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slicers/slicer3.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M:\bokoo\actualisatie BOKOO\"/>
    </mc:Choice>
  </mc:AlternateContent>
  <xr:revisionPtr revIDLastSave="0" documentId="8_{D566F25F-7552-4476-A8D6-060F81914872}" xr6:coauthVersionLast="47" xr6:coauthVersionMax="47" xr10:uidLastSave="{00000000-0000-0000-0000-000000000000}"/>
  <bookViews>
    <workbookView xWindow="28680" yWindow="-120" windowWidth="29040" windowHeight="16440" firstSheet="3" activeTab="3" xr2:uid="{00000000-000D-0000-FFFF-FFFF00000000}"/>
  </bookViews>
  <sheets>
    <sheet name="Aperçu belge" sheetId="1" state="hidden" r:id="rId1"/>
    <sheet name="A.F. par départem." sheetId="4" state="hidden" r:id="rId2"/>
    <sheet name="Tous les articles budgétaires" sheetId="2" state="hidden" r:id="rId3"/>
    <sheet name="dashboard" sheetId="3" r:id="rId4"/>
  </sheets>
  <externalReferences>
    <externalReference r:id="rId5"/>
  </externalReferences>
  <definedNames>
    <definedName name="Slicer_Année">#N/A</definedName>
    <definedName name="Slicer_Autorité">#N/A</definedName>
    <definedName name="Slicer_Code_NABS">#N/A</definedName>
    <definedName name="Slicer_Département">#N/A</definedName>
  </definedNames>
  <calcPr calcId="191029"/>
  <pivotCaches>
    <pivotCache cacheId="1" r:id="rId6"/>
  </pivotCaches>
  <extLst>
    <ext xmlns:x14="http://schemas.microsoft.com/office/spreadsheetml/2009/9/main" uri="{BBE1A952-AA13-448e-AADC-164F8A28A991}">
      <x14:slicerCaches>
        <x14:slicerCache r:id="rId7"/>
        <x14:slicerCache r:id="rId8"/>
        <x14:slicerCache r:id="rId9"/>
        <x14:slicerCache r:id="rId1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105" i="2" l="1"/>
  <c r="O7105" i="2"/>
  <c r="P7104" i="2"/>
  <c r="O7104" i="2"/>
  <c r="P7103" i="2"/>
  <c r="O7103" i="2"/>
  <c r="P7102" i="2"/>
  <c r="O7102" i="2"/>
  <c r="P7101" i="2"/>
  <c r="O7101" i="2"/>
  <c r="P7100" i="2"/>
  <c r="O7100" i="2"/>
  <c r="P7099" i="2"/>
  <c r="O7099" i="2"/>
  <c r="P7098" i="2"/>
  <c r="O7098" i="2"/>
  <c r="P7097" i="2"/>
  <c r="O7097" i="2"/>
  <c r="P7096" i="2"/>
  <c r="O7096" i="2"/>
  <c r="P7095" i="2"/>
  <c r="O7095" i="2"/>
  <c r="P7094" i="2"/>
  <c r="O7094" i="2"/>
  <c r="P7093" i="2"/>
  <c r="O7093" i="2"/>
  <c r="P7092" i="2"/>
  <c r="O7092" i="2"/>
  <c r="P7091" i="2"/>
  <c r="O7091" i="2"/>
  <c r="P7090" i="2"/>
  <c r="O7090" i="2"/>
  <c r="P7089" i="2"/>
  <c r="O7089" i="2"/>
  <c r="P7088" i="2"/>
  <c r="O7088" i="2"/>
  <c r="P7087" i="2"/>
  <c r="O7087" i="2"/>
  <c r="P7086" i="2"/>
  <c r="O7086" i="2"/>
  <c r="P7085" i="2"/>
  <c r="O7085" i="2"/>
  <c r="P7084" i="2"/>
  <c r="O7084" i="2"/>
  <c r="P7083" i="2"/>
  <c r="O7083" i="2"/>
  <c r="P7082" i="2"/>
  <c r="O7082" i="2"/>
  <c r="P7081" i="2"/>
  <c r="O7081" i="2"/>
  <c r="P7080" i="2"/>
  <c r="O7080" i="2"/>
  <c r="P7079" i="2"/>
  <c r="O7079" i="2"/>
  <c r="P7078" i="2"/>
  <c r="O7078" i="2"/>
  <c r="P7077" i="2"/>
  <c r="O7077" i="2"/>
  <c r="P7076" i="2"/>
  <c r="O7076" i="2"/>
  <c r="P7075" i="2"/>
  <c r="O7075" i="2"/>
  <c r="P7074" i="2"/>
  <c r="O7074" i="2"/>
  <c r="P7073" i="2"/>
  <c r="O7073" i="2"/>
  <c r="P7072" i="2"/>
  <c r="O7072" i="2"/>
  <c r="P7071" i="2"/>
  <c r="O7071" i="2"/>
  <c r="P7070" i="2"/>
  <c r="O7070" i="2"/>
  <c r="P7069" i="2"/>
  <c r="O7069" i="2"/>
  <c r="P7068" i="2"/>
  <c r="O7068" i="2"/>
  <c r="P7067" i="2"/>
  <c r="O7067" i="2"/>
  <c r="P7066" i="2"/>
  <c r="O7066" i="2"/>
  <c r="P7065" i="2"/>
  <c r="O7065" i="2"/>
  <c r="P7064" i="2"/>
  <c r="O7064" i="2"/>
  <c r="P7063" i="2"/>
  <c r="O7063" i="2"/>
  <c r="P7062" i="2"/>
  <c r="O7062" i="2"/>
  <c r="P7061" i="2"/>
  <c r="O7061" i="2"/>
  <c r="P7060" i="2"/>
  <c r="O7060" i="2"/>
  <c r="P7059" i="2"/>
  <c r="O7059" i="2"/>
  <c r="P7058" i="2"/>
  <c r="O7058" i="2"/>
  <c r="P7057" i="2"/>
  <c r="O7057" i="2"/>
  <c r="P7056" i="2"/>
  <c r="O7056" i="2"/>
  <c r="P7055" i="2"/>
  <c r="O7055" i="2"/>
  <c r="P7054" i="2"/>
  <c r="O7054" i="2"/>
  <c r="P7053" i="2"/>
  <c r="O7053" i="2"/>
  <c r="P7052" i="2"/>
  <c r="O7052" i="2"/>
  <c r="P7051" i="2"/>
  <c r="O7051" i="2"/>
  <c r="P7050" i="2"/>
  <c r="O7050" i="2"/>
  <c r="P7049" i="2"/>
  <c r="O7049" i="2"/>
  <c r="P7048" i="2"/>
  <c r="O7048" i="2"/>
  <c r="P7047" i="2"/>
  <c r="O7047" i="2"/>
  <c r="P7046" i="2"/>
  <c r="O7046" i="2"/>
  <c r="P7045" i="2"/>
  <c r="O7045" i="2"/>
  <c r="P7044" i="2"/>
  <c r="O7044" i="2"/>
  <c r="P7043" i="2"/>
  <c r="O7043" i="2"/>
  <c r="P7042" i="2"/>
  <c r="O7042" i="2"/>
  <c r="P7041" i="2"/>
  <c r="O7041" i="2"/>
  <c r="P7040" i="2"/>
  <c r="O7040" i="2"/>
  <c r="P7039" i="2"/>
  <c r="O7039" i="2"/>
  <c r="P7038" i="2"/>
  <c r="O7038" i="2"/>
  <c r="P7037" i="2"/>
  <c r="O7037" i="2"/>
  <c r="P7036" i="2"/>
  <c r="O7036" i="2"/>
  <c r="P7035" i="2"/>
  <c r="O7035" i="2"/>
  <c r="P7034" i="2"/>
  <c r="O7034" i="2"/>
  <c r="P7033" i="2"/>
  <c r="O7033" i="2"/>
  <c r="P7032" i="2"/>
  <c r="O7032" i="2"/>
  <c r="P7031" i="2"/>
  <c r="O7031" i="2"/>
  <c r="P7030" i="2"/>
  <c r="O7030" i="2"/>
  <c r="P7029" i="2"/>
  <c r="O7029" i="2"/>
  <c r="P7028" i="2"/>
  <c r="O7028" i="2"/>
  <c r="P7027" i="2"/>
  <c r="O7027" i="2"/>
  <c r="P7026" i="2"/>
  <c r="O7026" i="2"/>
  <c r="P7025" i="2"/>
  <c r="O7025" i="2"/>
  <c r="P7024" i="2"/>
  <c r="O7024" i="2"/>
  <c r="P7023" i="2"/>
  <c r="O7023" i="2"/>
  <c r="P7022" i="2"/>
  <c r="O7022" i="2"/>
  <c r="P7021" i="2"/>
  <c r="O7021" i="2"/>
  <c r="P7020" i="2"/>
  <c r="O7020" i="2"/>
  <c r="P7019" i="2"/>
  <c r="O7019" i="2"/>
  <c r="P7018" i="2"/>
  <c r="O7018" i="2"/>
  <c r="P7017" i="2"/>
  <c r="O7017" i="2"/>
  <c r="P7016" i="2"/>
  <c r="O7016" i="2"/>
  <c r="P7015" i="2"/>
  <c r="O7015" i="2"/>
  <c r="P7014" i="2"/>
  <c r="O7014" i="2"/>
  <c r="P7013" i="2"/>
  <c r="O7013" i="2"/>
  <c r="P7012" i="2"/>
  <c r="O7012" i="2"/>
  <c r="P7011" i="2"/>
  <c r="O7011" i="2"/>
  <c r="P7010" i="2"/>
  <c r="O7010" i="2"/>
  <c r="P7009" i="2"/>
  <c r="O7009" i="2"/>
  <c r="P7008" i="2"/>
  <c r="O7008" i="2"/>
  <c r="P7007" i="2"/>
  <c r="O7007" i="2"/>
  <c r="P7006" i="2"/>
  <c r="O7006" i="2"/>
  <c r="P7005" i="2"/>
  <c r="O7005" i="2"/>
  <c r="P7004" i="2"/>
  <c r="O7004" i="2"/>
  <c r="P7003" i="2"/>
  <c r="O7003" i="2"/>
  <c r="P7002" i="2"/>
  <c r="O7002" i="2"/>
  <c r="P7001" i="2"/>
  <c r="O7001" i="2"/>
  <c r="P7000" i="2"/>
  <c r="O7000" i="2"/>
  <c r="P6999" i="2"/>
  <c r="O6999" i="2"/>
  <c r="P6998" i="2"/>
  <c r="O6998" i="2"/>
  <c r="P6997" i="2"/>
  <c r="O6997" i="2"/>
  <c r="P6996" i="2"/>
  <c r="O6996" i="2"/>
  <c r="P6995" i="2"/>
  <c r="O6995" i="2"/>
  <c r="P6994" i="2"/>
  <c r="O6994" i="2"/>
  <c r="P6993" i="2"/>
  <c r="O6993" i="2"/>
  <c r="P6992" i="2"/>
  <c r="O6992" i="2"/>
  <c r="P6991" i="2"/>
  <c r="O6991" i="2"/>
  <c r="P6990" i="2"/>
  <c r="O6990" i="2"/>
  <c r="P6989" i="2"/>
  <c r="O6989" i="2"/>
  <c r="P6988" i="2"/>
  <c r="O6988" i="2"/>
  <c r="P6987" i="2"/>
  <c r="O6987" i="2"/>
  <c r="P6986" i="2"/>
  <c r="O6986" i="2"/>
  <c r="P6985" i="2"/>
  <c r="O6985" i="2"/>
  <c r="P6984" i="2"/>
  <c r="O6984" i="2"/>
  <c r="P6983" i="2"/>
  <c r="O6983" i="2"/>
  <c r="P6982" i="2"/>
  <c r="O6982" i="2"/>
  <c r="P6981" i="2"/>
  <c r="O6981" i="2"/>
  <c r="P6980" i="2"/>
  <c r="O6980" i="2"/>
  <c r="P6979" i="2"/>
  <c r="O6979" i="2"/>
  <c r="P6978" i="2"/>
  <c r="O6978" i="2"/>
  <c r="P6977" i="2"/>
  <c r="O6977" i="2"/>
  <c r="P6976" i="2"/>
  <c r="O6976" i="2"/>
  <c r="P6975" i="2"/>
  <c r="O6975" i="2"/>
  <c r="P6974" i="2"/>
  <c r="O6974" i="2"/>
  <c r="P6973" i="2"/>
  <c r="O6973" i="2"/>
  <c r="P6972" i="2"/>
  <c r="O6972" i="2"/>
  <c r="P6971" i="2"/>
  <c r="O6971" i="2"/>
  <c r="P6970" i="2"/>
  <c r="O6970" i="2"/>
  <c r="P6969" i="2"/>
  <c r="O6969" i="2"/>
  <c r="P6968" i="2"/>
  <c r="O6968" i="2"/>
  <c r="P6967" i="2"/>
  <c r="O6967" i="2"/>
  <c r="P6966" i="2"/>
  <c r="O6966" i="2"/>
  <c r="P6965" i="2"/>
  <c r="O6965" i="2"/>
  <c r="P6964" i="2"/>
  <c r="O6964" i="2"/>
  <c r="P6963" i="2"/>
  <c r="O6963" i="2"/>
  <c r="P6962" i="2"/>
  <c r="O6962" i="2"/>
  <c r="P6961" i="2"/>
  <c r="O6961" i="2"/>
  <c r="P6960" i="2"/>
  <c r="O6960" i="2"/>
  <c r="P6959" i="2"/>
  <c r="O6959" i="2"/>
  <c r="P6958" i="2"/>
  <c r="O6958" i="2"/>
  <c r="P6957" i="2"/>
  <c r="O6957" i="2"/>
  <c r="P6956" i="2"/>
  <c r="O6956" i="2"/>
  <c r="P6955" i="2"/>
  <c r="O6955" i="2"/>
  <c r="P6954" i="2"/>
  <c r="O6954" i="2"/>
  <c r="P6953" i="2"/>
  <c r="O6953" i="2"/>
  <c r="P6952" i="2"/>
  <c r="O6952" i="2"/>
  <c r="P6951" i="2"/>
  <c r="O6951" i="2"/>
  <c r="P6950" i="2"/>
  <c r="O6950" i="2"/>
  <c r="P6949" i="2"/>
  <c r="O6949" i="2"/>
  <c r="P6948" i="2"/>
  <c r="O6948" i="2"/>
  <c r="P6947" i="2"/>
  <c r="O6947" i="2"/>
  <c r="P6946" i="2"/>
  <c r="O6946" i="2"/>
  <c r="P6945" i="2"/>
  <c r="O6945" i="2"/>
  <c r="P6944" i="2"/>
  <c r="O6944" i="2"/>
  <c r="P6943" i="2"/>
  <c r="O6943" i="2"/>
  <c r="P6942" i="2"/>
  <c r="O6942" i="2"/>
  <c r="P6941" i="2"/>
  <c r="O6941" i="2"/>
  <c r="P6940" i="2"/>
  <c r="O6940" i="2"/>
  <c r="P6939" i="2"/>
  <c r="O6939" i="2"/>
  <c r="P6938" i="2"/>
  <c r="O6938" i="2"/>
  <c r="P6937" i="2"/>
  <c r="O6937" i="2"/>
  <c r="P6936" i="2"/>
  <c r="O6936" i="2"/>
  <c r="P6935" i="2"/>
  <c r="O6935" i="2"/>
  <c r="P6934" i="2"/>
  <c r="O6934" i="2"/>
  <c r="P6933" i="2"/>
  <c r="O6933" i="2"/>
  <c r="P6932" i="2"/>
  <c r="O6932" i="2"/>
  <c r="P6931" i="2"/>
  <c r="O6931" i="2"/>
  <c r="P6930" i="2"/>
  <c r="O6930" i="2"/>
  <c r="P6929" i="2"/>
  <c r="O6929" i="2"/>
  <c r="P6928" i="2"/>
  <c r="O6928" i="2"/>
  <c r="P6927" i="2"/>
  <c r="O6927" i="2"/>
  <c r="P6926" i="2"/>
  <c r="O6926" i="2"/>
  <c r="P6925" i="2"/>
  <c r="O6925" i="2"/>
  <c r="P6924" i="2"/>
  <c r="O6924" i="2"/>
  <c r="P6923" i="2"/>
  <c r="O6923" i="2"/>
  <c r="P6922" i="2"/>
  <c r="O6922" i="2"/>
  <c r="P6921" i="2"/>
  <c r="O6921" i="2"/>
  <c r="P6920" i="2"/>
  <c r="O6920" i="2"/>
  <c r="P6919" i="2"/>
  <c r="O6919" i="2"/>
  <c r="P6918" i="2"/>
  <c r="O6918" i="2"/>
  <c r="P6917" i="2"/>
  <c r="O6917" i="2"/>
  <c r="P6916" i="2"/>
  <c r="O6916" i="2"/>
  <c r="P6915" i="2"/>
  <c r="O6915" i="2"/>
  <c r="P6914" i="2"/>
  <c r="O6914" i="2"/>
  <c r="P6913" i="2"/>
  <c r="O6913" i="2"/>
  <c r="P6912" i="2"/>
  <c r="O6912" i="2"/>
  <c r="P6911" i="2"/>
  <c r="O6911" i="2"/>
  <c r="P6910" i="2"/>
  <c r="O6910" i="2"/>
  <c r="P6909" i="2"/>
  <c r="O6909" i="2"/>
  <c r="P6908" i="2"/>
  <c r="O6908" i="2"/>
  <c r="P6907" i="2"/>
  <c r="O6907" i="2"/>
  <c r="P6906" i="2"/>
  <c r="O6906" i="2"/>
  <c r="P6905" i="2"/>
  <c r="O6905" i="2"/>
  <c r="P6904" i="2"/>
  <c r="O6904" i="2"/>
  <c r="P6903" i="2"/>
  <c r="O6903" i="2"/>
  <c r="P6902" i="2"/>
  <c r="O6902" i="2"/>
  <c r="P6901" i="2"/>
  <c r="O6901" i="2"/>
  <c r="P6900" i="2"/>
  <c r="O6900" i="2"/>
  <c r="P6899" i="2"/>
  <c r="O6899" i="2"/>
  <c r="P6898" i="2"/>
  <c r="O6898" i="2"/>
  <c r="P6897" i="2"/>
  <c r="O6897" i="2"/>
  <c r="P6896" i="2"/>
  <c r="O6896" i="2"/>
  <c r="P6895" i="2"/>
  <c r="O6895" i="2"/>
  <c r="P6894" i="2"/>
  <c r="O6894" i="2"/>
  <c r="P6893" i="2"/>
  <c r="O6893" i="2"/>
  <c r="P6892" i="2"/>
  <c r="O6892" i="2"/>
  <c r="P6891" i="2"/>
  <c r="O6891" i="2"/>
  <c r="P6890" i="2"/>
  <c r="O6890" i="2"/>
  <c r="P6889" i="2"/>
  <c r="O6889" i="2"/>
  <c r="P6888" i="2"/>
  <c r="O6888" i="2"/>
  <c r="P6887" i="2"/>
  <c r="O6887" i="2"/>
  <c r="P6886" i="2"/>
  <c r="O6886" i="2"/>
  <c r="P6885" i="2"/>
  <c r="O6885" i="2"/>
  <c r="P6884" i="2"/>
  <c r="O6884" i="2"/>
  <c r="P6883" i="2"/>
  <c r="O6883" i="2"/>
  <c r="P6882" i="2"/>
  <c r="O6882" i="2"/>
  <c r="P6881" i="2"/>
  <c r="O6881" i="2"/>
  <c r="P6880" i="2"/>
  <c r="O6880" i="2"/>
  <c r="P6879" i="2"/>
  <c r="O6879" i="2"/>
  <c r="P6878" i="2"/>
  <c r="O6878" i="2"/>
  <c r="P6877" i="2"/>
  <c r="O6877" i="2"/>
  <c r="P6876" i="2"/>
  <c r="O6876" i="2"/>
  <c r="P6875" i="2"/>
  <c r="O6875" i="2"/>
  <c r="P6874" i="2"/>
  <c r="O6874" i="2"/>
  <c r="P6873" i="2"/>
  <c r="O6873" i="2"/>
  <c r="P6872" i="2"/>
  <c r="O6872" i="2"/>
  <c r="P6871" i="2"/>
  <c r="O6871" i="2"/>
  <c r="P6870" i="2"/>
  <c r="O6870" i="2"/>
  <c r="P6869" i="2"/>
  <c r="O6869" i="2"/>
  <c r="P6868" i="2"/>
  <c r="O6868" i="2"/>
  <c r="P6867" i="2"/>
  <c r="O6867" i="2"/>
  <c r="P6866" i="2"/>
  <c r="O6866" i="2"/>
  <c r="P6865" i="2"/>
  <c r="O6865" i="2"/>
  <c r="P6864" i="2"/>
  <c r="O6864" i="2"/>
  <c r="P6863" i="2"/>
  <c r="O6863" i="2"/>
  <c r="P6862" i="2"/>
  <c r="O6862" i="2"/>
  <c r="P6861" i="2"/>
  <c r="O6861" i="2"/>
  <c r="P6860" i="2"/>
  <c r="O6860" i="2"/>
  <c r="P6859" i="2"/>
  <c r="O6859" i="2"/>
  <c r="P6858" i="2"/>
  <c r="O6858" i="2"/>
  <c r="P6857" i="2"/>
  <c r="O6857" i="2"/>
  <c r="P6856" i="2"/>
  <c r="O6856" i="2"/>
  <c r="P6855" i="2"/>
  <c r="O6855" i="2"/>
  <c r="P6854" i="2"/>
  <c r="O6854" i="2"/>
  <c r="P6853" i="2"/>
  <c r="O6853" i="2"/>
  <c r="P6852" i="2"/>
  <c r="O6852" i="2"/>
  <c r="P6851" i="2"/>
  <c r="O6851" i="2"/>
  <c r="P6850" i="2"/>
  <c r="O6850" i="2"/>
  <c r="P6849" i="2"/>
  <c r="O6849" i="2"/>
  <c r="P6848" i="2"/>
  <c r="O6848" i="2"/>
  <c r="P6847" i="2"/>
  <c r="O6847" i="2"/>
  <c r="P6846" i="2"/>
  <c r="O6846" i="2"/>
  <c r="P6845" i="2"/>
  <c r="O6845" i="2"/>
  <c r="P6844" i="2"/>
  <c r="O6844" i="2"/>
  <c r="P6843" i="2"/>
  <c r="O6843" i="2"/>
  <c r="P6842" i="2"/>
  <c r="O6842" i="2"/>
  <c r="P6841" i="2"/>
  <c r="O6841" i="2"/>
  <c r="P6840" i="2"/>
  <c r="O6840" i="2"/>
  <c r="P6839" i="2"/>
  <c r="O6839" i="2"/>
  <c r="P6838" i="2"/>
  <c r="O6838" i="2"/>
  <c r="P6837" i="2"/>
  <c r="O6837" i="2"/>
  <c r="P6836" i="2"/>
  <c r="O6836" i="2"/>
  <c r="P6835" i="2"/>
  <c r="O6835" i="2"/>
  <c r="P6834" i="2"/>
  <c r="O6834" i="2"/>
  <c r="P6833" i="2"/>
  <c r="O6833" i="2"/>
  <c r="P6832" i="2"/>
  <c r="O6832" i="2"/>
  <c r="P6831" i="2"/>
  <c r="O6831" i="2"/>
  <c r="P6830" i="2"/>
  <c r="O6830" i="2"/>
  <c r="P6829" i="2"/>
  <c r="O6829" i="2"/>
  <c r="P6828" i="2"/>
  <c r="O6828" i="2"/>
  <c r="P6827" i="2"/>
  <c r="O6827" i="2"/>
  <c r="P6826" i="2"/>
  <c r="O6826" i="2"/>
  <c r="P6825" i="2"/>
  <c r="O6825" i="2"/>
  <c r="P6824" i="2"/>
  <c r="O6824" i="2"/>
  <c r="P6823" i="2"/>
  <c r="O6823" i="2"/>
  <c r="P6822" i="2"/>
  <c r="O6822" i="2"/>
  <c r="P6821" i="2"/>
  <c r="O6821" i="2"/>
  <c r="P6820" i="2"/>
  <c r="O6820" i="2"/>
  <c r="P6819" i="2"/>
  <c r="O6819" i="2"/>
  <c r="P6818" i="2"/>
  <c r="O6818" i="2"/>
  <c r="P6817" i="2"/>
  <c r="O6817" i="2"/>
  <c r="P6816" i="2"/>
  <c r="O6816" i="2"/>
  <c r="P6815" i="2"/>
  <c r="O6815" i="2"/>
  <c r="P6814" i="2"/>
  <c r="O6814" i="2"/>
  <c r="P6813" i="2"/>
  <c r="O6813" i="2"/>
  <c r="P6812" i="2"/>
  <c r="O6812" i="2"/>
  <c r="P6811" i="2"/>
  <c r="O6811" i="2"/>
  <c r="P6810" i="2"/>
  <c r="O6810" i="2"/>
  <c r="P6809" i="2"/>
  <c r="O6809" i="2"/>
  <c r="P6808" i="2"/>
  <c r="O6808" i="2"/>
  <c r="P6807" i="2"/>
  <c r="O6807" i="2"/>
  <c r="P6806" i="2"/>
  <c r="O6806" i="2"/>
  <c r="P6805" i="2"/>
  <c r="O6805" i="2"/>
  <c r="P6804" i="2"/>
  <c r="O6804" i="2"/>
  <c r="P6803" i="2"/>
  <c r="O6803" i="2"/>
  <c r="P6802" i="2"/>
  <c r="O6802" i="2"/>
  <c r="P6801" i="2"/>
  <c r="O6801" i="2"/>
  <c r="P6800" i="2"/>
  <c r="O6800" i="2"/>
  <c r="P6799" i="2"/>
  <c r="O6799" i="2"/>
  <c r="P6798" i="2"/>
  <c r="O6798" i="2"/>
  <c r="P6797" i="2"/>
  <c r="O6797" i="2"/>
  <c r="P6796" i="2"/>
  <c r="O6796" i="2"/>
  <c r="P6795" i="2"/>
  <c r="O6795" i="2"/>
  <c r="P6794" i="2"/>
  <c r="O6794" i="2"/>
  <c r="P6793" i="2"/>
  <c r="O6793" i="2"/>
  <c r="P6792" i="2"/>
  <c r="O6792" i="2"/>
  <c r="P6791" i="2"/>
  <c r="O6791" i="2"/>
  <c r="P6790" i="2"/>
  <c r="O6790" i="2"/>
  <c r="P6789" i="2"/>
  <c r="O6789" i="2"/>
  <c r="P6788" i="2"/>
  <c r="O6788" i="2"/>
  <c r="P6787" i="2"/>
  <c r="O6787" i="2"/>
  <c r="P6786" i="2"/>
  <c r="O6786" i="2"/>
  <c r="P6785" i="2"/>
  <c r="O6785" i="2"/>
  <c r="P6784" i="2"/>
  <c r="O6784" i="2"/>
  <c r="P6783" i="2"/>
  <c r="O6783" i="2"/>
  <c r="P6782" i="2"/>
  <c r="O6782" i="2"/>
  <c r="P6781" i="2"/>
  <c r="O6781" i="2"/>
  <c r="P6780" i="2"/>
  <c r="O6780" i="2"/>
  <c r="P6779" i="2"/>
  <c r="O6779" i="2"/>
  <c r="P6778" i="2"/>
  <c r="O6778" i="2"/>
  <c r="P6777" i="2"/>
  <c r="O6777" i="2"/>
  <c r="P6776" i="2"/>
  <c r="O6776" i="2"/>
  <c r="P6775" i="2"/>
  <c r="O6775" i="2"/>
  <c r="P6774" i="2"/>
  <c r="O6774" i="2"/>
  <c r="P6773" i="2"/>
  <c r="O6773" i="2"/>
  <c r="P6772" i="2"/>
  <c r="O6772" i="2"/>
  <c r="P6771" i="2"/>
  <c r="O6771" i="2"/>
  <c r="P6770" i="2"/>
  <c r="O6770" i="2"/>
  <c r="P6769" i="2"/>
  <c r="O6769" i="2"/>
  <c r="P6768" i="2"/>
  <c r="O6768" i="2"/>
  <c r="P6767" i="2"/>
  <c r="O6767" i="2"/>
  <c r="P6766" i="2"/>
  <c r="O6766" i="2"/>
  <c r="P6765" i="2"/>
  <c r="O6765" i="2"/>
  <c r="P6764" i="2"/>
  <c r="O6764" i="2"/>
  <c r="P6763" i="2"/>
  <c r="O6763" i="2"/>
  <c r="P6762" i="2"/>
  <c r="O6762" i="2"/>
  <c r="P6761" i="2"/>
  <c r="O6761" i="2"/>
  <c r="P6760" i="2"/>
  <c r="O6760" i="2"/>
  <c r="P6759" i="2"/>
  <c r="O6759" i="2"/>
  <c r="P6758" i="2"/>
  <c r="O6758" i="2"/>
  <c r="P6757" i="2"/>
  <c r="O6757" i="2"/>
  <c r="P6756" i="2"/>
  <c r="O6756" i="2"/>
  <c r="P6755" i="2"/>
  <c r="O6755" i="2"/>
  <c r="P6754" i="2"/>
  <c r="O6754" i="2"/>
  <c r="P6753" i="2"/>
  <c r="O6753" i="2"/>
  <c r="P6752" i="2"/>
  <c r="O6752" i="2"/>
  <c r="P6751" i="2"/>
  <c r="O6751" i="2"/>
  <c r="P6750" i="2"/>
  <c r="O6750" i="2"/>
  <c r="P6749" i="2"/>
  <c r="O6749" i="2"/>
  <c r="P6748" i="2"/>
  <c r="O6748" i="2"/>
  <c r="P6747" i="2"/>
  <c r="O6747" i="2"/>
  <c r="P6746" i="2"/>
  <c r="O6746" i="2"/>
  <c r="P6745" i="2"/>
  <c r="O6745" i="2"/>
  <c r="P6744" i="2"/>
  <c r="O6744" i="2"/>
  <c r="P6743" i="2"/>
  <c r="O6743" i="2"/>
  <c r="P6742" i="2"/>
  <c r="O6742" i="2"/>
  <c r="P6741" i="2"/>
  <c r="O6741" i="2"/>
  <c r="P6740" i="2"/>
  <c r="O6740" i="2"/>
  <c r="P6739" i="2"/>
  <c r="O6739" i="2"/>
  <c r="P6738" i="2"/>
  <c r="O6738" i="2"/>
  <c r="P6737" i="2"/>
  <c r="O6737" i="2"/>
  <c r="P6736" i="2"/>
  <c r="O6736" i="2"/>
  <c r="P6735" i="2"/>
  <c r="O6735" i="2"/>
  <c r="P6734" i="2"/>
  <c r="O6734" i="2"/>
  <c r="P6733" i="2"/>
  <c r="O6733" i="2"/>
  <c r="P6732" i="2"/>
  <c r="O6732" i="2"/>
  <c r="P6731" i="2"/>
  <c r="O6731" i="2"/>
  <c r="P6730" i="2"/>
  <c r="O6730" i="2"/>
  <c r="P6729" i="2"/>
  <c r="O6729" i="2"/>
  <c r="P6728" i="2"/>
  <c r="O6728" i="2"/>
  <c r="P6727" i="2"/>
  <c r="O6727" i="2"/>
  <c r="P6726" i="2"/>
  <c r="O6726" i="2"/>
  <c r="P6725" i="2"/>
  <c r="O6725" i="2"/>
  <c r="P6724" i="2"/>
  <c r="O6724" i="2"/>
  <c r="P6723" i="2"/>
  <c r="O6723" i="2"/>
  <c r="P6722" i="2"/>
  <c r="O6722" i="2"/>
  <c r="P6721" i="2"/>
  <c r="O6721" i="2"/>
  <c r="P6720" i="2"/>
  <c r="O6720" i="2"/>
  <c r="P6719" i="2"/>
  <c r="O6719" i="2"/>
  <c r="P6718" i="2"/>
  <c r="O6718" i="2"/>
  <c r="P6717" i="2"/>
  <c r="O6717" i="2"/>
  <c r="P6716" i="2"/>
  <c r="O6716" i="2"/>
  <c r="P6715" i="2"/>
  <c r="O6715" i="2"/>
  <c r="P6714" i="2"/>
  <c r="O6714" i="2"/>
  <c r="P6713" i="2"/>
  <c r="O6713" i="2"/>
  <c r="P6712" i="2"/>
  <c r="O6712" i="2"/>
  <c r="P6711" i="2"/>
  <c r="O6711" i="2"/>
  <c r="P6710" i="2"/>
  <c r="O6710" i="2"/>
  <c r="P6709" i="2"/>
  <c r="O6709" i="2"/>
  <c r="P6708" i="2"/>
  <c r="O6708" i="2"/>
  <c r="P6707" i="2"/>
  <c r="O6707" i="2"/>
  <c r="P6706" i="2"/>
  <c r="O6706" i="2"/>
  <c r="P6705" i="2"/>
  <c r="O6705" i="2"/>
  <c r="P6704" i="2"/>
  <c r="O6704" i="2"/>
  <c r="P6703" i="2"/>
  <c r="O6703" i="2"/>
  <c r="P6702" i="2"/>
  <c r="O6702" i="2"/>
  <c r="P6701" i="2"/>
  <c r="O6701" i="2"/>
  <c r="P6700" i="2"/>
  <c r="O6700" i="2"/>
  <c r="P6699" i="2"/>
  <c r="O6699" i="2"/>
  <c r="P6698" i="2"/>
  <c r="O6698" i="2"/>
  <c r="P6697" i="2"/>
  <c r="O6697" i="2"/>
  <c r="P6696" i="2"/>
  <c r="O6696" i="2"/>
  <c r="P6695" i="2"/>
  <c r="O6695" i="2"/>
  <c r="P6694" i="2"/>
  <c r="O6694" i="2"/>
  <c r="P6693" i="2"/>
  <c r="O6693" i="2"/>
  <c r="P6692" i="2"/>
  <c r="O6692" i="2"/>
  <c r="P6691" i="2"/>
  <c r="O6691" i="2"/>
  <c r="P6690" i="2"/>
  <c r="O6690" i="2"/>
  <c r="P6689" i="2"/>
  <c r="O6689" i="2"/>
  <c r="P6688" i="2"/>
  <c r="O6688" i="2"/>
  <c r="P6687" i="2"/>
  <c r="O6687" i="2"/>
  <c r="P6686" i="2"/>
  <c r="O6686" i="2"/>
  <c r="P6685" i="2"/>
  <c r="O6685" i="2"/>
  <c r="P6684" i="2"/>
  <c r="O6684" i="2"/>
  <c r="P6683" i="2"/>
  <c r="O6683" i="2"/>
  <c r="P6682" i="2"/>
  <c r="O6682" i="2"/>
  <c r="P6681" i="2"/>
  <c r="O6681" i="2"/>
  <c r="P6680" i="2"/>
  <c r="O6680" i="2"/>
  <c r="P6679" i="2"/>
  <c r="O6679" i="2"/>
  <c r="P6678" i="2"/>
  <c r="O6678" i="2"/>
  <c r="P6677" i="2"/>
  <c r="O6677" i="2"/>
  <c r="P6676" i="2"/>
  <c r="O6676" i="2"/>
  <c r="P6675" i="2"/>
  <c r="O6675" i="2"/>
  <c r="P6674" i="2"/>
  <c r="O6674" i="2"/>
  <c r="P6673" i="2"/>
  <c r="O6673" i="2"/>
  <c r="P6672" i="2"/>
  <c r="O6672" i="2"/>
  <c r="P6671" i="2"/>
  <c r="O6671" i="2"/>
  <c r="P6670" i="2"/>
  <c r="O6670" i="2"/>
  <c r="P6669" i="2"/>
  <c r="O6669" i="2"/>
  <c r="P6668" i="2"/>
  <c r="O6668" i="2"/>
  <c r="P6667" i="2"/>
  <c r="O6667" i="2"/>
  <c r="P6666" i="2"/>
  <c r="O6666" i="2"/>
  <c r="P6665" i="2"/>
  <c r="O6665" i="2"/>
  <c r="P6664" i="2"/>
  <c r="O6664" i="2"/>
  <c r="P6663" i="2"/>
  <c r="O6663" i="2"/>
  <c r="P6662" i="2"/>
  <c r="O6662" i="2"/>
  <c r="P6661" i="2"/>
  <c r="O6661" i="2"/>
  <c r="P6660" i="2"/>
  <c r="O6660" i="2"/>
  <c r="P6659" i="2"/>
  <c r="O6659" i="2"/>
  <c r="P6658" i="2"/>
  <c r="O6658" i="2"/>
  <c r="P6657" i="2"/>
  <c r="O6657" i="2"/>
  <c r="P6656" i="2"/>
  <c r="O6656" i="2"/>
  <c r="P6655" i="2"/>
  <c r="O6655" i="2"/>
  <c r="P6654" i="2"/>
  <c r="O6654" i="2"/>
  <c r="P6653" i="2"/>
  <c r="O6653" i="2"/>
  <c r="P6652" i="2"/>
  <c r="O6652" i="2"/>
  <c r="P6651" i="2"/>
  <c r="O6651" i="2"/>
  <c r="P6650" i="2"/>
  <c r="O6650" i="2"/>
  <c r="P6649" i="2"/>
  <c r="O6649" i="2"/>
  <c r="P6648" i="2"/>
  <c r="O6648" i="2"/>
  <c r="P6647" i="2"/>
  <c r="O6647" i="2"/>
  <c r="P6646" i="2"/>
  <c r="O6646" i="2"/>
  <c r="P6645" i="2"/>
  <c r="O6645" i="2"/>
  <c r="P6644" i="2"/>
  <c r="O6644" i="2"/>
  <c r="P6643" i="2"/>
  <c r="O6643" i="2"/>
  <c r="P6642" i="2"/>
  <c r="O6642" i="2"/>
  <c r="P6641" i="2"/>
  <c r="O6641" i="2"/>
  <c r="P6640" i="2"/>
  <c r="O6640" i="2"/>
  <c r="P6639" i="2"/>
  <c r="O6639" i="2"/>
  <c r="P6638" i="2"/>
  <c r="O6638" i="2"/>
  <c r="P6637" i="2"/>
  <c r="O6637" i="2"/>
  <c r="P6636" i="2"/>
  <c r="O6636" i="2"/>
  <c r="P6635" i="2"/>
  <c r="O6635" i="2"/>
  <c r="P6634" i="2"/>
  <c r="O6634" i="2"/>
  <c r="P6633" i="2"/>
  <c r="O6633" i="2"/>
  <c r="P6632" i="2"/>
  <c r="O6632" i="2"/>
  <c r="P6631" i="2"/>
  <c r="O6631" i="2"/>
  <c r="P6630" i="2"/>
  <c r="O6630" i="2"/>
  <c r="P6629" i="2"/>
  <c r="O6629" i="2"/>
  <c r="P6628" i="2"/>
  <c r="O6628" i="2"/>
  <c r="P6627" i="2"/>
  <c r="O6627" i="2"/>
  <c r="P6626" i="2"/>
  <c r="O6626" i="2"/>
  <c r="P6625" i="2"/>
  <c r="O6625" i="2"/>
  <c r="P6624" i="2"/>
  <c r="O6624" i="2"/>
  <c r="P6623" i="2"/>
  <c r="O6623" i="2"/>
  <c r="P6622" i="2"/>
  <c r="O6622" i="2"/>
  <c r="P6621" i="2"/>
  <c r="O6621" i="2"/>
  <c r="P6620" i="2"/>
  <c r="O6620" i="2"/>
  <c r="P6619" i="2"/>
  <c r="O6619" i="2"/>
  <c r="P6618" i="2"/>
  <c r="O6618" i="2"/>
  <c r="P6617" i="2"/>
  <c r="O6617" i="2"/>
  <c r="P6616" i="2"/>
  <c r="O6616" i="2"/>
  <c r="P6615" i="2"/>
  <c r="O6615" i="2"/>
  <c r="P6614" i="2"/>
  <c r="O6614" i="2"/>
  <c r="P6613" i="2"/>
  <c r="O6613" i="2"/>
  <c r="P6612" i="2"/>
  <c r="O6612" i="2"/>
  <c r="P6611" i="2"/>
  <c r="O6611" i="2"/>
  <c r="P6610" i="2"/>
  <c r="O6610" i="2"/>
  <c r="P6609" i="2"/>
  <c r="O6609" i="2"/>
  <c r="P6608" i="2"/>
  <c r="O6608" i="2"/>
  <c r="P6607" i="2"/>
  <c r="O6607" i="2"/>
  <c r="P6606" i="2"/>
  <c r="O6606" i="2"/>
  <c r="P6605" i="2"/>
  <c r="O6605" i="2"/>
  <c r="P6604" i="2"/>
  <c r="O6604" i="2"/>
  <c r="P6603" i="2"/>
  <c r="O6603" i="2"/>
  <c r="P6602" i="2"/>
  <c r="O6602" i="2"/>
  <c r="P6601" i="2"/>
  <c r="O6601" i="2"/>
  <c r="P6600" i="2"/>
  <c r="O6600" i="2"/>
  <c r="P6599" i="2"/>
  <c r="O6599" i="2"/>
  <c r="P6598" i="2"/>
  <c r="O6598" i="2"/>
  <c r="P6597" i="2"/>
  <c r="O6597" i="2"/>
  <c r="P6596" i="2"/>
  <c r="O6596" i="2"/>
  <c r="P6595" i="2"/>
  <c r="O6595" i="2"/>
  <c r="P6594" i="2"/>
  <c r="O6594" i="2"/>
  <c r="P6593" i="2"/>
  <c r="O6593" i="2"/>
  <c r="P6592" i="2"/>
  <c r="O6592" i="2"/>
  <c r="P6591" i="2"/>
  <c r="O6591" i="2"/>
  <c r="P6590" i="2"/>
  <c r="O6590" i="2"/>
  <c r="P6589" i="2"/>
  <c r="O6589" i="2"/>
  <c r="P6588" i="2"/>
  <c r="O6588" i="2"/>
  <c r="P6587" i="2"/>
  <c r="O6587" i="2"/>
  <c r="P6586" i="2"/>
  <c r="O6586" i="2"/>
  <c r="P6585" i="2"/>
  <c r="O6585" i="2"/>
  <c r="P6584" i="2"/>
  <c r="O6584" i="2"/>
  <c r="P6583" i="2"/>
  <c r="O6583" i="2"/>
  <c r="P6582" i="2"/>
  <c r="O6582" i="2"/>
  <c r="P6581" i="2"/>
  <c r="O6581" i="2"/>
  <c r="P6580" i="2"/>
  <c r="O6580" i="2"/>
  <c r="P6579" i="2"/>
  <c r="O6579" i="2"/>
  <c r="P6578" i="2"/>
  <c r="O6578" i="2"/>
  <c r="P6577" i="2"/>
  <c r="O6577" i="2"/>
  <c r="P6576" i="2"/>
  <c r="O6576" i="2"/>
  <c r="P6575" i="2"/>
  <c r="O6575" i="2"/>
  <c r="P6574" i="2"/>
  <c r="O6574" i="2"/>
  <c r="P6573" i="2"/>
  <c r="O6573" i="2"/>
  <c r="P6572" i="2"/>
  <c r="O6572" i="2"/>
  <c r="P6571" i="2"/>
  <c r="O6571" i="2"/>
  <c r="P6570" i="2"/>
  <c r="O6570" i="2"/>
  <c r="P6569" i="2"/>
  <c r="O6569" i="2"/>
  <c r="P6568" i="2"/>
  <c r="O6568" i="2"/>
  <c r="P6567" i="2"/>
  <c r="O6567" i="2"/>
  <c r="P6566" i="2"/>
  <c r="O6566" i="2"/>
  <c r="P6565" i="2"/>
  <c r="O6565" i="2"/>
  <c r="P6564" i="2"/>
  <c r="O6564" i="2"/>
  <c r="P6563" i="2"/>
  <c r="O6563" i="2"/>
  <c r="P6562" i="2"/>
  <c r="O6562" i="2"/>
  <c r="P6561" i="2"/>
  <c r="O6561" i="2"/>
  <c r="P6560" i="2"/>
  <c r="O6560" i="2"/>
  <c r="P6559" i="2"/>
  <c r="O6559" i="2"/>
  <c r="P6558" i="2"/>
  <c r="O6558" i="2"/>
  <c r="P6557" i="2"/>
  <c r="O6557" i="2"/>
  <c r="P6556" i="2"/>
  <c r="O6556" i="2"/>
  <c r="P6555" i="2"/>
  <c r="O6555" i="2"/>
  <c r="P6554" i="2"/>
  <c r="O6554" i="2"/>
  <c r="P6553" i="2"/>
  <c r="O6553" i="2"/>
  <c r="P6552" i="2"/>
  <c r="O6552" i="2"/>
  <c r="P6551" i="2"/>
  <c r="O6551" i="2"/>
  <c r="P6550" i="2"/>
  <c r="O6550" i="2"/>
  <c r="P6549" i="2"/>
  <c r="O6549" i="2"/>
  <c r="P6548" i="2"/>
  <c r="O6548" i="2"/>
  <c r="P6547" i="2"/>
  <c r="O6547" i="2"/>
  <c r="P6546" i="2"/>
  <c r="O6546" i="2"/>
  <c r="P6545" i="2"/>
  <c r="O6545" i="2"/>
  <c r="P6544" i="2"/>
  <c r="O6544" i="2"/>
  <c r="P6543" i="2"/>
  <c r="O6543" i="2"/>
  <c r="P6542" i="2"/>
  <c r="O6542" i="2"/>
  <c r="P6541" i="2"/>
  <c r="O6541" i="2"/>
  <c r="P6540" i="2"/>
  <c r="O6540" i="2"/>
  <c r="P6539" i="2"/>
  <c r="O6539" i="2"/>
  <c r="P6538" i="2"/>
  <c r="O6538" i="2"/>
  <c r="P6537" i="2"/>
  <c r="O6537" i="2"/>
  <c r="P6536" i="2"/>
  <c r="O6536" i="2"/>
  <c r="P6535" i="2"/>
  <c r="O6535" i="2"/>
  <c r="P6534" i="2"/>
  <c r="O6534" i="2"/>
  <c r="P6533" i="2"/>
  <c r="O6533" i="2"/>
  <c r="P6532" i="2"/>
  <c r="O6532" i="2"/>
  <c r="P6531" i="2"/>
  <c r="O6531" i="2"/>
  <c r="P6530" i="2"/>
  <c r="O6530" i="2"/>
  <c r="P6529" i="2"/>
  <c r="O6529" i="2"/>
  <c r="P6528" i="2"/>
  <c r="O6528" i="2"/>
  <c r="P6527" i="2"/>
  <c r="O6527" i="2"/>
  <c r="P6526" i="2"/>
  <c r="O6526" i="2"/>
  <c r="P6525" i="2"/>
  <c r="O6525" i="2"/>
  <c r="P6524" i="2"/>
  <c r="O6524" i="2"/>
  <c r="P6523" i="2"/>
  <c r="O6523" i="2"/>
  <c r="P6522" i="2"/>
  <c r="O6522" i="2"/>
  <c r="P6521" i="2"/>
  <c r="O6521" i="2"/>
  <c r="P6520" i="2"/>
  <c r="O6520" i="2"/>
  <c r="P6519" i="2"/>
  <c r="O6519" i="2"/>
  <c r="P6518" i="2"/>
  <c r="O6518" i="2"/>
  <c r="P6517" i="2"/>
  <c r="O6517" i="2"/>
  <c r="P6516" i="2"/>
  <c r="O6516" i="2"/>
  <c r="P6515" i="2"/>
  <c r="O6515" i="2"/>
  <c r="P6514" i="2"/>
  <c r="O6514" i="2"/>
  <c r="P6513" i="2"/>
  <c r="O6513" i="2"/>
  <c r="P6512" i="2"/>
  <c r="O6512" i="2"/>
  <c r="P6511" i="2"/>
  <c r="O6511" i="2"/>
  <c r="P6510" i="2"/>
  <c r="O6510" i="2"/>
  <c r="P6509" i="2"/>
  <c r="O6509" i="2"/>
  <c r="P6508" i="2"/>
  <c r="O6508" i="2"/>
  <c r="P6507" i="2"/>
  <c r="O6507" i="2"/>
  <c r="P6506" i="2"/>
  <c r="O6506" i="2"/>
  <c r="P6505" i="2"/>
  <c r="O6505" i="2"/>
  <c r="P6504" i="2"/>
  <c r="O6504" i="2"/>
  <c r="P6503" i="2"/>
  <c r="O6503" i="2"/>
  <c r="P6502" i="2"/>
  <c r="O6502" i="2"/>
  <c r="P6501" i="2"/>
  <c r="O6501" i="2"/>
  <c r="P6500" i="2"/>
  <c r="O6500" i="2"/>
  <c r="P6499" i="2"/>
  <c r="O6499" i="2"/>
  <c r="P6498" i="2"/>
  <c r="O6498" i="2"/>
  <c r="P6497" i="2"/>
  <c r="O6497" i="2"/>
  <c r="P6496" i="2"/>
  <c r="O6496" i="2"/>
  <c r="P6495" i="2"/>
  <c r="O6495" i="2"/>
  <c r="P6494" i="2"/>
  <c r="O6494" i="2"/>
  <c r="P6493" i="2"/>
  <c r="O6493" i="2"/>
  <c r="P6492" i="2"/>
  <c r="O6492" i="2"/>
  <c r="P6491" i="2"/>
  <c r="O6491" i="2"/>
  <c r="P6490" i="2"/>
  <c r="O6490" i="2"/>
  <c r="P6489" i="2"/>
  <c r="O6489" i="2"/>
  <c r="P6488" i="2"/>
  <c r="O6488" i="2"/>
  <c r="P6487" i="2"/>
  <c r="O6487" i="2"/>
  <c r="P6486" i="2"/>
  <c r="O6486" i="2"/>
  <c r="P6485" i="2"/>
  <c r="O6485" i="2"/>
  <c r="P6484" i="2"/>
  <c r="O6484" i="2"/>
  <c r="P6483" i="2"/>
  <c r="O6483" i="2"/>
  <c r="P6482" i="2"/>
  <c r="O6482" i="2"/>
  <c r="P6481" i="2"/>
  <c r="O6481" i="2"/>
  <c r="P6480" i="2"/>
  <c r="O6480" i="2"/>
  <c r="P6479" i="2"/>
  <c r="O6479" i="2"/>
  <c r="P6478" i="2"/>
  <c r="O6478" i="2"/>
  <c r="P6477" i="2"/>
  <c r="O6477" i="2"/>
  <c r="P6476" i="2"/>
  <c r="O6476" i="2"/>
  <c r="P6475" i="2"/>
  <c r="O6475" i="2"/>
  <c r="P6474" i="2"/>
  <c r="O6474" i="2"/>
  <c r="P6473" i="2"/>
  <c r="O6473" i="2"/>
  <c r="P6472" i="2"/>
  <c r="O6472" i="2"/>
  <c r="P6471" i="2"/>
  <c r="O6471" i="2"/>
  <c r="P6470" i="2"/>
  <c r="O6470" i="2"/>
  <c r="P6469" i="2"/>
  <c r="O6469" i="2"/>
  <c r="P6468" i="2"/>
  <c r="O6468" i="2"/>
  <c r="P6467" i="2"/>
  <c r="O6467" i="2"/>
  <c r="P6466" i="2"/>
  <c r="O6466" i="2"/>
  <c r="P6465" i="2"/>
  <c r="O6465" i="2"/>
  <c r="P6464" i="2"/>
  <c r="O6464" i="2"/>
  <c r="P6463" i="2"/>
  <c r="O6463" i="2"/>
  <c r="P6462" i="2"/>
  <c r="O6462" i="2"/>
  <c r="P6461" i="2"/>
  <c r="O6461" i="2"/>
  <c r="P6460" i="2"/>
  <c r="O6460" i="2"/>
  <c r="P6459" i="2"/>
  <c r="O6459" i="2"/>
  <c r="P6458" i="2"/>
  <c r="O6458" i="2"/>
  <c r="P6457" i="2"/>
  <c r="O6457" i="2"/>
  <c r="P6456" i="2"/>
  <c r="O6456" i="2"/>
  <c r="P6455" i="2"/>
  <c r="O6455" i="2"/>
  <c r="P6454" i="2"/>
  <c r="O6454" i="2"/>
  <c r="P6453" i="2"/>
  <c r="O6453" i="2"/>
  <c r="P6452" i="2"/>
  <c r="O6452" i="2"/>
  <c r="P6451" i="2"/>
  <c r="O6451" i="2"/>
  <c r="P6450" i="2"/>
  <c r="O6450" i="2"/>
  <c r="P6449" i="2"/>
  <c r="O6449" i="2"/>
  <c r="P6448" i="2"/>
  <c r="O6448" i="2"/>
  <c r="P6447" i="2"/>
  <c r="O6447" i="2"/>
  <c r="P6446" i="2"/>
  <c r="O6446" i="2"/>
  <c r="P6445" i="2"/>
  <c r="O6445" i="2"/>
  <c r="P6444" i="2"/>
  <c r="O6444" i="2"/>
  <c r="P6443" i="2"/>
  <c r="O6443" i="2"/>
  <c r="P6442" i="2"/>
  <c r="O6442" i="2"/>
  <c r="P6441" i="2"/>
  <c r="O6441" i="2"/>
  <c r="P6440" i="2"/>
  <c r="O6440" i="2"/>
  <c r="P6439" i="2"/>
  <c r="O6439" i="2"/>
  <c r="P6438" i="2"/>
  <c r="O6438" i="2"/>
  <c r="P6437" i="2"/>
  <c r="O6437" i="2"/>
  <c r="P6436" i="2"/>
  <c r="O6436" i="2"/>
  <c r="P6435" i="2"/>
  <c r="O6435" i="2"/>
  <c r="P6434" i="2"/>
  <c r="O6434" i="2"/>
  <c r="P6433" i="2"/>
  <c r="O6433" i="2"/>
  <c r="P6432" i="2"/>
  <c r="O6432" i="2"/>
  <c r="P6431" i="2"/>
  <c r="O6431" i="2"/>
  <c r="P6430" i="2"/>
  <c r="O6430" i="2"/>
  <c r="P6429" i="2"/>
  <c r="O6429" i="2"/>
  <c r="P6428" i="2"/>
  <c r="O6428" i="2"/>
  <c r="P6427" i="2"/>
  <c r="O6427" i="2"/>
  <c r="P6426" i="2"/>
  <c r="O6426" i="2"/>
  <c r="P6425" i="2"/>
  <c r="O6425" i="2"/>
  <c r="P6424" i="2"/>
  <c r="O6424" i="2"/>
  <c r="P6423" i="2"/>
  <c r="O6423" i="2"/>
  <c r="P6422" i="2"/>
  <c r="O6422" i="2"/>
  <c r="P6421" i="2"/>
  <c r="O6421" i="2"/>
  <c r="P6420" i="2"/>
  <c r="O6420" i="2"/>
  <c r="P6419" i="2"/>
  <c r="O6419" i="2"/>
  <c r="P6418" i="2"/>
  <c r="O6418" i="2"/>
  <c r="P6417" i="2"/>
  <c r="O6417" i="2"/>
  <c r="P6416" i="2"/>
  <c r="O6416" i="2"/>
  <c r="P6415" i="2"/>
  <c r="O6415" i="2"/>
  <c r="P6414" i="2"/>
  <c r="O6414" i="2"/>
  <c r="P6413" i="2"/>
  <c r="O6413" i="2"/>
  <c r="P6412" i="2"/>
  <c r="O6412" i="2"/>
  <c r="P6411" i="2"/>
  <c r="O6411" i="2"/>
  <c r="P6410" i="2"/>
  <c r="O6410" i="2"/>
  <c r="P6409" i="2"/>
  <c r="O6409" i="2"/>
  <c r="P6408" i="2"/>
  <c r="O6408" i="2"/>
  <c r="P6407" i="2"/>
  <c r="O6407" i="2"/>
  <c r="P6406" i="2"/>
  <c r="O6406" i="2"/>
  <c r="P6405" i="2"/>
  <c r="O6405" i="2"/>
  <c r="P6404" i="2"/>
  <c r="O6404" i="2"/>
  <c r="P6403" i="2"/>
  <c r="O6403" i="2"/>
  <c r="P6402" i="2"/>
  <c r="O6402" i="2"/>
  <c r="P6401" i="2"/>
  <c r="O6401" i="2"/>
  <c r="P6400" i="2"/>
  <c r="O6400" i="2"/>
  <c r="P6399" i="2"/>
  <c r="O6399" i="2"/>
  <c r="P6398" i="2"/>
  <c r="O6398" i="2"/>
  <c r="P6397" i="2"/>
  <c r="O6397" i="2"/>
  <c r="P6396" i="2"/>
  <c r="O6396" i="2"/>
  <c r="P6395" i="2"/>
  <c r="O6395" i="2"/>
  <c r="P6394" i="2"/>
  <c r="O6394" i="2"/>
  <c r="P6393" i="2"/>
  <c r="O6393" i="2"/>
  <c r="P6392" i="2"/>
  <c r="O6392" i="2"/>
  <c r="P6391" i="2"/>
  <c r="O6391" i="2"/>
  <c r="P6390" i="2"/>
  <c r="O6390" i="2"/>
  <c r="P6389" i="2"/>
  <c r="O6389" i="2"/>
  <c r="P6388" i="2"/>
  <c r="O6388" i="2"/>
  <c r="P6387" i="2"/>
  <c r="O6387" i="2"/>
  <c r="P6386" i="2"/>
  <c r="O6386" i="2"/>
  <c r="P6385" i="2"/>
  <c r="O6385" i="2"/>
  <c r="P6384" i="2"/>
  <c r="O6384" i="2"/>
  <c r="P6383" i="2"/>
  <c r="O6383" i="2"/>
  <c r="P6382" i="2"/>
  <c r="O6382" i="2"/>
  <c r="P6381" i="2"/>
  <c r="O6381" i="2"/>
  <c r="P6380" i="2"/>
  <c r="O6380" i="2"/>
  <c r="P6379" i="2"/>
  <c r="O6379" i="2"/>
  <c r="P6378" i="2"/>
  <c r="O6378" i="2"/>
  <c r="P6377" i="2"/>
  <c r="O6377" i="2"/>
  <c r="P6376" i="2"/>
  <c r="O6376" i="2"/>
  <c r="P6375" i="2"/>
  <c r="O6375" i="2"/>
  <c r="P6374" i="2"/>
  <c r="O6374" i="2"/>
  <c r="P6373" i="2"/>
  <c r="O6373" i="2"/>
  <c r="P6372" i="2"/>
  <c r="O6372" i="2"/>
  <c r="P6371" i="2"/>
  <c r="O6371" i="2"/>
  <c r="P6370" i="2"/>
  <c r="O6370" i="2"/>
  <c r="P6369" i="2"/>
  <c r="O6369" i="2"/>
  <c r="P6368" i="2"/>
  <c r="O6368" i="2"/>
  <c r="P6367" i="2"/>
  <c r="O6367" i="2"/>
  <c r="P6366" i="2"/>
  <c r="O6366" i="2"/>
  <c r="P6365" i="2"/>
  <c r="O6365" i="2"/>
  <c r="P6364" i="2"/>
  <c r="O6364" i="2"/>
  <c r="P6363" i="2"/>
  <c r="O6363" i="2"/>
  <c r="P6362" i="2"/>
  <c r="O6362" i="2"/>
  <c r="P6361" i="2"/>
  <c r="O6361" i="2"/>
  <c r="P6360" i="2"/>
  <c r="O6360" i="2"/>
  <c r="P6359" i="2"/>
  <c r="O6359" i="2"/>
  <c r="P6358" i="2"/>
  <c r="O6358" i="2"/>
  <c r="P6357" i="2"/>
  <c r="O6357" i="2"/>
  <c r="P6356" i="2"/>
  <c r="O6356" i="2"/>
  <c r="P6355" i="2"/>
  <c r="O6355" i="2"/>
  <c r="P6354" i="2"/>
  <c r="O6354" i="2"/>
  <c r="P6353" i="2"/>
  <c r="O6353" i="2"/>
  <c r="P6352" i="2"/>
  <c r="O6352" i="2"/>
  <c r="P6351" i="2"/>
  <c r="O6351" i="2"/>
  <c r="P6350" i="2"/>
  <c r="O6350" i="2"/>
  <c r="P6349" i="2"/>
  <c r="O6349" i="2"/>
  <c r="P6348" i="2"/>
  <c r="O6348" i="2"/>
  <c r="P6347" i="2"/>
  <c r="O6347" i="2"/>
  <c r="P6346" i="2"/>
  <c r="O6346" i="2"/>
  <c r="P6345" i="2"/>
  <c r="O6345" i="2"/>
  <c r="P6344" i="2"/>
  <c r="O6344" i="2"/>
  <c r="P6343" i="2"/>
  <c r="O6343" i="2"/>
  <c r="P6342" i="2"/>
  <c r="O6342" i="2"/>
  <c r="P6341" i="2"/>
  <c r="O6341" i="2"/>
  <c r="P6340" i="2"/>
  <c r="O6340" i="2"/>
  <c r="P6339" i="2"/>
  <c r="O6339" i="2"/>
  <c r="P6338" i="2"/>
  <c r="O6338" i="2"/>
  <c r="P6337" i="2"/>
  <c r="O6337" i="2"/>
  <c r="P6336" i="2"/>
  <c r="O6336" i="2"/>
  <c r="P6335" i="2"/>
  <c r="O6335" i="2"/>
  <c r="P6334" i="2"/>
  <c r="O6334" i="2"/>
  <c r="P6333" i="2"/>
  <c r="O6333" i="2"/>
  <c r="P6332" i="2"/>
  <c r="O6332" i="2"/>
  <c r="P6331" i="2"/>
  <c r="O6331" i="2"/>
  <c r="P6330" i="2"/>
  <c r="O6330" i="2"/>
  <c r="P6329" i="2"/>
  <c r="O6329" i="2"/>
  <c r="P6328" i="2"/>
  <c r="O6328" i="2"/>
  <c r="P6327" i="2"/>
  <c r="O6327" i="2"/>
  <c r="P6326" i="2"/>
  <c r="O6326" i="2"/>
  <c r="P6325" i="2"/>
  <c r="O6325" i="2"/>
  <c r="P6324" i="2"/>
  <c r="O6324" i="2"/>
  <c r="P6323" i="2"/>
  <c r="O6323" i="2"/>
  <c r="P6322" i="2"/>
  <c r="O6322" i="2"/>
  <c r="P6321" i="2"/>
  <c r="O6321" i="2"/>
  <c r="P6320" i="2"/>
  <c r="O6320" i="2"/>
  <c r="P6319" i="2"/>
  <c r="O6319" i="2"/>
  <c r="P6318" i="2"/>
  <c r="O6318" i="2"/>
  <c r="P6317" i="2"/>
  <c r="O6317" i="2"/>
  <c r="P6316" i="2"/>
  <c r="O6316" i="2"/>
  <c r="P6315" i="2"/>
  <c r="O6315" i="2"/>
  <c r="P6314" i="2"/>
  <c r="O6314" i="2"/>
  <c r="P6313" i="2"/>
  <c r="O6313" i="2"/>
  <c r="P6312" i="2"/>
  <c r="O6312" i="2"/>
  <c r="P6311" i="2"/>
  <c r="O6311" i="2"/>
  <c r="P6310" i="2"/>
  <c r="O6310" i="2"/>
  <c r="P6309" i="2"/>
  <c r="O6309" i="2"/>
  <c r="P6308" i="2"/>
  <c r="O6308" i="2"/>
  <c r="P6307" i="2"/>
  <c r="O6307" i="2"/>
  <c r="P6306" i="2"/>
  <c r="O6306" i="2"/>
  <c r="P6305" i="2"/>
  <c r="O6305" i="2"/>
  <c r="P6304" i="2"/>
  <c r="O6304" i="2"/>
  <c r="P6303" i="2"/>
  <c r="O6303" i="2"/>
  <c r="P6302" i="2"/>
  <c r="O6302" i="2"/>
  <c r="P6301" i="2"/>
  <c r="O6301" i="2"/>
  <c r="P6300" i="2"/>
  <c r="O6300" i="2"/>
  <c r="P6299" i="2"/>
  <c r="O6299" i="2"/>
  <c r="P6298" i="2"/>
  <c r="O6298" i="2"/>
  <c r="P6297" i="2"/>
  <c r="O6297" i="2"/>
  <c r="P6296" i="2"/>
  <c r="O6296" i="2"/>
  <c r="P6295" i="2"/>
  <c r="O6295" i="2"/>
  <c r="P6294" i="2"/>
  <c r="O6294" i="2"/>
  <c r="P6293" i="2"/>
  <c r="O6293" i="2"/>
  <c r="P6292" i="2"/>
  <c r="O6292" i="2"/>
  <c r="P6291" i="2"/>
  <c r="O6291" i="2"/>
  <c r="P6290" i="2"/>
  <c r="O6290" i="2"/>
  <c r="P6289" i="2"/>
  <c r="O6289" i="2"/>
  <c r="P6288" i="2"/>
  <c r="O6288" i="2"/>
  <c r="P6287" i="2"/>
  <c r="O6287" i="2"/>
  <c r="P6286" i="2"/>
  <c r="O6286" i="2"/>
  <c r="P6285" i="2"/>
  <c r="O6285" i="2"/>
  <c r="P6284" i="2"/>
  <c r="O6284" i="2"/>
  <c r="P6283" i="2"/>
  <c r="O6283" i="2"/>
  <c r="P6282" i="2"/>
  <c r="O6282" i="2"/>
  <c r="P6281" i="2"/>
  <c r="O6281" i="2"/>
  <c r="P6280" i="2"/>
  <c r="O6280" i="2"/>
  <c r="P6279" i="2"/>
  <c r="O6279" i="2"/>
  <c r="P6278" i="2"/>
  <c r="O6278" i="2"/>
  <c r="P6277" i="2"/>
  <c r="O6277" i="2"/>
  <c r="P6276" i="2"/>
  <c r="O6276" i="2"/>
  <c r="P6275" i="2"/>
  <c r="O6275" i="2"/>
  <c r="P6274" i="2"/>
  <c r="O6274" i="2"/>
  <c r="P6273" i="2"/>
  <c r="O6273" i="2"/>
  <c r="P6272" i="2"/>
  <c r="O6272" i="2"/>
  <c r="P6271" i="2"/>
  <c r="O6271" i="2"/>
  <c r="P6270" i="2"/>
  <c r="O6270" i="2"/>
  <c r="P6269" i="2"/>
  <c r="O6269" i="2"/>
  <c r="P6268" i="2"/>
  <c r="O6268" i="2"/>
  <c r="P6267" i="2"/>
  <c r="O6267" i="2"/>
  <c r="P6266" i="2"/>
  <c r="O6266" i="2"/>
  <c r="P6265" i="2"/>
  <c r="O6265" i="2"/>
  <c r="P6264" i="2"/>
  <c r="O6264" i="2"/>
  <c r="P6263" i="2"/>
  <c r="O6263" i="2"/>
  <c r="P6262" i="2"/>
  <c r="O6262" i="2"/>
  <c r="P6261" i="2"/>
  <c r="O6261" i="2"/>
  <c r="P6260" i="2"/>
  <c r="O6260" i="2"/>
  <c r="P6259" i="2"/>
  <c r="O6259" i="2"/>
  <c r="P6258" i="2"/>
  <c r="O6258" i="2"/>
  <c r="P6257" i="2"/>
  <c r="O6257" i="2"/>
  <c r="P6256" i="2"/>
  <c r="O6256" i="2"/>
  <c r="P6255" i="2"/>
  <c r="O6255" i="2"/>
  <c r="P6254" i="2"/>
  <c r="O6254" i="2"/>
  <c r="P6253" i="2"/>
  <c r="O6253" i="2"/>
  <c r="P6252" i="2"/>
  <c r="O6252" i="2"/>
  <c r="P6251" i="2"/>
  <c r="O6251" i="2"/>
  <c r="P6250" i="2"/>
  <c r="O6250" i="2"/>
  <c r="P6249" i="2"/>
  <c r="O6249" i="2"/>
  <c r="P6248" i="2"/>
  <c r="O6248" i="2"/>
  <c r="P6247" i="2"/>
  <c r="O6247" i="2"/>
  <c r="P6246" i="2"/>
  <c r="O6246" i="2"/>
  <c r="P6245" i="2"/>
  <c r="O6245" i="2"/>
  <c r="P6244" i="2"/>
  <c r="O6244" i="2"/>
  <c r="P6243" i="2"/>
  <c r="O6243" i="2"/>
  <c r="P6242" i="2"/>
  <c r="O6242" i="2"/>
  <c r="P6241" i="2"/>
  <c r="O6241" i="2"/>
  <c r="P6240" i="2"/>
  <c r="O6240" i="2"/>
  <c r="P6239" i="2"/>
  <c r="O6239" i="2"/>
  <c r="P6238" i="2"/>
  <c r="O6238" i="2"/>
  <c r="P6237" i="2"/>
  <c r="O6237" i="2"/>
  <c r="P6236" i="2"/>
  <c r="O6236" i="2"/>
  <c r="P6235" i="2"/>
  <c r="O6235" i="2"/>
  <c r="P6234" i="2"/>
  <c r="O6234" i="2"/>
  <c r="P6233" i="2"/>
  <c r="O6233" i="2"/>
  <c r="P6232" i="2"/>
  <c r="O6232" i="2"/>
  <c r="P6231" i="2"/>
  <c r="O6231" i="2"/>
  <c r="P6230" i="2"/>
  <c r="O6230" i="2"/>
  <c r="P6229" i="2"/>
  <c r="O6229" i="2"/>
  <c r="P6228" i="2"/>
  <c r="O6228" i="2"/>
  <c r="P6227" i="2"/>
  <c r="O6227" i="2"/>
  <c r="P6226" i="2"/>
  <c r="O6226" i="2"/>
  <c r="P6225" i="2"/>
  <c r="O6225" i="2"/>
  <c r="P6224" i="2"/>
  <c r="O6224" i="2"/>
  <c r="P6223" i="2"/>
  <c r="O6223" i="2"/>
  <c r="P6222" i="2"/>
  <c r="O6222" i="2"/>
  <c r="P6221" i="2"/>
  <c r="O6221" i="2"/>
  <c r="P6220" i="2"/>
  <c r="O6220" i="2"/>
  <c r="P6219" i="2"/>
  <c r="O6219" i="2"/>
  <c r="P6218" i="2"/>
  <c r="O6218" i="2"/>
  <c r="P6217" i="2"/>
  <c r="O6217" i="2"/>
  <c r="P6216" i="2"/>
  <c r="O6216" i="2"/>
  <c r="P6215" i="2"/>
  <c r="O6215" i="2"/>
  <c r="P6214" i="2"/>
  <c r="O6214" i="2"/>
  <c r="P6213" i="2"/>
  <c r="O6213" i="2"/>
  <c r="P6212" i="2"/>
  <c r="O6212" i="2"/>
  <c r="P6211" i="2"/>
  <c r="O6211" i="2"/>
  <c r="P6210" i="2"/>
  <c r="O6210" i="2"/>
  <c r="P6209" i="2"/>
  <c r="O6209" i="2"/>
  <c r="P6208" i="2"/>
  <c r="O6208" i="2"/>
  <c r="P6207" i="2"/>
  <c r="O6207" i="2"/>
  <c r="P6206" i="2"/>
  <c r="O6206" i="2"/>
  <c r="P6205" i="2"/>
  <c r="O6205" i="2"/>
  <c r="P6204" i="2"/>
  <c r="O6204" i="2"/>
  <c r="P6203" i="2"/>
  <c r="O6203" i="2"/>
  <c r="P6202" i="2"/>
  <c r="O6202" i="2"/>
  <c r="P6201" i="2"/>
  <c r="O6201" i="2"/>
  <c r="P6200" i="2"/>
  <c r="O6200" i="2"/>
  <c r="P6199" i="2"/>
  <c r="O6199" i="2"/>
  <c r="P6198" i="2"/>
  <c r="O6198" i="2"/>
  <c r="P6197" i="2"/>
  <c r="O6197" i="2"/>
  <c r="P6196" i="2"/>
  <c r="O6196" i="2"/>
  <c r="P6195" i="2"/>
  <c r="O6195" i="2"/>
  <c r="P6194" i="2"/>
  <c r="O6194" i="2"/>
  <c r="P6193" i="2"/>
  <c r="O6193" i="2"/>
  <c r="P6192" i="2"/>
  <c r="O6192" i="2"/>
  <c r="P6191" i="2"/>
  <c r="O6191" i="2"/>
  <c r="P6190" i="2"/>
  <c r="O6190" i="2"/>
  <c r="P6189" i="2"/>
  <c r="O6189" i="2"/>
  <c r="P6188" i="2"/>
  <c r="O6188" i="2"/>
  <c r="P6187" i="2"/>
  <c r="O6187" i="2"/>
  <c r="P6186" i="2"/>
  <c r="O6186" i="2"/>
  <c r="P6185" i="2"/>
  <c r="O6185" i="2"/>
  <c r="P6184" i="2"/>
  <c r="O6184" i="2"/>
  <c r="P6183" i="2"/>
  <c r="O6183" i="2"/>
  <c r="P6182" i="2"/>
  <c r="O6182" i="2"/>
  <c r="P6181" i="2"/>
  <c r="O6181" i="2"/>
  <c r="P6180" i="2"/>
  <c r="O6180" i="2"/>
  <c r="P6179" i="2"/>
  <c r="O6179" i="2"/>
  <c r="P6178" i="2"/>
  <c r="O6178" i="2"/>
  <c r="P6177" i="2"/>
  <c r="O6177" i="2"/>
  <c r="P6176" i="2"/>
  <c r="O6176" i="2"/>
  <c r="P6175" i="2"/>
  <c r="O6175" i="2"/>
  <c r="P6174" i="2"/>
  <c r="O6174" i="2"/>
  <c r="P6173" i="2"/>
  <c r="O6173" i="2"/>
  <c r="P6172" i="2"/>
  <c r="O6172" i="2"/>
  <c r="P6171" i="2"/>
  <c r="O6171" i="2"/>
  <c r="P6170" i="2"/>
  <c r="O6170" i="2"/>
  <c r="P6169" i="2"/>
  <c r="O6169" i="2"/>
  <c r="P6168" i="2"/>
  <c r="O6168" i="2"/>
  <c r="P6167" i="2"/>
  <c r="O6167" i="2"/>
  <c r="P6166" i="2"/>
  <c r="O6166" i="2"/>
  <c r="P6165" i="2"/>
  <c r="O6165" i="2"/>
  <c r="P6164" i="2"/>
  <c r="O6164" i="2"/>
  <c r="P6163" i="2"/>
  <c r="O6163" i="2"/>
  <c r="P6162" i="2"/>
  <c r="O6162" i="2"/>
  <c r="P6161" i="2"/>
  <c r="O6161" i="2"/>
  <c r="P6160" i="2"/>
  <c r="O6160" i="2"/>
  <c r="P6159" i="2"/>
  <c r="O6159" i="2"/>
  <c r="P6158" i="2"/>
  <c r="O6158" i="2"/>
  <c r="P6157" i="2"/>
  <c r="O6157" i="2"/>
  <c r="P6156" i="2"/>
  <c r="O6156" i="2"/>
  <c r="P6155" i="2"/>
  <c r="O6155" i="2"/>
  <c r="P6154" i="2"/>
  <c r="O6154" i="2"/>
  <c r="P6153" i="2"/>
  <c r="O6153" i="2"/>
  <c r="P6152" i="2"/>
  <c r="O6152" i="2"/>
  <c r="P6151" i="2"/>
  <c r="O6151" i="2"/>
  <c r="P6150" i="2"/>
  <c r="O6150" i="2"/>
  <c r="P6149" i="2"/>
  <c r="O6149" i="2"/>
  <c r="P6148" i="2"/>
  <c r="O6148" i="2"/>
  <c r="P6147" i="2"/>
  <c r="O6147" i="2"/>
  <c r="P6146" i="2"/>
  <c r="O6146" i="2"/>
  <c r="P6145" i="2"/>
  <c r="O6145" i="2"/>
  <c r="P6144" i="2"/>
  <c r="O6144" i="2"/>
  <c r="P6143" i="2"/>
  <c r="O6143" i="2"/>
  <c r="P6142" i="2"/>
  <c r="O6142" i="2"/>
  <c r="P6141" i="2"/>
  <c r="O6141" i="2"/>
  <c r="P6140" i="2"/>
  <c r="O6140" i="2"/>
  <c r="P6139" i="2"/>
  <c r="O6139" i="2"/>
  <c r="P6138" i="2"/>
  <c r="O6138" i="2"/>
  <c r="P6137" i="2"/>
  <c r="O6137" i="2"/>
  <c r="P6136" i="2"/>
  <c r="O6136" i="2"/>
  <c r="P6135" i="2"/>
  <c r="O6135" i="2"/>
  <c r="P6134" i="2"/>
  <c r="O6134" i="2"/>
  <c r="P6133" i="2"/>
  <c r="O6133" i="2"/>
  <c r="P6132" i="2"/>
  <c r="O6132" i="2"/>
  <c r="P6131" i="2"/>
  <c r="O6131" i="2"/>
  <c r="P6130" i="2"/>
  <c r="O6130" i="2"/>
  <c r="P6129" i="2"/>
  <c r="O6129" i="2"/>
  <c r="P6128" i="2"/>
  <c r="O6128" i="2"/>
  <c r="P6127" i="2"/>
  <c r="O6127" i="2"/>
  <c r="P6126" i="2"/>
  <c r="O6126" i="2"/>
  <c r="P6125" i="2"/>
  <c r="O6125" i="2"/>
  <c r="P6124" i="2"/>
  <c r="O6124" i="2"/>
  <c r="P6123" i="2"/>
  <c r="O6123" i="2"/>
  <c r="P6122" i="2"/>
  <c r="O6122" i="2"/>
  <c r="P6121" i="2"/>
  <c r="O6121" i="2"/>
  <c r="P6120" i="2"/>
  <c r="O6120" i="2"/>
  <c r="P6119" i="2"/>
  <c r="O6119" i="2"/>
  <c r="P6118" i="2"/>
  <c r="O6118" i="2"/>
  <c r="P6117" i="2"/>
  <c r="O6117" i="2"/>
  <c r="P6116" i="2"/>
  <c r="O6116" i="2"/>
  <c r="P6115" i="2"/>
  <c r="O6115" i="2"/>
  <c r="P6114" i="2"/>
  <c r="O6114" i="2"/>
  <c r="P6113" i="2"/>
  <c r="O6113" i="2"/>
  <c r="P6112" i="2"/>
  <c r="O6112" i="2"/>
  <c r="P6111" i="2"/>
  <c r="O6111" i="2"/>
  <c r="P6110" i="2"/>
  <c r="O6110" i="2"/>
  <c r="P6109" i="2"/>
  <c r="O6109" i="2"/>
  <c r="P6108" i="2"/>
  <c r="O6108" i="2"/>
  <c r="P6107" i="2"/>
  <c r="O6107" i="2"/>
  <c r="P6106" i="2"/>
  <c r="O6106" i="2"/>
  <c r="P6105" i="2"/>
  <c r="O6105" i="2"/>
  <c r="P6104" i="2"/>
  <c r="O6104" i="2"/>
  <c r="P6103" i="2"/>
  <c r="O6103" i="2"/>
  <c r="P6102" i="2"/>
  <c r="O6102" i="2"/>
  <c r="P6101" i="2"/>
  <c r="O6101" i="2"/>
  <c r="P6100" i="2"/>
  <c r="O6100" i="2"/>
  <c r="P6099" i="2"/>
  <c r="O6099" i="2"/>
  <c r="P6098" i="2"/>
  <c r="O6098" i="2"/>
  <c r="P6097" i="2"/>
  <c r="O6097" i="2"/>
  <c r="P6096" i="2"/>
  <c r="O6096" i="2"/>
  <c r="P6095" i="2"/>
  <c r="O6095" i="2"/>
  <c r="P6094" i="2"/>
  <c r="O6094" i="2"/>
  <c r="P6093" i="2"/>
  <c r="O6093" i="2"/>
  <c r="P6092" i="2"/>
  <c r="O6092" i="2"/>
  <c r="P6091" i="2"/>
  <c r="O6091" i="2"/>
  <c r="P6090" i="2"/>
  <c r="O6090" i="2"/>
  <c r="P6089" i="2"/>
  <c r="O6089" i="2"/>
  <c r="P6088" i="2"/>
  <c r="O6088" i="2"/>
  <c r="P6087" i="2"/>
  <c r="O6087" i="2"/>
  <c r="P6086" i="2"/>
  <c r="O6086" i="2"/>
  <c r="P6085" i="2"/>
  <c r="O6085" i="2"/>
  <c r="P6084" i="2"/>
  <c r="O6084" i="2"/>
  <c r="P6083" i="2"/>
  <c r="O6083" i="2"/>
  <c r="P6082" i="2"/>
  <c r="O6082" i="2"/>
  <c r="P6081" i="2"/>
  <c r="O6081" i="2"/>
  <c r="P6080" i="2"/>
  <c r="O6080" i="2"/>
  <c r="P6079" i="2"/>
  <c r="O6079" i="2"/>
  <c r="P6078" i="2"/>
  <c r="O6078" i="2"/>
  <c r="P6077" i="2"/>
  <c r="O6077" i="2"/>
  <c r="P6076" i="2"/>
  <c r="O6076" i="2"/>
  <c r="P6075" i="2"/>
  <c r="O6075" i="2"/>
  <c r="P6074" i="2"/>
  <c r="O6074" i="2"/>
  <c r="P6073" i="2"/>
  <c r="O6073" i="2"/>
  <c r="P6072" i="2"/>
  <c r="O6072" i="2"/>
  <c r="P6071" i="2"/>
  <c r="O6071" i="2"/>
  <c r="P6070" i="2"/>
  <c r="O6070" i="2"/>
  <c r="P6069" i="2"/>
  <c r="O6069" i="2"/>
  <c r="P6068" i="2"/>
  <c r="O6068" i="2"/>
  <c r="P6067" i="2"/>
  <c r="O6067" i="2"/>
  <c r="P6066" i="2"/>
  <c r="O6066" i="2"/>
  <c r="P6065" i="2"/>
  <c r="O6065" i="2"/>
  <c r="P6064" i="2"/>
  <c r="O6064" i="2"/>
  <c r="P6063" i="2"/>
  <c r="O6063" i="2"/>
  <c r="P6062" i="2"/>
  <c r="O6062" i="2"/>
  <c r="P6061" i="2"/>
  <c r="O6061" i="2"/>
  <c r="P6060" i="2"/>
  <c r="O6060" i="2"/>
  <c r="P6059" i="2"/>
  <c r="O6059" i="2"/>
  <c r="P6058" i="2"/>
  <c r="O6058" i="2"/>
  <c r="P6057" i="2"/>
  <c r="O6057" i="2"/>
  <c r="P6056" i="2"/>
  <c r="O6056" i="2"/>
  <c r="P6055" i="2"/>
  <c r="O6055" i="2"/>
  <c r="P6054" i="2"/>
  <c r="O6054" i="2"/>
  <c r="P6053" i="2"/>
  <c r="O6053" i="2"/>
  <c r="P6052" i="2"/>
  <c r="O6052" i="2"/>
  <c r="P6051" i="2"/>
  <c r="O6051" i="2"/>
  <c r="P6050" i="2"/>
  <c r="O6050" i="2"/>
  <c r="P6049" i="2"/>
  <c r="O6049" i="2"/>
  <c r="P6048" i="2"/>
  <c r="O6048" i="2"/>
  <c r="P6047" i="2"/>
  <c r="O6047" i="2"/>
  <c r="P6046" i="2"/>
  <c r="O6046" i="2"/>
  <c r="P6045" i="2"/>
  <c r="O6045" i="2"/>
  <c r="P6044" i="2"/>
  <c r="O6044" i="2"/>
  <c r="P6043" i="2"/>
  <c r="O6043" i="2"/>
  <c r="P6042" i="2"/>
  <c r="O6042" i="2"/>
  <c r="P6041" i="2"/>
  <c r="O6041" i="2"/>
  <c r="P6040" i="2"/>
  <c r="O6040" i="2"/>
  <c r="P6039" i="2"/>
  <c r="O6039" i="2"/>
  <c r="P6038" i="2"/>
  <c r="O6038" i="2"/>
  <c r="P6037" i="2"/>
  <c r="O6037" i="2"/>
  <c r="P6036" i="2"/>
  <c r="O6036" i="2"/>
  <c r="P6035" i="2"/>
  <c r="O6035" i="2"/>
  <c r="P6034" i="2"/>
  <c r="O6034" i="2"/>
  <c r="P6033" i="2"/>
  <c r="O6033" i="2"/>
  <c r="P6032" i="2"/>
  <c r="O6032" i="2"/>
  <c r="P6031" i="2"/>
  <c r="O6031" i="2"/>
  <c r="P6030" i="2"/>
  <c r="O6030" i="2"/>
  <c r="P6029" i="2"/>
  <c r="O6029" i="2"/>
  <c r="P6028" i="2"/>
  <c r="O6028" i="2"/>
  <c r="P6027" i="2"/>
  <c r="O6027" i="2"/>
  <c r="P6026" i="2"/>
  <c r="O6026" i="2"/>
  <c r="P6025" i="2"/>
  <c r="O6025" i="2"/>
  <c r="P6024" i="2"/>
  <c r="O6024" i="2"/>
  <c r="P6023" i="2"/>
  <c r="O6023" i="2"/>
  <c r="P6022" i="2"/>
  <c r="O6022" i="2"/>
  <c r="P6021" i="2"/>
  <c r="O6021" i="2"/>
  <c r="P6020" i="2"/>
  <c r="O6020" i="2"/>
  <c r="P6019" i="2"/>
  <c r="O6019" i="2"/>
  <c r="P6018" i="2"/>
  <c r="O6018" i="2"/>
  <c r="P6017" i="2"/>
  <c r="O6017" i="2"/>
  <c r="P6016" i="2"/>
  <c r="O6016" i="2"/>
  <c r="P6015" i="2"/>
  <c r="O6015" i="2"/>
  <c r="P6014" i="2"/>
  <c r="O6014" i="2"/>
  <c r="P6013" i="2"/>
  <c r="O6013" i="2"/>
  <c r="P6012" i="2"/>
  <c r="O6012" i="2"/>
  <c r="P6011" i="2"/>
  <c r="O6011" i="2"/>
  <c r="P6010" i="2"/>
  <c r="O6010" i="2"/>
  <c r="P6009" i="2"/>
  <c r="O6009" i="2"/>
  <c r="P6008" i="2"/>
  <c r="O6008" i="2"/>
  <c r="P6007" i="2"/>
  <c r="O6007" i="2"/>
  <c r="P6006" i="2"/>
  <c r="O6006" i="2"/>
  <c r="P6005" i="2"/>
  <c r="O6005" i="2"/>
  <c r="P6004" i="2"/>
  <c r="O6004" i="2"/>
  <c r="P6003" i="2"/>
  <c r="O6003" i="2"/>
  <c r="P6002" i="2"/>
  <c r="O6002" i="2"/>
  <c r="P6001" i="2"/>
  <c r="O6001" i="2"/>
  <c r="P6000" i="2"/>
  <c r="O6000" i="2"/>
  <c r="P5999" i="2"/>
  <c r="O5999" i="2"/>
  <c r="P5998" i="2"/>
  <c r="O5998" i="2"/>
  <c r="P5997" i="2"/>
  <c r="O5997" i="2"/>
  <c r="P5996" i="2"/>
  <c r="O5996" i="2"/>
  <c r="P5995" i="2"/>
  <c r="O5995" i="2"/>
  <c r="P5994" i="2"/>
  <c r="O5994" i="2"/>
  <c r="P5993" i="2"/>
  <c r="O5993" i="2"/>
  <c r="P5992" i="2"/>
  <c r="O5992" i="2"/>
  <c r="P5991" i="2"/>
  <c r="O5991" i="2"/>
  <c r="P5990" i="2"/>
  <c r="O5990" i="2"/>
  <c r="P5989" i="2"/>
  <c r="O5989" i="2"/>
  <c r="P5988" i="2"/>
  <c r="O5988" i="2"/>
  <c r="P5987" i="2"/>
  <c r="O5987" i="2"/>
  <c r="P5986" i="2"/>
  <c r="O5986" i="2"/>
  <c r="P5985" i="2"/>
  <c r="O5985" i="2"/>
  <c r="P5984" i="2"/>
  <c r="O5984" i="2"/>
  <c r="P5983" i="2"/>
  <c r="O5983" i="2"/>
  <c r="P5982" i="2"/>
  <c r="O5982" i="2"/>
  <c r="P5981" i="2"/>
  <c r="O5981" i="2"/>
  <c r="P5980" i="2"/>
  <c r="O5980" i="2"/>
  <c r="P5979" i="2"/>
  <c r="O5979" i="2"/>
  <c r="P5978" i="2"/>
  <c r="O5978" i="2"/>
  <c r="P5977" i="2"/>
  <c r="O5977" i="2"/>
  <c r="P5976" i="2"/>
  <c r="O5976" i="2"/>
  <c r="P5975" i="2"/>
  <c r="O5975" i="2"/>
  <c r="P5974" i="2"/>
  <c r="O5974" i="2"/>
  <c r="P5973" i="2"/>
  <c r="O5973" i="2"/>
  <c r="P5972" i="2"/>
  <c r="O5972" i="2"/>
  <c r="P5971" i="2"/>
  <c r="O5971" i="2"/>
  <c r="P5970" i="2"/>
  <c r="O5970" i="2"/>
  <c r="P5969" i="2"/>
  <c r="O5969" i="2"/>
  <c r="P5968" i="2"/>
  <c r="O5968" i="2"/>
  <c r="P5967" i="2"/>
  <c r="O5967" i="2"/>
  <c r="P5966" i="2"/>
  <c r="O5966" i="2"/>
  <c r="P5965" i="2"/>
  <c r="O5965" i="2"/>
  <c r="P5964" i="2"/>
  <c r="O5964" i="2"/>
  <c r="P5963" i="2"/>
  <c r="O5963" i="2"/>
  <c r="P5962" i="2"/>
  <c r="O5962" i="2"/>
  <c r="P5961" i="2"/>
  <c r="O5961" i="2"/>
  <c r="P5960" i="2"/>
  <c r="O5960" i="2"/>
  <c r="P5959" i="2"/>
  <c r="O5959" i="2"/>
  <c r="P5958" i="2"/>
  <c r="O5958" i="2"/>
  <c r="P5957" i="2"/>
  <c r="O5957" i="2"/>
  <c r="P5956" i="2"/>
  <c r="O5956" i="2"/>
  <c r="P5955" i="2"/>
  <c r="O5955" i="2"/>
  <c r="P5954" i="2"/>
  <c r="O5954" i="2"/>
  <c r="P5953" i="2"/>
  <c r="O5953" i="2"/>
  <c r="P5952" i="2"/>
  <c r="O5952" i="2"/>
  <c r="P5951" i="2"/>
  <c r="O5951" i="2"/>
  <c r="P5950" i="2"/>
  <c r="O5950" i="2"/>
  <c r="P5949" i="2"/>
  <c r="O5949" i="2"/>
  <c r="P5948" i="2"/>
  <c r="O5948" i="2"/>
  <c r="P5947" i="2"/>
  <c r="O5947" i="2"/>
  <c r="P5946" i="2"/>
  <c r="O5946" i="2"/>
  <c r="P5945" i="2"/>
  <c r="O5945" i="2"/>
  <c r="P5944" i="2"/>
  <c r="O5944" i="2"/>
  <c r="P5943" i="2"/>
  <c r="O5943" i="2"/>
  <c r="P5942" i="2"/>
  <c r="O5942" i="2"/>
  <c r="P5941" i="2"/>
  <c r="O5941" i="2"/>
  <c r="P5940" i="2"/>
  <c r="O5940" i="2"/>
  <c r="P5939" i="2"/>
  <c r="O5939" i="2"/>
  <c r="P5938" i="2"/>
  <c r="O5938" i="2"/>
  <c r="P5937" i="2"/>
  <c r="O5937" i="2"/>
  <c r="P5936" i="2"/>
  <c r="O5936" i="2"/>
  <c r="P5935" i="2"/>
  <c r="O5935" i="2"/>
  <c r="P5934" i="2"/>
  <c r="O5934" i="2"/>
  <c r="P5933" i="2"/>
  <c r="O5933" i="2"/>
  <c r="P5932" i="2"/>
  <c r="O5932" i="2"/>
  <c r="P5931" i="2"/>
  <c r="O5931" i="2"/>
  <c r="P5930" i="2"/>
  <c r="O5930" i="2"/>
  <c r="P5929" i="2"/>
  <c r="O5929" i="2"/>
  <c r="P5928" i="2"/>
  <c r="O5928" i="2"/>
  <c r="P5927" i="2"/>
  <c r="O5927" i="2"/>
  <c r="P5926" i="2"/>
  <c r="O5926" i="2"/>
  <c r="P5925" i="2"/>
  <c r="O5925" i="2"/>
  <c r="P5924" i="2"/>
  <c r="O5924" i="2"/>
  <c r="P5923" i="2"/>
  <c r="O5923" i="2"/>
  <c r="P5922" i="2"/>
  <c r="O5922" i="2"/>
  <c r="P5921" i="2"/>
  <c r="O5921" i="2"/>
  <c r="P5920" i="2"/>
  <c r="O5920" i="2"/>
  <c r="P5919" i="2"/>
  <c r="O5919" i="2"/>
  <c r="P5918" i="2"/>
  <c r="O5918" i="2"/>
  <c r="P5917" i="2"/>
  <c r="O5917" i="2"/>
  <c r="P5916" i="2"/>
  <c r="O5916" i="2"/>
  <c r="P5915" i="2"/>
  <c r="O5915" i="2"/>
  <c r="P5914" i="2"/>
  <c r="O5914" i="2"/>
  <c r="P5913" i="2"/>
  <c r="O5913" i="2"/>
  <c r="P5912" i="2"/>
  <c r="O5912" i="2"/>
  <c r="P5911" i="2"/>
  <c r="O5911" i="2"/>
  <c r="P5910" i="2"/>
  <c r="O5910" i="2"/>
  <c r="P5909" i="2"/>
  <c r="O5909" i="2"/>
  <c r="P5908" i="2"/>
  <c r="O5908" i="2"/>
  <c r="P5907" i="2"/>
  <c r="O5907" i="2"/>
  <c r="P5906" i="2"/>
  <c r="O5906" i="2"/>
  <c r="P5905" i="2"/>
  <c r="O5905" i="2"/>
  <c r="P5904" i="2"/>
  <c r="O5904" i="2"/>
  <c r="P5903" i="2"/>
  <c r="O5903" i="2"/>
  <c r="P5902" i="2"/>
  <c r="O5902" i="2"/>
  <c r="P5901" i="2"/>
  <c r="O5901" i="2"/>
  <c r="P5900" i="2"/>
  <c r="O5900" i="2"/>
  <c r="P5899" i="2"/>
  <c r="O5899" i="2"/>
  <c r="P5898" i="2"/>
  <c r="O5898" i="2"/>
  <c r="P5897" i="2"/>
  <c r="O5897" i="2"/>
  <c r="P5896" i="2"/>
  <c r="O5896" i="2"/>
  <c r="P5895" i="2"/>
  <c r="O5895" i="2"/>
  <c r="P5894" i="2"/>
  <c r="O5894" i="2"/>
  <c r="P5893" i="2"/>
  <c r="O5893" i="2"/>
  <c r="P5892" i="2"/>
  <c r="O5892" i="2"/>
  <c r="P5891" i="2"/>
  <c r="O5891" i="2"/>
  <c r="P5890" i="2"/>
  <c r="O5890" i="2"/>
  <c r="P5889" i="2"/>
  <c r="O5889" i="2"/>
  <c r="P5888" i="2"/>
  <c r="O5888" i="2"/>
  <c r="P5887" i="2"/>
  <c r="O5887" i="2"/>
  <c r="P5886" i="2"/>
  <c r="O5886" i="2"/>
  <c r="P5885" i="2"/>
  <c r="O5885" i="2"/>
  <c r="P5884" i="2"/>
  <c r="O5884" i="2"/>
  <c r="P5883" i="2"/>
  <c r="O5883" i="2"/>
  <c r="P5882" i="2"/>
  <c r="O5882" i="2"/>
  <c r="P5881" i="2"/>
  <c r="O5881" i="2"/>
  <c r="P5880" i="2"/>
  <c r="O5880" i="2"/>
  <c r="P5879" i="2"/>
  <c r="O5879" i="2"/>
  <c r="P5878" i="2"/>
  <c r="O5878" i="2"/>
  <c r="P5877" i="2"/>
  <c r="O5877" i="2"/>
  <c r="P5876" i="2"/>
  <c r="O5876" i="2"/>
  <c r="P5875" i="2"/>
  <c r="O5875" i="2"/>
  <c r="P5874" i="2"/>
  <c r="O5874" i="2"/>
  <c r="P5873" i="2"/>
  <c r="O5873" i="2"/>
  <c r="P5872" i="2"/>
  <c r="O5872" i="2"/>
  <c r="P5871" i="2"/>
  <c r="O5871" i="2"/>
  <c r="P5870" i="2"/>
  <c r="O5870" i="2"/>
  <c r="P5869" i="2"/>
  <c r="O5869" i="2"/>
  <c r="P5868" i="2"/>
  <c r="O5868" i="2"/>
  <c r="P5867" i="2"/>
  <c r="O5867" i="2"/>
  <c r="P5866" i="2"/>
  <c r="O5866" i="2"/>
  <c r="P5865" i="2"/>
  <c r="O5865" i="2"/>
  <c r="P5864" i="2"/>
  <c r="O5864" i="2"/>
  <c r="P5863" i="2"/>
  <c r="O5863" i="2"/>
  <c r="P5862" i="2"/>
  <c r="O5862" i="2"/>
  <c r="P5861" i="2"/>
  <c r="O5861" i="2"/>
  <c r="P5860" i="2"/>
  <c r="O5860" i="2"/>
  <c r="P5859" i="2"/>
  <c r="O5859" i="2"/>
  <c r="P5858" i="2"/>
  <c r="O5858" i="2"/>
  <c r="P5857" i="2"/>
  <c r="O5857" i="2"/>
  <c r="P5856" i="2"/>
  <c r="O5856" i="2"/>
  <c r="P5855" i="2"/>
  <c r="O5855" i="2"/>
  <c r="P5854" i="2"/>
  <c r="O5854" i="2"/>
  <c r="P5853" i="2"/>
  <c r="O5853" i="2"/>
  <c r="P5852" i="2"/>
  <c r="O5852" i="2"/>
  <c r="P5851" i="2"/>
  <c r="O5851" i="2"/>
  <c r="P5850" i="2"/>
  <c r="O5850" i="2"/>
  <c r="P5849" i="2"/>
  <c r="O5849" i="2"/>
  <c r="P5848" i="2"/>
  <c r="O5848" i="2"/>
  <c r="P5847" i="2"/>
  <c r="O5847" i="2"/>
  <c r="P5846" i="2"/>
  <c r="O5846" i="2"/>
  <c r="P5845" i="2"/>
  <c r="O5845" i="2"/>
  <c r="P5844" i="2"/>
  <c r="O5844" i="2"/>
  <c r="P5843" i="2"/>
  <c r="O5843" i="2"/>
  <c r="P5842" i="2"/>
  <c r="O5842" i="2"/>
  <c r="P5841" i="2"/>
  <c r="O5841" i="2"/>
  <c r="P5840" i="2"/>
  <c r="O5840" i="2"/>
  <c r="P5839" i="2"/>
  <c r="O5839" i="2"/>
  <c r="P5838" i="2"/>
  <c r="O5838" i="2"/>
  <c r="P5837" i="2"/>
  <c r="O5837" i="2"/>
  <c r="P5836" i="2"/>
  <c r="O5836" i="2"/>
  <c r="P5835" i="2"/>
  <c r="O5835" i="2"/>
  <c r="P5834" i="2"/>
  <c r="O5834" i="2"/>
  <c r="P5833" i="2"/>
  <c r="O5833" i="2"/>
  <c r="P5832" i="2"/>
  <c r="O5832" i="2"/>
  <c r="P5831" i="2"/>
  <c r="O5831" i="2"/>
  <c r="P5830" i="2"/>
  <c r="O5830" i="2"/>
  <c r="P5829" i="2"/>
  <c r="O5829" i="2"/>
  <c r="P5828" i="2"/>
  <c r="O5828" i="2"/>
  <c r="P5827" i="2"/>
  <c r="O5827" i="2"/>
  <c r="P5826" i="2"/>
  <c r="O5826" i="2"/>
  <c r="P5825" i="2"/>
  <c r="O5825" i="2"/>
  <c r="P5824" i="2"/>
  <c r="O5824" i="2"/>
  <c r="P5823" i="2"/>
  <c r="O5823" i="2"/>
  <c r="P5822" i="2"/>
  <c r="O5822" i="2"/>
  <c r="P5821" i="2"/>
  <c r="O5821" i="2"/>
  <c r="P5820" i="2"/>
  <c r="O5820" i="2"/>
  <c r="P5819" i="2"/>
  <c r="O5819" i="2"/>
  <c r="P5818" i="2"/>
  <c r="O5818" i="2"/>
  <c r="P5817" i="2"/>
  <c r="O5817" i="2"/>
  <c r="P5816" i="2"/>
  <c r="O5816" i="2"/>
  <c r="P5815" i="2"/>
  <c r="O5815" i="2"/>
  <c r="P5814" i="2"/>
  <c r="O5814" i="2"/>
  <c r="P5813" i="2"/>
  <c r="O5813" i="2"/>
  <c r="P5812" i="2"/>
  <c r="O5812" i="2"/>
  <c r="P5811" i="2"/>
  <c r="O5811" i="2"/>
  <c r="P5810" i="2"/>
  <c r="O5810" i="2"/>
  <c r="P5809" i="2"/>
  <c r="O5809" i="2"/>
  <c r="P5808" i="2"/>
  <c r="O5808" i="2"/>
  <c r="P5807" i="2"/>
  <c r="O5807" i="2"/>
  <c r="P5806" i="2"/>
  <c r="O5806" i="2"/>
  <c r="P5805" i="2"/>
  <c r="O5805" i="2"/>
  <c r="P5804" i="2"/>
  <c r="O5804" i="2"/>
  <c r="P5803" i="2"/>
  <c r="O5803" i="2"/>
  <c r="P5802" i="2"/>
  <c r="O5802" i="2"/>
  <c r="P5801" i="2"/>
  <c r="O5801" i="2"/>
  <c r="P5800" i="2"/>
  <c r="O5800" i="2"/>
  <c r="P5799" i="2"/>
  <c r="O5799" i="2"/>
  <c r="P5798" i="2"/>
  <c r="O5798" i="2"/>
  <c r="P5797" i="2"/>
  <c r="O5797" i="2"/>
  <c r="P5796" i="2"/>
  <c r="O5796" i="2"/>
  <c r="P5795" i="2"/>
  <c r="O5795" i="2"/>
  <c r="P5794" i="2"/>
  <c r="O5794" i="2"/>
  <c r="P5793" i="2"/>
  <c r="O5793" i="2"/>
  <c r="P5792" i="2"/>
  <c r="O5792" i="2"/>
  <c r="P5791" i="2"/>
  <c r="O5791" i="2"/>
  <c r="P5790" i="2"/>
  <c r="O5790" i="2"/>
  <c r="P5789" i="2"/>
  <c r="O5789" i="2"/>
  <c r="P5788" i="2"/>
  <c r="O5788" i="2"/>
  <c r="P5787" i="2"/>
  <c r="O5787" i="2"/>
  <c r="P5786" i="2"/>
  <c r="O5786" i="2"/>
  <c r="P5785" i="2"/>
  <c r="O5785" i="2"/>
  <c r="P5784" i="2"/>
  <c r="O5784" i="2"/>
  <c r="P5783" i="2"/>
  <c r="O5783" i="2"/>
  <c r="P5782" i="2"/>
  <c r="O5782" i="2"/>
  <c r="P5781" i="2"/>
  <c r="O5781" i="2"/>
  <c r="P5780" i="2"/>
  <c r="O5780" i="2"/>
  <c r="P5779" i="2"/>
  <c r="O5779" i="2"/>
  <c r="P5778" i="2"/>
  <c r="O5778" i="2"/>
  <c r="P5777" i="2"/>
  <c r="O5777" i="2"/>
  <c r="P5776" i="2"/>
  <c r="O5776" i="2"/>
  <c r="P5775" i="2"/>
  <c r="O5775" i="2"/>
  <c r="P5774" i="2"/>
  <c r="O5774" i="2"/>
  <c r="P5773" i="2"/>
  <c r="O5773" i="2"/>
  <c r="P5772" i="2"/>
  <c r="O5772" i="2"/>
  <c r="P5771" i="2"/>
  <c r="O5771" i="2"/>
  <c r="P5770" i="2"/>
  <c r="O5770" i="2"/>
  <c r="P5769" i="2"/>
  <c r="O5769" i="2"/>
  <c r="P5768" i="2"/>
  <c r="O5768" i="2"/>
  <c r="P5767" i="2"/>
  <c r="O5767" i="2"/>
  <c r="P5766" i="2"/>
  <c r="O5766" i="2"/>
  <c r="P5765" i="2"/>
  <c r="O5765" i="2"/>
  <c r="P5764" i="2"/>
  <c r="O5764" i="2"/>
  <c r="P5763" i="2"/>
  <c r="O5763" i="2"/>
  <c r="P5762" i="2"/>
  <c r="O5762" i="2"/>
  <c r="P5761" i="2"/>
  <c r="O5761" i="2"/>
  <c r="P5760" i="2"/>
  <c r="O5760" i="2"/>
  <c r="P5759" i="2"/>
  <c r="O5759" i="2"/>
  <c r="P5758" i="2"/>
  <c r="O5758" i="2"/>
  <c r="P5757" i="2"/>
  <c r="O5757" i="2"/>
  <c r="P5756" i="2"/>
  <c r="O5756" i="2"/>
  <c r="P5755" i="2"/>
  <c r="O5755" i="2"/>
  <c r="P5754" i="2"/>
  <c r="O5754" i="2"/>
  <c r="P5753" i="2"/>
  <c r="O5753" i="2"/>
  <c r="P5752" i="2"/>
  <c r="O5752" i="2"/>
  <c r="P5751" i="2"/>
  <c r="O5751" i="2"/>
  <c r="P5750" i="2"/>
  <c r="O5750" i="2"/>
  <c r="P5749" i="2"/>
  <c r="O5749" i="2"/>
  <c r="P5748" i="2"/>
  <c r="O5748" i="2"/>
  <c r="P5747" i="2"/>
  <c r="O5747" i="2"/>
  <c r="P5746" i="2"/>
  <c r="O5746" i="2"/>
  <c r="P5745" i="2"/>
  <c r="O5745" i="2"/>
  <c r="P5744" i="2"/>
  <c r="O5744" i="2"/>
  <c r="P5743" i="2"/>
  <c r="O5743" i="2"/>
  <c r="P5742" i="2"/>
  <c r="O5742" i="2"/>
  <c r="P5741" i="2"/>
  <c r="O5741" i="2"/>
  <c r="P5740" i="2"/>
  <c r="O5740" i="2"/>
  <c r="P5739" i="2"/>
  <c r="O5739" i="2"/>
  <c r="P5738" i="2"/>
  <c r="O5738" i="2"/>
  <c r="P5737" i="2"/>
  <c r="O5737" i="2"/>
  <c r="P5736" i="2"/>
  <c r="O5736" i="2"/>
  <c r="P5735" i="2"/>
  <c r="O5735" i="2"/>
  <c r="P5734" i="2"/>
  <c r="O5734" i="2"/>
  <c r="P5733" i="2"/>
  <c r="O5733" i="2"/>
  <c r="P5732" i="2"/>
  <c r="O5732" i="2"/>
  <c r="P5731" i="2"/>
  <c r="O5731" i="2"/>
  <c r="P5730" i="2"/>
  <c r="O5730" i="2"/>
  <c r="P5729" i="2"/>
  <c r="O5729" i="2"/>
  <c r="P5728" i="2"/>
  <c r="O5728" i="2"/>
  <c r="P5727" i="2"/>
  <c r="O5727" i="2"/>
  <c r="P5726" i="2"/>
  <c r="O5726" i="2"/>
  <c r="P5725" i="2"/>
  <c r="O5725" i="2"/>
  <c r="P5724" i="2"/>
  <c r="O5724" i="2"/>
  <c r="P5723" i="2"/>
  <c r="O5723" i="2"/>
  <c r="P5722" i="2"/>
  <c r="O5722" i="2"/>
  <c r="P5721" i="2"/>
  <c r="O5721" i="2"/>
  <c r="P5720" i="2"/>
  <c r="O5720" i="2"/>
  <c r="P5719" i="2"/>
  <c r="O5719" i="2"/>
  <c r="P5718" i="2"/>
  <c r="O5718" i="2"/>
  <c r="P5717" i="2"/>
  <c r="O5717" i="2"/>
  <c r="P5716" i="2"/>
  <c r="O5716" i="2"/>
  <c r="P5715" i="2"/>
  <c r="O5715" i="2"/>
  <c r="P5714" i="2"/>
  <c r="O5714" i="2"/>
  <c r="P5713" i="2"/>
  <c r="O5713" i="2"/>
  <c r="P5712" i="2"/>
  <c r="O5712" i="2"/>
  <c r="P5711" i="2"/>
  <c r="O5711" i="2"/>
  <c r="P5710" i="2"/>
  <c r="O5710" i="2"/>
  <c r="P5709" i="2"/>
  <c r="O5709" i="2"/>
  <c r="P5708" i="2"/>
  <c r="O5708" i="2"/>
  <c r="P5707" i="2"/>
  <c r="O5707" i="2"/>
  <c r="P5706" i="2"/>
  <c r="O5706" i="2"/>
  <c r="P5705" i="2"/>
  <c r="O5705" i="2"/>
  <c r="P5704" i="2"/>
  <c r="O5704" i="2"/>
  <c r="P5703" i="2"/>
  <c r="O5703" i="2"/>
  <c r="P5702" i="2"/>
  <c r="O5702" i="2"/>
  <c r="P5701" i="2"/>
  <c r="O5701" i="2"/>
  <c r="P5700" i="2"/>
  <c r="O5700" i="2"/>
  <c r="P5699" i="2"/>
  <c r="O5699" i="2"/>
  <c r="P5698" i="2"/>
  <c r="O5698" i="2"/>
  <c r="P5697" i="2"/>
  <c r="O5697" i="2"/>
  <c r="P5696" i="2"/>
  <c r="O5696" i="2"/>
  <c r="P5695" i="2"/>
  <c r="O5695" i="2"/>
  <c r="P5694" i="2"/>
  <c r="O5694" i="2"/>
  <c r="P5693" i="2"/>
  <c r="O5693" i="2"/>
  <c r="P5692" i="2"/>
  <c r="O5692" i="2"/>
  <c r="P5691" i="2"/>
  <c r="O5691" i="2"/>
  <c r="P5690" i="2"/>
  <c r="O5690" i="2"/>
  <c r="P5689" i="2"/>
  <c r="O5689" i="2"/>
  <c r="P5688" i="2"/>
  <c r="O5688" i="2"/>
  <c r="P5687" i="2"/>
  <c r="O5687" i="2"/>
  <c r="P5686" i="2"/>
  <c r="O5686" i="2"/>
  <c r="P5685" i="2"/>
  <c r="O5685" i="2"/>
  <c r="P5684" i="2"/>
  <c r="O5684" i="2"/>
  <c r="P5683" i="2"/>
  <c r="O5683" i="2"/>
  <c r="P5682" i="2"/>
  <c r="O5682" i="2"/>
  <c r="P5681" i="2"/>
  <c r="O5681" i="2"/>
  <c r="P5680" i="2"/>
  <c r="O5680" i="2"/>
  <c r="P5679" i="2"/>
  <c r="O5679" i="2"/>
  <c r="P5678" i="2"/>
  <c r="O5678" i="2"/>
  <c r="P5677" i="2"/>
  <c r="O5677" i="2"/>
  <c r="P5676" i="2"/>
  <c r="O5676" i="2"/>
  <c r="P5675" i="2"/>
  <c r="O5675" i="2"/>
  <c r="P5674" i="2"/>
  <c r="O5674" i="2"/>
  <c r="P5673" i="2"/>
  <c r="O5673" i="2"/>
  <c r="P5672" i="2"/>
  <c r="O5672" i="2"/>
  <c r="P5671" i="2"/>
  <c r="O5671" i="2"/>
  <c r="P5670" i="2"/>
  <c r="O5670" i="2"/>
  <c r="P5669" i="2"/>
  <c r="O5669" i="2"/>
  <c r="P5668" i="2"/>
  <c r="O5668" i="2"/>
  <c r="P5667" i="2"/>
  <c r="O5667" i="2"/>
  <c r="P5666" i="2"/>
  <c r="O5666" i="2"/>
  <c r="P5665" i="2"/>
  <c r="O5665" i="2"/>
  <c r="P5664" i="2"/>
  <c r="O5664" i="2"/>
  <c r="P5663" i="2"/>
  <c r="O5663" i="2"/>
  <c r="P5662" i="2"/>
  <c r="O5662" i="2"/>
  <c r="P5661" i="2"/>
  <c r="O5661" i="2"/>
  <c r="P5660" i="2"/>
  <c r="O5660" i="2"/>
  <c r="P5659" i="2"/>
  <c r="O5659" i="2"/>
  <c r="P5658" i="2"/>
  <c r="O5658" i="2"/>
  <c r="P5657" i="2"/>
  <c r="O5657" i="2"/>
  <c r="P5656" i="2"/>
  <c r="O5656" i="2"/>
  <c r="P5655" i="2"/>
  <c r="O5655" i="2"/>
  <c r="P5654" i="2"/>
  <c r="O5654" i="2"/>
  <c r="P5653" i="2"/>
  <c r="O5653" i="2"/>
  <c r="P5652" i="2"/>
  <c r="O5652" i="2"/>
  <c r="P5651" i="2"/>
  <c r="O5651" i="2"/>
  <c r="P5650" i="2"/>
  <c r="O5650" i="2"/>
  <c r="P5649" i="2"/>
  <c r="O5649" i="2"/>
  <c r="P5648" i="2"/>
  <c r="O5648" i="2"/>
  <c r="P5647" i="2"/>
  <c r="O5647" i="2"/>
  <c r="P5646" i="2"/>
  <c r="O5646" i="2"/>
  <c r="P5645" i="2"/>
  <c r="O5645" i="2"/>
  <c r="P5644" i="2"/>
  <c r="O5644" i="2"/>
  <c r="P5643" i="2"/>
  <c r="O5643" i="2"/>
  <c r="P5642" i="2"/>
  <c r="O5642" i="2"/>
  <c r="P5641" i="2"/>
  <c r="O5641" i="2"/>
  <c r="P5640" i="2"/>
  <c r="O5640" i="2"/>
  <c r="P5639" i="2"/>
  <c r="O5639" i="2"/>
  <c r="P5638" i="2"/>
  <c r="O5638" i="2"/>
  <c r="P5637" i="2"/>
  <c r="O5637" i="2"/>
  <c r="P5636" i="2"/>
  <c r="O5636" i="2"/>
  <c r="P5635" i="2"/>
  <c r="O5635" i="2"/>
  <c r="P5634" i="2"/>
  <c r="O5634" i="2"/>
  <c r="P5633" i="2"/>
  <c r="O5633" i="2"/>
  <c r="P5632" i="2"/>
  <c r="O5632" i="2"/>
  <c r="P5631" i="2"/>
  <c r="O5631" i="2"/>
  <c r="P5630" i="2"/>
  <c r="O5630" i="2"/>
  <c r="P5629" i="2"/>
  <c r="O5629" i="2"/>
  <c r="P5628" i="2"/>
  <c r="O5628" i="2"/>
  <c r="P5627" i="2"/>
  <c r="O5627" i="2"/>
  <c r="P5626" i="2"/>
  <c r="O5626" i="2"/>
  <c r="P5625" i="2"/>
  <c r="O5625" i="2"/>
  <c r="P5624" i="2"/>
  <c r="O5624" i="2"/>
  <c r="P5623" i="2"/>
  <c r="O5623" i="2"/>
  <c r="P5622" i="2"/>
  <c r="O5622" i="2"/>
  <c r="P5621" i="2"/>
  <c r="O5621" i="2"/>
  <c r="P5620" i="2"/>
  <c r="O5620" i="2"/>
  <c r="P5619" i="2"/>
  <c r="O5619" i="2"/>
  <c r="P5618" i="2"/>
  <c r="O5618" i="2"/>
  <c r="P5617" i="2"/>
  <c r="O5617" i="2"/>
  <c r="P5616" i="2"/>
  <c r="O5616" i="2"/>
  <c r="P5615" i="2"/>
  <c r="O5615" i="2"/>
  <c r="P5614" i="2"/>
  <c r="O5614" i="2"/>
  <c r="P5613" i="2"/>
  <c r="O5613" i="2"/>
  <c r="P5612" i="2"/>
  <c r="O5612" i="2"/>
  <c r="P5611" i="2"/>
  <c r="O5611" i="2"/>
  <c r="P5610" i="2"/>
  <c r="O5610" i="2"/>
  <c r="P5609" i="2"/>
  <c r="O5609" i="2"/>
  <c r="P5608" i="2"/>
  <c r="O5608" i="2"/>
  <c r="P5607" i="2"/>
  <c r="O5607" i="2"/>
  <c r="P5606" i="2"/>
  <c r="O5606" i="2"/>
  <c r="P5605" i="2"/>
  <c r="O5605" i="2"/>
  <c r="P5604" i="2"/>
  <c r="O5604" i="2"/>
  <c r="P5603" i="2"/>
  <c r="O5603" i="2"/>
  <c r="P5602" i="2"/>
  <c r="O5602" i="2"/>
  <c r="P5601" i="2"/>
  <c r="O5601" i="2"/>
  <c r="P5600" i="2"/>
  <c r="O5600" i="2"/>
  <c r="P5599" i="2"/>
  <c r="O5599" i="2"/>
  <c r="P5598" i="2"/>
  <c r="O5598" i="2"/>
  <c r="P5597" i="2"/>
  <c r="O5597" i="2"/>
  <c r="P5596" i="2"/>
  <c r="O5596" i="2"/>
  <c r="P5595" i="2"/>
  <c r="O5595" i="2"/>
  <c r="P5594" i="2"/>
  <c r="O5594" i="2"/>
  <c r="P5593" i="2"/>
  <c r="O5593" i="2"/>
  <c r="P5592" i="2"/>
  <c r="O5592" i="2"/>
  <c r="P5591" i="2"/>
  <c r="O5591" i="2"/>
  <c r="P5590" i="2"/>
  <c r="O5590" i="2"/>
  <c r="P5589" i="2"/>
  <c r="O5589" i="2"/>
  <c r="P5588" i="2"/>
  <c r="O5588" i="2"/>
  <c r="P5587" i="2"/>
  <c r="O5587" i="2"/>
  <c r="P5586" i="2"/>
  <c r="O5586" i="2"/>
  <c r="P5585" i="2"/>
  <c r="O5585" i="2"/>
  <c r="P5584" i="2"/>
  <c r="O5584" i="2"/>
  <c r="P5583" i="2"/>
  <c r="O5583" i="2"/>
  <c r="P5582" i="2"/>
  <c r="O5582" i="2"/>
  <c r="P5581" i="2"/>
  <c r="O5581" i="2"/>
  <c r="P5580" i="2"/>
  <c r="O5580" i="2"/>
  <c r="P5579" i="2"/>
  <c r="O5579" i="2"/>
  <c r="P5578" i="2"/>
  <c r="O5578" i="2"/>
  <c r="P5577" i="2"/>
  <c r="O5577" i="2"/>
  <c r="P5576" i="2"/>
  <c r="O5576" i="2"/>
  <c r="P5575" i="2"/>
  <c r="O5575" i="2"/>
  <c r="P5574" i="2"/>
  <c r="O5574" i="2"/>
  <c r="P5573" i="2"/>
  <c r="O5573" i="2"/>
  <c r="P5572" i="2"/>
  <c r="O5572" i="2"/>
  <c r="P5571" i="2"/>
  <c r="O5571" i="2"/>
  <c r="P5570" i="2"/>
  <c r="O5570" i="2"/>
  <c r="P5569" i="2"/>
  <c r="O5569" i="2"/>
  <c r="P5568" i="2"/>
  <c r="O5568" i="2"/>
  <c r="P5567" i="2"/>
  <c r="O5567" i="2"/>
  <c r="P5566" i="2"/>
  <c r="O5566" i="2"/>
  <c r="P5565" i="2"/>
  <c r="O5565" i="2"/>
  <c r="P5564" i="2"/>
  <c r="O5564" i="2"/>
  <c r="P5563" i="2"/>
  <c r="O5563" i="2"/>
  <c r="P5562" i="2"/>
  <c r="O5562" i="2"/>
  <c r="P5561" i="2"/>
  <c r="O5561" i="2"/>
  <c r="P5560" i="2"/>
  <c r="O5560" i="2"/>
  <c r="P5559" i="2"/>
  <c r="O5559" i="2"/>
  <c r="P5558" i="2"/>
  <c r="O5558" i="2"/>
  <c r="P5557" i="2"/>
  <c r="O5557" i="2"/>
  <c r="P5556" i="2"/>
  <c r="O5556" i="2"/>
  <c r="P5555" i="2"/>
  <c r="O5555" i="2"/>
  <c r="P5554" i="2"/>
  <c r="O5554" i="2"/>
  <c r="P5553" i="2"/>
  <c r="O5553" i="2"/>
  <c r="P5552" i="2"/>
  <c r="O5552" i="2"/>
  <c r="P5551" i="2"/>
  <c r="O5551" i="2"/>
  <c r="P5550" i="2"/>
  <c r="O5550" i="2"/>
  <c r="P5549" i="2"/>
  <c r="O5549" i="2"/>
  <c r="P5548" i="2"/>
  <c r="O5548" i="2"/>
  <c r="P5547" i="2"/>
  <c r="O5547" i="2"/>
  <c r="P5546" i="2"/>
  <c r="O5546" i="2"/>
  <c r="P5545" i="2"/>
  <c r="O5545" i="2"/>
  <c r="P5544" i="2"/>
  <c r="O5544" i="2"/>
  <c r="P5543" i="2"/>
  <c r="O5543" i="2"/>
  <c r="P5542" i="2"/>
  <c r="O5542" i="2"/>
  <c r="P5541" i="2"/>
  <c r="O5541" i="2"/>
  <c r="P5540" i="2"/>
  <c r="O5540" i="2"/>
  <c r="P5539" i="2"/>
  <c r="O5539" i="2"/>
  <c r="P5538" i="2"/>
  <c r="O5538" i="2"/>
  <c r="P5537" i="2"/>
  <c r="O5537" i="2"/>
  <c r="P5536" i="2"/>
  <c r="O5536" i="2"/>
  <c r="P5535" i="2"/>
  <c r="O5535" i="2"/>
  <c r="P5534" i="2"/>
  <c r="O5534" i="2"/>
  <c r="P5533" i="2"/>
  <c r="O5533" i="2"/>
  <c r="P5532" i="2"/>
  <c r="O5532" i="2"/>
  <c r="P5531" i="2"/>
  <c r="O5531" i="2"/>
  <c r="P5530" i="2"/>
  <c r="O5530" i="2"/>
  <c r="P5529" i="2"/>
  <c r="O5529" i="2"/>
  <c r="P5528" i="2"/>
  <c r="O5528" i="2"/>
  <c r="P5527" i="2"/>
  <c r="O5527" i="2"/>
  <c r="P5526" i="2"/>
  <c r="O5526" i="2"/>
  <c r="P5525" i="2"/>
  <c r="O5525" i="2"/>
  <c r="P5524" i="2"/>
  <c r="O5524" i="2"/>
  <c r="P5523" i="2"/>
  <c r="O5523" i="2"/>
  <c r="P5522" i="2"/>
  <c r="O5522" i="2"/>
  <c r="P5521" i="2"/>
  <c r="O5521" i="2"/>
  <c r="P5520" i="2"/>
  <c r="O5520" i="2"/>
  <c r="P5519" i="2"/>
  <c r="O5519" i="2"/>
  <c r="P5518" i="2"/>
  <c r="O5518" i="2"/>
  <c r="P5517" i="2"/>
  <c r="O5517" i="2"/>
  <c r="P5516" i="2"/>
  <c r="O5516" i="2"/>
  <c r="P5515" i="2"/>
  <c r="O5515" i="2"/>
  <c r="P5514" i="2"/>
  <c r="O5514" i="2"/>
  <c r="P5513" i="2"/>
  <c r="O5513" i="2"/>
  <c r="P5512" i="2"/>
  <c r="O5512" i="2"/>
  <c r="P5511" i="2"/>
  <c r="O5511" i="2"/>
  <c r="P5510" i="2"/>
  <c r="O5510" i="2"/>
  <c r="P5509" i="2"/>
  <c r="O5509" i="2"/>
  <c r="P5508" i="2"/>
  <c r="O5508" i="2"/>
  <c r="P5507" i="2"/>
  <c r="O5507" i="2"/>
  <c r="P5506" i="2"/>
  <c r="O5506" i="2"/>
  <c r="P5505" i="2"/>
  <c r="O5505" i="2"/>
  <c r="P5504" i="2"/>
  <c r="O5504" i="2"/>
  <c r="P5503" i="2"/>
  <c r="O5503" i="2"/>
  <c r="P5502" i="2"/>
  <c r="O5502" i="2"/>
  <c r="P5501" i="2"/>
  <c r="O5501" i="2"/>
  <c r="P5500" i="2"/>
  <c r="O5500" i="2"/>
  <c r="P5499" i="2"/>
  <c r="O5499" i="2"/>
  <c r="P5498" i="2"/>
  <c r="O5498" i="2"/>
  <c r="P5497" i="2"/>
  <c r="O5497" i="2"/>
  <c r="P5496" i="2"/>
  <c r="O5496" i="2"/>
  <c r="P5495" i="2"/>
  <c r="O5495" i="2"/>
  <c r="P5494" i="2"/>
  <c r="O5494" i="2"/>
  <c r="P5493" i="2"/>
  <c r="O5493" i="2"/>
  <c r="P5492" i="2"/>
  <c r="O5492" i="2"/>
  <c r="P5491" i="2"/>
  <c r="O5491" i="2"/>
  <c r="P5490" i="2"/>
  <c r="O5490" i="2"/>
  <c r="P5489" i="2"/>
  <c r="O5489" i="2"/>
  <c r="P5488" i="2"/>
  <c r="O5488" i="2"/>
  <c r="P5487" i="2"/>
  <c r="O5487" i="2"/>
  <c r="P5486" i="2"/>
  <c r="O5486" i="2"/>
  <c r="P5485" i="2"/>
  <c r="O5485" i="2"/>
  <c r="P5484" i="2"/>
  <c r="O5484" i="2"/>
  <c r="P5483" i="2"/>
  <c r="O5483" i="2"/>
  <c r="P5482" i="2"/>
  <c r="O5482" i="2"/>
  <c r="P5481" i="2"/>
  <c r="O5481" i="2"/>
  <c r="P5480" i="2"/>
  <c r="O5480" i="2"/>
  <c r="P5479" i="2"/>
  <c r="O5479" i="2"/>
  <c r="P5478" i="2"/>
  <c r="O5478" i="2"/>
  <c r="P5477" i="2"/>
  <c r="O5477" i="2"/>
  <c r="P5476" i="2"/>
  <c r="O5476" i="2"/>
  <c r="P5475" i="2"/>
  <c r="O5475" i="2"/>
  <c r="P5474" i="2"/>
  <c r="O5474" i="2"/>
  <c r="P5473" i="2"/>
  <c r="O5473" i="2"/>
  <c r="P5472" i="2"/>
  <c r="O5472" i="2"/>
  <c r="P5471" i="2"/>
  <c r="O5471" i="2"/>
  <c r="P5470" i="2"/>
  <c r="O5470" i="2"/>
  <c r="P5469" i="2"/>
  <c r="O5469" i="2"/>
  <c r="P5468" i="2"/>
  <c r="O5468" i="2"/>
  <c r="P5467" i="2"/>
  <c r="O5467" i="2"/>
  <c r="P5466" i="2"/>
  <c r="O5466" i="2"/>
  <c r="P5465" i="2"/>
  <c r="O5465" i="2"/>
  <c r="P5464" i="2"/>
  <c r="O5464" i="2"/>
  <c r="P5463" i="2"/>
  <c r="O5463" i="2"/>
  <c r="P5462" i="2"/>
  <c r="O5462" i="2"/>
  <c r="P5461" i="2"/>
  <c r="O5461" i="2"/>
  <c r="P5460" i="2"/>
  <c r="O5460" i="2"/>
  <c r="P5459" i="2"/>
  <c r="O5459" i="2"/>
  <c r="P5458" i="2"/>
  <c r="O5458" i="2"/>
  <c r="P5457" i="2"/>
  <c r="O5457" i="2"/>
  <c r="P5456" i="2"/>
  <c r="O5456" i="2"/>
  <c r="P5455" i="2"/>
  <c r="O5455" i="2"/>
  <c r="P5454" i="2"/>
  <c r="O5454" i="2"/>
  <c r="P5453" i="2"/>
  <c r="O5453" i="2"/>
  <c r="P5452" i="2"/>
  <c r="O5452" i="2"/>
  <c r="P5451" i="2"/>
  <c r="O5451" i="2"/>
  <c r="P5450" i="2"/>
  <c r="O5450" i="2"/>
  <c r="P5449" i="2"/>
  <c r="O5449" i="2"/>
  <c r="P5448" i="2"/>
  <c r="O5448" i="2"/>
  <c r="P5447" i="2"/>
  <c r="O5447" i="2"/>
  <c r="P5446" i="2"/>
  <c r="O5446" i="2"/>
  <c r="P5445" i="2"/>
  <c r="O5445" i="2"/>
  <c r="P5444" i="2"/>
  <c r="O5444" i="2"/>
  <c r="P5443" i="2"/>
  <c r="O5443" i="2"/>
  <c r="P5442" i="2"/>
  <c r="O5442" i="2"/>
  <c r="P5441" i="2"/>
  <c r="O5441" i="2"/>
  <c r="P5440" i="2"/>
  <c r="O5440" i="2"/>
  <c r="P5439" i="2"/>
  <c r="O5439" i="2"/>
  <c r="P5438" i="2"/>
  <c r="O5438" i="2"/>
  <c r="P5437" i="2"/>
  <c r="O5437" i="2"/>
  <c r="P5436" i="2"/>
  <c r="O5436" i="2"/>
  <c r="P5435" i="2"/>
  <c r="O5435" i="2"/>
  <c r="P5434" i="2"/>
  <c r="O5434" i="2"/>
  <c r="P5433" i="2"/>
  <c r="O5433" i="2"/>
  <c r="P5432" i="2"/>
  <c r="O5432" i="2"/>
  <c r="P5431" i="2"/>
  <c r="O5431" i="2"/>
  <c r="P5430" i="2"/>
  <c r="O5430" i="2"/>
  <c r="P5429" i="2"/>
  <c r="O5429" i="2"/>
  <c r="P5428" i="2"/>
  <c r="O5428" i="2"/>
  <c r="P5427" i="2"/>
  <c r="O5427" i="2"/>
  <c r="P5426" i="2"/>
  <c r="O5426" i="2"/>
  <c r="P5425" i="2"/>
  <c r="O5425" i="2"/>
  <c r="P5424" i="2"/>
  <c r="O5424" i="2"/>
  <c r="P5423" i="2"/>
  <c r="O5423" i="2"/>
  <c r="P5422" i="2"/>
  <c r="O5422" i="2"/>
  <c r="P5421" i="2"/>
  <c r="O5421" i="2"/>
  <c r="P5420" i="2"/>
  <c r="O5420" i="2"/>
  <c r="P5419" i="2"/>
  <c r="O5419" i="2"/>
  <c r="P5418" i="2"/>
  <c r="O5418" i="2"/>
  <c r="P5417" i="2"/>
  <c r="O5417" i="2"/>
  <c r="P5416" i="2"/>
  <c r="O5416" i="2"/>
  <c r="P5415" i="2" l="1"/>
  <c r="O5415" i="2"/>
  <c r="P5414" i="2"/>
  <c r="O5414" i="2"/>
  <c r="P5413" i="2"/>
  <c r="O5413" i="2"/>
  <c r="P5412" i="2"/>
  <c r="O5412" i="2"/>
  <c r="P5411" i="2"/>
  <c r="O5411" i="2"/>
  <c r="P5410" i="2"/>
  <c r="O5410" i="2"/>
  <c r="P5409" i="2"/>
  <c r="O5409" i="2"/>
  <c r="P5408" i="2"/>
  <c r="O5408" i="2"/>
  <c r="P5407" i="2"/>
  <c r="O5407" i="2"/>
  <c r="P5406" i="2"/>
  <c r="O5406" i="2"/>
  <c r="P5405" i="2"/>
  <c r="O5405" i="2"/>
  <c r="P5404" i="2"/>
  <c r="O5404" i="2"/>
  <c r="P5403" i="2"/>
  <c r="O5403" i="2"/>
  <c r="P5402" i="2"/>
  <c r="O5402" i="2"/>
  <c r="P5401" i="2"/>
  <c r="O5401" i="2"/>
  <c r="P5400" i="2"/>
  <c r="O5400" i="2"/>
  <c r="P5399" i="2"/>
  <c r="O5399" i="2"/>
  <c r="P5398" i="2"/>
  <c r="O5398" i="2"/>
  <c r="P5397" i="2"/>
  <c r="O5397" i="2"/>
  <c r="P5396" i="2"/>
  <c r="O5396" i="2"/>
  <c r="P5395" i="2"/>
  <c r="O5395" i="2"/>
  <c r="P5394" i="2"/>
  <c r="O5394" i="2"/>
  <c r="P5393" i="2"/>
  <c r="O5393" i="2"/>
  <c r="P5392" i="2"/>
  <c r="O5392" i="2"/>
  <c r="P5391" i="2"/>
  <c r="O5391" i="2"/>
  <c r="P5390" i="2"/>
  <c r="O5390" i="2"/>
  <c r="P5389" i="2"/>
  <c r="O5389" i="2"/>
  <c r="P5388" i="2"/>
  <c r="O5388" i="2"/>
  <c r="P5387" i="2"/>
  <c r="O5387" i="2"/>
  <c r="P5386" i="2"/>
  <c r="O5386" i="2"/>
  <c r="P5385" i="2"/>
  <c r="O5385" i="2"/>
  <c r="P5384" i="2"/>
  <c r="O5384" i="2"/>
  <c r="P5383" i="2"/>
  <c r="O5383" i="2"/>
  <c r="P5382" i="2"/>
  <c r="O5382" i="2"/>
  <c r="P5381" i="2"/>
  <c r="O5381" i="2"/>
  <c r="P5380" i="2"/>
  <c r="O5380" i="2"/>
  <c r="P5379" i="2"/>
  <c r="O5379" i="2"/>
  <c r="P5378" i="2"/>
  <c r="O5378" i="2"/>
  <c r="P5377" i="2"/>
  <c r="O5377" i="2"/>
  <c r="P5376" i="2"/>
  <c r="O5376" i="2"/>
  <c r="P5375" i="2"/>
  <c r="O5375" i="2"/>
  <c r="P5374" i="2"/>
  <c r="O5374" i="2"/>
  <c r="P5373" i="2"/>
  <c r="O5373" i="2"/>
  <c r="P5372" i="2"/>
  <c r="O5372" i="2"/>
  <c r="P5371" i="2"/>
  <c r="O5371" i="2"/>
  <c r="P5370" i="2"/>
  <c r="O5370" i="2"/>
  <c r="P5369" i="2"/>
  <c r="O5369" i="2"/>
  <c r="P5368" i="2"/>
  <c r="O5368" i="2"/>
  <c r="P5367" i="2"/>
  <c r="O5367" i="2"/>
  <c r="P5366" i="2"/>
  <c r="O5366" i="2"/>
  <c r="P5365" i="2"/>
  <c r="O5365" i="2"/>
  <c r="P5364" i="2"/>
  <c r="O5364" i="2"/>
  <c r="P5363" i="2"/>
  <c r="O5363" i="2"/>
  <c r="P5362" i="2"/>
  <c r="O5362" i="2"/>
  <c r="P5361" i="2"/>
  <c r="O5361" i="2"/>
  <c r="P5360" i="2"/>
  <c r="O5360" i="2"/>
  <c r="P5359" i="2"/>
  <c r="O5359" i="2"/>
  <c r="P5358" i="2"/>
  <c r="O5358" i="2"/>
  <c r="P5357" i="2"/>
  <c r="O5357" i="2"/>
  <c r="P5356" i="2"/>
  <c r="O5356" i="2"/>
  <c r="P5355" i="2"/>
  <c r="O5355" i="2"/>
  <c r="P5354" i="2"/>
  <c r="O5354" i="2"/>
  <c r="P5353" i="2"/>
  <c r="O5353" i="2"/>
  <c r="P5352" i="2"/>
  <c r="O5352" i="2"/>
  <c r="P5351" i="2"/>
  <c r="O5351" i="2"/>
  <c r="P5350" i="2"/>
  <c r="O5350" i="2"/>
  <c r="P5349" i="2"/>
  <c r="O5349" i="2"/>
  <c r="P5348" i="2"/>
  <c r="O5348" i="2"/>
  <c r="P5347" i="2"/>
  <c r="O5347" i="2"/>
  <c r="P5346" i="2"/>
  <c r="O5346" i="2"/>
  <c r="P5345" i="2"/>
  <c r="O5345" i="2"/>
  <c r="P5344" i="2"/>
  <c r="O5344" i="2"/>
  <c r="P5343" i="2"/>
  <c r="O5343" i="2"/>
  <c r="P5342" i="2"/>
  <c r="O5342" i="2"/>
  <c r="P5341" i="2"/>
  <c r="O5341" i="2"/>
  <c r="P5340" i="2"/>
  <c r="O5340" i="2"/>
  <c r="P5339" i="2"/>
  <c r="O5339" i="2"/>
  <c r="P5338" i="2"/>
  <c r="O5338" i="2"/>
  <c r="P5337" i="2"/>
  <c r="O5337" i="2"/>
  <c r="P5336" i="2"/>
  <c r="O5336" i="2"/>
  <c r="P5335" i="2"/>
  <c r="O5335" i="2"/>
  <c r="P5334" i="2"/>
  <c r="O5334" i="2"/>
  <c r="P5333" i="2"/>
  <c r="O5333" i="2"/>
  <c r="P5332" i="2"/>
  <c r="O5332" i="2"/>
  <c r="P5331" i="2"/>
  <c r="O5331" i="2"/>
  <c r="P5330" i="2"/>
  <c r="O5330" i="2"/>
  <c r="P5329" i="2"/>
  <c r="O5329" i="2"/>
  <c r="P5328" i="2"/>
  <c r="O5328" i="2"/>
  <c r="P5327" i="2"/>
  <c r="O5327" i="2"/>
  <c r="P5326" i="2"/>
  <c r="O5326" i="2"/>
  <c r="P5325" i="2"/>
  <c r="O5325" i="2"/>
  <c r="P5324" i="2"/>
  <c r="O5324" i="2"/>
  <c r="P5323" i="2"/>
  <c r="O5323" i="2"/>
  <c r="P5322" i="2"/>
  <c r="O5322" i="2"/>
  <c r="P5321" i="2"/>
  <c r="O5321" i="2"/>
  <c r="P5320" i="2"/>
  <c r="O5320" i="2"/>
  <c r="P5319" i="2"/>
  <c r="O5319" i="2"/>
  <c r="P5318" i="2"/>
  <c r="O5318" i="2"/>
  <c r="P5317" i="2"/>
  <c r="O5317" i="2"/>
  <c r="P5316" i="2"/>
  <c r="O5316" i="2"/>
  <c r="P5315" i="2"/>
  <c r="O5315" i="2"/>
  <c r="P5314" i="2"/>
  <c r="O5314" i="2"/>
  <c r="P5313" i="2"/>
  <c r="O5313" i="2"/>
  <c r="P5312" i="2"/>
  <c r="O5312" i="2"/>
  <c r="P5311" i="2"/>
  <c r="O5311" i="2"/>
  <c r="P5310" i="2"/>
  <c r="O5310" i="2"/>
  <c r="P5309" i="2"/>
  <c r="O5309" i="2"/>
  <c r="P5308" i="2"/>
  <c r="O5308" i="2"/>
  <c r="P5307" i="2"/>
  <c r="O5307" i="2"/>
  <c r="P5306" i="2"/>
  <c r="O5306" i="2"/>
  <c r="P5305" i="2"/>
  <c r="O5305" i="2"/>
  <c r="P5304" i="2"/>
  <c r="O5304" i="2"/>
  <c r="P5303" i="2"/>
  <c r="O5303" i="2"/>
  <c r="P5302" i="2"/>
  <c r="O5302" i="2"/>
  <c r="P5301" i="2"/>
  <c r="O5301" i="2"/>
  <c r="P5300" i="2"/>
  <c r="O5300" i="2"/>
  <c r="P5299" i="2"/>
  <c r="O5299" i="2"/>
  <c r="P5298" i="2"/>
  <c r="O5298" i="2"/>
  <c r="P5297" i="2"/>
  <c r="O5297" i="2"/>
  <c r="P5296" i="2"/>
  <c r="O5296" i="2"/>
  <c r="P5295" i="2"/>
  <c r="O5295" i="2"/>
  <c r="P5294" i="2"/>
  <c r="O5294" i="2"/>
  <c r="P5293" i="2"/>
  <c r="O5293" i="2"/>
  <c r="P5292" i="2"/>
  <c r="O5292" i="2"/>
  <c r="P5291" i="2"/>
  <c r="O5291" i="2"/>
  <c r="P5290" i="2"/>
  <c r="O5290" i="2"/>
  <c r="P5289" i="2"/>
  <c r="O5289" i="2"/>
  <c r="P5288" i="2"/>
  <c r="O5288" i="2"/>
  <c r="P5287" i="2"/>
  <c r="O5287" i="2"/>
  <c r="P5286" i="2"/>
  <c r="O5286" i="2"/>
  <c r="P5285" i="2"/>
  <c r="O5285" i="2"/>
  <c r="P5284" i="2"/>
  <c r="O5284" i="2"/>
  <c r="P5283" i="2"/>
  <c r="O5283" i="2"/>
  <c r="P5282" i="2"/>
  <c r="O5282" i="2"/>
  <c r="P5281" i="2"/>
  <c r="O5281" i="2"/>
  <c r="P5280" i="2"/>
  <c r="O5280" i="2"/>
  <c r="P5279" i="2"/>
  <c r="O5279" i="2"/>
  <c r="P5278" i="2"/>
  <c r="O5278" i="2"/>
  <c r="P5277" i="2"/>
  <c r="O5277" i="2"/>
  <c r="P5276" i="2"/>
  <c r="O5276" i="2"/>
  <c r="P5275" i="2"/>
  <c r="O5275" i="2"/>
  <c r="P5274" i="2"/>
  <c r="O5274" i="2"/>
  <c r="P5273" i="2"/>
  <c r="O5273" i="2"/>
  <c r="P5272" i="2"/>
  <c r="O5272" i="2"/>
  <c r="P5271" i="2"/>
  <c r="O5271" i="2"/>
  <c r="P5270" i="2"/>
  <c r="O5270" i="2"/>
  <c r="P5269" i="2"/>
  <c r="O5269" i="2"/>
  <c r="P5268" i="2"/>
  <c r="O5268" i="2"/>
  <c r="P5267" i="2"/>
  <c r="O5267" i="2"/>
  <c r="P5266" i="2"/>
  <c r="O5266" i="2"/>
  <c r="P5265" i="2"/>
  <c r="O5265" i="2"/>
  <c r="P5264" i="2"/>
  <c r="O5264" i="2"/>
  <c r="P5263" i="2"/>
  <c r="O5263" i="2"/>
  <c r="P5262" i="2"/>
  <c r="O5262" i="2"/>
  <c r="P5261" i="2"/>
  <c r="O5261" i="2"/>
  <c r="P5260" i="2"/>
  <c r="O5260" i="2"/>
  <c r="P5259" i="2"/>
  <c r="O5259" i="2"/>
  <c r="P5258" i="2"/>
  <c r="O5258" i="2"/>
  <c r="P5257" i="2"/>
  <c r="O5257" i="2"/>
  <c r="P5256" i="2"/>
  <c r="O5256" i="2"/>
  <c r="P5255" i="2"/>
  <c r="O5255" i="2"/>
  <c r="P5254" i="2"/>
  <c r="O5254" i="2"/>
  <c r="P5253" i="2"/>
  <c r="O5253" i="2"/>
  <c r="P5252" i="2"/>
  <c r="O5252" i="2"/>
  <c r="P5251" i="2"/>
  <c r="O5251" i="2"/>
  <c r="P5250" i="2"/>
  <c r="O5250" i="2"/>
  <c r="P5249" i="2"/>
  <c r="O5249" i="2"/>
  <c r="P5248" i="2"/>
  <c r="O5248" i="2"/>
  <c r="P5247" i="2"/>
  <c r="O5247" i="2"/>
  <c r="P5246" i="2"/>
  <c r="O5246" i="2"/>
  <c r="P5245" i="2"/>
  <c r="O5245" i="2"/>
  <c r="P5244" i="2"/>
  <c r="O5244" i="2"/>
  <c r="P5243" i="2"/>
  <c r="O5243" i="2"/>
  <c r="P5242" i="2"/>
  <c r="O5242" i="2"/>
  <c r="P5241" i="2"/>
  <c r="O5241" i="2"/>
  <c r="P5240" i="2"/>
  <c r="O5240" i="2"/>
  <c r="P5239" i="2"/>
  <c r="O5239" i="2"/>
  <c r="P5238" i="2"/>
  <c r="O5238" i="2"/>
  <c r="P5237" i="2"/>
  <c r="O5237" i="2"/>
  <c r="P5236" i="2"/>
  <c r="O5236" i="2"/>
  <c r="P5235" i="2"/>
  <c r="O5235" i="2"/>
  <c r="P5234" i="2"/>
  <c r="O5234" i="2"/>
  <c r="P5233" i="2"/>
  <c r="O5233" i="2"/>
  <c r="P5232" i="2"/>
  <c r="O5232" i="2"/>
  <c r="P5231" i="2"/>
  <c r="O5231" i="2"/>
  <c r="P5230" i="2"/>
  <c r="O5230" i="2"/>
  <c r="P5229" i="2"/>
  <c r="O5229" i="2"/>
  <c r="P5228" i="2"/>
  <c r="O5228" i="2"/>
  <c r="P5227" i="2"/>
  <c r="O5227" i="2"/>
  <c r="P5226" i="2"/>
  <c r="O5226" i="2"/>
  <c r="P5225" i="2"/>
  <c r="O5225" i="2"/>
  <c r="P5224" i="2"/>
  <c r="O5224" i="2"/>
  <c r="P5223" i="2"/>
  <c r="O5223" i="2"/>
  <c r="P5222" i="2"/>
  <c r="O5222" i="2"/>
  <c r="P5221" i="2"/>
  <c r="O5221" i="2"/>
  <c r="P5220" i="2"/>
  <c r="O5220" i="2"/>
  <c r="P5219" i="2"/>
  <c r="O5219" i="2"/>
  <c r="P5218" i="2"/>
  <c r="O5218" i="2"/>
  <c r="P5217" i="2"/>
  <c r="O5217" i="2"/>
  <c r="P5216" i="2"/>
  <c r="O5216" i="2"/>
  <c r="P5215" i="2"/>
  <c r="O5215" i="2"/>
  <c r="P5214" i="2"/>
  <c r="O5214" i="2"/>
  <c r="P5213" i="2"/>
  <c r="O5213" i="2"/>
  <c r="P5212" i="2"/>
  <c r="O5212" i="2"/>
  <c r="P5211" i="2"/>
  <c r="O5211" i="2"/>
  <c r="P5210" i="2"/>
  <c r="O5210" i="2"/>
  <c r="P5209" i="2"/>
  <c r="O5209" i="2"/>
  <c r="P5208" i="2"/>
  <c r="O5208" i="2"/>
  <c r="P5207" i="2"/>
  <c r="O5207" i="2"/>
  <c r="P5206" i="2"/>
  <c r="O5206" i="2"/>
  <c r="P5205" i="2"/>
  <c r="O5205" i="2"/>
  <c r="P5204" i="2"/>
  <c r="O5204" i="2"/>
  <c r="P5203" i="2"/>
  <c r="O5203" i="2"/>
  <c r="P5202" i="2"/>
  <c r="O5202" i="2"/>
  <c r="P5201" i="2"/>
  <c r="O5201" i="2"/>
  <c r="P5200" i="2"/>
  <c r="O5200" i="2"/>
  <c r="P5199" i="2"/>
  <c r="O5199" i="2"/>
  <c r="P5198" i="2"/>
  <c r="O5198" i="2"/>
  <c r="P5197" i="2"/>
  <c r="O5197" i="2"/>
  <c r="P5196" i="2"/>
  <c r="O5196" i="2"/>
  <c r="P5195" i="2"/>
  <c r="O5195" i="2"/>
  <c r="P5194" i="2"/>
  <c r="O5194" i="2"/>
  <c r="P5193" i="2"/>
  <c r="O5193" i="2"/>
  <c r="P5192" i="2"/>
  <c r="O5192" i="2"/>
  <c r="P5191" i="2"/>
  <c r="O5191" i="2"/>
  <c r="P5190" i="2"/>
  <c r="O5190" i="2"/>
  <c r="P5189" i="2"/>
  <c r="O5189" i="2"/>
  <c r="P5188" i="2"/>
  <c r="O5188" i="2"/>
  <c r="P5187" i="2"/>
  <c r="O5187" i="2"/>
  <c r="P5186" i="2"/>
  <c r="O5186" i="2"/>
  <c r="P5185" i="2"/>
  <c r="O5185" i="2"/>
  <c r="P5184" i="2"/>
  <c r="O5184" i="2"/>
  <c r="P5183" i="2"/>
  <c r="O5183" i="2"/>
  <c r="P5182" i="2"/>
  <c r="O5182" i="2"/>
  <c r="P5181" i="2"/>
  <c r="O5181" i="2"/>
  <c r="P5180" i="2"/>
  <c r="O5180" i="2"/>
  <c r="P5179" i="2"/>
  <c r="O5179" i="2"/>
  <c r="P5178" i="2"/>
  <c r="O5178" i="2"/>
  <c r="P5177" i="2"/>
  <c r="O5177" i="2"/>
  <c r="P5176" i="2"/>
  <c r="O5176" i="2"/>
  <c r="P5175" i="2"/>
  <c r="O5175" i="2"/>
  <c r="P5174" i="2"/>
  <c r="O5174" i="2"/>
  <c r="P5173" i="2"/>
  <c r="O5173" i="2"/>
  <c r="P5172" i="2"/>
  <c r="O5172" i="2"/>
  <c r="P5171" i="2"/>
  <c r="O5171" i="2"/>
  <c r="P5170" i="2"/>
  <c r="O5170" i="2"/>
  <c r="P5169" i="2"/>
  <c r="O5169" i="2"/>
  <c r="P5168" i="2"/>
  <c r="O5168" i="2"/>
  <c r="P5167" i="2"/>
  <c r="O5167" i="2"/>
  <c r="P5166" i="2"/>
  <c r="O5166" i="2"/>
  <c r="P5165" i="2"/>
  <c r="O5165" i="2"/>
  <c r="P5164" i="2"/>
  <c r="O5164" i="2"/>
  <c r="P5163" i="2"/>
  <c r="O5163" i="2"/>
  <c r="P5162" i="2"/>
  <c r="O5162" i="2"/>
  <c r="P5161" i="2"/>
  <c r="O5161" i="2"/>
  <c r="P5160" i="2"/>
  <c r="O5160" i="2"/>
  <c r="P5159" i="2"/>
  <c r="O5159" i="2"/>
  <c r="P5158" i="2"/>
  <c r="O5158" i="2"/>
  <c r="P5157" i="2"/>
  <c r="O5157" i="2"/>
  <c r="P5156" i="2"/>
  <c r="O5156" i="2"/>
  <c r="P5155" i="2"/>
  <c r="O5155" i="2"/>
  <c r="P5154" i="2"/>
  <c r="O5154" i="2"/>
  <c r="P5153" i="2"/>
  <c r="O5153" i="2"/>
  <c r="P5152" i="2"/>
  <c r="O5152" i="2"/>
  <c r="P5151" i="2"/>
  <c r="O5151" i="2"/>
  <c r="P5150" i="2"/>
  <c r="O5150" i="2"/>
  <c r="P5149" i="2"/>
  <c r="O5149" i="2"/>
  <c r="P5148" i="2"/>
  <c r="O5148" i="2"/>
  <c r="P5147" i="2"/>
  <c r="O5147" i="2"/>
  <c r="P5146" i="2"/>
  <c r="O5146" i="2"/>
  <c r="P5145" i="2"/>
  <c r="O5145" i="2"/>
  <c r="P5144" i="2"/>
  <c r="O5144" i="2"/>
  <c r="P5143" i="2"/>
  <c r="O5143" i="2"/>
  <c r="P5142" i="2"/>
  <c r="O5142" i="2"/>
  <c r="P5141" i="2"/>
  <c r="O5141" i="2"/>
  <c r="P5140" i="2"/>
  <c r="O5140" i="2"/>
  <c r="P5139" i="2"/>
  <c r="O5139" i="2"/>
  <c r="P5138" i="2"/>
  <c r="O5138" i="2"/>
  <c r="P5137" i="2"/>
  <c r="O5137" i="2"/>
  <c r="P5136" i="2"/>
  <c r="O5136" i="2"/>
  <c r="P5135" i="2"/>
  <c r="O5135" i="2"/>
  <c r="P5134" i="2"/>
  <c r="O5134" i="2"/>
  <c r="P5133" i="2"/>
  <c r="O5133" i="2"/>
  <c r="P5132" i="2"/>
  <c r="O5132" i="2"/>
  <c r="P5131" i="2"/>
  <c r="O5131" i="2"/>
  <c r="P5130" i="2"/>
  <c r="O5130" i="2"/>
  <c r="P5129" i="2"/>
  <c r="O5129" i="2"/>
  <c r="P5128" i="2"/>
  <c r="O5128" i="2"/>
  <c r="P5127" i="2"/>
  <c r="O5127" i="2"/>
  <c r="P5126" i="2"/>
  <c r="O5126" i="2"/>
  <c r="P5125" i="2"/>
  <c r="O5125" i="2"/>
  <c r="P5124" i="2"/>
  <c r="O5124" i="2"/>
  <c r="P5123" i="2"/>
  <c r="O5123" i="2"/>
  <c r="P5122" i="2"/>
  <c r="O5122" i="2"/>
  <c r="P5121" i="2"/>
  <c r="O5121" i="2"/>
  <c r="P5120" i="2"/>
  <c r="O5120" i="2"/>
  <c r="P5119" i="2"/>
  <c r="O5119" i="2"/>
  <c r="P5118" i="2"/>
  <c r="O5118" i="2"/>
  <c r="P5117" i="2"/>
  <c r="O5117" i="2"/>
  <c r="P5116" i="2"/>
  <c r="O5116" i="2"/>
  <c r="P5115" i="2"/>
  <c r="O5115" i="2"/>
  <c r="P5114" i="2"/>
  <c r="O5114" i="2"/>
  <c r="P5113" i="2"/>
  <c r="O5113" i="2"/>
  <c r="P5112" i="2"/>
  <c r="O5112" i="2"/>
  <c r="P5111" i="2"/>
  <c r="O5111" i="2"/>
  <c r="P5110" i="2"/>
  <c r="O5110" i="2"/>
  <c r="P5109" i="2"/>
  <c r="O5109" i="2"/>
  <c r="P5108" i="2"/>
  <c r="O5108" i="2"/>
  <c r="P5107" i="2"/>
  <c r="O5107" i="2"/>
  <c r="P5106" i="2"/>
  <c r="O5106" i="2"/>
  <c r="P5105" i="2"/>
  <c r="O5105" i="2"/>
  <c r="P5104" i="2"/>
  <c r="O5104" i="2"/>
  <c r="P5103" i="2"/>
  <c r="O5103" i="2"/>
  <c r="P5102" i="2"/>
  <c r="O5102" i="2"/>
  <c r="P5101" i="2"/>
  <c r="O5101" i="2"/>
  <c r="P5100" i="2"/>
  <c r="O5100" i="2"/>
  <c r="P5099" i="2"/>
  <c r="O5099" i="2"/>
  <c r="P5098" i="2"/>
  <c r="O5098" i="2"/>
  <c r="P5097" i="2"/>
  <c r="O5097" i="2"/>
  <c r="P5096" i="2"/>
  <c r="O5096" i="2"/>
  <c r="P5095" i="2"/>
  <c r="O5095" i="2"/>
  <c r="P5094" i="2"/>
  <c r="O5094" i="2"/>
  <c r="P5093" i="2"/>
  <c r="O5093" i="2"/>
  <c r="P5092" i="2"/>
  <c r="O5092" i="2"/>
  <c r="P5091" i="2"/>
  <c r="O5091" i="2"/>
  <c r="P5090" i="2"/>
  <c r="O5090" i="2"/>
  <c r="P5089" i="2"/>
  <c r="O5089" i="2"/>
  <c r="P5088" i="2"/>
  <c r="O5088" i="2"/>
  <c r="P5087" i="2"/>
  <c r="O5087" i="2"/>
  <c r="P5086" i="2"/>
  <c r="O5086" i="2"/>
  <c r="P5085" i="2"/>
  <c r="O5085" i="2"/>
  <c r="P5084" i="2"/>
  <c r="O5084" i="2"/>
  <c r="P5083" i="2"/>
  <c r="O5083" i="2"/>
  <c r="P5082" i="2"/>
  <c r="O5082" i="2"/>
  <c r="P5081" i="2"/>
  <c r="O5081" i="2"/>
  <c r="P5080" i="2"/>
  <c r="O5080" i="2"/>
  <c r="P5079" i="2"/>
  <c r="O5079" i="2"/>
  <c r="P5078" i="2"/>
  <c r="O5078" i="2"/>
  <c r="P5077" i="2"/>
  <c r="O5077" i="2"/>
  <c r="P5076" i="2"/>
  <c r="O5076" i="2"/>
  <c r="P5075" i="2"/>
  <c r="O5075" i="2"/>
  <c r="P5074" i="2"/>
  <c r="O5074" i="2"/>
  <c r="P5073" i="2"/>
  <c r="O5073" i="2"/>
  <c r="P5072" i="2"/>
  <c r="O5072" i="2"/>
  <c r="P5071" i="2"/>
  <c r="O5071" i="2"/>
  <c r="P5070" i="2"/>
  <c r="O5070" i="2"/>
  <c r="P5069" i="2"/>
  <c r="O5069" i="2"/>
  <c r="P5068" i="2"/>
  <c r="O5068" i="2"/>
  <c r="P5067" i="2"/>
  <c r="O5067" i="2"/>
  <c r="P5066" i="2"/>
  <c r="O5066" i="2"/>
  <c r="P5065" i="2"/>
  <c r="O5065" i="2"/>
  <c r="P5064" i="2"/>
  <c r="O5064" i="2"/>
  <c r="P5063" i="2"/>
  <c r="O5063" i="2"/>
  <c r="P5062" i="2"/>
  <c r="O5062" i="2"/>
  <c r="P5061" i="2"/>
  <c r="O5061" i="2"/>
  <c r="P5060" i="2"/>
  <c r="O5060" i="2"/>
  <c r="P5059" i="2"/>
  <c r="O5059" i="2"/>
  <c r="P5058" i="2"/>
  <c r="O5058" i="2"/>
  <c r="P5057" i="2"/>
  <c r="O5057" i="2"/>
  <c r="P5056" i="2"/>
  <c r="O5056" i="2"/>
  <c r="P5055" i="2"/>
  <c r="O5055" i="2"/>
  <c r="P5054" i="2"/>
  <c r="O5054" i="2"/>
  <c r="P5053" i="2"/>
  <c r="O5053" i="2"/>
  <c r="P5052" i="2"/>
  <c r="O5052" i="2"/>
  <c r="P5051" i="2"/>
  <c r="O5051" i="2"/>
  <c r="P5050" i="2"/>
  <c r="O5050" i="2"/>
  <c r="P5049" i="2"/>
  <c r="O5049" i="2"/>
  <c r="P5048" i="2"/>
  <c r="O5048" i="2"/>
  <c r="P5047" i="2"/>
  <c r="O5047" i="2"/>
  <c r="P5046" i="2"/>
  <c r="O5046" i="2"/>
  <c r="P5045" i="2"/>
  <c r="O5045" i="2"/>
  <c r="P5044" i="2"/>
  <c r="O5044" i="2"/>
  <c r="P5043" i="2"/>
  <c r="O5043" i="2"/>
  <c r="P5042" i="2"/>
  <c r="O5042" i="2"/>
  <c r="P5041" i="2"/>
  <c r="O5041" i="2"/>
  <c r="P5040" i="2"/>
  <c r="O5040" i="2"/>
  <c r="P5039" i="2"/>
  <c r="O5039" i="2"/>
  <c r="P5038" i="2"/>
  <c r="O5038" i="2"/>
  <c r="P5037" i="2"/>
  <c r="O5037" i="2"/>
  <c r="P5036" i="2"/>
  <c r="O5036" i="2"/>
  <c r="P5035" i="2"/>
  <c r="O5035" i="2"/>
  <c r="P5034" i="2"/>
  <c r="O5034" i="2"/>
  <c r="P5033" i="2"/>
  <c r="O5033" i="2"/>
  <c r="P5032" i="2"/>
  <c r="O5032" i="2"/>
  <c r="P5031" i="2"/>
  <c r="O5031" i="2"/>
  <c r="P5030" i="2"/>
  <c r="O5030" i="2"/>
  <c r="P5029" i="2"/>
  <c r="O5029" i="2"/>
  <c r="P5028" i="2"/>
  <c r="O5028" i="2"/>
  <c r="P5027" i="2"/>
  <c r="O5027" i="2"/>
  <c r="P5026" i="2"/>
  <c r="O5026" i="2"/>
  <c r="P5025" i="2"/>
  <c r="O5025" i="2"/>
  <c r="P5024" i="2"/>
  <c r="O5024" i="2"/>
  <c r="P5023" i="2"/>
  <c r="O5023" i="2"/>
  <c r="P5022" i="2"/>
  <c r="O5022" i="2"/>
  <c r="P5021" i="2"/>
  <c r="O5021" i="2"/>
  <c r="P5020" i="2"/>
  <c r="O5020" i="2"/>
  <c r="P5019" i="2"/>
  <c r="O5019" i="2"/>
  <c r="P5018" i="2"/>
  <c r="O5018" i="2"/>
  <c r="P5017" i="2"/>
  <c r="O5017" i="2"/>
  <c r="P5016" i="2"/>
  <c r="O5016" i="2"/>
  <c r="P5015" i="2"/>
  <c r="O5015" i="2"/>
  <c r="P5014" i="2"/>
  <c r="O5014" i="2"/>
  <c r="P5013" i="2"/>
  <c r="O5013" i="2"/>
  <c r="P5012" i="2"/>
  <c r="O5012" i="2"/>
  <c r="P5011" i="2"/>
  <c r="O5011" i="2"/>
  <c r="P5010" i="2"/>
  <c r="O5010" i="2"/>
  <c r="P5009" i="2"/>
  <c r="O5009" i="2"/>
  <c r="P5008" i="2"/>
  <c r="O5008" i="2"/>
  <c r="P5007" i="2"/>
  <c r="O5007" i="2"/>
  <c r="P5006" i="2"/>
  <c r="O5006" i="2"/>
  <c r="P5005" i="2"/>
  <c r="O5005" i="2"/>
  <c r="P5004" i="2"/>
  <c r="O5004" i="2"/>
  <c r="O5003" i="2"/>
  <c r="O5002" i="2"/>
  <c r="O5001" i="2"/>
  <c r="O5000" i="2"/>
  <c r="O4999" i="2"/>
  <c r="O4998" i="2"/>
  <c r="O4997" i="2"/>
  <c r="O4996" i="2"/>
  <c r="O4995" i="2"/>
  <c r="O4994" i="2"/>
  <c r="O4993" i="2"/>
  <c r="O4992" i="2"/>
  <c r="O4991" i="2"/>
  <c r="O4990" i="2"/>
  <c r="O4989" i="2"/>
  <c r="O4988" i="2"/>
  <c r="O4987" i="2"/>
  <c r="O4986" i="2"/>
  <c r="O4985" i="2"/>
  <c r="O4984" i="2"/>
  <c r="O4983" i="2"/>
  <c r="O4982" i="2"/>
  <c r="O4981" i="2"/>
  <c r="O4980" i="2"/>
  <c r="O4979" i="2"/>
  <c r="O4978" i="2"/>
  <c r="O4977" i="2"/>
  <c r="O4976" i="2"/>
  <c r="O4975" i="2"/>
  <c r="O4974" i="2"/>
  <c r="O4973" i="2"/>
  <c r="O4972" i="2"/>
  <c r="O4971" i="2"/>
  <c r="O4970" i="2"/>
  <c r="O4969" i="2"/>
  <c r="O4968" i="2"/>
  <c r="O4967" i="2"/>
  <c r="O4966" i="2"/>
  <c r="O4965" i="2"/>
  <c r="O4964" i="2"/>
  <c r="O4963" i="2"/>
  <c r="O4962" i="2"/>
  <c r="O4961" i="2"/>
  <c r="O4960" i="2"/>
  <c r="O4959" i="2"/>
  <c r="O4958" i="2"/>
  <c r="O4957" i="2"/>
  <c r="O4956" i="2"/>
  <c r="O4955" i="2"/>
  <c r="O4954" i="2"/>
  <c r="O4953" i="2"/>
  <c r="O4952" i="2"/>
  <c r="O4951" i="2"/>
  <c r="O4950" i="2"/>
  <c r="O4949" i="2"/>
  <c r="O4948" i="2"/>
  <c r="O4947" i="2"/>
  <c r="O4946" i="2"/>
  <c r="O4945" i="2"/>
  <c r="O4944" i="2"/>
  <c r="O4943" i="2"/>
  <c r="O4942" i="2"/>
  <c r="O4941" i="2"/>
  <c r="O4940" i="2"/>
  <c r="O4939" i="2"/>
  <c r="O4938" i="2"/>
  <c r="O4937" i="2"/>
  <c r="O4936" i="2"/>
  <c r="O4935" i="2"/>
  <c r="O4934" i="2"/>
  <c r="O4933" i="2"/>
  <c r="O4932" i="2"/>
  <c r="O4931" i="2"/>
  <c r="O4930" i="2"/>
  <c r="O4929" i="2"/>
  <c r="O4928" i="2"/>
  <c r="O4927" i="2"/>
  <c r="O4926" i="2"/>
  <c r="O4925" i="2"/>
  <c r="O4924" i="2"/>
  <c r="O4923" i="2"/>
  <c r="O4922" i="2"/>
  <c r="O4921" i="2"/>
  <c r="O4920" i="2"/>
  <c r="O4919" i="2"/>
  <c r="O4918" i="2"/>
  <c r="O4917" i="2"/>
  <c r="O4916" i="2"/>
  <c r="O4915" i="2"/>
  <c r="O4914" i="2"/>
  <c r="O4913" i="2"/>
  <c r="O4912" i="2"/>
  <c r="O4911" i="2"/>
  <c r="O4910" i="2"/>
  <c r="O4909" i="2"/>
  <c r="O4908" i="2"/>
  <c r="O4907" i="2"/>
  <c r="O4906" i="2"/>
  <c r="O4905" i="2"/>
  <c r="O4904" i="2"/>
  <c r="O4903" i="2"/>
  <c r="O4902" i="2"/>
  <c r="O4901" i="2"/>
  <c r="O4900" i="2"/>
  <c r="O4899" i="2"/>
  <c r="O4898" i="2"/>
  <c r="O4897" i="2"/>
  <c r="O4896" i="2"/>
  <c r="O4895" i="2"/>
  <c r="O4894" i="2"/>
  <c r="O4893" i="2"/>
  <c r="O4892" i="2"/>
  <c r="O4891" i="2"/>
  <c r="O4890" i="2"/>
  <c r="O4889" i="2"/>
  <c r="O4888" i="2"/>
  <c r="O4887" i="2"/>
  <c r="O4886" i="2"/>
  <c r="O4885" i="2"/>
  <c r="O4884" i="2"/>
  <c r="O4883" i="2"/>
  <c r="O4882" i="2"/>
  <c r="O4881" i="2"/>
  <c r="O4880" i="2"/>
  <c r="O4879" i="2"/>
  <c r="O4878" i="2"/>
  <c r="O4877" i="2"/>
  <c r="O4876" i="2"/>
  <c r="O4875" i="2"/>
  <c r="O4874" i="2"/>
  <c r="O4873" i="2"/>
  <c r="O4872" i="2"/>
  <c r="O4871" i="2"/>
  <c r="O4870" i="2"/>
  <c r="O4869" i="2"/>
  <c r="O4868" i="2"/>
  <c r="O4867" i="2"/>
  <c r="O4866" i="2"/>
  <c r="O4865" i="2"/>
  <c r="O4864" i="2"/>
  <c r="O4863" i="2"/>
  <c r="O4862" i="2"/>
  <c r="O4861" i="2"/>
  <c r="O4860" i="2"/>
  <c r="O4859" i="2"/>
  <c r="O4858" i="2"/>
  <c r="O4857" i="2"/>
  <c r="O4856" i="2"/>
  <c r="O4855" i="2"/>
  <c r="O4854" i="2"/>
  <c r="O4853" i="2"/>
  <c r="O4852" i="2"/>
  <c r="O4851" i="2"/>
  <c r="O4850" i="2"/>
  <c r="O4849" i="2"/>
  <c r="O4848" i="2"/>
  <c r="O4847" i="2"/>
  <c r="O4846" i="2"/>
  <c r="O4845" i="2"/>
  <c r="O4844" i="2"/>
  <c r="O4843" i="2"/>
  <c r="O4842" i="2"/>
  <c r="O4841" i="2"/>
  <c r="O4840" i="2"/>
  <c r="O4839" i="2"/>
  <c r="O4838" i="2"/>
  <c r="O4837" i="2"/>
  <c r="O4836" i="2"/>
  <c r="O4835" i="2"/>
  <c r="O4834" i="2"/>
  <c r="O4833" i="2"/>
  <c r="O4832" i="2"/>
  <c r="O4831" i="2"/>
  <c r="O4830" i="2"/>
  <c r="O4829" i="2"/>
  <c r="O4828" i="2"/>
  <c r="O4827" i="2"/>
  <c r="O4826" i="2"/>
  <c r="O4825" i="2"/>
  <c r="O4824" i="2"/>
  <c r="O4823" i="2"/>
  <c r="O4822" i="2"/>
  <c r="O4821" i="2"/>
  <c r="O4820" i="2"/>
  <c r="O4819" i="2"/>
  <c r="O4818" i="2"/>
  <c r="O4817" i="2"/>
  <c r="O4816" i="2"/>
  <c r="O4815" i="2"/>
  <c r="O4814" i="2"/>
  <c r="O4813" i="2"/>
  <c r="O4812" i="2"/>
  <c r="O4811" i="2"/>
  <c r="O4810" i="2"/>
  <c r="O4809" i="2"/>
  <c r="O4808" i="2"/>
  <c r="O4807" i="2"/>
  <c r="O4806" i="2"/>
  <c r="O4805" i="2"/>
  <c r="O4804" i="2"/>
  <c r="O4803" i="2"/>
  <c r="O4802" i="2"/>
  <c r="O4801" i="2"/>
  <c r="O4800" i="2"/>
  <c r="O4799" i="2"/>
  <c r="O4798" i="2"/>
  <c r="O4797" i="2"/>
  <c r="O4796" i="2"/>
  <c r="O4795" i="2"/>
  <c r="O4794" i="2"/>
  <c r="O4793" i="2"/>
  <c r="O4792" i="2"/>
  <c r="O4791" i="2"/>
  <c r="O4790" i="2"/>
  <c r="O4789" i="2"/>
  <c r="O4788" i="2"/>
  <c r="O4787" i="2"/>
  <c r="O4786" i="2"/>
  <c r="O4785" i="2"/>
  <c r="O4784" i="2"/>
  <c r="O4783" i="2"/>
  <c r="O4782" i="2"/>
  <c r="O4781" i="2"/>
  <c r="O4780" i="2"/>
  <c r="O4779" i="2"/>
  <c r="O4778" i="2"/>
  <c r="O4777" i="2"/>
  <c r="O4776" i="2"/>
  <c r="O4775" i="2"/>
  <c r="O4774" i="2"/>
  <c r="O4773" i="2"/>
  <c r="O4772" i="2"/>
  <c r="O4771" i="2"/>
  <c r="O4770" i="2"/>
  <c r="O4769" i="2"/>
  <c r="O4768" i="2"/>
  <c r="O4767" i="2"/>
  <c r="O4766" i="2"/>
  <c r="O4765" i="2"/>
  <c r="O4764" i="2"/>
  <c r="O4763" i="2"/>
  <c r="O4762" i="2"/>
  <c r="O4761" i="2"/>
  <c r="O4760" i="2"/>
  <c r="O4759" i="2"/>
  <c r="O4758" i="2"/>
  <c r="O4757" i="2"/>
  <c r="O4756" i="2"/>
  <c r="O4755" i="2"/>
  <c r="O4754" i="2"/>
  <c r="O4753" i="2"/>
  <c r="O4752" i="2"/>
  <c r="O4751" i="2"/>
  <c r="O4750" i="2"/>
  <c r="O4749" i="2"/>
  <c r="O4748" i="2"/>
  <c r="O4747" i="2"/>
  <c r="O4746" i="2"/>
  <c r="O4745" i="2"/>
  <c r="O4744" i="2"/>
  <c r="O4743" i="2"/>
  <c r="O4742" i="2"/>
  <c r="O4741" i="2"/>
  <c r="O4740" i="2"/>
  <c r="O4739" i="2"/>
  <c r="O4738" i="2"/>
  <c r="O4737" i="2"/>
  <c r="O4736" i="2"/>
  <c r="O4735" i="2"/>
  <c r="O4734" i="2"/>
  <c r="O4733" i="2"/>
  <c r="O4732" i="2"/>
  <c r="O4731" i="2"/>
  <c r="O4730" i="2"/>
  <c r="O4729" i="2"/>
  <c r="O4728" i="2"/>
  <c r="O4727" i="2"/>
  <c r="O4726" i="2"/>
  <c r="O4725" i="2"/>
  <c r="O4724" i="2"/>
  <c r="O4723" i="2"/>
  <c r="O4722" i="2"/>
  <c r="O4721" i="2"/>
  <c r="O4720" i="2"/>
  <c r="O4719" i="2"/>
  <c r="O4718" i="2"/>
  <c r="O4717" i="2"/>
  <c r="O4716" i="2"/>
  <c r="O4715" i="2"/>
  <c r="O4714" i="2"/>
  <c r="O4713" i="2"/>
  <c r="O4712" i="2"/>
  <c r="O4711" i="2"/>
  <c r="O4710" i="2"/>
  <c r="O4709" i="2"/>
  <c r="O4708" i="2"/>
  <c r="O4707" i="2"/>
  <c r="O4706" i="2"/>
  <c r="O4705" i="2"/>
  <c r="O4704" i="2"/>
  <c r="O4703" i="2"/>
  <c r="O4702" i="2"/>
  <c r="O4701" i="2"/>
  <c r="O4700" i="2"/>
  <c r="O4699" i="2"/>
  <c r="O4698" i="2"/>
  <c r="O4697" i="2"/>
  <c r="O4696" i="2"/>
  <c r="O4695" i="2"/>
  <c r="O4694" i="2"/>
  <c r="O4693" i="2"/>
  <c r="O4692" i="2"/>
  <c r="O4691" i="2"/>
  <c r="O4690" i="2"/>
  <c r="O4689" i="2"/>
  <c r="O4688" i="2"/>
  <c r="O4687" i="2"/>
  <c r="O4686" i="2"/>
  <c r="O4685" i="2"/>
  <c r="O4684" i="2"/>
  <c r="O4683" i="2"/>
  <c r="O4682" i="2"/>
  <c r="O4681" i="2"/>
  <c r="O4680" i="2"/>
  <c r="O4679" i="2"/>
  <c r="O4678" i="2"/>
  <c r="O4677" i="2"/>
  <c r="O4676" i="2"/>
  <c r="O4675" i="2"/>
  <c r="O4674" i="2"/>
  <c r="O4673" i="2"/>
  <c r="O4672" i="2"/>
  <c r="O4671" i="2"/>
  <c r="O4670" i="2"/>
  <c r="O4669" i="2"/>
  <c r="O4668" i="2"/>
  <c r="O4667" i="2"/>
  <c r="O4666" i="2"/>
  <c r="O4665" i="2"/>
  <c r="O4664" i="2"/>
  <c r="O4663" i="2"/>
  <c r="O4662" i="2"/>
  <c r="O4661" i="2"/>
  <c r="O4660" i="2"/>
  <c r="O4659" i="2"/>
  <c r="O4658" i="2"/>
  <c r="O4657" i="2"/>
  <c r="O4656" i="2"/>
  <c r="O4655" i="2"/>
  <c r="O4654" i="2"/>
  <c r="O4653" i="2"/>
  <c r="O4652" i="2"/>
  <c r="O4651" i="2"/>
  <c r="O4650" i="2"/>
  <c r="O4649" i="2"/>
  <c r="O4648" i="2"/>
  <c r="O4647" i="2"/>
  <c r="O4646" i="2"/>
  <c r="O4645" i="2"/>
  <c r="O4644" i="2"/>
  <c r="O4643" i="2"/>
  <c r="O4642" i="2"/>
  <c r="O4641" i="2"/>
  <c r="O4640" i="2"/>
  <c r="O4639" i="2"/>
  <c r="O4638" i="2"/>
  <c r="O4637" i="2"/>
  <c r="O4636" i="2"/>
  <c r="O4635" i="2"/>
  <c r="O4634" i="2"/>
  <c r="O4633" i="2"/>
  <c r="O4632" i="2"/>
  <c r="O4631" i="2"/>
  <c r="O4630" i="2"/>
  <c r="O4629" i="2"/>
  <c r="O4628" i="2"/>
  <c r="O4627" i="2"/>
  <c r="O4626" i="2"/>
  <c r="O4625" i="2"/>
  <c r="O4624" i="2"/>
  <c r="O4623" i="2"/>
  <c r="O4622" i="2"/>
  <c r="O4621" i="2"/>
  <c r="O4620" i="2"/>
  <c r="O4619" i="2"/>
  <c r="O4618" i="2"/>
  <c r="O4617" i="2"/>
  <c r="O4616" i="2"/>
  <c r="O4615" i="2"/>
  <c r="O4614" i="2"/>
  <c r="O4613" i="2"/>
  <c r="O4612" i="2"/>
  <c r="O4611" i="2"/>
  <c r="O4610" i="2"/>
  <c r="O4609" i="2"/>
  <c r="O4608" i="2"/>
  <c r="O4607" i="2"/>
  <c r="O4606" i="2"/>
  <c r="O4605" i="2"/>
  <c r="O4604" i="2"/>
  <c r="O4603" i="2"/>
  <c r="O4602" i="2"/>
  <c r="O4601" i="2"/>
  <c r="O4600" i="2"/>
  <c r="O4599" i="2"/>
  <c r="O4598" i="2"/>
  <c r="O4597" i="2"/>
  <c r="O4596" i="2"/>
  <c r="O4595" i="2"/>
  <c r="O4594" i="2"/>
  <c r="O4593" i="2"/>
  <c r="O4592" i="2"/>
  <c r="O4591" i="2"/>
  <c r="O4590" i="2"/>
  <c r="O4589" i="2"/>
  <c r="O4588" i="2"/>
  <c r="O4587" i="2"/>
  <c r="O4586" i="2"/>
  <c r="O4585" i="2"/>
  <c r="O4584" i="2"/>
  <c r="O4583" i="2"/>
  <c r="O4582" i="2"/>
  <c r="O4581" i="2"/>
  <c r="O4580" i="2"/>
  <c r="O4579" i="2"/>
  <c r="O4578" i="2"/>
  <c r="O4577" i="2"/>
  <c r="O4576" i="2"/>
  <c r="O4575" i="2"/>
  <c r="O4574" i="2"/>
  <c r="O4573" i="2"/>
  <c r="O4572" i="2"/>
  <c r="O4571" i="2"/>
  <c r="O4570" i="2"/>
  <c r="O4569" i="2"/>
  <c r="O4568" i="2"/>
  <c r="O4567" i="2"/>
  <c r="O4566" i="2"/>
  <c r="O4565" i="2"/>
  <c r="O4564" i="2"/>
  <c r="O4563" i="2"/>
  <c r="O4562" i="2"/>
  <c r="O4561" i="2"/>
  <c r="O4560" i="2"/>
  <c r="O4559" i="2"/>
  <c r="O4558" i="2"/>
  <c r="O4557" i="2"/>
  <c r="O4556" i="2"/>
  <c r="O4555" i="2"/>
  <c r="O4554" i="2"/>
  <c r="O4553" i="2"/>
  <c r="O4552" i="2"/>
  <c r="O4551" i="2"/>
  <c r="O4550" i="2"/>
  <c r="O4549" i="2"/>
  <c r="O4548" i="2"/>
  <c r="O4547" i="2"/>
  <c r="O4546" i="2"/>
  <c r="O4545" i="2"/>
  <c r="O4544" i="2"/>
  <c r="O4543" i="2"/>
  <c r="O4542" i="2"/>
  <c r="O4541" i="2"/>
  <c r="O4540" i="2"/>
  <c r="O4539" i="2"/>
  <c r="O4538" i="2"/>
  <c r="O4537" i="2"/>
  <c r="O4536" i="2"/>
  <c r="O4535" i="2"/>
  <c r="O4534" i="2"/>
  <c r="O4533" i="2"/>
  <c r="O4532" i="2"/>
  <c r="O4531" i="2"/>
  <c r="O4530" i="2"/>
  <c r="O4529" i="2"/>
  <c r="O4528" i="2"/>
  <c r="O4527" i="2"/>
  <c r="O4526" i="2"/>
  <c r="O4525" i="2"/>
  <c r="O4524" i="2"/>
  <c r="O4523" i="2"/>
  <c r="O4522" i="2"/>
  <c r="O4521" i="2"/>
  <c r="O4520" i="2"/>
  <c r="O4519" i="2"/>
  <c r="O4518" i="2"/>
  <c r="O4517" i="2"/>
  <c r="O4516" i="2"/>
  <c r="O4515" i="2"/>
  <c r="O4514" i="2"/>
  <c r="O4513" i="2"/>
  <c r="O4512" i="2"/>
  <c r="O4511" i="2"/>
  <c r="O4510" i="2"/>
  <c r="O4509" i="2"/>
  <c r="O4508" i="2"/>
  <c r="O4507" i="2"/>
  <c r="O4506" i="2"/>
  <c r="O4505" i="2"/>
  <c r="O4504" i="2"/>
  <c r="O4503" i="2"/>
  <c r="O4502" i="2"/>
  <c r="O4501" i="2"/>
  <c r="O4500" i="2"/>
  <c r="O4499" i="2"/>
  <c r="O4498" i="2"/>
  <c r="O4497" i="2"/>
  <c r="O4496" i="2"/>
  <c r="O4495" i="2"/>
  <c r="O4494" i="2"/>
  <c r="O4493" i="2"/>
  <c r="O4492" i="2"/>
  <c r="O4491" i="2"/>
  <c r="O4490" i="2"/>
  <c r="O4489" i="2"/>
  <c r="O4488" i="2"/>
  <c r="O4487" i="2"/>
  <c r="O4486" i="2"/>
  <c r="O4485" i="2"/>
  <c r="O4484" i="2"/>
  <c r="O4483" i="2"/>
  <c r="O4482" i="2"/>
  <c r="O4481" i="2"/>
  <c r="O4480" i="2"/>
  <c r="O4479" i="2"/>
  <c r="O4478" i="2"/>
  <c r="O4477" i="2"/>
  <c r="O4476" i="2"/>
  <c r="O4475" i="2"/>
  <c r="O4474" i="2"/>
  <c r="O4473" i="2"/>
  <c r="O4472" i="2"/>
  <c r="O4471" i="2"/>
  <c r="O4470" i="2"/>
  <c r="O4469" i="2"/>
  <c r="O4468" i="2"/>
  <c r="O4467" i="2"/>
  <c r="O4466" i="2"/>
  <c r="O4465" i="2"/>
  <c r="O4464" i="2"/>
  <c r="O4463" i="2"/>
  <c r="O4462" i="2"/>
  <c r="O4461" i="2"/>
  <c r="O4460" i="2"/>
  <c r="O4459" i="2"/>
  <c r="O4458" i="2"/>
  <c r="O4457" i="2"/>
  <c r="O4456" i="2"/>
  <c r="O4455" i="2"/>
  <c r="O4454" i="2"/>
  <c r="O4453" i="2"/>
  <c r="O4452" i="2"/>
  <c r="O4451" i="2"/>
  <c r="O4450" i="2"/>
  <c r="O4449" i="2"/>
  <c r="O4448" i="2"/>
  <c r="O4447" i="2"/>
  <c r="O4446" i="2"/>
  <c r="O4445" i="2"/>
  <c r="O4444" i="2"/>
  <c r="O4443" i="2"/>
  <c r="O4442" i="2"/>
  <c r="O4441" i="2"/>
  <c r="O4440" i="2"/>
  <c r="O4439" i="2"/>
  <c r="O4438" i="2"/>
  <c r="O4437" i="2"/>
  <c r="O4436" i="2"/>
  <c r="O4435" i="2"/>
  <c r="O4434" i="2"/>
  <c r="O4433" i="2"/>
  <c r="O4432" i="2"/>
  <c r="O4431" i="2"/>
  <c r="O4430" i="2"/>
  <c r="O4429" i="2"/>
  <c r="O4428" i="2"/>
  <c r="O4427" i="2"/>
  <c r="O4426" i="2"/>
  <c r="O4425" i="2"/>
  <c r="O4424" i="2"/>
  <c r="O4423" i="2"/>
  <c r="O4422" i="2"/>
  <c r="O4421" i="2"/>
  <c r="O4420" i="2"/>
  <c r="O4419" i="2"/>
  <c r="O4418" i="2"/>
  <c r="O4417" i="2"/>
  <c r="O4416" i="2"/>
  <c r="O4415" i="2"/>
  <c r="O4414" i="2"/>
  <c r="O4413" i="2"/>
  <c r="O4412" i="2"/>
  <c r="O4411" i="2"/>
  <c r="O4410" i="2"/>
  <c r="O4409" i="2"/>
  <c r="O4408" i="2"/>
  <c r="O4407" i="2"/>
  <c r="O4406" i="2"/>
  <c r="O4405" i="2"/>
  <c r="O4404" i="2"/>
  <c r="O4403" i="2"/>
  <c r="O4402" i="2"/>
  <c r="O4401" i="2"/>
  <c r="O4400" i="2"/>
  <c r="O4399" i="2"/>
  <c r="O4398" i="2"/>
  <c r="O4397" i="2"/>
  <c r="O4396" i="2"/>
  <c r="O4395" i="2"/>
  <c r="O4394" i="2"/>
  <c r="O4393" i="2"/>
  <c r="O4392" i="2"/>
  <c r="O4391" i="2"/>
  <c r="O4390" i="2"/>
  <c r="O4389" i="2"/>
  <c r="O4388" i="2"/>
  <c r="O4387" i="2"/>
  <c r="O4386" i="2"/>
  <c r="O4385" i="2"/>
  <c r="O4384" i="2"/>
  <c r="O4383" i="2"/>
  <c r="O4382" i="2"/>
  <c r="O4381" i="2"/>
  <c r="O4380" i="2"/>
  <c r="O4379" i="2"/>
  <c r="O4378" i="2"/>
  <c r="O4377" i="2"/>
  <c r="O4376" i="2"/>
  <c r="O4375" i="2"/>
  <c r="O4374" i="2"/>
  <c r="O4373" i="2"/>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5" i="2"/>
  <c r="P4644" i="2"/>
  <c r="P4643"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9"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3"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8"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P4" i="2"/>
  <c r="P3" i="2"/>
  <c r="P2" i="2"/>
  <c r="F42" i="1"/>
  <c r="B21" i="4"/>
  <c r="F24" i="1"/>
  <c r="B28" i="4"/>
  <c r="B15" i="1"/>
  <c r="F39" i="1"/>
  <c r="B14" i="1"/>
  <c r="F41" i="1"/>
  <c r="B24" i="4"/>
  <c r="Q6" i="3"/>
  <c r="B22" i="4"/>
  <c r="F25" i="1"/>
  <c r="B20" i="4"/>
  <c r="F45" i="1"/>
  <c r="F26" i="1"/>
  <c r="B12" i="1"/>
  <c r="F40" i="1"/>
  <c r="F23" i="1"/>
  <c r="B26" i="4"/>
  <c r="B29" i="4"/>
  <c r="F29" i="1"/>
  <c r="B16" i="1"/>
  <c r="F44" i="1"/>
  <c r="F27" i="1"/>
  <c r="F30" i="1"/>
  <c r="B25" i="4"/>
  <c r="F34" i="1"/>
  <c r="F32" i="1"/>
  <c r="F28" i="1"/>
  <c r="F43" i="1"/>
  <c r="B27" i="4"/>
  <c r="F31" i="1"/>
  <c r="Q5" i="3"/>
  <c r="F33" i="1"/>
  <c r="B13" i="1"/>
  <c r="F21" i="1"/>
  <c r="B23" i="4"/>
  <c r="F22" i="1"/>
  <c r="Q7" i="3" l="1"/>
  <c r="F35" i="1"/>
  <c r="B30" i="4"/>
  <c r="B17" i="1"/>
  <c r="F46" i="1"/>
</calcChain>
</file>

<file path=xl/sharedStrings.xml><?xml version="1.0" encoding="utf-8"?>
<sst xmlns="http://schemas.openxmlformats.org/spreadsheetml/2006/main" count="69498" uniqueCount="3892">
  <si>
    <t>Overheid</t>
  </si>
  <si>
    <t>Toelagen voor acties van O&amp;O, demonstraties, ....-Europese programma's</t>
  </si>
  <si>
    <t>Subsides actions de R&amp;D, de démonstration, de ...-Programmes européens</t>
  </si>
  <si>
    <t>0200234013300</t>
  </si>
  <si>
    <t>Toelagen voor acties van O&amp;O, demonstraties, ...-Regionale programma's</t>
  </si>
  <si>
    <t>Subsides actions de R&amp;D, de démonstration, de ...-Programmes régionaux</t>
  </si>
  <si>
    <t>0200234023300</t>
  </si>
  <si>
    <t>Werkingssubsidies aan universiteiten en hogescholen voor jaarlijkse impulsprogramma's</t>
  </si>
  <si>
    <t>Subventions de fonctionnement aux universités ou hautes écoles pour des programmes pluriannuels d'impulsion</t>
  </si>
  <si>
    <t>0200234063300</t>
  </si>
  <si>
    <t>Précompetitief industrieel onderzoek (ex IWONL)</t>
  </si>
  <si>
    <t>Recherche industrielle précompétitive (ex-IRSIA)</t>
  </si>
  <si>
    <t>0200138013132</t>
  </si>
  <si>
    <t>Toelage voor intergewestelijk collectief onderzoek en technologische sturing</t>
  </si>
  <si>
    <t>Subsides pour des actions interrégionales de recherche collective et de guidance technologique</t>
  </si>
  <si>
    <t>0200234033300</t>
  </si>
  <si>
    <t>Investeringstoelagen voor acties van 0&amp;0, demonstratie, ... Regionale programma's</t>
  </si>
  <si>
    <t>Subsides d'investissement d'actions de R&amp;D, démonstration, ... Programmes Régionaux</t>
  </si>
  <si>
    <t>0200235015210</t>
  </si>
  <si>
    <t>Toelage voor prototypes</t>
  </si>
  <si>
    <t>Subventions pour prototypes (DS)</t>
  </si>
  <si>
    <t>0200138053132</t>
  </si>
  <si>
    <t>Terugvorderb. voorsch.-prototypes, navors.gevorderde technologie...</t>
  </si>
  <si>
    <t>Avances récupérables pour la fabrication de prototypes, rech. de techn.avanc.... (DA)</t>
  </si>
  <si>
    <t>0200140018112</t>
  </si>
  <si>
    <t>Werkingssubsidies in het kader van het programma Prospective Research for Brussels bestemd voor universiteiten en hogescholen</t>
  </si>
  <si>
    <t>Subventions de fonctionnement dans le cadre du programme Prospective Research for Brussels destiné aux universités et hautes écoles</t>
  </si>
  <si>
    <t>02003 34 01 33 00</t>
  </si>
  <si>
    <t>Werkingssubsidies in het kader van het programma Research in Brussels bestemd voor universiteiten en hogescholen</t>
  </si>
  <si>
    <t>Subventions de fonctionnement pour le programme Research in Brussels destiné aux universités et hautes écoles</t>
  </si>
  <si>
    <t xml:space="preserve">02003 34 02 33 00 </t>
  </si>
  <si>
    <t>Werkingssubsidies voor het programma Research in Brussels B2B brains back to Brussels</t>
  </si>
  <si>
    <t>Subventions de fonctionnement pour le programmes BB2B brains back to Brussels</t>
  </si>
  <si>
    <t xml:space="preserve">02003 34 03 33 00 </t>
  </si>
  <si>
    <t>Werkingssubsidies aan de universiteiten en Hogescholen voor het programma SOIB</t>
  </si>
  <si>
    <t>Subventions de fonctionnement aux universités et Hautes Ecoles pour le programme SOIB</t>
  </si>
  <si>
    <t>02002 34 05 33 00</t>
  </si>
  <si>
    <t>Allerh. uitg. inzake niet-economisch wetenschapsbeleid</t>
  </si>
  <si>
    <t>Dépenses de toute nature en matière de politique scientifique non-économique</t>
  </si>
  <si>
    <t>1400334013300</t>
  </si>
  <si>
    <t>Toelagen inzake niet-economisch wetenschapsbeleid</t>
  </si>
  <si>
    <t>Subventions en matière de politique scientifique non-économique</t>
  </si>
  <si>
    <t>1400353014430</t>
  </si>
  <si>
    <t>Subvention FRSFC/I.M. (CRISP)</t>
  </si>
  <si>
    <t>45203301</t>
  </si>
  <si>
    <t>Subvention FRIA/bourses</t>
  </si>
  <si>
    <t>45334107</t>
  </si>
  <si>
    <t>Subvention au fond de garantie pour les chercheurs</t>
  </si>
  <si>
    <t>45354115</t>
  </si>
  <si>
    <t>Subvention FNRS (Loi 27/7/71+Plan expans.)</t>
  </si>
  <si>
    <t>45334104+4105</t>
  </si>
  <si>
    <t>Subvention FRSFC/chercheurs</t>
  </si>
  <si>
    <t>45334110</t>
  </si>
  <si>
    <t>Subvention IISN</t>
  </si>
  <si>
    <t>45334108</t>
  </si>
  <si>
    <t>Subvention FRSM</t>
  </si>
  <si>
    <t>45334106</t>
  </si>
  <si>
    <t>Subvention C.I.M.</t>
  </si>
  <si>
    <t>45334109</t>
  </si>
  <si>
    <t>Part.activ.internat.polit.scient.</t>
  </si>
  <si>
    <t>45300101</t>
  </si>
  <si>
    <t>Recherches et enquête en matière d'éducation (OCDE)</t>
  </si>
  <si>
    <t>45363301</t>
  </si>
  <si>
    <t>Bibliothèque virtuelle</t>
  </si>
  <si>
    <t>54454002</t>
  </si>
  <si>
    <t>Subventions sociales Univ. CFB</t>
  </si>
  <si>
    <t>54134115</t>
  </si>
  <si>
    <t>AcadémieWallonie-Europe-alloc. De fonct.</t>
  </si>
  <si>
    <t>54104115</t>
  </si>
  <si>
    <t>Subventions sociales Univ. Subventionnées</t>
  </si>
  <si>
    <t>54224403</t>
  </si>
  <si>
    <t>Académie Wallonie-Bruxelles-alloc. de fonct.</t>
  </si>
  <si>
    <t>54234419</t>
  </si>
  <si>
    <t>Académie Louvain-alloc. de fonct.</t>
  </si>
  <si>
    <t>54234418</t>
  </si>
  <si>
    <t>Universités de la communauté-alloc. de fonct.</t>
  </si>
  <si>
    <t>54104112 à 14</t>
  </si>
  <si>
    <t>Universités libres-alloc. de fonct.</t>
  </si>
  <si>
    <t>54234412à17</t>
  </si>
  <si>
    <t>Subvention Dép. Environnement ULg</t>
  </si>
  <si>
    <t>54214404</t>
  </si>
  <si>
    <t>Subventions sociales Fac.Théolo.protest.Bxl.</t>
  </si>
  <si>
    <t>54444415</t>
  </si>
  <si>
    <t xml:space="preserve">Subvention Fac.Théolo.protest.Bxl. </t>
  </si>
  <si>
    <t>54434414</t>
  </si>
  <si>
    <t>Subvention au centre de formation continue</t>
  </si>
  <si>
    <t>54454003</t>
  </si>
  <si>
    <t>Subvention Institut Univ. Etude Judaisme M.Buber</t>
  </si>
  <si>
    <t>54214405</t>
  </si>
  <si>
    <t>Fonds spéciaux univ.</t>
  </si>
  <si>
    <t>45354114</t>
  </si>
  <si>
    <t>Subvention K CHU-Ulg</t>
  </si>
  <si>
    <t>54116101</t>
  </si>
  <si>
    <t>Art. 34 loi 27/07/71</t>
  </si>
  <si>
    <t>54204402</t>
  </si>
  <si>
    <t>Subvention C.H.U.</t>
  </si>
  <si>
    <t>54114116</t>
  </si>
  <si>
    <t>Amort. Invst. Immo. Univ.</t>
  </si>
  <si>
    <t>8601DETTE</t>
  </si>
  <si>
    <t>Fonct. Cent.rech.Mét. ULg (frais de fonctionnement)</t>
  </si>
  <si>
    <t>54433315</t>
  </si>
  <si>
    <t>Subvention Inst.Sc. L. Pasteur</t>
  </si>
  <si>
    <t>16254540</t>
  </si>
  <si>
    <t>Dot. Acad. médecine</t>
  </si>
  <si>
    <t>16123302</t>
  </si>
  <si>
    <t>Academie Royale des Sciences, Lettres et Beaux-Arts (ARSLB)</t>
  </si>
  <si>
    <t>46(6101excl)</t>
  </si>
  <si>
    <t>Assoc.scientif. &amp; univ.</t>
  </si>
  <si>
    <t>45123305</t>
  </si>
  <si>
    <t>AUF</t>
  </si>
  <si>
    <t>45123307</t>
  </si>
  <si>
    <t>Subvention ONE</t>
  </si>
  <si>
    <t>19114101</t>
  </si>
  <si>
    <t>Santé, com. études, rech.</t>
  </si>
  <si>
    <t>16011220</t>
  </si>
  <si>
    <t>Etudes rech. dom. sport</t>
  </si>
  <si>
    <t>26221232</t>
  </si>
  <si>
    <t>Subvention diffusion connaiss.scientifique</t>
  </si>
  <si>
    <t>45313310</t>
  </si>
  <si>
    <t>Subvention voyages Jeun.chercheurs &amp; étudiants</t>
  </si>
  <si>
    <t>45323311</t>
  </si>
  <si>
    <t>Subvention prix, bourses et part.act.scient.</t>
  </si>
  <si>
    <t>45313309</t>
  </si>
  <si>
    <t>Subventions aux associations étudiants</t>
  </si>
  <si>
    <t>45313311</t>
  </si>
  <si>
    <t>Subventions à la Ferme expérimentale Ulg</t>
  </si>
  <si>
    <t>45314150</t>
  </si>
  <si>
    <t>Printemps des Sciences</t>
  </si>
  <si>
    <t>45310101</t>
  </si>
  <si>
    <t>Université des aînés (frais de fonctionnement)</t>
  </si>
  <si>
    <t>45021282</t>
  </si>
  <si>
    <t>Soutien de recherche (frais de fonctionnement)</t>
  </si>
  <si>
    <t>45021220</t>
  </si>
  <si>
    <t>Dépenses de service (frais de fonctionnement)</t>
  </si>
  <si>
    <t>45021202</t>
  </si>
  <si>
    <t>Serv.commissaires &amp; Délégués Gouvt/Univ.</t>
  </si>
  <si>
    <t>54010101</t>
  </si>
  <si>
    <t>Subvention CGRI</t>
  </si>
  <si>
    <t>14114101</t>
  </si>
  <si>
    <t>Achats biens non durables &amp; services</t>
  </si>
  <si>
    <t>54411201</t>
  </si>
  <si>
    <t>Subvention IHBR/EFAthènes</t>
  </si>
  <si>
    <t>45113303</t>
  </si>
  <si>
    <t>Subvention ULG Aquarium 'Dubuisson'</t>
  </si>
  <si>
    <t>45313308</t>
  </si>
  <si>
    <t>Subvention centre de recherche en math. (CREM)</t>
  </si>
  <si>
    <t>45123306</t>
  </si>
  <si>
    <t>Subvention fonct. CIUF</t>
  </si>
  <si>
    <t>54424104</t>
  </si>
  <si>
    <t>Subvention CUNIC (Centre Univ. Charleroi)/CIFoP/IPC</t>
  </si>
  <si>
    <t>54303314</t>
  </si>
  <si>
    <t>Subvention Centres de génétique humaine</t>
  </si>
  <si>
    <t>45344110</t>
  </si>
  <si>
    <t>Dépenses qcq. Promotion Univ. (frais de fonctionnement)</t>
  </si>
  <si>
    <t>54411270</t>
  </si>
  <si>
    <t>Subventions activités rech. ethnol.</t>
  </si>
  <si>
    <t>24133322</t>
  </si>
  <si>
    <t>Subventions musées</t>
  </si>
  <si>
    <t>24113310</t>
  </si>
  <si>
    <t>Honor. rém. experts mat. santé</t>
  </si>
  <si>
    <t>16011201</t>
  </si>
  <si>
    <t>Subventions Centres de culture scient.</t>
  </si>
  <si>
    <t>24153340</t>
  </si>
  <si>
    <t>Frais de rech. en éducation/pol. enseign.</t>
  </si>
  <si>
    <t>40411230</t>
  </si>
  <si>
    <t>Subvention Promotion Univ.</t>
  </si>
  <si>
    <t>54413301</t>
  </si>
  <si>
    <t>Subvention recherches &amp; études pédagogiques</t>
  </si>
  <si>
    <t>40433308</t>
  </si>
  <si>
    <t>24113309</t>
  </si>
  <si>
    <t>Subventions musées publics</t>
  </si>
  <si>
    <t>24114312</t>
  </si>
  <si>
    <t>24113308</t>
  </si>
  <si>
    <t>Dép. Culture...enquêtes...</t>
  </si>
  <si>
    <t>20111220</t>
  </si>
  <si>
    <t>Rech...arts plast.</t>
  </si>
  <si>
    <t>24211260</t>
  </si>
  <si>
    <t>24114311</t>
  </si>
  <si>
    <t>24114314</t>
  </si>
  <si>
    <t>24113307</t>
  </si>
  <si>
    <t>Problématiques émergentes et projets pilotes</t>
  </si>
  <si>
    <t>16253302</t>
  </si>
  <si>
    <t>Recherches subventions</t>
  </si>
  <si>
    <t>40410110</t>
  </si>
  <si>
    <t>24113334</t>
  </si>
  <si>
    <t>Subvention A.R.C.</t>
  </si>
  <si>
    <t>45354113</t>
  </si>
  <si>
    <t>Subvention FRSFC/I.M. (Inst. Intern. E. Solvay)</t>
  </si>
  <si>
    <t>45203303</t>
  </si>
  <si>
    <t>Subvention FRSFC/I.M. (CREW)</t>
  </si>
  <si>
    <t>45203304</t>
  </si>
  <si>
    <t>Subvention FRSFC/I.M. (sites archéologiques)</t>
  </si>
  <si>
    <t>45203302</t>
  </si>
  <si>
    <t>Subvention FRSFC/I.M.</t>
  </si>
  <si>
    <t>45203101</t>
  </si>
  <si>
    <t>Bezoldigingen Rijkspersoneel</t>
  </si>
  <si>
    <t>Rémunération personnel stat.</t>
  </si>
  <si>
    <t>462101 1103</t>
  </si>
  <si>
    <t>Bezoldiging niet-statutair personeel</t>
  </si>
  <si>
    <t>Rémunération personnel non statutaire</t>
  </si>
  <si>
    <t>462101 1104</t>
  </si>
  <si>
    <t>Sociale actie</t>
  </si>
  <si>
    <t>Service social</t>
  </si>
  <si>
    <t>462101 1105</t>
  </si>
  <si>
    <t>Aankoop niet duurzame goederen &amp; diensten</t>
  </si>
  <si>
    <t>Achats biens non durables et services</t>
  </si>
  <si>
    <t>462101 1201</t>
  </si>
  <si>
    <t>Bureautica-systeem DWTC</t>
  </si>
  <si>
    <t>Système bureautique/informatique SSTC</t>
  </si>
  <si>
    <t>462101 1204</t>
  </si>
  <si>
    <t>Buitengewone leveringen</t>
  </si>
  <si>
    <t>Achats exceptionnels</t>
  </si>
  <si>
    <t>462101 1207</t>
  </si>
  <si>
    <t>Uitrusting</t>
  </si>
  <si>
    <t>Biens durables</t>
  </si>
  <si>
    <t>462101 7401</t>
  </si>
  <si>
    <t>Investeringsuitgaven inzake de informatica</t>
  </si>
  <si>
    <t>Dépenses d'investissement relatives à l'informatique</t>
  </si>
  <si>
    <t>462101 7404</t>
  </si>
  <si>
    <t>Fed. Raad voor Wetensch. beleid: bezold. voorzitter</t>
  </si>
  <si>
    <t>Conseil féd. polit. scientif. : rénumération président</t>
  </si>
  <si>
    <t>462101 1110</t>
  </si>
  <si>
    <t>Fed. Raad voor Wetensch. beleid: werking</t>
  </si>
  <si>
    <t>Conseil féd. polit. scientif. : fonctionnement</t>
  </si>
  <si>
    <t>462101 1210</t>
  </si>
  <si>
    <t>Promotie wetenschapsbeleid</t>
  </si>
  <si>
    <t>Promotion politique scientifique</t>
  </si>
  <si>
    <t>462101 1221</t>
  </si>
  <si>
    <t>Contractueel personeel O&amp;O nationaal en IUAP</t>
  </si>
  <si>
    <t>Personnel contractuel R&amp;D nationale et PAI</t>
  </si>
  <si>
    <t>466011 1116</t>
  </si>
  <si>
    <t>Beheer O&amp;O nationaal en IUAP</t>
  </si>
  <si>
    <t>Gestion R&amp;D nationale et PAI</t>
  </si>
  <si>
    <t>466011 1216</t>
  </si>
  <si>
    <t>466011 1218</t>
  </si>
  <si>
    <t>Wetenschap voor duurzame ontwikkeling</t>
  </si>
  <si>
    <t>Science pour développement durable</t>
  </si>
  <si>
    <t>466011 1217</t>
  </si>
  <si>
    <t>Contract - Regeringsinitiatieven O&amp;O nationaal</t>
  </si>
  <si>
    <t>Contrats - impulsion gouvernement; R&amp;D nationale</t>
  </si>
  <si>
    <t>466011 1251</t>
  </si>
  <si>
    <t>Terugkeer Belgische wetenschappelijke competentie</t>
  </si>
  <si>
    <t>Retour de la compétence scientifique belge</t>
  </si>
  <si>
    <t>466011 1265</t>
  </si>
  <si>
    <t>Bijdrage drugsbeleid</t>
  </si>
  <si>
    <t>Plan Drogue</t>
  </si>
  <si>
    <t>466011 1266</t>
  </si>
  <si>
    <t>Opdrachten voor derden</t>
  </si>
  <si>
    <t>Missions pour tiers</t>
  </si>
  <si>
    <t>466011 1271</t>
  </si>
  <si>
    <t>466011 1103 f</t>
  </si>
  <si>
    <t>466011 1104 f</t>
  </si>
  <si>
    <t>Toelage Stichting Prins Laurent</t>
  </si>
  <si>
    <t>Subvention Fondation Prince Laurent</t>
  </si>
  <si>
    <t>466011 3301</t>
  </si>
  <si>
    <t>Interuniversitaire attractiepolen (fase 5)</t>
  </si>
  <si>
    <t>Pôles d'attraction interuniversitaires (phase 5)</t>
  </si>
  <si>
    <t>466011 4401</t>
  </si>
  <si>
    <t>Technologische aantrekkingspolen</t>
  </si>
  <si>
    <t>Pôles d'attraction technologiques</t>
  </si>
  <si>
    <t>466011 4402</t>
  </si>
  <si>
    <t>Toelage voor extra onderzoekers (400)</t>
  </si>
  <si>
    <t>Subvention chercheurs supplémentaires (400)</t>
  </si>
  <si>
    <t>466011 4523</t>
  </si>
  <si>
    <t>Beheer en werking-Belgische basis in Antarctica</t>
  </si>
  <si>
    <t>Gestion et fonctionnement-Base belge en Antarctique</t>
  </si>
  <si>
    <t>466012 1219</t>
  </si>
  <si>
    <t>Investering en transport-Belgische basis in Antarctica</t>
  </si>
  <si>
    <t>Investissement &amp; transport-Base belge en Antarctique</t>
  </si>
  <si>
    <t>466012 7420</t>
  </si>
  <si>
    <t>Acad. Overz. Wetensc. (wedde personeel)</t>
  </si>
  <si>
    <t>Acad. Sciences d'Outre-Mer. (traitement du personnel)</t>
  </si>
  <si>
    <t>466013 1104</t>
  </si>
  <si>
    <t>Academie Overzeese Wetenschappen (O)(financ. wet. publikaties)</t>
  </si>
  <si>
    <t>Académie Sciences d'Outre-Mer (fin. publ. scient.)</t>
  </si>
  <si>
    <t xml:space="preserve">466013 4103 </t>
  </si>
  <si>
    <t>Toelage aan de nationale organismen (ausp. KAWLS)</t>
  </si>
  <si>
    <t>Sub. aux organismes nationaux (ausp. ARSLB)</t>
  </si>
  <si>
    <t xml:space="preserve">466013 4105 </t>
  </si>
  <si>
    <t>Dekken van de O&amp;O uitgaven van vliegtuig AIRBUS</t>
  </si>
  <si>
    <t>Couverture des dépenses de R&amp;D des avions AIRBUS</t>
  </si>
  <si>
    <t>466014 8101</t>
  </si>
  <si>
    <t>Dotatie  DWTI</t>
  </si>
  <si>
    <t>Dotation SIST</t>
  </si>
  <si>
    <t>466015 4101</t>
  </si>
  <si>
    <t>Dotatie  Belnet</t>
  </si>
  <si>
    <t>Dotation Belnet</t>
  </si>
  <si>
    <t>466015 4102</t>
  </si>
  <si>
    <t>Contractueel personeel van ruimte en O&amp;O internationaal</t>
  </si>
  <si>
    <t>Personnel contractuel spatial et de la R&amp;D internationale</t>
  </si>
  <si>
    <t>466021 1118</t>
  </si>
  <si>
    <t>Beheer van ruimte en 0&amp;0 internationaal</t>
  </si>
  <si>
    <t>Gestion du spatial et de la R&amp;D internationale</t>
  </si>
  <si>
    <t>466021 1218</t>
  </si>
  <si>
    <t>466021 1219</t>
  </si>
  <si>
    <t>Contract- R&amp;D - internationaal</t>
  </si>
  <si>
    <t>Contrats R&amp;D international</t>
  </si>
  <si>
    <t>466021 1257</t>
  </si>
  <si>
    <t>Contractueel personeel voor de Afdeling 'Ruimtevaart'</t>
  </si>
  <si>
    <t>Personnel contractuel de la Division 'Espace'</t>
  </si>
  <si>
    <t>466022 1120</t>
  </si>
  <si>
    <t>Werkingskosten voor de Hoge Vertegenwoordiging ruimtevaartbeleid</t>
  </si>
  <si>
    <t>Dépenses de fonctionnement pour la Haute Réprésentation du spatial</t>
  </si>
  <si>
    <t>466022 1219</t>
  </si>
  <si>
    <t>Beheer van Ruimte</t>
  </si>
  <si>
    <t>Gestion du spacial</t>
  </si>
  <si>
    <t>466022 1220</t>
  </si>
  <si>
    <t>466022 1222</t>
  </si>
  <si>
    <t>Federale ondersteuning vh ruimtevaartonderzoek en operationele steun</t>
  </si>
  <si>
    <t>Soutien fédéral à la recherche spatiale et appui opérationnel</t>
  </si>
  <si>
    <t>466022 1221</t>
  </si>
  <si>
    <t>ESA-ruimtevaartprogramma's</t>
  </si>
  <si>
    <t>Programmes spatiaux ASE</t>
  </si>
  <si>
    <t>466022 3512</t>
  </si>
  <si>
    <t>Ruimtevaartprogramma's buiten ESA</t>
  </si>
  <si>
    <t>Programmes spatiaux hors ASE</t>
  </si>
  <si>
    <t>466022 5461</t>
  </si>
  <si>
    <t>Von Karman  Instituut</t>
  </si>
  <si>
    <t>Institut Von Karman</t>
  </si>
  <si>
    <t>466023 3501</t>
  </si>
  <si>
    <t>Secretariaten EUREKA (techn. + audiovis.)</t>
  </si>
  <si>
    <t>Secrétariats EUREKA (techn. + audiovis.)</t>
  </si>
  <si>
    <t>466023 3502</t>
  </si>
  <si>
    <t>Intergouvernementele organisaties</t>
  </si>
  <si>
    <t>Organisations intergouvernementales</t>
  </si>
  <si>
    <t>466023 3521</t>
  </si>
  <si>
    <t>Internationale organisaties</t>
  </si>
  <si>
    <t>Organisations internationales</t>
  </si>
  <si>
    <t>466023 3522</t>
  </si>
  <si>
    <t>Deelname van de Academiën en de daaraan verbonden organismen</t>
  </si>
  <si>
    <t>Participation des Académies et org. qui y sont liés</t>
  </si>
  <si>
    <t>466023 3523</t>
  </si>
  <si>
    <t>Bezoldiging Rijkspersoneel</t>
  </si>
  <si>
    <t>Rémunérations personnel statutaire</t>
  </si>
  <si>
    <t>466030 1103</t>
  </si>
  <si>
    <t>Rémunérations personnel non statutaire</t>
  </si>
  <si>
    <t>466030 1104</t>
  </si>
  <si>
    <t>Dotatie 'Koninklijke Bibliotheek Albert I'</t>
  </si>
  <si>
    <t>Dotation Bibliothèque royale Albert Ier</t>
  </si>
  <si>
    <t>466031 4110</t>
  </si>
  <si>
    <t>Dotatie Algemeen rijksarchief</t>
  </si>
  <si>
    <t>Dotation Archives générales du Royaume</t>
  </si>
  <si>
    <t>466031 4111</t>
  </si>
  <si>
    <t>Centrum "Oorlog en Hedendaagse Maatschappij"</t>
  </si>
  <si>
    <t>Centre "Guerres et Sociétés contemporaines"</t>
  </si>
  <si>
    <t>466031 4112</t>
  </si>
  <si>
    <t>Dotatie KMI</t>
  </si>
  <si>
    <t>Dotation IRM</t>
  </si>
  <si>
    <t>466032 4113</t>
  </si>
  <si>
    <t>Dotatie Belgisch Instituut voor Ruimte-aëronomie</t>
  </si>
  <si>
    <t>Dotation Institut d'Aéronomie spatiale de Belgique</t>
  </si>
  <si>
    <t>116132 4114</t>
  </si>
  <si>
    <t>Dotatie Koninklijke Sterrenwacht</t>
  </si>
  <si>
    <t>Dotation Observatoire Royal</t>
  </si>
  <si>
    <t>466032 4115</t>
  </si>
  <si>
    <t>Dotatie aan het KMI: beheer gemeenschappelijke sector</t>
  </si>
  <si>
    <t>Dotation à l'IRM: gestion du secteur commun</t>
  </si>
  <si>
    <t>466032 4116</t>
  </si>
  <si>
    <t>Dotatie Koninklijk Instituut voor Natuurwetenschappen (KINW)</t>
  </si>
  <si>
    <t>Dotation Institut royal des Sciences naturelles (IRSN)</t>
  </si>
  <si>
    <t>466033 4117</t>
  </si>
  <si>
    <t>Dotatie Koninklijke Museum voor Midden Afrika (KMMA)</t>
  </si>
  <si>
    <t>Dotation musée royal d' Afrique centrale (MRAC)</t>
  </si>
  <si>
    <t>466033 4118</t>
  </si>
  <si>
    <t>Dotatie Koninklijke Musea voor Kunst en Geschiedenis</t>
  </si>
  <si>
    <t>Dotation Musées Royaux d'Art et d'Histoire</t>
  </si>
  <si>
    <t>466034 4119</t>
  </si>
  <si>
    <t>Dotatie Koninklijke Musea voor Schone Kunsten</t>
  </si>
  <si>
    <t>Dotation Musées Royaux des Beaux-Arts</t>
  </si>
  <si>
    <t>466034 4120</t>
  </si>
  <si>
    <t>Dotatie Koninklijk Instituut voor het Kunstpatrimonium</t>
  </si>
  <si>
    <t>Dotation Institut Royal du Patrimoine artistique</t>
  </si>
  <si>
    <t>466034 4122</t>
  </si>
  <si>
    <t>ICCROM (International Centre for the Study of the 
Preservation and Restoration of Cultural Property)</t>
  </si>
  <si>
    <t>ICCROM (Centre international d'études pour la conservation et la restauration des biens culturels)</t>
  </si>
  <si>
    <t>466035 3510</t>
  </si>
  <si>
    <t>Koninklijk Filmarchief</t>
  </si>
  <si>
    <t>Cinémathèque royale</t>
  </si>
  <si>
    <t>466036 3310</t>
  </si>
  <si>
    <t>Toelage VZW Kunstberg</t>
  </si>
  <si>
    <t>Subvention à l'ASBL Mont des Arts</t>
  </si>
  <si>
    <t>466036 3311</t>
  </si>
  <si>
    <t>Steunmaatregelen ten voordele van de FWI</t>
  </si>
  <si>
    <t>Activités d'appui en faveur des ESF</t>
  </si>
  <si>
    <t>466037 1212</t>
  </si>
  <si>
    <t xml:space="preserve">Onderzoekenveloppe van FWI </t>
  </si>
  <si>
    <t>Enveloppe recherche des ESF</t>
  </si>
  <si>
    <t>466037 1214</t>
  </si>
  <si>
    <t>Specifieke behoeften FWI</t>
  </si>
  <si>
    <t>Besoins spécifiques ESF</t>
  </si>
  <si>
    <t>466037 4111</t>
  </si>
  <si>
    <t>Appui aux expositions temporaires des ESF</t>
  </si>
  <si>
    <t>466037 4112</t>
  </si>
  <si>
    <t xml:space="preserve">Verhoging vd onderzoekscapaciteit vd FWI </t>
  </si>
  <si>
    <t>Renforcement de la capacité de recherche des ESF</t>
  </si>
  <si>
    <t>466037 4116</t>
  </si>
  <si>
    <t>Belgian American Education Foundation</t>
  </si>
  <si>
    <t>466043 3303</t>
  </si>
  <si>
    <t>Allerhande uitgaven mbt acties ter verbetering vd werking van Justitie</t>
  </si>
  <si>
    <t>Dépenses de toute nature relat. aux actions pour l'amélioration du fonct. de la Justice</t>
  </si>
  <si>
    <t>124031 1239</t>
  </si>
  <si>
    <t>Rémunérations statutaire</t>
  </si>
  <si>
    <t>126210 1103</t>
  </si>
  <si>
    <t>Bezoldigingen niet-statutair personeel</t>
  </si>
  <si>
    <t>Rémunérations non statutaire</t>
  </si>
  <si>
    <t>126210 1104</t>
  </si>
  <si>
    <t>Dotatie aan NICC</t>
  </si>
  <si>
    <t>Dotation à l'INCC</t>
  </si>
  <si>
    <t>126211 4101</t>
  </si>
  <si>
    <t>Personeelskosten - veiligheid van de burgers</t>
  </si>
  <si>
    <t>Dépenses de personnel - sécurité des citoyens</t>
  </si>
  <si>
    <t xml:space="preserve">135611 1110 </t>
  </si>
  <si>
    <t>Wetenschappelijk onderzoek - veiligheid burgers</t>
  </si>
  <si>
    <t>Recherche scientifique securité des citoyens</t>
  </si>
  <si>
    <t>135611 1241</t>
  </si>
  <si>
    <t>Buiten het land gevestigde int. organ.:IHO (bijdrage begroting Intern.hydrograf.org.-Monaco)</t>
  </si>
  <si>
    <t>Organis. intern. en dehors du pays:OHI (quote part dans le budget de l'org.hydrogr.intern.-Monaco)</t>
  </si>
  <si>
    <t>145321 3507</t>
  </si>
  <si>
    <t>Buiten het land gevestigde int. organ.:AIEA (bijdrage in de begroting)(kernenergie)</t>
  </si>
  <si>
    <t>Organisation internat. en dehors du pays:AIEA (quote-part dans le budget)</t>
  </si>
  <si>
    <t>Buiten het land gevestigde int. organ.:OESO (bijdrage begroting)</t>
  </si>
  <si>
    <t>Organisation internat. en dehors du pays:OCDE (quote-part dans le budget)</t>
  </si>
  <si>
    <t>Toelagen aan het KBIN (ex BA 145422 3330)</t>
  </si>
  <si>
    <t>Subsides à l'IRSN (ex AB 145422 3330)</t>
  </si>
  <si>
    <t>145422 3331</t>
  </si>
  <si>
    <t>Initiat.van wetensch.instell.in België (KMMA)-onderzoeksprogr.</t>
  </si>
  <si>
    <t>Initiat.d'institutions scientifiques en Belgique (MRAC)-progr.rech;</t>
  </si>
  <si>
    <t>145422 3332</t>
  </si>
  <si>
    <t>Initiatieven van het Instituut voor Tropische Geneeskunde</t>
  </si>
  <si>
    <t>Initiatives de l'Institut de Médecine Tropicale</t>
  </si>
  <si>
    <t>145422 3334</t>
  </si>
  <si>
    <t>Toelage aan het Eur. Centrum voor Ontwikkelingsbeleid en Management</t>
  </si>
  <si>
    <t>Subside au Centre eur. pour la Politique de Développ. et le Mangement</t>
  </si>
  <si>
    <t>145422 3534</t>
  </si>
  <si>
    <t>Vl. univ. samenw.:financiering studiekosten studenten</t>
  </si>
  <si>
    <t>Coop. univ. flam.:financement frais d'étude étudiants</t>
  </si>
  <si>
    <t>145424 4550</t>
  </si>
  <si>
    <t>Vl. univ. samenw.:univ. initiatieven -institutionele samenwerkin VLIR</t>
  </si>
  <si>
    <t>Coop. univ. flam.:initiatives univ.-coopération institutionnelle VLIR</t>
  </si>
  <si>
    <t>145424 4552</t>
  </si>
  <si>
    <t>Vl. univ. samenw.:financiering van projecten overzee -"eigen initiatieven"</t>
  </si>
  <si>
    <t>Coop. univ. flam.:financement des projets outre mer -"initiatives propres"</t>
  </si>
  <si>
    <t>145424 4553</t>
  </si>
  <si>
    <t>Noord-acties VLIR</t>
  </si>
  <si>
    <t>Actions-Nord VLIR</t>
  </si>
  <si>
    <t>145424 4554</t>
  </si>
  <si>
    <t>Fr. univ. samenw.:financiering studiekosten studenten</t>
  </si>
  <si>
    <t>Coop. univ. fr: financement frais d'étude  étudiants</t>
  </si>
  <si>
    <t>145425 4550</t>
  </si>
  <si>
    <t>Fr. univ. samenw.:programma's van institutionele samenwerking overzee</t>
  </si>
  <si>
    <t>Coop. univ. fr:programmes de coopération institutionnelle outre mer</t>
  </si>
  <si>
    <t>145425 4552</t>
  </si>
  <si>
    <t>Fr. univ. samenw.:financiering van projecten "eigen initiatieven"</t>
  </si>
  <si>
    <t>Coop. univ. fr:financement des projets outre mer 'initiatives propres"</t>
  </si>
  <si>
    <t>145425 4553</t>
  </si>
  <si>
    <t>Noord-acties CIUF</t>
  </si>
  <si>
    <t>Actions-Nord CIUF</t>
  </si>
  <si>
    <t>145425 4554</t>
  </si>
  <si>
    <t>Intern. instel. in het bnl : geld. bijdrage bijz. progr. intern. instel. (UIESP)</t>
  </si>
  <si>
    <t>Instit. intern. établies dans le pays: contrib. financière aux progr. spéc.</t>
  </si>
  <si>
    <t>145432 3506</t>
  </si>
  <si>
    <t>Koninklijk Hoger Instituut voor Defensie</t>
  </si>
  <si>
    <t>Institut Royal Supérieur de Défense</t>
  </si>
  <si>
    <t>167041 1...</t>
  </si>
  <si>
    <t>Koninklijke Militaire School</t>
  </si>
  <si>
    <t>Ecole Royale Militaire</t>
  </si>
  <si>
    <t>KoninklijkLegermuseum</t>
  </si>
  <si>
    <t>Musée Royal de l'Armée</t>
  </si>
  <si>
    <t>Bezoldigingen niet statutair personeel</t>
  </si>
  <si>
    <t>Rénumérations personnel non statutaire</t>
  </si>
  <si>
    <t>167051 1104</t>
  </si>
  <si>
    <t>Allerhande werkingsuitgaven mbt informatica</t>
  </si>
  <si>
    <t>Dépenses de fonctionnement relat. à l'informatique</t>
  </si>
  <si>
    <t>167051 1204</t>
  </si>
  <si>
    <t>Progr. wet. onderzoek : Lopende aankopen van goederen en diensten</t>
  </si>
  <si>
    <t>Progr. rech. sc. : achats courants de biens et de services</t>
  </si>
  <si>
    <t>167051 1233</t>
  </si>
  <si>
    <t>Progr. wet. onderzoek : aankoop van militaire middelen</t>
  </si>
  <si>
    <t>Progr. rech. sc. : acqu. et rénouv. de moyens spécifiquem. militaires</t>
  </si>
  <si>
    <t>167051 1373</t>
  </si>
  <si>
    <t>Investering inzake informatica</t>
  </si>
  <si>
    <t>Investissement informatique</t>
  </si>
  <si>
    <t>167051 7404</t>
  </si>
  <si>
    <t>Wetenschappelijk onderzoek Rijkswacht</t>
  </si>
  <si>
    <t>Recherche scientifique Gendarmerie</t>
  </si>
  <si>
    <t>179031 1225</t>
  </si>
  <si>
    <t>Studies door universitaire centra</t>
  </si>
  <si>
    <t>Etudes par des centres universitaires</t>
  </si>
  <si>
    <t xml:space="preserve">234006 1233 </t>
  </si>
  <si>
    <t>Beleidsondersteuning-studies; evolutie sociale bescherming</t>
  </si>
  <si>
    <t>Appui stratégique-études; evolution protection sociale</t>
  </si>
  <si>
    <t>245811 1229</t>
  </si>
  <si>
    <t>Centra voor antropo-genetica</t>
  </si>
  <si>
    <t>Centres de génétique humaine</t>
  </si>
  <si>
    <t>255611 3334</t>
  </si>
  <si>
    <t>Enveloppe medisch wetenschappelijk onderzoek</t>
  </si>
  <si>
    <t>Enveloppe recherche scientifique mdicale</t>
  </si>
  <si>
    <t>255611 3354</t>
  </si>
  <si>
    <t>Studies en informatie Volksgezondheid</t>
  </si>
  <si>
    <t>Etudes et information Santé publique</t>
  </si>
  <si>
    <t xml:space="preserve">255612 1235 </t>
  </si>
  <si>
    <t>Studies en onderzoeken verzorgingsinstellingen</t>
  </si>
  <si>
    <t>Etudes et enquêtes établisements de soins</t>
  </si>
  <si>
    <t xml:space="preserve">255612 1251 </t>
  </si>
  <si>
    <t>Bezoldiging statutairen (VGI-Deel ex IHE)</t>
  </si>
  <si>
    <t>Rémunération personnel statutaire (ISP-Partie ex IHE)</t>
  </si>
  <si>
    <t xml:space="preserve">255631 1103 </t>
  </si>
  <si>
    <t>Bezoldiging niet-statutairen (VGI-Deel ex IHE)</t>
  </si>
  <si>
    <t>Rémunération personnel non statutaire  (ISP-Partie ex IHE)</t>
  </si>
  <si>
    <t>255631 1104</t>
  </si>
  <si>
    <t>Aankoop niet-duurz. roerende goe.en diensten</t>
  </si>
  <si>
    <t>Acquisition de biens meubles non durables et de services</t>
  </si>
  <si>
    <t>255631 1201</t>
  </si>
  <si>
    <t>Allerhande werkingsuitgaven mbt informatica (ex IHE)</t>
  </si>
  <si>
    <t>Dépenses de fonc. relatives à l'informatique (ex IHE)</t>
  </si>
  <si>
    <t>255631 1204</t>
  </si>
  <si>
    <t>Gegevensverzameling eetgewoonten</t>
  </si>
  <si>
    <t>Collecte données habitudes alimentaires</t>
  </si>
  <si>
    <t>255631 1211</t>
  </si>
  <si>
    <t>Bouw lokalen (deel ex IHE)</t>
  </si>
  <si>
    <t>Construction locaux (partie ex IHE)</t>
  </si>
  <si>
    <t>255631 7281</t>
  </si>
  <si>
    <t>Aankoop van duurz. roerende goe.</t>
  </si>
  <si>
    <t>Acquisition de biens meubles durables</t>
  </si>
  <si>
    <t>255631 7401</t>
  </si>
  <si>
    <t>Investeringsuitgaven inzake de informatica (ex IHE)</t>
  </si>
  <si>
    <t>Dépenses d'investissement relatives à l'informatique (ex IHE)</t>
  </si>
  <si>
    <t>255631 7404</t>
  </si>
  <si>
    <t>Bezoldigingen niet-statutairen (BioSafety)</t>
  </si>
  <si>
    <t>Rémunération personnel non statutaire (BioSafety)</t>
  </si>
  <si>
    <t>255636 1104</t>
  </si>
  <si>
    <t>Bezoldiging Rijkspersoneel (Nieuw programma)</t>
  </si>
  <si>
    <t>Traitements personnel statutaire (Programme nouvelle)</t>
  </si>
  <si>
    <t>255651 1103</t>
  </si>
  <si>
    <t>Bezoldiging niet-statutair personeel (Nieuw programma)</t>
  </si>
  <si>
    <t>Traitements personnel non statutaire (Programme nouvelle)</t>
  </si>
  <si>
    <t>255651 1104</t>
  </si>
  <si>
    <t>Werkingskosten (Nieuw programma)</t>
  </si>
  <si>
    <t>Frais de fonctionnement (Programme nouvelle)</t>
  </si>
  <si>
    <t>255651 1201</t>
  </si>
  <si>
    <t>Werkingskosten "Informatica" (Nieuw programma)</t>
  </si>
  <si>
    <t>Frais de fonctionnement 'informatique' (Programme nouvelle)</t>
  </si>
  <si>
    <t>255651 1204</t>
  </si>
  <si>
    <t>Studievergaderingen (Nieuw programma)</t>
  </si>
  <si>
    <t>Réunions d'études (Programme nouvelle)</t>
  </si>
  <si>
    <t>255651 1243</t>
  </si>
  <si>
    <t>Aankoop van duurz.roerende goederen (Nieuw programma)</t>
  </si>
  <si>
    <t xml:space="preserve">Acquisition de biens meubles (Programme nouvelle) </t>
  </si>
  <si>
    <t>255651 7401</t>
  </si>
  <si>
    <t>Investeringsuitgaven mbt informatica (Nieuw programma)</t>
  </si>
  <si>
    <t>Dépenses d'investissements "informatique" (Programme nouvelle)</t>
  </si>
  <si>
    <t>255651 7404</t>
  </si>
  <si>
    <t>Constructies, inrichtingswerken (Nieuw programma)</t>
  </si>
  <si>
    <t>Dépenses patrimoniales "informatique" (Programme nouvelle)</t>
  </si>
  <si>
    <t>255651 7441</t>
  </si>
  <si>
    <t>Pre-normatief onderzoek</t>
  </si>
  <si>
    <t>Recherche prénormative</t>
  </si>
  <si>
    <t>324650 3130</t>
  </si>
  <si>
    <t>Subsidie NBN</t>
  </si>
  <si>
    <t>Subvention au NBN</t>
  </si>
  <si>
    <t>324650 3131</t>
  </si>
  <si>
    <t>Subsidie aan I.I.K.W.</t>
  </si>
  <si>
    <t>Subvention  l'I.I.S.N.</t>
  </si>
  <si>
    <t>324250 4501</t>
  </si>
  <si>
    <t>Fusieonderzoek</t>
  </si>
  <si>
    <t>Recherches fusion</t>
  </si>
  <si>
    <t>324250 3129</t>
  </si>
  <si>
    <t>Bijdrage E.C.K.O.-Genève</t>
  </si>
  <si>
    <t>Cotisation C.E.R.N-Genève</t>
  </si>
  <si>
    <t>324250 3507</t>
  </si>
  <si>
    <t>Bijdrage R&amp;D-energieprogramma's</t>
  </si>
  <si>
    <t>Contribution programme's-R&amp;D Energie</t>
  </si>
  <si>
    <t xml:space="preserve">324250 3508 </t>
  </si>
  <si>
    <t>Toelage I.V.K (koeltechniek)</t>
  </si>
  <si>
    <t>Subvention I.I.F (froid)</t>
  </si>
  <si>
    <t>324640 3509</t>
  </si>
  <si>
    <t>Joint European Torus (J.E.T.) (Euratom verdrag)</t>
  </si>
  <si>
    <t>Joint European Torus (J.E.T.) (trait Euratom)</t>
  </si>
  <si>
    <t>324250 3519</t>
  </si>
  <si>
    <t xml:space="preserve">Economische steun Oost-Europese  landen </t>
  </si>
  <si>
    <t>Aide économique aux pays de l'Europe de l'Est</t>
  </si>
  <si>
    <t>324250 3521</t>
  </si>
  <si>
    <t>Terugvorderbaar voorschot onderzoeksprogr. AIRBUS</t>
  </si>
  <si>
    <t>Avances récupérables progr. de recherche AIRBUS</t>
  </si>
  <si>
    <t>324440 8103</t>
  </si>
  <si>
    <t>Bijzondere werkingssubsidie I.R.E. (Nieuw)</t>
  </si>
  <si>
    <t>Subv. except. fonct. I.R.E.</t>
  </si>
  <si>
    <t>324250 3120</t>
  </si>
  <si>
    <t>Subsidie aan S.C.K.: werking</t>
  </si>
  <si>
    <t>Subvention au C.E.N.: fonctionnement</t>
  </si>
  <si>
    <t xml:space="preserve">324250 4105 </t>
  </si>
  <si>
    <t>Subs. Invest. aan I.R.E.(ontruiming/verwerk. radioact. afvalst. en kosten veroorzaakt door de BR2)</t>
  </si>
  <si>
    <t>Subv. pour Investi.  I.R.E. (évacuation et traitement des résidus radioactifs et frais de BR2)</t>
  </si>
  <si>
    <t xml:space="preserve">324250 5107 </t>
  </si>
  <si>
    <t>Subsidie voor buitengewone Investeringen door S.C.K.</t>
  </si>
  <si>
    <t>Subvention pour Investissements exceptionnels par C.E.N.</t>
  </si>
  <si>
    <t xml:space="preserve">324250 6103 </t>
  </si>
  <si>
    <t>Gebouw Metrologie</t>
  </si>
  <si>
    <t>Bâtiment Métrologie</t>
  </si>
  <si>
    <t>324604 7205</t>
  </si>
  <si>
    <t>Bezoldiging statutair personeel FWI (Plantentuin Meise)</t>
  </si>
  <si>
    <t>Rémunération personnel statutaire ESE (Plantentuin Meise)</t>
  </si>
  <si>
    <t>326101 1103</t>
  </si>
  <si>
    <t>Bezoldiging niet-statutair personeel FWI</t>
  </si>
  <si>
    <t>Rémunération personnel non statutaire ESE</t>
  </si>
  <si>
    <t>326101 1104</t>
  </si>
  <si>
    <t>Onkosten van alle aard studiebijeenkomsten</t>
  </si>
  <si>
    <t>Frais de toute nature pour des réunions d'étude</t>
  </si>
  <si>
    <t>326101 1243</t>
  </si>
  <si>
    <t>Aankoop niet-duurz. goed.&amp; die. FWI</t>
  </si>
  <si>
    <t>Achats de biens non dur. et de serv. ESE</t>
  </si>
  <si>
    <t>326102 1201</t>
  </si>
  <si>
    <t>Werkingsuitgaven mbt  de informatica</t>
  </si>
  <si>
    <t>Dépenses de fonctionnement rel. à l'informatique</t>
  </si>
  <si>
    <t>326102 1204</t>
  </si>
  <si>
    <t>Uitz.aankopen niet-duurz.goe.&amp; die. FWI</t>
  </si>
  <si>
    <t>Achats except. de biens non dur.&amp; de serv. ESE</t>
  </si>
  <si>
    <t>326102 1207</t>
  </si>
  <si>
    <t>Publicaties &amp; vulgarisatie FWI</t>
  </si>
  <si>
    <t>Publications &amp; vulgarisation ESE</t>
  </si>
  <si>
    <t>326102 1241</t>
  </si>
  <si>
    <t>Aankoop duurz. roerende goed. FWI</t>
  </si>
  <si>
    <t>Achats biens meubles durables ESE</t>
  </si>
  <si>
    <t>326102 7401</t>
  </si>
  <si>
    <t>Duurzame informatica-uitgaven</t>
  </si>
  <si>
    <t>Dépense d'investissements relatives à l'informatique</t>
  </si>
  <si>
    <t>326102 7404</t>
  </si>
  <si>
    <t>Vaste uitrusting FWI</t>
  </si>
  <si>
    <t>Constructions et équipements fixes des stations ESE</t>
  </si>
  <si>
    <t>326103 7441</t>
  </si>
  <si>
    <t>Cofinanciering Steunpunt Duurzame Ontwikkeling</t>
  </si>
  <si>
    <t>AD3350B</t>
  </si>
  <si>
    <t>Uitgaven met betrekking tot onderzoek</t>
  </si>
  <si>
    <t>AI1202B</t>
  </si>
  <si>
    <t>Subsidie aan het Steunpunt Gelijke Kansenbeleid</t>
  </si>
  <si>
    <t>AI3350B</t>
  </si>
  <si>
    <t>Onderzoeks-, studie- en expertisekosten i.v.m. de staatshervorming</t>
  </si>
  <si>
    <t>AK1204B</t>
  </si>
  <si>
    <t>Subsidie aan het Steunpunt Bestuurlijke Organisatie Vlaanderen</t>
  </si>
  <si>
    <t>AL3350B</t>
  </si>
  <si>
    <t>Allerhande uitgaven met betrekking tot activiteiten en producten van de Studiedienst van de Vlaamse Regering</t>
  </si>
  <si>
    <t>AN1202D</t>
  </si>
  <si>
    <t>Allerhande werkingsuitgaven in verband met informatica voor het IVA ILVO</t>
  </si>
  <si>
    <t>KF1206D</t>
  </si>
  <si>
    <t>Uitgaven van alle aard i.v.m. aanleg en onderhoud proefvelden (ILVO)</t>
  </si>
  <si>
    <t>KF1242D</t>
  </si>
  <si>
    <t>Onkosten van alle aard i.v.m. medewerking aan internationale uitwisselingen van het IVA ILVO</t>
  </si>
  <si>
    <t>KF1244D</t>
  </si>
  <si>
    <t>Uitgaven voor aankoop van duurzame goederen, materiaal, machines en vervoermiddelen voor het IVA ILVO</t>
  </si>
  <si>
    <t>KF7402D</t>
  </si>
  <si>
    <t>Investeringen inzake informatica van het IVA ILVO</t>
  </si>
  <si>
    <t>KF7406D</t>
  </si>
  <si>
    <t>Wedden en toelagen IVA Instituut voor Natuur- en Bosonderzoek</t>
  </si>
  <si>
    <t>LA1173C</t>
  </si>
  <si>
    <t>Allerhande uitgaven met betrekking tot het project milieu en gezondheid</t>
  </si>
  <si>
    <t>LC1203B</t>
  </si>
  <si>
    <t>Allerhande uitgaven m.b.t. duurzame, ethisch verantwoorde en milieubewuste zorgsystemen</t>
  </si>
  <si>
    <t>LC1206B</t>
  </si>
  <si>
    <t>Uitgaven voor onderzoeken in het kader van de uitvoering van het duurzaam oppervlaktedelfstoffenbeleid, de ondergrondse aardkundige structuur en met betrekking tot de databank ondergrond Vlaanderen</t>
  </si>
  <si>
    <t>LC1209B</t>
  </si>
  <si>
    <t>Allerhande uitgaven in verband met communicatie en in verband met deelname aan beurzen en evenementen</t>
  </si>
  <si>
    <t>LC1220B</t>
  </si>
  <si>
    <t>Uitgaven met betrekking tot thema-overschrijdende initiatieven en strategisch wetenschappelijk onderzoek en met betrekking tot toekomstgericht en innovatief werken</t>
  </si>
  <si>
    <t>LC1223BC</t>
  </si>
  <si>
    <t>Uitgaven met betrekking tot natuur- en milieu-educatie, natuurtechnische milieubouw, doelgroepenbeleid en informatie en sensibilisering</t>
  </si>
  <si>
    <t>LC1231BC</t>
  </si>
  <si>
    <t>Allerhande uitgaven i.v.m. de beleidsonderbouwende studies de verwerving van gegevens en het beheer van gegevens, met betrekking tot de ruilverkaveling, de landinrichting, de beheerslandbouw en de bodembescherming</t>
  </si>
  <si>
    <t>LC1234B</t>
  </si>
  <si>
    <t>Allerhande uitgaven i.v.m.: de vaststelling, voorkoming en bestrijding van geluidshinder en lichthinder; het uitvoeren van studiewerk i.v.m. de milieuproblematiek; de milieueffectrapportage en de externe veiligheid; de overeenkomst wetenschappelijk evalua</t>
  </si>
  <si>
    <t>LC1259B</t>
  </si>
  <si>
    <t>Studies toegepast wetenschappelijk onderzoek inzake oppervlaktewater, grond- en drinkwater</t>
  </si>
  <si>
    <t>LC1260B</t>
  </si>
  <si>
    <t>Uitgaven met betrekking tot lucht- en hinderthema's</t>
  </si>
  <si>
    <t>LC1262BC</t>
  </si>
  <si>
    <t>Allerhande uitgaven in verband met het uitvoeren van studiewerk inzake het milieurecht behorende tot het takenpakket van de afdeling Internationaal Milieubeleid en allerhande uitgaven m.b.t. het adviseren van de Afdeling Internationaal Milieubeleid inzake</t>
  </si>
  <si>
    <t>LC1263B</t>
  </si>
  <si>
    <t>Dotatie aan het EVA Vlaamse Landmaatschappij</t>
  </si>
  <si>
    <t>LC4141B</t>
  </si>
  <si>
    <t>Salarissen en toelagen personeel anders dan vast en stagedoend personeel van het IVA Instituut voor Natuur- en Bosonderzoek</t>
  </si>
  <si>
    <t>LD1104C</t>
  </si>
  <si>
    <t>Specifieke werkingskosten van het IVA Instituut voor Natuur- en Bosonderzoek</t>
  </si>
  <si>
    <t>LD1203C</t>
  </si>
  <si>
    <t>Uitgaven in verband met studies en projecten in het kader van het bosbeheer, natuurbehoud, - beheer en -ontwikkeling, de groenvoorziening, de visserij, de jacht en de vogelbescherming (inclusief uitgaven met EU cofinanciering)</t>
  </si>
  <si>
    <t>LD1208BC</t>
  </si>
  <si>
    <t>Allerhande uitgaven in verband met dringende studies of opdrachten van algemeen dienstbetoon buiten de programmatie van het IVA Instituut voor Natuur- en Bosonderzoek</t>
  </si>
  <si>
    <t>LD1245C</t>
  </si>
  <si>
    <t>Boskartering, bosinventarisatie en uitgaven van alle aard in verband met beleidsgerichte studies en modelprojecten, op het gebied van bosbouw, groenvoorziening, jacht, vogelbescherming en riviervisserij in Vlaanderen en internationaal verband overeenkomst</t>
  </si>
  <si>
    <t>LD1263D</t>
  </si>
  <si>
    <t>Werkingskosten ter uitvoering van het visserijfonds</t>
  </si>
  <si>
    <t>LD1291D</t>
  </si>
  <si>
    <t>Investeringsuitgaven van alle aard door het IVA Instituut voor Natuur- en Bosonderzoek i.v.m. de aanleg, de instandhouding en de verbetering van proefvelden, zaadtuinen, arboreta, kwekerijen en zaadbestanden</t>
  </si>
  <si>
    <t>LD7363C</t>
  </si>
  <si>
    <t>Aankoop van materiaal voor uitrusting van het IVA Instituut voor Natuur- en Bosonderzoek (machines, meubilair, materiaal, apparatuur en vervoermiddelen)</t>
  </si>
  <si>
    <t>LD7402C</t>
  </si>
  <si>
    <t>Werkingskosten (inbegrepen arbeidsprestaties van werklieden en technici uit de privé-sector en kosten voor aankoop en onderhoud van klein materiaal t.b.v. het hydrologisch onderzoek van de afdeling) specifiek aan de Afdeling Waterbouwkundig Laboratorium e</t>
  </si>
  <si>
    <t>MD1211B</t>
  </si>
  <si>
    <t>Aankoop van specifieke machines, meubelen, materiaal en vervoermiddelen te land en te water (afdeling Waterbouwkundig Laboratorium en Hydrologisch Onderzoek)</t>
  </si>
  <si>
    <t>MD7404B</t>
  </si>
  <si>
    <t>Allerhande uitgaven i.v.m. de voorbereiding, de planning, de studie en begeleiding van projecten mobiliteitsconvenants en basismobiliteit</t>
  </si>
  <si>
    <t>MF1210B</t>
  </si>
  <si>
    <t>Uitgaven m.b.t. mobiliteitsstudies en voor de begeleiding bij het opstellen en uitvoeren van bedrijfsvervoerplannen met inbegrip van studies en enquêtes inzake mobiliteitsbehoeften en studies m.b.t. organisatie, beheer, enz.</t>
  </si>
  <si>
    <t>MF1223B</t>
  </si>
  <si>
    <t>Allerhande uitgaven m.b.t. vervoer en mobiliteit : studies en proefprojecten alsmede de uitgaven voor de begeleiding bij het opstellen en uitvoeren van bedrijfsvervoerplannen</t>
  </si>
  <si>
    <t>MF1230BU</t>
  </si>
  <si>
    <t>Studies en onderzoekingen inzake havenmateries en de reorganisatie m.i.v. allerhande uitgaven voortvloeiend uit internationale contacten (Departement MOW)</t>
  </si>
  <si>
    <t>MG1271B</t>
  </si>
  <si>
    <t>Uitgaven m.b.t. studies en onderzoeken voor de entiteit "Zeewezen" in het kader van de verdere reorganisatie en modernisering van de nautische dienstverlening en de uitbouw van de nautische autoriteit, inclusief de vergoedingen en werkingskosten voor de o</t>
  </si>
  <si>
    <t>MI1222C</t>
  </si>
  <si>
    <t>Project lange termijn visie RSV</t>
  </si>
  <si>
    <t>ND1207C</t>
  </si>
  <si>
    <t>Allerhande onderzoek en studies betreffende de ruimtelijke ordening en externe ondersteuning bij de opmaak van gewestelijke ruimtelijke uitvoeringsplannen</t>
  </si>
  <si>
    <t>ND1232C</t>
  </si>
  <si>
    <t>Subsidie Steunpunt Ruimte en Wonen</t>
  </si>
  <si>
    <t>ND3305C</t>
  </si>
  <si>
    <t>Uitgaven met betrekking tot onderzoek en monitoring in het beleidsdomein huisvesting</t>
  </si>
  <si>
    <t>NE1205C</t>
  </si>
  <si>
    <t>Subsidie aan het Steunpunt Ruimte en Wonen</t>
  </si>
  <si>
    <t>NE3350C</t>
  </si>
  <si>
    <t>Dotatie aan de DAB "IVA Vlaams Instituut voor Onroerend Erfgoed"</t>
  </si>
  <si>
    <t>NF4101D</t>
  </si>
  <si>
    <t>Dotatie voor het Vlaams Parlement - viWTA</t>
  </si>
  <si>
    <t>VD0101P</t>
  </si>
  <si>
    <t xml:space="preserve">LRM - impulsfinanciering ten behoeve van de uitbouw van de onderzoeksacitiviteiten van de tUL </t>
  </si>
  <si>
    <t>LRM impulsfinan.</t>
  </si>
  <si>
    <t>FFEU: Marine onderzoeksinfrastructuur: Maritiem onderzoeksschip VLIZ</t>
  </si>
  <si>
    <t>FFEU</t>
  </si>
  <si>
    <t>FFEU: Energie- en milieu onderzoeksinfrastructuur: Infrastructuurnood VITO</t>
  </si>
  <si>
    <t>FFEU: Digitale onderzoeksinfrastructuur: Supercomputer Associaties</t>
  </si>
  <si>
    <t>FFEU: Medische onderzoeksinfrastructuur: Vlaamse Biobank</t>
  </si>
  <si>
    <t>Werkingsdotatie aan het IVA Vlaamse Milieumaatschappij (VMM)</t>
  </si>
  <si>
    <t>LC4146B</t>
  </si>
  <si>
    <t>Werkingsdotatie aan het EVA Vlaamse Landmaatschappij, Mestbank</t>
  </si>
  <si>
    <t>LC4148B</t>
  </si>
  <si>
    <t>Uitgaven in toepassing van het decreet van 2 juli 1981 betreffende de voorkoming en het beheer van afvalstoffen (o.a. sensibilisering, studies en onderzoeken - afval en werkingsbijdragen inzameling en afzet)</t>
  </si>
  <si>
    <t>LC4172BC</t>
  </si>
  <si>
    <t>Algemene werkingstoelage aan openbare waterdistributienetwerken</t>
  </si>
  <si>
    <t>LC4350BC</t>
  </si>
  <si>
    <t>Allerlei werkingsuitgaven m.b.t. het begrotingsfonds van de Studiedienst van de Vlaamse Regering</t>
  </si>
  <si>
    <t>AN1291D</t>
  </si>
  <si>
    <t>BA3350C</t>
  </si>
  <si>
    <t>Studiekosten betreffende de regionale en lokale openbare besturen</t>
  </si>
  <si>
    <t>BH1220D</t>
  </si>
  <si>
    <t>BH3350D</t>
  </si>
  <si>
    <t>Studiekosten en onderzoeksopdrachten in het kader van het stedenbeleid</t>
  </si>
  <si>
    <t>BI1203D</t>
  </si>
  <si>
    <t>Allerhande uitgaven voor aanmoediging, organisatie en ontwikkeling van activiteiten voor de integratie van etnisch-culturele minderheden</t>
  </si>
  <si>
    <t>BJ1201D</t>
  </si>
  <si>
    <t>Subsidie aan het Steunpunt Gelijkekansenbeleid</t>
  </si>
  <si>
    <t>BJ3350D</t>
  </si>
  <si>
    <t>Subsidie aan het Steunpunt Fiscaliteit en Begroting</t>
  </si>
  <si>
    <t>CC3350B</t>
  </si>
  <si>
    <t>Rentelast lening universiteiten (Academische sector)</t>
  </si>
  <si>
    <t>CG2105B</t>
  </si>
  <si>
    <t xml:space="preserve">Intrestlasten van leningen aangegaan door de universiteiten en het UZ Gent voor de financiering van onroerende investeringen </t>
  </si>
  <si>
    <t>CG4003B</t>
  </si>
  <si>
    <t>Kapitaalsaflossing lening universiteiten (Academische sector)</t>
  </si>
  <si>
    <t>CG9105B</t>
  </si>
  <si>
    <t>Subsidies met betrekking tot de cofinanciering van het Steunpunt Buitenlands Beleid, Toerisme en Recreatie</t>
  </si>
  <si>
    <t>DC3310B</t>
  </si>
  <si>
    <t>Subsidie aan de Koninklijke Maatschappij voor Dierkunde van Antwerpen (decreet van 30 mei 1985)</t>
  </si>
  <si>
    <t>DG3301B</t>
  </si>
  <si>
    <t>Dotatie aan het IVA "Toerisme Vlaanderen"</t>
  </si>
  <si>
    <t>DG4101B</t>
  </si>
  <si>
    <t>Uitgaven in het kader van internationale wetenschappelijke samenwerking</t>
  </si>
  <si>
    <t>EC1225B</t>
  </si>
  <si>
    <t>Subsidie voor een co-financiering van het Steunpunt Ondernemen en Internationaal Ondernemen</t>
  </si>
  <si>
    <t>EC3301B</t>
  </si>
  <si>
    <t>Subsidie aan Steunpunten beleidsrelevant onderzoek</t>
  </si>
  <si>
    <t>EC3303B</t>
  </si>
  <si>
    <t>Subsidie co-financiering Steunpunt O&amp;O Indicatoren</t>
  </si>
  <si>
    <t>EC3304B</t>
  </si>
  <si>
    <t>Subsidies in het kader van internationale wetenschappelijke en innovatiesamenwerking</t>
  </si>
  <si>
    <t>EC3311B</t>
  </si>
  <si>
    <t>Deelname aan het Europese VISION ERA-NET</t>
  </si>
  <si>
    <t>EC3510B</t>
  </si>
  <si>
    <t>Dotatie aan het IWT-Vlaanderen ter ondersteuning van de Vlaamse deelname aan de Europese programma's (VCP-werking)</t>
  </si>
  <si>
    <t>EC4107B</t>
  </si>
  <si>
    <t>Vastleggingsmachtiging Fonds voor Flankerend Economisch beleid</t>
  </si>
  <si>
    <t>ED9911C</t>
  </si>
  <si>
    <t>Subsidie aan het Instituut voor Plantenbiotechnologie voor Ontwikkelingslanden (IPBO)</t>
  </si>
  <si>
    <t>EE3302B</t>
  </si>
  <si>
    <t>Subsidie aan het Internationaal Centrum voor Reproductieve Gezondheid (ICRH)</t>
  </si>
  <si>
    <t>EE3303B</t>
  </si>
  <si>
    <t>Subsidies Projectmatig Wetenschappelijk Onderzoek (PWO)</t>
  </si>
  <si>
    <t>EE3305B</t>
  </si>
  <si>
    <t>Subsidies voor het verrichten van wetenschappelijk onderzoek door de instellingen van postinitieel onderwijs en hogere instituten voor schone kunsten</t>
  </si>
  <si>
    <t>EE3307B</t>
  </si>
  <si>
    <t>Subsidie aan de bijzondere onderzoeksfondsen voor de financiering van een tenure track-stelsel aan de universiteiten</t>
  </si>
  <si>
    <t>EE3309B</t>
  </si>
  <si>
    <t>Subsidie aan de Koninklijke Maatschappij voor Dierkunde in Antwerpen (KMDA)</t>
  </si>
  <si>
    <t>EE3341B</t>
  </si>
  <si>
    <t>Subsidie aan het Vlaams Instituut voor de Zee vzw</t>
  </si>
  <si>
    <t>EE3343B</t>
  </si>
  <si>
    <t>Subsidie aan het Vlaams Instituut voor de Zee vzw voor de ondersteuning en werking van het IODE Project Office</t>
  </si>
  <si>
    <t>EE3344B</t>
  </si>
  <si>
    <t>Subsidie aan de United Nations University (UNU) in het kader van het programma regionale integratiestudies</t>
  </si>
  <si>
    <t>EE3540B</t>
  </si>
  <si>
    <t>Subsidie aan UNESCO voor de ondersteuning van het Vlaams UNESCO-Trustfonds wetenschappen</t>
  </si>
  <si>
    <t>EE3541B</t>
  </si>
  <si>
    <t>Versterking van de onderzoeksbetrokkenheid van de academische opleidingen aan de hogescholen</t>
  </si>
  <si>
    <t>EE4001B</t>
  </si>
  <si>
    <t>Subsidie aan de bijzondere onderzoeksfondsen in het kader van het Methusalem-programma</t>
  </si>
  <si>
    <t>EE4002B</t>
  </si>
  <si>
    <t>Subsidie aan de bijzondere onderzoeksfondsen voor de aanstelling van bijkomende ZAP-mandaten</t>
  </si>
  <si>
    <t>EE4003B</t>
  </si>
  <si>
    <t xml:space="preserve">Dotatie aan het industrieel onderzoeksfonds Vlaanderen </t>
  </si>
  <si>
    <t>EE4012B</t>
  </si>
  <si>
    <t>Subsidie aan het FWO Vlaanderen voor het Odysseus-programma</t>
  </si>
  <si>
    <t>EE4105B</t>
  </si>
  <si>
    <t>Subsidie Stichting Technologie Vlaanderen</t>
  </si>
  <si>
    <t>EE4106B</t>
  </si>
  <si>
    <t>Dotatie aan het IWT voor steun aan toegepast biomedisch onderzoek met een primair maatschappelijke finaliteit</t>
  </si>
  <si>
    <t>EE4108B</t>
  </si>
  <si>
    <t>Subsidie aan de Koninklijke Vlaamse Academie van België voor Wetenschappen en Kunsten</t>
  </si>
  <si>
    <t>EE4111B</t>
  </si>
  <si>
    <t>Subsidie aan het FWO Vlaanderen</t>
  </si>
  <si>
    <t>EE4113B</t>
  </si>
  <si>
    <t>Dotatie aan het IWT in verband met het toekennen van specialisatiebeurzen (decreet van 23 januari 1991)</t>
  </si>
  <si>
    <t>EE4114B</t>
  </si>
  <si>
    <t>Dotatie aan het E.V.A. Herculesstichting als beheersvergoeding</t>
  </si>
  <si>
    <t>EE4116B</t>
  </si>
  <si>
    <t>Dotatie aan IWT voor de bevordering van technologietransfer en onderzoek door instellingen van hoger onderwijs</t>
  </si>
  <si>
    <t>EE4117B</t>
  </si>
  <si>
    <t>Aanvullende dotatie aan het IWT i.v.m. het toekennen van specialisatiebeurzen</t>
  </si>
  <si>
    <t>EE4118B</t>
  </si>
  <si>
    <t>Subsidie aan het FWO Vlaanderen voor projecten in het kader van internationale onderzoeksfaciliteiten</t>
  </si>
  <si>
    <t>EE4121B</t>
  </si>
  <si>
    <t>Subsidie aan het FWO-Vlaanderen voor internationale wetenschappelijke samenwerking</t>
  </si>
  <si>
    <t>EE4122B</t>
  </si>
  <si>
    <t>Strategisch basisonderzoek (IWT-Vlaanderen)</t>
  </si>
  <si>
    <t>EE4125B</t>
  </si>
  <si>
    <t>Subsidies aan wetenschappelijk en technisch onderzoek met landbouwkundig doel (IWT-Vlaanderen)</t>
  </si>
  <si>
    <t>EE4131B</t>
  </si>
  <si>
    <t>Dotatie gefinancierd met de netto opbrengst van de winst van de Nationale Loterij voor FWO Vlaanderen</t>
  </si>
  <si>
    <t>EE4180B</t>
  </si>
  <si>
    <t>Subsidie aan de Bijzondere Onderzoeksfondsen voor de universiteiten</t>
  </si>
  <si>
    <t>EE4464B</t>
  </si>
  <si>
    <t>Subsidies aan het Vlaams Instituut voor de Zee vzw voor investeringsuitgaven</t>
  </si>
  <si>
    <t>EE5246B</t>
  </si>
  <si>
    <t>Dotatie aan het E.V.A. Herculesstichting voor de financiering van (middel)zware onderzoeksapparatuur (art. 75 decreet 22.12.2006)</t>
  </si>
  <si>
    <t>EE6102B</t>
  </si>
  <si>
    <t>Allerhande investeringen Nationale Plantentuin Meise</t>
  </si>
  <si>
    <t>EE7401B</t>
  </si>
  <si>
    <t>Subsidie aan de VZW IMEC</t>
  </si>
  <si>
    <t>EF3301B</t>
  </si>
  <si>
    <t>Subsidie aan de Vlaamse Interuniversitaire Instelling voor Biotechnologie</t>
  </si>
  <si>
    <t>EF3302B</t>
  </si>
  <si>
    <t>Dotatie aan het Interdisciplinair Instituut voor Breedbandtechnologie vzw (IBBT)</t>
  </si>
  <si>
    <t>EF3303B</t>
  </si>
  <si>
    <t>Dotatie aan de Nederlandse Taalunie voor de uitvoering van  het "STEVIN programma"</t>
  </si>
  <si>
    <t>EF3540B</t>
  </si>
  <si>
    <t>Dotatie aan de Vlaamse Instelling voor Technologisch Onderzoek (VITO)</t>
  </si>
  <si>
    <t>EF4113B</t>
  </si>
  <si>
    <t>Dotatie aan de Vlaamse Instelling voor Technologisch Onderzoek (VITO) voor de financiering van de referentietaken</t>
  </si>
  <si>
    <t>EF4114B</t>
  </si>
  <si>
    <t>Dotatie voor investeringen aan de Vlaamse Instelling voor Technologisch Onderzoek (VITO)</t>
  </si>
  <si>
    <t>EF6102B</t>
  </si>
  <si>
    <t>Vastleggingsmachtiging IWT-Vlaanderen ter ondersteuning van acties van technologische innovatie op initiatief van de Vlaamse Regering</t>
  </si>
  <si>
    <t>EF9911B</t>
  </si>
  <si>
    <t>Vastleggingsmachtiging IWT-Vlaanderen voor projecten op initiatief van de bedrijven en innovatie samenwerkingsverbanden</t>
  </si>
  <si>
    <t>EF9912B</t>
  </si>
  <si>
    <t>Vastleggingsmachtiging IWT-Vlaanderen voor beleidsdomeinoverschrijdende innovatieprojecten</t>
  </si>
  <si>
    <t>EF9913B</t>
  </si>
  <si>
    <t>Vastleggingsmachtiging IWT-Vlaanderen voor studie- en expertiseopdrachten t.b.v. het VIN (Vlaams Innovatie Netwerk)</t>
  </si>
  <si>
    <t>EF9914B</t>
  </si>
  <si>
    <t>Subsidie aan de vzw Flanders DC</t>
  </si>
  <si>
    <t>EG3304B</t>
  </si>
  <si>
    <t>Allerhande uitgaven in het kader van de bilaterale samenwerking</t>
  </si>
  <si>
    <t>FC1206B</t>
  </si>
  <si>
    <t>Allerhande uitgaven in het kader van beleidsvoorbereiding, beleidsondersteuning en beleidsevaluatie</t>
  </si>
  <si>
    <t>FC1218B</t>
  </si>
  <si>
    <t>Subsidie cofinanciering "Steunpunt Studie- en Schoolloopbanen"</t>
  </si>
  <si>
    <t>FC3356B</t>
  </si>
  <si>
    <t>Subsidie aan het Onderwijskundig Beleids- en Praktijkgericht Wetenschappelijk Onderzoek (OBPWO)</t>
  </si>
  <si>
    <t>FC4143B</t>
  </si>
  <si>
    <t>Subsidie aan de Evangelische Theologische Faculteit</t>
  </si>
  <si>
    <t>FG3326B</t>
  </si>
  <si>
    <t>Werkingsuitkeringen Hoger Onderwijs</t>
  </si>
  <si>
    <t>FG4002D</t>
  </si>
  <si>
    <t>Toelage associaties</t>
  </si>
  <si>
    <t>FG4003D</t>
  </si>
  <si>
    <t>Subsidiëring open hoger onderwijs</t>
  </si>
  <si>
    <t>Aanvullende werkingsmiddelen voor het versterken van het onderzoek in de humane wetenschappen aan de universiteiten</t>
  </si>
  <si>
    <t>FG4013B</t>
  </si>
  <si>
    <t>Bijkomende middelen voor de rationalisatie van het opleidingsaanbod van de hogescholen en de universiteiten</t>
  </si>
  <si>
    <t>FG4014B</t>
  </si>
  <si>
    <t>Toelagen sociale voorzieningen in het universitair onderwijs (art. 140 bis van het decreet van 12 juni 1991)</t>
  </si>
  <si>
    <t>FG4073D</t>
  </si>
  <si>
    <t>Subsidie aan de Universiteit Antwerpen ten bate van het Instituut voor Ontwikkelingsbeleid- en Beheer (IOB)</t>
  </si>
  <si>
    <t>FG4122D</t>
  </si>
  <si>
    <t>Subsidie aan de Universiteit Antwerpen ten behoeve van het Instituut voor Joodse Studies (IJOS)</t>
  </si>
  <si>
    <t>FG4128D</t>
  </si>
  <si>
    <t>Aanvullende werkingsmiddelen in het kader van een aanmoedigingsfonds voor beleidsspeerpunten</t>
  </si>
  <si>
    <t>FG4406D</t>
  </si>
  <si>
    <t>Subsidies in het kader van de versterking van de onderzoeksbetrokkenheid van de academische opleidingen aan de hogescholen</t>
  </si>
  <si>
    <t>FG4407B</t>
  </si>
  <si>
    <t>Subsidie aan de Vrije Universiteit Brussel ten behoeve van het Instituut voor Europese Studiën (IES)</t>
  </si>
  <si>
    <t>FG4426D</t>
  </si>
  <si>
    <t>Bijdrage wettelijke en conventionele werkgeversbijdrage vrije universiteiten</t>
  </si>
  <si>
    <t>FG4460D</t>
  </si>
  <si>
    <t>Subsidie aan het Bijzonder Onderzoeksfonds voor de universiteiten</t>
  </si>
  <si>
    <t>FG4464D</t>
  </si>
  <si>
    <t xml:space="preserve">Subsidies aan de Faculteit der Protestantse Godgeleerdheid in Brussel </t>
  </si>
  <si>
    <t>FG4480D</t>
  </si>
  <si>
    <t xml:space="preserve">Subsidie verleend aan het Instituut voor Tropische Geneeskunde "Prins Leopold" in Antwerpen (decreet 18 mei 1999) </t>
  </si>
  <si>
    <t>FG4487D</t>
  </si>
  <si>
    <t>Subsidie aan UAMS</t>
  </si>
  <si>
    <t>FG4488B</t>
  </si>
  <si>
    <t>Subsidie aan de Vlerick Leuven Gent Management School (Decreet van 18.05.1999)</t>
  </si>
  <si>
    <t>FG4489D</t>
  </si>
  <si>
    <t>Kapitaaloverdrachten voor onroerende investeringen universitair onderwijs</t>
  </si>
  <si>
    <t>FG6012D</t>
  </si>
  <si>
    <t>Kapitaaloverdrachten voor onroerende investeringen ITG</t>
  </si>
  <si>
    <t>FG6417D</t>
  </si>
  <si>
    <t>Allerhande uitgaven inzake integrale jeugdhulpverlening (decreten van 7 mei 2004)</t>
  </si>
  <si>
    <t>GC0103B</t>
  </si>
  <si>
    <t>Allerhande uitgaven i.v.m. de ondersteuning van de adviesraden</t>
  </si>
  <si>
    <t>GC1202B</t>
  </si>
  <si>
    <t>Studies, onderzoekingen en voorbereiding van wetenschappelijke congressen</t>
  </si>
  <si>
    <t>GC1223B</t>
  </si>
  <si>
    <t>Uitgaven departement WVG</t>
  </si>
  <si>
    <t>GC1290B</t>
  </si>
  <si>
    <t>Subsidie aan het Steunpunt Welzijn, Volksgezondheid en Gezin</t>
  </si>
  <si>
    <t>GC3350B</t>
  </si>
  <si>
    <t>Uitgaven in verband met gezondheid en milieu</t>
  </si>
  <si>
    <t>GD1225E</t>
  </si>
  <si>
    <t>Uitgaven in verband met verbintenissen, aangegaan voor epidemiologisch onderzoek en indicatorenverzameling en met het gezondheidsinformatiesysteem</t>
  </si>
  <si>
    <t>GD1231E</t>
  </si>
  <si>
    <t>Subsidies i.v.m. epidemiologisch onderzoek en indicatorenverzameling</t>
  </si>
  <si>
    <t>GD3329E</t>
  </si>
  <si>
    <t>Subsidies aan erkende centra voor menselijke erfelijkheid</t>
  </si>
  <si>
    <t>GD3335E</t>
  </si>
  <si>
    <t>Subsidie aan het Steunpunt Milieu en Gezondheid</t>
  </si>
  <si>
    <t>GD3350E</t>
  </si>
  <si>
    <t xml:space="preserve">Dotatie aan het Wetenschappelijk Instituut Volksgezondheid  - Louis Pasteur </t>
  </si>
  <si>
    <t>GD4503E</t>
  </si>
  <si>
    <t>Dotatie aan het IVA Kind en Gezin</t>
  </si>
  <si>
    <t>GF4102B</t>
  </si>
  <si>
    <t>Dotatie voor het IVA Vlaams Agentschap voor Personen met een Handicap</t>
  </si>
  <si>
    <t>GG4170B</t>
  </si>
  <si>
    <t>Wedden en toelagen departement CJSM - salarissen en toelagen KMSKA</t>
  </si>
  <si>
    <t>HA1170B</t>
  </si>
  <si>
    <t>Enquêtes, studies en audits</t>
  </si>
  <si>
    <t>HC1224B</t>
  </si>
  <si>
    <t>Subsidies voor het Wetenschappelijk Onderzoekssteunpunt voor Cultuur, Jeugd en Sport</t>
  </si>
  <si>
    <t>HC3320B</t>
  </si>
  <si>
    <t>Dotatie aan de dienst met afzonderlijk beheer KMSKA</t>
  </si>
  <si>
    <t>HE4101D</t>
  </si>
  <si>
    <t>Dotatie van de Koninklijke Academie voor Nederlandse Taal- en Letterkunde - Gent (art. 14 en 15 van decreet van 13/02/1980)</t>
  </si>
  <si>
    <t>HE4103D</t>
  </si>
  <si>
    <t>Uitgaven in verband met medisch verantwoord sporten, medische sportcontrole en dopingcontrole</t>
  </si>
  <si>
    <t>HF1224B</t>
  </si>
  <si>
    <t>Allerhande uitgaven voor Media en Media-innovatie</t>
  </si>
  <si>
    <t>HH1201B</t>
  </si>
  <si>
    <t>Studies en onderzoekingen</t>
  </si>
  <si>
    <t>JD1222B</t>
  </si>
  <si>
    <t>Allerhande uitgaven in het kader van versterking van het onderzoeks- en innovatiepotentieel binnen het beleidsdomein Landbouw en Visserij</t>
  </si>
  <si>
    <t>KD1207B</t>
  </si>
  <si>
    <t>Uitgaven in het kader van het Programma voor Plattelandsontwikkeling voor het beleidsdomein Landbouw en Visserij (EU-cofinanciering)</t>
  </si>
  <si>
    <t>KD1210B</t>
  </si>
  <si>
    <t>Subsidies aan praktijkcentra land- en tuinbouw, aan landbouwkamers, landbouwcomicen, tuinbouwverenigingen, waarschuwingsdiensten en subsidies in het belang van land- en tuinbouw</t>
  </si>
  <si>
    <t>KD3027B</t>
  </si>
  <si>
    <t>Dotatie aan het Eigen Vermogen ILVO in het kader van het onderzoek en de ontwikkeling naar meer duurzame landbouwsystemen</t>
  </si>
  <si>
    <t>KD4143B</t>
  </si>
  <si>
    <t>Dotatie aan het Eigen Vermogen van het ILVO voor de door de EU verplichte datacollectie en adviestaken ter ondersteuning van het EG Visserijbeleid (EU-cofinanciering)</t>
  </si>
  <si>
    <t>KD4144B</t>
  </si>
  <si>
    <t>Dotatie aan het eigen vermogen ILVO voor financiering doctoraatsbeurzen met saldo niet doorgestorte bedrijfsvoorheffing voor de periode van 1 juli 2004 tot 31 december 2005</t>
  </si>
  <si>
    <t>Dotatie aan het eigen vermogen ILVO voor financiering doctoraatsbeurzen met saldo niet doorgestorte bedrijfsvoorheffing voor de periode van 1 juli 2004 tot 31 december 2006</t>
  </si>
  <si>
    <t>KD4145B</t>
  </si>
  <si>
    <t>Dotatie aan het Vlaams LandbouwInvesteringsfonds (VLIF)</t>
  </si>
  <si>
    <t>KE4141C</t>
  </si>
  <si>
    <t>Dotaties aan het Eigen Vermogen van het ILVO voor logistieke en operationele ondersteuning van de kwaliteitscontrole in de plantaardige sector</t>
  </si>
  <si>
    <t>KE4142C</t>
  </si>
  <si>
    <t>Salarissen en toelagen voor het personeel van het IVA ILVO</t>
  </si>
  <si>
    <t>KF1105D</t>
  </si>
  <si>
    <t>Werkingsuitgaven en uitgaven voor aankoop van niet-duurzame goederen en diensten voor het IVA ILVO</t>
  </si>
  <si>
    <t>KF1202D</t>
  </si>
  <si>
    <t>Nature-Forêt-Chasse: Subventions gestion durable</t>
  </si>
  <si>
    <t>15.11.33.05</t>
  </si>
  <si>
    <t>15.11.44.01</t>
  </si>
  <si>
    <t>15.11.44.02</t>
  </si>
  <si>
    <t>Eau: Achats pour études</t>
  </si>
  <si>
    <t>15.12.12.08</t>
  </si>
  <si>
    <t>Eau: Etudes et Contrats</t>
  </si>
  <si>
    <t>15.12.12.09</t>
  </si>
  <si>
    <t>Eau: Etudes hydrauliques, hydrologiques et limnimétrie</t>
  </si>
  <si>
    <t>15.12.12.10</t>
  </si>
  <si>
    <t>Etudes - contrats  plan pluies et inondations</t>
  </si>
  <si>
    <t>15.12.12.17</t>
  </si>
  <si>
    <t>Environnement: Subventions</t>
  </si>
  <si>
    <t>15.12.33.03</t>
  </si>
  <si>
    <t>15.13.12.01</t>
  </si>
  <si>
    <t>Eau: Etudes</t>
  </si>
  <si>
    <t>15.13.12.05</t>
  </si>
  <si>
    <t>Aménagement du territoire: Subv. Org. Universitaires</t>
  </si>
  <si>
    <t>16.04.41.01</t>
  </si>
  <si>
    <t>Patrimoine: Recherche</t>
  </si>
  <si>
    <t>16.21.41.01</t>
  </si>
  <si>
    <t>Subventions en matière de politique de l'énergie, notamment la R&amp;D</t>
  </si>
  <si>
    <t>16.31.53.01</t>
  </si>
  <si>
    <t>Subventions en matière de politique de l'énergie privé</t>
  </si>
  <si>
    <t>16.31.63.02</t>
  </si>
  <si>
    <t>AR: apports de capitaux et avance récup. en  polit.energ</t>
  </si>
  <si>
    <t>16.31.81.01</t>
  </si>
  <si>
    <t>Santé:Subv. CR Défense sociale</t>
  </si>
  <si>
    <t>17.12.31.03</t>
  </si>
  <si>
    <t>Action Sociale:Soutien d'initiatives</t>
  </si>
  <si>
    <t>17.12.33.01</t>
  </si>
  <si>
    <t>Santé:Subv. études et recherches</t>
  </si>
  <si>
    <t>17.13.33.01</t>
  </si>
  <si>
    <t>Action Sociale:Subv en recherche</t>
  </si>
  <si>
    <t>17.13.33.02</t>
  </si>
  <si>
    <t>Action Sociale:Subv organismes de recherche</t>
  </si>
  <si>
    <t>17.13.33.06</t>
  </si>
  <si>
    <t>Subv FNRS -Conv recherche Economie wallonne</t>
  </si>
  <si>
    <t>18.05.41.02</t>
  </si>
  <si>
    <t>Bourses préactivité</t>
  </si>
  <si>
    <t>18.06.32.01</t>
  </si>
  <si>
    <t>Subv IWEPS - Cellule de l'égalité en matière d'emploi et de formatio</t>
  </si>
  <si>
    <t>18.11.41.32</t>
  </si>
  <si>
    <t>Fonds Structurels Entreprises OBJ1 Hainaut</t>
  </si>
  <si>
    <t>18.11.41.33</t>
  </si>
  <si>
    <t>Formation: Suivi CNE</t>
  </si>
  <si>
    <t>18.12.41.04</t>
  </si>
  <si>
    <t>Formation: Fonctionnement</t>
  </si>
  <si>
    <t>18.12.41.08</t>
  </si>
  <si>
    <t>Formation: Subv Centres de compétence</t>
  </si>
  <si>
    <t>18.22.41.10</t>
  </si>
  <si>
    <t>Programme "convergence" Fonds structurels 2007-2013</t>
  </si>
  <si>
    <t>18.31.01.01</t>
  </si>
  <si>
    <t>Programme "compétitivité régionale et emploi" Fonds structurels 2007-2014</t>
  </si>
  <si>
    <t>18.31.01.02</t>
  </si>
  <si>
    <t>Actions dans le cadre d'Objectif 1</t>
  </si>
  <si>
    <t>18.31.01.03</t>
  </si>
  <si>
    <t>Actions dans le cadre du Ferder horsdObjectif 1</t>
  </si>
  <si>
    <t>18.31.01.04</t>
  </si>
  <si>
    <t>Subvention à l'Agence Wallonne de stimulation technologique</t>
  </si>
  <si>
    <t>18.31.31.01</t>
  </si>
  <si>
    <t>Subventions accord de cooperation Wall-Bxl</t>
  </si>
  <si>
    <t>18.31.45.01</t>
  </si>
  <si>
    <t xml:space="preserve">Subvention au FRIA </t>
  </si>
  <si>
    <t>18.31.45.02</t>
  </si>
  <si>
    <t>Subv centres rech. procédés/services nouv. equip.</t>
  </si>
  <si>
    <t>18.31.51.02</t>
  </si>
  <si>
    <t>Pôle de compétivité - Subv. Centres de recherche</t>
  </si>
  <si>
    <t>18.31.51.03</t>
  </si>
  <si>
    <t>Subv. universités/organismes technologies nouvelles</t>
  </si>
  <si>
    <t>18.31.61.01</t>
  </si>
  <si>
    <t>Intensification des Programmes mobilisateurs (PAP-AW)</t>
  </si>
  <si>
    <t>18.31.61.02</t>
  </si>
  <si>
    <t>Programmes d'excellence - Plan d'actions prioritaires</t>
  </si>
  <si>
    <t>18.31.61.03</t>
  </si>
  <si>
    <t>Renforcement de la politique en matière de spin-off</t>
  </si>
  <si>
    <t>18.31.61.04</t>
  </si>
  <si>
    <t>Pôles de compétitivité - Universités</t>
  </si>
  <si>
    <t>18.31.61.05</t>
  </si>
  <si>
    <t>18.32.01.01</t>
  </si>
  <si>
    <t>18.32.01.02</t>
  </si>
  <si>
    <t>18.32.01.04</t>
  </si>
  <si>
    <t>Subventions en faveur de l'innovation et du développement technologique</t>
  </si>
  <si>
    <t>18.32.32.02</t>
  </si>
  <si>
    <t>18.32.32.03</t>
  </si>
  <si>
    <t>Subv.entreprises produit/procédé/service nouveaux equi</t>
  </si>
  <si>
    <t>18.32.51.01</t>
  </si>
  <si>
    <t>Renforcement de la politique de spin-out (PAP-AW)</t>
  </si>
  <si>
    <t>18.32.51.02</t>
  </si>
  <si>
    <t>Pôles de compétitivité - Subv. Entreprises</t>
  </si>
  <si>
    <t>18.32.51.03</t>
  </si>
  <si>
    <t>18.32.81.01</t>
  </si>
  <si>
    <t>Pôles de compétitivité - AV. Récup.  Entreprises</t>
  </si>
  <si>
    <t>18.32.81.02</t>
  </si>
  <si>
    <t>AV Récupérables programmes mobilisateurs</t>
  </si>
  <si>
    <t>18.32.81.03</t>
  </si>
  <si>
    <t>Fonds fin. aides + interventions RW pour rech. et tech.</t>
  </si>
  <si>
    <t>18.34.01.01</t>
  </si>
  <si>
    <t>Secrétariat général: Dotation IWEPS</t>
  </si>
  <si>
    <t>09.11.41.01</t>
  </si>
  <si>
    <t>Secrétariat général: Subv.</t>
  </si>
  <si>
    <t>10.03.33.05</t>
  </si>
  <si>
    <t>Nature-Forêt-Chasse: Etudes et conventions Natura 2000</t>
  </si>
  <si>
    <t>13.01.12.07</t>
  </si>
  <si>
    <t>Travaux Publics: Etudes</t>
  </si>
  <si>
    <t>13.02.12.03</t>
  </si>
  <si>
    <t>Subv. pour travauxaux administrations publiques subordonnés - sécurisation</t>
  </si>
  <si>
    <t>13.12.63.02</t>
  </si>
  <si>
    <t>Subv. aux administrations publiques subordonnés - bâtiments publics</t>
  </si>
  <si>
    <t>13.12.63.03</t>
  </si>
  <si>
    <t>Subv. aux administrations publiques subordonnés - cadre de vie</t>
  </si>
  <si>
    <t>13.12.63.04</t>
  </si>
  <si>
    <t>13.12.63.07</t>
  </si>
  <si>
    <t>Subv. aux administrations publiques subordonnés - édifices du culte</t>
  </si>
  <si>
    <t>13.12.63.08</t>
  </si>
  <si>
    <t>Subv. aux administrations publiques subordonnés - FEDER</t>
  </si>
  <si>
    <t>13.12.63.09</t>
  </si>
  <si>
    <t>Subv. Au CRAC - Services de sécurité</t>
  </si>
  <si>
    <t>13.12.63.10</t>
  </si>
  <si>
    <t>Sub aux associations et organismes privés - convention cadre</t>
  </si>
  <si>
    <t>15.03.33.03</t>
  </si>
  <si>
    <t>Recherche, qualité, développement: Subv. CRA</t>
  </si>
  <si>
    <t>15.03.41.02</t>
  </si>
  <si>
    <t>Investissements pour prog. Recherche - CAW</t>
  </si>
  <si>
    <t>15.03.74.01</t>
  </si>
  <si>
    <t>Nature-Forêt-Chasse: Etudes CAW</t>
  </si>
  <si>
    <t>15.11.12.02</t>
  </si>
  <si>
    <t>Nature-Forêt-Chasse: Etudes et conventions CAW</t>
  </si>
  <si>
    <t>15.11.12.03</t>
  </si>
  <si>
    <t>Nature-Forêt-Chasse: Conventions d'études PDR - Cof. Europ.</t>
  </si>
  <si>
    <t>15.11.12.04</t>
  </si>
  <si>
    <t>Nature-Forêt-Chasse: Lutte sanitaire en forêt wallonne</t>
  </si>
  <si>
    <t>15.11.12.06</t>
  </si>
  <si>
    <t>Conventions d'études Natura 2000</t>
  </si>
  <si>
    <t>15.11.12.07</t>
  </si>
  <si>
    <t>Werkingssubsidies aan eenheden van collectieve onderzoek, universiteiten en van de hoger onderwijs voor de realisatie van de met O&amp;O verwante diensten</t>
  </si>
  <si>
    <t>Subvention de fonctionnements à des unités de recherche collective, universitaires, et de l'enseignement supérieur pour la réalisation de services connexes à la R&amp;D</t>
  </si>
  <si>
    <t>02001 34 01 33 00</t>
  </si>
  <si>
    <t>toelage voor prototypes</t>
  </si>
  <si>
    <t>124031123900</t>
  </si>
  <si>
    <t>126210110300</t>
  </si>
  <si>
    <t>126210110400</t>
  </si>
  <si>
    <t>126211410100</t>
  </si>
  <si>
    <t>Kosten van laboratoria belast met onderzoekingen mbt brandvoorkoming</t>
  </si>
  <si>
    <t>Frais de laboratoire effectuant des recherches relatives à la prévention en matière d'incendie</t>
  </si>
  <si>
    <t>135460124000</t>
  </si>
  <si>
    <t>135611111000</t>
  </si>
  <si>
    <t>Wetenschappelijk onderzoek - veiligheid vd burgers</t>
  </si>
  <si>
    <t>Recherche scientifique - sécurité des citoyens</t>
  </si>
  <si>
    <t>135611124100</t>
  </si>
  <si>
    <t>145321350070</t>
  </si>
  <si>
    <t>145422330031</t>
  </si>
  <si>
    <t>145422330032</t>
  </si>
  <si>
    <t>145422330034</t>
  </si>
  <si>
    <t>145422350034</t>
  </si>
  <si>
    <t>145424450050</t>
  </si>
  <si>
    <t>145424450052</t>
  </si>
  <si>
    <t>145424450053</t>
  </si>
  <si>
    <t>145424450054</t>
  </si>
  <si>
    <t>145425450050</t>
  </si>
  <si>
    <t>145425450052</t>
  </si>
  <si>
    <t>145425450053</t>
  </si>
  <si>
    <t>145425450054</t>
  </si>
  <si>
    <t>145432350006</t>
  </si>
  <si>
    <t>167041100000</t>
  </si>
  <si>
    <t>167051110400</t>
  </si>
  <si>
    <t>167051120400</t>
  </si>
  <si>
    <t>167051123300</t>
  </si>
  <si>
    <t>167051137300</t>
  </si>
  <si>
    <t>167051740400</t>
  </si>
  <si>
    <t>Wetenschappelijk onderzoek Federale Politie</t>
  </si>
  <si>
    <t>Recherche scientifique Police fédérale</t>
  </si>
  <si>
    <t>179031122500</t>
  </si>
  <si>
    <t>234006123300</t>
  </si>
  <si>
    <t>Studies en onderzoeken gehandicaptenbeleid</t>
  </si>
  <si>
    <t>Etudes et recherches politiques des handicapés</t>
  </si>
  <si>
    <t>245521121102</t>
  </si>
  <si>
    <t>245711122129</t>
  </si>
  <si>
    <t>Medisch wet.onderzoek; studies, informatie, diensten</t>
  </si>
  <si>
    <t>Recherche scient.médicale; études, information, services</t>
  </si>
  <si>
    <t>255611121101</t>
  </si>
  <si>
    <t>255611330001</t>
  </si>
  <si>
    <t>255612121101</t>
  </si>
  <si>
    <t>255631110300</t>
  </si>
  <si>
    <t>255631110400</t>
  </si>
  <si>
    <t>Microbiologie: Werkingskosten (ex IHE)</t>
  </si>
  <si>
    <t>Microbiologie: Fonctionnement  (ex IHE)</t>
  </si>
  <si>
    <t>255632120100</t>
  </si>
  <si>
    <t>Microbiologie: Werkingskosten 'informatica'</t>
  </si>
  <si>
    <t>Microbiologie: Frais de fonctionnement 'informatique'</t>
  </si>
  <si>
    <t>255632120400</t>
  </si>
  <si>
    <t>Microbiologie: bouw lokalen</t>
  </si>
  <si>
    <t>Microbiologie : construction bâtiments</t>
  </si>
  <si>
    <t>255632720100</t>
  </si>
  <si>
    <t>Microbiologie: Patrimoniale uitgaven</t>
  </si>
  <si>
    <t>Microbiologie: Dépenses patrimoniales</t>
  </si>
  <si>
    <t>255632740100</t>
  </si>
  <si>
    <t>Microbiologie: Patrimoniale uitgaven IHE 'informatica'</t>
  </si>
  <si>
    <t>Microbiologie: Dépenses patrimoniales IHE 'informatique'</t>
  </si>
  <si>
    <t>255632740400</t>
  </si>
  <si>
    <t>Farmacie-Bromatologie: wedden contractuelen Cartagena</t>
  </si>
  <si>
    <t>Pharmacie-Bromatologie: traitements contractuels Cartagena</t>
  </si>
  <si>
    <t>255633110004</t>
  </si>
  <si>
    <t>Wedden statutair personeel (CODA)</t>
  </si>
  <si>
    <t>Traitements personnel statutaire (CODA)</t>
  </si>
  <si>
    <t>255641110300</t>
  </si>
  <si>
    <t>Wedden niet-statutair personeel (CODA)</t>
  </si>
  <si>
    <t>Traitements personnel non-statutaire (CODA)</t>
  </si>
  <si>
    <t>255641110400</t>
  </si>
  <si>
    <t>Personeel; sociale actie (CODA)</t>
  </si>
  <si>
    <t>Personnel; action sociale (CODA)</t>
  </si>
  <si>
    <t>255641114005</t>
  </si>
  <si>
    <t>Werkingskosten (CODA)</t>
  </si>
  <si>
    <t>Frais de fonctionnement (CODA)</t>
  </si>
  <si>
    <t>255642120100</t>
  </si>
  <si>
    <t>Werkingskosten 'informatica' (CODA)</t>
  </si>
  <si>
    <t>Frais de fonctionnement 'informatique' (CODA)</t>
  </si>
  <si>
    <t>255642120400</t>
  </si>
  <si>
    <t>Constructies, inrichtingswerken en vaste uitgaven voor het CODA</t>
  </si>
  <si>
    <t>Constructions, travaux d'aménagement et équipement fixe pour le CODA</t>
  </si>
  <si>
    <t>255642720100</t>
  </si>
  <si>
    <t>Vermogensuitgaven (CODA)</t>
  </si>
  <si>
    <t>Dépenses patrimoniales (CODA)</t>
  </si>
  <si>
    <t>255642740100</t>
  </si>
  <si>
    <t>Vermogensuitgaven 'informatica' (CODA)</t>
  </si>
  <si>
    <t>Dépenses patrimoniales 'informatique' (CODA)</t>
  </si>
  <si>
    <t>255642740400</t>
  </si>
  <si>
    <t>324250312900</t>
  </si>
  <si>
    <t>324250350700</t>
  </si>
  <si>
    <t>324250350800</t>
  </si>
  <si>
    <t>324250351900</t>
  </si>
  <si>
    <t>324250352100</t>
  </si>
  <si>
    <t>324250410500</t>
  </si>
  <si>
    <t>324250450100</t>
  </si>
  <si>
    <t>324250510700</t>
  </si>
  <si>
    <t>324250610300</t>
  </si>
  <si>
    <t>324440810300</t>
  </si>
  <si>
    <t>324604720500</t>
  </si>
  <si>
    <t>324640350900</t>
  </si>
  <si>
    <t>324650313000</t>
  </si>
  <si>
    <t>324650313100</t>
  </si>
  <si>
    <t>326101110300</t>
  </si>
  <si>
    <t>326101110400</t>
  </si>
  <si>
    <t>326101124300</t>
  </si>
  <si>
    <t>326102120100</t>
  </si>
  <si>
    <t>326102120400</t>
  </si>
  <si>
    <t>326102120700</t>
  </si>
  <si>
    <t>326102124100</t>
  </si>
  <si>
    <t>326102740100</t>
  </si>
  <si>
    <t>326102740400</t>
  </si>
  <si>
    <t>326103744100</t>
  </si>
  <si>
    <t>462101110003</t>
  </si>
  <si>
    <t>462101110004</t>
  </si>
  <si>
    <t>462101110005</t>
  </si>
  <si>
    <t>462101110010</t>
  </si>
  <si>
    <t>462101120001</t>
  </si>
  <si>
    <t>462101120004</t>
  </si>
  <si>
    <t>462101120010</t>
  </si>
  <si>
    <t>462101120021</t>
  </si>
  <si>
    <t>462101740001</t>
  </si>
  <si>
    <t>462101740004</t>
  </si>
  <si>
    <t>466011110003</t>
  </si>
  <si>
    <t>466011110004</t>
  </si>
  <si>
    <t>466011110016</t>
  </si>
  <si>
    <t>466011120017</t>
  </si>
  <si>
    <t>466011120018</t>
  </si>
  <si>
    <t>466011120051</t>
  </si>
  <si>
    <t>466011120065</t>
  </si>
  <si>
    <t>466011120066</t>
  </si>
  <si>
    <t>466011120071</t>
  </si>
  <si>
    <t>466011330001</t>
  </si>
  <si>
    <t>466011440001</t>
  </si>
  <si>
    <t>466011440002</t>
  </si>
  <si>
    <t>466011450023</t>
  </si>
  <si>
    <t>Personeel-Belgische basis in Antarctica</t>
  </si>
  <si>
    <t>Personnel-Base belge en Antarctique</t>
  </si>
  <si>
    <t>466012110017</t>
  </si>
  <si>
    <t>466012120019</t>
  </si>
  <si>
    <t>466012740020</t>
  </si>
  <si>
    <t>466013110004</t>
  </si>
  <si>
    <t>466013410003</t>
  </si>
  <si>
    <t>Toelage academie voor de nationale commissies</t>
  </si>
  <si>
    <t>Subv. Académie pour les commissions nationales</t>
  </si>
  <si>
    <t>466013410005</t>
  </si>
  <si>
    <t>466014810001</t>
  </si>
  <si>
    <t>466015410001</t>
  </si>
  <si>
    <t>466015410002</t>
  </si>
  <si>
    <t>466021110018</t>
  </si>
  <si>
    <t>466021120019</t>
  </si>
  <si>
    <t>466021120057</t>
  </si>
  <si>
    <t>466022110020</t>
  </si>
  <si>
    <t>466022120019</t>
  </si>
  <si>
    <t>466022120021</t>
  </si>
  <si>
    <t>466022120022</t>
  </si>
  <si>
    <t>466022350012</t>
  </si>
  <si>
    <t>466022540061</t>
  </si>
  <si>
    <t>466023350001</t>
  </si>
  <si>
    <t>466023350002</t>
  </si>
  <si>
    <t>466023350021</t>
  </si>
  <si>
    <t>466023350022</t>
  </si>
  <si>
    <t>466023350023</t>
  </si>
  <si>
    <t>466030110003</t>
  </si>
  <si>
    <t>466030110004</t>
  </si>
  <si>
    <t>466031410010</t>
  </si>
  <si>
    <t>466031410011</t>
  </si>
  <si>
    <t>466031410012</t>
  </si>
  <si>
    <t>466032410013</t>
  </si>
  <si>
    <t>466032410014</t>
  </si>
  <si>
    <t>466032410015</t>
  </si>
  <si>
    <t>466032410016</t>
  </si>
  <si>
    <t>466033410017</t>
  </si>
  <si>
    <t>466033410018</t>
  </si>
  <si>
    <t>466034410019</t>
  </si>
  <si>
    <t>466034410020</t>
  </si>
  <si>
    <t>466034410022</t>
  </si>
  <si>
    <t>466035350010</t>
  </si>
  <si>
    <t>466036330010</t>
  </si>
  <si>
    <t>466036330011</t>
  </si>
  <si>
    <t>466037120012</t>
  </si>
  <si>
    <t>466037120014</t>
  </si>
  <si>
    <t>Publiek-privé partnerschap digitalisering FWI's en SOMA - bijkomende financiering</t>
  </si>
  <si>
    <t>Partenariat public-privé digitalisation ESF et CEGES - financement complémentaire</t>
  </si>
  <si>
    <t>466037120017</t>
  </si>
  <si>
    <t>466037410011</t>
  </si>
  <si>
    <t>Steunmaatregelen ten voordele van de FWI - Bijkomende dotatie</t>
  </si>
  <si>
    <t>Appui aux expositions temporaires des ESF - Dotation complémentaire</t>
  </si>
  <si>
    <t>466037410012</t>
  </si>
  <si>
    <t>466037410016</t>
  </si>
  <si>
    <t>466043330003</t>
  </si>
  <si>
    <t>AA4106B</t>
  </si>
  <si>
    <t>Allerhande uitgaven i.v.m. institutionele aangelegenheden</t>
  </si>
  <si>
    <t>AL1204B</t>
  </si>
  <si>
    <t>Subsidie aan de Universiteit Antwerpen ten bate van het Instituut voor Ontwikkelingsbeleid en -Beheer (IOB)</t>
  </si>
  <si>
    <t>Bijdrage wettelijke en conventionele werkgeversbijdragen universiteiten</t>
  </si>
  <si>
    <t>Subsidie aan het Bijzonder Onderzoekfonds voor de universiteiten</t>
  </si>
  <si>
    <t>Subsidie aan de Evangelische Theologische Faculteit Leuven</t>
  </si>
  <si>
    <t>FG4477D</t>
  </si>
  <si>
    <t>Subsidies aan de Faculteit der Protestantse Godgeleerdheid in Brussel</t>
  </si>
  <si>
    <t>Subsidie aan de Universiteit Antwerpen Management School</t>
  </si>
  <si>
    <t>CC4401B</t>
  </si>
  <si>
    <t>Kapitaalsparticipatie voor investeringen IMEC</t>
  </si>
  <si>
    <t>CC8002B</t>
  </si>
  <si>
    <t>Subsidie aan het Expertisecentrum Onderzoek en Ontwikkelingsmonitoring</t>
  </si>
  <si>
    <t>Dotatie aan het EVA Herculesstichting als beheersvergoeding</t>
  </si>
  <si>
    <t>Subsidie aan het FWO Vlaanderen voor internationale wetenschappelijke samenwerking</t>
  </si>
  <si>
    <t>Subsidie aan het Interdisciplinair Instituut voor Breedbandtechnologie vzw (IBBT)</t>
  </si>
  <si>
    <t>Dotatie aan het IWT in verband met het toekennen van specialisatiebeurzen en doctoraatsbeurzen in het kader van het Baekeland-programma (Decreet van 23 januari 1991)</t>
  </si>
  <si>
    <t>EF4115B</t>
  </si>
  <si>
    <t>Vastleggingsmachtiging IWT-Vlaanderen ter ondersteuning van acties van technologische innovatie op initiatief van de Vlaamse regering</t>
  </si>
  <si>
    <t>Uitgaven in verband met epidemiologisch onderzoek, gegevensverzameling, het gezondheids- en welzijnsinformatiesysteem en ICT-projecten</t>
  </si>
  <si>
    <t>Subsidies aan het Steunpunt Milieu en Gezondheid</t>
  </si>
  <si>
    <t>Wedden en toelagen IVA KMSKA</t>
  </si>
  <si>
    <t>HA1173E</t>
  </si>
  <si>
    <t>Dotatie aan het IVA DAB KMSKA</t>
  </si>
  <si>
    <t>HE4109D</t>
  </si>
  <si>
    <t>Acties van het fonds voor landbouw en visserij onder andere tegemoetkoming aan het EV ILVO in toepassing van art. 35 van het decreet van 29 juni 2007 houdende bepalingen tot begeleiding van de aanpassing van de begroting 2007</t>
  </si>
  <si>
    <t>KD0191B</t>
  </si>
  <si>
    <t>Uitgaven in het kader van het programma voor plattelandsontwikkeling voor het beleidsdomein Landbouw en Visserij (EU-cofinanciering)</t>
  </si>
  <si>
    <t>Subsidies in kader van de stimulering biologische landbouw (gedeeltelijk met EU-cofinanciering)</t>
  </si>
  <si>
    <t>KD3109B</t>
  </si>
  <si>
    <t>Dotatie aan het eigen vermogen ILVO in het kader van het onderzoek en de ontwikkeling naar meer duurzame landbouwsystemen</t>
  </si>
  <si>
    <t>Dotatie aan het eigen vermogen ILVO voor de door de EU verplichte datacollectie en adviestaken ter ondersteuning van het EG Visserijbeleid (EU-cofinanciering)</t>
  </si>
  <si>
    <t>Wedden en toelagen ILVO</t>
  </si>
  <si>
    <t>KF1190D</t>
  </si>
  <si>
    <t>Uitgaven van alle aard i.v.m. aanleg en onderhoud proefvelden (IVA ILVO)</t>
  </si>
  <si>
    <t>Allerhande uitgaven m.b.t. duurzame ethisch verantwoorde en milieubewuste zorgsystemen</t>
  </si>
  <si>
    <t>Allerhande uitgaven in verband met het uitvoeren van studiewerk inzake het milieurecht behorende tot het takenpakket van de afdeling Internationaal Milieubeleid en allerhande uitgaven m.b.t. het adviseren van de afdeling Internationaal Milieubeleid inzake</t>
  </si>
  <si>
    <t>LC3306B</t>
  </si>
  <si>
    <t>Uitgaven in toepassing van het decreet van 22 februari 1995 betreffende de bodemsanering (o.a. sensibilisering, studies en onderzoeken - bodem, locatiegebonden onderzoeken, register, kadaster) - overdracht aan OVAM</t>
  </si>
  <si>
    <t>LC4144BC</t>
  </si>
  <si>
    <t>Dotatie aan VITO voor de uitvoering van referentietaken voor het beleidsdomein LNE</t>
  </si>
  <si>
    <t>LC4150B</t>
  </si>
  <si>
    <t>Uitgaven in toepassing van het decreet van 2 juli 1981 betreffende de voorkoming en het beheer van afvalstoffen (o.a. sensibilisering, studies en onderzoeken - afval en werkingsbijdragen inzameling en afzet) - overdracht aan OVAM</t>
  </si>
  <si>
    <t>Aankoop van specifieke machines, meubelen, materiaal en vervoermiddelen te land en te water (afdeling Waterbouwkundig Laboratorium)</t>
  </si>
  <si>
    <t>Externe studiekosten</t>
  </si>
  <si>
    <t>NF1232C</t>
  </si>
  <si>
    <t>NF4101C</t>
  </si>
  <si>
    <t>Dotatie voor het Vlaams Parlement - IST</t>
  </si>
  <si>
    <t>Département de la Nature et des Forêts : frais de fonctionnement liés aux dispositifs expérimentaux</t>
  </si>
  <si>
    <t>15.03.12.07</t>
  </si>
  <si>
    <t>Subventions à des recherches scientifiques et techniques</t>
  </si>
  <si>
    <t>15.03.41.47</t>
  </si>
  <si>
    <t>Progrmme "convergence" danss le cadre de la programmation 2007-2013 des Fonds structurels européens -Mesure 2.2</t>
  </si>
  <si>
    <t>18.31.01.05</t>
  </si>
  <si>
    <t>Progrmme "Compétitivité régionale et emploi" danss le cadre de la programmation 2007-2013 des Fonds structurels européens -Mesure 2.2</t>
  </si>
  <si>
    <t>18.31.01.06</t>
  </si>
  <si>
    <t>18.31.01.07</t>
  </si>
  <si>
    <t>Subv. Aux entreprises dans le cadre des Programmes mobilisateurs (PAP-AW)</t>
  </si>
  <si>
    <t>18.32.51.04</t>
  </si>
  <si>
    <t>Terugvorderbare voorschotten aan ondernemingen voor de vervaardiging van prototypes, voor onderzoek inzake geavanceerde technologie en voor de ontwikkeling van het regionaal toegepast onderzoek en de preconcurrentiële ontwikkeling</t>
  </si>
  <si>
    <t>Avances récupérables aux entreprises pour la fabrication de prototypes, pour les recherches de technologie avancée et pour développer les travaux de recherche appliquée régionale et le développement préconcurrentiel</t>
  </si>
  <si>
    <t>02 001 40 01 81 12</t>
  </si>
  <si>
    <t xml:space="preserve">Werkingssubsidies aan universiteiten, hoge scholen, KMO's en vzw's voor acties in verband met onderzoek, ontwikkeling, demonstratie en valorisatie op het vlak van het wetenschappelijk onderzoek financieerd door de EU </t>
  </si>
  <si>
    <t>Subventions de fonctionnement aux universités, aux hautes écoles, aux PME et asbl pour des actions de recherche, de développement, de démonstration et de valorisation dans le domaine de la recherche scientifique cofinancées par l'UE</t>
  </si>
  <si>
    <t>02 002 34 01 33 00</t>
  </si>
  <si>
    <t>Werkingssubsidies aan universiteiten, hogescholen, vzw's en ondernemingen voor acties in verband met onderzoek, ontwikkeling, demonstratie en valorisatie op het vlak van het wetenschappelijk onderzoek</t>
  </si>
  <si>
    <t>Subventions de fonctionnement à des universités, des hautes écoles, asbl et entreprises pour des actions de recherche, de développement, de démonstration et de valorisation dans le domaine de la recherche scientifique</t>
  </si>
  <si>
    <t>02 002 34 02 33 00</t>
  </si>
  <si>
    <t>Werkingssubsidies voor intergewestelijk collectief onderzoek en technologische sturing</t>
  </si>
  <si>
    <t>Subventions de fonctionnement pour des actions interrégionales de recherche collective et de guidance technologique</t>
  </si>
  <si>
    <t>02 002 34 03 33 00</t>
  </si>
  <si>
    <t>02 002 34 06 33 00</t>
  </si>
  <si>
    <t>02 002 34 05 33 00</t>
  </si>
  <si>
    <t>02 003 34 01 33 00</t>
  </si>
  <si>
    <t>Subventions de fonctionnement pour le programmes B2B brains back to Brussels</t>
  </si>
  <si>
    <t>02 003 34 03 33 00</t>
  </si>
  <si>
    <t>Werkingssubsidies aan privé-verenigingen tencinde de promotie van het onderzoek te verzekeren</t>
  </si>
  <si>
    <t>Subventions de fonctionnement aux associations privées afin d'assurer la promotion de la recherche</t>
  </si>
  <si>
    <t>14 001 34 01 33 00</t>
  </si>
  <si>
    <t>Werkingssubidies aan privé instellingen ten einde van de bevordering van het onderzoek en de ontwikkeling van een kennismaatschappij te verzekering</t>
  </si>
  <si>
    <t>Subventions de fonctionnement aux associations privées afin d'assurer la promotion de la recherche et le développement d'une société de la connaissance</t>
  </si>
  <si>
    <t>14 002 34 01 33 00</t>
  </si>
  <si>
    <t>Werkingssubsidies aan institutionele groepen ten einde van de bevordering van het onderzoek en de ontwikkeling van  een kennismaatschappij te verzekering.</t>
  </si>
  <si>
    <t>Subventions de fonctionnement à des institutions publiques afin d'assurer la promotion de la recherche et le développement d'une société de la connaissance.</t>
  </si>
  <si>
    <t>14 002 42 01 45 23</t>
  </si>
  <si>
    <t>Werkingssubidies aan onderwijsinstellingen ten einde van de bevordering van het onderzoek en de ontwikkeling van een kennismaatschappij te verzekering</t>
  </si>
  <si>
    <t>Subventions de fonctionnement aux institutions d'enseignement afin d'assurer la promotion de la recherche et le développement d'une société de la connaissance</t>
  </si>
  <si>
    <t>14 002 53 01 33 00</t>
  </si>
  <si>
    <t>Werkingssubisidies aan privé instellingen voor onderzoeken, acties of studies zonder economische doel</t>
  </si>
  <si>
    <t>Subventions de fonctionnement aux associations privées pour des recherches, actions ou études sans but économique</t>
  </si>
  <si>
    <t>14 003 34 01 33 00</t>
  </si>
  <si>
    <t>Werkingssubidies aan onderwijsinstellingen voor onderzoeken, acties of studies zonder economische doel</t>
  </si>
  <si>
    <t>Subventions de fonctionnement aux institutions d'enseignement pour des recherches, actions ou études sans but économique</t>
  </si>
  <si>
    <t>14 003 53 01 44 30</t>
  </si>
  <si>
    <t>Werkingssubsidies aan eenheden van collectieve onderzoek, universiteiten en van de hoger onderwijs voor de realisatie van de met O&amp;O verwante diensten (artikel 10 van de ordonnantie van 21 februari 2002)</t>
  </si>
  <si>
    <t>Subventions de fonctionnement à des unités de recherche collective, universitaires et de l'enseignement supérieur pour la réalisation de services connexes à la R&amp;D (article 10 de l’ordonnance du 21 février 2002)</t>
  </si>
  <si>
    <t>02 001 34 01 33 00</t>
  </si>
  <si>
    <t>Werkingssubsidies aan ondernemingen voor precompetitief industrieel onderzoek en industrieel onderzoek (artikel 6 van de ordonnantie van 21 februari 2002)</t>
  </si>
  <si>
    <t>Subventions de fonctionnement aux entreprises pour des actions de recherche industrielle précompétitive et de recherche industrielle (article 6 de l’ordonnance du 21 février 2002)</t>
  </si>
  <si>
    <t>02 001 38 01 31 32</t>
  </si>
  <si>
    <t>Subventions de fonctionnement à des PME pour le Programme Eurostars</t>
  </si>
  <si>
    <t>02 001 38 02 31 32</t>
  </si>
  <si>
    <t>Werkingssubsidies aan KMO's voor technische haalbaarheidsstudies, de indiening en instandhouding van octrooien (artikel 8§3 van de ordonnantie van 21 februari 2002)</t>
  </si>
  <si>
    <t>Subventions de fonctionnement à des PME pour des études de faisabilité technique, le dépôt et le maintien de brevet (article 8 § 3 de l’ordonnance du 21 février 2002 )</t>
  </si>
  <si>
    <t>02 001 38 03 31 32</t>
  </si>
  <si>
    <t>Toelagen aan ondernemingen voor preconcurrentiële ontwikkeling (artikel 7 van de ordonnantie van 21 februari 2002)</t>
  </si>
  <si>
    <t>Subventions aux entreprises pour développement préconcurrentiel (article 7 de l'ordonnance du 21 février 2002)</t>
  </si>
  <si>
    <t>02 001 38 05 31 32</t>
  </si>
  <si>
    <t>Werkingssubsidies aan KMO's voor industriële eigendomsrechte</t>
  </si>
  <si>
    <t>Subventions de fonctionnement à des PME pour droits de propriété intellectuelle</t>
  </si>
  <si>
    <t>02 001 38 07 31 32</t>
  </si>
  <si>
    <t>135611110010</t>
  </si>
  <si>
    <t>135611120040</t>
  </si>
  <si>
    <t>135611120041</t>
  </si>
  <si>
    <t>Toelagen aan het KBIN (ex BA 145422 33.00.31)</t>
  </si>
  <si>
    <t>Subsides à l'IRSN (ex BA 145422 33.00.31)</t>
  </si>
  <si>
    <t>145422410037</t>
  </si>
  <si>
    <t>Toelagen aan het KMMA (ex BA 54 22 33.00.32)</t>
  </si>
  <si>
    <t>Subsides au MRAC (ex BA 54 22 33.00.32)</t>
  </si>
  <si>
    <t>145422410038</t>
  </si>
  <si>
    <t>Toelagen aan het Instituut voor Tropische Geneeskunde (ex BA 54 22 33.00.34)</t>
  </si>
  <si>
    <t>subsides à l'Institut de Médecine Tropicale (ex BA 54 22 33.00.34)</t>
  </si>
  <si>
    <t>145422410039</t>
  </si>
  <si>
    <t>167051110004</t>
  </si>
  <si>
    <t>167051120004</t>
  </si>
  <si>
    <t>167051120033</t>
  </si>
  <si>
    <t>167051130073</t>
  </si>
  <si>
    <t>167051740004</t>
  </si>
  <si>
    <t>179031120025</t>
  </si>
  <si>
    <t>234006121133</t>
  </si>
  <si>
    <t>245711121129</t>
  </si>
  <si>
    <t>255631110003</t>
  </si>
  <si>
    <t>255631110004</t>
  </si>
  <si>
    <t>255632121101</t>
  </si>
  <si>
    <t>255632121104</t>
  </si>
  <si>
    <t>Aanwerving personeel MvM</t>
  </si>
  <si>
    <t>Recrutement personnel Smalls</t>
  </si>
  <si>
    <t>255632121110</t>
  </si>
  <si>
    <t>255632720001</t>
  </si>
  <si>
    <t>255632742201</t>
  </si>
  <si>
    <t>255632742204</t>
  </si>
  <si>
    <t>255641110003</t>
  </si>
  <si>
    <t>255641110004</t>
  </si>
  <si>
    <t>255642121101</t>
  </si>
  <si>
    <t>255642121104</t>
  </si>
  <si>
    <t>255642720001</t>
  </si>
  <si>
    <t>255642741001</t>
  </si>
  <si>
    <t>255642742201</t>
  </si>
  <si>
    <t>255642742204</t>
  </si>
  <si>
    <t>324250312229</t>
  </si>
  <si>
    <t xml:space="preserve">Steun Oost-Europese  landen (nucleaire veiligheid) </t>
  </si>
  <si>
    <t>Aide aux pays de l'Europe de l'Est (politique énergétique)</t>
  </si>
  <si>
    <t>324250353019</t>
  </si>
  <si>
    <t>324250354007</t>
  </si>
  <si>
    <t>324250354008</t>
  </si>
  <si>
    <t>324250414005</t>
  </si>
  <si>
    <t>324250452301</t>
  </si>
  <si>
    <t>324250511107</t>
  </si>
  <si>
    <t>324250614103</t>
  </si>
  <si>
    <t>324440811203</t>
  </si>
  <si>
    <t>Aankoop dynamometrische app. (Metro. Dienst)</t>
  </si>
  <si>
    <t>Achat app. Dynamométriques (Service Métrologie)</t>
  </si>
  <si>
    <t>324640354009</t>
  </si>
  <si>
    <t>324650313230</t>
  </si>
  <si>
    <t>324650414031</t>
  </si>
  <si>
    <t>Belgisch Voorzitterschap EU</t>
  </si>
  <si>
    <t>Présidence belge de l'UE</t>
  </si>
  <si>
    <t>462101120023</t>
  </si>
  <si>
    <t>Verhuizingskosten</t>
  </si>
  <si>
    <t>Frais de déménagement</t>
  </si>
  <si>
    <t>462101120024</t>
  </si>
  <si>
    <t>Energiebesparende investeringsuitgaven</t>
  </si>
  <si>
    <t>Dépenses d'investissement en vue d'économie l'énergie</t>
  </si>
  <si>
    <t>462101740015</t>
  </si>
  <si>
    <t>466011120016</t>
  </si>
  <si>
    <t>Toelage SCK (Project MYRRHA)</t>
  </si>
  <si>
    <t>Dotation au CEN (Projet MYRRHA)</t>
  </si>
  <si>
    <t>466013410040</t>
  </si>
  <si>
    <t>Dotatie Polar secretaris</t>
  </si>
  <si>
    <t>Dotation Secrétaire polaire</t>
  </si>
  <si>
    <t>466015410003</t>
  </si>
  <si>
    <t>Bezoldiging statutair personeel (Plantentuin Meise)</t>
  </si>
  <si>
    <t>Rémunération personnel statutaire (Jardin botanique de Meise)</t>
  </si>
  <si>
    <t>466201110003</t>
  </si>
  <si>
    <t>Bezoldiging niet-statutair personeel (Plantentuin Meise)</t>
  </si>
  <si>
    <t>Rémunération personnel non statutaire (Jardin botanique de Meise)</t>
  </si>
  <si>
    <t>466201110004</t>
  </si>
  <si>
    <t>Studievergaderingen (Plantentuin Meise)</t>
  </si>
  <si>
    <t>Réunions d'étude (Jardin botanique de Meise)</t>
  </si>
  <si>
    <t>466201120043</t>
  </si>
  <si>
    <t>Aankoop niet-duurz. goed.&amp; die. (Plantentuin Meise)</t>
  </si>
  <si>
    <t>Achats de biens non dur. et de serv. (Jardin botanique de Meise)</t>
  </si>
  <si>
    <t>466202120001</t>
  </si>
  <si>
    <t>Werkingsuitgaven mbt  de informatica (Plantentuin Meise)</t>
  </si>
  <si>
    <t>Dépenses de fonctionnement rel. à l'informatique (Jardin botanique de Meise)</t>
  </si>
  <si>
    <t>466202120004</t>
  </si>
  <si>
    <t>Deelneming aan jaarbeurzen, prijskampen en tentoonstellingen (Plantentuin Meise)</t>
  </si>
  <si>
    <t>Participation à des foires, concours et expositions (Jardin botanique de Meise)</t>
  </si>
  <si>
    <t>466202120041</t>
  </si>
  <si>
    <t>Aankoop duurz. roerende goed. (Plantentuin Meise)</t>
  </si>
  <si>
    <t>Achats biens meubles durables (Jardin botanique de Meise)</t>
  </si>
  <si>
    <t>466202470001</t>
  </si>
  <si>
    <t>Investeringsuitgaven inzake de informatica (Plantentuin Meise)</t>
  </si>
  <si>
    <t>Dépense d'investissements relatives à l'informatique (Jardin botanique de Meise)</t>
  </si>
  <si>
    <t>466202470004</t>
  </si>
  <si>
    <t>Constructies, inrichtingswerken en vaste uitrusting (Plantentuin Meise)</t>
  </si>
  <si>
    <t>Constructions, travaux d'aménagement et équipement fixe pour les établissements</t>
  </si>
  <si>
    <t>466203740041</t>
  </si>
  <si>
    <t>Dotatie aan de SERV - Stichting Innovatie en Arbeid</t>
  </si>
  <si>
    <t>AB0 AA005 4141</t>
  </si>
  <si>
    <t>AB0 AD003 3300</t>
  </si>
  <si>
    <t>AB0 AI001 1211</t>
  </si>
  <si>
    <t>AB0 AI017 3300</t>
  </si>
  <si>
    <t>AB0 AL018 3300</t>
  </si>
  <si>
    <t>KB0 KD010 1211</t>
  </si>
  <si>
    <t>KB0 KD016 3132</t>
  </si>
  <si>
    <t>KB0 KD017 3132</t>
  </si>
  <si>
    <t>KB0 KD032 4143</t>
  </si>
  <si>
    <t>KB0 KD033 4143</t>
  </si>
  <si>
    <t>KB0 KD034 4143</t>
  </si>
  <si>
    <t>KC0 KE107 4141</t>
  </si>
  <si>
    <t>KC0 KE108 4143</t>
  </si>
  <si>
    <t>KD0 KF200 1100</t>
  </si>
  <si>
    <t>KD0 KF201 1100</t>
  </si>
  <si>
    <t>KD0 KF202 1211</t>
  </si>
  <si>
    <t>KD0 KF203 1211</t>
  </si>
  <si>
    <t>KD0 KF204 1211</t>
  </si>
  <si>
    <t>KD0 KF205 1211</t>
  </si>
  <si>
    <t>KD0 KF206 7422</t>
  </si>
  <si>
    <t>KD0 KF207 7422</t>
  </si>
  <si>
    <t>LB0 LC106 1200</t>
  </si>
  <si>
    <t>LB0 LC109 1211</t>
  </si>
  <si>
    <t>Uitgaven in het kader van grensoverschrijdende en andere bovengewestelijke samenwerkingsprojecten rond bodembescherming</t>
  </si>
  <si>
    <t>LB0 LC111 1211</t>
  </si>
  <si>
    <t>LB0 LC112 1211</t>
  </si>
  <si>
    <t>LB0 LC117 1211</t>
  </si>
  <si>
    <t>LB0 LC118 1200</t>
  </si>
  <si>
    <t>LB0 LC121 1211</t>
  </si>
  <si>
    <t>LB0 LC132 3200</t>
  </si>
  <si>
    <t>LB0 LC134 4140</t>
  </si>
  <si>
    <t>LB0 LC136 4141</t>
  </si>
  <si>
    <t>LB0 LC138 4141</t>
  </si>
  <si>
    <t>LB0 LC139 4141</t>
  </si>
  <si>
    <t>LBC LC006 1211</t>
  </si>
  <si>
    <t>LBC LC007 1211</t>
  </si>
  <si>
    <t>LBC LC008 1211</t>
  </si>
  <si>
    <t>LBC LC035 4140</t>
  </si>
  <si>
    <t>LBC LC038 4140</t>
  </si>
  <si>
    <t>LBC LC044 4351</t>
  </si>
  <si>
    <t>LBC LD002 1211</t>
  </si>
  <si>
    <t>LC0 LA200 1100</t>
  </si>
  <si>
    <t>LC0 LD200 1200</t>
  </si>
  <si>
    <t>LC0 LD201 1211</t>
  </si>
  <si>
    <t>LC0 LD203 7200</t>
  </si>
  <si>
    <t>Aankoop van materiaal voor uitrusting van het I.V.A. Instituut voor Natuur- en Bosonderzoek (machines, meubilair, materiaal, apparatuur en vervoermiddelen)</t>
  </si>
  <si>
    <t>LC0 LD204 7422</t>
  </si>
  <si>
    <t>LD0 LD303 1211</t>
  </si>
  <si>
    <t>LD0 LD305 1211</t>
  </si>
  <si>
    <t>MB0 MD001 1211</t>
  </si>
  <si>
    <t>MB0 MD010 7422</t>
  </si>
  <si>
    <t>MB0 MF000 1211</t>
  </si>
  <si>
    <t>MB0 MF001 1211</t>
  </si>
  <si>
    <t>MB0 MG000 1211</t>
  </si>
  <si>
    <t>MBU MF001 1211</t>
  </si>
  <si>
    <t>NC0 ND003 1211</t>
  </si>
  <si>
    <t>NC0 ND005 1211</t>
  </si>
  <si>
    <t>NC0 ND009 3300</t>
  </si>
  <si>
    <t>NC0 NE000 1211</t>
  </si>
  <si>
    <t>NC0 NE003 3300</t>
  </si>
  <si>
    <t>NC0 NF000 1211</t>
  </si>
  <si>
    <t>NC0 NF004 4130</t>
  </si>
  <si>
    <t>VP0 VD000 0100</t>
  </si>
  <si>
    <t>AD0 AN200 1211</t>
  </si>
  <si>
    <t>BC0 BA212 3300</t>
  </si>
  <si>
    <t>Beleidsvoorbereidende studies inzake de bestuurlijke organisatie, personeelsbeleid en andere opdrachten van het departement Bestuurszaken</t>
  </si>
  <si>
    <t>BC0 BK201 1211</t>
  </si>
  <si>
    <t>BD0 BH306 1211</t>
  </si>
  <si>
    <t>BD0 BH310 3300</t>
  </si>
  <si>
    <t>BD0 BI301 1211</t>
  </si>
  <si>
    <t>BD0 BJ301 1211</t>
  </si>
  <si>
    <t>BD0 BJ304 3300</t>
  </si>
  <si>
    <t>CB0 CC009 3300</t>
  </si>
  <si>
    <t>Subsidie aan de Antwerp Management School</t>
  </si>
  <si>
    <t>CB0 CC013 4430</t>
  </si>
  <si>
    <t>Participaties in PMV - Zaaikapitaalfonds i.k.v. Flanders' Care</t>
  </si>
  <si>
    <t>CB0 CC032 8141</t>
  </si>
  <si>
    <t>Participaties in het kader van innovatie</t>
  </si>
  <si>
    <t>CB0 CD003 8140</t>
  </si>
  <si>
    <t>CB0 CG008 3111</t>
  </si>
  <si>
    <t>DB0 DC001 3300</t>
  </si>
  <si>
    <t>DB0 DG001 3300</t>
  </si>
  <si>
    <t>DB0 DG011 4140</t>
  </si>
  <si>
    <t>EB0 EC105 1211</t>
  </si>
  <si>
    <t>EB0 EC107 3300</t>
  </si>
  <si>
    <t>EB0 EC109 3300</t>
  </si>
  <si>
    <t>EB0 EC110 3300</t>
  </si>
  <si>
    <t>EB0 EC111 3300</t>
  </si>
  <si>
    <t>EB0 EC113 4141</t>
  </si>
  <si>
    <t>EB0 EE102 3300</t>
  </si>
  <si>
    <t>EB0 EE103 3300</t>
  </si>
  <si>
    <t>EB0 EE104 3300</t>
  </si>
  <si>
    <t>EB0 EE105 3300</t>
  </si>
  <si>
    <t>Subsidie aan de Bijzondere Onderzoeksfondsen voor de financiering van een tenure track-stelsel aan de universiteiten</t>
  </si>
  <si>
    <t>EB0 EE106 3300</t>
  </si>
  <si>
    <t>EB0 EE107 3300</t>
  </si>
  <si>
    <t>EB0 EE108 3300</t>
  </si>
  <si>
    <t>EB0 EE109 3300</t>
  </si>
  <si>
    <t>EB0 EE111 3540</t>
  </si>
  <si>
    <t>EB0 EE112 3540</t>
  </si>
  <si>
    <t>EB0 EE116 4140</t>
  </si>
  <si>
    <t>EB0 EE118 4141</t>
  </si>
  <si>
    <t>EB0 EE120 4141</t>
  </si>
  <si>
    <t>Strategisch basisonderzoek (IWT)</t>
  </si>
  <si>
    <t>EB0 EE121 4141</t>
  </si>
  <si>
    <t>EB0 EE123 4141</t>
  </si>
  <si>
    <t>EB0 EE127 4150</t>
  </si>
  <si>
    <t>Subsidie aan de Bijzondere Onderzoeksfondsen in het kader van het Methusalem-programma</t>
  </si>
  <si>
    <t>EB0 EE128 4150</t>
  </si>
  <si>
    <t>Subsidie aan de Bijzondere Onderzoeksfondsen voor de aanstelling van bijkomende ZAP-mandaten</t>
  </si>
  <si>
    <t>EB0 EE129 4150</t>
  </si>
  <si>
    <t>Dotatie aan het Industrieel Onderzoeksfonds Vlaanderen</t>
  </si>
  <si>
    <t>EB0 EE130 4150</t>
  </si>
  <si>
    <t>EB0 EE132 4170</t>
  </si>
  <si>
    <t>EB0 EE133 4170</t>
  </si>
  <si>
    <t>EB0 EE134 4170</t>
  </si>
  <si>
    <t>EB0 EE135 4170</t>
  </si>
  <si>
    <t>EB0 EE136 4170</t>
  </si>
  <si>
    <t>EB0 EE137 4170</t>
  </si>
  <si>
    <t>EB0 EE138 4410</t>
  </si>
  <si>
    <t>Subsidie aan het Vlaams Instituut voor de Zee vzw voor investeringsuitgaven</t>
  </si>
  <si>
    <t>EB0 EE139 5220</t>
  </si>
  <si>
    <t>EB0 EE140 6142</t>
  </si>
  <si>
    <t>EB0 EF100 3300</t>
  </si>
  <si>
    <t>EB0 EF100 9999</t>
  </si>
  <si>
    <t>EB0 EF101 3300</t>
  </si>
  <si>
    <t>EB0 EF101 9999</t>
  </si>
  <si>
    <t>EB0 EF102 3300</t>
  </si>
  <si>
    <t>EB0 EF102 9999</t>
  </si>
  <si>
    <t>Subsidie aan IMEC vzw ikv NERF-activiteiten</t>
  </si>
  <si>
    <t>EB0 EF103 3300</t>
  </si>
  <si>
    <t>EB0 EF103 9999</t>
  </si>
  <si>
    <t>EB0 EF110 4141</t>
  </si>
  <si>
    <t>EB0 EF111 4141</t>
  </si>
  <si>
    <t>EB0 EF112 4141</t>
  </si>
  <si>
    <t>EB0 EF113 6141</t>
  </si>
  <si>
    <t>EB0 EG103 3300</t>
  </si>
  <si>
    <t>EC0 ED200 9999</t>
  </si>
  <si>
    <t>FB0 FC010 1211</t>
  </si>
  <si>
    <t>FB0 FC044 3300</t>
  </si>
  <si>
    <t>FB0 FC057 4170</t>
  </si>
  <si>
    <t>FB0 FG009 4430</t>
  </si>
  <si>
    <t>FD0 FG201 4430</t>
  </si>
  <si>
    <t>FD0 FG203 4430</t>
  </si>
  <si>
    <t>FD0 FG215 4430</t>
  </si>
  <si>
    <t>FD0 FG217 4430</t>
  </si>
  <si>
    <t>Toelagen sociale voorzieningen in het universitair onderwijs</t>
  </si>
  <si>
    <t>FD0 FG218 4150</t>
  </si>
  <si>
    <t>FD0 FG219 4150</t>
  </si>
  <si>
    <t>Subsidie aan de Universiteit Antwerpen ten behoeve van het Instituut voor Joodse Studies (IJS)</t>
  </si>
  <si>
    <t>FD0 FG220 4150</t>
  </si>
  <si>
    <t>FD0 FG221 4430</t>
  </si>
  <si>
    <t>FD0 FG222 4410</t>
  </si>
  <si>
    <t>FD0 FG223 4430</t>
  </si>
  <si>
    <t>FD0 FG224 6152</t>
  </si>
  <si>
    <t>Subsidie aan AMS</t>
  </si>
  <si>
    <t>FD0 FG225 4430</t>
  </si>
  <si>
    <t>FD0 FG227 4430</t>
  </si>
  <si>
    <t>FD0 FG228 4430</t>
  </si>
  <si>
    <t>Subsidie verleend aan het Instituut voor Tropische Geneeskunde "Prins Leopold" in Antwerpen</t>
  </si>
  <si>
    <t>FD0 FG229 4430</t>
  </si>
  <si>
    <t>Subsidie aan de Vlerick Leuven Gent Management School</t>
  </si>
  <si>
    <t>FD0 FG230 4430</t>
  </si>
  <si>
    <t>FD0 FG231 6410</t>
  </si>
  <si>
    <t>FD0 FG245 4430</t>
  </si>
  <si>
    <t>GB0 GC016 1211</t>
  </si>
  <si>
    <t>GB0 GC018 3300</t>
  </si>
  <si>
    <t>GB0 GF000 4141</t>
  </si>
  <si>
    <t>GB0 GG000 4141</t>
  </si>
  <si>
    <t>GE0 GD304 1211</t>
  </si>
  <si>
    <t>GE0 GD305 1211</t>
  </si>
  <si>
    <t>GE0 GD312 3300</t>
  </si>
  <si>
    <t>GE0 GD313 3300</t>
  </si>
  <si>
    <t>GE0 GD314 3300</t>
  </si>
  <si>
    <t>GE0 GD337 4540</t>
  </si>
  <si>
    <t>HB0 HC005 1211</t>
  </si>
  <si>
    <t>HB0 HC021 3300</t>
  </si>
  <si>
    <t>HB0 HH001 1211</t>
  </si>
  <si>
    <t>HD0 HE289 4170</t>
  </si>
  <si>
    <t>HE0 HA300 1100</t>
  </si>
  <si>
    <t>HE0 HE300 4130</t>
  </si>
  <si>
    <t>JB0 JD100 1211</t>
  </si>
  <si>
    <t>KB0 KD001 0100</t>
  </si>
  <si>
    <t>KB0 KD007 1211</t>
  </si>
  <si>
    <t>Institut  Wallon de l'Evaluation, de la Prospective et de la Statistique-Subside de fonctionnement</t>
  </si>
  <si>
    <t>Service de la Présidence et Chancellerie-Subventions en faveur de l'Institut Jules Destrée</t>
  </si>
  <si>
    <t>Réseau routier et autoroutier - Construction et entretien - Partie génie civil-Etudes</t>
  </si>
  <si>
    <t>Travaux subsidiés-Subventions pour travaux aux administrations publiques subordonnées, en ce compris les travaux améliorant la sécurisation des quartiers urbains</t>
  </si>
  <si>
    <t>Travaux subsidiés-Subventions aux administrations publiques subordonnées pour favoriser l'amélioration du cadre de vie, les déplacements doux et les conditions d'accueil et d'accessibilité aux bâtiments publics et l'intégration sociale</t>
  </si>
  <si>
    <t>Travaux subsidiés-Subventions aux administrations publiques subordonnées pour des travaux dans le cadre de la phase II du plan d'action pluriannuel visant à réduire l'habitat permanent dans les équipements touristiques de Wallonie</t>
  </si>
  <si>
    <t>Travaux subsidiés-Subvention au C.R.A.C. pour le financement d'investissements communaux d'intérêt supra-local destinés aux Services de sécurité, crèches et bâtiments de synergie communes - CPAS</t>
  </si>
  <si>
    <t>Développement et étude du milieu-Etudes, relations publiques, documentation, participation à des séminaires et colloques, frais de réunions, y compris les frais de fonctionnement des dispositifs expérimentaux</t>
  </si>
  <si>
    <t>Développement et étude du milieu-Etudes et contrats de services pluriannuels spécifiques au programme DEMNA</t>
  </si>
  <si>
    <t>15.03.12.12</t>
  </si>
  <si>
    <t>Développement et étude du milieu-Subventions et indemnités au secteur autre que public en matière de recherche</t>
  </si>
  <si>
    <t>15.03.33.01</t>
  </si>
  <si>
    <t>Développement et étude du milieu-Subvention au Centre wallon de Recherches agronomiques de Gembloux (CRA-W)</t>
  </si>
  <si>
    <t>Développement et étude du milieu-Subventions en faveur de recherches scientifiques et techniques</t>
  </si>
  <si>
    <t>15.03.41.07</t>
  </si>
  <si>
    <t>Développement et étude du milieu-Subventions au secteur public en matière d'étude du milieu naturel et agricole</t>
  </si>
  <si>
    <t>15.03.43.01</t>
  </si>
  <si>
    <t>Développement et étude du milieu-Achats de biens meubles durables spécifiques au programme DEMNA</t>
  </si>
  <si>
    <t>Nature, forêt, chasse-pêche-Etudes, relations publiques, assurances spécifiques, honoraires avocats, documentation, participation à des séminaires et colloques, frais de réunions, organisation examen de chasse, … ainsi que le précompte mobilier sur les lo</t>
  </si>
  <si>
    <t>Nature, forêt, chasse-pêche- Etudes et contrats de service pluriannuels</t>
  </si>
  <si>
    <t xml:space="preserve">Nature, forêt, chasse-pêche-Etudes et conventions d'étude, frais de réunions, information, éducation dans le cadre de Natura 2000 </t>
  </si>
  <si>
    <t>Nature, forêt, chasse-pêche-Subventions au secteur autre que public pour la recherche et la vulgarisation en matière de gestion durable (accords cadres)</t>
  </si>
  <si>
    <t>Nature, forêt, chasse-pêche-Subventions au secteur public en faveur de la recherche et de la vulgarisation en matière de gestion durable</t>
  </si>
  <si>
    <t xml:space="preserve">Espace rural et naturel-Achats de biens et services non durables spécifiques au programme, en ce compris études, documentation, relations publiques, participation à des séminaires et colloques, frais de réunions </t>
  </si>
  <si>
    <t>15.12.12.02</t>
  </si>
  <si>
    <t>Espace rural et naturel-Subventions aux associations et organismes privés en application d'une convention-cadre</t>
  </si>
  <si>
    <t xml:space="preserve">Prévention et protection : Air, Eau, Sol-Achats de biens et services non durables spécifiques au programme, en ce compris études, documentation, relations publiques, participation à des séminaires et colloques, frais de réunions </t>
  </si>
  <si>
    <t>Aménagement du territoire et urbanisme-Subventions aux organismes universitaires</t>
  </si>
  <si>
    <t>16.02.41.03</t>
  </si>
  <si>
    <t>Monuments, sites et fouilles-Subventions au secteur public concernant les monuments, sites et fouilles et la mise en valeur des objets et sites archéologiques</t>
  </si>
  <si>
    <t>Energie-Subventions en matière de politique de l'énergie, visant notamment la recherche liée à l'énergie (compris plan air-climat)</t>
  </si>
  <si>
    <t>Energie-Contrats, subventions ou transferts au secteur public en  vue d'investissements matériels et immatériels, y compris les projets de recherche relatifs au domaine de l'énergie</t>
  </si>
  <si>
    <t>Energie- Apports de capitaux et avances récupérables en matière de politique de l'énergie, visant notamment la recherche liée à l'énergie (contrat d'avenir)</t>
  </si>
  <si>
    <t>Santé-Subventions au "centre de recherche de la Défense sociale" du Centre Hospitalier Psychiatrique "Les Marronniers"</t>
  </si>
  <si>
    <t>Santé-Subventions pour études, recherches et actions dans le domaine de la santé et de la santé mentale</t>
  </si>
  <si>
    <t>Action sociale-Soutien à des initiatives dans le domaine de l'action sociale</t>
  </si>
  <si>
    <t>Action sociale-Subventions pour le financement de recherches dans le domaine social</t>
  </si>
  <si>
    <t>Action sociale-Subventions accordées à des organismes de recherche, d'information de réflexion et d'action, à caractère régional, transrégional et transnational en matière d'intégration des migrants</t>
  </si>
  <si>
    <t>Promotion de l'Emploi-Subventions à l'IWEPS pour les dépenses de fonctionnement de l'Observatoire de l'emploi</t>
  </si>
  <si>
    <t>Forem-Plan d'accompagnement à l'emploi</t>
  </si>
  <si>
    <t>Forem-Subvention de fonctionnement au Forem et pour la gestion du P.R.C.</t>
  </si>
  <si>
    <t>Forem - Formation- Subvention pour le fonctionnement des centres de compétence</t>
  </si>
  <si>
    <t>Recherche-Programme "Convergence" dans le cadre de la programmation 2007-2013 des fonds structurels européens - mesure 2.6</t>
  </si>
  <si>
    <t>Recherche-Programme "Compétitivité régionale et emploi" dans le cadre de la programmation 2007-2013 des fonds structurels européens - mesure 2.6</t>
  </si>
  <si>
    <t>Recherche-Programme "Interreg" dans le cadre de la programmation 2007-2013 des fonds structurels européens - mesure 1.1, 1.2 et 1.3</t>
  </si>
  <si>
    <t>18.31.01.08</t>
  </si>
  <si>
    <t>Recherche-Soutien à la construction et au développement des ressources humaines et moyens associés nécessaires à la Recherche d'Excellence - PM2.vert</t>
  </si>
  <si>
    <t>18.31.01.10</t>
  </si>
  <si>
    <t>Recherche- Subventions accordées dans le cadre de l'accord de coopération avec la Communauté Wallonie-Bruxelles (Contrat d'avenir)</t>
  </si>
  <si>
    <t>Recherche-Subvention au FRIA (Plan Marshall 2.VERT)</t>
  </si>
  <si>
    <t>18.31.45.03</t>
  </si>
  <si>
    <t>Recherche-Subventions à des centres collectifs de recherche pour le financement de projets de recherche, l'acquisition d'équipement et pour la fourniture de services de conseils technologiques</t>
  </si>
  <si>
    <t>Recherche-Subventions à des universités, des établissements assimilés et des interfaces université-entreprises pour la diffusion et le développement des technologies nouvelles, la recherche industrielle de base, la multiplication et l'amélioration des rel</t>
  </si>
  <si>
    <t>Recherche-Renforcement de la politique en matière de spin-off dans le cadre du Plan d'actions prioritaires pour l'Avenir wallon (PAP-AW)  </t>
  </si>
  <si>
    <t>Recherche-Soutien au renforcement du programme First Spin-off - PM2.vert</t>
  </si>
  <si>
    <t>18.31.61.06</t>
  </si>
  <si>
    <t>Aides aux entreprises - Recherche et Technologie-(Modifié) Programme "Convergence" dans le cadre de la programmation 2007-2013 des fonds structurels européens - mesure 2.1</t>
  </si>
  <si>
    <t>Aides aux entreprises - Recherche et Technologie-Programme "Compétitivité régionale et emploi" dans le cadre de la programmation 2007-2013 des fonds structurels européens - mesure 2.1</t>
  </si>
  <si>
    <t>Aides aux entreprises - Recherche et Technologie-Pôles de compétitivité - subventions aux entreprises, aux universités et aux centres de recherche (PAP-AW - mesure 1.2)</t>
  </si>
  <si>
    <t>18.32.01.07</t>
  </si>
  <si>
    <t>Aides aux entreprises - Recherche et Technologie-Programmes mobilisateurs - PM2.V</t>
  </si>
  <si>
    <t>18.32.01.09</t>
  </si>
  <si>
    <t>Aides aux entreprises - Recherche et Technologie-Pôles de compétitivité - subventions aux entreprises, aux universités et aux centres de recherche (PM2.V)</t>
  </si>
  <si>
    <t>18.32.01.11</t>
  </si>
  <si>
    <t>Aides aux entreprises - Recherche et Technologie- Subventions en faveur de l'innovation et du développement technologiques (aides aux PME)</t>
  </si>
  <si>
    <t>Aides aux entreprises - Recherche et Technologie-Renforcement de la politique en matière de spin-out (partim PME) dans le cadre du Plan d'actions prioritaires pour l'Avenir wallon (PAP-AW)  </t>
  </si>
  <si>
    <t>Aides aux entreprises - Recherche et Technologie-Subventions à des entreprises pour le financement de projets de recherche industrielle de base</t>
  </si>
  <si>
    <t>Aides aux entreprises - Recherche et Technologie-Avances récupérables à des entreprises pour le financement de projets de recherche appliquée et de développement</t>
  </si>
  <si>
    <t>Fonds de la Recherche, du Développement et de l'Innovation-Fonds organique : Fonds destiné au soutien de la Recherche, du développement et de l'innovation</t>
  </si>
  <si>
    <t>Werkingssubsidies aan eenheden van collectief onderzoek, universiteiten en van het hoger onderwijs voor de realisatie van de met O&amp;O verwante diensten (artikel 10 van de ordonnantie van 21 februari 2002)</t>
  </si>
  <si>
    <t>02 001.34.01.3300</t>
  </si>
  <si>
    <t>02 001.38.01.3132</t>
  </si>
  <si>
    <t>Werkingssubsidies aan KMO's voor het Programma Eurostars</t>
  </si>
  <si>
    <t>02 001.38.02.3132</t>
  </si>
  <si>
    <t>02 001.38.03.3132</t>
  </si>
  <si>
    <t>02 001.38.05.3132</t>
  </si>
  <si>
    <t>Werkingssubsidies aan ondernemingen voor proces- en organisatieinnovatie op het gebied van de diensten</t>
  </si>
  <si>
    <t>Subventions de fonctionnement aux entreprises pour l'innovation de procédé et d'organisation de services</t>
  </si>
  <si>
    <t>02 001.38.06.3132</t>
  </si>
  <si>
    <t>Werkingssubsidies aan KMO's voor industriële eigendomsrechten</t>
  </si>
  <si>
    <t>02 001.38.07.3132</t>
  </si>
  <si>
    <t>Werkingssubsidies aan innovatieve KO's Starters</t>
  </si>
  <si>
    <t>Suventions de fonctionnement à des jeunes PE innovantes</t>
  </si>
  <si>
    <t>02 001.38.08.3132</t>
  </si>
  <si>
    <t>Werkingssubsidies aan KMO's en middelgrote ondernemingen voor internationale partnerships</t>
  </si>
  <si>
    <t>Subventions de fonctionnement à des PME et des moyennes entreprises pour des partenariats inernationaux</t>
  </si>
  <si>
    <t>02 001.38.10.3132</t>
  </si>
  <si>
    <t>02 001.40.01.8112</t>
  </si>
  <si>
    <t>Werkingssubsidies aan eenheden van collectief onderzoek, universiteiten en van het hoger onderwijs voor  internationale partnerships (artikel 23 van de ordonnantie van 26 maart 2009)</t>
  </si>
  <si>
    <t>Subventions de fonctionnement à des unités de recherche collective, universitaires et de l'enseignement supérieur pour des partenariats internationaux (article 23 de l'ordonnance du 26 mars 2009)</t>
  </si>
  <si>
    <t>02 001.53.04.4430</t>
  </si>
  <si>
    <t>Werkingssubsidies aan aan eenheden van collectieve onderzoek, universiteiten en van de hoger onderwijs voor de tijdelijke aanwerving van hooggekawlificeerd personeel (artikel 25 §1 van de ordonnantie van 26 maart 2009)</t>
  </si>
  <si>
    <t>Subventions de fonctionnement à des unités de recherche collective, universitaires et de l'enseignement supérieur  pour l'engagement de personnel hautement qualifié (article 25 de l'ordonnance du 26 mars 2009)</t>
  </si>
  <si>
    <t>02 001.53.05.4430</t>
  </si>
  <si>
    <t xml:space="preserve">Werkingssubsidies aan universiteiten, hogescholen, KMO's en vzw's voor acties in verband met onderzoek, ontwikkeling, demonstratie en valorisatie op het vlak van het wetenschappelijk onderzoek financierd door de EU </t>
  </si>
  <si>
    <t>02 002.34.01.3300</t>
  </si>
  <si>
    <t>02 002.34.02.3300</t>
  </si>
  <si>
    <t>02 002.34.03.3300</t>
  </si>
  <si>
    <t>02 002.34.05.3300</t>
  </si>
  <si>
    <t>02 002.34.06.3300</t>
  </si>
  <si>
    <t>Subventions de fonctionnement aux universités, aux hautes écoles pour des actions de recherche, de développement, de démonstration et de valorisation dans le domaine de la recherche scientifique cofinancées par l'UE</t>
  </si>
  <si>
    <t>02 002.53.01.4430</t>
  </si>
  <si>
    <t>02 002.53.02.4430</t>
  </si>
  <si>
    <t>02 002.53.03.4430</t>
  </si>
  <si>
    <t>02 003.34.01.3300</t>
  </si>
  <si>
    <t>02 003.34.03.3300</t>
  </si>
  <si>
    <t>02 003.53.01.4430</t>
  </si>
  <si>
    <t>Werkingssubsidies voor het programma Research in Brussels B2B brains back to Brussels bestemd voor universiteiten en hogescholen</t>
  </si>
  <si>
    <t>Subventions de fonctionnement pour le programmes B2B brains back to Brussels destiné aux universités et hautes écoles</t>
  </si>
  <si>
    <t>02 003.53.02.4430</t>
  </si>
  <si>
    <t>Werkingsuitgaven verbonden met overheidsopdrachten voor expertises, beheer van dossiers, onderzoek en studies door derden</t>
  </si>
  <si>
    <t xml:space="preserve">Dépenses de fonctionnement liées aux marchés publics pour expertises, gestion de dossiers, recherche et études par des tiers </t>
  </si>
  <si>
    <t>14 001.08.01.1211</t>
  </si>
  <si>
    <t>Werkingsuitgaven verbonden met overheidsopdrachten voor de promotie van het wetenschappelijk onderzoek en de ontwikkeling van een kennismaatschappij</t>
  </si>
  <si>
    <t>Dépenses de fonctionnement liées aux marchés publics pour la promotion de la recherche et le développement d'une société de la connaissance</t>
  </si>
  <si>
    <t>14 001.08.02.1211</t>
  </si>
  <si>
    <t>Juridische uitgaven</t>
  </si>
  <si>
    <t>Dépenses juridiques</t>
  </si>
  <si>
    <t>14 001.08.04.1211</t>
  </si>
  <si>
    <t>Werkingssubsidies aan privé-verenigingen ten einde de promotie van het onderzoek te verzekeren</t>
  </si>
  <si>
    <t>14 002.34.01.3300</t>
  </si>
  <si>
    <t>Werkingssubidies aan privé instellingen ten einde van bevordering van het onderzoek en de ontwikkeling van een kennismaatschappij te verzekeren</t>
  </si>
  <si>
    <t>14 002.42.01.4523</t>
  </si>
  <si>
    <t>Werkingssubidies aan onderwijsinstellingen ten einde de bevordering van het onderzoek en de ontwikkeling van een kennismaatschappij te verzekeren</t>
  </si>
  <si>
    <t>14 002.53.01.3300</t>
  </si>
  <si>
    <t>Werkingssubsidies aan onderwijsintellingen ten einde de bevordering van het onderzoek en de ontwikkeling van een kennismaatschappij te verzekeren</t>
  </si>
  <si>
    <t>14 002.53.02.4430</t>
  </si>
  <si>
    <t>Werkingssubisidies aan privé-instellingen voor onderzoeken, acties of studies zonder economisch doel</t>
  </si>
  <si>
    <t>14 003.34.01.3300</t>
  </si>
  <si>
    <t>Werkingssubidies aan onderwijsinstellingen voor onderzoeken, acties of studies zonder economisch doel</t>
  </si>
  <si>
    <t>14 003.53.01.4430</t>
  </si>
  <si>
    <t>45123308</t>
  </si>
  <si>
    <t>Subventions à l'université des aînés</t>
  </si>
  <si>
    <t>45123309</t>
  </si>
  <si>
    <t>Subventions Assoc. scientif. et univ.</t>
  </si>
  <si>
    <t>Promotion de la santé et médecine préventive</t>
  </si>
  <si>
    <t>16251201</t>
  </si>
  <si>
    <t>145321354001</t>
  </si>
  <si>
    <t>145422353034</t>
  </si>
  <si>
    <t>145422413037</t>
  </si>
  <si>
    <t>145422413038</t>
  </si>
  <si>
    <t>145422452339</t>
  </si>
  <si>
    <t>145424452350</t>
  </si>
  <si>
    <t>145424452352</t>
  </si>
  <si>
    <t>145424452353</t>
  </si>
  <si>
    <t>145424452354</t>
  </si>
  <si>
    <t xml:space="preserve">Economische steun Oost-Europese landen </t>
  </si>
  <si>
    <t>324250313221</t>
  </si>
  <si>
    <t>324604742205</t>
  </si>
  <si>
    <t>462101114005</t>
  </si>
  <si>
    <t>462101121101</t>
  </si>
  <si>
    <t>462101121104</t>
  </si>
  <si>
    <t>462101121110</t>
  </si>
  <si>
    <t>462101121121</t>
  </si>
  <si>
    <t>462101742201</t>
  </si>
  <si>
    <t>462101742204</t>
  </si>
  <si>
    <t>466011121117</t>
  </si>
  <si>
    <t>466011121118</t>
  </si>
  <si>
    <t>466011121151</t>
  </si>
  <si>
    <t>466011121165</t>
  </si>
  <si>
    <t>466011121166</t>
  </si>
  <si>
    <t>466011121171</t>
  </si>
  <si>
    <t>466011443001</t>
  </si>
  <si>
    <t>466011443002</t>
  </si>
  <si>
    <t>466011452323</t>
  </si>
  <si>
    <t>466013413001</t>
  </si>
  <si>
    <t>466013413005</t>
  </si>
  <si>
    <t>466014811201</t>
  </si>
  <si>
    <t>466015413001</t>
  </si>
  <si>
    <t>466015413002</t>
  </si>
  <si>
    <t>466021121119</t>
  </si>
  <si>
    <t>466021121157</t>
  </si>
  <si>
    <t>466022121119</t>
  </si>
  <si>
    <t>466022121121</t>
  </si>
  <si>
    <t>466022121122</t>
  </si>
  <si>
    <t>466022354012</t>
  </si>
  <si>
    <t>466022544161</t>
  </si>
  <si>
    <t>466023354001</t>
  </si>
  <si>
    <t>466023354002</t>
  </si>
  <si>
    <t>466023354021</t>
  </si>
  <si>
    <t>466023354022</t>
  </si>
  <si>
    <t>466023354023</t>
  </si>
  <si>
    <t>466031413010</t>
  </si>
  <si>
    <t>466031413011</t>
  </si>
  <si>
    <t>466031413012</t>
  </si>
  <si>
    <t>466032413013</t>
  </si>
  <si>
    <t>466032413015</t>
  </si>
  <si>
    <t>466032413016</t>
  </si>
  <si>
    <t>466033413017</t>
  </si>
  <si>
    <t>466033413018</t>
  </si>
  <si>
    <t>466034413019</t>
  </si>
  <si>
    <t>466034413020</t>
  </si>
  <si>
    <t>466034413022</t>
  </si>
  <si>
    <t>466035354010</t>
  </si>
  <si>
    <t>466036336010</t>
  </si>
  <si>
    <t>466036336011</t>
  </si>
  <si>
    <t>466037121112</t>
  </si>
  <si>
    <t>466037121117</t>
  </si>
  <si>
    <t>466037413011</t>
  </si>
  <si>
    <t>466037413012</t>
  </si>
  <si>
    <t>466037413014</t>
  </si>
  <si>
    <t>466037413016</t>
  </si>
  <si>
    <t>466202740001</t>
  </si>
  <si>
    <t>466202740004</t>
  </si>
  <si>
    <t>135611121141</t>
  </si>
  <si>
    <t>145425452350</t>
  </si>
  <si>
    <t>145425452352</t>
  </si>
  <si>
    <t>145425452353</t>
  </si>
  <si>
    <t>145425452354</t>
  </si>
  <si>
    <t>145432354006</t>
  </si>
  <si>
    <t>Kredietverleningen aan en deelnemingen in bedrijven en financiële instellingen en andere financiële producten - TINA-fonds</t>
  </si>
  <si>
    <t>CB0 CD006 8100</t>
  </si>
  <si>
    <t>Bevordering van de Vlaamse informatiemaatschappij in het kader van de Lissabon-strategie</t>
  </si>
  <si>
    <t>EB0 EC108 3300</t>
  </si>
  <si>
    <t>Internationale wetenschappelijke en innovatiesamenwerking</t>
  </si>
  <si>
    <t>EB0 EC117 3540</t>
  </si>
  <si>
    <t>EB0 EE143 4100</t>
  </si>
  <si>
    <t>EB0 EE144 4100</t>
  </si>
  <si>
    <t>Subsidies voor het verrichten van wetenschappelijk onderzoek door de instellingen van postinitieel onderwijs en hogere instituten voor schone kunsten - ITG</t>
  </si>
  <si>
    <t>EB0 EE145 4100</t>
  </si>
  <si>
    <t>EB0 EE146 4100</t>
  </si>
  <si>
    <t>EB0 EE147 4100</t>
  </si>
  <si>
    <t>Subsidie aan het Europacollege voor United Nations University (UNU) in het kader van het programma Regionale Integratiestudies</t>
  </si>
  <si>
    <t>EB0 EE148 4430</t>
  </si>
  <si>
    <t>Deelnemingen in de spin-offs van de strategische onderzoekscentra</t>
  </si>
  <si>
    <t>EB0 EF115 8142</t>
  </si>
  <si>
    <t>Allerhande initiatieven inzake media-educatie en mediawijsheid</t>
  </si>
  <si>
    <t>HB0 HH003 1211</t>
  </si>
  <si>
    <t>Studies en onderzoek</t>
  </si>
  <si>
    <t>Acties van het Fonds voor Landbouw en Visserij onder andere tegemoetkoming aan het EV ILVO in toepassing van art. 35 van het decreet van 29 juni 2007 houdende bepalingen tot begeleiding van de aanpassing van de begroting 2007</t>
  </si>
  <si>
    <t>Werkingsuitgaven en uitgaven voor aankoop van niet-duurzame goederen en diensten</t>
  </si>
  <si>
    <t>Allerhande werkingsuitgaven in verband met informatica</t>
  </si>
  <si>
    <t>Uitgaven van alle aard i.v.m. aanleg en onderhoud van proefvelden</t>
  </si>
  <si>
    <t>Onkosten van alle aard i.v.m. medewerking aan internationale uitwisselingen</t>
  </si>
  <si>
    <t>Uitgaven voor aankoop van duurzame goederen, materiaal, machines en vervoermiddelen</t>
  </si>
  <si>
    <t>Investeringen inzake informatica</t>
  </si>
  <si>
    <t>Aankoop van niet-duurzame goederen en diensten van het IVA Instituut voor Natuur- en Bosonderzoek</t>
  </si>
  <si>
    <t>Nieuwbouw van gebouwen van het IVA Instituut voor Natuur- en Bosonderzoek: de aanleg, de instandhouding en de verbetering van proefvelden, zaadtuinen, arboreta, kwekerijen en zaadbestanden</t>
  </si>
  <si>
    <t>Recherche-Programme de "Convergence" dans le cadre de la programmation 2007-2013 des Fonds structurels européens-Mesure 2.2</t>
  </si>
  <si>
    <t>Initiatives dans le cadre du Plan Marshall 2.vert en matière de recherche</t>
  </si>
  <si>
    <t>Soutien à la coordination des efforts dans la Recherche "Marshal 2.Vert"</t>
  </si>
  <si>
    <t>18.31.01.09</t>
  </si>
  <si>
    <t>soutient à la coordination et la représentation de la recherche wallonne dans les réseaux internationaux-"Marshall2 Vert"</t>
  </si>
  <si>
    <t>18.31.01.11</t>
  </si>
  <si>
    <t>Soutien à l'intégration de la recherche dans les stratégies d'innovation des entreprises "Marshall 2.Vert"</t>
  </si>
  <si>
    <t>18.31.01.12</t>
  </si>
  <si>
    <t>Initiatives en matière de soutien aux infrastructures de recherche</t>
  </si>
  <si>
    <t>18.31.01.14</t>
  </si>
  <si>
    <t>Subvention à l'Agence Wallonne de Stimulation Technologique-Marshall 2.Vert</t>
  </si>
  <si>
    <t>18.31.31.02</t>
  </si>
  <si>
    <t>Recherche, subvention accordée dans le cadre de l'accord de coopération avec la Communauté-Wallonie Bruxelles (Contrat d'Avenir)</t>
  </si>
  <si>
    <t>Recherche, subvention au FRIA ( Plan Marshall 2. Vert )</t>
  </si>
  <si>
    <t>Recherche-Renforcement de la politique en matière de spin-off dans la cadre du Plan d'actions prioritaires pour l'Avenir wallon (PAP¨-AW)</t>
  </si>
  <si>
    <t>Aides aux entreprises-Programme "Convergence" dans le cadre de la programmation 2007-2013 des fonds structurels européens-mesure 2.1</t>
  </si>
  <si>
    <t>Aides aux entreprises-Programme "Compétitivité et emploi" dans le cadre de la programmation 2007-2013 des fonds structurels européens-mesure 2.1</t>
  </si>
  <si>
    <t>Aides aux entreprises-Pôles de compétitivité-subventions aux entreprises, aux universités et aux centres de recherche (PAP-AW, mesure 1.2)</t>
  </si>
  <si>
    <t>Aides aux entreprises - Recherche et Technologie-Programmes mobilisateurs - PM2.VERT</t>
  </si>
  <si>
    <t>Aides aux entreprises - Recherche et Technologie-Pôles de compétitivité - subventions aux entreprises, aux universités et aux centres de recherche (PM2.VERT)</t>
  </si>
  <si>
    <t>Subsides octroyés aux acteurs wallons de la recherche dans le cadre de leur participation à des programmes internationaux</t>
  </si>
  <si>
    <t>18.32.01.12</t>
  </si>
  <si>
    <t>Aides aux entreprises-Pôles de compétitivité-Avances récupérables aux entrerpises (PAP-AW-Mesure 1.2)</t>
  </si>
  <si>
    <t>Subvention visant la recherche dans le domaine de l'energie</t>
  </si>
  <si>
    <t>16.31.51.01</t>
  </si>
  <si>
    <t>Contrat, subventions au secteur public dans le cadre de projet s de recherche relatifs au domaine de l'énergie</t>
  </si>
  <si>
    <t>16.31.63.04</t>
  </si>
  <si>
    <t>Actions destinées à la valorisation des projets de recherche dans les secteurs des économie d'énergie et la construction durable-Plan Marshall 2.Vert</t>
  </si>
  <si>
    <t>16.41.01.04</t>
  </si>
  <si>
    <t>Action de soutien au renforcement de la recherche Verte-Plan Marshall 2.Vert</t>
  </si>
  <si>
    <t>16.41.01.08</t>
  </si>
  <si>
    <t>Politique économique, coordination, réglementation, labels et information des aides-Subvention au F.N.R.S. pour le financement de conventions de recherche dans le secteur de l'économie wallonne</t>
  </si>
  <si>
    <t>Subvention à l'IWEPS pour les dépenses de fonctionnement de l'observatoire de l'emploi</t>
  </si>
  <si>
    <t>Werkingssubsidies aan ondernemingen voor proces en organisatie innovatie op het gebied van de diensten</t>
  </si>
  <si>
    <t>Werkingssubsidies aan KMO's en middelgrote ondernemingen voor international partnerships</t>
  </si>
  <si>
    <t>Werkingssubsidies aan eenheden van collectieve onderzoek, universiteiten en van de hoger onderwijs voor de realisatie van de met O&amp;O verwante diensten (artikel 10 van de ordonnantie van 21 februari 2002 en artikel 18 van de ordonnantie van 26 maart 2009)</t>
  </si>
  <si>
    <t xml:space="preserve">Subventions de fonctionnement à des unités de recherche collective, universitaires et de l'enseignement supérieur pour la réalisation de services connexes à la R&amp;D (article 18 de l'ordonnance du 26 mars 2009) </t>
  </si>
  <si>
    <t>02 001.53.03.4430</t>
  </si>
  <si>
    <t>Werkingssubsidies aan eenheden van collectieve onderzoek, universiteiten en van de hoger onderwijs voor  international partnerships (artikel 23 van de ordonnantie van 26 maart 2009)</t>
  </si>
  <si>
    <t xml:space="preserve">Werkingssubsidies aan universiteiten en hoge scholen  voor acties in verband met onderzoek, ontwikkeling, demonstratie en valorisatie op het vlak van het wetenschappelijk onderzoek financieerd door de EU </t>
  </si>
  <si>
    <t>Werkingssubsidies aan universiteiten en hogescholen voor acties in verband met onderzoek, ontwikkeling, demonstratie en valorisatie op het vlak van het wetenschappelijk onderzoek</t>
  </si>
  <si>
    <t xml:space="preserve">Subventions de fonctionnement à des universités et hautes écoles pour des actions de recherche, de développement, de démonstration et de valorisation dans le domaine de la recherche scientifique </t>
  </si>
  <si>
    <t>02 002.53.04.4430</t>
  </si>
  <si>
    <t>Werkingsuitgaven verbonden met overheidsopdrachten voor de promotie van het wetenschappelijk onderzoek en aan de ontwikkeling van een kennismaatschappij</t>
  </si>
  <si>
    <t>Werkingssubsidies aan onderwijsintellingen ten einide van de bevordering van het onderzoek en de ontwikkeling van een kennismaatschappij te verzekeren</t>
  </si>
  <si>
    <t>Dotation à WBI</t>
  </si>
  <si>
    <t>Dépenses de service (biens durables)</t>
  </si>
  <si>
    <t>45027401</t>
  </si>
  <si>
    <t>45313312</t>
  </si>
  <si>
    <t>45334104à05</t>
  </si>
  <si>
    <t>Subvention FRESH</t>
  </si>
  <si>
    <t>Subvention infrastructures de recherche</t>
  </si>
  <si>
    <t>Applic. de la charte europ. du chercheur</t>
  </si>
  <si>
    <t>54011101</t>
  </si>
  <si>
    <t>54011201</t>
  </si>
  <si>
    <t>54011202</t>
  </si>
  <si>
    <t>54104112à14</t>
  </si>
  <si>
    <t>145422412339</t>
  </si>
  <si>
    <t>167111000400</t>
  </si>
  <si>
    <t>167212110100</t>
  </si>
  <si>
    <t>167212110400</t>
  </si>
  <si>
    <t>Zendingskosten</t>
  </si>
  <si>
    <t>Frais de mission</t>
  </si>
  <si>
    <t>167212119900</t>
  </si>
  <si>
    <t>167374220100</t>
  </si>
  <si>
    <t>167374220400</t>
  </si>
  <si>
    <t>Bezoldiging Rijkspersoneel (Hoge Gezondheidsraad)</t>
  </si>
  <si>
    <t>Rémunération personnel statutaire (Conseil supérieur de la santé)</t>
  </si>
  <si>
    <t>255621110003</t>
  </si>
  <si>
    <t>Bezoldiging niet-statutairen (Hoge Gezondheidsraad)</t>
  </si>
  <si>
    <t>Rémunération personnel non statutaire  (Conseil supérieur de la santé)</t>
  </si>
  <si>
    <t>255621110004</t>
  </si>
  <si>
    <t>255622121101</t>
  </si>
  <si>
    <t>255622742201</t>
  </si>
  <si>
    <t>255623121101</t>
  </si>
  <si>
    <t>Forfaitaire niet-belastbare uitgaven</t>
  </si>
  <si>
    <t>Indemnités fofaitaires non imposables</t>
  </si>
  <si>
    <t>255623121199</t>
  </si>
  <si>
    <t>Toelage aan wet.onderzoek mbt voedselveiligheid, gezondheidsbeleid en dierenwelzijn aan wet.instellingen binnen de FOD VVVL</t>
  </si>
  <si>
    <t>Subsides à des rech.scient. en matière de sécurité alimentaire, de politique sanitaire et de bien-être animal pour des instit.scientifiques du SPF SPSCAE</t>
  </si>
  <si>
    <t>255623413001</t>
  </si>
  <si>
    <t>Toelage aan wet.onderzoek mbt voedselveiligheid, gezondheidsbeleid en dierenwelzijn aan het vrij gesubsidieerd onderwijs</t>
  </si>
  <si>
    <t>Subsides à des rech.scient. en matière de sécurité alimentaire, de politique sanitaire et de bien-être animal pour l'enseignement libre subventionné</t>
  </si>
  <si>
    <t>255623443001</t>
  </si>
  <si>
    <t>Enveloppe geneeskundig wetenschappelijk onderzoek</t>
  </si>
  <si>
    <t>Enveloppe recherche scientifique médicale</t>
  </si>
  <si>
    <t>255623452301</t>
  </si>
  <si>
    <t>Toelage aan wet.onderzoek mbt voedselveiligheid, gezondheidsbeleid en dierenwelzijn</t>
  </si>
  <si>
    <t>Subsides à des rech.scient. en matière de sécurité alimentaire, de politique sanitaire et de bien-être animal</t>
  </si>
  <si>
    <t>255623452302</t>
  </si>
  <si>
    <t>255623453301</t>
  </si>
  <si>
    <t>255632111204</t>
  </si>
  <si>
    <t>255632121199</t>
  </si>
  <si>
    <t>Subsidie uitzonderlijke werkingskosten aan I.R.E.</t>
  </si>
  <si>
    <t>Subv. frais de fonct. except. de l'I.R.E.</t>
  </si>
  <si>
    <t>324250312220</t>
  </si>
  <si>
    <t>Interuniversitaire attractiepolen (autonoom onderwijs)</t>
  </si>
  <si>
    <t>Pôles d'attraction interuniversitaires (enseignement autonome)</t>
  </si>
  <si>
    <t>Dotatie Polar Secretaris</t>
  </si>
  <si>
    <t>Dotation Secrétariat polaire</t>
  </si>
  <si>
    <t>466015413003</t>
  </si>
  <si>
    <t>466016410040</t>
  </si>
  <si>
    <t>Personeel voor O&amp;O internationaal</t>
  </si>
  <si>
    <t>Personnel R&amp;D international</t>
  </si>
  <si>
    <t>Beheer van 0&amp;0 internationaal</t>
  </si>
  <si>
    <t>Gestion de la R&amp;D international</t>
  </si>
  <si>
    <t>Contracten - O&amp;O - internationaal</t>
  </si>
  <si>
    <t>Contrats - R&amp;D - international</t>
  </si>
  <si>
    <t>Personeel voor de Ruimte</t>
  </si>
  <si>
    <t>Personnel du spatial</t>
  </si>
  <si>
    <t>Dépenses de fonctionnement pour la Haute Réprésentation du Spatial</t>
  </si>
  <si>
    <t>Bezoldiging Rijkspersoneel (WRI)</t>
  </si>
  <si>
    <t>Rémunérations personnel statutaire (ESF)</t>
  </si>
  <si>
    <t>Bezoldiging niet-statutair personeel (WRI)</t>
  </si>
  <si>
    <t>Rémunérations personnel non statutaire (ESF)</t>
  </si>
  <si>
    <t>Bureautica-systeem/informatica FWI</t>
  </si>
  <si>
    <t>Système bureautique/informatique ESF</t>
  </si>
  <si>
    <t>466037121104</t>
  </si>
  <si>
    <t>Toelage Plantentuin (werking)</t>
  </si>
  <si>
    <t>Dotation Jardin Botanique (fonctionnement)</t>
  </si>
  <si>
    <t>466202417001</t>
  </si>
  <si>
    <t>Toelage Plantentuin (investering en uitrusting gebouw)</t>
  </si>
  <si>
    <t>Dotation Jardin Botanique (investissements et aménagements relatifs au bâtiment)</t>
  </si>
  <si>
    <t>466203617101</t>
  </si>
  <si>
    <t>Inkomensoverdrachten binnen een institutionele groep - aan administratieve openbare instellingen (AOI) – werking algemeen - aan de SERV</t>
  </si>
  <si>
    <t>Inkomensoverdrachten aan vzw's ten behoeve van de gezinnen - cofinanciering Steunpunt Duurzame Ontwikkeling</t>
  </si>
  <si>
    <t>AB0 AD006 4150</t>
  </si>
  <si>
    <t>Algemene werkingskosten (vergoed aan andere sectoren dan de overheidssector) - met betrekking tot onderzoek</t>
  </si>
  <si>
    <t>Inkomensoverdrachten aan vzw's ten behoeve van de gezinnen - aan het Steunpunt Gelijke Kansenbeleid</t>
  </si>
  <si>
    <t>AB0 AI022 4150</t>
  </si>
  <si>
    <t>Inkomensoverdrachten aan vzw's ten behoeve van de gezinnen - aan het Steunpunt Bestuurlijke Organisatie Vlaanderen</t>
  </si>
  <si>
    <t>Algemene werkingskosten (vergoed aan andere sectoren dan de overheidssector) - met betrekking tot activiteiten en producten van de Studiedienst van de Vlaamse Regering</t>
  </si>
  <si>
    <t>BC0 BA219 4150</t>
  </si>
  <si>
    <t>Algemene werkingskosten (vergoed aan andere sectoren dat de overheidssector) - beleidsvoorbereidende studies inzake de bestuurlijke organisatie, personeelsbeleid en andere opdrachten</t>
  </si>
  <si>
    <t>Algemene werkingskosten (vergoed aan andere sectoren dan de overheidssector) - studiekosten betreffende de regionale en lokale openbare besturen</t>
  </si>
  <si>
    <t>Inkomstenoverdrachten aan vzw's ten behoeve van de gezinnen - aan het Steunpunt Bestuurlijke Organisatie Vlaanderen</t>
  </si>
  <si>
    <t>Algemene werkingskosten (vergoed aan andere sectoren dan de overheidssector) - studiekosten en onderzoeksopdrachten in het kader van het stedenbeleid</t>
  </si>
  <si>
    <t>Algemene werkingskosten (vergoed aan andere sectoren dan de overheidssector) - voor aanmoediging, organisatie en ontwikkeling van activiteiten voor de integratie van etnisch-culturele minderheden</t>
  </si>
  <si>
    <t>INKOMENSOVERDRACHTEN BINNEN EEN INSTITUTIONELE GROEP - AAN ONDERWIJSINSTELLINGEN VAN DE INSTITUTIONELE OVERHEID - AAN HET STEUNPUNT - THEMA INBURGERING EN INTEGRATIE</t>
  </si>
  <si>
    <t>BD0 BJ312 4150</t>
  </si>
  <si>
    <t>Inkomensoverdrachten aan het gesubsidieerd autonoom onderwijs - bijdragen voor overige werkingskosten van het onderwijs - aan de Universiteit Antwerpen Management School</t>
  </si>
  <si>
    <t>Inkomensoverdrachten aan vzw's ten behoeve van gezinnen - aan het Steunpunt Fiscaliteit en Begroting</t>
  </si>
  <si>
    <t>CB0 CC034 4150</t>
  </si>
  <si>
    <t>Rentesubsidies aan overheidsbedrijven - intrestlasten van leningen aangegaan door de universiteiten en het UZ Gent voor de financiering van onroerende investeringen</t>
  </si>
  <si>
    <t>Inkomensoverdrachten aan vzw's ten behoeve van de gezinnen - cofinanciering van het Steunpunt Buitenlands Beleid, Toerisme en Recreatie</t>
  </si>
  <si>
    <t>DB0 DC002 4150</t>
  </si>
  <si>
    <t>Inkomensoverdrachten aan vzw's ten behoeve van de gezinnen - Koninklijke Maatschappij voor Dierkunde van Antwerpen (decreet van 30 mei 1985)</t>
  </si>
  <si>
    <t>Inkomensoverdrachten binnen een institutionele groep - aan administratieve openbare instelling (AOI) - het IVA "Toerisme Vlaanderen"</t>
  </si>
  <si>
    <t>Algemene werkingskosten (vergoed aan andere sectoren dan de overheidssector) - internationale wetenschappelijke samenwerking</t>
  </si>
  <si>
    <t>Inkomensoverdrachten aan vzw's ten behoeve van de gezinnen - Expertisecentrum Onderzoek en Ontwikkelingsmonitoring</t>
  </si>
  <si>
    <t>Inkomensoverdrachten aan vzw's ten behoeve van de gezinnen - internationale wetenschappelijke en innovatiesamenwerking</t>
  </si>
  <si>
    <t>Inkomensoverdrachten binnen een institutionele groep - aan Administratieve  Openbare Instellingen (AOI) - werking algemeen - IWT-Vlaanderen ter ondersteuning van de Vlaamse deelname aan de Europese programma's (VCP-werking)</t>
  </si>
  <si>
    <t>INKOMENSOVERDRACHTEN BINNEN EEN INSTITUTIONELE GROEP - AAN ONDERWIJSINSTELLINGEN VAN DE INSTITUTIONELE OVERHEID - STEUNPUNTEN BELEIDSRELEVANT ONDERZOEK</t>
  </si>
  <si>
    <t>EB0 EC118 4150</t>
  </si>
  <si>
    <t>INKOMENSOVERDRACHTEN BINNEN EEN INSTITUTIONELE GROEP - AAN ONDERWIJSINSTELLINGEN VAN DE INSTITUTIONELE OVERHEID - CO-FINANCIERING VAN HET STEUNPUNT VOOR HET THEMA ONDERNEMEN EN REGIONALE ECONOMIE</t>
  </si>
  <si>
    <t>EB0 EC119 4150</t>
  </si>
  <si>
    <t>Inkomensoverdrachten aan vzw's ten behoeve van de gezinnen - Koninklijke Maatschappij voor Dierkunde in Antwerpen (KMDA)</t>
  </si>
  <si>
    <t>Inkomensoverdrachten aan vzw's ten behoeve van de gezinnen -  Vlaams Instituut voor de Zee vzw</t>
  </si>
  <si>
    <t>Inkomensoverdrachten aan het buitenland - aan internationale instellingen andere dan de EU-instellingen - UNESCO voor de ondersteuning van het Vlaams UNESCO-Trustfonds wetenschappen</t>
  </si>
  <si>
    <t>Inkomensoverdrachten binnen een institutionele groep - aan Administratieve Openbare Instellingen (AOI) - E.V.A. Herculesstichting als beheersvergoeding</t>
  </si>
  <si>
    <t>Inkomensoverdrachten binnen een institutionele groep - aan onderwijsinstellingen van de institutionele overheid - Bijzondere Onderzoeksfondsen in het kader van het Methusalem-programma</t>
  </si>
  <si>
    <t>Inkomensoverdrachten binnen een institutionele groep - aan onderwijsinstellingen van de institutionele overheid - Bijzondere Onderzoeksfondsen voor de aanstelling van bijkomende ZAP-mandaten</t>
  </si>
  <si>
    <t>Inkomensoverdrachten binnen een institutionele groep - aan onderwijsinstellingen van de institutionele overheid - Industriële Onderzoeksfondsen</t>
  </si>
  <si>
    <t>Inkomensoverdrachten aan het gesubsidieerd autonoom onderwijs - bijdragen voor lonen van het onderwijzend personeel - Bijzondere Onderzoeksfondsen voor de universiteiten</t>
  </si>
  <si>
    <t>Overige kapitaaloverdrachten aan vzw's ten behoeve van de gezinnen - Vlaams Instituut voor de Zee vzw voor investeringsuitgaven</t>
  </si>
  <si>
    <t>Inkomensoverdrachten binnen een institutionele groep - niet verdeeld - het verrichten van wetenschappelijk onderzoek door de instellingen van postinitieel onderwijs en hogere instituten voor schone kunsten - ITG</t>
  </si>
  <si>
    <t>Inkomensoverdrachten aan het gesubsidieerd autonoom onderwijs - bijdragen voor overige werkingskosten van het onderwijs - aan het Europacollege voor United Nations University (UNU) in het kader van het programma Regionale Integratiestudies</t>
  </si>
  <si>
    <t>VLM IWT VOOR STEUN AAN TOEGEPAST BIOMEDISCH ONDERZOEK MET EEN PRIMAIR MAATSCHAPPELIJKE FINALITEIT</t>
  </si>
  <si>
    <t>EB0 EE149 9999</t>
  </si>
  <si>
    <t>VLM IWT VOOR DE BEVORDERING VAN TECHNOLOGIETRANSFER EN ONDERZOEK DOOR INSTELLINGEN VAN HOGER ONDERWIJS</t>
  </si>
  <si>
    <t>EB0 EE151 9999</t>
  </si>
  <si>
    <t>INKOMENSOVERDRACHTEN BINNEN EEN INSTITUTIONELE GROEP - AAN ADMINISTRATIEVE OPENBARE INSTELLINGEN (AOI) - WERKING ALGEMEEN - STRATEGISCH BASISONDERZOEK (IWT)</t>
  </si>
  <si>
    <t>EB0 EE153 9999</t>
  </si>
  <si>
    <t>VLM WETENSCHAPPELIJK EN TECHNISCH ONDERZOEK MET LANDBOUWKUNDIG DOEL (IWT)</t>
  </si>
  <si>
    <t>EB0 EE155 9999</t>
  </si>
  <si>
    <t>VLM E.V.A. HERCULESSTICHTING VOOR DE FINANCIERING VAN (MIDDEL) ZWARE ONDERZOEKSAPPARATUUR (ART 75 DECREET 22.12.2006)</t>
  </si>
  <si>
    <t>EB0 EE157 9999</t>
  </si>
  <si>
    <t>INKOMENSOVERDRACHTEN AAN HET GESUBSIDIEERD AUTONOOM ONDERWIJS - BIJDRAGEN VOOR OVERIGE 
WERKINGSKOSTEN VAN HET ONDERWIJS - HET VERRICHTEN VAN WETENSCHAPPELIJK ONDERZOEK DOOR DE INSTELLINGEN VAN POSTINITIEEL ONDERWIJS EN HOGERE INSTITUTEN VOOR SCHONE KUNST</t>
  </si>
  <si>
    <t>EB0 EE160 4430</t>
  </si>
  <si>
    <t>VLM E.V.A. HERCULESSTICHTING VOOR DE FINANCIERING VAN BIJZONDERE ONDERZOEKSAPPARATUUR</t>
  </si>
  <si>
    <t>EB0 EE161 9999</t>
  </si>
  <si>
    <t>INKOMENSOVERDRACHTEN BINNEN EEN INSTITUTIONELE GROEP - AAN ONDERWIJSINSTELLINGEN VAN DE
INSTITUTIONELE OVERHEID - BIJZONDERE ONDERZOEKSFONDSEN VOOR DE FINANCIERING VAN EEN TENURE TRACK-STELSEL AAN DE UNIVERSITEITEN</t>
  </si>
  <si>
    <t>EB0 EE165 4150</t>
  </si>
  <si>
    <t>INKOMENSOVERDRACHTEN BINNEN EEN INSTITUTIONELE GROEP - NIET VERDEELD - FWO VOOR HET ODYSSEUSPROGRAMMA</t>
  </si>
  <si>
    <t>EB0 EE167 4100</t>
  </si>
  <si>
    <t>INKOMENSOVERDRACHTEN BINNEN EEN INSTITUTIONELE 
GROEP - NIET VERDEELD - KONINKLIJKE VLAAMSE
ACADEMIE VAN BELGIE VOOR WETENSCHAPPEN EN
KUNSTEN</t>
  </si>
  <si>
    <t>EB0 EE168 4100</t>
  </si>
  <si>
    <t>INKOMENSOVERDRACHTEN BINNEN EEN INSTITUTIONELE GROEP - NIET VERDEELD - FWO VLAANDEREN</t>
  </si>
  <si>
    <t>EB0 EE169 4100</t>
  </si>
  <si>
    <t>INKOMENSOVERDRACHTEN BINNEN EEN INSTITUTIONELE GROEP - NIET VERDEELD - FWO VOOR PROJECTEN IN HET KADER VAN INTERNATIONALE ONDERZOEKSFACILITEITEN</t>
  </si>
  <si>
    <t>EB0 EE170 4100</t>
  </si>
  <si>
    <t>INKOMENSOVERDRACHTEN BINNEN EEN INSTITUTIONELE GROEP - NIET VERDEELD - FWO VOOR INTERNATIONALE WETENSCHAPPELIJKE SAMENWERKING</t>
  </si>
  <si>
    <t>EB0 EE171 4100</t>
  </si>
  <si>
    <t>INKOMENSOVERDRACHTEN BINNEN EEN INSTITUTIONELE GROEP - NIET VERDEELD - GEFINANCIERD MET DE NETTO OPBRENGST VAN DE WINST VAN DE NATIONALE LOTERIJ VOOR F.W.O.</t>
  </si>
  <si>
    <t>EB0 EE172 4100</t>
  </si>
  <si>
    <t>Inkomensoverdrachten aan vzw's ten behoeve van gezinnen - vzw IMEC</t>
  </si>
  <si>
    <t>Vastleggingsmachtiging Agentschapvoor Innovatie door Wetenschap en Technologie ter ondersteuning van acties van technologische innovatie op initiatief van de Vlaamse Regering</t>
  </si>
  <si>
    <t>Vastleggingsmachtiging Agentschap voor Innovatie door Wetenschap en Technologie voor projecten op initiatief van de bedrijven en innovatie samenwerkingsverbanden</t>
  </si>
  <si>
    <t>Inkomensoverdrachten aan vzw's ten behoeve van gezinnen - Interdisciplinair Instituut voor Breedbandtechnologie vzw (IBBT)</t>
  </si>
  <si>
    <t>Vastleggingsmachtiging Agentschap voor Innovatie door Wetenschap en Technogie voor e-media projecten</t>
  </si>
  <si>
    <t>Inkomensoverdrachten aan vzw's ten behoeve van de gezinnen - IMEC vzw en VIB ikv NERF-activiteiten</t>
  </si>
  <si>
    <t>Vastleggingsmachtiging Agentschap voor Innovatie door Wetenschap en Technologie voor studie- en expertiseopdrachten t.b.v. het VIN (Vlaams Innovatie Netwerk)</t>
  </si>
  <si>
    <t>Inkomensoverdrachten binnen een institutionele groep - aan Administratieve Openbare Instellingen (AOI) - werking algemeen - Vlaamse Instelling voor Technologisch Onderzoek (VITO)</t>
  </si>
  <si>
    <t>Inkomensoverdrachten binnen een institutionele groep - aan Administratieve Openbare Instellingen (AOI) - werking algemeen - Vlaamse Instelling voor Technologisch Onderzoek (VITO) voor de financiering van de referentietaken</t>
  </si>
  <si>
    <t>VLM IWT- IN VERBAND MET HET TOEKENNEN VAN  DOCTORAATSBEURZEN VOOR STRATEGISCH BASISONDERZOEK EN BAEKELANDMANDATEN</t>
  </si>
  <si>
    <t>EB0 EF117 9999</t>
  </si>
  <si>
    <t>VLM INVESTERINGEN AAN DE VLAAMSE INSTELLING VOOR TECHNOLOGISCH ONDERZOEK (VITO)</t>
  </si>
  <si>
    <t>EB0 EF119 9999</t>
  </si>
  <si>
    <t>INKOMENSOVERDRACHTEN BINNEN EEN INSTITUTIONELE GROEP - NIET VERDEELD - VIB, VLAAMS INSTITUUT VOOR BIOTECHNOLOGIE</t>
  </si>
  <si>
    <t>EB0 EF123 4100</t>
  </si>
  <si>
    <t>Inkomensoverdrachten aan vzw's ten behoeve van de gezinnen -  vzw Flanders DC</t>
  </si>
  <si>
    <t>Inkomensoverdrachten binnen de overheidssector (niet verdeeld) - versterken van het onderzoek in de humane wetenschappen aan de universiteiten</t>
  </si>
  <si>
    <t>FB0 FO005 4330</t>
  </si>
  <si>
    <t>Algemene werkingskosten (vergoed aan andere sectoren dan de overheidssector ) - Beleidsvoorbereiding, beleidsondersteuning en beleidsevaluatie</t>
  </si>
  <si>
    <t>FB0 FO030 1211</t>
  </si>
  <si>
    <t>Inkomensoverdrachten aan vzw's ten behoeve van gezinnen - cofinanciering "Steunpunt Studie- en Schoolloopbanen"</t>
  </si>
  <si>
    <t>FB0 FO031 3300</t>
  </si>
  <si>
    <t>Inkomensoverdrachten binnen een institutionele groep - aan andere eenheden van de overheid - Onderwijskundig Beleids- en Praktijkgericht Wetenschappelijk Onderzoek (OBPWO)</t>
  </si>
  <si>
    <t>FB0 FO032 4150</t>
  </si>
  <si>
    <t>Kapitaaloverdrachten binnen éénzelfde institutionele groep - overige kapitaaloverdrachten aan onderwijsinstellingen van de institutionele overheid - onroerende investeringen universitair onderwijs</t>
  </si>
  <si>
    <t>FD0 FK202 6152</t>
  </si>
  <si>
    <t>Kapitaaloverdrachten aan het gesubsidieerd autonoom onderwijs - investeringsbijdragen - onroerende investeringen ITG</t>
  </si>
  <si>
    <t>FD0 FK203 6410</t>
  </si>
  <si>
    <t>Inkomensoverdrachten binnen de overheidssector (niet verdeeld) - werkingsuitkeringen Hoger Onderwijs</t>
  </si>
  <si>
    <t>FD0 FN200 4430</t>
  </si>
  <si>
    <t>Inkomensoverdrachten aan het gesubsidieerd autonoom onderwijs - bijdragen voor overige werkingskosten van het onderwijs - Evangelische Theologische Faculteit Leuven</t>
  </si>
  <si>
    <t>FD0 FN203 4430</t>
  </si>
  <si>
    <t>Inkomensoverdrachten aan het gesubsidieerd autonoom onderwijs - bijdragen voor overige werkingskosten van het onderwijs - Faculteit der Protestantse Godgeleerdheid in Brussel</t>
  </si>
  <si>
    <t>FD0 FN204 4430</t>
  </si>
  <si>
    <t>Algemene werkingskosten (vergoed aan andere sectoren dan de overheidssector) - epidemiologisch onderzoek, gegevensverzameling, het gezondheids- en welzijnsinformatiesysteem en ICT-projecten</t>
  </si>
  <si>
    <t>Inkomensoverdrachten aan vzw's ten behoeve van de gezinnen - epidemiologisch onderzoek en indicatorenverzameling</t>
  </si>
  <si>
    <t>Inkomensoverdrachten aan vzw's ten behoeve van de gezinnen - erkende centra voor menselijke erfelijkheid</t>
  </si>
  <si>
    <t>Algemene werkingskosten (vergoed aan andere sectoren dan de overheidssector) - Enquêtes, studies en audits</t>
  </si>
  <si>
    <t>INKOMENSOVERDRACHTEN BINNEN EEN INSTITUTIONELE GROEP - AAN ONDERWIJSINSTELLINGEN VAN DE INSTITUTIONELE OVERHEID - WETENSCHAPPELIJK ONDERZOEKSSTEUNPUNT CULTUUR</t>
  </si>
  <si>
    <t>HB0 HC046 4150</t>
  </si>
  <si>
    <t>INKOMENSOVERDRACHTEN BINNEN EEN INSTITUTIONELE GROEP - AAN ONDERWIJSINSTELLINGEN VAN DE INSTITUTIONELE OVERHEID - WERKINGSMIDDELEN VOOR HET WETENSCHAPPELIJK ONDERZOEKSSTEUNPUNT SPORT</t>
  </si>
  <si>
    <t>HB0 HF052 4150</t>
  </si>
  <si>
    <t>Algemene werkingskosten (vergoed aan andere sectoren dan de overheidssector) - media en media-innovatie</t>
  </si>
  <si>
    <t>Algemene werkingskosten (vergoed aan andere sectoren dan de overheidssector) - Allerhande initiatieven inzake media-educatie en mediawijsheid</t>
  </si>
  <si>
    <t>INKOMENSOVERDRACHTEN BINNEN EEN INSTITUTIONELE GROEP - AAN ONDERWIJSINSTELLINGEN VAN DE INSTITUTIONELE OVERHEID - STEUNPUNT BELEIDSGERICHT ONDERZOEK</t>
  </si>
  <si>
    <t>HB0 HH023 4150</t>
  </si>
  <si>
    <t>INKOMENSOVERDRACHTEN BINNEN EEN INSTITUTIONELE GROEP - AAN ONDERWIJSINSTELLINGEN VAN DE INSTITUTIONELE OVERHEID - WETENSCHAPPELIJK ONDERZOEKSSTEUNPUNT JEUGD</t>
  </si>
  <si>
    <t>HC0 HG137 4150</t>
  </si>
  <si>
    <t>Lonen en sociale lasten - niet verdeeld</t>
  </si>
  <si>
    <t>Inkomensoverdrachten binnen een institutionele groep - aan Administratieve Diensten met Boekhoudkundige Autonomie (ADBA) - aan het IVA DAB KMSKA</t>
  </si>
  <si>
    <t>Algemene werkingskosten (vergoed aan andere sectoren dan de overheidssector) - studies en onderzoek</t>
  </si>
  <si>
    <t>INKOMENSOVERDRACHTEN AAN VZW'S TEN BEHOEVE VAN DE GEZINNEN - IN HET KADER VAN HET TEWERKSTELLINGSBELEID</t>
  </si>
  <si>
    <t>JB0 JD103 3300</t>
  </si>
  <si>
    <t>Algemene werkingskosten (vergoed aan andere sectoren dan de overheidssector) - versterking van het onderzoeks- en innovatiepotentieel</t>
  </si>
  <si>
    <t>Overige exploitatiesubsidies aan andere producenten dan overheidsbedrijven - stimulering biologische landbouw (gedeeltelijk met EU-cofinanciering)</t>
  </si>
  <si>
    <t>Overige exploitatiesubsidies aan andere producenten dan overheidsbedrijven - praktijkcentra land- en tuinbouw, aan landbouwkamers, landbouwcomicen, tuinbouwverenigingen, waarschuwingsdiensten en subsidies in het belang van land- en tuinbouw</t>
  </si>
  <si>
    <t>Inkomensoverdrachten binnen een institutionele groep - aan Administratieve Openbare Instellingen (AOI) - voorwaardelijke projectdotaties - eigen vermogen ILVO in het kader van het onderzoek en de ontwikkeling naar meer duurzame landbouwsystemen</t>
  </si>
  <si>
    <t>Inkomensoverdrachten binnen een institutionele groep - aan Administratieve Openbare Instellingen (AOI) - voorwaardelijke projectdotaties - eigen vermogen ILVO voor de door de EU verplichte datacollectie en adviestaken ter ondersteuning van het EG visserij</t>
  </si>
  <si>
    <t>Uitgaven verdeeld over de hoofdgroepen 1 tot en met 9 - niet verdeeld - acties van het fonds voor landbouw en visserij onder andere tegemoetkoming aan het EV ILVO in toepassing van art. 35 van het decreet van 29 juni 2007 houdende bepalingen tot begeleidi</t>
  </si>
  <si>
    <t>KB0 KD043 1211</t>
  </si>
  <si>
    <t>VLM VLAAMS LANDBOUWINVESTERINGSFONDS (VLIF)</t>
  </si>
  <si>
    <t>KC0 KE100 9999</t>
  </si>
  <si>
    <t>Inkomensoverdrachten binnen een institutionele groep - aan Administratieve Openbare Instellingen (AOI) - voorwaardelijke projectdotaties - eigen vermogen van het ILVO voor logistieke en operationele ondersteuning van de kwaliteitscontrole in de plantaardi</t>
  </si>
  <si>
    <t>KC0 KE108 4141</t>
  </si>
  <si>
    <t>Algemene werkingskosten (vergoed aan andere sectoren dan de overheidssector) - niet-duurzame goederen en diensten</t>
  </si>
  <si>
    <t>Algemene werkingskosten (vergoed aan andere sectoren dan de overheidssector) - informatica</t>
  </si>
  <si>
    <t>Algemene werkingskosten (vergoed aan andere sectoren dan de overheidssector) -  aanleg en onderhoud van proefvelden</t>
  </si>
  <si>
    <t>Algemene werkingskosten (vergoed aan andere sectoren dan de overheidssector) - onkosten van alle aard i.v.m. medewerking aan internationale uitwisselingen</t>
  </si>
  <si>
    <t>Verwerving van overig materieel -  duurzame goederen, materiaal, machines en vervoermiddelen</t>
  </si>
  <si>
    <t>Verwerving van overig materieel - informatica</t>
  </si>
  <si>
    <t>Aankoop van niet-duurzame goederen en diensten - niet verdeeld - project milieu en gezondheid</t>
  </si>
  <si>
    <t>Algemene werkingskosten (vergoed aan andere sectoren dan de overheidssector) - allerhande uitgaven m.b.t. duurzame ethisch verantwoorde en milieubewuste zorgsystemen</t>
  </si>
  <si>
    <t>ALGEMENE WERKINGSKOSTEN (VERGOED AAN ANDERE SECTOREN DAN DE OVERHEIDSSECTOR) - INZ. BELEID LANDEN BODEMBESCHERMING, ONDERGROND EN NAT. RIJKDOMMEN, M.I.V. BOVENGEWESTELIJKE SAMENWERKING, STUDIES, DATAVERWERVING, DATABEHEER, DATABANK DOV. EN TECHNISCH BEHEE</t>
  </si>
  <si>
    <t>LB0 LC113 1211</t>
  </si>
  <si>
    <t>Aankoop van niet-duurzame goederen en diensten - niet verdeeld - vaststelling, voorkoming en bestrijding geluidshinder, geurhinder en lichthinder, uitvoeren van studiewerk i.v.m. milieuproblematiek, milieu effectenrapportage en externe veiligheid. Overeen</t>
  </si>
  <si>
    <t>Inkomensoverdrachten binnen een institutionele groep - aan Administratieve Openbare Instellingen (AOI) - VITO voor de uitvoering van referentietaken</t>
  </si>
  <si>
    <t>Inkomensoverdrachten binnen een institutionele groep - aan Administratieve Openbare Instellingen (AOI) - EVA Vlaamse Landmaatschappij</t>
  </si>
  <si>
    <t>Inkomensoverdrachten binnen een institutionele groep - aan Administratieve Openbare Instellingen (AOI) - werking algemeen - IVA Vlaamse Milieumaatschappij (VMM)</t>
  </si>
  <si>
    <t>Inkomensoverdrachten aan vzw's ten behoeve van de gezinnen - Steunpunt Milieu en Gezondheid</t>
  </si>
  <si>
    <t>LB0 LC197 4150</t>
  </si>
  <si>
    <t>LNE DAB MINA Fonds - algemene werkingskosten (vergoed aan andere sectoren dan de overheidssector) - themaoverschrijdende initiatieven en strategisch wetenschappelijk onderzoek en met betrekking tot toekomstgericht en innovatief werken</t>
  </si>
  <si>
    <t>LNE DAB MINA Fonds - algemene werkingskosten (vergoed aan andere sectoren dan de overheidssector) - lucht- en hinderthema's</t>
  </si>
  <si>
    <t>LNE DAB MINA Fonds - inkomensoverdrachten binnen een institutionele groep - aan Administratieve Openbare Instellingen (AOI) - in toepassing van het decreet van 22 februari 1995 betreffende de bodemsanering (o.a. sensibilisering, studies en onderzoeken)</t>
  </si>
  <si>
    <t>LNE DAB MINA Fonds - inkomensoverdrachten binnen een institutionele groep - aan Administratieve Openbare Instellingen (AOI) - uitgaven in toepassing van het decreet van 2 juli 1891 betreffende de voorkoming en het beheer van afvalstoffen (o.a. sensibilise</t>
  </si>
  <si>
    <t>LNE DAB MINA Fonds - algemene bijdragen - aan overige lokale overheden - openbare waterdistributienetwerken</t>
  </si>
  <si>
    <t>LNE DAB MINA FONDS - INKOMENSOVERDRACHTEN BINNEN EEN INSTITUTIONELE GROEP - AAN ADMINISTRATIEVE OPENBARE INSTELLINGEN (AOI) - AAN EVA VLM - UITGAVEN IN HET KADER VAN HET MAP (ONDERZOEKEN)</t>
  </si>
  <si>
    <t>LBC LC073 4140</t>
  </si>
  <si>
    <t>Aankoop van niet-duurzame goederen en diensten - niet verdeeld</t>
  </si>
  <si>
    <t>Algemene werkingskosten (vergoed aan andere sectoren dan de overheidssector) - externe studieopdrachten</t>
  </si>
  <si>
    <t>Nieuwbouw van gebouwen - de aanleg, de instandhouding en de verbetering van proefvelden, zaadtuinen, arboreta, kwekerijen en zaadbestanden</t>
  </si>
  <si>
    <t>Verwerving van overig materieel - materiaal voor uitrusting (machines, meubilair, materiaal, apparatuur en vervoermiddelen)</t>
  </si>
  <si>
    <t>Algemene werkingskosten (vergoed aan andere sectoren dan de overheidssector) - inbegrepen arbeidsprestaties van werklieden en technici uit de privé-sector specifiek aan de afdeling Waterbouwkundig Laboratorium</t>
  </si>
  <si>
    <t>Verwerving van overig materieel - specifieke machines, meubelen, materiaal en vervoermiddelen te land en te water en infrastructuur van de gebouwen (afdeling Waterbouwkundig Laboratorium)</t>
  </si>
  <si>
    <t>Algemene werkingskosten (vergoed aan andere sectoren dan de overheidssector) - allerhande uitgaven i.v.m. de voorbereiding, de planning, de studie en begeleiding van projecten mobiliteitsconvenants en basismobiliteit</t>
  </si>
  <si>
    <t>Algemene werkingskosten (vergoed aan andere sectoren dan de overheidssector) - uitgaven m.b.t. mobiliteitsstudies en voor de begeleiding bij het opstellen en uitvoeren van bedrijfsvervoerplannen met inbegrip van studies en enquêtes inzake mobiliteitsbehoe</t>
  </si>
  <si>
    <t>Algemene werkingskosten (vergoed aan andere sectoren dan de overheidssector) - studies en onderzoekingen inzake havenmateries en de reorganisatie m.i.v. allerhande uitgaven voortvloeiend uit internationale contacten (departement MOW)</t>
  </si>
  <si>
    <t>MOW DAB VIF - DEP - algemene werkingskosten (vergoed aan andere sectoren dan de overheidssector) - vervoer en mobiliteit : studies en proefprojecten alsmede de uitgaven voor de begeleiding bij het opstellen en uitvoeren van bedrijfsvervoerplannen</t>
  </si>
  <si>
    <t>Algemene werkingskosten (vergoed aan andere sectoren dan de overheidssector) - project lange termijn visie RSV 2020-2050</t>
  </si>
  <si>
    <t>Algemene werkingskosten (vergoed aan andere sectoren dan de overheidssector) - allerhande onderzoek en studies betreffende de ruimtelijke ordening en externe ondersteuning bij de opmaak van gewestelijke ruimtelijke uitvoeringsplannen</t>
  </si>
  <si>
    <t>INKOMENSOVERDRACHTEN BINNEN EEN INSTITUTIONELE GROEP - AAN ONDERWIJSINSTELLINGEN VAN DE INSTITUTIONELE OVERHEID - STEUNPUNT RUIMTE</t>
  </si>
  <si>
    <t>NC0 ND025 4150</t>
  </si>
  <si>
    <t>Algemene werkingskosten (vergoed aan andere sectoren dan de overheidssector) - met betrekking tot onderzoek en monitoring in het beleidsdomein huisvesting</t>
  </si>
  <si>
    <t>NE0 NE232 1211</t>
  </si>
  <si>
    <t>Inkomensoverdrachten aan het gesubsidieerd autonoom onderwijs - bijdragen voor overige werkingskosten van het onderwijs - aanvullend aanmoedigingsfonds voor beleidsspeerpunten</t>
  </si>
  <si>
    <t>FD0 FO205 4430</t>
  </si>
  <si>
    <t>Inkomensoverdrachten binnen de overheidssector (niet verdeeld) - toelage associaties</t>
  </si>
  <si>
    <t>FD0 FO208 4430</t>
  </si>
  <si>
    <t>Inkomensoverdrachten binnen een institutionele groep - aan onderwijsinstellingen van een institutionele overheid - toelagen sociale voorzieningen in het universitair onderwijs</t>
  </si>
  <si>
    <t>FD0 FO209 4150</t>
  </si>
  <si>
    <t>Inkomensoverdrachten aan het gesubsidieerd autonoom onderwijs - bijdragen voor overige werkingskosten van het onderwijs - toelagen sociale voorzieningen in het universitair onderwijs</t>
  </si>
  <si>
    <t>FD0 FO210 4430</t>
  </si>
  <si>
    <t>Inkomensoverdrachten aan het gesubsidieerd autonoom onderwijs - bijdrage voor lonen van het onderwijzend personeel - bijdrage wettelijke en conventionele werkgeversbijdragen universiteit</t>
  </si>
  <si>
    <t>FD0 FO211 4410</t>
  </si>
  <si>
    <t>Inkomensoverdrachten aan het gesubsidieerd autonoom onderwijs - bijdragen voor overige werkingskosten van het onderwijs - versterking van de onderzoeksbetrokkenheid van de academische opleidingen aan de hogescholen</t>
  </si>
  <si>
    <t>FD0 FO212 4430</t>
  </si>
  <si>
    <t>Inkomensoverdrachten binen een institutionele groep - aan onderwijsinstellingen van de institutionele overheid - Universiteit Antwerpen ten bate van het Instituut voor Ontwikkelingsbeleid en -beheer (IOB)</t>
  </si>
  <si>
    <t>FD0 FO213 4150</t>
  </si>
  <si>
    <t>Inkomensoverdrachten binen een institutionele groep - aan onderwijsinstellingen van de institutionele overheid - Universiteit Antwerpen ten behoeve van het Instituut voor Joodse Studies (IJOS)</t>
  </si>
  <si>
    <t>FD0 FO214 4150</t>
  </si>
  <si>
    <t>Inkomensoverdrachten aan het gesubsidieerd autonoom onderwijs - bijdragen voor overige werkingskosten van het onderwijs - Vrije Universiteit Brussel ten behoeve van het Instituut voor Europese Studiën (IES)</t>
  </si>
  <si>
    <t>FD0 FO215 4430</t>
  </si>
  <si>
    <t>Inkomensoverdrachten aan het gesubsidieerd autonoom onderwijs - bijdragen voor overige werkingskosten van het onderwijs - aan de Antwerp Management School</t>
  </si>
  <si>
    <t>FD0 FO216 4430</t>
  </si>
  <si>
    <t>Inkomensoverdrachten aan het gesubsidieerd autonoom onderwijs - bijdragen voor overige werkingskosten van het onderwijs - Vlerick Leuven Gent Management School</t>
  </si>
  <si>
    <t>FD0 FO217 4430</t>
  </si>
  <si>
    <t>Inkomensoverdrachten aan het gesubsidieerd autonoom onderwijs - bijdragen voor overige werkingskosten van het onderwijs - Instituut voor Tropische Geneeskunde "Prins Leopold" in Antwerpen</t>
  </si>
  <si>
    <t>FD0 FO219 4430</t>
  </si>
  <si>
    <t>INKOMENSOVERDRACHTEN AAN HET GESUBSIDIEERD AUTONOOM ONDERWIJS - BIJDRAGEN VOOR OVERIGE WERKINGSKOSTEN VAN HET ONDERWIJS – PRAKTIJKGERICHT WETENSCHAPPELIJK ONDERZOEK</t>
  </si>
  <si>
    <t>FD0 FO220 4430</t>
  </si>
  <si>
    <t>INKOMENSOVERDRACHTEN AAN HET GESUBSIDIEERD AUTONOOM ONDERWIJS - BIJDRAGEN VOOR OVERIGE WERKINGSKOSTEN VAN HET ONDERWIJS – AANVULLENDE WERKINGSMIDDELEN HOGER ONDERWIJS IN BRUSSEL</t>
  </si>
  <si>
    <t>FD0 FO235 4430</t>
  </si>
  <si>
    <t>Algemene werkingskosten (vergoed aan andere sectoren dan de overheidssector) - studies, onderzoekingen en voorbereiding van wetenschappelijke congressen</t>
  </si>
  <si>
    <t>INKOMENSOVERDRACHTEN BINNEN EEN INSTITUTIONELE GROEP - AAN ONDERWIJSINSTELLINGEN VAN DE INSTITUTIONELE OVERHEID - STEUNPUNT ARMOEDE EN SOCIALE UITSLUITING EN ONGELIJKHEID</t>
  </si>
  <si>
    <t>GB0 GC053 4150</t>
  </si>
  <si>
    <t>Inkomensoverdrachten aan vzw's ten behoeve van de gezinnen – steunpunt Welzijn, Volksgezondheid en Gezin</t>
  </si>
  <si>
    <t>GB0 GC054 4150</t>
  </si>
  <si>
    <t>Inkomensoverdrachten binnen een institutionele groep - aan Administratieve Openbare Instellingen (AOI) - werking algemeen - IVA Kind en Gezin</t>
  </si>
  <si>
    <t>Inkomensoverdrachten binnen een institutionele groep - aan Administratieve Openbare Instellingen (AOI) - werking algemeen -  IVA Vlaams Agentschap voor Personen met een Handicap</t>
  </si>
  <si>
    <t>NE0 NE234 4150</t>
  </si>
  <si>
    <t>LONEN EN SOCIALE LASTEN - NIET VERDEELD</t>
  </si>
  <si>
    <t>NF0 NA300 1100</t>
  </si>
  <si>
    <t>Vlaams Parlement - uitgaven te verdelen over de hoofdgroep 1 tot en met 9 - niet verdeeld - Dotatie voor het Vlaams Parlement - IST</t>
  </si>
  <si>
    <t>Programme "Compétitivité régionale et emploi" dans le cadre de la programmation 2007-2013 des Fonds structurels européens - Mesure 2.2</t>
  </si>
  <si>
    <t>Programme "Convergence" dans le cadre de la programmation 2007-2013 des fonds structurels européens- mesure 2.6</t>
  </si>
  <si>
    <t>Aménagement du territoire et urbanisme.Subventions aux organismes universitaires</t>
  </si>
  <si>
    <t>Contrats, subvention au secteur public dans le cadre de projes de recherche relatifs au domaine de l'énergie</t>
  </si>
  <si>
    <t>financement de la mise en œuvre d'un centre d'excellence dédicacé au développement durable (WISD)-Marshall 2.Vert</t>
  </si>
  <si>
    <t>16.41.01.07</t>
  </si>
  <si>
    <t>Actions visant à adopter un programme de recherche en matière de technologies intelligentes (réseau électrique-Plan Marshall 2.vert</t>
  </si>
  <si>
    <t>16.41.01.12</t>
  </si>
  <si>
    <t>Programme "Compétitivité régionale et emploi" dans le cadre de la programmation 2007-2013 des Fonds structurels européens - Mesure 2.6</t>
  </si>
  <si>
    <t>Programme Intereg" dans le cadre de la programmation 2007-2013 des Fonds structurels européens</t>
  </si>
  <si>
    <t>Soutient à la coordination et la représentation de la recherche wallonne dans les réseaux internationaux-"Marshall2 Vert"</t>
  </si>
  <si>
    <t>Soutient à l'intégration de la recherche dans les stratégies d'innovation des entreprises" Marshall 2.Vert"</t>
  </si>
  <si>
    <t>Initiatives en matière de soutien aux infrastructues de recherche</t>
  </si>
  <si>
    <t>Dotation exceptionnelle pour l'octroi de mandats recherche</t>
  </si>
  <si>
    <t>18.31.01.15</t>
  </si>
  <si>
    <t>Subvention à l'agence wallonne de Stimulation Technologique (Marshall 2.Vert)</t>
  </si>
  <si>
    <t>18.31.41.02</t>
  </si>
  <si>
    <t>Soutient à l'application de la Charte européenne du chercheur (Marshall 2.Vert)</t>
  </si>
  <si>
    <t>18.31.45.05</t>
  </si>
  <si>
    <t>Soutien à l'évaluation, la poursuite et la création de programmes d'excellence (Marshall 2.Vert)</t>
  </si>
  <si>
    <t>18.31.65.01</t>
  </si>
  <si>
    <t>Soutien au renforcement du programme FIRST Spin-Off (Marshall 2.Vert)</t>
  </si>
  <si>
    <t>18.31.65.03</t>
  </si>
  <si>
    <t>Subventions aux entreprises pour le soutien des innovations de procédé et d'organisation dans les services</t>
  </si>
  <si>
    <t>18.35.32.02</t>
  </si>
  <si>
    <t>Subventions aux entreprises pour le financement de projets de développemnt expérimental en coopération</t>
  </si>
  <si>
    <t>18.35.51.01</t>
  </si>
  <si>
    <t>Avances récupérables aux entrerpises pour le financement de projets de développemnt expérimental</t>
  </si>
  <si>
    <t>18.35.81.01</t>
  </si>
  <si>
    <t>Subventions de fonctionnement aux asbl régionales consolidées pour des actions de développement, de démonstration et de valorisation dans le domaine de la recherche scientifique</t>
  </si>
  <si>
    <t>Subsidies voor werkingskosten aan de regionale vzw geconsolideerd voor ontwikkelings-, demonstratie- en valorisatie acties, in het domein van het wetenschappelijk onderzoek</t>
  </si>
  <si>
    <t>02 002.15.01.4160</t>
  </si>
  <si>
    <t>45123310</t>
  </si>
  <si>
    <t>45123311</t>
  </si>
  <si>
    <t>Subvention prix, bourses et voyages en groupe</t>
  </si>
  <si>
    <t>Application de la charte européenne du chercheur</t>
  </si>
  <si>
    <t>Dotatie aan KoninklijkLegermuseum</t>
  </si>
  <si>
    <t>Dotation au Musée Royal de l'Armée</t>
  </si>
  <si>
    <t>169441300100</t>
  </si>
  <si>
    <t>Aankoop vervoermateriaal</t>
  </si>
  <si>
    <t>Achat véhicules</t>
  </si>
  <si>
    <t>255632741001</t>
  </si>
  <si>
    <t>324604722205</t>
  </si>
  <si>
    <t>Bureautica-systeem POD</t>
  </si>
  <si>
    <t>Système bureautique/informatique SPP</t>
  </si>
  <si>
    <t>462101742215</t>
  </si>
  <si>
    <t>466016414040</t>
  </si>
  <si>
    <t>466032413014</t>
  </si>
  <si>
    <t>466036416010</t>
  </si>
  <si>
    <t>LV: Allerhande uitgaven in het kader van versterking van het onderzoeks- en innovatiepotentieel</t>
  </si>
  <si>
    <t>LV: Subsidies aan praktijkcentra land- en tuinbouw, aan landbouwkamers, landbouwcomicen, tuinbouwverenigingen, waarschuwingsdiensten en subsidies in het belang van land- en tuinbouw</t>
  </si>
  <si>
    <t>LV: Subsidies in kader van de stimulering biologische landbouw</t>
  </si>
  <si>
    <t>LNE: allerhande uitgaven i.v.m. geluidshinder, milieuproblematiek, externe veiligheid, wetenschappelijk evaluatiesysteem bioveiligheid</t>
  </si>
  <si>
    <t>LNE: Allerhande uitgaven met betrekking tot het project milieu en gezondheid</t>
  </si>
  <si>
    <t>LNE:  Steunpunt Milieu en Gezondheid</t>
  </si>
  <si>
    <t>OV:  cofinanciering "Steunpunt Studie- en Schoolloopbanen"</t>
  </si>
  <si>
    <t>FB0 FO031 4430</t>
  </si>
  <si>
    <t>LNE DAB MINA FONDS</t>
  </si>
  <si>
    <t>CJSM: Media en Media-innovatie</t>
  </si>
  <si>
    <t>werkingskosten onderwijs - aanmoedigingsfonds voor beleidsspeerpunten</t>
  </si>
  <si>
    <t>Aanvullende werkingsmiddelen voor het versterken van het onderzoek in de humande wetenschappen aan de universiteiten</t>
  </si>
  <si>
    <t>CJSM: Koninklijke Academie voor Nederlandse Taal- en Letterkunde - Gent</t>
  </si>
  <si>
    <t>HD0 HE299 4150</t>
  </si>
  <si>
    <t>LNE: Uitgaven met betrekking tot thema-overschrijdende initiatieven en strategisch wetenschappelijk onderzoek en met betrekking tot toekomstgericht en innovatief werken</t>
  </si>
  <si>
    <t>OV: Onderwijskundig Beleids- en Praktijkgericht Wetenschappelijk Onderzoek (OBPWO)</t>
  </si>
  <si>
    <t>OV: Universitair Steunpunt Toetsontwikkeling en Peilingen</t>
  </si>
  <si>
    <t>FB0 FO034 4430</t>
  </si>
  <si>
    <t>WVG: STEUNPUNT ARMOEDE EN SOCIALE UITSLUITING EN ONGELIJKHEID</t>
  </si>
  <si>
    <t>GE0 GD314 4150</t>
  </si>
  <si>
    <t>WVG: Uitgaven in verband met epidemiologisch onderzoek, gegevensverzameling, het gezondheids- en welzijnsinformatiesysteem en ICT-projecten</t>
  </si>
  <si>
    <t>WSE: uitgaven in het kader van tewerkstellingsbegeleiding</t>
  </si>
  <si>
    <t>WSE: studies en onderzoek</t>
  </si>
  <si>
    <t>CJSM: Enquêtes, studies en audits</t>
  </si>
  <si>
    <t>CJSM: WETENSCHAPPELIJK ONDERZOEKSSTEUNPUNT CULTUUR</t>
  </si>
  <si>
    <t>CJSM: WERKINGSMIDDELEN VOOR HET WETENSCHAPPELIJK ONDERZOEKSSTEUNPUNT SPORT</t>
  </si>
  <si>
    <t>HB0 HF007 1211</t>
  </si>
  <si>
    <t>CJSM:  STEUNPUNT BELEIDSGERICHT ONDERZOEK</t>
  </si>
  <si>
    <t>WVG: Subsidie aan het Steunpunt Welzijn, Volksgezondheid en Gezin</t>
  </si>
  <si>
    <t>1EE16000</t>
  </si>
  <si>
    <t>1EC10500</t>
  </si>
  <si>
    <t>Aanvullende werkingsmiddelen hoger onderwijs in Brussel</t>
  </si>
  <si>
    <t>Intrestlasten van leningen aangegaan door de universiteiten en het UZ Gent voor de financiering van onroerende investeringen</t>
  </si>
  <si>
    <t>FD0 FO209 4430</t>
  </si>
  <si>
    <t>FD0 FO210 4410</t>
  </si>
  <si>
    <t>Bijdrage wettelijke en conventionele wergeversbijdragen universiteiten</t>
  </si>
  <si>
    <t>Subsidies voor het verrichten van wetenschappelijk onderzoek door de instellingen van postinitieel onderwijs en hoger instituten van schone kunsten (ITG)</t>
  </si>
  <si>
    <t>1EE14500</t>
  </si>
  <si>
    <t>LNE: Allerhande uitgaven m.b.t. duurzame ethisch verantwoorde en milieubewuste zorgsystemen</t>
  </si>
  <si>
    <t>Subsidies aan de Faculteit der Protestantse Godsgeleerdheid in Brussel</t>
  </si>
  <si>
    <t>Subsidie aan de Universiteit Antwerpen ten bate van het Instituut voor Ontwikkelingsbeleid en Beheer (IOB)</t>
  </si>
  <si>
    <t>Subsdie aan de Vrije Universiteit Brussel ten behoeve van het Instituut voor Europese Studiën (IES)</t>
  </si>
  <si>
    <t>Subside aan de Antwerp Management School</t>
  </si>
  <si>
    <t>Subsidie verleend aan het Instituut voor Tropische Geneeskunde 'Prins Leopold" in Antwerpen</t>
  </si>
  <si>
    <t>FB: Subsidie aan de Antwerp Management School</t>
  </si>
  <si>
    <t>MOW: Uitgaven m.b.t. mobiliteitsstudies en voor de begeleiding bij het opstellen en uitvoeren van bedrijfsvervoerplannen</t>
  </si>
  <si>
    <t>1EE16800</t>
  </si>
  <si>
    <t>Subsidie aan de Europacollege voor United Nations University (UNU) in het kader van het programma Regionale Integratiestudies</t>
  </si>
  <si>
    <t>1EE14800</t>
  </si>
  <si>
    <t>Subsidie aan UNESCO voor de onderstuening van het Vlaams UNESCO-Trustfonds wetenschappen</t>
  </si>
  <si>
    <t>1EE11200</t>
  </si>
  <si>
    <t>Subsidie aan de steunpunten beleidsrelevant onderzoek</t>
  </si>
  <si>
    <t>1EC11800</t>
  </si>
  <si>
    <t>Subsidie aan het Expertisecentrum Onderzoek en Ontwikkelingsmonitoring (ECOOM)</t>
  </si>
  <si>
    <t>1EC11000</t>
  </si>
  <si>
    <t>MOW: Allerhande uitgaven i.v.m. de voorbereiding, de planning, de studie en begeleiding van projecten mobiliteitsconvenants en basismobiliteit</t>
  </si>
  <si>
    <t>MOW:Allerhande uitgaven m.b.t. vervoer en mobiliteit</t>
  </si>
  <si>
    <t>ROW: Uitgaven met betrekking tot onderzoek en monitoring in het beleidsdomein huisvesting</t>
  </si>
  <si>
    <t>ROW: Allerhande onderzoek en studies betreffende de ruimtelijke ordening en externe ondersteuning bij de opmaak van gewestelijke ruimtelijke uitvoeringsplannen</t>
  </si>
  <si>
    <t>ROW: STEUNPUNT RUIMTE</t>
  </si>
  <si>
    <t>Ruimtelijk Onderzoek</t>
  </si>
  <si>
    <t>NC0 ND027 1211</t>
  </si>
  <si>
    <t>Ondersteunend Onderzoek</t>
  </si>
  <si>
    <t>NC0 ND028 1211</t>
  </si>
  <si>
    <t>Labo Ruimte</t>
  </si>
  <si>
    <t>NC0 ND029 1211</t>
  </si>
  <si>
    <t>1EC11100</t>
  </si>
  <si>
    <t>IWT: Vastlegging voor studie- en expertiseopddrachten t.b.v. het VIN (Vlaams Innovatie Netwerk)</t>
  </si>
  <si>
    <t>IWT: Vastleggingsmachtiging voor projecten op initiatief van de bedrijven en innovatie samenwerkingverbanden</t>
  </si>
  <si>
    <t>0EF10100</t>
  </si>
  <si>
    <t>Subsidie aan iMinds</t>
  </si>
  <si>
    <t>1EF10200</t>
  </si>
  <si>
    <t>IWT: e-mediaprojecten</t>
  </si>
  <si>
    <t>0EF10200</t>
  </si>
  <si>
    <t>Subsidie aan IMEC en VIB in het kader van de NERF-activiteiten</t>
  </si>
  <si>
    <t>1EF10300</t>
  </si>
  <si>
    <t>Dotatie aan VITO voor de financiering van de referentietaken</t>
  </si>
  <si>
    <t>1EF11100</t>
  </si>
  <si>
    <t>OV: Algemene werkingskosten - Beleidsvoorbereiding, beleidsondersteuning en beleidsevaluatie</t>
  </si>
  <si>
    <t>IWT: competentiepolen</t>
  </si>
  <si>
    <t>0EF12100</t>
  </si>
  <si>
    <t>CJSM:Dotatie aan het IVA DAB KMSKA</t>
  </si>
  <si>
    <t>Subsidie aan Flanders DC</t>
  </si>
  <si>
    <t>1EG10300</t>
  </si>
  <si>
    <t>Herculesstichting: financiering van bijzondere onderzoeksapparatuur</t>
  </si>
  <si>
    <t>0EE16100</t>
  </si>
  <si>
    <t>Projectmatig wetenschappelijk onderzoek</t>
  </si>
  <si>
    <t>IV: Dotatie aan het IVA "Toerisme Vlaanderen"</t>
  </si>
  <si>
    <t>Subsidie aan de Konklijke Maatschappij voor Diekunde in Antwerpen (KMDA)</t>
  </si>
  <si>
    <t>1EE10700</t>
  </si>
  <si>
    <t>Subsidie aan het Vlaams Instituut voor de Zee</t>
  </si>
  <si>
    <t>1EE10800</t>
  </si>
  <si>
    <t>1EE13900</t>
  </si>
  <si>
    <t>WVG: Dotatie Kind en Gezin</t>
  </si>
  <si>
    <t>WVG: IVA Vlaams Agentschap voor Personen met een Handicap</t>
  </si>
  <si>
    <t>CJSM: Wedden en toelagen IVA KMSKA</t>
  </si>
  <si>
    <t>Subsidie aan VIB</t>
  </si>
  <si>
    <t>1EF12300</t>
  </si>
  <si>
    <t>SOFI2-fonds</t>
  </si>
  <si>
    <t>CB0 CD005 8121</t>
  </si>
  <si>
    <t>BOF: Methusalem-programma</t>
  </si>
  <si>
    <t>1EE12800</t>
  </si>
  <si>
    <t>BOF: aanstelling van bijkomende ZAP-mandaten</t>
  </si>
  <si>
    <t>1EE12900</t>
  </si>
  <si>
    <t>BOF: subsidie voor de universiteiten</t>
  </si>
  <si>
    <t>1EE13800</t>
  </si>
  <si>
    <t>1EE16500</t>
  </si>
  <si>
    <t>FWO: Odysseus-programma</t>
  </si>
  <si>
    <t>1EE16700</t>
  </si>
  <si>
    <t>FWO: basissubsidie</t>
  </si>
  <si>
    <t>1EE16900</t>
  </si>
  <si>
    <t>FWO: projecten in het kader van internationale onderzoeksfaciliteiten</t>
  </si>
  <si>
    <t>1EE17000</t>
  </si>
  <si>
    <t>FWO: internationale wetenschappelijke samenwerking</t>
  </si>
  <si>
    <t>1EE17100</t>
  </si>
  <si>
    <t>IWT: Vastleggingsmachtiging ter ondersteuning van acties van technologische innovatie op initiatief van de Vlaamse Regering</t>
  </si>
  <si>
    <t>0EF10000</t>
  </si>
  <si>
    <t>DAR: SERV</t>
  </si>
  <si>
    <t>Subsidie aan IMEC</t>
  </si>
  <si>
    <t>1EF10000</t>
  </si>
  <si>
    <t>IWT: Ondersteuning van de Vlaamse deelname aan de Europese programma's (VCP-werking)</t>
  </si>
  <si>
    <t>1EC11300</t>
  </si>
  <si>
    <t>Herculesstichting: beheersvergoeding</t>
  </si>
  <si>
    <t>1EE11600</t>
  </si>
  <si>
    <t>IOF - Industrieel Onderzoeksfonds Vlaanderen</t>
  </si>
  <si>
    <t>1EE13000</t>
  </si>
  <si>
    <t>IWT: bevordering van technologietransfer en onderzoek door instellingen van hoger onderwijs</t>
  </si>
  <si>
    <t>0EE15100</t>
  </si>
  <si>
    <t>IWT: Strategisch basisonderzoek</t>
  </si>
  <si>
    <t>0EE15300</t>
  </si>
  <si>
    <t>IWT: wetenschappelijk en technologisch onderzoek met landbouwkundig doel</t>
  </si>
  <si>
    <t>0EE15500</t>
  </si>
  <si>
    <t>Herculesstichting: financiering van (middel)zware onderzoeksapparatuur</t>
  </si>
  <si>
    <t>0EE15700</t>
  </si>
  <si>
    <t>IWT: toekennen van specialistatiebeurzen en doctoraatsbeurzien in het kader van het Baekeland-programma</t>
  </si>
  <si>
    <t>0EF11700</t>
  </si>
  <si>
    <t>FWO: netto opbrengst van de winst van de Nationale Loterij</t>
  </si>
  <si>
    <t>1EE17200</t>
  </si>
  <si>
    <t>BZ: HET STEUNPUNT - THEMA INBURGERING EN INTEGRATIE</t>
  </si>
  <si>
    <t>Departement MOW - algemene werkingskosten</t>
  </si>
  <si>
    <t>ROW: onroerend erfgoed - externe studies</t>
  </si>
  <si>
    <t>NF0 NF301 1211</t>
  </si>
  <si>
    <t>ROW: project Tongeren Basiliek</t>
  </si>
  <si>
    <t>NF0 NA302 1100</t>
  </si>
  <si>
    <t>ROW: onroerend erfgoed - lonen en lasten</t>
  </si>
  <si>
    <t>NF0 NA301 1100</t>
  </si>
  <si>
    <t>Vlaamse Instituut voor Onroerend Erfgoed</t>
  </si>
  <si>
    <t>NFZ NA209 1100</t>
  </si>
  <si>
    <t>DAR: Cofinanciering Steunpunt Duurzame Ontwikkeling</t>
  </si>
  <si>
    <t>DAR: Subsidie aan het Steunpunt Gelijke Kansenbeleid</t>
  </si>
  <si>
    <t>DAR: Subsidie aan het Steunpunt Bestuurlijke Organisatie Vlaanderen</t>
  </si>
  <si>
    <t>MOW: Aankoop van specifieke machines, meubelen, materiaal en vervoermiddelen te land en te water (afdeling Waterbouwkundig Laboratorium)</t>
  </si>
  <si>
    <t>BZ: Subsidie aan het Steunpunt Bestuurlijke Organisatie Vlaanderen</t>
  </si>
  <si>
    <t>BZ: Beleidsvoorbereidende studies inzake de bestuurlijke organisatie, personeelsbeleid en andere opdrachten</t>
  </si>
  <si>
    <t>BZ: Allerhande uitgaven voor aanmoediging, organisatie en ontwikkeling van activiteiten voor de integratie van etnisch-culturele minderheden</t>
  </si>
  <si>
    <t>Dotatie aan VITO</t>
  </si>
  <si>
    <t>1EF11000</t>
  </si>
  <si>
    <t>BZ: Studiekosten betreffende de regionale en lokale openbare besturen</t>
  </si>
  <si>
    <t>FB:  Steunpunt Fiscaliteit en Begroting</t>
  </si>
  <si>
    <t>IV: Subsidies met betrekking tot de cofinanciering van het Steunpunt Buitenlands Beleid, Toerisme en Recreatie</t>
  </si>
  <si>
    <t>cofinanciering van het Steunpunt Ondernemen en Internationaal Ondernemen</t>
  </si>
  <si>
    <t>1EC11900</t>
  </si>
  <si>
    <t>LV:Salarissen en toelagen voor het personeel van het IVA ILVO</t>
  </si>
  <si>
    <t>BZ: Studiekosten en onderzoeksopdrachten in het kader van het stedenbeleid</t>
  </si>
  <si>
    <t>LV: Dotatie aan het eigen vermogen ILVO voor de door de EU verplichte datacollectie en adviestaken ter ondersteuning van het EG Visserijbeleid (EU-cofinanciering)</t>
  </si>
  <si>
    <t>LV: Dotaties aan het Eigen Vermogen van het ILVO voor logistieke en operationele ondersteuning van de kwaliteitscontrole in de plantaardige sector</t>
  </si>
  <si>
    <t>LV: uitgave i.v.m. informatica</t>
  </si>
  <si>
    <t>LV: Uitgaven voor aankoop van duurzame goederen, materiaal, machines en vervoermiddelen</t>
  </si>
  <si>
    <t>KB0 KD033 4141</t>
  </si>
  <si>
    <t>EV ILVO voor onderhoud en werken aan onroerende goederen</t>
  </si>
  <si>
    <t>KB0 KD036 4141</t>
  </si>
  <si>
    <t>LNE: MINA FONDS - afvalstoffen beheer</t>
  </si>
  <si>
    <t>LNE: Werking Instituut voor Natuur en Bosonderzoek</t>
  </si>
  <si>
    <t>LV: Werkingsuitgaven en uitgaven voor aankoop van niet-duurzame goederen en diensten</t>
  </si>
  <si>
    <t>LNE: MINA FONDS - bodemsanering</t>
  </si>
  <si>
    <t>LNE: Nieuwbouw van gebouwen van het IVA Instituut voor Natuur- en Bosonderzoek</t>
  </si>
  <si>
    <t>LNE: Wedden en toelagen IVA Instituut voor Natuur- en Bosonderzoek</t>
  </si>
  <si>
    <t>LNE: Aankoop van materiaal voor uitrusting van het IVA Instituut voor Natuur- en Bosonderzoek</t>
  </si>
  <si>
    <t>LNE: Werkingsdotatie aan het IVA Vlaamse Milieumaatschappij (VMM)</t>
  </si>
  <si>
    <t>LNE: Algemene werkingstoelage aan openbare waterdistributienetwerken</t>
  </si>
  <si>
    <t>LNE: Werkingsdotatie aan het IVA Vlaamse Landaatschappij</t>
  </si>
  <si>
    <t>IWT: steun aan toegepast biomedisch onderzoek met een primair maatschappelijke finaliteit</t>
  </si>
  <si>
    <t>0EE14900</t>
  </si>
  <si>
    <t>(Modifié) Travaux subsidiés-Subventions pour travaux aux administrations publiques subordonnées…</t>
  </si>
  <si>
    <t>Développement et étude du milieu-Etudes, relations publiques, documentation, participation à des séminaires et colloques, frais de réunions, y compris les frais de fonctionnement des dispositifs expérimentaux  DEMNA</t>
  </si>
  <si>
    <t xml:space="preserve">Nature, forêt, chasse-pêche-Etudes, relations publiques, assurances spécifiques, honoraires avocats, documentation, participation à des séminaires et colloques, frais de réunions, organisation examen de chasse, … </t>
  </si>
  <si>
    <t>Prévention et protection : Air, Eau, Sol-Etudes et contrats de service pluriannuels spécifiques au programme du DPA</t>
  </si>
  <si>
    <t>Développement territorial et durable- Subvention aux organistions universitaires ( CAW )</t>
  </si>
  <si>
    <t>16.02.41.02</t>
  </si>
  <si>
    <t>Contrats, subventions au secteur public dans le cadre de projets de recherche relatifs au domaine de l'énergie</t>
  </si>
  <si>
    <t>Actions destinées à la valorisation des projets de recherche dans les secteurs des économies d'énergie et la construction durable - marshall 2.vert</t>
  </si>
  <si>
    <t>Financement de la mise en œuvre d'un centre d'ecxellence dédicacé au développement durable (WISD)- Marshall 2.Vert</t>
  </si>
  <si>
    <t>Subvention au Welbio -"Marshall2.Vert"</t>
  </si>
  <si>
    <t>18.31.41.01</t>
  </si>
  <si>
    <t>Actions visant à améliorer les conditions de travail des chercheurs Post-Doc  - Marshall 2.vert</t>
  </si>
  <si>
    <t>18.31.45.04</t>
  </si>
  <si>
    <t>Recherche-Subventions à des universités, des établissements assimilés et des interfaces université-entreprises…</t>
  </si>
  <si>
    <t>Aides aux entreprises-Soutien aux partenariats d'innovation technologique(PIT) en dehors du domaine des pôles-"Marshall2.Vert"</t>
  </si>
  <si>
    <t>18.32.01.10</t>
  </si>
  <si>
    <t>(Modifié en 2012) Subventions aux entreprises pour le soutien des innovations de procédé et d'organisation dans les services</t>
  </si>
  <si>
    <t>(Modifié en 2012 ) Subventions aux entreprises pour le financement de projets de développement expérimental en coopération</t>
  </si>
  <si>
    <t>(Nouveau en 2012) Avances récupérables aux entrerpises pour le financement de projets de développemnt expérimental</t>
  </si>
  <si>
    <t>Werkingssubsidies aan eenheden van collectieve onderzoek, universiteiten en van de hoger onderwijs voor international partnerships (artikel 23 van de ordonnantie van 26 maart 2009)</t>
  </si>
  <si>
    <t>Subventions de fonctionnement à des unités de recherche collective, universitaires et de l'enseignement supérieur pour l'engagement de personnel hautement qualifié (article 25 de l'ordonnance du 26 mars 2009)</t>
  </si>
  <si>
    <t xml:space="preserve">Werkingssubsidies aan universiteiten en hoge scholen voor acties in verband met onderzoek, ontwikkeling, demonstratie en valorisatie op het vlak van het wetenschappelijk onderzoek financieerd door de EU </t>
  </si>
  <si>
    <t>Subvention légale FNRS</t>
  </si>
  <si>
    <t>45334104</t>
  </si>
  <si>
    <t>Subvention légale FRIA</t>
  </si>
  <si>
    <t>Subvention légale FRESH</t>
  </si>
  <si>
    <t>Subvention légale FRSFC</t>
  </si>
  <si>
    <t>135611124000</t>
  </si>
  <si>
    <t>145422412539</t>
  </si>
  <si>
    <t>Vl. univ. samenw.: opleidingskosten VLIR</t>
  </si>
  <si>
    <t>Coop. univ. flam.: frais de formation VLIR</t>
  </si>
  <si>
    <t>145424452550</t>
  </si>
  <si>
    <t>Vl. univ. samenw.:univ. initiatieven -institutionele samenwerking VLIR</t>
  </si>
  <si>
    <t>145424452552</t>
  </si>
  <si>
    <t>Vl. univ. samenw.: Eigen initiatieven VLIR</t>
  </si>
  <si>
    <t>Coop. univ. flam.: Initiatives propres VLIR</t>
  </si>
  <si>
    <t>145424452553</t>
  </si>
  <si>
    <t>145424452554</t>
  </si>
  <si>
    <t>Fr. univ. samenw.: opleidingskosten ARES</t>
  </si>
  <si>
    <t>Coop. univ. fr: frais de formation ARES</t>
  </si>
  <si>
    <t>145425452450</t>
  </si>
  <si>
    <t>Fr. univ. samenw.: institutionele samenwerking ARES</t>
  </si>
  <si>
    <t>Coop. univ. fr: coopération institutionnelle ARES</t>
  </si>
  <si>
    <t>145425452452</t>
  </si>
  <si>
    <t>Fr. univ. samenw.: Eigen initiatieven ARES</t>
  </si>
  <si>
    <t>Coop. univ. fr: Initiatives propres ARES</t>
  </si>
  <si>
    <t>145425452453</t>
  </si>
  <si>
    <t>Noord-acties ARES</t>
  </si>
  <si>
    <t>Actions-Nord ARES</t>
  </si>
  <si>
    <t>145425452454</t>
  </si>
  <si>
    <t>Staalnamen en prototypen</t>
  </si>
  <si>
    <t>Echantillons et prototypes</t>
  </si>
  <si>
    <t>179022121101</t>
  </si>
  <si>
    <t>255622121199</t>
  </si>
  <si>
    <t>255623450001</t>
  </si>
  <si>
    <t>255623450002</t>
  </si>
  <si>
    <t>Enveloppe geneeskundig wetenschappelijk onderzoek - Franstalige Gemeenschap</t>
  </si>
  <si>
    <t>255623452401</t>
  </si>
  <si>
    <t>Toelagen verenigingen-organisaties publieke sector</t>
  </si>
  <si>
    <t>Subsides associations-organisations secteur public</t>
  </si>
  <si>
    <t>255632413001</t>
  </si>
  <si>
    <t>Sociale dienst</t>
  </si>
  <si>
    <t>466021121158</t>
  </si>
  <si>
    <t>466021121159</t>
  </si>
  <si>
    <t>Dotatie Franse Gemeenschap</t>
  </si>
  <si>
    <t>Dotation communauté française</t>
  </si>
  <si>
    <t>466204452402</t>
  </si>
  <si>
    <t>Dotatie Vlaamse Gemeenschap</t>
  </si>
  <si>
    <t>Dotation communauté flamande</t>
  </si>
  <si>
    <t>466204452501</t>
  </si>
  <si>
    <t>FONDS VOOR FLANKEREND ECONOMISCH BELEID</t>
  </si>
  <si>
    <t>1ED20000</t>
  </si>
  <si>
    <t>IOF - Industrieel Onderzoeksfonds Vlaanderen - competitiviteitspact</t>
  </si>
  <si>
    <t>1EE13000*</t>
  </si>
  <si>
    <t>Subsidie aan het Vlaams Instituut voor de Zee voor investeringsuitgaven</t>
  </si>
  <si>
    <t>BOF: tenure track-stelsel aan de universiteiten</t>
  </si>
  <si>
    <t>Plantentuin Meise</t>
  </si>
  <si>
    <t>1EE17300</t>
  </si>
  <si>
    <t>Subsidie aan iMinds - competitiviteitspact</t>
  </si>
  <si>
    <t>1EF10200*</t>
  </si>
  <si>
    <t>Dotatie aan VITO  - competitiviteitspact</t>
  </si>
  <si>
    <t>1EF11000*</t>
  </si>
  <si>
    <t>Subsdie aan Maakindustrie</t>
  </si>
  <si>
    <t>1EF12400</t>
  </si>
  <si>
    <t>1EF12500</t>
  </si>
  <si>
    <t>SOFI 1</t>
  </si>
  <si>
    <t>DB0 DD043 4150</t>
  </si>
  <si>
    <t>FB0 FH011 4430</t>
  </si>
  <si>
    <t>FB0 FH012 4430</t>
  </si>
  <si>
    <t>FB0 FH013 4150</t>
  </si>
  <si>
    <t>FB0 FH014 4430</t>
  </si>
  <si>
    <t>FBO 1FE001 4430</t>
  </si>
  <si>
    <t>FBO 1FE002 4430</t>
  </si>
  <si>
    <t>FD0 FE203 4430</t>
  </si>
  <si>
    <t>FD0 FE208 4430</t>
  </si>
  <si>
    <t>FD0 FE209 4430</t>
  </si>
  <si>
    <t>FD0 FE210 4430</t>
  </si>
  <si>
    <t>FD0 FE211 4430</t>
  </si>
  <si>
    <t>FD0 FE212 4410</t>
  </si>
  <si>
    <t>FD0 FE217 4150</t>
  </si>
  <si>
    <t>FD0 FE218 4150</t>
  </si>
  <si>
    <t>FD0 FE219 4150</t>
  </si>
  <si>
    <t>FD0 FE220 4430</t>
  </si>
  <si>
    <t>Subsidie aan de evangelische theologische faculteit en de faculteit protestantse godsgeleerdheid</t>
  </si>
  <si>
    <t>FD0 FE221 4430</t>
  </si>
  <si>
    <t>FD0 FE223 4430</t>
  </si>
  <si>
    <t>FD0 FG209 6152</t>
  </si>
  <si>
    <t>FD0 FG210 6410</t>
  </si>
  <si>
    <t>ONDERZOEK IN HET KADER VAN ARMOEDEBELEID</t>
  </si>
  <si>
    <t>GC044</t>
  </si>
  <si>
    <t>CJSM: Algemene werkingskosten: Sport en sportwetenschappelijk en beleidsrelevant onderzoek</t>
  </si>
  <si>
    <t>CJSM:  WETENSCHAPPELIJK ONDERZOEKSSTEUNPUNT JEUGD</t>
  </si>
  <si>
    <t>interne stromen EV ILVO (Fonds voor Landbouw en Visserij)</t>
  </si>
  <si>
    <t>KB0 KD047 4141</t>
  </si>
  <si>
    <t>LNE: BOVENGEWESTELIJKE SAMENWERKING, STUDIES, DATAVERWERVING, DATABEHEER, DATABANK DOV. EN TECHNISCH BEHEER ONROER. GOED IN RUILVERKAVELINGSPROJECTEN</t>
  </si>
  <si>
    <t>LNE: Uitgaven met betrekking tot lucht- en hinderthema's</t>
  </si>
  <si>
    <t>LNE: MINA FONDS - MAP</t>
  </si>
  <si>
    <t>MB0 MI008 1211</t>
  </si>
  <si>
    <t>MB0 MI009 7422</t>
  </si>
  <si>
    <t>9EE14900</t>
  </si>
  <si>
    <t>9EE15100</t>
  </si>
  <si>
    <t>9EE15300</t>
  </si>
  <si>
    <t>9EE15500</t>
  </si>
  <si>
    <t>1EE15800</t>
  </si>
  <si>
    <t>1EE16200</t>
  </si>
  <si>
    <t>9EF10000</t>
  </si>
  <si>
    <t>IWT: Vastleggingsmachtiging ter ondersteuning van acties van technologische innovatie op initiatief van de Vlaamse Regering - competitiviteitspact</t>
  </si>
  <si>
    <t>9EF10000*</t>
  </si>
  <si>
    <t>9EF10100</t>
  </si>
  <si>
    <t>IWT: Vastleggingsmachtiging voor projecten op initiatief van de bedrijven en innovatie samenwerkingverbanden - competitiviteitspact</t>
  </si>
  <si>
    <t>9EF10100*</t>
  </si>
  <si>
    <t>9EF10200</t>
  </si>
  <si>
    <t>9EF11700</t>
  </si>
  <si>
    <t>9EF12100</t>
  </si>
  <si>
    <t>IWT: competentiepolen  - competitiviteitspact</t>
  </si>
  <si>
    <t>9EF12100*</t>
  </si>
  <si>
    <t>Toelagen studentenvoorzieningen voor het hoger onderwijs</t>
  </si>
  <si>
    <t>FD0 FE216 4430</t>
  </si>
  <si>
    <t>EVA VLAAMSE LANDMAATSCHAPPIJ VOOR PLATTELANDSBELEID</t>
  </si>
  <si>
    <t>LBC LC034 4140</t>
  </si>
  <si>
    <t>MBU MF002 1211</t>
  </si>
  <si>
    <t>(Modifié) Travaux subsidiés-Subventions pour travaux aux administrations publiques subordonnées, en ce compris les travaux améliorant la sécurisation des quartiers urbains, les travaux à exécuter aux bâtiments publics y compris les abords et …</t>
  </si>
  <si>
    <t>Nature, forêt, chasse-pêche-Etudes, relations publiques, assurances spécifiques, honoraires avocats, documentation, participation à des séminaires et colloques, frais de réunions, organisation examen de chasse, …</t>
  </si>
  <si>
    <t>Recherche-Subventions à des universités, des établissements assimilés et des interfaces université-entreprises pour la diffusion et le développement des technologies nouvelles, la recherche industrielle de base, la multiplication et l'amélioration…</t>
  </si>
  <si>
    <t>Subventions de fonctionnement aux entreprises pour des actions de recherche industrielle précompétitive et de recherche industrielle (article 6 de l’ordonnance du 21 février 2002); développement préconcurrentiel, développement expériemntal (article 7 de l</t>
  </si>
  <si>
    <t>02.001.38.12.3132</t>
  </si>
  <si>
    <t>Subventions de fonctionnement à des unités de recherche collective, universitaire et de l'enseignement supérieur pour la réalisation de services connexesà la RetD (article 18 de l'ordonnance du 26/03/2009), pour des partenariats internationaux (article 23</t>
  </si>
  <si>
    <t>02.001.53.06.4430</t>
  </si>
  <si>
    <t>Subventions de fonctionnement aux ASBL pour des actions de recherche (y compris des actions de recherches collectives et de guidance technologique), de développement, de démonstration et de valorisation dans le domaine de la recherche scientifique (y comp</t>
  </si>
  <si>
    <t>02.002.34.07.3300</t>
  </si>
  <si>
    <t>Subventions de fonctionnement aux universités, hautes écoles pour des actions de recherche, de développement, de démonstration et de valorisation dans le domaine de la recherche scientifique (y compris celles cofinancées par l'UE); ainsi que pour le progr</t>
  </si>
  <si>
    <t>02.002.53.05.4430</t>
  </si>
  <si>
    <t>Subventions de fonctionnement aux universités, aux hautes écoles pour le programme Prospective Research for Brussels et pour le programme B2B Brains Back to Brussels</t>
  </si>
  <si>
    <t>02.003.53.03.4430</t>
  </si>
  <si>
    <t>Werkingssubsidies aan ondernemingen voor technische haalbaarheidsstudies, intellectueel eigendomsrecht, steun om beroep te doen op diensten voor advies en ter ondersteuning van innovatie, internationale partnerships, aanwerving hooggekwalificeerd personee</t>
  </si>
  <si>
    <t>Subventions de fonctionnement aux entreprises pour des études de faisabilité technique, droits de propriété intellectuelle, recours aux services de conseil et de soutien à l'innovation, partenariats internationaux; Subventions de fonctionnement à des jeun</t>
  </si>
  <si>
    <t>02.001.38.13.3132</t>
  </si>
  <si>
    <t>54 10 4112à14</t>
  </si>
  <si>
    <t>54 23 4412à17</t>
  </si>
  <si>
    <t>Subvention fonct. ARES</t>
  </si>
  <si>
    <t>40604140</t>
  </si>
  <si>
    <t>145422452539</t>
  </si>
  <si>
    <t>Subsidie</t>
  </si>
  <si>
    <t>Subvention</t>
  </si>
  <si>
    <t>167241500100</t>
  </si>
  <si>
    <t>179022748001</t>
  </si>
  <si>
    <t>462101416005</t>
  </si>
  <si>
    <t>Contrac-Regeringsinit O&amp;O nationaal - Deel ABDA</t>
  </si>
  <si>
    <t>Cont-Impuls gouver R&amp;D national - Partie ABDA</t>
  </si>
  <si>
    <t>466011413051</t>
  </si>
  <si>
    <t>Contrac-Regeringsinit O&amp;O nationaal</t>
  </si>
  <si>
    <t>Cont-Impuls gouver R&amp;D national</t>
  </si>
  <si>
    <t>466011450051</t>
  </si>
  <si>
    <t>Opdracht voor derden</t>
  </si>
  <si>
    <t>Mission pour tiers</t>
  </si>
  <si>
    <t>466011450071</t>
  </si>
  <si>
    <t>Contrac-Regeringsinit O&amp;O internationaal - Deel ADBA</t>
  </si>
  <si>
    <t>Cont-Impuls gouver R&amp;D international - Partie SACA</t>
  </si>
  <si>
    <t>466021413057</t>
  </si>
  <si>
    <t>466021450057</t>
  </si>
  <si>
    <t>Fedondersteun ruimtevaart - Deel ADBA</t>
  </si>
  <si>
    <t>Soutien fed rech spatiale - Partie SACA</t>
  </si>
  <si>
    <t>466022413021</t>
  </si>
  <si>
    <t>Federale ondersteuning ruimtevaart</t>
  </si>
  <si>
    <t>Soutien fédérale spatiale</t>
  </si>
  <si>
    <t>466022450021</t>
  </si>
  <si>
    <t>Uitzonderlijke dotatie FWI</t>
  </si>
  <si>
    <t>Dotation exceptionnelle ESF</t>
  </si>
  <si>
    <t>466037413017</t>
  </si>
  <si>
    <t>BD0 BJ302 1211</t>
  </si>
  <si>
    <t>De sociale economie faciliteren en maatschappelijke meerwaarden realiseren door het ondersteunen van het ondernemerschap op het vlak van de sociale economie en het stimuleren van het maatschappelijk verantwoord ondernemen</t>
  </si>
  <si>
    <t>JB0 JE214 3300</t>
  </si>
  <si>
    <t>dotatie aan het Eigen Vermogen ILVO voor onderzoek ikv IHD/PAS (emissiereducties veeteeltsector)</t>
  </si>
  <si>
    <t>KB0 KD050 4141</t>
  </si>
  <si>
    <t>eigenaarsonderhoud vlaamse autonome hogescholen</t>
  </si>
  <si>
    <t>FD0 1FG208 6410</t>
  </si>
  <si>
    <t>investeringen hoger onderwijs</t>
  </si>
  <si>
    <t>FD0 1FG254 6410</t>
  </si>
  <si>
    <t>Investeringsmiddelen en eigenaarsonderhoud hogere zeevaartschool</t>
  </si>
  <si>
    <t>FD0 FG208 6410</t>
  </si>
  <si>
    <t>DB0 DG011 4640</t>
  </si>
  <si>
    <t>FD0 FG209 6410</t>
  </si>
  <si>
    <t>KB0 KD108 4141</t>
  </si>
  <si>
    <t>Werkingsmiddelen Vlaamse autonome hogere zeevaartschool</t>
  </si>
  <si>
    <t>FD0 FE203 4410</t>
  </si>
  <si>
    <t>00.09.41.01</t>
  </si>
  <si>
    <t>(Modifié) Travaux subsidiés-Subventions pour travaux aux administrations publiques subordonnées, en ce compris les travaux améliorant la sécurisation des quartiers urbains, les travaux à exécuter aux bâtiments publics y compris les abords et…</t>
  </si>
  <si>
    <t>(Nouveau en 2015) Initiatives en matière de soutien aux infrastructures de recherche</t>
  </si>
  <si>
    <t>(Nouveau en 2015) Subventions à des centres collectifs de recherche pour le financement de leurs activités de recherche industrielle, recherche appliquée, développement expérimental, guidance et veille technologique (y compris les chercheurs FIRST)</t>
  </si>
  <si>
    <t>(Nouveau en 2015)Subventions aux  universités et établissements assimilés pour les activités de recherche industrielle et appliquée (y compris chercheurs FIRST) (Anc. 18.31.61.01)</t>
  </si>
  <si>
    <t>18.31.45.07</t>
  </si>
  <si>
    <t>(Nouveau en 2015)Subventions à des entreprises pour des études de faisabilité technique, la protection des droits de propriété industrielle, les services de conseil et soutien à l'innovation (y compris chercheurs FIRST)</t>
  </si>
  <si>
    <t>18.32.31.01</t>
  </si>
  <si>
    <t>(Nouveau en 2015) Subventions à des entreprises pour le financement de projets de recherche industrielle et de développement expérimental</t>
  </si>
  <si>
    <t>18.32.31.02</t>
  </si>
  <si>
    <t>(Nouveau en 2015) Subventions aux entreprises pour le soutien des innovations de procédé et d'organisation dans les services (Anc.18.35.32.02)</t>
  </si>
  <si>
    <t>18.32.31.07</t>
  </si>
  <si>
    <t>Avances récupérables à des entreprises pour le financement de projets de recherche appliquée et de développement</t>
  </si>
  <si>
    <t>(Nouveau en 2015) Avances récupérables aux entreprises pour le financement de projets de développement expérimental (Prototyping)</t>
  </si>
  <si>
    <t>18.32.81.04</t>
  </si>
  <si>
    <t>Werkingssubsidies aan ondernemingen voor acties omtrent industrieel onderzoek, preconcurrentiële ontwikkeling, experimentele ontwikkeling, proces- en organisatie-innovatie op het gebied van diensten</t>
  </si>
  <si>
    <t>Subventions de fonctionnement aux entreprises pour des actions de recherche industrielle (article 14 de l’ordonnance du 26 mars 2009), développement préconcurrentiel, développement expérimental (article 15 de l'ordonnance du 26 mars 2009), innovation...</t>
  </si>
  <si>
    <t>02 001.38.12.3132</t>
  </si>
  <si>
    <t>Werkingssubsidies aan ondernemingen voor technische haalbaarheidsstudies (artikel 19 van de ordonnantie van 26 maart 2009), intellectueel eigendomsrecht (artikel 20 van de ordonnantie van 26 maart 2009), steun om beroep te doen op diensten voor advies...</t>
  </si>
  <si>
    <t>Subventions de fonctionnement aux entreprises pour des études de faisabilité technique (article 19 de l'ordonnance du 26 mars 2009), droits de propriété intellectuelle (article 20 de l'ordonnance du 26 mars 2009), recours aux services de conseil et de sou</t>
  </si>
  <si>
    <t>02 001.38.13.3132</t>
  </si>
  <si>
    <t>Terugvorderbare voorschotten voor de vervaardiging van prototypes, voor onderzoek inzake geavanceerde technologie en voor de ontwikkeling van het regionaal toegepast onderzoek en de preconcurrentiële ontwikkeling (artokel 15 van de ordonnantie van 26 maar</t>
  </si>
  <si>
    <t>Avances récupérables pour la fabrication de prototypes, pour les recherches de technologie avancée et pour développer les travaux de recherche appliquée régionale et le développement préconcurrentiel (article 15 de l'ordonnance du 26 mars 2009)</t>
  </si>
  <si>
    <t>Werkingssubsidies aan collectieve onderzoekseenheden, universiteiten en hogescholen voor de realisatie van diensten verwant met O&amp;O(artikel 18 van de ordonnantie van 26 maart 2009), voor internationale partnerships (artikel 23…</t>
  </si>
  <si>
    <t>Subventions de fonctionnement à des unités de recherche collective, universitaires et de l'enseignement supérieur pour la réalisation de services connexes à la R&amp;D (art. 18 de l'ordonnance du 26 mars 2009),pour des partenariats internationaux (art. 23 de.</t>
  </si>
  <si>
    <t>02 001.53.06.4430</t>
  </si>
  <si>
    <t>Werkingssubsidies aan vzw's voor acties in verband met onderzoek (inclusief acties inzake het collectief onderzoek en de technologische sturing), ontwikkeling, demonstratie en valorisatie op het vlak van het wetenschappelijk onderzoek (inclusief…</t>
  </si>
  <si>
    <t>Subventions de fonctionnement aux asbl pour des actions de recherche (y compris les actions de recherches collectives et de guidancetechnologique), de développement, de démonstration et de valorisation dans le domaine de la rech. Scient. (y compris...</t>
  </si>
  <si>
    <t>02 002.34.07.3300</t>
  </si>
  <si>
    <t>Werkingssubsidies aan universiteiten en hogescholen voor acties in verband met onderzoek, ontwikkeling, demonstratie en valorisatie op het vlak van het wetenschappelijk onderzoek (inclusief deze medegefinancierd door de EU); alsook…</t>
  </si>
  <si>
    <t>Subventions de fonctionnement aux universités et aux hautes écoles pour des actions de recherche, de développement, de démonstrationet de valorisation dans le domaine de la recherche scientifique (y compris celles cofinancées par l'UE) ; ainsi que…</t>
  </si>
  <si>
    <t>02 002.53.05.4430</t>
  </si>
  <si>
    <t>Subventions de fonctionnement dans le cadre du programme Prospective Research for
Brussels destiné aux universités et hautes écoles</t>
  </si>
  <si>
    <t>Werkingssubsidies voor het programma Research in Brussels B2B brains back to Brussels
bestemd voor universiteiten en hogescholen</t>
  </si>
  <si>
    <t>Subventions de fonctionnement pour le programmes B2B brains back to Brussels destiné aux
universités et hautes écoles</t>
  </si>
  <si>
    <t>Werkingssubsidies aan universiteiten en hogescholen voor het programma "Prospective
Research for Brussels" en voor het programma "B2B - Brains back to Brussels".</t>
  </si>
  <si>
    <t>Subventions de fonctionnement aux universités et hautes écoles pour le programme
"Prospective Research for Brussels" et pour le programmes "B2B Brains back to Brussels".</t>
  </si>
  <si>
    <t>02 003.53.03.4430</t>
  </si>
  <si>
    <t>Werkingssubsidies aan privé verenigingen ten einde de bevordering van het onderzoek en de ontwikkeling van een kennismaatschappij teverzekeren</t>
  </si>
  <si>
    <t>Subventions de fonctionnement aux associations privées afin d'assurer la promotion de la recherche et le développement d'une sociétéde la connaissance</t>
  </si>
  <si>
    <t>14.002.34.01.3300</t>
  </si>
  <si>
    <t>Werkingssubsidies aan onderwijsinstellingen ten einde de bevordering van het onderzoek en de ontwikkeling van een kennismaatschappij te verzekeren</t>
  </si>
  <si>
    <t>14.002.53.02.4430</t>
  </si>
  <si>
    <t>Werkingssubsidies aan privé verenigingen voor onderzoeken, acties of studies zonder economische finaliteit</t>
  </si>
  <si>
    <t>Subventions de fonctionnement aux associations privées pour des recherches, actions ou études sans finalité économique</t>
  </si>
  <si>
    <t>14.003.34.01.3300</t>
  </si>
  <si>
    <t>Werkingssubsidies aan onderwijsinstellingen voor onderzoeken, acties of studies zonder economische finaliteit</t>
  </si>
  <si>
    <t>Subventions de fonctionnement aux établissements d'enseignement pour des recherches, actions ou études sans finalité économique</t>
  </si>
  <si>
    <t>14.003.53.01.4430</t>
  </si>
  <si>
    <t>Subv aux activités de recherche ethnologique</t>
  </si>
  <si>
    <t>Dépenses de toute nature relatives à la promotion et à la diffusion, à l'information et à la création en matière d'Arts plastiques et visuels, d'artisanat de création et de design</t>
  </si>
  <si>
    <t>27111260</t>
  </si>
  <si>
    <t>Subventions et conventions aux artistes, aux établissements publics, associations et organismes de création, d'édition et de diffusion du design et de la mode</t>
  </si>
  <si>
    <t>27123332</t>
  </si>
  <si>
    <t>Recherches amélior. perform. enseign.</t>
  </si>
  <si>
    <t>40410111</t>
  </si>
  <si>
    <t>Bijdragen van België aan buitenlandse organismen in het kader vh Wetenschapsbeleid</t>
  </si>
  <si>
    <t>Contributions de la Belgique à des organismes internationaux dans le cadre de la Politique scientifique</t>
  </si>
  <si>
    <t>145311354003</t>
  </si>
  <si>
    <t>Vrijwillige meerjarige bijdragen aan onder.progr. inzake landbouw op touw gezet door internat. en regionale organis. t.v.v. de lage-inkomenslanden en ondersteunende activiteiten</t>
  </si>
  <si>
    <t>Contributions volontaires pluriannuelles aux progr. de rech. agricole mis en oeuvre par les organ. internat. et région. en faveur des pays à faible revenu et activités de soutien</t>
  </si>
  <si>
    <t>Koninklijk Legermuseum</t>
  </si>
  <si>
    <t>255641416005</t>
  </si>
  <si>
    <t>255642121199</t>
  </si>
  <si>
    <t>Duurzame goederen</t>
  </si>
  <si>
    <t>Opdrachten voor derden ABDA</t>
  </si>
  <si>
    <t>Missions pour tiers partie SACA</t>
  </si>
  <si>
    <t>466011413071</t>
  </si>
  <si>
    <t>1EC320</t>
  </si>
  <si>
    <t>FWO Fundamenteel Onderzoek</t>
  </si>
  <si>
    <t>0EE162</t>
  </si>
  <si>
    <t>FWO investeringen (middel)zware en bijzondere onderzoeksinfrastructuur</t>
  </si>
  <si>
    <t>0EE165</t>
  </si>
  <si>
    <t>FWO Klinisch Wetenschapelijk Onderzoek</t>
  </si>
  <si>
    <t>0EE163</t>
  </si>
  <si>
    <t>FWO Strategisch Basisonderzoek</t>
  </si>
  <si>
    <t>0EE164</t>
  </si>
  <si>
    <t>1EE310</t>
  </si>
  <si>
    <t>1EF364</t>
  </si>
  <si>
    <t>IWT: innovatiecentra</t>
  </si>
  <si>
    <t>1EF391</t>
  </si>
  <si>
    <t>1EF363</t>
  </si>
  <si>
    <t>1EF362</t>
  </si>
  <si>
    <t>1EF361</t>
  </si>
  <si>
    <t>1EE306</t>
  </si>
  <si>
    <t>1EE305</t>
  </si>
  <si>
    <t>1EE303</t>
  </si>
  <si>
    <t>Plantentuin Meise (FFEU)</t>
  </si>
  <si>
    <t>1EE17400</t>
  </si>
  <si>
    <t>PROVISIE OPSTAP ECONOMIE EN INNOVATIE</t>
  </si>
  <si>
    <t>1EC331</t>
  </si>
  <si>
    <t>Steunpunt Economie en Ondernemen</t>
  </si>
  <si>
    <t>1EC12400</t>
  </si>
  <si>
    <t>Subsidie aan de Europacollege voor United Nations University (UNU) in het kader van het prograppa Regionale Integratiestudies</t>
  </si>
  <si>
    <t>1EF12700</t>
  </si>
  <si>
    <t>FD0 FG254 6410</t>
  </si>
  <si>
    <t>OV: Steunpunt Beleidsgericht Onderwijsonderzoek</t>
  </si>
  <si>
    <t>FB0 FH093 4430</t>
  </si>
  <si>
    <t>FD0 FE222 4430</t>
  </si>
  <si>
    <t xml:space="preserve"> Subsidies aan erkende centra voor menselijke erfelijkheid</t>
  </si>
  <si>
    <t>GB0 GC0383 4150</t>
  </si>
  <si>
    <t xml:space="preserve">Interne Stromen -Agentschap Sport Vlaanderen </t>
  </si>
  <si>
    <t>HB0-1HFG2AY-IS</t>
  </si>
  <si>
    <t>wetenschappelijke steunpunten en jeugdonderzoeksplatform</t>
  </si>
  <si>
    <t>1KA203</t>
  </si>
  <si>
    <t>1KA202</t>
  </si>
  <si>
    <t>1KA200</t>
  </si>
  <si>
    <t>ALGEMENE WERKINGSKOSTEN (VERGOED AAN ANDERE SECTOREN DAN DE OVERHEIDSSECTOR) - COMMUNICATIE EN IN VERBAND MET DEELNAME AAN BEURZEN EN EVENEMENTEN</t>
  </si>
  <si>
    <t>LBO LC115 1211</t>
  </si>
  <si>
    <t xml:space="preserve">LNE: NORMERING VAN ZENDANTENNES </t>
  </si>
  <si>
    <t>LB0 LC174 1211</t>
  </si>
  <si>
    <t>LNE: DUURZAME ETHISCH VERANTWOORDE EN MILIEUBEWUSTE ZORGSYSTEMEN</t>
  </si>
  <si>
    <t>INKOMENSOVERDRACHTEN BINNEN EEN INSTITUTIONELE GROEP - AAN ADMINISTRATIEVE OPENBARE INSTELLINGEN (AOI) - EVA VLAAMSE LANDMAATSCHAPPIJ VOOR PLATTELANDSBELEID</t>
  </si>
  <si>
    <t>imecXpand</t>
  </si>
  <si>
    <t>CB0/1CE-X-2-AA/PA</t>
  </si>
  <si>
    <t>DB0 DG011 4610</t>
  </si>
  <si>
    <t xml:space="preserve">LNE DAB MINAFONDS - OPENBARE AFVALSTOFFENMAATSCHAPPIJ </t>
  </si>
  <si>
    <t>Project Energy Ville (vanuit VEA)</t>
  </si>
  <si>
    <t>LE0-LE418-1211</t>
  </si>
  <si>
    <t>Langlopend wetenschappelijk onderzoek</t>
  </si>
  <si>
    <t>NC0 ND032 1211</t>
  </si>
  <si>
    <t>ROW: STEUNPUNT wonen</t>
  </si>
  <si>
    <t>PJ0 PO709 1211</t>
  </si>
  <si>
    <t>1PM706</t>
  </si>
  <si>
    <t>1PN70100</t>
  </si>
  <si>
    <t>ABB: werking en toelagen - ondersteuning beleidsgericht onderzoek</t>
  </si>
  <si>
    <t>1PM71000</t>
  </si>
  <si>
    <t>1PE02200</t>
  </si>
  <si>
    <t>EFRO project: Capture Ugent</t>
  </si>
  <si>
    <t>1EC341</t>
  </si>
  <si>
    <t>EFRO project: Expertise- en innovatiecentrum voor robot- en minimaal invasieve chirurgie</t>
  </si>
  <si>
    <t>EFRO project: Bio Base Europe Pilot Plant</t>
  </si>
  <si>
    <t>Actions dans le cadre de l'objectif 1 - Hainaut (nouvelle programmation)</t>
  </si>
  <si>
    <t>Actions de soutien de l'innovation technologique et aides à la recherche cofinancées par le FEDER hors objectif 1 Hainaut (nouvelle programmation)</t>
  </si>
  <si>
    <t xml:space="preserve">Initiatives en matière de soutien aux infrastructues de recherche </t>
  </si>
  <si>
    <t>Subventions à des centres collectifs de recherche pour le financement de leurs activités de recherche industrielle, recherche appliquée, développement expérimental, guidance et veille technologique (y compris les chercheurs FIRST)</t>
  </si>
  <si>
    <t>Subvention GIGA - Favoriser l'accès et le financement de projets wallons dans le cadre d'appels du Conseil Européen de la Recherche et du programme cadre Horizon 2020 (Nouveau en 2016)</t>
  </si>
  <si>
    <t>Subvention au Welbio-Marshall 2.Vert (Anc. 18.31.61.01)</t>
  </si>
  <si>
    <t>(Nouveau en 2016)Fonds Structurels 2014-2020- Mesures 2.2.1 et 2.3.2.- FEDER</t>
  </si>
  <si>
    <t>Subventions à des entreprises pour des études de faisabilité technique, la protection des droits de propriété industrielle, les services de conseil et soutien à l'innovation (y compris chercheurs FIRST)</t>
  </si>
  <si>
    <t>Subventions à des entreprises pour le financement de projets de recherche industrielle et de développement expérimental</t>
  </si>
  <si>
    <t>Avances récupérables aux entreprises pour le financement de projets de développement expérimental (Prototyping)</t>
  </si>
  <si>
    <t>uitgaven met betrekking tot de bewustmaking voor wetenschappen</t>
  </si>
  <si>
    <t>Dépenses relatives à la sensibilisation aux sciences</t>
  </si>
  <si>
    <t>02 003.08.01.1211</t>
  </si>
  <si>
    <t>werkingssubsidie ann citydev.brussels (GOMB voor de animatie en coördinatie van de koepel van kweekgebouwen</t>
  </si>
  <si>
    <t>subvention de fonctionnement à citydev.brussels (SDRB) pour l'animation et la coordination de la coupole des incubateurs</t>
  </si>
  <si>
    <t>14 002.19.01.3122</t>
  </si>
  <si>
    <t>Werkingssubsidie aan Citydev. brussels voor de financiering van projecten in het kader van de ontwikkeling van digitale vervaardigingsateliers (FabLab - gedelegeerde opdracht)</t>
  </si>
  <si>
    <t>subvention de fonctionnement à citydev.brussels pour le financement de projets dans le cadre du développement d'ateliers de fabrication numérique (FabLab - mission déléguée)</t>
  </si>
  <si>
    <t>14 002.19.02.0310</t>
  </si>
  <si>
    <t>Investeringssubsidie aan Citydev.brussek voor de financiering van projecten in het kader van de ontwikkeling van digitale vervaardigingsateliers (FabLab - gedelegeerde opdracht)</t>
  </si>
  <si>
    <t>subvention d'investissement à Citydev.brussels (SDRB) pour l'animation et la coordination de la coupole des incubateurs</t>
  </si>
  <si>
    <t>14 002.20.02.0310</t>
  </si>
  <si>
    <t>Werkingssubsidies aan de kweekgebouwen</t>
  </si>
  <si>
    <t>subventions de fonctionnement aux incubateurs</t>
  </si>
  <si>
    <t>14 002.38.01.3132</t>
  </si>
  <si>
    <t>Investeringssubsidies aan de incubatoren</t>
  </si>
  <si>
    <t>subventions d'investissements aux incubateurs</t>
  </si>
  <si>
    <t>14 002.39.01.5110</t>
  </si>
  <si>
    <t>Kapitaalparticipaties in vennootschappen of in fondsen die de oprichting en de ontwikkeling van universitaire spin-offs en andere jonge innovatieve onderneningen moeten ondersteunen</t>
  </si>
  <si>
    <t xml:space="preserve">participation en capital dans les sociétés ou dans les fonds destinés à soutenir la création et le développement de spin-offsuniversitaires et autres jeunes entreprises innovantes </t>
  </si>
  <si>
    <t>14 002.41.02.8142</t>
  </si>
  <si>
    <t>Rémunérations et allocations quelconques de personnes des cellules des Commissaires et Délégués du Gouvernement</t>
  </si>
  <si>
    <t>54011102</t>
  </si>
  <si>
    <t>Toelagen aan het KMMA (ex BA 54 22 41.30.38)</t>
  </si>
  <si>
    <t>Subsides au MRAC (ex BA 54 22 41.30.38)</t>
  </si>
  <si>
    <t>145441413038</t>
  </si>
  <si>
    <t>Steun aan de bijdrage van de ARES tot de realisatie vd doelen  vd gemeenschappelijke strategische kaders</t>
  </si>
  <si>
    <t>Soutien à la contribution de l'ARES à la réalisation des cibles des cadres stratégiques communs</t>
  </si>
  <si>
    <t>145441452401</t>
  </si>
  <si>
    <t>Steun aan de bijdrage van de VLIR tot de realisatie vd doelen  vd gemeenschappelijke strategische kaders</t>
  </si>
  <si>
    <t>Soutien à la contribution du VLIR à la réalisation des cibles des cadres stratégiques communs</t>
  </si>
  <si>
    <t>145441452501</t>
  </si>
  <si>
    <t>Toelagen aan het Instituut voor Tropische Geneeskunde (ex BA 54 22 45.25.39)</t>
  </si>
  <si>
    <t>subsides à l'Institut de Médecine Tropicale (ex BA 54 22 45.25.39)</t>
  </si>
  <si>
    <t>145441452539</t>
  </si>
  <si>
    <t>145442354006</t>
  </si>
  <si>
    <t>Dotatie Sciensano</t>
  </si>
  <si>
    <t>Dotation Sciensano</t>
  </si>
  <si>
    <t>255651414001</t>
  </si>
  <si>
    <t>324250455001</t>
  </si>
  <si>
    <t>Uitgaven voor de aankoop van duurzame goederen en diensten voor O&amp;O</t>
  </si>
  <si>
    <t>Dépenses pour l'acquisation de biens meubles durables de R&amp;D</t>
  </si>
  <si>
    <t>466011741001</t>
  </si>
  <si>
    <t>Academie Overzeese Wetenschappen (financ. wet. publikaties)</t>
  </si>
  <si>
    <t>466014512201</t>
  </si>
  <si>
    <t>Cofinanciering Steunpunt Duurzaaam Materialenbeheer</t>
  </si>
  <si>
    <t>1EC10300</t>
  </si>
  <si>
    <t>EFRO/INTERREG project: Euradiomics: beeldvormingsgebaseerde Big Data voor beslissingsondersteunende systemen voor kankerbehandeling</t>
  </si>
  <si>
    <t>EFRO/INTERREG project: BONE Bio-fabrication of Orthopaedics in a New Era</t>
  </si>
  <si>
    <t>EFRO project: Centrum Bouw 4.0</t>
  </si>
  <si>
    <t>EFRO project: Ligno Value Pilot</t>
  </si>
  <si>
    <t>EFRO project: Log!Ville</t>
  </si>
  <si>
    <t>EFRO/INTERREG project: Nano4Sports</t>
  </si>
  <si>
    <t>EFRO project: InQbet Accelerator</t>
  </si>
  <si>
    <t>EFRO project: Bio BASE Flow</t>
  </si>
  <si>
    <t>EFRO project: Onderzoeksgebouw VEG-i-TEC</t>
  </si>
  <si>
    <t>PROVISIE VOOR INVESTERINGEN IN O&amp;O EN HET BEDRIJFSLEVEN: infrastructuur VIB</t>
  </si>
  <si>
    <t>1EC372</t>
  </si>
  <si>
    <t>PROVISIE VOOR INVESTERINGEN IN O&amp;O EN HET BEDRIJFSLEVEN - VLIZ</t>
  </si>
  <si>
    <t>PROVISIE VOOR INVESTERINGEN IN O&amp;O EN HET BEDRIJFSLEVEN - FWO</t>
  </si>
  <si>
    <t xml:space="preserve">Provisie - opstap O&amp;O - AMS </t>
  </si>
  <si>
    <t>1EE10400</t>
  </si>
  <si>
    <t xml:space="preserve">Provisie - opstap O&amp;O - Orpheus </t>
  </si>
  <si>
    <t>Provisie - opstap O&amp;O - KMDA</t>
  </si>
  <si>
    <t>Provisie - opstap O&amp;O - ITG</t>
  </si>
  <si>
    <t>Provisie - opstap O&amp;O - BOF</t>
  </si>
  <si>
    <t>Provisie - opstap O&amp;O - FWO</t>
  </si>
  <si>
    <t>Provisie - opstap O&amp;O - IOF</t>
  </si>
  <si>
    <t>AMS</t>
  </si>
  <si>
    <t>Orpheus</t>
  </si>
  <si>
    <t>1EE18100</t>
  </si>
  <si>
    <t>Vlerick</t>
  </si>
  <si>
    <t>1EE18200</t>
  </si>
  <si>
    <t>VITO FFEU</t>
  </si>
  <si>
    <t>1EF12800</t>
  </si>
  <si>
    <t>FWO zware infrastructuur (investeringsprovisie)</t>
  </si>
  <si>
    <t>1EF395</t>
  </si>
  <si>
    <t>VIB</t>
  </si>
  <si>
    <t>1EF396</t>
  </si>
  <si>
    <t>Proeftuinen</t>
  </si>
  <si>
    <t>1EF398</t>
  </si>
  <si>
    <t>Innovatief aanbesteden</t>
  </si>
  <si>
    <t>1EF399</t>
  </si>
  <si>
    <t>Ziektepreventie, vaccinaties, infectieziekten</t>
  </si>
  <si>
    <t>1GD30300</t>
  </si>
  <si>
    <t>preventief gezondheidsbeleid</t>
  </si>
  <si>
    <t>1GD33000</t>
  </si>
  <si>
    <t>LV: niet duurzame goederen en diensten van het IVA ILVO</t>
  </si>
  <si>
    <t>LV: duurzame goederen, materiaal, machines en vervoermiddelen  van het IVA ILVO</t>
  </si>
  <si>
    <t>DAR:Studiedienst van de Vlaamse Regering</t>
  </si>
  <si>
    <t>1PE00900</t>
  </si>
  <si>
    <t>Waterbouwkundig Labo</t>
  </si>
  <si>
    <t>3MI007</t>
  </si>
  <si>
    <t>REGENERATIEVE GENEESKUNDE</t>
  </si>
  <si>
    <t>EB0-1EFG2AD-WT</t>
  </si>
  <si>
    <t>FD0 FE212 4430</t>
  </si>
  <si>
    <t>FD0 FE219 4430</t>
  </si>
  <si>
    <t>WVG: Dotatie aan het Wetenschappelijk Instituut Volksgezondheid  - Louis Pasteur</t>
  </si>
  <si>
    <t>Interne Stromen -Agentschap Sport Vlaanderen</t>
  </si>
  <si>
    <t>LV: projecten EV ILVO</t>
  </si>
  <si>
    <t>KB0 KD052 4141</t>
  </si>
  <si>
    <t>LNE: NORMERING VAN ZENDANTENNES</t>
  </si>
  <si>
    <t>ROW: Steunpunt wonen</t>
  </si>
  <si>
    <t>Subventions aux  universités et établissements assimilés pour les activités de recherche industrielle et appliquée (y compris chercheurs FIRST) (Anc. 18.31.41.01)</t>
  </si>
  <si>
    <t>18.31.45.06</t>
  </si>
  <si>
    <t>Werkingssubsidies aan eenheden voor collectief onderzoek, universiteiten en hoger onderwijs voor de realisatie van de met O&amp;Overwante diensten (artikel 18 van de ordonnantie van 26 maart 2009)</t>
  </si>
  <si>
    <t>Werkingssubsidies aan ondernemingen voor precompetitief industrieel onderzoek en industrieel onderzoek (artikel 14 van deordonnantie van 26 maart 2009)</t>
  </si>
  <si>
    <t>Subventions de fonctionnement aux entreprises pour des actions de recherche industrielle précompétitive et de recherche industrielle(article 14 de l’ordonnance du 26 mars 2009)</t>
  </si>
  <si>
    <t>Werkingssubsidies aan ondernemingen voor preconcurrentiële ontwikkeling (artikel 15 van de ordonnantie van 26 maart 2009)</t>
  </si>
  <si>
    <t>Subventions de fonctionnement aux entreprises pour développement préconcurrentiel (article 15 de l'ordonnance du  26 mars 2009)</t>
  </si>
  <si>
    <t>Werkingssubsidies aan innovatieve KMO's Starters (artikel 21 van deordonnantie van 26 maart 2009)</t>
  </si>
  <si>
    <t>Subventions de fonctionnement à des jeunes PME innovantes (article 21de l'ordonnance du 26 mars 2009)</t>
  </si>
  <si>
    <t>Werkingssubsidies aan de gewestelijke geconsolideerde v.z.w’s voor ontwikkelings-, demonstratie- en valorisatie acties op het vlakvan het wetenschappelijk onderzoek</t>
  </si>
  <si>
    <t>Subventions de fonctionnement aux a.s.b.l. régionales consolidées pour des actions de développement, de démonstration et devalorisation dans le domaine de la recherche scientifique</t>
  </si>
  <si>
    <t>Werkingssubsidies aan universiteiten en hogescholen voor meerjarige impulsprogramma's</t>
  </si>
  <si>
    <t>Uitgaven met betrekking tot de bewustmaking voor wetenschappen</t>
  </si>
  <si>
    <t>Werkingssubsidies aan universiteiten en hogescholen voor het programma "Prospective Research for Brussels" en voor het programma"B2B - Brains back to Brussels".</t>
  </si>
  <si>
    <t>Subventions de fonctionnement aux universités et hautes écoles pour le programme "Prospective Research for Brussels" et pour leprogrammes "B2B Brains back to Brussels".</t>
  </si>
  <si>
    <t>Werkingssubsidie aan Citydev.brussels voor de financiering van projecten in het kader van de ontwikkeling van digitale vervaardigingsateliers (FabLab - gedelegeerde opdracht)</t>
  </si>
  <si>
    <t>Subvention de fonctionnement à Citydev.brussels pour le financement de projets dans le cadre du développement d'ateliers de fabrication numérique (FabLab – mission déléguée)</t>
  </si>
  <si>
    <t>14.002.19.02.0310</t>
  </si>
  <si>
    <t>Werkingssubsidie aan citydev.brussels (GOMB) voor de animatie en coördinatie van de koepel van kweekgebouwen – Gedelegeerde opdracht</t>
  </si>
  <si>
    <t>Subvention de fonctionnement à citydev.brussels (SDRB) pour l’animation et la coordination de la coupole des incubateurs – Mission déléguée</t>
  </si>
  <si>
    <t>14.002.19.03.0310</t>
  </si>
  <si>
    <t>Investeringssubsidie aan Citydev.brussels voor de financiering van projecten in het kader van de ontwikkeling van digitale vervaardigingsateliers (FabLab - gedelegeerde opdracht)</t>
  </si>
  <si>
    <t>Subvention d'investissement à Citydev.brussels pour le financement de projets dans le cadre du développement d'ateliers de fabrication numérique (FabLab – mission déléguée)</t>
  </si>
  <si>
    <t>14.002.20.02.0310</t>
  </si>
  <si>
    <t>Subventions de fonctionnement aux incubateurs</t>
  </si>
  <si>
    <t>14.002.38.01.3132</t>
  </si>
  <si>
    <t>Subventions d'investissements aux incubateurs</t>
  </si>
  <si>
    <t>14.002.39.01.5110</t>
  </si>
  <si>
    <t>Deelneming in de privé maatschappijen voor de exploitatie van de incubatoren</t>
  </si>
  <si>
    <t>Participation dans les sociétés privées d'exploitation des incubateurs</t>
  </si>
  <si>
    <t>14.002.41.01.8142</t>
  </si>
  <si>
    <t>Kapitaalparticipaties in vennootschappen of in fondsen die de oprichting en de ontwikkeling van universitaire spin-offs en andere jonge innovatieve ondernemingen moeten ondersteunen</t>
  </si>
  <si>
    <t>Participations en capital dans des sociétés ou dans des fonds destinés à soutenir la création et le développement de spin-offs universitaires et autres jeunes entreprises innovantes</t>
  </si>
  <si>
    <t>14.002.41.02.8142</t>
  </si>
  <si>
    <t>Subvention légale Fonds EOS (ex PAI)</t>
  </si>
  <si>
    <t>Subvention au F.R.S. - FNRS pour la gestion opérationnelle des Pôles d'Attraction Interuniversitaires (PAI)</t>
  </si>
  <si>
    <t>45334105</t>
  </si>
  <si>
    <t>55580105</t>
  </si>
  <si>
    <t>Recherche en Art</t>
  </si>
  <si>
    <t>125803123900</t>
  </si>
  <si>
    <t>War Heritage Institute</t>
  </si>
  <si>
    <t>169441400300</t>
  </si>
  <si>
    <t>Uitgaven verbonden ad contracten, overeenkomsten en mandaten mbt de O&amp;O-programma's en -acties en gefinancierd door inkomsten vh Fonds voor Eur. onderz.</t>
  </si>
  <si>
    <t>Dépenses liées aux contrats, conventions et mandats relatifs aux programmes et actions de R&amp;D financées par des recettes du Fonds de recherche européen</t>
  </si>
  <si>
    <t>466051450001</t>
  </si>
  <si>
    <t>NERF - VIB</t>
  </si>
  <si>
    <t>DATABANK ONDERGROND VLAANDEREN, VLAAMSE GEOTHEEK, BODEMBESCHERMING EN NATUURLIJKE RIJKDOMMEN (INCL. UITGAVEN EU COFINANCIERING)</t>
  </si>
  <si>
    <t>LNE: Aankoop van niet-duurzame goederen en diensten van het IVA Instituut voor Natuur- en Bosonderzoek</t>
  </si>
  <si>
    <t>LUCHT - DE MILIEUKWALITEIT VAN DE LEEFOMGEVING VERHOGEN: LUCHT</t>
  </si>
  <si>
    <t>OMG: DOTATIE OVAM VOOR DUURZAAM BEHEER VAN MATERIALENKRINGLOPEN EN AFVALSTOFFEN</t>
  </si>
  <si>
    <t>LNE: Overeenkomsten i.v.m. het energiebeleid en de toepassing van de flexibele mechanismen uit het protocol van Kyoto</t>
  </si>
  <si>
    <t>THEMAOVERSCHRIJDEND INSTRUMENTARIUM OMGEVING - VERGROENING VAN DE ECONOMIE</t>
  </si>
  <si>
    <t>UITVOERING VAN MAATREGELENPROGRAMMA'S IN HET KADER VAN STROOMGEBIEDBEHEERPLANNEN</t>
  </si>
  <si>
    <t>16.02.45.01</t>
  </si>
  <si>
    <t>Artikelnr.</t>
  </si>
  <si>
    <t>WTA</t>
  </si>
  <si>
    <t>%</t>
  </si>
  <si>
    <t>O&amp;O</t>
  </si>
  <si>
    <t>Sum of WTA</t>
  </si>
  <si>
    <t>Sum of O&amp;O</t>
  </si>
  <si>
    <t>1EF11400</t>
  </si>
  <si>
    <t>Autorité</t>
  </si>
  <si>
    <t>Basisallocatie</t>
  </si>
  <si>
    <t>Allocation de base</t>
  </si>
  <si>
    <t>Row Labels</t>
  </si>
  <si>
    <t>Grand Total</t>
  </si>
  <si>
    <t>112 Werkingsuitkering Franstalige instellingen</t>
  </si>
  <si>
    <t>111 Werkingsuitkering Nederlandstalige instellingen</t>
  </si>
  <si>
    <t>113 Werkingsuitkering voor studenten OL</t>
  </si>
  <si>
    <t>121 Fondation Universitaire Luxembourgeoise - F.U.L.</t>
  </si>
  <si>
    <t>122 College voor Ontwikkelingslanden (RUCA)</t>
  </si>
  <si>
    <t>123 Instituut Tropische Geneeskunde - Antwerpen</t>
  </si>
  <si>
    <t>120 Werking universiteiten (andere dan 110)</t>
  </si>
  <si>
    <t>124 Universitaire Faculteit voor Protestantse Godgeleerdheid</t>
  </si>
  <si>
    <t>125 Koninklijk Hoger Instituut voor Landsverdediging</t>
  </si>
  <si>
    <t>126 Koninklijke Militaire School</t>
  </si>
  <si>
    <t>128 Universitair Instituut voor de Studie van het Jodendom - Martin Buber</t>
  </si>
  <si>
    <t>129 Vlerickschool voor Management</t>
  </si>
  <si>
    <t>130 Speciale fondsen voor onderzoek in universiteiten</t>
  </si>
  <si>
    <t>141 Investeringen academische sector universiteiten Investeringen academische sector universiteiten</t>
  </si>
  <si>
    <t>142 Investeringen en werking sociale sector universiteiten</t>
  </si>
  <si>
    <t>143 Pensioenuitkeringen en werkgeversbijdragen</t>
  </si>
  <si>
    <t>144 Academische ziekenhuizen</t>
  </si>
  <si>
    <t>145 Bijzondere kredietlijnen (niet harmoniseerbaar)</t>
  </si>
  <si>
    <t>211 Basisfinanciering, werking, investeringen van de WI</t>
  </si>
  <si>
    <t>212 Aanvullende financiering van de WI</t>
  </si>
  <si>
    <t>220 Academies</t>
  </si>
  <si>
    <t>232 IRE - Institut national des Radio-Eléments</t>
  </si>
  <si>
    <t>233 SCK - Studiecentrum voor Kernenergie</t>
  </si>
  <si>
    <t>234 BIN - Belgisch Instituut voor Normalisatie</t>
  </si>
  <si>
    <t>236 VITO - Vlaamse Instelling voor Technologisch Onderzoek</t>
  </si>
  <si>
    <t>237 IMEC - Interuniversitair Centrum voor Micro-Electronica</t>
  </si>
  <si>
    <t>238 Bedrijfscentra voor collectief onderzoek</t>
  </si>
  <si>
    <t>239 VIB - Vlaams Interuniversitair Instituut voor de Biotechnologie</t>
  </si>
  <si>
    <t>311 Subsidies reizen, beurzen, congressen, publikaties, tentoonstellingen...</t>
  </si>
  <si>
    <t>312 Administratie, controle, commissies, jury's...</t>
  </si>
  <si>
    <t>313 Subsidies aan instellingen en verenigingen n.e.g.</t>
  </si>
  <si>
    <t>314 Subsidies voor studies, enquêtes, onderzoek-contracten, acties n.e.g.</t>
  </si>
  <si>
    <t>321 Subsidies reizen, beurzen, congressen, publikaties, tentoonstellingen...</t>
  </si>
  <si>
    <t>322 Administratie, controle, commissies, jury's...</t>
  </si>
  <si>
    <t>323 Subsidies aan instellingen en verenigingen n.e.g.</t>
  </si>
  <si>
    <t>324 Subsidies voor studies, enquêtes, expertise-contracten, onderzoekcontracten, acties n.e.g.</t>
  </si>
  <si>
    <t>410 O&amp;O-programma's en -projecten (subsidies en terugvorderbare voorschotten)</t>
  </si>
  <si>
    <t>420 GOA - Geconcerteerde onderzoekacties</t>
  </si>
  <si>
    <t>430 IUAP - Interuniversitaire attractiepolen</t>
  </si>
  <si>
    <t>440 FCFO - Fonds voor Collectief Fundamenteel Onderzoek-initiatief minister</t>
  </si>
  <si>
    <t>450 Specialisatiebeurzen (ex-IWONL)</t>
  </si>
  <si>
    <t>510 NFWO - Nationaal Fonds voor Wetenschappelijk Onderzoek</t>
  </si>
  <si>
    <t>520 FCFO - Fonds voor Collectief Fundamenteel Onderzoek-initiatief navorsers</t>
  </si>
  <si>
    <t>530 IIKW - Interuniversitair Instituut voor Kernwetenschappen</t>
  </si>
  <si>
    <t>540 FGWO - Fonds voor Geneeskundig Wetenschappelijk Onderzoek</t>
  </si>
  <si>
    <t>550 ICM - Interuniversitaire College voor Doctoraatsstudies in de Managementwetenschappen</t>
  </si>
  <si>
    <t>560 Subsidie aan de Herculesstichting</t>
  </si>
  <si>
    <t>612 Précompetitief industrieel onderzoek (ex-IWONL)</t>
  </si>
  <si>
    <t>613 Vlaams instituut voor de aanmoediging van Innovatie door Wetenschap en Technologie (IWT – Vlaanderen) (het deel projecten, d.w.z. subsidies en terugvorderbare voorschotten)</t>
  </si>
  <si>
    <t>621 Prototypes (terugvorderbare voorschotten)</t>
  </si>
  <si>
    <t>624 FIOV - Fonds tot bevordering van het industrieel onderzoek in Vlaanderen (subsidies en terugvorderbare voorschotten)</t>
  </si>
  <si>
    <t>625 Fonds bestemd voor de financiering van het industrieel onderzoek (subsidies en terugvorderbare voorschotten)</t>
  </si>
  <si>
    <t>630 Fonds voor Preventie en Sanering inzake Milieu en Natuur</t>
  </si>
  <si>
    <t>710 Ruimteprogramma's en -organisaties</t>
  </si>
  <si>
    <t>720 Andere Belgische bijdragen aan internationale organisaties, instellingen en verenigingen</t>
  </si>
  <si>
    <t>730 Andere programma's en projecten op internationaal vlak</t>
  </si>
  <si>
    <t>626 Hermesfonds</t>
  </si>
  <si>
    <t>614 P.M.V.-Vlaams Innovatiekapitaalfonds</t>
  </si>
  <si>
    <t>111 Allocation de fonctionnement institutions néerlandophones</t>
  </si>
  <si>
    <t>112 Allocation de fonctionnement institutions francophones</t>
  </si>
  <si>
    <t>113 Allocation de fonctionnement pour les étudiants PVD</t>
  </si>
  <si>
    <t>120 Fonctionnement universités (autres que 110)</t>
  </si>
  <si>
    <t>124 Faculté universitaire de théologie protestante</t>
  </si>
  <si>
    <t>125 Institut royal supérieur de Défense</t>
  </si>
  <si>
    <t>126 Ecole royale militaire</t>
  </si>
  <si>
    <t>128 Institut universitaire pour l'étude du judaïsme - Martin Buber</t>
  </si>
  <si>
    <t>130 Fonds spéciaux de recherche dans les universités</t>
  </si>
  <si>
    <t>141 Investissements secteur académique universités</t>
  </si>
  <si>
    <t>142 Investissements et fonctionnement secteur social universités</t>
  </si>
  <si>
    <t>143 Allocations de retraite et cotisations patronales</t>
  </si>
  <si>
    <t>144 Hôpitaux académiques</t>
  </si>
  <si>
    <t>145 Lignes de crédit particulières (non harmonisables)</t>
  </si>
  <si>
    <t>211 Financement de base, fonctionnement, investissements des IS</t>
  </si>
  <si>
    <t>212 Financement complémentaire des IS</t>
  </si>
  <si>
    <t>220 Académies</t>
  </si>
  <si>
    <t>233 CEN - Centre d'études de l'énergie nucléaire</t>
  </si>
  <si>
    <t>234 IBN - Institut belge de normalisation</t>
  </si>
  <si>
    <t>238 Centres sectoriels de recherche collective</t>
  </si>
  <si>
    <t>311 Subventions, voyages, bourses, congrès, publications, expositions...</t>
  </si>
  <si>
    <t>312 Administration, contrôle, commissions, jurys...</t>
  </si>
  <si>
    <t>313 Subventions aux institutions et associations n.c.a.</t>
  </si>
  <si>
    <t>314 Subventions pour études, enquêtes, contrats de recherche, actions n.c.a.</t>
  </si>
  <si>
    <t>321 Subventions, voyages, bourses, congrès, publications, expositions...</t>
  </si>
  <si>
    <t>322 Administration, contrôle, commissions, jurys...</t>
  </si>
  <si>
    <t>323 Subventions aux institutions et associations n.c.a.</t>
  </si>
  <si>
    <t>324 Subventions pour études, enquêtes, contrats d'expertise, contrats de recherche, actions n.c.a.</t>
  </si>
  <si>
    <t>410 Programmes et projets de R&amp;D (subventions et avances récupérables)</t>
  </si>
  <si>
    <t>420 ARC - Actions de Recherche concertées</t>
  </si>
  <si>
    <t>430 PAI - Pôles d'Attraction interuniversitaires</t>
  </si>
  <si>
    <t>440 FRFC - Fonds de la Recherche fondamentale collective-initiative ministérielle</t>
  </si>
  <si>
    <t>450 Bourses de spécialisation (ex-IRSIA)</t>
  </si>
  <si>
    <t>510 FNRS - Fonds national de Recherche scientifique</t>
  </si>
  <si>
    <t>520 FRFC - Fonds de la Recherche fondamentale collective-initiative chercheurs</t>
  </si>
  <si>
    <t>530 IISN - Institut interuniversitaire des Sciences nucléaires</t>
  </si>
  <si>
    <t>540 FRSM - Fonds de la Recherche scientifique médicale</t>
  </si>
  <si>
    <t>550 CIM - Collège interuniversitaire d'Etudes doctorales dans les Sciences du Management</t>
  </si>
  <si>
    <t>612 Recherche industrielle précompétitive (ex-IRSIA)</t>
  </si>
  <si>
    <t>613 Vlaams instituut voor de aanmoediging van Innovatie door Wetenschap en Technologie (IWT – Vlaanderen) (la partie projets, c.-à-d. subventions et avances récupérables)</t>
  </si>
  <si>
    <t>621 Prototypes (avances récupérables)</t>
  </si>
  <si>
    <t>624 FIOV - Fonds tot bevordering van het industrieel onderzoek in Vlaanderen (subventions et avances récupérables)</t>
  </si>
  <si>
    <t>625 Fonds destiné au financement de la recherche industrielle (subventions et avances récupérables)</t>
  </si>
  <si>
    <t>710 Programmes et organisations dans le domaine de l'espace</t>
  </si>
  <si>
    <t>720 Autres contributions belges aux organisations, institutions et associations internationales</t>
  </si>
  <si>
    <t>730 Autres programmes et projets au niveau international</t>
  </si>
  <si>
    <t>NABS-code</t>
  </si>
  <si>
    <t>Code NABS</t>
  </si>
  <si>
    <t>01. Exploratie en exploitatie van het aardse milieu</t>
  </si>
  <si>
    <t>02. Milieubeheer en milieuzorg</t>
  </si>
  <si>
    <t>03. Exploratie en exploitatie van de ruimte</t>
  </si>
  <si>
    <t>04. Transport, telecommunicatie en andere infrastructuur</t>
  </si>
  <si>
    <t>05. Energie</t>
  </si>
  <si>
    <t>06. Industriële productie en technologie</t>
  </si>
  <si>
    <t>07. Gezondheid</t>
  </si>
  <si>
    <t>08. Landbouw</t>
  </si>
  <si>
    <t>09. Opvoeding</t>
  </si>
  <si>
    <t>10. Cultuur, recreatie, godsdienst en media</t>
  </si>
  <si>
    <t>11. Politieke en sociale systemen, structuren en processen</t>
  </si>
  <si>
    <t>12. Algemene kennisvooruitgang: O&amp;O gefinancierd uit algemene universiteitsfondsen (AUF)</t>
  </si>
  <si>
    <t>13. Algemene kennisvooruitgang: O&amp;O gefinancierd uit andere bronnen dan AUF</t>
  </si>
  <si>
    <t>14. Landsverdediging</t>
  </si>
  <si>
    <t>01. Exploration et exploitation du milieu terrestre</t>
  </si>
  <si>
    <t>02. Environnement</t>
  </si>
  <si>
    <t>03. Exploration et exploitation de l'espace</t>
  </si>
  <si>
    <t>04. Transports, télécommunications et autres infrastructures</t>
  </si>
  <si>
    <t>05. Énergie</t>
  </si>
  <si>
    <t>06. Production et technologie industrielles</t>
  </si>
  <si>
    <t>07. Santé</t>
  </si>
  <si>
    <t>08. Agriculture</t>
  </si>
  <si>
    <t>09. Éducation</t>
  </si>
  <si>
    <t>10. Culture, activités de loisirs, cultes et médias</t>
  </si>
  <si>
    <t>11. Systèmes, organisations et processus politiques et sociaux</t>
  </si>
  <si>
    <t>12. Avancement général des connaissances : activités de R&amp;D fin. par les Fonds Généraux des Universités (FGU)</t>
  </si>
  <si>
    <t>13. Avancement général des connaissances : activités de R&amp;D fin. par d’autres sources que les FGU</t>
  </si>
  <si>
    <t>14. Défense</t>
  </si>
  <si>
    <t>Brussels Hoofdstedelijk Gewest</t>
  </si>
  <si>
    <t>Franse Gemeenschap</t>
  </si>
  <si>
    <t>Waals Gewest</t>
  </si>
  <si>
    <t>Vlaamse overheid</t>
  </si>
  <si>
    <t>Federale overheid</t>
  </si>
  <si>
    <t>Autorité fédérale</t>
  </si>
  <si>
    <t>Autorité flamande</t>
  </si>
  <si>
    <t>Région wallonne</t>
  </si>
  <si>
    <t>Région de Bruxelles-Capitale</t>
  </si>
  <si>
    <t>Communauté française</t>
  </si>
  <si>
    <t>Departement</t>
  </si>
  <si>
    <t>Département</t>
  </si>
  <si>
    <t>11  FEDERAAL WETENSCHAPSBELEID</t>
  </si>
  <si>
    <t>11  POLITIQUE SCIENTIFIQUE FEDERALE</t>
  </si>
  <si>
    <t>12  JUSTITIE</t>
  </si>
  <si>
    <t>12  JUSTICE</t>
  </si>
  <si>
    <t>13  BINNENLANDSE ZAKEN</t>
  </si>
  <si>
    <t>13  INTERIEUR</t>
  </si>
  <si>
    <t>14  BUITENLANDSE ZAKEN, BUITENLANDSE HANDEL EN ONTWIKKELINGSSAMENWERKING</t>
  </si>
  <si>
    <t>14  AFFAIRES ETRANGERES, COMMERCE EXTERIEUR ET COOPERATION AU DEVELOPPEMENT</t>
  </si>
  <si>
    <t>16  LANDSVERDEDIGING</t>
  </si>
  <si>
    <t>16  DEFENSE NATIONALE</t>
  </si>
  <si>
    <t>17  FEDERALE POLITIE</t>
  </si>
  <si>
    <t>17  POLICE FEDERALE</t>
  </si>
  <si>
    <t>23  TEWERKSTELLING EN ARBEID</t>
  </si>
  <si>
    <t>23  EMPLOI ET TRAVAIL</t>
  </si>
  <si>
    <t>24  SOCIALE ZEKERHEID</t>
  </si>
  <si>
    <t>24  SECURITE SOCIALE</t>
  </si>
  <si>
    <t>25  VOLKSGEZONDHEID, VEILIGHEID VAN DE VOEDSELKETEN EN LEEFMILIEU</t>
  </si>
  <si>
    <t>25  SANTE PUBLIQUE, SECURITE DE LA CHAINE ALIMENTAIRE ET ENVIRONNEMENT</t>
  </si>
  <si>
    <t>32  ECONOMISCHE ZAKEN</t>
  </si>
  <si>
    <t>32  AFFAIRES ECONOMIQUES</t>
  </si>
  <si>
    <t>Label</t>
  </si>
  <si>
    <t>CFS/STAT-groep</t>
  </si>
  <si>
    <t>100</t>
  </si>
  <si>
    <t>200</t>
  </si>
  <si>
    <t>300</t>
  </si>
  <si>
    <t>400</t>
  </si>
  <si>
    <t>500</t>
  </si>
  <si>
    <t>600</t>
  </si>
  <si>
    <t>700</t>
  </si>
  <si>
    <t>Budget AST</t>
  </si>
  <si>
    <t>% R&amp;D</t>
  </si>
  <si>
    <t>CRÉDITS BUDGÉTAIRES PUBLICS DE R&amp;D EN BELGIQUE</t>
  </si>
  <si>
    <t>Année</t>
  </si>
  <si>
    <t>100 ENSEIGNEMENT SUPÉRIEUR (ES)</t>
  </si>
  <si>
    <t>200 INSTITUTIONS SCIENTIFIQUES (IS)</t>
  </si>
  <si>
    <t>300 CRÉDITS DIVERS R&amp;D ET AST N.C.A.</t>
  </si>
  <si>
    <t>400 PROGRAMMES D'ACTION ET SYSTÈMES ORGANIQUES DE R&amp;D</t>
  </si>
  <si>
    <t>500 FONDS DE RECHERCHE UNIVERSITAIRE ET FONDAMENTALE</t>
  </si>
  <si>
    <t>600 FONDS DE RECHERCHE INDUSTRIELLE ET APPLIQUÉE</t>
  </si>
  <si>
    <t>700 ACTIONS INTERNATIONALES</t>
  </si>
  <si>
    <t>CFS/STAT-code</t>
  </si>
  <si>
    <t>Code CFS/STAT</t>
  </si>
  <si>
    <t>Part de R&amp;D</t>
  </si>
  <si>
    <t>14  AFF. ETRANG., COMM. EXT. ET COOP. AU DEVELOPPEMENT</t>
  </si>
  <si>
    <t>25  SANTE PUBL., SECURITE DE LA CHAINE ALIM. ET ENVIR.</t>
  </si>
  <si>
    <t>BUDGET PAR ANNÉE-AUTORITÉ-NABS-n°CFS/STAT</t>
  </si>
  <si>
    <t>à prix courants et en milliers d'euros</t>
  </si>
  <si>
    <t>Autorité fédérale par département</t>
  </si>
  <si>
    <t>Evolution des crédits publics au cours des années (CBPRD/GBARD)</t>
  </si>
  <si>
    <t>Werkingsuitgaven ter ondersteuning van RDI projecten</t>
  </si>
  <si>
    <t>Dépenses de fonctionnement liées au soutien des projets RDI</t>
  </si>
  <si>
    <t>02.001.08.01.1211</t>
  </si>
  <si>
    <t>Subventions de fonctionnement à des unités de recherche collective, universitaires et de l'enseignement supérieur pour la réalisation de services connexes à la R&amp;D (article 18 de l’ordonnance du 26 mars 2009)</t>
  </si>
  <si>
    <t>Werkingssubsidies aan aan eenheden van collectieve onderzoek, universiteiten en van de hoger onderwijs voor de tijdelijke aanwervingvan hooggekawalificeerd personeel (artikel 25 §1 van de ordonnantie van 26 maart 2009)</t>
  </si>
  <si>
    <t>Subventions de fonctionnement à des unités de recherche collective, universitaires et de l'enseignement supérieur  pour l'engagementde personnel hautement qualifié (article 25 § 1 de l'ordonnance du 26 mars 2009)</t>
  </si>
  <si>
    <t>02.001.53.05.4430</t>
  </si>
  <si>
    <t>02.002.34.03.3300</t>
  </si>
  <si>
    <t>Werkingssubsidies aan universiteiten en hogescholen voor acties in verband met onderzoek, ontwikkeling, demonstratie en valorisatie op het vlak van het wetenschappelijk onderzoek.</t>
  </si>
  <si>
    <t>Subventions de fonctionnement aux universités, aux hautes écoles pour des actions de recherche, de développement, de démonstration et de valorisation dans le domaine de la recherche scientifique.</t>
  </si>
  <si>
    <t>02.002.53.04.4430</t>
  </si>
  <si>
    <t>02.003.53.01.4430</t>
  </si>
  <si>
    <t>Werkingssubsidies aan privé ondernemingen ten einde de bevordering van het onderzoek en de ontwikkeling van een kennismaatschappij te verzekeren</t>
  </si>
  <si>
    <t>Subventions de fonctionnement aux entreprises privées afin d'assurer la promotion de la recherche et le développement d'une société de la connaissance</t>
  </si>
  <si>
    <t>14.002.38.02.3132</t>
  </si>
  <si>
    <t>Soutien à la recherche en Hautes Ecoles</t>
  </si>
  <si>
    <t>57474001</t>
  </si>
  <si>
    <t>Steun aan de bijdrage van de ARES tot de realisatie vd doelen vd gemeenschappelijke strategische kaders</t>
  </si>
  <si>
    <t>Steun aan de bijdrage van de VLIR tot de realisatie vd doelen vd gemeenschappelijke strategische kaders</t>
  </si>
  <si>
    <t>324440512201</t>
  </si>
  <si>
    <t>324650414030</t>
  </si>
  <si>
    <t>Beheer van O&amp;O internationaal</t>
  </si>
  <si>
    <t>Schatkistvoorschot aan het Instituut Von Karman</t>
  </si>
  <si>
    <t>Avance de trésorerie à l'institut Von Karman</t>
  </si>
  <si>
    <t>466023811201</t>
  </si>
  <si>
    <t>ICCROM (International Centre for the Study of the Preservation and Restoration of Cultural Property)</t>
  </si>
  <si>
    <t>Publiek-privé partnerschap digitalisering FWI's - bijkomende financiering</t>
  </si>
  <si>
    <t>Partenariat public-privé digitalisation ESF - financement complémentaire</t>
  </si>
  <si>
    <t>Belgian American Educational Foundation</t>
  </si>
  <si>
    <t>EB0-1EEG5GT-IS</t>
  </si>
  <si>
    <t>EB0-1EBG2AG-WT</t>
  </si>
  <si>
    <t>EB0-1EBG2AB-WT</t>
  </si>
  <si>
    <t>EB0-1EBG2AE-WT</t>
  </si>
  <si>
    <t>EB0-1EBG2AF-WT</t>
  </si>
  <si>
    <t>ECH-1ECG5AG-WT</t>
  </si>
  <si>
    <t>PROVISIE VOOR INVESTERINGEN IN O&amp;O EN HET BEDRIJFSLEVEN - Flanders Make</t>
  </si>
  <si>
    <t>PROVISIE VOOR INVESTERINGEN IN O&amp;O EN HET BEDRIJFSLEVEN - O&amp;O projecten</t>
  </si>
  <si>
    <t>PROVISIE VOOR INVESTERINGEN IN O&amp;O EN HET BEDRIJFSLEVEN - IMEC Mobilidata</t>
  </si>
  <si>
    <t>PROVISIE VOOR INVESTERINGEN IN O&amp;O EN HET BEDRIJFSLEVEN - STEM</t>
  </si>
  <si>
    <t>EB0-1EEG2HA-WT</t>
  </si>
  <si>
    <t>EB0-1EEG2HQ-IS</t>
  </si>
  <si>
    <t>EB0-1EEG2GS-IS</t>
  </si>
  <si>
    <t>EB0-1EFG2MS-IS</t>
  </si>
  <si>
    <t>EB0-1EEG2KA-WT</t>
  </si>
  <si>
    <t>EB0-1EEG2GR-IS</t>
  </si>
  <si>
    <t>EB0-1EEG2HU-IS</t>
  </si>
  <si>
    <t>EB0-1EEG5HU-IS</t>
  </si>
  <si>
    <t>Alamire foundation</t>
  </si>
  <si>
    <t>ECH-1EFG5AC-WT</t>
  </si>
  <si>
    <t>EB0-1EFG2LA-WT</t>
  </si>
  <si>
    <t>EB0-1EFG2LX-IS</t>
  </si>
  <si>
    <t>EB0-1EFG2LW-IS</t>
  </si>
  <si>
    <t>EB0-1EFG2LB-WT</t>
  </si>
  <si>
    <t>EB0-1EFG2LC-WT</t>
  </si>
  <si>
    <t>EB0-1EFG5LX-IS</t>
  </si>
  <si>
    <t>FWO</t>
  </si>
  <si>
    <t>ECH-1ECG5DT-IS</t>
  </si>
  <si>
    <t>EFRO</t>
  </si>
  <si>
    <t>ECH-1ECG5EX-IS</t>
  </si>
  <si>
    <t>KD0-1KAH2ZZ-LO</t>
  </si>
  <si>
    <t>KD0-1KAH2ZZ-WT</t>
  </si>
  <si>
    <t>DKB:Vlaamse Statistische Autoriteit</t>
  </si>
  <si>
    <t>PA0/1PE-A-2-AE/WT</t>
  </si>
  <si>
    <t xml:space="preserve">DKB: Subsidie aan Steunpunt Bestuurlijke Vernieuwing </t>
  </si>
  <si>
    <t>PA0/1PE-X-2-AI/WT</t>
  </si>
  <si>
    <t>PJ0/1PN-C-2-AA/WT</t>
  </si>
  <si>
    <t>PJ0/1PM-C-2-AF/WT</t>
  </si>
  <si>
    <t>MBU-3MIF2AF-WT</t>
  </si>
  <si>
    <t>DB0/1DG-F-2-AY/IS</t>
  </si>
  <si>
    <t>FB0/1FG-E-2-AN/WT</t>
  </si>
  <si>
    <t>FB0/1FE-E-2-AC/WT</t>
  </si>
  <si>
    <t>FD0/1FE-E-2-AA/IS</t>
  </si>
  <si>
    <t>FD0/1FE-E-2-AA/WT</t>
  </si>
  <si>
    <t>FD0/1FE-E-2-AB/WT</t>
  </si>
  <si>
    <t>FD0/1FO-E-2-F/WT</t>
  </si>
  <si>
    <t>Eigenaarsonderhoud vlaamse autonome hogescholen</t>
  </si>
  <si>
    <t>FD0/1FG-E-2-AI/IS</t>
  </si>
  <si>
    <t>FD0/1FG-E-2-AI/WT</t>
  </si>
  <si>
    <t>Investeringen hoger onderwijs</t>
  </si>
  <si>
    <t>GB0/1GC-D-2-AA/WT</t>
  </si>
  <si>
    <t>GB0/1GF-D-2-AY/IS</t>
  </si>
  <si>
    <t>GB0/1GG-D-2-AY/IS</t>
  </si>
  <si>
    <t>GE0/1GD-D-2-AA/WT</t>
  </si>
  <si>
    <t>GE0/1GD-D-2-AC/WT</t>
  </si>
  <si>
    <t>HB0/1HC-I-2-AH/WT</t>
  </si>
  <si>
    <t>Wetenschappelijke steunpunten en jeugdonderzoeksplatform</t>
  </si>
  <si>
    <t>HB0/1HF-G-2-AY/IS</t>
  </si>
  <si>
    <t>HD0/1HE-I-2-AP/IS</t>
  </si>
  <si>
    <t>JB0/1JD-G-2-AA/WT</t>
  </si>
  <si>
    <t>KB0-1KDH2CA-WT</t>
  </si>
  <si>
    <t>KB0-1KFH2EY-IS</t>
  </si>
  <si>
    <t>Interne stromen EV ILVO (Fonds voor Landbouw en Visserij)</t>
  </si>
  <si>
    <t>KB0-1KDH4CY-IS</t>
  </si>
  <si>
    <t>Dotatie aan het Eigen Vermogen ILVO voor onderzoek ikv IHD/PAS (emissiereducties veeteeltsector)</t>
  </si>
  <si>
    <t>QB0-1QCH2EA-WT</t>
  </si>
  <si>
    <t>QB0-1QCH2OU-IS</t>
  </si>
  <si>
    <t>QBX-3QCH2GY-IS</t>
  </si>
  <si>
    <t>QC0-1QCH2FF-WT</t>
  </si>
  <si>
    <t>QB0-1QCH2NA-WT</t>
  </si>
  <si>
    <t>QBX-3QCH2EV-IS</t>
  </si>
  <si>
    <t>QBX-3QCH2DY-IS</t>
  </si>
  <si>
    <t>QBX-3QCH2NA-WT</t>
  </si>
  <si>
    <t>QBX-3QCH2OA-WT</t>
  </si>
  <si>
    <t>QC0-1QAH2ZZ-LO</t>
  </si>
  <si>
    <t>MB0/1MI-F-2-AE/WT</t>
  </si>
  <si>
    <t>QB0-1QCH2DW-IS</t>
  </si>
  <si>
    <t>QBX-3QCH2HA-WT</t>
  </si>
  <si>
    <t>PJ0/1PF-C-2-AE/WT</t>
  </si>
  <si>
    <t>QG0-1QGA2AA-WT</t>
  </si>
  <si>
    <t>QG0-1QAA2ZZ-LO</t>
  </si>
  <si>
    <t>NE0/1NE-C-2-AA/WT</t>
  </si>
  <si>
    <t>QBX-3QCH2OC-WT</t>
  </si>
  <si>
    <t>QBX-3QCH2DA-WT</t>
  </si>
  <si>
    <t>Dierenwelzijn</t>
  </si>
  <si>
    <t>1QF101</t>
  </si>
  <si>
    <t>Subside de fonctionnement à l'Institut  Wallon de l'Evaluation, de la Prospective et de la Statistique</t>
  </si>
  <si>
    <t>Subventions à l'Institut Jules Destrée</t>
  </si>
  <si>
    <t>Etudes et prestations de tiers</t>
  </si>
  <si>
    <t>Subv. pour trav. aux adm. publ. subord., en ce compr. les trav. amélior. la sécurisat. des quart. urb., les trav. à exéc. aux bâtim. publ. y compr. ... - Plans triennaux</t>
  </si>
  <si>
    <t>Subventions aux administrations publiques subordonnées pour favoriser l'amélioration du cadre de vie, les conditions d'accueil et d'accessibilité aux bâtiments publics et l'intégration sociale</t>
  </si>
  <si>
    <t>Subvention au C.R.A.C. pour le financement d'investissements communaux d'intérêt supra-local destinés aux Services de sécurité, crèches et bâtiments de synergie communes - CPAS et subvention au CRAC pour le financement des travaux de voirie</t>
  </si>
  <si>
    <t xml:space="preserve">Etudes, relations publiques, documentation, participation à des séminaires et colloques, frais de réunions, frais de fonctionnement, y compris les frais de fonctionnement des dispositifs expérimentaux </t>
  </si>
  <si>
    <t>Etudes et contrats de services pluriannuels spécifiques au programme du DEMNA</t>
  </si>
  <si>
    <t xml:space="preserve">Subventions au secteur autre que public en matière d'Etude du Milieu naturel et agricole </t>
  </si>
  <si>
    <t>Subvention au Centre wallon de Recherches Agronomiques de Gembloux (CRA-W)</t>
  </si>
  <si>
    <t>Achat de biens meubles durables spécifiques au programme DEMNA</t>
  </si>
  <si>
    <t>Etudes, relations publ., assur. spécif., honoraires avocats, document., particip. à des séminaires et colloques, frais de réunions, organis. examen de chasse, ainsi que … relatif aux bois et forêts</t>
  </si>
  <si>
    <t>Etudes et contrats de service pluriannuels</t>
  </si>
  <si>
    <t xml:space="preserve">Etudes et conventions d'étude, frais de réunions, information, éducation dans le cadre de Natura 2000 </t>
  </si>
  <si>
    <t>Subventions au secteur autre que public pour la recherche et la vulgarisation en matière de gestion durable (accords cadres 2014-2019)</t>
  </si>
  <si>
    <t>Subventions au secteur public en faveur de la recherche et de la vulgarisation en matière de gestion durable (accord cadre 2015-2019)</t>
  </si>
  <si>
    <t>Achats de biens et services non durables spécif. au progr. du DEE, en ce compr. anal., études, document., relat. publ., particip. à des séminaires et colloques, frais de réun. et indemn. divers. découlant de l'engagement de la resp. de la Région</t>
  </si>
  <si>
    <t>Subventions aux organismes universitaires</t>
  </si>
  <si>
    <t>Subventions visant la recherche dans le domaine de l'energie</t>
  </si>
  <si>
    <t>Subvention recherche secteur université</t>
  </si>
  <si>
    <t>16.31.65.01</t>
  </si>
  <si>
    <t>Apports de capitaux et avances récupérables en matière de politique de l'énergie, visant notamment la recherche liée à l'énergie (contrat d'avenir)</t>
  </si>
  <si>
    <t>Soutien à des initiatives dans le domaine de l'action sociale</t>
  </si>
  <si>
    <t>Subvention à l'IWEPS pour les dépenses de fonctionnement de l'Observatoire de l'emploi</t>
  </si>
  <si>
    <t>Plan d'accompagnement à l'emploi</t>
  </si>
  <si>
    <t>Subvention de fonctionnement au Forem et pour la gestion du P.R.C.</t>
  </si>
  <si>
    <t>Subvention pour le fonctionnement des centres de compétence</t>
  </si>
  <si>
    <t>Subventions accordées dans le cadre de l'accord de coopération avec la Communauté Wallonie Bruxelles (Contrat d'Avenir)</t>
  </si>
  <si>
    <t>Subventions dans le cadre de l'initiative Welbio et WISD</t>
  </si>
  <si>
    <t>Subventions à des universités et établissements assimilés pour leurs activités de recherche industrielle et appliquée (y compris chercheurs FIRST)</t>
  </si>
  <si>
    <t>Pôles de compétitivité - subventions aux entreprises, aux universités et aux centres de recherche - Marshall 2.vert</t>
  </si>
  <si>
    <t>Fonds organique : Fonds destiné au soutien de la recherche, du développement et de l'innovation</t>
  </si>
  <si>
    <t>Subventions de fonctionnement à des unités de recherche collective, universitaires et de l'enseignement supérieur pour la réalisation de services connexes à la R&amp;D (art. 18 de l'ordonnance du 26 mars 2009),pour des partenariats internationaux (art. 23 de…</t>
  </si>
  <si>
    <t>02.002.15.01.4160</t>
  </si>
  <si>
    <t>Subventions de fonctionnement à des unités de recherche collective, universitaires et de l'enseignement supérieur pour laréalisation de services connexes à la R&amp;D (article 18 de l’ordonnance du 26 mars 2009)</t>
  </si>
  <si>
    <t>02.001.34.01.3300</t>
  </si>
  <si>
    <t>02.001.38.01.3132</t>
  </si>
  <si>
    <t>02.001.38.05.3132</t>
  </si>
  <si>
    <t>Initiatives nouvelles enseignement sup.</t>
  </si>
  <si>
    <t>40300107</t>
  </si>
  <si>
    <t>Opdracht voor derden gedeelte Europese unie</t>
  </si>
  <si>
    <t>Mission pour tiers partie union européenne</t>
  </si>
  <si>
    <t>466011351071</t>
  </si>
  <si>
    <t>Dotatie aan de ivzw MYRRHA</t>
  </si>
  <si>
    <t>Dotation à l'aisbl MYRRHA</t>
  </si>
  <si>
    <t>466016330001</t>
  </si>
  <si>
    <t>EB0-1EBG2AH-PR</t>
  </si>
  <si>
    <t>235 Flanders Make</t>
  </si>
  <si>
    <t>ECH-1ECG5DV-IS</t>
  </si>
  <si>
    <t>KD0/1LA-H-2-ZZ/LO</t>
  </si>
  <si>
    <t>KD0/1KA-H-2-ZZ/WT</t>
  </si>
  <si>
    <t>Xperta - werking, inveteringen en onderzoek WL</t>
  </si>
  <si>
    <t>MB0-1MFF2KB-WT</t>
  </si>
  <si>
    <t xml:space="preserve">ACTIEF SCHULDBEHEER: Flanders Future Tech Fund </t>
  </si>
  <si>
    <t>CB0/1CE-X-2-BA/PA</t>
  </si>
  <si>
    <t>Alamire Foundation</t>
  </si>
  <si>
    <t>GB0/1GC-D-2-AH/WT</t>
  </si>
  <si>
    <t>KB0/1KD-H-2-AA/WT</t>
  </si>
  <si>
    <t>KB0/1KD-H-2-AC/WT</t>
  </si>
  <si>
    <t>KB0/1KD-H-2-AY/IS</t>
  </si>
  <si>
    <t>QF0-1QDC2TA-WT</t>
  </si>
  <si>
    <t>WERKING EN TOELAGEN -  OMGEVINGSBELEID VOOR RUIMTE EN MILIEU -  EEN BETROUWBARE PARTNER VOOR ONZE BELANGHEBBENDEN</t>
  </si>
  <si>
    <t>Grondfonds - handhaving</t>
  </si>
  <si>
    <t>QBZ 3QC10600 </t>
  </si>
  <si>
    <t>UITVOERING DECREET OMGEVINGSVERGUNNING (OMGEVINGSFONDS)</t>
  </si>
  <si>
    <t>WERKING EN TOELAGEN - ENERGIE - DE ENERGIEOPWEKKING UIT HERNIEUWBARE ENERGIEBRONNEN BEVORDEREN</t>
  </si>
  <si>
    <t>Subside de fonctionnement à l'Institut Wallon de l'Evaluation, de la Prospective et de la Statistique</t>
  </si>
  <si>
    <t>Subventions aux administrations publiques subordonnées pour des travaux dans le cadre de la phase II du plan d'action pluriannuel visant à réduire l'habitat permanent dans les équipements touristiques de Wallonie</t>
  </si>
  <si>
    <t>Nouvelles filières industrielles et pôles de compétitivité - subventions aux entreprises, aux universités et aux centres de recherche</t>
  </si>
  <si>
    <t>18.31.01.13</t>
  </si>
  <si>
    <t>18.31.31.03</t>
  </si>
  <si>
    <t xml:space="preserve">Subvention GIGA - Favoriser l'accès et le financement de projets wallons dans le cadre d'appels du Conseil Européen de la Recherche et du programme cadre Horizon 2020 </t>
  </si>
  <si>
    <t>Soutenir le développement expérimental dans les entreprises</t>
  </si>
  <si>
    <t>18.31.81.01</t>
  </si>
  <si>
    <t>Flanders Future Tech Fund</t>
  </si>
  <si>
    <t>EB0-1ECB2BY-IS</t>
  </si>
  <si>
    <t>PROVISIE VOOR INVESTERINGEN IN O&amp;O EN HET BEDRIJFSLEVEN - VL Hora Hogescholen</t>
  </si>
  <si>
    <t xml:space="preserve">PROVISIE VOOR INVESTERINGEN IN O&amp;O EN HET BEDRIJFSLEVEN - project Terra </t>
  </si>
  <si>
    <t>PROVISIE VOOR INVESTERINGEN IN O&amp;O EN HET BEDRIJFSLEVEN - gebouw VLIZ</t>
  </si>
  <si>
    <t>PROVISIE VOOR INVESTERINGEN IN O&amp;O EN HET BEDRIJFSLEVEN - euro-hpc  (CSC-Tieteen)</t>
  </si>
  <si>
    <t>PROVISIE VOOR INVESTERINGEN IN O&amp;O EN HET BEDRIJFSLEVEN - Digitalisering water (Internet of Water)</t>
  </si>
  <si>
    <t>PROVISIE VOOR INVESTERINGEN IN O&amp;O EN HET BEDRIJFSLEVEN - Digitalisering Onderwijs - e-learn IMEC</t>
  </si>
  <si>
    <t>PROVISIE VOOR INVESTERINGEN IN O&amp;O EN HET BEDRIJFSLEVEN - City of Things : imec smart retail dashboard</t>
  </si>
  <si>
    <t>PROVISIE VOOR INVESTERINGEN IN O&amp;O EN HET BEDRIJFSLEVEN  - STRESSY (onderdeel City of Things)</t>
  </si>
  <si>
    <t xml:space="preserve">PROVISIE VOOR INVESTERINGEN IN O&amp;O EN HET BEDRIJFSLEVEN  - 100 gigabyte </t>
  </si>
  <si>
    <t>Provisie O&amp;O: VLIZ éénmalige investeringssubsidie Ocean Innovation Space</t>
  </si>
  <si>
    <t>Provisie O&amp;O: VLIZ</t>
  </si>
  <si>
    <t>Provisie O&amp;O: Open Science (FWO)</t>
  </si>
  <si>
    <t>Provisie O&amp;O: ITG investering in infrastructuur voor insectarium</t>
  </si>
  <si>
    <t>Provisie O&amp;O: interface en IOF</t>
  </si>
  <si>
    <t>Provisie O&amp;O: ILVO</t>
  </si>
  <si>
    <t>Provisie O&amp;O: gepersonaliseerde geneeskunde</t>
  </si>
  <si>
    <t>Provisie O&amp;O: FWO</t>
  </si>
  <si>
    <t>Provisie O&amp;O: Flanders Make</t>
  </si>
  <si>
    <t>Provisie O&amp;O: ECOOM</t>
  </si>
  <si>
    <t>Provisie O&amp;O: BOF</t>
  </si>
  <si>
    <t>Provisie O&amp;O: beleidsplan AI</t>
  </si>
  <si>
    <t>Provisie O&amp;O: APM</t>
  </si>
  <si>
    <t>Provisie O&amp;O:  beleidsplan CS</t>
  </si>
  <si>
    <t>Kennisdiffusie hogescholen</t>
  </si>
  <si>
    <t>ECH-1ECB5CA-WT</t>
  </si>
  <si>
    <t>ONDERZOEKEN TER ONDERSTEUNING VAN HET BELEID INZAKE TOEGANG TOT FINANCIERING EN/OF ONDENEMERSCHAPSBEVORDERING</t>
  </si>
  <si>
    <t>BEDRIJFSSTEUN  ONDERZOEK</t>
  </si>
  <si>
    <t>ECH-1EFB5NA-WT</t>
  </si>
  <si>
    <t>BEDRIJFSSTEUN CLUSTERS</t>
  </si>
  <si>
    <t>BEDRIJFSSTEUN CORNET/COOCK (COLL O&amp;O EN COLL KENNISVERSPREIDING)</t>
  </si>
  <si>
    <t>BEDRIJFSSTEUN IM</t>
  </si>
  <si>
    <t>BEDRIJFSSTEUN ONTWIKKELING</t>
  </si>
  <si>
    <t>IC VLAANDEREN (VZW BEDRIJFSTRAJECTEN)</t>
  </si>
  <si>
    <t>XR CALL</t>
  </si>
  <si>
    <t>KD0-1KAB2ZZ-LO</t>
  </si>
  <si>
    <t>KD0-1KAB2ZZ-WT</t>
  </si>
  <si>
    <t>GE0/1GD-D-2-AE/WT</t>
  </si>
  <si>
    <t>HB0/1HB-A-2AD/WT</t>
  </si>
  <si>
    <t>CJSM: wetenschappelijke steunpunten en jeugdonderzoeksplatform</t>
  </si>
  <si>
    <t>KB0-1KDB2AA-WT</t>
  </si>
  <si>
    <t>KB0-1KDB2BB-WT</t>
  </si>
  <si>
    <t>KB0-1KFB2EY-IS</t>
  </si>
  <si>
    <t>KB0-1KFB4BV-IS</t>
  </si>
  <si>
    <t>QB0-1QCH2NC-WT</t>
  </si>
  <si>
    <t>QB0-1QCH2NB-WT</t>
  </si>
  <si>
    <t>LV: ONDERZOEK MET HET OOG OP HET REALISEREN VAN DE DUURZAME ONTWIKKELINGSDOELSTELLINGEN VAN DE VN WAT LANDBOUW EN VOEDING BETREFT</t>
  </si>
  <si>
    <t>1QC167</t>
  </si>
  <si>
    <t>1QC133</t>
  </si>
  <si>
    <t>1QE101</t>
  </si>
  <si>
    <t>Provision pour revalorisation des bourses de
recherche dans le cadre de l'accord sectoriel
2019-2020</t>
  </si>
  <si>
    <t>45310102</t>
  </si>
  <si>
    <t>14.11.12.03</t>
  </si>
  <si>
    <t>14.07.63.02</t>
  </si>
  <si>
    <t>14.07.63.04</t>
  </si>
  <si>
    <t>14.07.63.07</t>
  </si>
  <si>
    <t>14.07.61.01</t>
  </si>
  <si>
    <t>Fonds structurels 2014-2020 – Mesures 2.1.1, 2.1.2 et 2.2.2 – FEDER</t>
  </si>
  <si>
    <t>18.31.10.03</t>
  </si>
  <si>
    <t>Fonds structurels 2014-2020 - Mesures 2.2.1 et 2.3.2 FEDER</t>
  </si>
  <si>
    <t>Subventions pour infrastructures partagées de recherche collective - Plan Wallon d'Investissements (PWI)</t>
  </si>
  <si>
    <t>18.31.51.01</t>
  </si>
  <si>
    <t>Subvention en infrastructures de recherche - Secteur public étranger</t>
  </si>
  <si>
    <t>18.31.54.01</t>
  </si>
  <si>
    <t>PWI : infrastructures de recherche pour les universités</t>
  </si>
  <si>
    <t>Fonds budgétaire : Fonds destiné au soutien de la Recherche, du développement et de l'innovation</t>
  </si>
  <si>
    <t>18.52.10.01</t>
  </si>
  <si>
    <t>Toelage aan Belgoprocess in kader van de economische steun aan Oost-Europese landen</t>
  </si>
  <si>
    <t>Subvention à Belgoprocess dans le cadre de l'aide économique au pays de l'Europe de l'Est</t>
  </si>
  <si>
    <t>Toelage aan het SCK in kader van de economische steun aan Oost-Europese landen</t>
  </si>
  <si>
    <t>Subvention au CEN dans le cadre de l'aide économique au pays de l'Europe de l'Est</t>
  </si>
  <si>
    <t>SCK fusie onderzoek</t>
  </si>
  <si>
    <t>CEN recherche fusion</t>
  </si>
  <si>
    <t>Koninklijke Militaire School fusie onderzoek</t>
  </si>
  <si>
    <t>Ecole Royale Militaire recherche fusion</t>
  </si>
  <si>
    <t>FR Universiteiten fusie onderzoek</t>
  </si>
  <si>
    <t>Universités FR recherche fusion</t>
  </si>
  <si>
    <t>NL universiteiten fusie onderzoek</t>
  </si>
  <si>
    <t>Universités NL recherche fusion</t>
  </si>
  <si>
    <t>Intergouvermentele organisaties gelinkt aan de ruimtevaart</t>
  </si>
  <si>
    <t>Organisations intergouvermentales liées au spatial</t>
  </si>
  <si>
    <t>Strategische investering Von Karman Instituut voor stromingsdynamica</t>
  </si>
  <si>
    <t>Investissements stratégiques Institut von Karman de dynamique des fluides</t>
  </si>
  <si>
    <t>VZW Belg. Centrum archeol. onderz. Griekenland</t>
  </si>
  <si>
    <t>ASBL Centre belge recherche archéol. Grèce</t>
  </si>
  <si>
    <t>Toelage aan het Koninklijk Belgisch Filmarchief</t>
  </si>
  <si>
    <t>Subvention à la Cinémathèque royale de Belgique</t>
  </si>
  <si>
    <t>BELEIDSAGENDA ARTIFICIELE INTELLIGENTIE</t>
  </si>
  <si>
    <t>BELEIDSAGENDA CYBERSECURITY</t>
  </si>
  <si>
    <t>CJM: wetenschappelijke steunpunten en jeugdonderzoeksplatform</t>
  </si>
  <si>
    <t>HB0/1HB-A-2-AD/WT</t>
  </si>
  <si>
    <t>Cofinanciering Steunpunt Duurzaam Materialenbeheer</t>
  </si>
  <si>
    <t>EB0-1EGG2OA-WT</t>
  </si>
  <si>
    <t>ECH-1EFB2NA-WT</t>
  </si>
  <si>
    <t>ECH-1ECG5CA-WT</t>
  </si>
  <si>
    <t>Provisie O&amp;O</t>
  </si>
  <si>
    <t>PROVISIE VOOR INVESTERINGEN IN O&amp;O EN HET BEDRIJFSLEVEN</t>
  </si>
  <si>
    <t>EB0-1EEG2JA-WT</t>
  </si>
  <si>
    <t>Subv. au C.R.A.C. pour le financement d'investissem. commun. d'intérêt supra-local destinés aux Services de sécurité, crèches et bâtiments de synergie communes - CPAS et subv. au CRAC pour le financement des travaux de voiries - ex PRG 13.12</t>
  </si>
  <si>
    <t>Subv. pour travaux aux adm. publ. subordonnées, en ce compris les travaux améliorant la sécurisation des quart. urbains, les travaux à exécuter aux bâtiments publ. y compris les abords et les travaux exécutés à des édifices relevant... - Plan triennaux</t>
  </si>
  <si>
    <t>Subventions aux adm. publ. subordonnées pour favoriser l'amélioration du cadre de vie, les structures funéraires, les déplacements doux et les conditions d'accueil et d'accessibilité aux bâtiments publics et l'intégration sociale - ex PRG 13.12</t>
  </si>
  <si>
    <t>Subventions aux administrations publiques subordonnées pour des travaux dans le cadre de la phase II du plan d'action pluriannuel visant à réduire l'habitat permanent dans les équipements touristiques de Wallonie - ex PRG 13.12</t>
  </si>
  <si>
    <t>Etudes - ex PRG 13.02</t>
  </si>
  <si>
    <t>Etudes, relations publiques, documentation, participation à des séminaires et colloques, frais de réunions, y compris les frais de fonctionnement des dispositifs expérimentaux (nature)</t>
  </si>
  <si>
    <t>Subventions et indemnités aux ASBL en matière de recherche d'Etude du Milieu naturel</t>
  </si>
  <si>
    <t>Achats de biens et serv. non durables spécif. au progr. du DEE, en ce compris anal., études, docum., relations publ., particip. à des séminaires et colloques, frais de réunions et indemnités div. découlant de l'engagement de la responsabilité de la Région</t>
  </si>
  <si>
    <t>Subventions visant la recherche dans le domaine de l'énergie</t>
  </si>
  <si>
    <t>Subventions à l'IWEPS pour les dépenses de fonctionnement de l'Observatoire de l'emploi</t>
  </si>
  <si>
    <t>Subventions octroyées en application du décret du 3 juillet 2008 – Entreprises</t>
  </si>
  <si>
    <t>Subventions octroyées en application du décret du 3 juillet 2008 – Centres de recherche</t>
  </si>
  <si>
    <t>Subventions au FNRS et fonds associés</t>
  </si>
  <si>
    <t>Subventions octroyées en application du décret du 3 juillet 2008 – Universités et établissements assimilés</t>
  </si>
  <si>
    <t>Financement d’infrastructures de recherche en application du décret du 3 juillet 2008 – Secteur privé</t>
  </si>
  <si>
    <t>Financement d’infrastructures de recherche en application du décret du 3 juillet 2008 – Universités et établissements assimilés</t>
  </si>
  <si>
    <t>18.31.65.02</t>
  </si>
  <si>
    <t>Subventions de fonctionnement aux entreprises pour le développement préconcurrentiel (article 15 de l'ordonnance du  26 mars 2009)</t>
  </si>
  <si>
    <t>Werkingssubsidies aan ondernemingen voor acties omtrent industrieel onderzoek (art. 14 van de ordonnantie van 26/03/2009), preconcurrentiële ontwikkeling, experimentele ontwikkeling (art. 15 van de ordonnantie van 26/03/2009), innovatie…</t>
  </si>
  <si>
    <t>Subventions de fonctionnement aux entrepr. pour des actions de recherche industrielle (art. 14 de l’ordonnance du 26/03/2009), développement préconcurrentiel, développement expérimental (art. 15 de l'ordonnance du 26/03/2009), innovation...</t>
  </si>
  <si>
    <t>Werkingssubsidies aan ondernemingen voor technische haalbaarheidsstudies (art. 19 van de ordonnantie van 26/03/2009), intellectueel eigendomsrecht (art. 20 van de ordonnantie van 26/03/2009), steun om beroep te doen op diensten voor advies...</t>
  </si>
  <si>
    <t>Subventions de fonctionnement aux entreprises pour des études de faisabilité technique (art. 19 de l'ordonnance du 26/03/2009), droits de propriété intellectuelle (art. 20 de l'ordonnance du 26/03/2009), recours aux services de conseil et de sou</t>
  </si>
  <si>
    <t>Subventions de fonctionnement à des unités de recherche collective, universitaires et de l'enseignement supérieur pour la réalisation de services connexes à la R&amp;D (art. 18 de l'ordonnance du 26 mars 2009),pour des partenariats internat. (art. 23 de…</t>
  </si>
  <si>
    <t>Werkingssubsidies aan collectieve onderzoekseenh., univers. en hogescholen voor de realisatie van diensten verwant met O&amp;O (art. 18 vd ordon. van 26/03/2009), voor internationale partnerships (art. 23 vd ordon. van 26/03/2009) - Fr. Gem.</t>
  </si>
  <si>
    <t>Subventions de fonctionnement à des unités de rech. coll., univers. et de l'ens. supér. pour la réalisation de serv. connexes à la R&amp;D (art. 18 de l'ordon. du 26/03/2009), pour des partenariats internat. (art. 23 de l'ordon. du 26/03/2009) - Comm. fr.</t>
  </si>
  <si>
    <t>02.001.53.07.4524</t>
  </si>
  <si>
    <t>Werkingssubsidies aan collectieve onderzoekseenh., univers. en hogescholen voor de realisatie van diensten verwant met O&amp;O (art. 18 vd ordon. van 26/03/2009), voor internationale partnerships (art. 23 vd ordon. van 26/03/2009) - Vl. Gem.</t>
  </si>
  <si>
    <t>Subventions de fonctionnement à des unités de rech. coll., univers. et de l'ens. supér. pour la réalisation de serv. connexes à la R&amp;D (art. 18 de l'ordon. du 26/03/2009), pour des partenariats internat. (art. 23 de l'ordon. du 26/03/2009) - Comm. fl.</t>
  </si>
  <si>
    <t>02.001.53.08.4525</t>
  </si>
  <si>
    <t>Werkingssubsidies aan de gewestelijke geconsolideerde v.z.w’s voor ontwikkelings-, demonstratie- en valorisatieacties op het vlak van het wetenschappelijk onderzoek</t>
  </si>
  <si>
    <t>Subventions de fonctionnement aux a.s.b.l. régionales consolidées pour des actions de développement, de démonstration et de valorisation dans le domaine de la recherche scientifique</t>
  </si>
  <si>
    <t>Werkingssubsidies aan gemeentes voor onderzoek, ontwikkeling, acties of studies, of voor  demonstratie en valorisatie in het domein van wetenschappelijk onderzoek en wetenschapssensibilisering met economische doeleinden</t>
  </si>
  <si>
    <t>Subventions de fonctionnement aux communes pour des recherches, développements , actions ou études, ou de la démonstration et de la valorisation dans le domaine de la rech. scientifique et de la sensibilisation aux sciences à finalité économique</t>
  </si>
  <si>
    <t>02.002.27.02.4322</t>
  </si>
  <si>
    <t>Werkingssubsidies aan vzw's voor acties in verband met onderz. (incl. acties inzake het coll. onderz. en de technologische sturing), ontwikkeling, demonstratie en valorisatie op het vlak van het wetensch. onderz. (incl. deze medegefinancierd door de EU).</t>
  </si>
  <si>
    <t>Subventions de fonction. aux asbl pour des actions de rech. (y compris les actions de rech. coll. et de guidance technol.), de développement, de démonstration et de valorisation dans le domaine de la rech. scient. (y compris celles cofinancées par l'UE).</t>
  </si>
  <si>
    <t>Inkomensoverdrachten aan lidstaten van de EU (overheden) in het kader van het EuroHPC-project</t>
  </si>
  <si>
    <t>Transferts de revenus aux pays membres de l’UE (administrations publiques) dans le cadre du projet EuroHPC</t>
  </si>
  <si>
    <t>02.002.49.01.3520</t>
  </si>
  <si>
    <t>Subventions de fonctionnement aux universités et aux hautes écoles pour des actions de recherche, de développement, de démonstrationet de valorisation dans le domaine de la recherche scientifique (y compris celles cofinancées par l'UE); ainsi que…</t>
  </si>
  <si>
    <t>Werkingssubsidies aan universiteiten en hogescholen voor acties in verband met onderzoek, ontwikkeling, demonstratie en valorisatie op het vlak van het wetensch. onderz. (inclusief deze medegefinancierd door de EU); alsook... - Fr. Gem.</t>
  </si>
  <si>
    <t>Subventions de fonctionnement aux universités et aux hautes écoles pour des actions de recherche, de développement, de démonstration et de valorisation dans le domaine de la rech. scient. (y compris celles cofinancées par l'UE) ; ainsi que... - Comm. fr.</t>
  </si>
  <si>
    <t>02.002.53.06.4524</t>
  </si>
  <si>
    <t>Werkingssubsidies aan universiteiten en hogescholen voor acties in verband met onderzoek, ontwikkeling, demonstratie en valorisatie op het vlak van het wetensch. onderz. (inclusief deze medegefinancierd door de EU); alsook... - Vl. Gem.</t>
  </si>
  <si>
    <t>Subventions de fonctionnement aux universités et aux hautes écoles pour des actions de recherche, de développement, de démonstration et de valorisation dans le domaine de la rech. scient. (y compris celles cofinancées par l'UE) ; ainsi que... - Comm. fl.</t>
  </si>
  <si>
    <t>02.002.53.07.4525</t>
  </si>
  <si>
    <t>Werkingssubsidies aan universiteiten en hogescholen voor het programma "Prospective Research for Brussels" en voor het programma"B2B - Brains back to Brussels" - Franse Gemeenschap</t>
  </si>
  <si>
    <t>Subventions de fonctionnement aux universités et hautes écoles pour le programme "Prospective Research for Brussels" et pour leprogramme "B2B Brains back to Brussels" - Communauté française</t>
  </si>
  <si>
    <t>02.003.53.06.4524</t>
  </si>
  <si>
    <t>Werkingssubsidies aan universiteiten en hogescholen voor het programma "Prospective Research for Brussels" en voor het programma"B2B - Brains back to Brussels" - Vlaamse Gemeenschap</t>
  </si>
  <si>
    <t>Subventions de fonctionnement aux universités et hautes écoles pour le programme "Prospective Research for Brussels" et pour leprogramme "B2B Brains back to Brussels" - Communauté flamande</t>
  </si>
  <si>
    <t>02.003.53.07.4525</t>
  </si>
  <si>
    <t>Werkingssubsidies aan de GOB's voor onderzoek, acties of studies in het domein van het wetenschappelijk onderzoek en dewetenschapssensibilisering, met niet-economische doeleinden</t>
  </si>
  <si>
    <t>Subventions de fonctionnement aux SPRB pour des recherches, actions ou études dans le domaine de la recherche scientifique et lasensibilisation aux sciences, sans finalité économique</t>
  </si>
  <si>
    <t>02.003.56.01.4140</t>
  </si>
  <si>
    <t>02.001.38.08.3132</t>
  </si>
  <si>
    <t>02.002.34.03.4322</t>
  </si>
  <si>
    <t>02.002.53.03.4430</t>
  </si>
  <si>
    <t>Werkingssubsidies aan universiteiten en hogescholen voor acties in verband met onderzoek, ontwikkeling, demonstratie envalorisatieophet vlak van het wetenschappelijk onderzoek (inclusief deze medegefinancierd door de EU); alsook voor het programma"Spin-of</t>
  </si>
  <si>
    <t>Subventions de fonctionnement aux universités et aux hautes écoles pour des actions de recherche, de développement, dedémonstrationet de valorisation dans le domaine de la recherche scientifique (y compris celles cofinancées par l'UE) ; ainsi quepour lepr</t>
  </si>
  <si>
    <t>02.002.53.08.4540</t>
  </si>
  <si>
    <t>Werkingssubsidies aan de geconsolideerde autonome bestuursinstellingen voor onderzoek, acties of studies in het domein van hetwetenschappelijk onderzoek en de wetenschapssensibilisering, met niet-economische doeleinden</t>
  </si>
  <si>
    <t>Subventions de fonctionnement aux organismes administratifs publics consolidés pour des recherches, actions ou études dans ledomaine de la recherche scientifique et de la sensibilisation aux sciences, sans finalité économique</t>
  </si>
  <si>
    <t>02.003.15.01.4140</t>
  </si>
  <si>
    <t>Werkingssubsidies aan de federale overheid voor onderzoek, acties of studies in het domein van het wetenschappelijk onderzoek en dewetenschapssensibilisering, met niet-economische doeleinden</t>
  </si>
  <si>
    <t>subventions de fonctionnement au pouvoir fédéral pour des recherches, actions ou études dans le domaine de la recherche scientifiqueet la sensibilisation aux sciences, sans finalité économique</t>
  </si>
  <si>
    <t>02.003.42.02.4540</t>
  </si>
  <si>
    <t>Bezoldigingen militair personeel</t>
  </si>
  <si>
    <t>Rémunérations du personnel militaire</t>
  </si>
  <si>
    <t>Bezoldigingen burger statutair personeel</t>
  </si>
  <si>
    <t>Rémunérations du personnel civil statutaire</t>
  </si>
  <si>
    <t>Bezoldigingen burger niet statutair personeel</t>
  </si>
  <si>
    <t>Rémunérations du personnel civil non statutaire</t>
  </si>
  <si>
    <t>Aankoop van diensten en niet duurzamen goederen (niet informatica)</t>
  </si>
  <si>
    <t>Achat de biens non durables et de service (hors informatique)</t>
  </si>
  <si>
    <t>Aankoop van diensten en niet duurzamen goederen (informatica)</t>
  </si>
  <si>
    <t>Achat de biens non durables et de service (informatique)</t>
  </si>
  <si>
    <t>Aankoop van divers materieel (niet infomatica)</t>
  </si>
  <si>
    <t>Achat de matériel divers (hors informatique)</t>
  </si>
  <si>
    <t>Aankoop van informaticamaterieel</t>
  </si>
  <si>
    <t>Achat de matériel informatique</t>
  </si>
  <si>
    <t>Dotatie Poolsecretariaat</t>
  </si>
  <si>
    <t>CJSM: Wetenschappelijk onderzoek</t>
  </si>
  <si>
    <t>INTERNE STROMEN - ONDERZOEKSPROGRAMMAS - VITO</t>
  </si>
  <si>
    <t>EB0-1EEB2JX-IS</t>
  </si>
  <si>
    <t>QB0 1QC180 4140</t>
  </si>
  <si>
    <t>grondfonds - handhaving</t>
  </si>
  <si>
    <t>QB0-1QCH2HY-IS</t>
  </si>
  <si>
    <t xml:space="preserve"> DKB:Vlaamse Statistische Autoriteit</t>
  </si>
  <si>
    <t>FB0/1FG-D-2-GG/WT</t>
  </si>
  <si>
    <t>INTERNE STROMEN - ONDERZOEKSPROGRAMMAS - VIB</t>
  </si>
  <si>
    <t>EB0-1EEB2JW-IS</t>
  </si>
  <si>
    <t>Cybersecurity</t>
  </si>
  <si>
    <t>Artificiële Intellingentie</t>
  </si>
  <si>
    <t>VLAANDEREN ALS VOORLOPER IN EUROPA: NAAR EEN STERK EN DOORDACHT DIERENWELZIJNSBELEID</t>
  </si>
  <si>
    <t>QB0-1QFD2MA-WT</t>
  </si>
  <si>
    <t xml:space="preserve">STEUNPUNT MILIEU EN GEZONDHEID </t>
  </si>
  <si>
    <t>QB0 1QC178 6151</t>
  </si>
  <si>
    <t>Etudes, relations publ., assur. spécif., honoraires avocats, document., particip. à des séminaires et colloques, frais de réunions, organ. examen de chasse,… ainsi que le préc. mob. sur les locations de chasse et le préc. immob. relatifs aux bois et forêt</t>
  </si>
  <si>
    <t>Fonds Structurels 2014-2020 – Mesures FEDER 2.1.1, 2.1.2 et 2.2.2 – Subventions au secteur privé</t>
  </si>
  <si>
    <t>18.07.31.02</t>
  </si>
  <si>
    <t>Fonds Structurels 2014-2020 – Projets INTERREG relevant des compétences Economie et Recherche – Secteur privé</t>
  </si>
  <si>
    <t>18.07.31.04</t>
  </si>
  <si>
    <t>Fonds Structurels 2014-2020 – Projets INTERREG relevant des compétences Economie et Recherche – UAP</t>
  </si>
  <si>
    <t>18.07.41.02</t>
  </si>
  <si>
    <t>Fonds Structurels 2014-2020 – Projets INTERREG relevant des compétences Economie et Recherche –ASBL liées aux pouvoirs locaux</t>
  </si>
  <si>
    <t>18.07.43.06</t>
  </si>
  <si>
    <t>Fonds Structurels 2014-2020 – Mesures FEDER 2.1.1, 2.1.2 et 2.2.2 – Subventions aux universités et organismes assimilés</t>
  </si>
  <si>
    <t>18.07.45.02</t>
  </si>
  <si>
    <t>Fonds Structurels 2014-2020 – Projets INTERREG relevant des compétences Economie et Recherche – Entités liées à la Communauté française</t>
  </si>
  <si>
    <t>18.07.45.04</t>
  </si>
  <si>
    <t>Subventions à des eSubventions recherche octroyees aux entreprises - covid-19ntreprises pour le financement de projets de recherche industrielle et de développement expérimental</t>
  </si>
  <si>
    <t>Subventions recherche octroyees aux entreprises - covid-19</t>
  </si>
  <si>
    <t>FONDS STRUCTURELS 2014-2020 - MESURES 2.2.1 ET 2.3.2 - FEDER</t>
  </si>
  <si>
    <t>18.31.31.05</t>
  </si>
  <si>
    <t>Mission déléguée SOFIPOLE - Testing COVID</t>
  </si>
  <si>
    <t>Soutenir le développement expérimental dans les entreprises - COVID-19</t>
  </si>
  <si>
    <t>18.31.81.02</t>
  </si>
  <si>
    <t>Werkingssubs. aan univ. en hogesch. voor acties i.v.m. onderz., ontw., demonstratie en valorisatie op het vlak vh wet. ond. (incl. deze medegefinanc. door de EU); alsook voor het progr. "Spin-offinBrussels" en voor de strat. platf. - Fed. overh.</t>
  </si>
  <si>
    <t>Subv. de fonct. aux univ. et aux haut. éc. pour des act. de rech., de dével., de dém. et de valoris. dans le dom. de la rech. sc. (y compris celles cofinanc. par l'UE) ; ainsi que pour le progr. "Spin-off in Brussels" et pour les plat. strat. - Pouv. Féd.</t>
  </si>
  <si>
    <t>Werkingssubsidies aan de institutionele overheid voor onderzoek, acties of studies in het domein van wetenschappelijk onderzoek enwetenschapssensibilisering, met niet-economische doeleinden</t>
  </si>
  <si>
    <t>subventions de fonctionnement au pouvoir institutionnel pour des recherches, actions ou études dans le domaine de la recherchescientifique et la sensibilisation aux sciences, sans finalité économique</t>
  </si>
  <si>
    <t>02.003.56.02.4110</t>
  </si>
  <si>
    <t>Dépenses de toute nature relatives à l'organisation du Printemps des Sciences</t>
  </si>
  <si>
    <t>Subvention au Centre de Recherche sur l'Enseignement des Mathématiques (CREM)</t>
  </si>
  <si>
    <t>Subvention pour des actions de sensibilisation aux STEM</t>
  </si>
  <si>
    <t>Subventions pour des actions de sensibilisation aux STEM</t>
  </si>
  <si>
    <t>Subvention aux Instituts internationaux de Physique et de Chimie fondés par Ernest Solvay</t>
  </si>
  <si>
    <t>Subventions permettant la présence de chercheurs de la Communauté française sur des sites archéologiques</t>
  </si>
  <si>
    <t>Subvention à l'Académia Belgica - bourses d'études historiques à Rome (ex IHBR)</t>
  </si>
  <si>
    <t>Subvention à l'Academia Belgica - bourses d'études historiques à Rome (ex IHBR)</t>
  </si>
  <si>
    <t>Prix, bourses de voyage et voyages d'étudiants en groupe</t>
  </si>
  <si>
    <t>Subvention au Centre de recherche et d'information socio-politique (CRISP)</t>
  </si>
  <si>
    <t>Soutien aux infrastructures de recherche</t>
  </si>
  <si>
    <t>Subventions pour le financement des actions de recherche concertées au sein des universités</t>
  </si>
  <si>
    <t>Subventions pour le financement des fonds spéciaux pour la recherche au sein des universités</t>
  </si>
  <si>
    <t>Application de la charte européenne du chercheur/EURAXESS</t>
  </si>
  <si>
    <t>Subvention au F.R.S. - FNRS pour la gestion opérationnelle des Pôles d'Attraction Interuniversitaires fonds EOS (ex-PAI)</t>
  </si>
  <si>
    <t>Spec. contr. pers. O&amp;O i.v.m. onderzoeksprojecten</t>
  </si>
  <si>
    <t>Pers. contr. spec. de R&amp;D liés à des projets de recherche</t>
  </si>
  <si>
    <t>Personeel EGOV</t>
  </si>
  <si>
    <t>Personnel EGOV</t>
  </si>
  <si>
    <t>Opdracht voor derden ABDA</t>
  </si>
  <si>
    <t>Mission pour tiers partie SACA</t>
  </si>
  <si>
    <t>Contrac-Regeringsinit O&amp;O nationaal - AOI</t>
  </si>
  <si>
    <t>Cont-Impuls gouver R&amp;D national - OAP</t>
  </si>
  <si>
    <t>Specifieke dotatie KMI</t>
  </si>
  <si>
    <t>Dotation spécifique IRM</t>
  </si>
  <si>
    <t>Specifieke dotatie KSB</t>
  </si>
  <si>
    <t>Dotation spécifique ORB</t>
  </si>
  <si>
    <t>Dotatie Koninklijk Belgisch Instituut voor Natuurwetenschappen (KBIN)</t>
  </si>
  <si>
    <t>Dotation Institut royal des Sciences naturelles de Belgique (IRSNB)</t>
  </si>
  <si>
    <t>Specifieke dotatie KBIN</t>
  </si>
  <si>
    <t>Dotation spécifique IRSNB</t>
  </si>
  <si>
    <t>Bezold. niet-statutair personeel</t>
  </si>
  <si>
    <t>Rémuner. personnel autre que statutaire</t>
  </si>
  <si>
    <t>Uitg. voorber., beheer en valorisatie van O&amp;O gefinancierd door inkomsten van het Fonds voor Europ. onderz.</t>
  </si>
  <si>
    <t>Dép. de préparat., gestion et valorisation de R&amp;D financées par des recettes du Fonds pour la rech. europ.</t>
  </si>
  <si>
    <t>Diverse werkingsuitgaven m.b.t. de informatica</t>
  </si>
  <si>
    <t>Dépenses diverses de fonctionnement relatives à l'informatique</t>
  </si>
  <si>
    <t>Personeel EGOV - Fonds Europ. Onderzoek</t>
  </si>
  <si>
    <t>Personnel EGOV - Fonds pour la rech. europ.</t>
  </si>
  <si>
    <t>Inkomensoverdrachten aan het buitenland aan lidstaten van de EU (overheden)</t>
  </si>
  <si>
    <t>Transferts de revenus à l'étranger aux pays membres de l'UE (administrations publiques)</t>
  </si>
  <si>
    <t>Inkomensoverdrachten aan het buitenland aan landen andere dan de lidstaten van de EU (overheden)</t>
  </si>
  <si>
    <t>Transferts de revenus à l'étranger aux pays autres que les pays membres de l'UE (administrations publiques)</t>
  </si>
  <si>
    <t>Financ. studies, onderz., public. en opdrachten - gedeelte ADBA</t>
  </si>
  <si>
    <t>Financ. d'études, de rech., de public. et de missions - partie SACA</t>
  </si>
  <si>
    <t>Financ. studies, onderz., public. en opdrachten - gedeelte AOI</t>
  </si>
  <si>
    <t>Financ. d'études, de rech., de public. et de missions - partie OAP</t>
  </si>
  <si>
    <t>Investeringsuitgaven m.b.t. de informatica</t>
  </si>
  <si>
    <t>SA0-1SEA2BB-WT</t>
  </si>
  <si>
    <t>SJ0-1SMC2GA-WT</t>
  </si>
  <si>
    <t>SJ0-1SMC2HA-WT</t>
  </si>
  <si>
    <t>FB0/1FG-D-2-GN/WT</t>
  </si>
  <si>
    <t>UITGAVEN HANDHAVING</t>
  </si>
  <si>
    <t>QB0-1QCH2OA-WT</t>
  </si>
  <si>
    <t>166111000300</t>
  </si>
  <si>
    <t>166211000300</t>
  </si>
  <si>
    <t>166211000400</t>
  </si>
  <si>
    <t>166312110100</t>
  </si>
  <si>
    <t>166312110400</t>
  </si>
  <si>
    <t>166474220100</t>
  </si>
  <si>
    <t>166474220400</t>
  </si>
  <si>
    <t>167241400400</t>
  </si>
  <si>
    <t>324250414009</t>
  </si>
  <si>
    <t>324250414010</t>
  </si>
  <si>
    <t>324280414011</t>
  </si>
  <si>
    <t>324280414012</t>
  </si>
  <si>
    <t>324280452401</t>
  </si>
  <si>
    <t>324280452501</t>
  </si>
  <si>
    <t>466013450005</t>
  </si>
  <si>
    <t>466022354022</t>
  </si>
  <si>
    <t>466023544101</t>
  </si>
  <si>
    <t>466036330001</t>
  </si>
  <si>
    <t>466036414001</t>
  </si>
  <si>
    <t>740 Fonds voor ontwikkelingssamenwerking</t>
  </si>
  <si>
    <t>740 Fonds de coopération au développement</t>
  </si>
  <si>
    <t>462101110014</t>
  </si>
  <si>
    <t>462101121120</t>
  </si>
  <si>
    <t>466011414051</t>
  </si>
  <si>
    <t>466032413023</t>
  </si>
  <si>
    <t>466032413024</t>
  </si>
  <si>
    <t>466033413025</t>
  </si>
  <si>
    <t>466051110004</t>
  </si>
  <si>
    <t>466051121101</t>
  </si>
  <si>
    <t>466051121104</t>
  </si>
  <si>
    <t>466051121120</t>
  </si>
  <si>
    <t>466051352001</t>
  </si>
  <si>
    <t>466051355001</t>
  </si>
  <si>
    <t>466051413001</t>
  </si>
  <si>
    <t>466051414001</t>
  </si>
  <si>
    <t>466051742204</t>
  </si>
  <si>
    <t>Terugbetaalbare voorschotten (gelijkgesteld aan werkingssubsidies op basis van het verwachte percentage van niet-terugbetaling) aanprivéondernemingen voor projecten van experimentele ontwikkeling (art. 14 van de OBOOI)</t>
  </si>
  <si>
    <t>Avances récupérables (assimilées à des subventions de fonctionnement sur la base du taux de non-remboursement attendu) auxentreprises privées pour les projets de développement expérimental (art. 14 de l'OPRDI)</t>
  </si>
  <si>
    <t>02.001.38.14.3132</t>
  </si>
  <si>
    <t>Werkingssubsidies aan hub.brussels (BAOB) voor ontwikkelings-, demonstratie- en valorisatieacties op het vlak van hetwetenschappelijk onderzoek</t>
  </si>
  <si>
    <t>Subventions de fonctionnement à hub.brussels (ABAE) pour des actions de développement, de démonstration et de valorisation dans ledomaine de la recherche scientifique</t>
  </si>
  <si>
    <t>02.002.15.02.4140</t>
  </si>
  <si>
    <t>Werkingssubsidies aan gemeentes voor onderzoek, ontwikkeling, acties of studies, of voor  demonstratie en valorisatie in het domeinvan wetenschappelijk onderzoek en wetenschapssensibilisering met economische doeleinden</t>
  </si>
  <si>
    <t>subventions de fonctionnement aux communes pour des recherches, développements , actions ou études, ou de la démonstration et de lavalorisation dans le domaine de la recherche scientifique et de la sensibilisation aux sciences à finalité économique</t>
  </si>
  <si>
    <t>Werkingssubs. aan niet-gecons. overh.bedr. voor proj. van ind. ond. (art. 13 vd OBOOI), exper. ontw. (art. 14 vd OBOOI) of proces- en organisatie-innovatie (art. 15 vd OBOOI), al dan niet in het kader van Eur. programma’s (art. 25 vd OBOOI)</t>
  </si>
  <si>
    <t>Subv. de fonct. aux entrepr. publ. non consol. pour les proj. de rech. industr. (art. 13 de l’OPRDI), de dével. expér. (art. 14 de l’OPRDI) ou d'innov. de procédé et d'organis. (art. 15 de l’OPRDI), dans le cadre ou non de progr. europ. (art. 25 de l’OPRD</t>
  </si>
  <si>
    <t>02.001.19.01.3122</t>
  </si>
  <si>
    <t>Terugbetaalbare voorschotten (gelijkgesteld aan werkingssubsidies op basis van het verwachte percentage van niet-terugbetaling) aanniet-geconsolideerde overheidsbedrijven voor projecten van experimentele ontwikkeling (art. 14 van de OBOOI)</t>
  </si>
  <si>
    <t>Avances récupérables (assimilés à des subventions de fonctionnement sur la base du taux de non-remboursement attendu) auxentreprises publiques non consolidées pour les projets de développement expérimental (art. 14 de l'OPRDI)</t>
  </si>
  <si>
    <t>02.001.19.02.3122</t>
  </si>
  <si>
    <t>Werkingssubsidies aan de ULB in het kader van innovatieadviesdiensten en innovatieondersteuningsdiensten (art. 17 van de OBOOI-ne)in het kader van het Plan voor Herstel en Veerkracht ‘Ontwikkeling van een AI-instituut’ (PHV - I - 2.14)</t>
  </si>
  <si>
    <t>Subventions de fonctionnement à l’ULB dans le cadre des services de conseil et d'appui en matière d'innovation (art. 17 de l’OPRDI-ne) dans le cadre du Plan pour la Reprise et la Résilience ‘Développement d'un institut d'IA’ (PRR - I - 2.14)</t>
  </si>
  <si>
    <t>02.003.53.08.4524</t>
  </si>
  <si>
    <t>Werkingssubsidies aan de VUB in het kader van innovatieadviesdiensten en innovatieondersteuningsdiensten (art. 17 van de OBOOI-ne)in het kader van het Plan voor Herstel en Veerkracht ‘Ontwikkeling van een AI-instituut’ (PHV - I - 2.14)</t>
  </si>
  <si>
    <t>Subventions de fonctionnement à la VUB dans le cadre des services de conseil et d'appui en matière d'innovation (art. 17 de l’OPRDI-ne) dans le cadre du Plan pour la Reprise et la Résilience ‘Développement d'un institut d'IA’ (PRR - I - 2.14)</t>
  </si>
  <si>
    <t>02.003.53.09.4525</t>
  </si>
  <si>
    <t>Subvention à Spark Oh!</t>
  </si>
  <si>
    <t>Soutien à la participation des chercheurs aux initiatives européennes</t>
  </si>
  <si>
    <t>Partage de connaissances scientifiques</t>
  </si>
  <si>
    <t>Observatoire de la recherche et des carrières scientifiques</t>
  </si>
  <si>
    <t>54104112à17</t>
  </si>
  <si>
    <t>DKBUZA: Vlaamse Statistische Autoriteit</t>
  </si>
  <si>
    <t>ECH-1ECB5AG-WT</t>
  </si>
  <si>
    <t>HB0/1HB-X-2AD/WT</t>
  </si>
  <si>
    <t>HB0/1HB-X-2-AD/WT</t>
  </si>
  <si>
    <t>SUBSIDIE AAN EV ILVO</t>
  </si>
  <si>
    <t>EB0-1EEB2HO-IS</t>
  </si>
  <si>
    <t>RELANCE BUDGET 20 - BIO-ECONOMIE FWO</t>
  </si>
  <si>
    <t>EB0-1EEG2GT-IS</t>
  </si>
  <si>
    <t>RELANCE BUDGET 158 - SPENDING REVIEWS</t>
  </si>
  <si>
    <t>CORONA 2021 - FWO FUNDAMENTEEL ONDERZOEK</t>
  </si>
  <si>
    <t>EB0-1EEB5GT-IS</t>
  </si>
  <si>
    <t>CORONA 2021 - FWO STRATEGISCH BASISONDERZOEK (SBO)</t>
  </si>
  <si>
    <t>Procedure gerechtskosten - specifieke uitgaven voor projecten voor innovatie van de handhavingsuitvoering binnen de afdeling handhaving</t>
  </si>
  <si>
    <t>QBZ-3QCE2NF-WT</t>
  </si>
  <si>
    <t>QBX-3QCE2GY-IS</t>
  </si>
  <si>
    <t>EXPERTISECENTRUM ONDERZOEK EN ONTWIKKELINGSMONITORING - ECOOM - STORE</t>
  </si>
  <si>
    <t>EB0-1EBB2AV-IS</t>
  </si>
  <si>
    <t>QBX-3QCE2DY-IS</t>
  </si>
  <si>
    <t>Uitvoering decreet omgevingsverguning</t>
  </si>
  <si>
    <t>QB0-1QCE4OF-WT</t>
  </si>
  <si>
    <t>QB0-1QCE2NY-IS</t>
  </si>
  <si>
    <t xml:space="preserve">DKBUZA:Studiedienst Strategische Inzichten en Analyses (nieuwe benaming) </t>
  </si>
  <si>
    <t>GB0/1GC-F-2-CB/WT</t>
  </si>
  <si>
    <t>EB0-1EBB2AB-WT</t>
  </si>
  <si>
    <t>OV: Kwaliteit van onderwijs - Internationaal vergelijkend onderzoek</t>
  </si>
  <si>
    <t>OV: Kwaliteit van onderwijs - Beleids- en praktijkgericht onderzoek en evaluatie</t>
  </si>
  <si>
    <t>OV: Kwaliteit van onderwijs - Toetsen en proeven</t>
  </si>
  <si>
    <t>EB0-1EBB2AC-WT</t>
  </si>
  <si>
    <t>Artificiële intelligentie</t>
  </si>
  <si>
    <t>EB0-1EEB2JA-WT</t>
  </si>
  <si>
    <t>BELEIDSPLANNING</t>
  </si>
  <si>
    <t>Onderzoeken in het kader van het uitvoeren van het Omgevingsbeleid</t>
  </si>
  <si>
    <t>AI/CS</t>
  </si>
  <si>
    <t>Bevordering van technologietransfer en onderzoek door instellingen van hoger onderwijs</t>
  </si>
  <si>
    <t>Toekennen van specialistatiebeurzen en doctoraatsbeurzen in het kader van het Baekeland-programma</t>
  </si>
  <si>
    <t>Wetenschappelijk en technologisch onderzoek met landbouwkundig doel</t>
  </si>
  <si>
    <t>Subsidie aan Maakindustrie</t>
  </si>
  <si>
    <t>Dierenwelzijn ontwikkelen van een coherent en vooruitstrevend dierenwelzijnsbeleid</t>
  </si>
  <si>
    <t>Het preventieve gezondheidsbeleid</t>
  </si>
  <si>
    <t>Uitgaven preventieve gezondheidsbeleid</t>
  </si>
  <si>
    <t>Relance middelen EWI beleidsdomein</t>
  </si>
  <si>
    <t>EC0-1ECB5DY-IS</t>
  </si>
  <si>
    <t>SUBVENTIONS AUX UAP - PRW - NOUVEAU</t>
  </si>
  <si>
    <t>15.02.41.08</t>
  </si>
  <si>
    <t>CONTRATS DE SERVICES PLURIANNUELS OU CONVENTIONS PASSES AVEC DES TIERS POUR LE CONTROLE ET LA CERTIFICATION DES PRODUITS ANIMAUX ET VEGETAUX.</t>
  </si>
  <si>
    <t>15.03.12.05</t>
  </si>
  <si>
    <t>SUBVENTIONS COMPLEMENTAIRES AU CRAW - PRW - NOUVEAU</t>
  </si>
  <si>
    <t>15.03.41.09</t>
  </si>
  <si>
    <t>PROJET ICOS - UNIVERSITES</t>
  </si>
  <si>
    <t>15.03.45.03</t>
  </si>
  <si>
    <t>Subventions aux universités en matière agricole dans le cadre des conventions-cadre Requasud, AgriLabel et Diversiferm</t>
  </si>
  <si>
    <t>15.03.45.05</t>
  </si>
  <si>
    <t>SUBVENTIONS OCTROYEES PAR LE DEMNA AUX UNIVERSITES</t>
  </si>
  <si>
    <t>15.03.45.24</t>
  </si>
  <si>
    <t>SUBVENTION AU CENTRE WALLON DE RECHERCHES AGRONOMIQUES DE GEMBLOUX (CRA-W) POUR DEPENSES D'INVESTISSEMENT Y COMPRIS ETUDES</t>
  </si>
  <si>
    <t>15.03.61.04</t>
  </si>
  <si>
    <t>ETUDES ET CONTRATS DE SERVICES SPECIFIQUES AU PROGRAMME DU DEMNA</t>
  </si>
  <si>
    <t>15.03.74.02</t>
  </si>
  <si>
    <t>SUBVENTIONS AU SECTEUR PUBLIC EN FAVEUR DE LA RECHERCHE ET DE LA VULGARISATION EN MATIERE DE GESTION DURABLE (ACCORD CADRE 2020-2021)</t>
  </si>
  <si>
    <t>15.11.45.04</t>
  </si>
  <si>
    <t>Achats de biens et services non durables spécifiques au programme du DEE, en ce compris analyses, études, documentation, relations publiques, participation à des séminaires et colloques, frais de réunions et indemnités diverses découlant de l'engagement d</t>
  </si>
  <si>
    <t>SUBVENTIONS ET INDEMNITES AU SECTEUR PUBLIC EN MATIERE DE GESTION DE L'ESPACE RURAL.</t>
  </si>
  <si>
    <t>15.13.45.01</t>
  </si>
  <si>
    <t>FONDS BUDGETAIRE POUR LA QUALITE DES PRODUITS ANIMAUX ET VEGETAUX -FRAIS GENERAUX DE FONCTIONNEMENT-SECTEUR PUBLIC</t>
  </si>
  <si>
    <t>15.50.12.02</t>
  </si>
  <si>
    <t>FONDS BUDGETAIRE POUR LA QAULITE DES PRODUITS ANIMAUX ET VEGETAUX - TRANSFERTS DE REVENUS AUX UAP.</t>
  </si>
  <si>
    <t>15.50.41.01</t>
  </si>
  <si>
    <t>FONDS BUDGETAIRE POUR LA PROTECTION DE L'ENVIRONNEMENT-FRAIS GENERAUX DE FONCTIONNEMENT-SECTEUR PUBLIC</t>
  </si>
  <si>
    <t>15.60.12.02</t>
  </si>
  <si>
    <t>FONDS BUDGETAIRE POUR LA PROTECTION DE L'ENVIRONNEMENT-TRANSFERTS DE REVENUS A LA COMMUNAUTE FRANCAISE</t>
  </si>
  <si>
    <t>15.60.45.01</t>
  </si>
  <si>
    <t>(Nouveau) Subventions octroyées en application du Décret du 3 juillet 2008 - Centres de recherche - PRW</t>
  </si>
  <si>
    <t>18.31.31.04</t>
  </si>
  <si>
    <t xml:space="preserve">Fonds structurels 2014-2020 – Mesures 2.2.1 et 2.3.2 – FEDER </t>
  </si>
  <si>
    <t>(Nouveau) Subventions octroyées en application du décret du 3 juillet 2008 - Entreprises publiques</t>
  </si>
  <si>
    <t>18.31.31.06</t>
  </si>
  <si>
    <t>Subventions relatives à des activités de diffusion et de promotion de la recherche, de la science, des technologies nouvelles, de l’innovation et du développement technologique – ASBL</t>
  </si>
  <si>
    <t>18.31.33.02</t>
  </si>
  <si>
    <t>(Nouveau) Budget relatif à des activités et des événements de sensibilisationaux steam - PRW</t>
  </si>
  <si>
    <t>18.31.33.03</t>
  </si>
  <si>
    <t xml:space="preserve">Subvention au Parc d'aventures scientifiques </t>
  </si>
  <si>
    <t>(Nouveau) Subventions dans le cadre de l'initiative Welbio - PRW</t>
  </si>
  <si>
    <t>18.31.45.08</t>
  </si>
  <si>
    <t>(Nouveau) Subventions octroyées en application du décret du 3 juillet 2008 - Universités et établissements assimilés - PRW</t>
  </si>
  <si>
    <t>18.31.45.09</t>
  </si>
  <si>
    <t>(Nouveau) Financement d'infrastructures de recherche en application du décret du 3 juillet 2008 - Universités et établissements assimilés - PRW</t>
  </si>
  <si>
    <t>18.52.01.01</t>
  </si>
  <si>
    <t>2022i</t>
  </si>
  <si>
    <t>Refinancement de l'enseignement supérieur</t>
  </si>
  <si>
    <t>Alternatives à l'expérience animale</t>
  </si>
  <si>
    <t>Subvention K CHU-ULiège</t>
  </si>
  <si>
    <t>Inkomensoverdracht R&amp;D naar bedrijven</t>
  </si>
  <si>
    <t>Transferts de revenus R&amp;D aux entreprises</t>
  </si>
  <si>
    <t>Inkomensoverdracht R&amp;D naar ADBA</t>
  </si>
  <si>
    <t>Transferts de revenus R&amp;D aux SACA</t>
  </si>
  <si>
    <t>Inkomensoverdracht R&amp;D naar AOI</t>
  </si>
  <si>
    <t>Transferts de revenus R&amp;D aux OAP</t>
  </si>
  <si>
    <t>Acties Gender Meanstreaming</t>
  </si>
  <si>
    <t>Actions Gender Meanstreaming</t>
  </si>
  <si>
    <t>Contrac-Regeringsinit O&amp;O nationaal - Deel ADBA</t>
  </si>
  <si>
    <t>Cont-Impuls gouver R&amp;D national - Partie SACA</t>
  </si>
  <si>
    <t>Contrac-Regeringsinit O&amp;O nationaal - herstart- en transitieplan (deel ADBA)</t>
  </si>
  <si>
    <t>Cont-Impuls gouver R&amp;D national - plan redém. et transit. (partie SACA)</t>
  </si>
  <si>
    <t>Contrac-Regeringsinit O&amp;O nationaal - herstart- en transitieplan</t>
  </si>
  <si>
    <t>Cont-Impuls gouver R&amp;D national - plan redém. et transit.</t>
  </si>
  <si>
    <t>Toelage aan de IVZW Association of ERC Grantees</t>
  </si>
  <si>
    <t>Subvention à l'AISBL Association of ERC Grantees</t>
  </si>
  <si>
    <t>Toelage IVK - "Hydrogen Test Facility" project</t>
  </si>
  <si>
    <t>Subside à l'IVK - Projet "Hydrogen Test Facility"</t>
  </si>
  <si>
    <t>Specifieke dotatie KMI voor het Climate Center</t>
  </si>
  <si>
    <t>Dotation spécifique IRM pour le Climate Center</t>
  </si>
  <si>
    <t>Toelage aan het  consortium MPVAqua</t>
  </si>
  <si>
    <t>Subvention au consortium MPVAqua</t>
  </si>
  <si>
    <t>Toelage VZW "Horizon 50-200" (ex Culturele verspreiding van de KMKG)</t>
  </si>
  <si>
    <t>Subvention ASBL "Horizon 50-200" (ex Diffusion culturelle des MRAH)</t>
  </si>
  <si>
    <t>DKBUZA: Strategische Inzichten en Analyses</t>
  </si>
  <si>
    <t>EB0-1EBB2AJ-WT</t>
  </si>
  <si>
    <t>EB0-1EBB2AK-WT</t>
  </si>
  <si>
    <t>INTERNE STROMEN - ONDERZOEKSPROGRAMMAS - VITO (AI bij vito)</t>
  </si>
  <si>
    <t>ONDERZOEK DOOR AGENTSCHAPPEN (KMDA)</t>
  </si>
  <si>
    <t>EB0-1EEB2HB-WT</t>
  </si>
  <si>
    <t>ORPHEUS</t>
  </si>
  <si>
    <t>EB0-1EEB2HC-WT</t>
  </si>
  <si>
    <t>KENNISCENTRUM DATA EN MAATSCHAPPIJ - HOGER ONDERWIJS</t>
  </si>
  <si>
    <t>EB0-1EEB2JB-IS</t>
  </si>
  <si>
    <t>ITG</t>
  </si>
  <si>
    <t>EB0-1EEB2GU-IS</t>
  </si>
  <si>
    <t>Moonshots</t>
  </si>
  <si>
    <t>BELEIDSVOORBEREIDEND ONDERZOEK, MONITORING EN EVALUATIE HINDERTHEMA'S</t>
  </si>
  <si>
    <t xml:space="preserve">RELANCE BUDGET 105 - ONTSNIPPEREN VAN VLAAMS LANDSCHAP </t>
  </si>
  <si>
    <t>QBX-3QCE2OC-WT</t>
  </si>
  <si>
    <t>LEREND NETWERK</t>
  </si>
  <si>
    <t>QB0-1QCE2ND-WT</t>
  </si>
  <si>
    <t>145311354001</t>
  </si>
  <si>
    <t>310 Kredieten met specifieke O&amp;O-finaliteit</t>
  </si>
  <si>
    <t>310 Crédits à finalité R&amp;D spécifique</t>
  </si>
  <si>
    <t>167232000100</t>
  </si>
  <si>
    <t>167241300100</t>
  </si>
  <si>
    <t>167241400100</t>
  </si>
  <si>
    <t>462101121119</t>
  </si>
  <si>
    <t>466011413052</t>
  </si>
  <si>
    <t>466011450052</t>
  </si>
  <si>
    <t>466023354024</t>
  </si>
  <si>
    <t>466023544102</t>
  </si>
  <si>
    <t>466032413025</t>
  </si>
  <si>
    <t>466033512201</t>
  </si>
  <si>
    <t>466036330002</t>
  </si>
  <si>
    <t>466036330003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</si>
</sst>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indexed="8"/>
      <name val="Calibri"/>
      <family val="2"/>
    </font>
    <font>
      <sz val="10"/>
      <color indexed="8"/>
      <name val="Arial"/>
      <family val="2"/>
    </font>
    <font>
      <b/>
      <u/>
      <sz val="12"/>
      <color theme="1"/>
      <name val="Calibri"/>
      <family val="2"/>
      <scheme val="minor"/>
    </font>
    <font>
      <b/>
      <u/>
      <sz val="16"/>
      <color theme="1"/>
      <name val="Calibri Light"/>
      <family val="2"/>
    </font>
    <font>
      <sz val="11"/>
      <color rgb="FF00B050"/>
      <name val="Calibri"/>
      <family val="2"/>
      <scheme val="minor"/>
    </font>
    <font>
      <sz val="11"/>
      <color indexed="8"/>
      <name val="Calibri"/>
      <family val="2"/>
    </font>
    <font>
      <b/>
      <i/>
      <sz val="12"/>
      <color theme="1"/>
      <name val="Calibri"/>
      <family val="2"/>
      <scheme val="minor"/>
    </font>
    <font>
      <sz val="10"/>
      <color indexed="8"/>
      <name val="Arial"/>
      <family val="2"/>
    </font>
    <font>
      <sz val="11"/>
      <color indexed="8"/>
      <name val="Calibri"/>
      <family val="2"/>
    </font>
    <font>
      <sz val="11"/>
      <color indexed="8"/>
      <name val="Calibri"/>
    </font>
  </fonts>
  <fills count="5">
    <fill>
      <patternFill patternType="none"/>
    </fill>
    <fill>
      <patternFill patternType="gray125"/>
    </fill>
    <fill>
      <patternFill patternType="solid">
        <fgColor indexed="22"/>
        <bgColor indexed="0"/>
      </patternFill>
    </fill>
    <fill>
      <patternFill patternType="solid">
        <fgColor theme="9" tint="0.79998168889431442"/>
        <bgColor indexed="64"/>
      </patternFill>
    </fill>
    <fill>
      <patternFill patternType="solid">
        <fgColor theme="4" tint="0.79998168889431442"/>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auto="1"/>
      </top>
      <bottom/>
      <diagonal/>
    </border>
    <border>
      <left/>
      <right/>
      <top/>
      <bottom style="thin">
        <color auto="1"/>
      </bottom>
      <diagonal/>
    </border>
  </borders>
  <cellStyleXfs count="3">
    <xf numFmtId="0" fontId="0" fillId="0" borderId="0"/>
    <xf numFmtId="0" fontId="2" fillId="0" borderId="0"/>
    <xf numFmtId="0" fontId="8" fillId="0" borderId="0"/>
  </cellStyleXfs>
  <cellXfs count="27">
    <xf numFmtId="0" fontId="0" fillId="0" borderId="0" xfId="0"/>
    <xf numFmtId="0" fontId="1" fillId="2" borderId="1" xfId="1" applyFont="1" applyFill="1" applyBorder="1" applyAlignment="1">
      <alignment horizontal="center"/>
    </xf>
    <xf numFmtId="0" fontId="1" fillId="0" borderId="2" xfId="1" applyFont="1" applyBorder="1" applyAlignment="1">
      <alignment wrapText="1"/>
    </xf>
    <xf numFmtId="0" fontId="1" fillId="0" borderId="2" xfId="1" applyFont="1" applyBorder="1" applyAlignment="1">
      <alignment horizontal="right" wrapText="1"/>
    </xf>
    <xf numFmtId="0" fontId="0" fillId="4" borderId="0" xfId="0" applyFill="1"/>
    <xf numFmtId="0" fontId="0" fillId="3" borderId="0" xfId="0" applyFill="1"/>
    <xf numFmtId="0" fontId="3" fillId="4" borderId="0" xfId="0" applyFont="1" applyFill="1"/>
    <xf numFmtId="0" fontId="3" fillId="3" borderId="0" xfId="0" applyFont="1" applyFill="1"/>
    <xf numFmtId="0" fontId="0" fillId="4" borderId="3" xfId="0" applyFill="1" applyBorder="1"/>
    <xf numFmtId="0" fontId="0" fillId="4" borderId="4" xfId="0" applyFill="1" applyBorder="1"/>
    <xf numFmtId="10" fontId="0" fillId="4" borderId="4" xfId="0" applyNumberFormat="1" applyFill="1" applyBorder="1"/>
    <xf numFmtId="0" fontId="5" fillId="4" borderId="0" xfId="0" applyFont="1" applyFill="1"/>
    <xf numFmtId="3" fontId="0" fillId="4" borderId="3" xfId="0" applyNumberFormat="1" applyFill="1" applyBorder="1"/>
    <xf numFmtId="3" fontId="5" fillId="4" borderId="0" xfId="0" applyNumberFormat="1" applyFont="1" applyFill="1"/>
    <xf numFmtId="0" fontId="6" fillId="2" borderId="1" xfId="1" applyFont="1" applyFill="1" applyBorder="1" applyAlignment="1">
      <alignment horizontal="center"/>
    </xf>
    <xf numFmtId="0" fontId="0" fillId="0" borderId="0" xfId="0" pivotButton="1"/>
    <xf numFmtId="0" fontId="0" fillId="0" borderId="0" xfId="0" applyAlignment="1">
      <alignment horizontal="left"/>
    </xf>
    <xf numFmtId="0" fontId="0" fillId="0" borderId="3" xfId="0" applyBorder="1"/>
    <xf numFmtId="0" fontId="7" fillId="3" borderId="0" xfId="0" applyFont="1" applyFill="1"/>
    <xf numFmtId="0" fontId="1" fillId="0" borderId="0" xfId="1" applyFont="1" applyAlignment="1">
      <alignment wrapText="1"/>
    </xf>
    <xf numFmtId="0" fontId="9" fillId="0" borderId="2" xfId="2" applyFont="1" applyBorder="1" applyAlignment="1">
      <alignment wrapText="1"/>
    </xf>
    <xf numFmtId="0" fontId="9" fillId="0" borderId="2" xfId="2" applyFont="1" applyBorder="1" applyAlignment="1">
      <alignment horizontal="right" wrapText="1"/>
    </xf>
    <xf numFmtId="1" fontId="9" fillId="0" borderId="2" xfId="2" applyNumberFormat="1" applyFont="1" applyBorder="1" applyAlignment="1">
      <alignment wrapText="1"/>
    </xf>
    <xf numFmtId="0" fontId="10" fillId="0" borderId="2" xfId="2" applyFont="1" applyBorder="1" applyAlignment="1">
      <alignment wrapText="1"/>
    </xf>
    <xf numFmtId="11" fontId="0" fillId="0" borderId="0" xfId="0" applyNumberFormat="1"/>
    <xf numFmtId="0" fontId="4" fillId="0" borderId="0" xfId="0" applyFont="1" applyAlignment="1">
      <alignment horizontal="center"/>
    </xf>
    <xf numFmtId="0" fontId="0" fillId="0" borderId="0" xfId="0" applyNumberFormat="1"/>
  </cellXfs>
  <cellStyles count="3">
    <cellStyle name="Normal" xfId="0" builtinId="0"/>
    <cellStyle name="Normal_Alle begrotingsartikelen" xfId="2" xr:uid="{00000000-0005-0000-0000-000001000000}"/>
    <cellStyle name="Normal_begrotingsartikelen" xfId="1" xr:uid="{00000000-0005-0000-0000-000002000000}"/>
  </cellStyles>
  <dxfs count="0"/>
  <tableStyles count="0" defaultTableStyle="TableStyleMedium2" defaultPivotStyle="PivotStyleLight16"/>
  <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theme" Target="theme/theme1.xml"/><Relationship Id="rId5" Type="http://schemas.openxmlformats.org/officeDocument/2006/relationships/externalLink" Target="externalLinks/externalLink1.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[1]courants!$A$9</c:f>
              <c:strCache>
                <c:ptCount val="1"/>
                <c:pt idx="0">
                  <c:v>AUTORITE FEDERALE</c:v>
                </c:pt>
              </c:strCache>
            </c:strRef>
          </c:tx>
          <c:spPr>
            <a:solidFill>
              <a:schemeClr val="accent1"/>
            </a:solidFill>
          </c:spPr>
          <c:invertIfNegative val="0"/>
          <c:cat>
            <c:strRef>
              <c:f>[1]courants!$B$7:$AI$7</c:f>
              <c:strCach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2022i</c:v>
                </c:pt>
              </c:strCache>
            </c:strRef>
          </c:cat>
          <c:val>
            <c:numRef>
              <c:f>[1]courants!$B$9:$AI$9</c:f>
              <c:numCache>
                <c:formatCode>General</c:formatCode>
                <c:ptCount val="34"/>
                <c:pt idx="0">
                  <c:v>367866.03577227506</c:v>
                </c:pt>
                <c:pt idx="1">
                  <c:v>370537.36762572534</c:v>
                </c:pt>
                <c:pt idx="2">
                  <c:v>389285.61777743621</c:v>
                </c:pt>
                <c:pt idx="3">
                  <c:v>401815.32326815877</c:v>
                </c:pt>
                <c:pt idx="4">
                  <c:v>417141.41758786258</c:v>
                </c:pt>
                <c:pt idx="5">
                  <c:v>423463.37477839738</c:v>
                </c:pt>
                <c:pt idx="6">
                  <c:v>436822.20313064731</c:v>
                </c:pt>
                <c:pt idx="7">
                  <c:v>439562.58197987615</c:v>
                </c:pt>
                <c:pt idx="8">
                  <c:v>445518.59948537295</c:v>
                </c:pt>
                <c:pt idx="9">
                  <c:v>459809.22857912816</c:v>
                </c:pt>
                <c:pt idx="10">
                  <c:v>458574.37235410593</c:v>
                </c:pt>
                <c:pt idx="11">
                  <c:v>476225.0066724607</c:v>
                </c:pt>
                <c:pt idx="12">
                  <c:v>486399.43590281613</c:v>
                </c:pt>
                <c:pt idx="13">
                  <c:v>478840.96059297328</c:v>
                </c:pt>
                <c:pt idx="14">
                  <c:v>498698.01001559995</c:v>
                </c:pt>
                <c:pt idx="15">
                  <c:v>505310.26692803245</c:v>
                </c:pt>
                <c:pt idx="16">
                  <c:v>462507.49865342176</c:v>
                </c:pt>
                <c:pt idx="17">
                  <c:v>511042.12236849498</c:v>
                </c:pt>
                <c:pt idx="18">
                  <c:v>537636.31372839457</c:v>
                </c:pt>
                <c:pt idx="19">
                  <c:v>593173.35425764613</c:v>
                </c:pt>
                <c:pt idx="20">
                  <c:v>515269.13375906396</c:v>
                </c:pt>
                <c:pt idx="21">
                  <c:v>563457.96502942417</c:v>
                </c:pt>
                <c:pt idx="22">
                  <c:v>569170.78522798873</c:v>
                </c:pt>
                <c:pt idx="23">
                  <c:v>591368.31352069601</c:v>
                </c:pt>
                <c:pt idx="24">
                  <c:v>601232.17587118084</c:v>
                </c:pt>
                <c:pt idx="25">
                  <c:v>601446.57802246464</c:v>
                </c:pt>
                <c:pt idx="26">
                  <c:v>560634.52905784384</c:v>
                </c:pt>
                <c:pt idx="27">
                  <c:v>573726.29871331179</c:v>
                </c:pt>
                <c:pt idx="28">
                  <c:v>678354.55963179166</c:v>
                </c:pt>
                <c:pt idx="29">
                  <c:v>589862.68341620371</c:v>
                </c:pt>
                <c:pt idx="30">
                  <c:v>583296.81503653526</c:v>
                </c:pt>
                <c:pt idx="31">
                  <c:v>681378.2</c:v>
                </c:pt>
                <c:pt idx="32">
                  <c:v>663476.54999999981</c:v>
                </c:pt>
                <c:pt idx="33">
                  <c:v>671956.59999999986</c:v>
                </c:pt>
              </c:numCache>
            </c:numRef>
          </c:val>
          <c:extLst>
            <c:ext xmlns:c16="http://schemas.microsoft.com/office/drawing/2014/chart" uri="{C3380CC4-5D6E-409C-BE32-E72D297353CC}">
              <c16:uniqueId val="{00000000-E5E0-4575-96FC-CDB3438163D1}"/>
            </c:ext>
          </c:extLst>
        </c:ser>
        <c:ser>
          <c:idx val="3"/>
          <c:order val="1"/>
          <c:tx>
            <c:strRef>
              <c:f>[1]courants!$A$11</c:f>
              <c:strCache>
                <c:ptCount val="1"/>
                <c:pt idx="0">
                  <c:v>AUTORITE FLAMANDE</c:v>
                </c:pt>
              </c:strCache>
            </c:strRef>
          </c:tx>
          <c:spPr>
            <a:solidFill>
              <a:schemeClr val="accent2"/>
            </a:solidFill>
          </c:spPr>
          <c:invertIfNegative val="0"/>
          <c:cat>
            <c:strRef>
              <c:f>[1]courants!$B$7:$AI$7</c:f>
              <c:strCach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2022i</c:v>
                </c:pt>
              </c:strCache>
            </c:strRef>
          </c:cat>
          <c:val>
            <c:numRef>
              <c:f>[1]courants!$B$11:$AI$11</c:f>
              <c:numCache>
                <c:formatCode>General</c:formatCode>
                <c:ptCount val="34"/>
                <c:pt idx="0">
                  <c:v>257417.09820797769</c:v>
                </c:pt>
                <c:pt idx="1">
                  <c:v>255357.36206584549</c:v>
                </c:pt>
                <c:pt idx="2">
                  <c:v>277911.19958155573</c:v>
                </c:pt>
                <c:pt idx="3">
                  <c:v>265534.96662113687</c:v>
                </c:pt>
                <c:pt idx="4">
                  <c:v>303995.94446193468</c:v>
                </c:pt>
                <c:pt idx="5">
                  <c:v>317386.0867280286</c:v>
                </c:pt>
                <c:pt idx="6">
                  <c:v>367927.78365836304</c:v>
                </c:pt>
                <c:pt idx="7">
                  <c:v>429699.93728293828</c:v>
                </c:pt>
                <c:pt idx="8">
                  <c:v>479625.31758878927</c:v>
                </c:pt>
                <c:pt idx="9">
                  <c:v>518259.549827635</c:v>
                </c:pt>
                <c:pt idx="10">
                  <c:v>575131.24238948175</c:v>
                </c:pt>
                <c:pt idx="11">
                  <c:v>595683.72677354608</c:v>
                </c:pt>
                <c:pt idx="12">
                  <c:v>618675.55004632438</c:v>
                </c:pt>
                <c:pt idx="13">
                  <c:v>706188.3049312206</c:v>
                </c:pt>
                <c:pt idx="14">
                  <c:v>770098.37795745861</c:v>
                </c:pt>
                <c:pt idx="15">
                  <c:v>820666.31092335179</c:v>
                </c:pt>
                <c:pt idx="16">
                  <c:v>898637.51376390771</c:v>
                </c:pt>
                <c:pt idx="17">
                  <c:v>967954.12538539001</c:v>
                </c:pt>
                <c:pt idx="18">
                  <c:v>952669.5264246068</c:v>
                </c:pt>
                <c:pt idx="19">
                  <c:v>1121428.5673060652</c:v>
                </c:pt>
                <c:pt idx="20">
                  <c:v>1130071.9001999251</c:v>
                </c:pt>
                <c:pt idx="21">
                  <c:v>1224023.6800803957</c:v>
                </c:pt>
                <c:pt idx="22">
                  <c:v>1227576.9577569664</c:v>
                </c:pt>
                <c:pt idx="23">
                  <c:v>1236007.6036216305</c:v>
                </c:pt>
                <c:pt idx="24">
                  <c:v>1243500.6582538136</c:v>
                </c:pt>
                <c:pt idx="25">
                  <c:v>1397774.6603283747</c:v>
                </c:pt>
                <c:pt idx="26">
                  <c:v>1298425.622460271</c:v>
                </c:pt>
                <c:pt idx="27">
                  <c:v>1394710.7950817244</c:v>
                </c:pt>
                <c:pt idx="28">
                  <c:v>1597687.3886151144</c:v>
                </c:pt>
                <c:pt idx="29">
                  <c:v>1630743.6627020829</c:v>
                </c:pt>
                <c:pt idx="30">
                  <c:v>1951588.6189549998</c:v>
                </c:pt>
                <c:pt idx="31">
                  <c:v>1858013.4014950001</c:v>
                </c:pt>
                <c:pt idx="32">
                  <c:v>2172971.6792387976</c:v>
                </c:pt>
                <c:pt idx="33">
                  <c:v>2033655.9285091371</c:v>
                </c:pt>
              </c:numCache>
            </c:numRef>
          </c:val>
          <c:extLst>
            <c:ext xmlns:c16="http://schemas.microsoft.com/office/drawing/2014/chart" uri="{C3380CC4-5D6E-409C-BE32-E72D297353CC}">
              <c16:uniqueId val="{00000001-E5E0-4575-96FC-CDB3438163D1}"/>
            </c:ext>
          </c:extLst>
        </c:ser>
        <c:ser>
          <c:idx val="5"/>
          <c:order val="2"/>
          <c:tx>
            <c:strRef>
              <c:f>[1]courants!$A$13</c:f>
              <c:strCache>
                <c:ptCount val="1"/>
                <c:pt idx="0">
                  <c:v>COMMUNAUTE FRANCAISE</c:v>
                </c:pt>
              </c:strCache>
            </c:strRef>
          </c:tx>
          <c:spPr>
            <a:solidFill>
              <a:schemeClr val="accent3"/>
            </a:solidFill>
          </c:spPr>
          <c:invertIfNegative val="0"/>
          <c:cat>
            <c:strRef>
              <c:f>[1]courants!$B$7:$AI$7</c:f>
              <c:strCach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2022i</c:v>
                </c:pt>
              </c:strCache>
            </c:strRef>
          </c:cat>
          <c:val>
            <c:numRef>
              <c:f>[1]courants!$B$13:$AI$13</c:f>
              <c:numCache>
                <c:formatCode>General</c:formatCode>
                <c:ptCount val="34"/>
                <c:pt idx="0">
                  <c:v>166864.22127967598</c:v>
                </c:pt>
                <c:pt idx="1">
                  <c:v>166059.33579408968</c:v>
                </c:pt>
                <c:pt idx="2">
                  <c:v>170813.58654830579</c:v>
                </c:pt>
                <c:pt idx="3">
                  <c:v>171514.85254053673</c:v>
                </c:pt>
                <c:pt idx="4">
                  <c:v>193558.56112682482</c:v>
                </c:pt>
                <c:pt idx="5">
                  <c:v>190129.15252640686</c:v>
                </c:pt>
                <c:pt idx="6">
                  <c:v>183642.00208726345</c:v>
                </c:pt>
                <c:pt idx="7">
                  <c:v>198929.9180216114</c:v>
                </c:pt>
                <c:pt idx="8">
                  <c:v>197266.20541944823</c:v>
                </c:pt>
                <c:pt idx="9">
                  <c:v>202759.55071777568</c:v>
                </c:pt>
                <c:pt idx="10">
                  <c:v>207392.11054068059</c:v>
                </c:pt>
                <c:pt idx="11">
                  <c:v>210819.38725628899</c:v>
                </c:pt>
                <c:pt idx="12">
                  <c:v>219043.00704761277</c:v>
                </c:pt>
                <c:pt idx="13">
                  <c:v>222497.91</c:v>
                </c:pt>
                <c:pt idx="14">
                  <c:v>225084.72</c:v>
                </c:pt>
                <c:pt idx="15">
                  <c:v>228840.68000000002</c:v>
                </c:pt>
                <c:pt idx="16">
                  <c:v>234718.05000000002</c:v>
                </c:pt>
                <c:pt idx="17">
                  <c:v>245796.08</c:v>
                </c:pt>
                <c:pt idx="18">
                  <c:v>255831.63999999998</c:v>
                </c:pt>
                <c:pt idx="19">
                  <c:v>272768.13</c:v>
                </c:pt>
                <c:pt idx="20">
                  <c:v>288056.62</c:v>
                </c:pt>
                <c:pt idx="21">
                  <c:v>290090.59999999998</c:v>
                </c:pt>
                <c:pt idx="22">
                  <c:v>305201.79000000004</c:v>
                </c:pt>
                <c:pt idx="23">
                  <c:v>313009.67000000004</c:v>
                </c:pt>
                <c:pt idx="24">
                  <c:v>309344.90000000002</c:v>
                </c:pt>
                <c:pt idx="25">
                  <c:v>314843.36</c:v>
                </c:pt>
                <c:pt idx="26">
                  <c:v>319488.90000000002</c:v>
                </c:pt>
                <c:pt idx="27">
                  <c:v>333873.51</c:v>
                </c:pt>
                <c:pt idx="28">
                  <c:v>344536.92000000004</c:v>
                </c:pt>
                <c:pt idx="29">
                  <c:v>378155.8</c:v>
                </c:pt>
                <c:pt idx="30">
                  <c:v>394385.7719620628</c:v>
                </c:pt>
                <c:pt idx="31">
                  <c:v>403816.81511558976</c:v>
                </c:pt>
                <c:pt idx="32">
                  <c:v>410967.10000000003</c:v>
                </c:pt>
                <c:pt idx="33">
                  <c:v>429276.08</c:v>
                </c:pt>
              </c:numCache>
            </c:numRef>
          </c:val>
          <c:extLst>
            <c:ext xmlns:c16="http://schemas.microsoft.com/office/drawing/2014/chart" uri="{C3380CC4-5D6E-409C-BE32-E72D297353CC}">
              <c16:uniqueId val="{00000002-E5E0-4575-96FC-CDB3438163D1}"/>
            </c:ext>
          </c:extLst>
        </c:ser>
        <c:ser>
          <c:idx val="7"/>
          <c:order val="3"/>
          <c:tx>
            <c:strRef>
              <c:f>[1]courants!$A$15</c:f>
              <c:strCache>
                <c:ptCount val="1"/>
                <c:pt idx="0">
                  <c:v>REGION WALLONNE</c:v>
                </c:pt>
              </c:strCache>
            </c:strRef>
          </c:tx>
          <c:spPr>
            <a:solidFill>
              <a:schemeClr val="accent4"/>
            </a:solidFill>
          </c:spPr>
          <c:invertIfNegative val="0"/>
          <c:cat>
            <c:strRef>
              <c:f>[1]courants!$B$7:$AI$7</c:f>
              <c:strCach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2022i</c:v>
                </c:pt>
              </c:strCache>
            </c:strRef>
          </c:cat>
          <c:val>
            <c:numRef>
              <c:f>[1]courants!$B$15:$AI$15</c:f>
              <c:numCache>
                <c:formatCode>General</c:formatCode>
                <c:ptCount val="34"/>
                <c:pt idx="0">
                  <c:v>44496.390422385775</c:v>
                </c:pt>
                <c:pt idx="1">
                  <c:v>39442.834513719667</c:v>
                </c:pt>
                <c:pt idx="2">
                  <c:v>45751.228932149061</c:v>
                </c:pt>
                <c:pt idx="3">
                  <c:v>56697.711099928347</c:v>
                </c:pt>
                <c:pt idx="4">
                  <c:v>66602.874573313282</c:v>
                </c:pt>
                <c:pt idx="5">
                  <c:v>72521.042441850383</c:v>
                </c:pt>
                <c:pt idx="6">
                  <c:v>66298.379520028553</c:v>
                </c:pt>
                <c:pt idx="7">
                  <c:v>67844.515537966145</c:v>
                </c:pt>
                <c:pt idx="8">
                  <c:v>89041.965894808876</c:v>
                </c:pt>
                <c:pt idx="9">
                  <c:v>103957.07475725026</c:v>
                </c:pt>
                <c:pt idx="10">
                  <c:v>133389.89437256908</c:v>
                </c:pt>
                <c:pt idx="11">
                  <c:v>132597.18045899499</c:v>
                </c:pt>
                <c:pt idx="12">
                  <c:v>173341.35300000003</c:v>
                </c:pt>
                <c:pt idx="13">
                  <c:v>184258.53</c:v>
                </c:pt>
                <c:pt idx="14">
                  <c:v>172152.15</c:v>
                </c:pt>
                <c:pt idx="15">
                  <c:v>139713.32</c:v>
                </c:pt>
                <c:pt idx="16">
                  <c:v>169708.50414</c:v>
                </c:pt>
                <c:pt idx="17">
                  <c:v>200018.70499999999</c:v>
                </c:pt>
                <c:pt idx="18">
                  <c:v>257161.76961000002</c:v>
                </c:pt>
                <c:pt idx="19">
                  <c:v>332112.59999999998</c:v>
                </c:pt>
                <c:pt idx="20">
                  <c:v>326747.64558000001</c:v>
                </c:pt>
                <c:pt idx="21">
                  <c:v>263577.39487999998</c:v>
                </c:pt>
                <c:pt idx="22">
                  <c:v>262197.03566999995</c:v>
                </c:pt>
                <c:pt idx="23">
                  <c:v>312219.61393120006</c:v>
                </c:pt>
                <c:pt idx="24">
                  <c:v>338569.02103999996</c:v>
                </c:pt>
                <c:pt idx="25">
                  <c:v>379635.98556150007</c:v>
                </c:pt>
                <c:pt idx="26">
                  <c:v>324536.30073999998</c:v>
                </c:pt>
                <c:pt idx="27">
                  <c:v>340354.50691999996</c:v>
                </c:pt>
                <c:pt idx="28">
                  <c:v>272219.576</c:v>
                </c:pt>
                <c:pt idx="29">
                  <c:v>287228.283</c:v>
                </c:pt>
                <c:pt idx="30">
                  <c:v>331406.76</c:v>
                </c:pt>
                <c:pt idx="31">
                  <c:v>401238.83490300004</c:v>
                </c:pt>
                <c:pt idx="32">
                  <c:v>365328.02302000002</c:v>
                </c:pt>
                <c:pt idx="33">
                  <c:v>344224.55007741111</c:v>
                </c:pt>
              </c:numCache>
            </c:numRef>
          </c:val>
          <c:extLst>
            <c:ext xmlns:c16="http://schemas.microsoft.com/office/drawing/2014/chart" uri="{C3380CC4-5D6E-409C-BE32-E72D297353CC}">
              <c16:uniqueId val="{00000003-E5E0-4575-96FC-CDB3438163D1}"/>
            </c:ext>
          </c:extLst>
        </c:ser>
        <c:ser>
          <c:idx val="9"/>
          <c:order val="4"/>
          <c:tx>
            <c:strRef>
              <c:f>[1]courants!$A$17</c:f>
              <c:strCache>
                <c:ptCount val="1"/>
                <c:pt idx="0">
                  <c:v>REGION DE BRUXELLES-CAPITALE</c:v>
                </c:pt>
              </c:strCache>
            </c:strRef>
          </c:tx>
          <c:spPr>
            <a:solidFill>
              <a:schemeClr val="accent5"/>
            </a:solidFill>
          </c:spPr>
          <c:invertIfNegative val="0"/>
          <c:cat>
            <c:strRef>
              <c:f>[1]courants!$B$7:$AI$7</c:f>
              <c:strCach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2022i</c:v>
                </c:pt>
              </c:strCache>
            </c:strRef>
          </c:cat>
          <c:val>
            <c:numRef>
              <c:f>[1]courants!$B$17:$AI$17</c:f>
              <c:numCache>
                <c:formatCode>General</c:formatCode>
                <c:ptCount val="34"/>
                <c:pt idx="0">
                  <c:v>10238.002573134789</c:v>
                </c:pt>
                <c:pt idx="1">
                  <c:v>14588.385196790276</c:v>
                </c:pt>
                <c:pt idx="2">
                  <c:v>12830.002057516258</c:v>
                </c:pt>
                <c:pt idx="3">
                  <c:v>14082.83114236773</c:v>
                </c:pt>
                <c:pt idx="4">
                  <c:v>12322.78711647773</c:v>
                </c:pt>
                <c:pt idx="5">
                  <c:v>12164.135260622856</c:v>
                </c:pt>
                <c:pt idx="6">
                  <c:v>8549.8476694290257</c:v>
                </c:pt>
                <c:pt idx="7">
                  <c:v>5434.0739565541808</c:v>
                </c:pt>
                <c:pt idx="8">
                  <c:v>9139.8342583893354</c:v>
                </c:pt>
                <c:pt idx="9">
                  <c:v>10934.583377747589</c:v>
                </c:pt>
                <c:pt idx="10">
                  <c:v>7600.4154695475208</c:v>
                </c:pt>
                <c:pt idx="11">
                  <c:v>7902.845569699999</c:v>
                </c:pt>
                <c:pt idx="12">
                  <c:v>17547.653999999999</c:v>
                </c:pt>
                <c:pt idx="13">
                  <c:v>14059.637999999999</c:v>
                </c:pt>
                <c:pt idx="14">
                  <c:v>17179</c:v>
                </c:pt>
                <c:pt idx="15">
                  <c:v>18789</c:v>
                </c:pt>
                <c:pt idx="16">
                  <c:v>22095</c:v>
                </c:pt>
                <c:pt idx="17">
                  <c:v>20855</c:v>
                </c:pt>
                <c:pt idx="18">
                  <c:v>21554</c:v>
                </c:pt>
                <c:pt idx="19">
                  <c:v>24988</c:v>
                </c:pt>
                <c:pt idx="20">
                  <c:v>29225</c:v>
                </c:pt>
                <c:pt idx="21">
                  <c:v>33896</c:v>
                </c:pt>
                <c:pt idx="22">
                  <c:v>31404</c:v>
                </c:pt>
                <c:pt idx="23">
                  <c:v>36947</c:v>
                </c:pt>
                <c:pt idx="24">
                  <c:v>29812</c:v>
                </c:pt>
                <c:pt idx="25">
                  <c:v>34441</c:v>
                </c:pt>
                <c:pt idx="26">
                  <c:v>34248</c:v>
                </c:pt>
                <c:pt idx="27">
                  <c:v>43713</c:v>
                </c:pt>
                <c:pt idx="28">
                  <c:v>45051</c:v>
                </c:pt>
                <c:pt idx="29">
                  <c:v>52975</c:v>
                </c:pt>
                <c:pt idx="30">
                  <c:v>52003</c:v>
                </c:pt>
                <c:pt idx="31">
                  <c:v>57399</c:v>
                </c:pt>
                <c:pt idx="32">
                  <c:v>51721</c:v>
                </c:pt>
                <c:pt idx="33">
                  <c:v>64306</c:v>
                </c:pt>
              </c:numCache>
            </c:numRef>
          </c:val>
          <c:extLst>
            <c:ext xmlns:c16="http://schemas.microsoft.com/office/drawing/2014/chart" uri="{C3380CC4-5D6E-409C-BE32-E72D297353CC}">
              <c16:uniqueId val="{00000004-E5E0-4575-96FC-CDB3438163D1}"/>
            </c:ext>
          </c:extLst>
        </c:ser>
        <c:dLbls>
          <c:showLegendKey val="0"/>
          <c:showVal val="0"/>
          <c:showCatName val="0"/>
          <c:showSerName val="0"/>
          <c:showPercent val="0"/>
          <c:showBubbleSize val="0"/>
        </c:dLbls>
        <c:gapWidth val="75"/>
        <c:overlap val="100"/>
        <c:axId val="204921472"/>
        <c:axId val="214565248"/>
      </c:barChart>
      <c:catAx>
        <c:axId val="204921472"/>
        <c:scaling>
          <c:orientation val="minMax"/>
        </c:scaling>
        <c:delete val="0"/>
        <c:axPos val="b"/>
        <c:numFmt formatCode="General" sourceLinked="1"/>
        <c:majorTickMark val="none"/>
        <c:minorTickMark val="none"/>
        <c:tickLblPos val="nextTo"/>
        <c:crossAx val="214565248"/>
        <c:crosses val="autoZero"/>
        <c:auto val="1"/>
        <c:lblAlgn val="ctr"/>
        <c:lblOffset val="100"/>
        <c:noMultiLvlLbl val="0"/>
      </c:catAx>
      <c:valAx>
        <c:axId val="214565248"/>
        <c:scaling>
          <c:orientation val="minMax"/>
        </c:scaling>
        <c:delete val="0"/>
        <c:axPos val="l"/>
        <c:majorGridlines/>
        <c:numFmt formatCode="General" sourceLinked="1"/>
        <c:majorTickMark val="none"/>
        <c:minorTickMark val="none"/>
        <c:tickLblPos val="nextTo"/>
        <c:crossAx val="204921472"/>
        <c:crosses val="autoZero"/>
        <c:crossBetween val="between"/>
      </c:valAx>
    </c:plotArea>
    <c:legend>
      <c:legendPos val="b"/>
      <c:overlay val="0"/>
    </c:legend>
    <c:plotVisOnly val="1"/>
    <c:dispBlanksAs val="gap"/>
    <c:showDLblsOverMax val="0"/>
  </c:chart>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Part de R&amp;D/autorité</a:t>
            </a:r>
          </a:p>
        </c:rich>
      </c:tx>
      <c:overlay val="0"/>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EE53-4408-8249-009AD09D9E70}"/>
              </c:ext>
            </c:extLst>
          </c:dPt>
          <c:dPt>
            <c:idx val="1"/>
            <c:bubble3D val="0"/>
            <c:spPr>
              <a:solidFill>
                <a:schemeClr val="accent2"/>
              </a:solidFill>
            </c:spPr>
            <c:extLst>
              <c:ext xmlns:c16="http://schemas.microsoft.com/office/drawing/2014/chart" uri="{C3380CC4-5D6E-409C-BE32-E72D297353CC}">
                <c16:uniqueId val="{00000003-EE53-4408-8249-009AD09D9E70}"/>
              </c:ext>
            </c:extLst>
          </c:dPt>
          <c:dPt>
            <c:idx val="2"/>
            <c:bubble3D val="0"/>
            <c:spPr>
              <a:solidFill>
                <a:schemeClr val="accent3"/>
              </a:solidFill>
            </c:spPr>
            <c:extLst>
              <c:ext xmlns:c16="http://schemas.microsoft.com/office/drawing/2014/chart" uri="{C3380CC4-5D6E-409C-BE32-E72D297353CC}">
                <c16:uniqueId val="{00000005-EE53-4408-8249-009AD09D9E70}"/>
              </c:ext>
            </c:extLst>
          </c:dPt>
          <c:dPt>
            <c:idx val="3"/>
            <c:bubble3D val="0"/>
            <c:spPr>
              <a:solidFill>
                <a:schemeClr val="accent5"/>
              </a:solidFill>
            </c:spPr>
            <c:extLst>
              <c:ext xmlns:c16="http://schemas.microsoft.com/office/drawing/2014/chart" uri="{C3380CC4-5D6E-409C-BE32-E72D297353CC}">
                <c16:uniqueId val="{00000007-EE53-4408-8249-009AD09D9E70}"/>
              </c:ext>
            </c:extLst>
          </c:dPt>
          <c:dPt>
            <c:idx val="4"/>
            <c:bubble3D val="0"/>
            <c:spPr>
              <a:solidFill>
                <a:schemeClr val="accent4"/>
              </a:solidFill>
            </c:spPr>
            <c:extLst>
              <c:ext xmlns:c16="http://schemas.microsoft.com/office/drawing/2014/chart" uri="{C3380CC4-5D6E-409C-BE32-E72D297353CC}">
                <c16:uniqueId val="{00000009-EE53-4408-8249-009AD09D9E7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'Aperçu belge'!$A$12:$A$16</c:f>
              <c:strCache>
                <c:ptCount val="5"/>
                <c:pt idx="0">
                  <c:v>Autorité fédérale</c:v>
                </c:pt>
                <c:pt idx="1">
                  <c:v>Autorité flamande</c:v>
                </c:pt>
                <c:pt idx="2">
                  <c:v>Communauté française</c:v>
                </c:pt>
                <c:pt idx="3">
                  <c:v>Région de Bruxelles-Capitale</c:v>
                </c:pt>
                <c:pt idx="4">
                  <c:v>Région wallonne</c:v>
                </c:pt>
              </c:strCache>
            </c:strRef>
          </c:cat>
          <c:val>
            <c:numRef>
              <c:f>'Aperçu belge'!$B$12:$B$16</c:f>
              <c:numCache>
                <c:formatCode>General</c:formatCode>
                <c:ptCount val="5"/>
                <c:pt idx="0">
                  <c:v>9037804.5415441561</c:v>
                </c:pt>
                <c:pt idx="1">
                  <c:v>22518181.124604288</c:v>
                </c:pt>
                <c:pt idx="2">
                  <c:v>5107815.9670776557</c:v>
                </c:pt>
                <c:pt idx="3">
                  <c:v>622129</c:v>
                </c:pt>
                <c:pt idx="4">
                  <c:v>4841928.0221031122</c:v>
                </c:pt>
              </c:numCache>
            </c:numRef>
          </c:val>
          <c:extLst>
            <c:ext xmlns:c16="http://schemas.microsoft.com/office/drawing/2014/chart" uri="{C3380CC4-5D6E-409C-BE32-E72D297353CC}">
              <c16:uniqueId val="{0000000A-EE53-4408-8249-009AD09D9E70}"/>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 par départem.'!$A$20:$A$29</c:f>
              <c:strCache>
                <c:ptCount val="10"/>
                <c:pt idx="0">
                  <c:v>11  POLITIQUE SCIENTIFIQUE FEDERALE</c:v>
                </c:pt>
                <c:pt idx="1">
                  <c:v>12  JUSTICE</c:v>
                </c:pt>
                <c:pt idx="2">
                  <c:v>13  INTERIEUR</c:v>
                </c:pt>
                <c:pt idx="3">
                  <c:v>14  AFF. ETRANG., COMM. EXT. ET COOP. AU DEVELOPPEMENT</c:v>
                </c:pt>
                <c:pt idx="4">
                  <c:v>16  DEFENSE NATIONALE</c:v>
                </c:pt>
                <c:pt idx="5">
                  <c:v>17  POLICE FEDERALE</c:v>
                </c:pt>
                <c:pt idx="6">
                  <c:v>23  EMPLOI ET TRAVAIL</c:v>
                </c:pt>
                <c:pt idx="7">
                  <c:v>24  SECURITE SOCIALE</c:v>
                </c:pt>
                <c:pt idx="8">
                  <c:v>25  SANTE PUBL., SECURITE DE LA CHAINE ALIM. ET ENVIR.</c:v>
                </c:pt>
                <c:pt idx="9">
                  <c:v>32  AFFAIRES ECONOMIQUES</c:v>
                </c:pt>
              </c:strCache>
            </c:strRef>
          </c:cat>
          <c:val>
            <c:numRef>
              <c:f>'A.F. par départem.'!$B$20:$B$29</c:f>
              <c:numCache>
                <c:formatCode>General</c:formatCode>
                <c:ptCount val="10"/>
                <c:pt idx="0">
                  <c:v>6193253.4979424784</c:v>
                </c:pt>
                <c:pt idx="1">
                  <c:v>88373.25</c:v>
                </c:pt>
                <c:pt idx="2">
                  <c:v>7456</c:v>
                </c:pt>
                <c:pt idx="3">
                  <c:v>860292.87883456412</c:v>
                </c:pt>
                <c:pt idx="4">
                  <c:v>349378.36476711434</c:v>
                </c:pt>
                <c:pt idx="5">
                  <c:v>947</c:v>
                </c:pt>
                <c:pt idx="6">
                  <c:v>826</c:v>
                </c:pt>
                <c:pt idx="7">
                  <c:v>11478</c:v>
                </c:pt>
                <c:pt idx="8">
                  <c:v>285042.60000000027</c:v>
                </c:pt>
                <c:pt idx="9">
                  <c:v>1240756.95</c:v>
                </c:pt>
              </c:numCache>
            </c:numRef>
          </c:val>
          <c:extLst>
            <c:ext xmlns:c16="http://schemas.microsoft.com/office/drawing/2014/chart" uri="{C3380CC4-5D6E-409C-BE32-E72D297353CC}">
              <c16:uniqueId val="{00000000-892C-415E-B062-AE2E1692B128}"/>
            </c:ext>
          </c:extLst>
        </c:ser>
        <c:dLbls>
          <c:showLegendKey val="0"/>
          <c:showVal val="1"/>
          <c:showCatName val="0"/>
          <c:showSerName val="0"/>
          <c:showPercent val="0"/>
          <c:showBubbleSize val="0"/>
          <c:showLeaderLines val="1"/>
        </c:dLbls>
        <c:firstSliceAng val="0"/>
      </c:pieChart>
    </c:plotArea>
    <c:legend>
      <c:legendPos val="r"/>
      <c:layout>
        <c:manualLayout>
          <c:xMode val="edge"/>
          <c:yMode val="edge"/>
          <c:x val="0.65346180465311865"/>
          <c:y val="2.3679224964830669E-2"/>
          <c:w val="0.33263052765910228"/>
          <c:h val="0.95612149217725451"/>
        </c:manualLayout>
      </c:layout>
      <c:overlay val="0"/>
      <c:txPr>
        <a:bodyPr/>
        <a:lstStyle/>
        <a:p>
          <a:pPr>
            <a:defRPr sz="900" kern="0" baseline="0"/>
          </a:pPr>
          <a:endParaRPr lang="en-BE"/>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Code</a:t>
            </a:r>
            <a:r>
              <a:rPr lang="en-US" baseline="0"/>
              <a:t> </a:t>
            </a:r>
            <a:r>
              <a:rPr lang="en-US"/>
              <a:t>NABS</a:t>
            </a:r>
          </a:p>
        </c:rich>
      </c:tx>
      <c:overlay val="0"/>
    </c:title>
    <c:autoTitleDeleted val="0"/>
    <c:plotArea>
      <c:layout>
        <c:manualLayout>
          <c:layoutTarget val="inner"/>
          <c:xMode val="edge"/>
          <c:yMode val="edge"/>
          <c:x val="0.37167507269695033"/>
          <c:y val="0.15126140313541889"/>
          <c:w val="0.53454858233561287"/>
          <c:h val="0.75846236787969068"/>
        </c:manualLayout>
      </c:layout>
      <c:barChart>
        <c:barDir val="bar"/>
        <c:grouping val="clustered"/>
        <c:varyColors val="0"/>
        <c:ser>
          <c:idx val="0"/>
          <c:order val="0"/>
          <c:invertIfNegative val="0"/>
          <c:dPt>
            <c:idx val="0"/>
            <c:invertIfNegative val="0"/>
            <c:bubble3D val="0"/>
            <c:spPr>
              <a:solidFill>
                <a:schemeClr val="accent5"/>
              </a:solidFill>
            </c:spPr>
            <c:extLst>
              <c:ext xmlns:c16="http://schemas.microsoft.com/office/drawing/2014/chart" uri="{C3380CC4-5D6E-409C-BE32-E72D297353CC}">
                <c16:uniqueId val="{00000001-BA01-4689-94C6-5755D447C39E}"/>
              </c:ext>
            </c:extLst>
          </c:dPt>
          <c:dPt>
            <c:idx val="1"/>
            <c:invertIfNegative val="0"/>
            <c:bubble3D val="0"/>
            <c:spPr>
              <a:solidFill>
                <a:schemeClr val="accent3"/>
              </a:solidFill>
            </c:spPr>
            <c:extLst>
              <c:ext xmlns:c16="http://schemas.microsoft.com/office/drawing/2014/chart" uri="{C3380CC4-5D6E-409C-BE32-E72D297353CC}">
                <c16:uniqueId val="{00000003-BA01-4689-94C6-5755D447C39E}"/>
              </c:ext>
            </c:extLst>
          </c:dPt>
          <c:dPt>
            <c:idx val="2"/>
            <c:invertIfNegative val="0"/>
            <c:bubble3D val="0"/>
            <c:spPr>
              <a:solidFill>
                <a:schemeClr val="accent1"/>
              </a:solidFill>
            </c:spPr>
            <c:extLst>
              <c:ext xmlns:c16="http://schemas.microsoft.com/office/drawing/2014/chart" uri="{C3380CC4-5D6E-409C-BE32-E72D297353CC}">
                <c16:uniqueId val="{00000005-BA01-4689-94C6-5755D447C39E}"/>
              </c:ext>
            </c:extLst>
          </c:dPt>
          <c:dPt>
            <c:idx val="3"/>
            <c:invertIfNegative val="0"/>
            <c:bubble3D val="0"/>
            <c:spPr>
              <a:solidFill>
                <a:schemeClr val="accent2"/>
              </a:solidFill>
            </c:spPr>
            <c:extLst>
              <c:ext xmlns:c16="http://schemas.microsoft.com/office/drawing/2014/chart" uri="{C3380CC4-5D6E-409C-BE32-E72D297353CC}">
                <c16:uniqueId val="{00000007-BA01-4689-94C6-5755D447C39E}"/>
              </c:ext>
            </c:extLst>
          </c:dPt>
          <c:dPt>
            <c:idx val="4"/>
            <c:invertIfNegative val="0"/>
            <c:bubble3D val="0"/>
            <c:spPr>
              <a:solidFill>
                <a:schemeClr val="accent4"/>
              </a:solidFill>
            </c:spPr>
            <c:extLst>
              <c:ext xmlns:c16="http://schemas.microsoft.com/office/drawing/2014/chart" uri="{C3380CC4-5D6E-409C-BE32-E72D297353CC}">
                <c16:uniqueId val="{00000009-BA01-4689-94C6-5755D447C39E}"/>
              </c:ext>
            </c:extLst>
          </c:dPt>
          <c:cat>
            <c:strRef>
              <c:f>'Aperçu belge'!$E$21:$E$34</c:f>
              <c:strCache>
                <c:ptCount val="14"/>
                <c:pt idx="0">
                  <c:v>01. Exploration et exploitation du milieu terrestre</c:v>
                </c:pt>
                <c:pt idx="1">
                  <c:v>02. Environnement</c:v>
                </c:pt>
                <c:pt idx="2">
                  <c:v>03. Exploration et exploitation de l'espace</c:v>
                </c:pt>
                <c:pt idx="3">
                  <c:v>04. Transports, télécommunications et autres infrastructures</c:v>
                </c:pt>
                <c:pt idx="4">
                  <c:v>05. Énergie</c:v>
                </c:pt>
                <c:pt idx="5">
                  <c:v>06. Production et technologie industrielles</c:v>
                </c:pt>
                <c:pt idx="6">
                  <c:v>07. Santé</c:v>
                </c:pt>
                <c:pt idx="7">
                  <c:v>08. Agriculture</c:v>
                </c:pt>
                <c:pt idx="8">
                  <c:v>09. Éducation</c:v>
                </c:pt>
                <c:pt idx="9">
                  <c:v>10. Culture, activités de loisirs, cultes et médias</c:v>
                </c:pt>
                <c:pt idx="10">
                  <c:v>11. Systèmes, organisations et processus politiques et sociaux</c:v>
                </c:pt>
                <c:pt idx="11">
                  <c:v>12. Avancement général des connaissances : activités de R&amp;D fin. par les Fonds Généraux des Universités (FGU)</c:v>
                </c:pt>
                <c:pt idx="12">
                  <c:v>13. Avancement général des connaissances : activités de R&amp;D fin. par d’autres sources que les FGU</c:v>
                </c:pt>
                <c:pt idx="13">
                  <c:v>14. Défense</c:v>
                </c:pt>
              </c:strCache>
            </c:strRef>
          </c:cat>
          <c:val>
            <c:numRef>
              <c:f>'Aperçu belge'!$F$21:$F$34</c:f>
              <c:numCache>
                <c:formatCode>General</c:formatCode>
                <c:ptCount val="14"/>
                <c:pt idx="0">
                  <c:v>516128.204529615</c:v>
                </c:pt>
                <c:pt idx="1">
                  <c:v>663970.48505650286</c:v>
                </c:pt>
                <c:pt idx="2">
                  <c:v>3478421.1637267019</c:v>
                </c:pt>
                <c:pt idx="3">
                  <c:v>491189.59508964146</c:v>
                </c:pt>
                <c:pt idx="4">
                  <c:v>715661.66585233517</c:v>
                </c:pt>
                <c:pt idx="5">
                  <c:v>14531481.644725518</c:v>
                </c:pt>
                <c:pt idx="6">
                  <c:v>822090.80292424466</c:v>
                </c:pt>
                <c:pt idx="7">
                  <c:v>705293.9905014229</c:v>
                </c:pt>
                <c:pt idx="8">
                  <c:v>138408.90704015383</c:v>
                </c:pt>
                <c:pt idx="9">
                  <c:v>665571.34744708228</c:v>
                </c:pt>
                <c:pt idx="10">
                  <c:v>1371190.1991596129</c:v>
                </c:pt>
                <c:pt idx="11">
                  <c:v>7302319.5295322072</c:v>
                </c:pt>
                <c:pt idx="12">
                  <c:v>10588849.638629703</c:v>
                </c:pt>
                <c:pt idx="13">
                  <c:v>137281.48111446307</c:v>
                </c:pt>
              </c:numCache>
            </c:numRef>
          </c:val>
          <c:extLst>
            <c:ext xmlns:c16="http://schemas.microsoft.com/office/drawing/2014/chart" uri="{C3380CC4-5D6E-409C-BE32-E72D297353CC}">
              <c16:uniqueId val="{0000000A-BA01-4689-94C6-5755D447C39E}"/>
            </c:ext>
          </c:extLst>
        </c:ser>
        <c:dLbls>
          <c:showLegendKey val="0"/>
          <c:showVal val="0"/>
          <c:showCatName val="0"/>
          <c:showSerName val="0"/>
          <c:showPercent val="0"/>
          <c:showBubbleSize val="0"/>
        </c:dLbls>
        <c:gapWidth val="100"/>
        <c:axId val="214643840"/>
        <c:axId val="214645376"/>
      </c:barChart>
      <c:catAx>
        <c:axId val="214643840"/>
        <c:scaling>
          <c:orientation val="minMax"/>
        </c:scaling>
        <c:delete val="0"/>
        <c:axPos val="l"/>
        <c:numFmt formatCode="General" sourceLinked="0"/>
        <c:majorTickMark val="out"/>
        <c:minorTickMark val="none"/>
        <c:tickLblPos val="nextTo"/>
        <c:crossAx val="214645376"/>
        <c:crosses val="autoZero"/>
        <c:auto val="1"/>
        <c:lblAlgn val="ctr"/>
        <c:lblOffset val="100"/>
        <c:noMultiLvlLbl val="0"/>
      </c:catAx>
      <c:valAx>
        <c:axId val="214645376"/>
        <c:scaling>
          <c:orientation val="minMax"/>
          <c:max val="1500000"/>
          <c:min val="0"/>
        </c:scaling>
        <c:delete val="0"/>
        <c:axPos val="b"/>
        <c:majorGridlines/>
        <c:minorGridlines/>
        <c:numFmt formatCode="General" sourceLinked="1"/>
        <c:majorTickMark val="out"/>
        <c:minorTickMark val="none"/>
        <c:tickLblPos val="nextTo"/>
        <c:spPr>
          <a:ln>
            <a:solidFill>
              <a:schemeClr val="tx1"/>
            </a:solidFill>
          </a:ln>
        </c:spPr>
        <c:crossAx val="214643840"/>
        <c:crosses val="autoZero"/>
        <c:crossBetween val="between"/>
        <c:majorUnit val="500000"/>
        <c:minorUnit val="100000"/>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Code </a:t>
            </a:r>
            <a:r>
              <a:rPr lang="en-US"/>
              <a:t>CFS/STAT</a:t>
            </a:r>
          </a:p>
        </c:rich>
      </c:tx>
      <c:overlay val="0"/>
    </c:title>
    <c:autoTitleDeleted val="0"/>
    <c:view3D>
      <c:rotX val="15"/>
      <c:rotY val="20"/>
      <c:rAngAx val="0"/>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accent5"/>
              </a:solidFill>
            </c:spPr>
            <c:extLst>
              <c:ext xmlns:c16="http://schemas.microsoft.com/office/drawing/2014/chart" uri="{C3380CC4-5D6E-409C-BE32-E72D297353CC}">
                <c16:uniqueId val="{00000001-2B57-4A20-87D0-2916057303FF}"/>
              </c:ext>
            </c:extLst>
          </c:dPt>
          <c:dPt>
            <c:idx val="1"/>
            <c:invertIfNegative val="0"/>
            <c:bubble3D val="0"/>
            <c:spPr>
              <a:solidFill>
                <a:schemeClr val="accent3"/>
              </a:solidFill>
            </c:spPr>
            <c:extLst>
              <c:ext xmlns:c16="http://schemas.microsoft.com/office/drawing/2014/chart" uri="{C3380CC4-5D6E-409C-BE32-E72D297353CC}">
                <c16:uniqueId val="{00000003-2B57-4A20-87D0-2916057303FF}"/>
              </c:ext>
            </c:extLst>
          </c:dPt>
          <c:dPt>
            <c:idx val="2"/>
            <c:invertIfNegative val="0"/>
            <c:bubble3D val="0"/>
            <c:spPr>
              <a:solidFill>
                <a:schemeClr val="accent1"/>
              </a:solidFill>
            </c:spPr>
            <c:extLst>
              <c:ext xmlns:c16="http://schemas.microsoft.com/office/drawing/2014/chart" uri="{C3380CC4-5D6E-409C-BE32-E72D297353CC}">
                <c16:uniqueId val="{00000005-2B57-4A20-87D0-2916057303FF}"/>
              </c:ext>
            </c:extLst>
          </c:dPt>
          <c:dPt>
            <c:idx val="3"/>
            <c:invertIfNegative val="0"/>
            <c:bubble3D val="0"/>
            <c:spPr>
              <a:solidFill>
                <a:schemeClr val="accent2"/>
              </a:solidFill>
            </c:spPr>
            <c:extLst>
              <c:ext xmlns:c16="http://schemas.microsoft.com/office/drawing/2014/chart" uri="{C3380CC4-5D6E-409C-BE32-E72D297353CC}">
                <c16:uniqueId val="{00000007-2B57-4A20-87D0-2916057303FF}"/>
              </c:ext>
            </c:extLst>
          </c:dPt>
          <c:dPt>
            <c:idx val="4"/>
            <c:invertIfNegative val="0"/>
            <c:bubble3D val="0"/>
            <c:spPr>
              <a:solidFill>
                <a:schemeClr val="accent4"/>
              </a:solidFill>
            </c:spPr>
            <c:extLst>
              <c:ext xmlns:c16="http://schemas.microsoft.com/office/drawing/2014/chart" uri="{C3380CC4-5D6E-409C-BE32-E72D297353CC}">
                <c16:uniqueId val="{00000009-2B57-4A20-87D0-2916057303FF}"/>
              </c:ext>
            </c:extLst>
          </c:dPt>
          <c:cat>
            <c:strRef>
              <c:f>'Aperçu belge'!$E$39:$E$45</c:f>
              <c:strCache>
                <c:ptCount val="7"/>
                <c:pt idx="0">
                  <c:v>100 ENSEIGNEMENT SUPÉRIEUR (ES)</c:v>
                </c:pt>
                <c:pt idx="1">
                  <c:v>200 INSTITUTIONS SCIENTIFIQUES (IS)</c:v>
                </c:pt>
                <c:pt idx="2">
                  <c:v>300 CRÉDITS DIVERS R&amp;D ET AST N.C.A.</c:v>
                </c:pt>
                <c:pt idx="3">
                  <c:v>400 PROGRAMMES D'ACTION ET SYSTÈMES ORGANIQUES DE R&amp;D</c:v>
                </c:pt>
                <c:pt idx="4">
                  <c:v>500 FONDS DE RECHERCHE UNIVERSITAIRE ET FONDAMENTALE</c:v>
                </c:pt>
                <c:pt idx="5">
                  <c:v>600 FONDS DE RECHERCHE INDUSTRIELLE ET APPLIQUÉE</c:v>
                </c:pt>
                <c:pt idx="6">
                  <c:v>700 ACTIONS INTERNATIONALES</c:v>
                </c:pt>
              </c:strCache>
            </c:strRef>
          </c:cat>
          <c:val>
            <c:numRef>
              <c:f>'Aperçu belge'!$F$39:$F$45</c:f>
              <c:numCache>
                <c:formatCode>General</c:formatCode>
                <c:ptCount val="7"/>
                <c:pt idx="0">
                  <c:v>10554044.639201814</c:v>
                </c:pt>
                <c:pt idx="1">
                  <c:v>6308833.6931024641</c:v>
                </c:pt>
                <c:pt idx="2">
                  <c:v>2145407.206680099</c:v>
                </c:pt>
                <c:pt idx="3">
                  <c:v>7111115.4723469336</c:v>
                </c:pt>
                <c:pt idx="4">
                  <c:v>5904548.8379999995</c:v>
                </c:pt>
                <c:pt idx="5">
                  <c:v>5198951.0886078905</c:v>
                </c:pt>
                <c:pt idx="6">
                  <c:v>4904957.7173900111</c:v>
                </c:pt>
              </c:numCache>
            </c:numRef>
          </c:val>
          <c:extLst>
            <c:ext xmlns:c16="http://schemas.microsoft.com/office/drawing/2014/chart" uri="{C3380CC4-5D6E-409C-BE32-E72D297353CC}">
              <c16:uniqueId val="{0000000A-2B57-4A20-87D0-2916057303FF}"/>
            </c:ext>
          </c:extLst>
        </c:ser>
        <c:dLbls>
          <c:showLegendKey val="0"/>
          <c:showVal val="0"/>
          <c:showCatName val="0"/>
          <c:showSerName val="0"/>
          <c:showPercent val="0"/>
          <c:showBubbleSize val="0"/>
        </c:dLbls>
        <c:gapWidth val="100"/>
        <c:shape val="cylinder"/>
        <c:axId val="214672128"/>
        <c:axId val="214673664"/>
        <c:axId val="0"/>
      </c:bar3DChart>
      <c:catAx>
        <c:axId val="214672128"/>
        <c:scaling>
          <c:orientation val="minMax"/>
        </c:scaling>
        <c:delete val="0"/>
        <c:axPos val="b"/>
        <c:numFmt formatCode="General" sourceLinked="0"/>
        <c:majorTickMark val="out"/>
        <c:minorTickMark val="none"/>
        <c:tickLblPos val="nextTo"/>
        <c:crossAx val="214673664"/>
        <c:crosses val="autoZero"/>
        <c:auto val="1"/>
        <c:lblAlgn val="ctr"/>
        <c:lblOffset val="100"/>
        <c:noMultiLvlLbl val="0"/>
      </c:catAx>
      <c:valAx>
        <c:axId val="214673664"/>
        <c:scaling>
          <c:orientation val="minMax"/>
        </c:scaling>
        <c:delete val="0"/>
        <c:axPos val="l"/>
        <c:majorGridlines/>
        <c:numFmt formatCode="General" sourceLinked="1"/>
        <c:majorTickMark val="out"/>
        <c:minorTickMark val="none"/>
        <c:tickLblPos val="nextTo"/>
        <c:crossAx val="214672128"/>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drawings/_rels/drawing3.xml.rels><?xml version="1.0" encoding="UTF-8" standalone="yes"?>
<Relationships xmlns="http://schemas.openxmlformats.org/package/2006/relationships"><Relationship Id="rId8" Type="http://schemas.openxmlformats.org/officeDocument/2006/relationships/hyperlink" Target="https://meri.belspo.be/site/docs/cfs-stat_v2_f.pdf" TargetMode="External"/><Relationship Id="rId3" Type="http://schemas.openxmlformats.org/officeDocument/2006/relationships/image" Target="../media/image1.png"/><Relationship Id="rId7" Type="http://schemas.openxmlformats.org/officeDocument/2006/relationships/chart" Target="../charts/chart5.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 Id="rId9" Type="http://schemas.openxmlformats.org/officeDocument/2006/relationships/hyperlink" Target="https://ec.europa.eu/eurostat/ramon/nomenclatures/index.cfm?TargetUrl=LST_NOM_DTL&amp;StrNom=NABS_2007&amp;StrLanguageCode=EN&amp;IntPcKey=&amp;StrLayoutCode=HIERARCHIC&amp;CFID=5882618&amp;CFTOKEN=10bc97339ea8c0e8-C77B9C0A-CE78-E375-D330173E4CD79851&amp;jsessionid=ee306ac07f2a736d9"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450850</xdr:colOff>
      <xdr:row>0</xdr:row>
      <xdr:rowOff>171450</xdr:rowOff>
    </xdr:from>
    <xdr:to>
      <xdr:col>8</xdr:col>
      <xdr:colOff>444500</xdr:colOff>
      <xdr:row>14</xdr:row>
      <xdr:rowOff>123825</xdr:rowOff>
    </xdr:to>
    <mc:AlternateContent xmlns:mc="http://schemas.openxmlformats.org/markup-compatibility/2006" xmlns:a14="http://schemas.microsoft.com/office/drawing/2010/main">
      <mc:Choice Requires="a14">
        <xdr:graphicFrame macro="">
          <xdr:nvGraphicFramePr>
            <xdr:cNvPr id="5" name="Autorité">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Autorité"/>
            </a:graphicData>
          </a:graphic>
        </xdr:graphicFrame>
      </mc:Choice>
      <mc:Fallback xmlns="">
        <xdr:sp macro="" textlink="">
          <xdr:nvSpPr>
            <xdr:cNvPr id="0" name=""/>
            <xdr:cNvSpPr>
              <a:spLocks noTextEdit="1"/>
            </xdr:cNvSpPr>
          </xdr:nvSpPr>
          <xdr:spPr>
            <a:xfrm>
              <a:off x="5937250" y="1714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88900</xdr:colOff>
      <xdr:row>1</xdr:row>
      <xdr:rowOff>19050</xdr:rowOff>
    </xdr:from>
    <xdr:to>
      <xdr:col>12</xdr:col>
      <xdr:colOff>82550</xdr:colOff>
      <xdr:row>14</xdr:row>
      <xdr:rowOff>149225</xdr:rowOff>
    </xdr:to>
    <mc:AlternateContent xmlns:mc="http://schemas.openxmlformats.org/markup-compatibility/2006" xmlns:a14="http://schemas.microsoft.com/office/drawing/2010/main">
      <mc:Choice Requires="a14">
        <xdr:graphicFrame macro="">
          <xdr:nvGraphicFramePr>
            <xdr:cNvPr id="8" name="Département">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microsoft.com/office/drawing/2010/slicer">
              <sle:slicer xmlns:sle="http://schemas.microsoft.com/office/drawing/2010/slicer" name="Département"/>
            </a:graphicData>
          </a:graphic>
        </xdr:graphicFrame>
      </mc:Choice>
      <mc:Fallback xmlns="">
        <xdr:sp macro="" textlink="">
          <xdr:nvSpPr>
            <xdr:cNvPr id="0" name=""/>
            <xdr:cNvSpPr>
              <a:spLocks noTextEdit="1"/>
            </xdr:cNvSpPr>
          </xdr:nvSpPr>
          <xdr:spPr>
            <a:xfrm>
              <a:off x="8013700" y="2032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247650</xdr:colOff>
      <xdr:row>1</xdr:row>
      <xdr:rowOff>0</xdr:rowOff>
    </xdr:from>
    <xdr:to>
      <xdr:col>15</xdr:col>
      <xdr:colOff>247650</xdr:colOff>
      <xdr:row>14</xdr:row>
      <xdr:rowOff>130175</xdr:rowOff>
    </xdr:to>
    <mc:AlternateContent xmlns:mc="http://schemas.openxmlformats.org/markup-compatibility/2006" xmlns:a14="http://schemas.microsoft.com/office/drawing/2010/main">
      <mc:Choice Requires="a14">
        <xdr:graphicFrame macro="">
          <xdr:nvGraphicFramePr>
            <xdr:cNvPr id="9" name="Code NABS">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microsoft.com/office/drawing/2010/slicer">
              <sle:slicer xmlns:sle="http://schemas.microsoft.com/office/drawing/2010/slicer" name="Code NABS"/>
            </a:graphicData>
          </a:graphic>
        </xdr:graphicFrame>
      </mc:Choice>
      <mc:Fallback xmlns="">
        <xdr:sp macro="" textlink="">
          <xdr:nvSpPr>
            <xdr:cNvPr id="0" name=""/>
            <xdr:cNvSpPr>
              <a:spLocks noTextEdit="1"/>
            </xdr:cNvSpPr>
          </xdr:nvSpPr>
          <xdr:spPr>
            <a:xfrm>
              <a:off x="10001250" y="1841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457200</xdr:colOff>
      <xdr:row>1</xdr:row>
      <xdr:rowOff>9525</xdr:rowOff>
    </xdr:from>
    <xdr:to>
      <xdr:col>5</xdr:col>
      <xdr:colOff>238125</xdr:colOff>
      <xdr:row>14</xdr:row>
      <xdr:rowOff>76200</xdr:rowOff>
    </xdr:to>
    <mc:AlternateContent xmlns:mc="http://schemas.openxmlformats.org/markup-compatibility/2006" xmlns:a14="http://schemas.microsoft.com/office/drawing/2010/main">
      <mc:Choice Requires="a14">
        <xdr:graphicFrame macro="">
          <xdr:nvGraphicFramePr>
            <xdr:cNvPr id="3" name="Année">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Année"/>
            </a:graphicData>
          </a:graphic>
        </xdr:graphicFrame>
      </mc:Choice>
      <mc:Fallback xmlns="">
        <xdr:sp macro="" textlink="">
          <xdr:nvSpPr>
            <xdr:cNvPr id="0" name=""/>
            <xdr:cNvSpPr>
              <a:spLocks noTextEdit="1"/>
            </xdr:cNvSpPr>
          </xdr:nvSpPr>
          <xdr:spPr>
            <a:xfrm>
              <a:off x="2933700" y="200025"/>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571500</xdr:colOff>
      <xdr:row>1</xdr:row>
      <xdr:rowOff>107950</xdr:rowOff>
    </xdr:from>
    <xdr:to>
      <xdr:col>7</xdr:col>
      <xdr:colOff>571500</xdr:colOff>
      <xdr:row>15</xdr:row>
      <xdr:rowOff>53975</xdr:rowOff>
    </xdr:to>
    <mc:AlternateContent xmlns:mc="http://schemas.openxmlformats.org/markup-compatibility/2006" xmlns:a14="http://schemas.microsoft.com/office/drawing/2010/main">
      <mc:Choice Requires="a14">
        <xdr:graphicFrame macro="">
          <xdr:nvGraphicFramePr>
            <xdr:cNvPr id="4" name="Autorité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Autorité 1"/>
            </a:graphicData>
          </a:graphic>
        </xdr:graphicFrame>
      </mc:Choice>
      <mc:Fallback xmlns="">
        <xdr:sp macro="" textlink="">
          <xdr:nvSpPr>
            <xdr:cNvPr id="0" name=""/>
            <xdr:cNvSpPr>
              <a:spLocks noTextEdit="1"/>
            </xdr:cNvSpPr>
          </xdr:nvSpPr>
          <xdr:spPr>
            <a:xfrm>
              <a:off x="8210550" y="2921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0</xdr:colOff>
      <xdr:row>17</xdr:row>
      <xdr:rowOff>0</xdr:rowOff>
    </xdr:from>
    <xdr:to>
      <xdr:col>8</xdr:col>
      <xdr:colOff>0</xdr:colOff>
      <xdr:row>30</xdr:row>
      <xdr:rowOff>47625</xdr:rowOff>
    </xdr:to>
    <mc:AlternateContent xmlns:mc="http://schemas.openxmlformats.org/markup-compatibility/2006" xmlns:a14="http://schemas.microsoft.com/office/drawing/2010/main">
      <mc:Choice Requires="a14">
        <xdr:graphicFrame macro="">
          <xdr:nvGraphicFramePr>
            <xdr:cNvPr id="5" name="Année 2">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Année 2"/>
            </a:graphicData>
          </a:graphic>
        </xdr:graphicFrame>
      </mc:Choice>
      <mc:Fallback xmlns="">
        <xdr:sp macro="" textlink="">
          <xdr:nvSpPr>
            <xdr:cNvPr id="0" name=""/>
            <xdr:cNvSpPr>
              <a:spLocks noTextEdit="1"/>
            </xdr:cNvSpPr>
          </xdr:nvSpPr>
          <xdr:spPr>
            <a:xfrm>
              <a:off x="8267700" y="32385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168275</xdr:colOff>
      <xdr:row>3</xdr:row>
      <xdr:rowOff>95250</xdr:rowOff>
    </xdr:from>
    <xdr:to>
      <xdr:col>13</xdr:col>
      <xdr:colOff>444500</xdr:colOff>
      <xdr:row>22</xdr:row>
      <xdr:rowOff>12700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487187</xdr:colOff>
      <xdr:row>27</xdr:row>
      <xdr:rowOff>172156</xdr:rowOff>
    </xdr:from>
    <xdr:to>
      <xdr:col>27</xdr:col>
      <xdr:colOff>372886</xdr:colOff>
      <xdr:row>47</xdr:row>
      <xdr:rowOff>14111</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387350</xdr:colOff>
      <xdr:row>48</xdr:row>
      <xdr:rowOff>12700</xdr:rowOff>
    </xdr:from>
    <xdr:to>
      <xdr:col>27</xdr:col>
      <xdr:colOff>581731</xdr:colOff>
      <xdr:row>52</xdr:row>
      <xdr:rowOff>7683</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stretch>
          <a:fillRect/>
        </a:stretch>
      </xdr:blipFill>
      <xdr:spPr>
        <a:xfrm>
          <a:off x="13874750" y="7473950"/>
          <a:ext cx="823031" cy="731583"/>
        </a:xfrm>
        <a:prstGeom prst="rect">
          <a:avLst/>
        </a:prstGeom>
      </xdr:spPr>
    </xdr:pic>
    <xdr:clientData/>
  </xdr:twoCellAnchor>
  <xdr:twoCellAnchor editAs="oneCell">
    <xdr:from>
      <xdr:col>0</xdr:col>
      <xdr:colOff>19050</xdr:colOff>
      <xdr:row>48</xdr:row>
      <xdr:rowOff>38100</xdr:rowOff>
    </xdr:from>
    <xdr:to>
      <xdr:col>1</xdr:col>
      <xdr:colOff>122744</xdr:colOff>
      <xdr:row>51</xdr:row>
      <xdr:rowOff>168461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19050" y="6762750"/>
          <a:ext cx="713294" cy="682811"/>
        </a:xfrm>
        <a:prstGeom prst="rect">
          <a:avLst/>
        </a:prstGeom>
      </xdr:spPr>
    </xdr:pic>
    <xdr:clientData/>
  </xdr:twoCellAnchor>
  <xdr:twoCellAnchor>
    <xdr:from>
      <xdr:col>0</xdr:col>
      <xdr:colOff>257175</xdr:colOff>
      <xdr:row>27</xdr:row>
      <xdr:rowOff>47625</xdr:rowOff>
    </xdr:from>
    <xdr:to>
      <xdr:col>9</xdr:col>
      <xdr:colOff>275167</xdr:colOff>
      <xdr:row>47</xdr:row>
      <xdr:rowOff>14111</xdr:rowOff>
    </xdr:to>
    <xdr:graphicFrame macro="">
      <xdr:nvGraphicFramePr>
        <xdr:cNvPr id="13" name="Chart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119945</xdr:colOff>
      <xdr:row>27</xdr:row>
      <xdr:rowOff>172861</xdr:rowOff>
    </xdr:from>
    <xdr:to>
      <xdr:col>16</xdr:col>
      <xdr:colOff>9879</xdr:colOff>
      <xdr:row>47</xdr:row>
      <xdr:rowOff>14111</xdr:rowOff>
    </xdr:to>
    <xdr:graphicFrame macro="">
      <xdr:nvGraphicFramePr>
        <xdr:cNvPr id="15" name="Chart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289277</xdr:colOff>
      <xdr:row>27</xdr:row>
      <xdr:rowOff>172861</xdr:rowOff>
    </xdr:from>
    <xdr:to>
      <xdr:col>21</xdr:col>
      <xdr:colOff>115710</xdr:colOff>
      <xdr:row>47</xdr:row>
      <xdr:rowOff>14111</xdr:rowOff>
    </xdr:to>
    <xdr:graphicFrame macro="">
      <xdr:nvGraphicFramePr>
        <xdr:cNvPr id="16" name="Chart 15">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238125</xdr:colOff>
      <xdr:row>19</xdr:row>
      <xdr:rowOff>174624</xdr:rowOff>
    </xdr:from>
    <xdr:to>
      <xdr:col>27</xdr:col>
      <xdr:colOff>484187</xdr:colOff>
      <xdr:row>26</xdr:row>
      <xdr:rowOff>55560</xdr:rowOff>
    </xdr:to>
    <xdr:sp macro="" textlink="">
      <xdr:nvSpPr>
        <xdr:cNvPr id="2" name="TextBox 1">
          <a:hlinkClick xmlns:r="http://schemas.openxmlformats.org/officeDocument/2006/relationships" r:id="rId8"/>
          <a:extLst>
            <a:ext uri="{FF2B5EF4-FFF2-40B4-BE49-F238E27FC236}">
              <a16:creationId xmlns:a16="http://schemas.microsoft.com/office/drawing/2014/main" id="{00000000-0008-0000-0300-000002000000}"/>
            </a:ext>
          </a:extLst>
        </xdr:cNvPr>
        <xdr:cNvSpPr txBox="1"/>
      </xdr:nvSpPr>
      <xdr:spPr>
        <a:xfrm>
          <a:off x="13065125" y="3762374"/>
          <a:ext cx="3913187" cy="11747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La </a:t>
          </a:r>
          <a:r>
            <a:rPr lang="en-GB" sz="1100" b="1"/>
            <a:t>code CFS/STAT</a:t>
          </a:r>
          <a:r>
            <a:rPr lang="en-GB" sz="1100"/>
            <a:t> est une nomenclature belge standardisée pour classer les estimations des crédits de R&amp;D des autorités belges selon leur destination institutionnelle ou fonctionnelle :</a:t>
          </a:r>
          <a:r>
            <a:rPr lang="en-GB" sz="1100" b="0" baseline="0"/>
            <a:t> </a:t>
          </a:r>
        </a:p>
        <a:p>
          <a:r>
            <a:rPr lang="en-GB" sz="1100" u="sng">
              <a:solidFill>
                <a:srgbClr val="0000FF"/>
              </a:solidFill>
            </a:rPr>
            <a:t>https://meri.belspo.be/site/docs/cfs-stat_v2_f.pdf</a:t>
          </a:r>
        </a:p>
        <a:p>
          <a:endParaRPr lang="en-GB" sz="1100"/>
        </a:p>
      </xdr:txBody>
    </xdr:sp>
    <xdr:clientData/>
  </xdr:twoCellAnchor>
  <xdr:twoCellAnchor>
    <xdr:from>
      <xdr:col>14</xdr:col>
      <xdr:colOff>230187</xdr:colOff>
      <xdr:row>19</xdr:row>
      <xdr:rowOff>174624</xdr:rowOff>
    </xdr:from>
    <xdr:to>
      <xdr:col>20</xdr:col>
      <xdr:colOff>412749</xdr:colOff>
      <xdr:row>26</xdr:row>
      <xdr:rowOff>63499</xdr:rowOff>
    </xdr:to>
    <xdr:sp macro="" textlink="">
      <xdr:nvSpPr>
        <xdr:cNvPr id="6" name="TextBox 5">
          <a:hlinkClick xmlns:r="http://schemas.openxmlformats.org/officeDocument/2006/relationships" r:id="rId9"/>
          <a:extLst>
            <a:ext uri="{FF2B5EF4-FFF2-40B4-BE49-F238E27FC236}">
              <a16:creationId xmlns:a16="http://schemas.microsoft.com/office/drawing/2014/main" id="{00000000-0008-0000-0300-000006000000}"/>
            </a:ext>
          </a:extLst>
        </xdr:cNvPr>
        <xdr:cNvSpPr txBox="1"/>
      </xdr:nvSpPr>
      <xdr:spPr>
        <a:xfrm>
          <a:off x="8786812" y="3762374"/>
          <a:ext cx="3841750" cy="118268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La </a:t>
          </a:r>
          <a:r>
            <a:rPr lang="en-GB" sz="1100" b="1">
              <a:solidFill>
                <a:schemeClr val="dk1"/>
              </a:solidFill>
              <a:effectLst/>
              <a:latin typeface="+mn-lt"/>
              <a:ea typeface="+mn-ea"/>
              <a:cs typeface="+mn-cs"/>
            </a:rPr>
            <a:t>nomenclature NABS</a:t>
          </a:r>
          <a:r>
            <a:rPr lang="en-GB" sz="1100">
              <a:solidFill>
                <a:schemeClr val="dk1"/>
              </a:solidFill>
              <a:effectLst/>
              <a:latin typeface="+mn-lt"/>
              <a:ea typeface="+mn-ea"/>
              <a:cs typeface="+mn-cs"/>
            </a:rPr>
            <a:t> est un système de classification de l'UE pour l'analyse et la comparaison des budgets et des programmes scientifiques par objectif socio-économique.</a:t>
          </a:r>
        </a:p>
        <a:p>
          <a:r>
            <a:rPr lang="en-GB"/>
            <a:t>Vous trouverez des informations détaillées sur cette nomenclature (2007) sur le site d'EUROSTAT </a:t>
          </a:r>
          <a:r>
            <a:rPr lang="en-GB" sz="1100">
              <a:solidFill>
                <a:schemeClr val="dk1"/>
              </a:solidFill>
              <a:effectLst/>
              <a:latin typeface="+mn-lt"/>
              <a:ea typeface="+mn-ea"/>
              <a:cs typeface="+mn-cs"/>
            </a:rPr>
            <a:t>(en </a:t>
          </a:r>
          <a:r>
            <a:rPr lang="en-GB" sz="1100" u="sng">
              <a:solidFill>
                <a:srgbClr val="0000FF"/>
              </a:solidFill>
              <a:effectLst/>
              <a:latin typeface="+mn-lt"/>
              <a:ea typeface="+mn-ea"/>
              <a:cs typeface="+mn-cs"/>
            </a:rPr>
            <a:t>anglais</a:t>
          </a:r>
          <a:r>
            <a:rPr lang="en-GB" sz="1100" u="none" baseline="0">
              <a:solidFill>
                <a:srgbClr val="0000FF"/>
              </a:solidFill>
              <a:effectLst/>
              <a:latin typeface="+mn-lt"/>
              <a:ea typeface="+mn-ea"/>
              <a:cs typeface="+mn-cs"/>
            </a:rPr>
            <a:t> </a:t>
          </a:r>
          <a:r>
            <a:rPr lang="en-GB" sz="1100" u="none" baseline="0">
              <a:solidFill>
                <a:sysClr val="windowText" lastClr="000000"/>
              </a:solidFill>
              <a:effectLst/>
              <a:latin typeface="+mn-lt"/>
              <a:ea typeface="+mn-ea"/>
              <a:cs typeface="+mn-cs"/>
            </a:rPr>
            <a:t>uniquement</a:t>
          </a:r>
          <a:r>
            <a:rPr lang="en-GB" sz="1100">
              <a:solidFill>
                <a:schemeClr val="dk1"/>
              </a:solidFill>
              <a:effectLst/>
              <a:latin typeface="+mn-lt"/>
              <a:ea typeface="+mn-ea"/>
              <a:cs typeface="+mn-cs"/>
            </a:rPr>
            <a:t>).</a:t>
          </a:r>
          <a:endParaRPr lang="en-GB">
            <a:effectLst/>
          </a:endParaRPr>
        </a:p>
      </xdr:txBody>
    </xdr:sp>
    <xdr:clientData/>
  </xdr:twoCellAnchor>
  <xdr:twoCellAnchor>
    <xdr:from>
      <xdr:col>15</xdr:col>
      <xdr:colOff>7937</xdr:colOff>
      <xdr:row>49</xdr:row>
      <xdr:rowOff>47625</xdr:rowOff>
    </xdr:from>
    <xdr:to>
      <xdr:col>26</xdr:col>
      <xdr:colOff>321468</xdr:colOff>
      <xdr:row>51</xdr:row>
      <xdr:rowOff>178593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9175750" y="9144000"/>
          <a:ext cx="7028656" cy="4960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Ces schémas sont construits à l'aide de slicers et uniquement pris en charge dans Excel 2010 ou une version supérieure.</a:t>
          </a:r>
        </a:p>
      </xdr:txBody>
    </xdr:sp>
    <xdr:clientData/>
  </xdr:twoCellAnchor>
  <xdr:twoCellAnchor editAs="oneCell">
    <xdr:from>
      <xdr:col>14</xdr:col>
      <xdr:colOff>182562</xdr:colOff>
      <xdr:row>8</xdr:row>
      <xdr:rowOff>66676</xdr:rowOff>
    </xdr:from>
    <xdr:to>
      <xdr:col>17</xdr:col>
      <xdr:colOff>214313</xdr:colOff>
      <xdr:row>17</xdr:row>
      <xdr:rowOff>177800</xdr:rowOff>
    </xdr:to>
    <mc:AlternateContent xmlns:mc="http://schemas.openxmlformats.org/markup-compatibility/2006" xmlns:a14="http://schemas.microsoft.com/office/drawing/2010/main">
      <mc:Choice Requires="a14">
        <xdr:graphicFrame macro="">
          <xdr:nvGraphicFramePr>
            <xdr:cNvPr id="17" name="Autorité 2">
              <a:extLst>
                <a:ext uri="{FF2B5EF4-FFF2-40B4-BE49-F238E27FC236}">
                  <a16:creationId xmlns:a16="http://schemas.microsoft.com/office/drawing/2014/main" id="{00000000-0008-0000-0300-000011000000}"/>
                </a:ext>
              </a:extLst>
            </xdr:cNvPr>
            <xdr:cNvGraphicFramePr/>
          </xdr:nvGraphicFramePr>
          <xdr:xfrm>
            <a:off x="0" y="0"/>
            <a:ext cx="0" cy="0"/>
          </xdr:xfrm>
          <a:graphic>
            <a:graphicData uri="http://schemas.microsoft.com/office/drawing/2010/slicer">
              <sle:slicer xmlns:sle="http://schemas.microsoft.com/office/drawing/2010/slicer" name="Autorité 2"/>
            </a:graphicData>
          </a:graphic>
        </xdr:graphicFrame>
      </mc:Choice>
      <mc:Fallback xmlns="">
        <xdr:sp macro="" textlink="">
          <xdr:nvSpPr>
            <xdr:cNvPr id="0" name=""/>
            <xdr:cNvSpPr>
              <a:spLocks noTextEdit="1"/>
            </xdr:cNvSpPr>
          </xdr:nvSpPr>
          <xdr:spPr>
            <a:xfrm>
              <a:off x="8739187" y="1646239"/>
              <a:ext cx="1857376" cy="1754186"/>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238126</xdr:colOff>
      <xdr:row>3</xdr:row>
      <xdr:rowOff>76200</xdr:rowOff>
    </xdr:from>
    <xdr:to>
      <xdr:col>24</xdr:col>
      <xdr:colOff>214314</xdr:colOff>
      <xdr:row>17</xdr:row>
      <xdr:rowOff>179389</xdr:rowOff>
    </xdr:to>
    <mc:AlternateContent xmlns:mc="http://schemas.openxmlformats.org/markup-compatibility/2006" xmlns:a14="http://schemas.microsoft.com/office/drawing/2010/main">
      <mc:Choice Requires="a14">
        <xdr:graphicFrame macro="">
          <xdr:nvGraphicFramePr>
            <xdr:cNvPr id="18" name="Code NABS 1">
              <a:extLst>
                <a:ext uri="{FF2B5EF4-FFF2-40B4-BE49-F238E27FC236}">
                  <a16:creationId xmlns:a16="http://schemas.microsoft.com/office/drawing/2014/main" id="{00000000-0008-0000-0300-000012000000}"/>
                </a:ext>
              </a:extLst>
            </xdr:cNvPr>
            <xdr:cNvGraphicFramePr/>
          </xdr:nvGraphicFramePr>
          <xdr:xfrm>
            <a:off x="0" y="0"/>
            <a:ext cx="0" cy="0"/>
          </xdr:xfrm>
          <a:graphic>
            <a:graphicData uri="http://schemas.microsoft.com/office/drawing/2010/slicer">
              <sle:slicer xmlns:sle="http://schemas.microsoft.com/office/drawing/2010/slicer" name="Code NABS 1"/>
            </a:graphicData>
          </a:graphic>
        </xdr:graphicFrame>
      </mc:Choice>
      <mc:Fallback xmlns="">
        <xdr:sp macro="" textlink="">
          <xdr:nvSpPr>
            <xdr:cNvPr id="0" name=""/>
            <xdr:cNvSpPr>
              <a:spLocks noTextEdit="1"/>
            </xdr:cNvSpPr>
          </xdr:nvSpPr>
          <xdr:spPr>
            <a:xfrm>
              <a:off x="13065126" y="742950"/>
              <a:ext cx="1809751" cy="2659064"/>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23812</xdr:colOff>
      <xdr:row>3</xdr:row>
      <xdr:rowOff>83344</xdr:rowOff>
    </xdr:from>
    <xdr:to>
      <xdr:col>21</xdr:col>
      <xdr:colOff>30956</xdr:colOff>
      <xdr:row>17</xdr:row>
      <xdr:rowOff>107156</xdr:rowOff>
    </xdr:to>
    <mc:AlternateContent xmlns:mc="http://schemas.openxmlformats.org/markup-compatibility/2006" xmlns:a14="http://schemas.microsoft.com/office/drawing/2010/main">
      <mc:Choice Requires="a14">
        <xdr:graphicFrame macro="">
          <xdr:nvGraphicFramePr>
            <xdr:cNvPr id="20" name="Année 1">
              <a:extLst>
                <a:ext uri="{FF2B5EF4-FFF2-40B4-BE49-F238E27FC236}">
                  <a16:creationId xmlns:a16="http://schemas.microsoft.com/office/drawing/2014/main" id="{00000000-0008-0000-0300-000014000000}"/>
                </a:ext>
              </a:extLst>
            </xdr:cNvPr>
            <xdr:cNvGraphicFramePr/>
          </xdr:nvGraphicFramePr>
          <xdr:xfrm>
            <a:off x="0" y="0"/>
            <a:ext cx="0" cy="0"/>
          </xdr:xfrm>
          <a:graphic>
            <a:graphicData uri="http://schemas.microsoft.com/office/drawing/2010/slicer">
              <sle:slicer xmlns:sle="http://schemas.microsoft.com/office/drawing/2010/slicer" name="Année 1"/>
            </a:graphicData>
          </a:graphic>
        </xdr:graphicFrame>
      </mc:Choice>
      <mc:Fallback xmlns="">
        <xdr:sp macro="" textlink="">
          <xdr:nvSpPr>
            <xdr:cNvPr id="0" name=""/>
            <xdr:cNvSpPr>
              <a:spLocks noTextEdit="1"/>
            </xdr:cNvSpPr>
          </xdr:nvSpPr>
          <xdr:spPr>
            <a:xfrm>
              <a:off x="10906125" y="750094"/>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I\3%20-%20Projects\3.2%20-%20Internet%20publishing\Indic\Budget\Tableau1.1.xls" TargetMode="External"/><Relationship Id="rId1" Type="http://schemas.openxmlformats.org/officeDocument/2006/relationships/externalLinkPath" Target="file:///E:\I\3%20-%20Projects\3.2%20-%20Internet%20publishing\Indic\Budget\Tableau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urants"/>
    </sheetNames>
    <sheetDataSet>
      <sheetData sheetId="0">
        <row r="7">
          <cell r="B7">
            <v>1989</v>
          </cell>
          <cell r="C7">
            <v>1990</v>
          </cell>
          <cell r="D7">
            <v>1991</v>
          </cell>
          <cell r="E7">
            <v>1992</v>
          </cell>
          <cell r="F7">
            <v>1993</v>
          </cell>
          <cell r="G7">
            <v>1994</v>
          </cell>
          <cell r="H7">
            <v>1995</v>
          </cell>
          <cell r="I7">
            <v>1996</v>
          </cell>
          <cell r="J7">
            <v>1997</v>
          </cell>
          <cell r="K7">
            <v>1998</v>
          </cell>
          <cell r="L7">
            <v>1999</v>
          </cell>
          <cell r="M7">
            <v>2000</v>
          </cell>
          <cell r="N7">
            <v>2001</v>
          </cell>
          <cell r="O7">
            <v>2002</v>
          </cell>
          <cell r="P7">
            <v>2003</v>
          </cell>
          <cell r="Q7">
            <v>2004</v>
          </cell>
          <cell r="R7">
            <v>2005</v>
          </cell>
          <cell r="S7">
            <v>2006</v>
          </cell>
          <cell r="T7">
            <v>2007</v>
          </cell>
          <cell r="U7">
            <v>2008</v>
          </cell>
          <cell r="V7">
            <v>2009</v>
          </cell>
          <cell r="W7">
            <v>2010</v>
          </cell>
          <cell r="X7">
            <v>2011</v>
          </cell>
          <cell r="Y7">
            <v>2012</v>
          </cell>
          <cell r="Z7">
            <v>2013</v>
          </cell>
          <cell r="AA7">
            <v>2014</v>
          </cell>
          <cell r="AB7">
            <v>2015</v>
          </cell>
          <cell r="AC7">
            <v>2016</v>
          </cell>
          <cell r="AD7">
            <v>2017</v>
          </cell>
          <cell r="AE7">
            <v>2018</v>
          </cell>
          <cell r="AF7">
            <v>2019</v>
          </cell>
          <cell r="AG7">
            <v>2020</v>
          </cell>
          <cell r="AH7">
            <v>2021</v>
          </cell>
          <cell r="AI7" t="str">
            <v>2022i</v>
          </cell>
        </row>
        <row r="9">
          <cell r="A9" t="str">
            <v>AUTORITE FEDERALE</v>
          </cell>
          <cell r="B9">
            <v>367866.03577227506</v>
          </cell>
          <cell r="C9">
            <v>370537.36762572534</v>
          </cell>
          <cell r="D9">
            <v>389285.61777743621</v>
          </cell>
          <cell r="E9">
            <v>401815.32326815877</v>
          </cell>
          <cell r="F9">
            <v>417141.41758786258</v>
          </cell>
          <cell r="G9">
            <v>423463.37477839738</v>
          </cell>
          <cell r="H9">
            <v>436822.20313064731</v>
          </cell>
          <cell r="I9">
            <v>439562.58197987615</v>
          </cell>
          <cell r="J9">
            <v>445518.59948537295</v>
          </cell>
          <cell r="K9">
            <v>459809.22857912816</v>
          </cell>
          <cell r="L9">
            <v>458574.37235410593</v>
          </cell>
          <cell r="M9">
            <v>476225.0066724607</v>
          </cell>
          <cell r="N9">
            <v>486399.43590281613</v>
          </cell>
          <cell r="O9">
            <v>478840.96059297328</v>
          </cell>
          <cell r="P9">
            <v>498698.01001559995</v>
          </cell>
          <cell r="Q9">
            <v>505310.26692803245</v>
          </cell>
          <cell r="R9">
            <v>462507.49865342176</v>
          </cell>
          <cell r="S9">
            <v>511042.12236849498</v>
          </cell>
          <cell r="T9">
            <v>537636.31372839457</v>
          </cell>
          <cell r="U9">
            <v>593173.35425764613</v>
          </cell>
          <cell r="V9">
            <v>515269.13375906396</v>
          </cell>
          <cell r="W9">
            <v>563457.96502942417</v>
          </cell>
          <cell r="X9">
            <v>569170.78522798873</v>
          </cell>
          <cell r="Y9">
            <v>591368.31352069601</v>
          </cell>
          <cell r="Z9">
            <v>601232.17587118084</v>
          </cell>
          <cell r="AA9">
            <v>601446.57802246464</v>
          </cell>
          <cell r="AB9">
            <v>560634.52905784384</v>
          </cell>
          <cell r="AC9">
            <v>573726.29871331179</v>
          </cell>
          <cell r="AD9">
            <v>678354.55963179166</v>
          </cell>
          <cell r="AE9">
            <v>589862.68341620371</v>
          </cell>
          <cell r="AF9">
            <v>583296.81503653526</v>
          </cell>
          <cell r="AG9">
            <v>681378.2</v>
          </cell>
          <cell r="AH9">
            <v>663476.54999999981</v>
          </cell>
          <cell r="AI9">
            <v>671956.59999999986</v>
          </cell>
        </row>
        <row r="11">
          <cell r="A11" t="str">
            <v>AUTORITE FLAMANDE</v>
          </cell>
          <cell r="B11">
            <v>257417.09820797769</v>
          </cell>
          <cell r="C11">
            <v>255357.36206584549</v>
          </cell>
          <cell r="D11">
            <v>277911.19958155573</v>
          </cell>
          <cell r="E11">
            <v>265534.96662113687</v>
          </cell>
          <cell r="F11">
            <v>303995.94446193468</v>
          </cell>
          <cell r="G11">
            <v>317386.0867280286</v>
          </cell>
          <cell r="H11">
            <v>367927.78365836304</v>
          </cell>
          <cell r="I11">
            <v>429699.93728293828</v>
          </cell>
          <cell r="J11">
            <v>479625.31758878927</v>
          </cell>
          <cell r="K11">
            <v>518259.549827635</v>
          </cell>
          <cell r="L11">
            <v>575131.24238948175</v>
          </cell>
          <cell r="M11">
            <v>595683.72677354608</v>
          </cell>
          <cell r="N11">
            <v>618675.55004632438</v>
          </cell>
          <cell r="O11">
            <v>706188.3049312206</v>
          </cell>
          <cell r="P11">
            <v>770098.37795745861</v>
          </cell>
          <cell r="Q11">
            <v>820666.31092335179</v>
          </cell>
          <cell r="R11">
            <v>898637.51376390771</v>
          </cell>
          <cell r="S11">
            <v>967954.12538539001</v>
          </cell>
          <cell r="T11">
            <v>952669.5264246068</v>
          </cell>
          <cell r="U11">
            <v>1121428.5673060652</v>
          </cell>
          <cell r="V11">
            <v>1130071.9001999251</v>
          </cell>
          <cell r="W11">
            <v>1224023.6800803957</v>
          </cell>
          <cell r="X11">
            <v>1227576.9577569664</v>
          </cell>
          <cell r="Y11">
            <v>1236007.6036216305</v>
          </cell>
          <cell r="Z11">
            <v>1243500.6582538136</v>
          </cell>
          <cell r="AA11">
            <v>1397774.6603283747</v>
          </cell>
          <cell r="AB11">
            <v>1298425.622460271</v>
          </cell>
          <cell r="AC11">
            <v>1394710.7950817244</v>
          </cell>
          <cell r="AD11">
            <v>1597687.3886151144</v>
          </cell>
          <cell r="AE11">
            <v>1630743.6627020829</v>
          </cell>
          <cell r="AF11">
            <v>1951588.6189549998</v>
          </cell>
          <cell r="AG11">
            <v>1858013.4014950001</v>
          </cell>
          <cell r="AH11">
            <v>2172971.6792387976</v>
          </cell>
          <cell r="AI11">
            <v>2033655.9285091371</v>
          </cell>
        </row>
        <row r="13">
          <cell r="A13" t="str">
            <v>COMMUNAUTE FRANCAISE</v>
          </cell>
          <cell r="B13">
            <v>166864.22127967598</v>
          </cell>
          <cell r="C13">
            <v>166059.33579408968</v>
          </cell>
          <cell r="D13">
            <v>170813.58654830579</v>
          </cell>
          <cell r="E13">
            <v>171514.85254053673</v>
          </cell>
          <cell r="F13">
            <v>193558.56112682482</v>
          </cell>
          <cell r="G13">
            <v>190129.15252640686</v>
          </cell>
          <cell r="H13">
            <v>183642.00208726345</v>
          </cell>
          <cell r="I13">
            <v>198929.9180216114</v>
          </cell>
          <cell r="J13">
            <v>197266.20541944823</v>
          </cell>
          <cell r="K13">
            <v>202759.55071777568</v>
          </cell>
          <cell r="L13">
            <v>207392.11054068059</v>
          </cell>
          <cell r="M13">
            <v>210819.38725628899</v>
          </cell>
          <cell r="N13">
            <v>219043.00704761277</v>
          </cell>
          <cell r="O13">
            <v>222497.91</v>
          </cell>
          <cell r="P13">
            <v>225084.72</v>
          </cell>
          <cell r="Q13">
            <v>228840.68000000002</v>
          </cell>
          <cell r="R13">
            <v>234718.05000000002</v>
          </cell>
          <cell r="S13">
            <v>245796.08</v>
          </cell>
          <cell r="T13">
            <v>255831.63999999998</v>
          </cell>
          <cell r="U13">
            <v>272768.13</v>
          </cell>
          <cell r="V13">
            <v>288056.62</v>
          </cell>
          <cell r="W13">
            <v>290090.59999999998</v>
          </cell>
          <cell r="X13">
            <v>305201.79000000004</v>
          </cell>
          <cell r="Y13">
            <v>313009.67000000004</v>
          </cell>
          <cell r="Z13">
            <v>309344.90000000002</v>
          </cell>
          <cell r="AA13">
            <v>314843.36</v>
          </cell>
          <cell r="AB13">
            <v>319488.90000000002</v>
          </cell>
          <cell r="AC13">
            <v>333873.51</v>
          </cell>
          <cell r="AD13">
            <v>344536.92000000004</v>
          </cell>
          <cell r="AE13">
            <v>378155.8</v>
          </cell>
          <cell r="AF13">
            <v>394385.7719620628</v>
          </cell>
          <cell r="AG13">
            <v>403816.81511558976</v>
          </cell>
          <cell r="AH13">
            <v>410967.10000000003</v>
          </cell>
          <cell r="AI13">
            <v>429276.08</v>
          </cell>
        </row>
        <row r="15">
          <cell r="A15" t="str">
            <v>REGION WALLONNE</v>
          </cell>
          <cell r="B15">
            <v>44496.390422385775</v>
          </cell>
          <cell r="C15">
            <v>39442.834513719667</v>
          </cell>
          <cell r="D15">
            <v>45751.228932149061</v>
          </cell>
          <cell r="E15">
            <v>56697.711099928347</v>
          </cell>
          <cell r="F15">
            <v>66602.874573313282</v>
          </cell>
          <cell r="G15">
            <v>72521.042441850383</v>
          </cell>
          <cell r="H15">
            <v>66298.379520028553</v>
          </cell>
          <cell r="I15">
            <v>67844.515537966145</v>
          </cell>
          <cell r="J15">
            <v>89041.965894808876</v>
          </cell>
          <cell r="K15">
            <v>103957.07475725026</v>
          </cell>
          <cell r="L15">
            <v>133389.89437256908</v>
          </cell>
          <cell r="M15">
            <v>132597.18045899499</v>
          </cell>
          <cell r="N15">
            <v>173341.35300000003</v>
          </cell>
          <cell r="O15">
            <v>184258.53</v>
          </cell>
          <cell r="P15">
            <v>172152.15</v>
          </cell>
          <cell r="Q15">
            <v>139713.32</v>
          </cell>
          <cell r="R15">
            <v>169708.50414</v>
          </cell>
          <cell r="S15">
            <v>200018.70499999999</v>
          </cell>
          <cell r="T15">
            <v>257161.76961000002</v>
          </cell>
          <cell r="U15">
            <v>332112.59999999998</v>
          </cell>
          <cell r="V15">
            <v>326747.64558000001</v>
          </cell>
          <cell r="W15">
            <v>263577.39487999998</v>
          </cell>
          <cell r="X15">
            <v>262197.03566999995</v>
          </cell>
          <cell r="Y15">
            <v>312219.61393120006</v>
          </cell>
          <cell r="Z15">
            <v>338569.02103999996</v>
          </cell>
          <cell r="AA15">
            <v>379635.98556150007</v>
          </cell>
          <cell r="AB15">
            <v>324536.30073999998</v>
          </cell>
          <cell r="AC15">
            <v>340354.50691999996</v>
          </cell>
          <cell r="AD15">
            <v>272219.576</v>
          </cell>
          <cell r="AE15">
            <v>287228.283</v>
          </cell>
          <cell r="AF15">
            <v>331406.76</v>
          </cell>
          <cell r="AG15">
            <v>401238.83490300004</v>
          </cell>
          <cell r="AH15">
            <v>365328.02302000002</v>
          </cell>
          <cell r="AI15">
            <v>344224.55007741111</v>
          </cell>
        </row>
        <row r="17">
          <cell r="A17" t="str">
            <v>REGION DE BRUXELLES-CAPITALE</v>
          </cell>
          <cell r="B17">
            <v>10238.002573134789</v>
          </cell>
          <cell r="C17">
            <v>14588.385196790276</v>
          </cell>
          <cell r="D17">
            <v>12830.002057516258</v>
          </cell>
          <cell r="E17">
            <v>14082.83114236773</v>
          </cell>
          <cell r="F17">
            <v>12322.78711647773</v>
          </cell>
          <cell r="G17">
            <v>12164.135260622856</v>
          </cell>
          <cell r="H17">
            <v>8549.8476694290257</v>
          </cell>
          <cell r="I17">
            <v>5434.0739565541808</v>
          </cell>
          <cell r="J17">
            <v>9139.8342583893354</v>
          </cell>
          <cell r="K17">
            <v>10934.583377747589</v>
          </cell>
          <cell r="L17">
            <v>7600.4154695475208</v>
          </cell>
          <cell r="M17">
            <v>7902.845569699999</v>
          </cell>
          <cell r="N17">
            <v>17547.653999999999</v>
          </cell>
          <cell r="O17">
            <v>14059.637999999999</v>
          </cell>
          <cell r="P17">
            <v>17179</v>
          </cell>
          <cell r="Q17">
            <v>18789</v>
          </cell>
          <cell r="R17">
            <v>22095</v>
          </cell>
          <cell r="S17">
            <v>20855</v>
          </cell>
          <cell r="T17">
            <v>21554</v>
          </cell>
          <cell r="U17">
            <v>24988</v>
          </cell>
          <cell r="V17">
            <v>29225</v>
          </cell>
          <cell r="W17">
            <v>33896</v>
          </cell>
          <cell r="X17">
            <v>31404</v>
          </cell>
          <cell r="Y17">
            <v>36947</v>
          </cell>
          <cell r="Z17">
            <v>29812</v>
          </cell>
          <cell r="AA17">
            <v>34441</v>
          </cell>
          <cell r="AB17">
            <v>34248</v>
          </cell>
          <cell r="AC17">
            <v>43713</v>
          </cell>
          <cell r="AD17">
            <v>45051</v>
          </cell>
          <cell r="AE17">
            <v>52975</v>
          </cell>
          <cell r="AF17">
            <v>52003</v>
          </cell>
          <cell r="AG17">
            <v>57399</v>
          </cell>
          <cell r="AH17">
            <v>51721</v>
          </cell>
          <cell r="AI17">
            <v>64306</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 MELLAERT Geert" refreshedDate="45090.587879513892" missingItemsLimit="0" createdVersion="4" refreshedVersion="8" minRefreshableVersion="3" recordCount="7104" xr:uid="{00000000-000A-0000-FFFF-FFFF01000000}">
  <cacheSource type="worksheet">
    <worksheetSource ref="A1:P7105" sheet="Tous les articles budgétaires"/>
  </cacheSource>
  <cacheFields count="16">
    <cacheField name="Basisallocatie" numFmtId="0">
      <sharedItems/>
    </cacheField>
    <cacheField name="Allocation de base" numFmtId="0">
      <sharedItems/>
    </cacheField>
    <cacheField name="Artikelnr." numFmtId="0">
      <sharedItems containsMixedTypes="1" containsNumber="1" containsInteger="1" minValue="14114101" maxValue="57474001"/>
    </cacheField>
    <cacheField name="Departement" numFmtId="0">
      <sharedItems containsBlank="1"/>
    </cacheField>
    <cacheField name="Département" numFmtId="0">
      <sharedItems containsBlank="1" count="11">
        <m/>
        <s v="11  POLITIQUE SCIENTIFIQUE FEDERALE"/>
        <s v="12  JUSTICE"/>
        <s v="13  INTERIEUR"/>
        <s v="14  AFFAIRES ETRANGERES, COMMERCE EXTERIEUR ET COOPERATION AU DEVELOPPEMENT"/>
        <s v="16  DEFENSE NATIONALE"/>
        <s v="17  POLICE FEDERALE"/>
        <s v="23  EMPLOI ET TRAVAIL"/>
        <s v="24  SECURITE SOCIALE"/>
        <s v="25  SANTE PUBLIQUE, SECURITE DE LA CHAINE ALIMENTAIRE ET ENVIRONNEMENT"/>
        <s v="32  AFFAIRES ECONOMIQUES"/>
      </sharedItems>
    </cacheField>
    <cacheField name="WTA" numFmtId="0">
      <sharedItems containsSemiMixedTypes="0" containsString="0" containsNumber="1" minValue="1" maxValue="1528420"/>
    </cacheField>
    <cacheField name="%" numFmtId="0">
      <sharedItems containsSemiMixedTypes="0" containsString="0" containsNumber="1" minValue="1.3851814913678749E-2" maxValue="150"/>
    </cacheField>
    <cacheField name="NABS-code" numFmtId="0">
      <sharedItems/>
    </cacheField>
    <cacheField name="Code NABS" numFmtId="0">
      <sharedItems count="14">
        <s v="06. Production et technologie industrielles"/>
        <s v="13. Avancement général des connaissances : activités de R&amp;D fin. par d’autres sources que les FGU"/>
        <s v="09. Éducation"/>
        <s v="12. Avancement général des connaissances : activités de R&amp;D fin. par les Fonds Généraux des Universités (FGU)"/>
        <s v="07. Santé"/>
        <s v="10. Culture, activités de loisirs, cultes et médias"/>
        <s v="08. Agriculture"/>
        <s v="11. Systèmes, organisations et processus politiques et sociaux"/>
        <s v="01. Exploration et exploitation du milieu terrestre"/>
        <s v="02. Environnement"/>
        <s v="03. Exploration et exploitation de l'espace"/>
        <s v="04. Transports, télécommunications et autres infrastructures"/>
        <s v="05. Énergie"/>
        <s v="14. Défense"/>
      </sharedItems>
    </cacheField>
    <cacheField name="Overheid" numFmtId="0">
      <sharedItems/>
    </cacheField>
    <cacheField name="Autorité" numFmtId="0">
      <sharedItems count="5">
        <s v="Région de Bruxelles-Capitale"/>
        <s v="Communauté française"/>
        <s v="Autorité fédérale"/>
        <s v="Autorité flamande"/>
        <s v="Région wallonne"/>
      </sharedItems>
    </cacheField>
    <cacheField name="Année" numFmtId="0">
      <sharedItems containsMixedTypes="1" containsNumber="1" containsInteger="1" minValue="2008" maxValue="2021" count="15">
        <n v="2008"/>
        <n v="2009"/>
        <n v="2010"/>
        <n v="2011"/>
        <n v="2012"/>
        <n v="2013"/>
        <n v="2014"/>
        <n v="2015"/>
        <n v="2016"/>
        <n v="2017"/>
        <n v="2018"/>
        <n v="2019"/>
        <n v="2020"/>
        <n v="2021"/>
        <s v="2022i"/>
      </sharedItems>
    </cacheField>
    <cacheField name="CFS/STAT-code" numFmtId="0">
      <sharedItems/>
    </cacheField>
    <cacheField name="Code CFS/STAT" numFmtId="0">
      <sharedItems/>
    </cacheField>
    <cacheField name="CFS/STAT-groep" numFmtId="0">
      <sharedItems count="7">
        <s v="400"/>
        <s v="600"/>
        <s v="500"/>
        <s v="700"/>
        <s v="100"/>
        <s v="200"/>
        <s v="300"/>
      </sharedItems>
    </cacheField>
    <cacheField name="O&amp;O" numFmtId="0">
      <sharedItems containsSemiMixedTypes="0" containsString="0" containsNumber="1" minValue="0.14400000000000002" maxValue="357590"/>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04">
  <r>
    <s v="Toelagen voor acties van O&amp;O, demonstraties, ....-Europese programma's"/>
    <s v="Subsides actions de R&amp;D, de démonstration, de ...-Programmes européens"/>
    <s v="0200234013300"/>
    <m/>
    <x v="0"/>
    <n v="173"/>
    <n v="100"/>
    <s v="06. Industriële productie en technologie"/>
    <x v="0"/>
    <s v="Brussels Hoofdstedelijk Gewest"/>
    <x v="0"/>
    <x v="0"/>
    <s v="410 O&amp;O-programma's en -projecten (subsidies en terugvorderbare voorschotten)"/>
    <s v="410 Programmes et projets de R&amp;D (subventions et avances récupérables)"/>
    <x v="0"/>
    <n v="173"/>
  </r>
  <r>
    <s v="Toelagen voor acties van O&amp;O, demonstraties, ...-Regionale programma's"/>
    <s v="Subsides actions de R&amp;D, de démonstration, de ...-Programmes régionaux"/>
    <s v="0200234023300"/>
    <m/>
    <x v="0"/>
    <n v="2830"/>
    <n v="100"/>
    <s v="06. Industriële productie en technologie"/>
    <x v="0"/>
    <s v="Brussels Hoofdstedelijk Gewest"/>
    <x v="0"/>
    <x v="0"/>
    <s v="410 O&amp;O-programma's en -projecten (subsidies en terugvorderbare voorschotten)"/>
    <s v="410 Programmes et projets de R&amp;D (subventions et avances récupérables)"/>
    <x v="0"/>
    <n v="2830"/>
  </r>
  <r>
    <s v="Werkingssubsidies aan universiteiten en hogescholen voor jaarlijkse impulsprogramma's"/>
    <s v="Subventions de fonctionnement aux universités ou hautes écoles pour des programmes pluriannuels d'impulsion"/>
    <s v="0200234063300"/>
    <m/>
    <x v="0"/>
    <n v="2413"/>
    <n v="100"/>
    <s v="06. Industriële productie en technologie"/>
    <x v="0"/>
    <s v="Brussels Hoofdstedelijk Gewest"/>
    <x v="0"/>
    <x v="0"/>
    <s v="410 O&amp;O-programma's en -projecten (subsidies en terugvorderbare voorschotten)"/>
    <s v="410 Programmes et projets de R&amp;D (subventions et avances récupérables)"/>
    <x v="0"/>
    <n v="2413"/>
  </r>
  <r>
    <s v="Précompetitief industrieel onderzoek (ex IWONL)"/>
    <s v="Recherche industrielle précompétitive (ex-IRSIA)"/>
    <s v="0200138013132"/>
    <m/>
    <x v="0"/>
    <n v="7364"/>
    <n v="100"/>
    <s v="06. Industriële productie en technologie"/>
    <x v="0"/>
    <s v="Brussels Hoofdstedelijk Gewest"/>
    <x v="0"/>
    <x v="0"/>
    <s v="612 Précompetitief industrieel onderzoek (ex-IWONL)"/>
    <s v="612 Recherche industrielle précompétitive (ex-IRSIA)"/>
    <x v="1"/>
    <n v="7364"/>
  </r>
  <r>
    <s v="Toelage voor intergewestelijk collectief onderzoek en technologische sturing"/>
    <s v="Subsides pour des actions interrégionales de recherche collective et de guidance technologique"/>
    <s v="0200234033300"/>
    <m/>
    <x v="0"/>
    <n v="905"/>
    <n v="100"/>
    <s v="06. Industriële productie en technologie"/>
    <x v="0"/>
    <s v="Brussels Hoofdstedelijk Gewest"/>
    <x v="0"/>
    <x v="0"/>
    <s v="410 O&amp;O-programma's en -projecten (subsidies en terugvorderbare voorschotten)"/>
    <s v="410 Programmes et projets de R&amp;D (subventions et avances récupérables)"/>
    <x v="0"/>
    <n v="905"/>
  </r>
  <r>
    <s v="Investeringstoelagen voor acties van 0&amp;0, demonstratie, ... Regionale programma's"/>
    <s v="Subsides d'investissement d'actions de R&amp;D, démonstration, ... Programmes Régionaux"/>
    <s v="0200235015210"/>
    <m/>
    <x v="0"/>
    <n v="250"/>
    <n v="100"/>
    <s v="06. Industriële productie en technologie"/>
    <x v="0"/>
    <s v="Brussels Hoofdstedelijk Gewest"/>
    <x v="0"/>
    <x v="0"/>
    <s v="410 O&amp;O-programma's en -projecten (subsidies en terugvorderbare voorschotten)"/>
    <s v="410 Programmes et projets de R&amp;D (subventions et avances récupérables)"/>
    <x v="0"/>
    <n v="250"/>
  </r>
  <r>
    <s v="Toelage voor prototypes"/>
    <s v="Subventions pour prototypes (DS)"/>
    <s v="0200138053132"/>
    <m/>
    <x v="0"/>
    <n v="3600"/>
    <n v="100"/>
    <s v="06. Industriële productie en technologie"/>
    <x v="0"/>
    <s v="Brussels Hoofdstedelijk Gewest"/>
    <x v="0"/>
    <x v="0"/>
    <s v="410 O&amp;O-programma's en -projecten (subsidies en terugvorderbare voorschotten)"/>
    <s v="410 Programmes et projets de R&amp;D (subventions et avances récupérables)"/>
    <x v="0"/>
    <n v="3600"/>
  </r>
  <r>
    <s v="Terugvorderb. voorsch.-prototypes, navors.gevorderde technologie..."/>
    <s v="Avances récupérables pour la fabrication de prototypes, rech. de techn.avanc.... (DA)"/>
    <s v="0200140018112"/>
    <m/>
    <x v="0"/>
    <n v="2665"/>
    <n v="100"/>
    <s v="06. Industriële productie en technologie"/>
    <x v="0"/>
    <s v="Brussels Hoofdstedelijk Gewest"/>
    <x v="0"/>
    <x v="0"/>
    <s v="621 Prototypes (terugvorderbare voorschotten)"/>
    <s v="621 Prototypes (avances récupérables)"/>
    <x v="1"/>
    <n v="2665"/>
  </r>
  <r>
    <s v="Werkingssubsidies in het kader van het programma Prospective Research for Brussels bestemd voor universiteiten en hogescholen"/>
    <s v="Subventions de fonctionnement dans le cadre du programme Prospective Research for Brussels destiné aux universités et hautes écoles"/>
    <s v="02003 34 01 33 00"/>
    <m/>
    <x v="0"/>
    <n v="2718"/>
    <n v="100"/>
    <s v="13. Algemene kennisvooruitgang: O&amp;O gefinancierd uit andere bronnen dan AUF"/>
    <x v="1"/>
    <s v="Brussels Hoofdstedelijk Gewest"/>
    <x v="0"/>
    <x v="0"/>
    <s v="410 O&amp;O-programma's en -projecten (subsidies en terugvorderbare voorschotten)"/>
    <s v="410 Programmes et projets de R&amp;D (subventions et avances récupérables)"/>
    <x v="0"/>
    <n v="2718"/>
  </r>
  <r>
    <s v="Werkingssubsidies in het kader van het programma Research in Brussels bestemd voor universiteiten en hogescholen"/>
    <s v="Subventions de fonctionnement pour le programme Research in Brussels destiné aux universités et hautes écoles"/>
    <s v="02003 34 02 33 00 "/>
    <m/>
    <x v="0"/>
    <n v="112"/>
    <n v="100"/>
    <s v="13. Algemene kennisvooruitgang: O&amp;O gefinancierd uit andere bronnen dan AUF"/>
    <x v="1"/>
    <s v="Brussels Hoofdstedelijk Gewest"/>
    <x v="0"/>
    <x v="0"/>
    <s v="410 O&amp;O-programma's en -projecten (subsidies en terugvorderbare voorschotten)"/>
    <s v="410 Programmes et projets de R&amp;D (subventions et avances récupérables)"/>
    <x v="0"/>
    <n v="112"/>
  </r>
  <r>
    <s v="Werkingssubsidies voor het programma Research in Brussels B2B brains back to Brussels"/>
    <s v="Subventions de fonctionnement pour le programmes BB2B brains back to Brussels"/>
    <s v="02003 34 03 33 00 "/>
    <m/>
    <x v="0"/>
    <n v="530"/>
    <n v="100"/>
    <s v="13. Algemene kennisvooruitgang: O&amp;O gefinancierd uit andere bronnen dan AUF"/>
    <x v="1"/>
    <s v="Brussels Hoofdstedelijk Gewest"/>
    <x v="0"/>
    <x v="0"/>
    <s v="410 O&amp;O-programma's en -projecten (subsidies en terugvorderbare voorschotten)"/>
    <s v="410 Programmes et projets de R&amp;D (subventions et avances récupérables)"/>
    <x v="0"/>
    <n v="530"/>
  </r>
  <r>
    <s v="Werkingssubsidies aan de universiteiten en Hogescholen voor het programma SOIB"/>
    <s v="Subventions de fonctionnement aux universités et Hautes Ecoles pour le programme SOIB"/>
    <s v="02002 34 05 33 00"/>
    <m/>
    <x v="0"/>
    <n v="1000"/>
    <n v="100"/>
    <s v="06. Industriële productie en technologie"/>
    <x v="0"/>
    <s v="Brussels Hoofdstedelijk Gewest"/>
    <x v="0"/>
    <x v="0"/>
    <s v="410 O&amp;O-programma's en -projecten (subsidies en terugvorderbare voorschotten)"/>
    <s v="410 Programmes et projets de R&amp;D (subventions et avances récupérables)"/>
    <x v="0"/>
    <n v="1000"/>
  </r>
  <r>
    <s v="Allerh. uitg. inzake niet-economisch wetenschapsbeleid"/>
    <s v="Dépenses de toute nature en matière de politique scientifique non-économique"/>
    <s v="1400334013300"/>
    <m/>
    <x v="0"/>
    <n v="128"/>
    <n v="100"/>
    <s v="13. Algemene kennisvooruitgang: O&amp;O gefinancierd uit andere bronnen dan AUF"/>
    <x v="1"/>
    <s v="Brussels Hoofdstedelijk Gewest"/>
    <x v="0"/>
    <x v="0"/>
    <s v="410 O&amp;O-programma's en -projecten (subsidies en terugvorderbare voorschotten)"/>
    <s v="410 Programmes et projets de R&amp;D (subventions et avances récupérables)"/>
    <x v="0"/>
    <n v="128"/>
  </r>
  <r>
    <s v="Toelagen inzake niet-economisch wetenschapsbeleid"/>
    <s v="Subventions en matière de politique scientifique non-économique"/>
    <s v="1400353014430"/>
    <m/>
    <x v="0"/>
    <n v="300"/>
    <n v="100"/>
    <s v="13. Algemene kennisvooruitgang: O&amp;O gefinancierd uit andere bronnen dan AUF"/>
    <x v="1"/>
    <s v="Brussels Hoofdstedelijk Gewest"/>
    <x v="0"/>
    <x v="0"/>
    <s v="410 O&amp;O-programma's en -projecten (subsidies en terugvorderbare voorschotten)"/>
    <s v="410 Programmes et projets de R&amp;D (subventions et avances récupérables)"/>
    <x v="0"/>
    <n v="300"/>
  </r>
  <r>
    <s v="Subvention FRSFC/I.M. (CRISP)"/>
    <s v="Subvention FRSFC/I.M. (CRISP)"/>
    <s v="45203301"/>
    <m/>
    <x v="0"/>
    <n v="211"/>
    <n v="100"/>
    <s v="13. Algemene kennisvooruitgang: O&amp;O gefinancierd uit andere bronnen dan AUF"/>
    <x v="1"/>
    <s v="Franse Gemeenschap"/>
    <x v="1"/>
    <x v="0"/>
    <s v="440 FCFO - Fonds voor Collectief Fundamenteel Onderzoek-initiatief minister"/>
    <s v="440 FRFC - Fonds de la Recherche fondamentale collective-initiative ministérielle"/>
    <x v="0"/>
    <n v="211"/>
  </r>
  <r>
    <s v="Subvention FRIA/bourses"/>
    <s v="Subvention FRIA/bourses"/>
    <s v="45334107"/>
    <m/>
    <x v="0"/>
    <n v="10338"/>
    <n v="100"/>
    <s v="13. Algemene kennisvooruitgang: O&amp;O gefinancierd uit andere bronnen dan AUF"/>
    <x v="1"/>
    <s v="Franse Gemeenschap"/>
    <x v="1"/>
    <x v="0"/>
    <s v="450 Specialisatiebeurzen (ex-IWONL)"/>
    <s v="450 Bourses de spécialisation (ex-IRSIA)"/>
    <x v="0"/>
    <n v="10338"/>
  </r>
  <r>
    <s v="Subvention FNRS (Loi 27/7/71+Plan expans.)"/>
    <s v="Subvention FNRS (Loi 27/7/71+Plan expans.)"/>
    <s v="45334104+4105"/>
    <m/>
    <x v="0"/>
    <n v="44351"/>
    <n v="100"/>
    <s v="13. Algemene kennisvooruitgang: O&amp;O gefinancierd uit andere bronnen dan AUF"/>
    <x v="1"/>
    <s v="Franse Gemeenschap"/>
    <x v="1"/>
    <x v="0"/>
    <s v="510 NFWO - Nationaal Fonds voor Wetenschappelijk Onderzoek"/>
    <s v="510 FNRS - Fonds national de Recherche scientifique"/>
    <x v="2"/>
    <n v="44351"/>
  </r>
  <r>
    <s v="Subvention FRSFC/chercheurs"/>
    <s v="Subvention FRSFC/chercheurs"/>
    <s v="45334110"/>
    <m/>
    <x v="0"/>
    <n v="13870"/>
    <n v="100"/>
    <s v="13. Algemene kennisvooruitgang: O&amp;O gefinancierd uit andere bronnen dan AUF"/>
    <x v="1"/>
    <s v="Franse Gemeenschap"/>
    <x v="1"/>
    <x v="0"/>
    <s v="520 FCFO - Fonds voor Collectief Fundamenteel Onderzoek-initiatief navorsers"/>
    <s v="520 FRFC - Fonds de la Recherche fondamentale collective-initiative chercheurs"/>
    <x v="2"/>
    <n v="13870"/>
  </r>
  <r>
    <s v="Subvention IISN"/>
    <s v="Subvention IISN"/>
    <s v="45334108"/>
    <m/>
    <x v="0"/>
    <n v="10177"/>
    <n v="100"/>
    <s v="13. Algemene kennisvooruitgang: O&amp;O gefinancierd uit andere bronnen dan AUF"/>
    <x v="1"/>
    <s v="Franse Gemeenschap"/>
    <x v="1"/>
    <x v="0"/>
    <s v="530 IIKW - Interuniversitair Instituut voor Kernwetenschappen"/>
    <s v="530 IISN - Institut interuniversitaire des Sciences nucléaires"/>
    <x v="2"/>
    <n v="10177"/>
  </r>
  <r>
    <s v="Subvention FRSM"/>
    <s v="Subvention FRSM"/>
    <s v="45334106"/>
    <m/>
    <x v="0"/>
    <n v="10703"/>
    <n v="100"/>
    <s v="13. Algemene kennisvooruitgang: O&amp;O gefinancierd uit andere bronnen dan AUF"/>
    <x v="1"/>
    <s v="Franse Gemeenschap"/>
    <x v="1"/>
    <x v="0"/>
    <s v="540 FGWO - Fonds voor Geneeskundig Wetenschappelijk Onderzoek"/>
    <s v="540 FRSM - Fonds de la Recherche scientifique médicale"/>
    <x v="2"/>
    <n v="10703"/>
  </r>
  <r>
    <s v="Subvention C.I.M."/>
    <s v="Subvention C.I.M."/>
    <s v="45334109"/>
    <m/>
    <x v="0"/>
    <n v="221"/>
    <n v="100"/>
    <s v="13. Algemene kennisvooruitgang: O&amp;O gefinancierd uit andere bronnen dan AUF"/>
    <x v="1"/>
    <s v="Franse Gemeenschap"/>
    <x v="1"/>
    <x v="0"/>
    <s v="550 ICM - Interuniversitaire College voor Doctoraatsstudies in de Managementwetenschappen"/>
    <s v="550 CIM - Collège interuniversitaire d'Etudes doctorales dans les Sciences du Management"/>
    <x v="2"/>
    <n v="221"/>
  </r>
  <r>
    <s v="Part.activ.internat.polit.scient."/>
    <s v="Part.activ.internat.polit.scient."/>
    <s v="45300101"/>
    <m/>
    <x v="0"/>
    <n v="37"/>
    <n v="100"/>
    <s v="13. Algemene kennisvooruitgang: O&amp;O gefinancierd uit andere bronnen dan AUF"/>
    <x v="1"/>
    <s v="Franse Gemeenschap"/>
    <x v="1"/>
    <x v="0"/>
    <s v="730 Andere programma's en projecten op internationaal vlak"/>
    <s v="730 Autres programmes et projets au niveau international"/>
    <x v="3"/>
    <n v="37"/>
  </r>
  <r>
    <s v="Recherches et enquête en matière d'éducation (OCDE)"/>
    <s v="Recherches et enquête en matière d'éducation (OCDE)"/>
    <s v="45363301"/>
    <m/>
    <x v="0"/>
    <n v="201"/>
    <n v="100"/>
    <s v="09. Opvoeding"/>
    <x v="2"/>
    <s v="Franse Gemeenschap"/>
    <x v="1"/>
    <x v="0"/>
    <s v="730 Andere programma's en projecten op internationaal vlak"/>
    <s v="730 Autres programmes et projets au niveau international"/>
    <x v="3"/>
    <n v="201"/>
  </r>
  <r>
    <s v="Bibliothèque virtuelle"/>
    <s v="Bibliothèque virtuelle"/>
    <s v="54454002"/>
    <m/>
    <x v="0"/>
    <n v="248"/>
    <n v="100"/>
    <s v="13. Algemene kennisvooruitgang: O&amp;O gefinancierd uit andere bronnen dan AUF"/>
    <x v="1"/>
    <s v="Franse Gemeenschap"/>
    <x v="1"/>
    <x v="0"/>
    <s v="112 Werkingsuitkering Franstalige instellingen"/>
    <s v="112 Allocation de fonctionnement institutions francophones"/>
    <x v="4"/>
    <n v="248"/>
  </r>
  <r>
    <s v="Subventions sociales Univ. CFB"/>
    <s v="Subventions sociales Univ. CFB"/>
    <s v="54134115"/>
    <m/>
    <x v="0"/>
    <n v="4928"/>
    <n v="25"/>
    <s v="12. Algemene kennisvooruitgang: O&amp;O gefinancierd uit algemene universiteitsfondsen (AUF)"/>
    <x v="3"/>
    <s v="Franse Gemeenschap"/>
    <x v="1"/>
    <x v="0"/>
    <s v="112 Werkingsuitkering Franstalige instellingen"/>
    <s v="112 Allocation de fonctionnement institutions francophones"/>
    <x v="4"/>
    <n v="1232"/>
  </r>
  <r>
    <s v="AcadémieWallonie-Europe-alloc. De fonct."/>
    <s v="AcadémieWallonie-Europe-alloc. De fonct."/>
    <s v="54104115"/>
    <m/>
    <x v="0"/>
    <n v="8946"/>
    <n v="25"/>
    <s v="12. Algemene kennisvooruitgang: O&amp;O gefinancierd uit algemene universiteitsfondsen (AUF)"/>
    <x v="3"/>
    <s v="Franse Gemeenschap"/>
    <x v="1"/>
    <x v="0"/>
    <s v="112 Werkingsuitkering Franstalige instellingen"/>
    <s v="112 Allocation de fonctionnement institutions francophones"/>
    <x v="4"/>
    <n v="2236.5"/>
  </r>
  <r>
    <s v="Subventions sociales Univ. Subventionnées"/>
    <s v="Subventions sociales Univ. Subventionnées"/>
    <s v="54224403"/>
    <m/>
    <x v="0"/>
    <n v="11371"/>
    <n v="25"/>
    <s v="12. Algemene kennisvooruitgang: O&amp;O gefinancierd uit algemene universiteitsfondsen (AUF)"/>
    <x v="3"/>
    <s v="Franse Gemeenschap"/>
    <x v="1"/>
    <x v="0"/>
    <s v="112 Werkingsuitkering Franstalige instellingen"/>
    <s v="112 Allocation de fonctionnement institutions francophones"/>
    <x v="4"/>
    <n v="2842.75"/>
  </r>
  <r>
    <s v="Académie Wallonie-Bruxelles-alloc. de fonct."/>
    <s v="Académie Wallonie-Bruxelles-alloc. de fonct."/>
    <s v="54234419"/>
    <m/>
    <x v="0"/>
    <n v="11541"/>
    <n v="25"/>
    <s v="12. Algemene kennisvooruitgang: O&amp;O gefinancierd uit algemene universiteitsfondsen (AUF)"/>
    <x v="3"/>
    <s v="Franse Gemeenschap"/>
    <x v="1"/>
    <x v="0"/>
    <s v="112 Werkingsuitkering Franstalige instellingen"/>
    <s v="112 Allocation de fonctionnement institutions francophones"/>
    <x v="4"/>
    <n v="2885.25"/>
  </r>
  <r>
    <s v="Académie Louvain-alloc. de fonct."/>
    <s v="Académie Louvain-alloc. de fonct."/>
    <s v="54234418"/>
    <m/>
    <x v="0"/>
    <n v="14653"/>
    <n v="25"/>
    <s v="12. Algemene kennisvooruitgang: O&amp;O gefinancierd uit algemene universiteitsfondsen (AUF)"/>
    <x v="3"/>
    <s v="Franse Gemeenschap"/>
    <x v="1"/>
    <x v="0"/>
    <s v="112 Werkingsuitkering Franstalige instellingen"/>
    <s v="112 Allocation de fonctionnement institutions francophones"/>
    <x v="4"/>
    <n v="3663.25"/>
  </r>
  <r>
    <s v="Universités de la communauté-alloc. de fonct."/>
    <s v="Universités de la communauté-alloc. de fonct."/>
    <s v="54104112 à 14"/>
    <m/>
    <x v="0"/>
    <n v="162682"/>
    <n v="25"/>
    <s v="12. Algemene kennisvooruitgang: O&amp;O gefinancierd uit algemene universiteitsfondsen (AUF)"/>
    <x v="3"/>
    <s v="Franse Gemeenschap"/>
    <x v="1"/>
    <x v="0"/>
    <s v="112 Werkingsuitkering Franstalige instellingen"/>
    <s v="112 Allocation de fonctionnement institutions francophones"/>
    <x v="4"/>
    <n v="40670.5"/>
  </r>
  <r>
    <s v="Universités libres-alloc. de fonct."/>
    <s v="Universités libres-alloc. de fonct."/>
    <s v="54234412à17"/>
    <m/>
    <x v="0"/>
    <n v="342728"/>
    <n v="25"/>
    <s v="12. Algemene kennisvooruitgang: O&amp;O gefinancierd uit algemene universiteitsfondsen (AUF)"/>
    <x v="3"/>
    <s v="Franse Gemeenschap"/>
    <x v="1"/>
    <x v="0"/>
    <s v="112 Werkingsuitkering Franstalige instellingen"/>
    <s v="112 Allocation de fonctionnement institutions francophones"/>
    <x v="4"/>
    <n v="85682"/>
  </r>
  <r>
    <s v="Subvention Dép. Environnement ULg"/>
    <s v="Subvention Dép. Environnement ULg"/>
    <s v="54214404"/>
    <m/>
    <x v="0"/>
    <n v="2697"/>
    <n v="25"/>
    <s v="12. Algemene kennisvooruitgang: O&amp;O gefinancierd uit algemene universiteitsfondsen (AUF)"/>
    <x v="3"/>
    <s v="Franse Gemeenschap"/>
    <x v="1"/>
    <x v="0"/>
    <s v="121 Fondation Universitaire Luxembourgeoise - F.U.L."/>
    <s v="121 Fondation Universitaire Luxembourgeoise - F.U.L."/>
    <x v="4"/>
    <n v="674.25"/>
  </r>
  <r>
    <s v="Subventions sociales Fac.Théolo.protest.Bxl."/>
    <s v="Subventions sociales Fac.Théolo.protest.Bxl."/>
    <s v="54444415"/>
    <m/>
    <x v="0"/>
    <n v="5"/>
    <n v="25"/>
    <s v="12. Algemene kennisvooruitgang: O&amp;O gefinancierd uit algemene universiteitsfondsen (AUF)"/>
    <x v="3"/>
    <s v="Franse Gemeenschap"/>
    <x v="1"/>
    <x v="0"/>
    <s v="124 Universitaire Faculteit voor Protestantse Godgeleerdheid"/>
    <s v="124 Faculté universitaire de théologie protestante"/>
    <x v="4"/>
    <n v="1.25"/>
  </r>
  <r>
    <s v="Subvention Fac.Théolo.protest.Bxl. "/>
    <s v="Subvention Fac.Théolo.protest.Bxl. "/>
    <s v="54434414"/>
    <m/>
    <x v="0"/>
    <n v="208"/>
    <n v="25"/>
    <s v="12. Algemene kennisvooruitgang: O&amp;O gefinancierd uit algemene universiteitsfondsen (AUF)"/>
    <x v="3"/>
    <s v="Franse Gemeenschap"/>
    <x v="1"/>
    <x v="0"/>
    <s v="124 Universitaire Faculteit voor Protestantse Godgeleerdheid"/>
    <s v="124 Faculté universitaire de théologie protestante"/>
    <x v="4"/>
    <n v="52"/>
  </r>
  <r>
    <s v="Subvention au centre de formation continue"/>
    <s v="Subvention au centre de formation continue"/>
    <s v="54454003"/>
    <m/>
    <x v="0"/>
    <n v="301"/>
    <n v="25"/>
    <s v="12. Algemene kennisvooruitgang: O&amp;O gefinancierd uit algemene universiteitsfondsen (AUF)"/>
    <x v="3"/>
    <s v="Franse Gemeenschap"/>
    <x v="1"/>
    <x v="0"/>
    <s v="124 Universitaire Faculteit voor Protestantse Godgeleerdheid"/>
    <s v="124 Faculté universitaire de théologie protestante"/>
    <x v="4"/>
    <n v="75.25"/>
  </r>
  <r>
    <s v="Subvention Institut Univ. Etude Judaisme M.Buber"/>
    <s v="Subvention Institut Univ. Etude Judaisme M.Buber"/>
    <s v="54214405"/>
    <m/>
    <x v="0"/>
    <n v="168"/>
    <n v="25"/>
    <s v="13. Algemene kennisvooruitgang: O&amp;O gefinancierd uit andere bronnen dan AUF"/>
    <x v="1"/>
    <s v="Franse Gemeenschap"/>
    <x v="1"/>
    <x v="0"/>
    <s v="128 Universitair Instituut voor de Studie van het Jodendom - Martin Buber"/>
    <s v="128 Institut universitaire pour l'étude du judaïsme - Martin Buber"/>
    <x v="4"/>
    <n v="42"/>
  </r>
  <r>
    <s v="Fonds spéciaux univ."/>
    <s v="Fonds spéciaux univ."/>
    <s v="45354114"/>
    <m/>
    <x v="0"/>
    <n v="13756"/>
    <n v="100"/>
    <s v="13. Algemene kennisvooruitgang: O&amp;O gefinancierd uit andere bronnen dan AUF"/>
    <x v="1"/>
    <s v="Franse Gemeenschap"/>
    <x v="1"/>
    <x v="0"/>
    <s v="130 Speciale fondsen voor onderzoek in universiteiten"/>
    <s v="130 Fonds spéciaux de recherche dans les universités"/>
    <x v="4"/>
    <n v="13756"/>
  </r>
  <r>
    <s v="Subvention K CHU-Ulg"/>
    <s v="Subvention K CHU-Ulg"/>
    <s v="54116101"/>
    <m/>
    <x v="0"/>
    <n v="1920"/>
    <n v="25"/>
    <s v="12. Algemene kennisvooruitgang: O&amp;O gefinancierd uit algemene universiteitsfondsen (AUF)"/>
    <x v="3"/>
    <s v="Franse Gemeenschap"/>
    <x v="1"/>
    <x v="0"/>
    <s v="144 Academische ziekenhuizen"/>
    <s v="144 Hôpitaux académiques"/>
    <x v="4"/>
    <n v="480"/>
  </r>
  <r>
    <s v="Art. 34 loi 27/07/71"/>
    <s v="Art. 34 loi 27/07/71"/>
    <s v="54204402"/>
    <m/>
    <x v="0"/>
    <n v="6427"/>
    <n v="25"/>
    <s v="12. Algemene kennisvooruitgang: O&amp;O gefinancierd uit algemene universiteitsfondsen (AUF)"/>
    <x v="3"/>
    <s v="Franse Gemeenschap"/>
    <x v="1"/>
    <x v="0"/>
    <s v="145 Bijzondere kredietlijnen (niet harmoniseerbaar)"/>
    <s v="145 Lignes de crédit particulières (non harmonisables)"/>
    <x v="4"/>
    <n v="1606.75"/>
  </r>
  <r>
    <s v="Subvention C.H.U."/>
    <s v="Subvention C.H.U."/>
    <s v="54114116"/>
    <m/>
    <x v="0"/>
    <n v="8924"/>
    <n v="25"/>
    <s v="12. Algemene kennisvooruitgang: O&amp;O gefinancierd uit algemene universiteitsfondsen (AUF)"/>
    <x v="3"/>
    <s v="Franse Gemeenschap"/>
    <x v="1"/>
    <x v="0"/>
    <s v="145 Bijzondere kredietlijnen (niet harmoniseerbaar)"/>
    <s v="145 Lignes de crédit particulières (non harmonisables)"/>
    <x v="4"/>
    <n v="2231"/>
  </r>
  <r>
    <s v="Amort. Invst. Immo. Univ."/>
    <s v="Amort. Invst. Immo. Univ."/>
    <s v="8601DETTE"/>
    <m/>
    <x v="0"/>
    <n v="9082"/>
    <n v="25"/>
    <s v="13. Algemene kennisvooruitgang: O&amp;O gefinancierd uit andere bronnen dan AUF"/>
    <x v="1"/>
    <s v="Franse Gemeenschap"/>
    <x v="1"/>
    <x v="0"/>
    <s v="145 Bijzondere kredietlijnen (niet harmoniseerbaar)"/>
    <s v="145 Lignes de crédit particulières (non harmonisables)"/>
    <x v="4"/>
    <n v="2270.5"/>
  </r>
  <r>
    <s v="Fonct. Cent.rech.Mét. ULg (frais de fonctionnement)"/>
    <s v="Fonct. Cent.rech.Mét. ULg (frais de fonctionnement)"/>
    <s v="54433315"/>
    <m/>
    <x v="0"/>
    <n v="372"/>
    <n v="25"/>
    <s v="06. Industriële productie en technologie"/>
    <x v="0"/>
    <s v="Franse Gemeenschap"/>
    <x v="1"/>
    <x v="0"/>
    <s v="211 Basisfinanciering, werking, investeringen van de WI"/>
    <s v="211 Financement de base, fonctionnement, investissements des IS"/>
    <x v="5"/>
    <n v="93"/>
  </r>
  <r>
    <s v="Subvention Inst.Sc. L. Pasteur"/>
    <s v="Subvention Inst.Sc. L. Pasteur"/>
    <s v="16254540"/>
    <m/>
    <x v="0"/>
    <n v="887"/>
    <n v="10"/>
    <s v="07. Gezondheid"/>
    <x v="4"/>
    <s v="Franse Gemeenschap"/>
    <x v="1"/>
    <x v="0"/>
    <s v="211 Basisfinanciering, werking, investeringen van de WI"/>
    <s v="211 Financement de base, fonctionnement, investissements des IS"/>
    <x v="5"/>
    <n v="88.7"/>
  </r>
  <r>
    <s v="Dot. Acad. médecine"/>
    <s v="Dot. Acad. médecine"/>
    <s v="16123302"/>
    <m/>
    <x v="0"/>
    <n v="111"/>
    <n v="25"/>
    <s v="07. Gezondheid"/>
    <x v="4"/>
    <s v="Franse Gemeenschap"/>
    <x v="1"/>
    <x v="0"/>
    <s v="220 Academies"/>
    <s v="220 Académies"/>
    <x v="5"/>
    <n v="27.75"/>
  </r>
  <r>
    <s v="Academie Royale des Sciences, Lettres et Beaux-Arts (ARSLB)"/>
    <s v="Academie Royale des Sciences, Lettres et Beaux-Arts (ARSLB)"/>
    <s v="46(6101excl)"/>
    <m/>
    <x v="0"/>
    <n v="1148"/>
    <n v="75"/>
    <s v="13. Algemene kennisvooruitgang: O&amp;O gefinancierd uit andere bronnen dan AUF"/>
    <x v="1"/>
    <s v="Franse Gemeenschap"/>
    <x v="1"/>
    <x v="0"/>
    <s v="220 Academies"/>
    <s v="220 Académies"/>
    <x v="5"/>
    <n v="861"/>
  </r>
  <r>
    <s v="Assoc.scientif. &amp; univ."/>
    <s v="Assoc.scientif. &amp; univ."/>
    <s v="45123305"/>
    <m/>
    <x v="0"/>
    <n v="42"/>
    <n v="100"/>
    <s v="13. Algemene kennisvooruitgang: O&amp;O gefinancierd uit andere bronnen dan AUF"/>
    <x v="1"/>
    <s v="Franse Gemeenschap"/>
    <x v="1"/>
    <x v="0"/>
    <s v="313 Subsidies aan instellingen en verenigingen n.e.g."/>
    <s v="313 Subventions aux institutions et associations n.c.a."/>
    <x v="6"/>
    <n v="42"/>
  </r>
  <r>
    <s v="AUF"/>
    <s v="AUF"/>
    <s v="45123307"/>
    <m/>
    <x v="0"/>
    <n v="74"/>
    <n v="25"/>
    <s v="13. Algemene kennisvooruitgang: O&amp;O gefinancierd uit andere bronnen dan AUF"/>
    <x v="1"/>
    <s v="Franse Gemeenschap"/>
    <x v="1"/>
    <x v="0"/>
    <s v="313 Subsidies aan instellingen en verenigingen n.e.g."/>
    <s v="313 Subventions aux institutions et associations n.c.a."/>
    <x v="6"/>
    <n v="18.5"/>
  </r>
  <r>
    <s v="Subvention ONE"/>
    <s v="Subvention ONE"/>
    <s v="19114101"/>
    <m/>
    <x v="0"/>
    <n v="172939"/>
    <n v="1"/>
    <s v="07. Gezondheid"/>
    <x v="4"/>
    <s v="Franse Gemeenschap"/>
    <x v="1"/>
    <x v="0"/>
    <s v="313 Subsidies aan instellingen en verenigingen n.e.g."/>
    <s v="313 Subventions aux institutions et associations n.c.a."/>
    <x v="6"/>
    <n v="1729.39"/>
  </r>
  <r>
    <s v="Santé, com. études, rech."/>
    <s v="Santé, com. études, rech."/>
    <s v="16011220"/>
    <m/>
    <x v="0"/>
    <n v="25"/>
    <n v="55"/>
    <s v="07. Gezondheid"/>
    <x v="4"/>
    <s v="Franse Gemeenschap"/>
    <x v="1"/>
    <x v="0"/>
    <s v="314 Subsidies voor studies, enquêtes, onderzoek-contracten, acties n.e.g."/>
    <s v="314 Subventions pour études, enquêtes, contrats de recherche, actions n.c.a."/>
    <x v="6"/>
    <n v="13.75"/>
  </r>
  <r>
    <s v="Etudes rech. dom. sport"/>
    <s v="Etudes rech. dom. sport"/>
    <s v="26221232"/>
    <m/>
    <x v="0"/>
    <n v="73"/>
    <n v="25"/>
    <s v="10. Cultuur, recreatie, godsdienst en media"/>
    <x v="5"/>
    <s v="Franse Gemeenschap"/>
    <x v="1"/>
    <x v="0"/>
    <s v="314 Subsidies voor studies, enquêtes, onderzoek-contracten, acties n.e.g."/>
    <s v="314 Subventions pour études, enquêtes, contrats de recherche, actions n.c.a."/>
    <x v="6"/>
    <n v="18.25"/>
  </r>
  <r>
    <s v="Subvention diffusion connaiss.scientifique"/>
    <s v="Subvention diffusion connaiss.scientifique"/>
    <s v="45313310"/>
    <m/>
    <x v="0"/>
    <n v="50"/>
    <n v="100"/>
    <s v="13. Algemene kennisvooruitgang: O&amp;O gefinancierd uit andere bronnen dan AUF"/>
    <x v="1"/>
    <s v="Franse Gemeenschap"/>
    <x v="1"/>
    <x v="0"/>
    <s v="321 Subsidies reizen, beurzen, congressen, publikaties, tentoonstellingen..."/>
    <s v="321 Subventions, voyages, bourses, congrès, publications, expositions..."/>
    <x v="6"/>
    <n v="50"/>
  </r>
  <r>
    <s v="Subvention voyages Jeun.chercheurs &amp; étudiants"/>
    <s v="Subvention voyages Jeun.chercheurs &amp; étudiants"/>
    <s v="45323311"/>
    <m/>
    <x v="0"/>
    <n v="50"/>
    <n v="100"/>
    <s v="13. Algemene kennisvooruitgang: O&amp;O gefinancierd uit andere bronnen dan AUF"/>
    <x v="1"/>
    <s v="Franse Gemeenschap"/>
    <x v="1"/>
    <x v="0"/>
    <s v="321 Subsidies reizen, beurzen, congressen, publikaties, tentoonstellingen..."/>
    <s v="321 Subventions, voyages, bourses, congrès, publications, expositions..."/>
    <x v="6"/>
    <n v="50"/>
  </r>
  <r>
    <s v="Subvention prix, bourses et part.act.scient."/>
    <s v="Subvention prix, bourses et part.act.scient."/>
    <s v="45313309"/>
    <m/>
    <x v="0"/>
    <n v="100"/>
    <n v="100"/>
    <s v="13. Algemene kennisvooruitgang: O&amp;O gefinancierd uit andere bronnen dan AUF"/>
    <x v="1"/>
    <s v="Franse Gemeenschap"/>
    <x v="1"/>
    <x v="0"/>
    <s v="321 Subsidies reizen, beurzen, congressen, publikaties, tentoonstellingen..."/>
    <s v="321 Subventions, voyages, bourses, congrès, publications, expositions..."/>
    <x v="6"/>
    <n v="100"/>
  </r>
  <r>
    <s v="Subventions aux associations étudiants"/>
    <s v="Subventions aux associations étudiants"/>
    <s v="45313311"/>
    <m/>
    <x v="0"/>
    <n v="109"/>
    <n v="10"/>
    <s v="09. Opvoeding"/>
    <x v="2"/>
    <s v="Franse Gemeenschap"/>
    <x v="1"/>
    <x v="0"/>
    <s v="321 Subsidies reizen, beurzen, congressen, publikaties, tentoonstellingen..."/>
    <s v="321 Subventions, voyages, bourses, congrès, publications, expositions..."/>
    <x v="6"/>
    <n v="10.9"/>
  </r>
  <r>
    <s v="Subventions à la Ferme expérimentale Ulg"/>
    <s v="Subventions à la Ferme expérimentale Ulg"/>
    <s v="45314150"/>
    <m/>
    <x v="0"/>
    <n v="150"/>
    <n v="100"/>
    <s v="08. Landbouw"/>
    <x v="6"/>
    <s v="Franse Gemeenschap"/>
    <x v="1"/>
    <x v="0"/>
    <s v="321 Subsidies reizen, beurzen, congressen, publikaties, tentoonstellingen..."/>
    <s v="321 Subventions, voyages, bourses, congrès, publications, expositions..."/>
    <x v="6"/>
    <n v="150"/>
  </r>
  <r>
    <s v="Printemps des Sciences"/>
    <s v="Printemps des Sciences"/>
    <s v="45310101"/>
    <m/>
    <x v="0"/>
    <n v="267"/>
    <n v="100"/>
    <s v="13. Algemene kennisvooruitgang: O&amp;O gefinancierd uit andere bronnen dan AUF"/>
    <x v="1"/>
    <s v="Franse Gemeenschap"/>
    <x v="1"/>
    <x v="0"/>
    <s v="321 Subsidies reizen, beurzen, congressen, publikaties, tentoonstellingen..."/>
    <s v="321 Subventions, voyages, bourses, congrès, publications, expositions..."/>
    <x v="6"/>
    <n v="267"/>
  </r>
  <r>
    <s v="Université des aînés (frais de fonctionnement)"/>
    <s v="Université des aînés (frais de fonctionnement)"/>
    <s v="45021282"/>
    <m/>
    <x v="0"/>
    <n v="25"/>
    <n v="25"/>
    <s v="13. Algemene kennisvooruitgang: O&amp;O gefinancierd uit andere bronnen dan AUF"/>
    <x v="1"/>
    <s v="Franse Gemeenschap"/>
    <x v="1"/>
    <x v="0"/>
    <s v="322 Administratie, controle, commissies, jury's..."/>
    <s v="322 Administration, contrôle, commissions, jurys..."/>
    <x v="6"/>
    <n v="6.25"/>
  </r>
  <r>
    <s v="Soutien de recherche (frais de fonctionnement)"/>
    <s v="Soutien de recherche (frais de fonctionnement)"/>
    <s v="45021220"/>
    <m/>
    <x v="0"/>
    <n v="40"/>
    <n v="100"/>
    <s v="13. Algemene kennisvooruitgang: O&amp;O gefinancierd uit andere bronnen dan AUF"/>
    <x v="1"/>
    <s v="Franse Gemeenschap"/>
    <x v="1"/>
    <x v="0"/>
    <s v="322 Administratie, controle, commissies, jury's..."/>
    <s v="322 Administration, contrôle, commissions, jurys..."/>
    <x v="6"/>
    <n v="40"/>
  </r>
  <r>
    <s v="Dépenses de service (frais de fonctionnement)"/>
    <s v="Dépenses de service (frais de fonctionnement)"/>
    <s v="45021202"/>
    <m/>
    <x v="0"/>
    <n v="44"/>
    <n v="25"/>
    <s v="13. Algemene kennisvooruitgang: O&amp;O gefinancierd uit andere bronnen dan AUF"/>
    <x v="1"/>
    <s v="Franse Gemeenschap"/>
    <x v="1"/>
    <x v="0"/>
    <s v="322 Administratie, controle, commissies, jury's..."/>
    <s v="322 Administration, contrôle, commissions, jurys..."/>
    <x v="6"/>
    <n v="11"/>
  </r>
  <r>
    <s v="Serv.commissaires &amp; Délégués Gouvt/Univ."/>
    <s v="Serv.commissaires &amp; Délégués Gouvt/Univ."/>
    <s v="54010101"/>
    <m/>
    <x v="0"/>
    <n v="1319"/>
    <n v="25"/>
    <s v="13. Algemene kennisvooruitgang: O&amp;O gefinancierd uit andere bronnen dan AUF"/>
    <x v="1"/>
    <s v="Franse Gemeenschap"/>
    <x v="1"/>
    <x v="0"/>
    <s v="322 Administratie, controle, commissies, jury's..."/>
    <s v="322 Administration, contrôle, commissions, jurys..."/>
    <x v="6"/>
    <n v="329.75"/>
  </r>
  <r>
    <s v="Subvention CGRI"/>
    <s v="Subvention CGRI"/>
    <s v="14114101"/>
    <m/>
    <x v="0"/>
    <n v="34284"/>
    <n v="2"/>
    <s v="09. Opvoeding"/>
    <x v="2"/>
    <s v="Franse Gemeenschap"/>
    <x v="1"/>
    <x v="0"/>
    <s v="322 Administratie, controle, commissies, jury's..."/>
    <s v="322 Administration, contrôle, commissions, jurys..."/>
    <x v="6"/>
    <n v="685.68"/>
  </r>
  <r>
    <s v="Achats biens non durables &amp; services"/>
    <s v="Achats biens non durables &amp; services"/>
    <s v="54411201"/>
    <m/>
    <x v="0"/>
    <n v="12"/>
    <n v="25"/>
    <s v="13. Algemene kennisvooruitgang: O&amp;O gefinancierd uit andere bronnen dan AUF"/>
    <x v="1"/>
    <s v="Franse Gemeenschap"/>
    <x v="1"/>
    <x v="0"/>
    <s v="323 Subsidies aan instellingen en verenigingen n.e.g."/>
    <s v="323 Subventions aux institutions et associations n.c.a."/>
    <x v="6"/>
    <n v="3"/>
  </r>
  <r>
    <s v="Subvention IHBR/EFAthènes"/>
    <s v="Subvention IHBR/EFAthènes"/>
    <s v="45113303"/>
    <m/>
    <x v="0"/>
    <n v="59"/>
    <n v="100"/>
    <s v="13. Algemene kennisvooruitgang: O&amp;O gefinancierd uit andere bronnen dan AUF"/>
    <x v="1"/>
    <s v="Franse Gemeenschap"/>
    <x v="1"/>
    <x v="0"/>
    <s v="323 Subsidies aan instellingen en verenigingen n.e.g."/>
    <s v="323 Subventions aux institutions et associations n.c.a."/>
    <x v="6"/>
    <n v="59"/>
  </r>
  <r>
    <s v="Subvention ULG Aquarium 'Dubuisson'"/>
    <s v="Subvention ULG Aquarium 'Dubuisson'"/>
    <s v="45313308"/>
    <m/>
    <x v="0"/>
    <n v="64"/>
    <n v="100"/>
    <s v="13. Algemene kennisvooruitgang: O&amp;O gefinancierd uit andere bronnen dan AUF"/>
    <x v="1"/>
    <s v="Franse Gemeenschap"/>
    <x v="1"/>
    <x v="0"/>
    <s v="323 Subsidies aan instellingen en verenigingen n.e.g."/>
    <s v="323 Subventions aux institutions et associations n.c.a."/>
    <x v="6"/>
    <n v="64"/>
  </r>
  <r>
    <s v="Subvention centre de recherche en math. (CREM)"/>
    <s v="Subvention centre de recherche en math. (CREM)"/>
    <s v="45123306"/>
    <m/>
    <x v="0"/>
    <n v="75"/>
    <n v="100"/>
    <s v="13. Algemene kennisvooruitgang: O&amp;O gefinancierd uit andere bronnen dan AUF"/>
    <x v="1"/>
    <s v="Franse Gemeenschap"/>
    <x v="1"/>
    <x v="0"/>
    <s v="323 Subsidies aan instellingen en verenigingen n.e.g."/>
    <s v="323 Subventions aux institutions et associations n.c.a."/>
    <x v="6"/>
    <n v="75"/>
  </r>
  <r>
    <s v="Subvention fonct. CIUF"/>
    <s v="Subvention fonct. CIUF"/>
    <s v="54424104"/>
    <m/>
    <x v="0"/>
    <n v="216"/>
    <n v="25"/>
    <s v="13. Algemene kennisvooruitgang: O&amp;O gefinancierd uit andere bronnen dan AUF"/>
    <x v="1"/>
    <s v="Franse Gemeenschap"/>
    <x v="1"/>
    <x v="0"/>
    <s v="323 Subsidies aan instellingen en verenigingen n.e.g."/>
    <s v="323 Subventions aux institutions et associations n.c.a."/>
    <x v="6"/>
    <n v="54"/>
  </r>
  <r>
    <s v="Subvention CUNIC (Centre Univ. Charleroi)/CIFoP/IPC"/>
    <s v="Subvention CUNIC (Centre Univ. Charleroi)/CIFoP/IPC"/>
    <s v="54303314"/>
    <m/>
    <x v="0"/>
    <n v="261"/>
    <n v="25"/>
    <s v="13. Algemene kennisvooruitgang: O&amp;O gefinancierd uit andere bronnen dan AUF"/>
    <x v="1"/>
    <s v="Franse Gemeenschap"/>
    <x v="1"/>
    <x v="0"/>
    <s v="323 Subsidies aan instellingen en verenigingen n.e.g."/>
    <s v="323 Subventions aux institutions et associations n.c.a."/>
    <x v="6"/>
    <n v="65.25"/>
  </r>
  <r>
    <s v="Subvention Centres de génétique humaine"/>
    <s v="Subvention Centres de génétique humaine"/>
    <s v="45344110"/>
    <m/>
    <x v="0"/>
    <n v="781"/>
    <n v="15"/>
    <s v="07. Gezondheid"/>
    <x v="4"/>
    <s v="Franse Gemeenschap"/>
    <x v="1"/>
    <x v="0"/>
    <s v="323 Subsidies aan instellingen en verenigingen n.e.g."/>
    <s v="323 Subventions aux institutions et associations n.c.a."/>
    <x v="6"/>
    <n v="117.15"/>
  </r>
  <r>
    <s v="Dépenses qcq. Promotion Univ. (frais de fonctionnement)"/>
    <s v="Dépenses qcq. Promotion Univ. (frais de fonctionnement)"/>
    <s v="54411270"/>
    <m/>
    <x v="0"/>
    <n v="16"/>
    <n v="100"/>
    <s v="12. Algemene kennisvooruitgang: O&amp;O gefinancierd uit algemene universiteitsfondsen (AUF)"/>
    <x v="3"/>
    <s v="Franse Gemeenschap"/>
    <x v="1"/>
    <x v="0"/>
    <s v="324 Subsidies voor studies, enquêtes, expertise-contracten, onderzoekcontracten, acties n.e.g."/>
    <s v="324 Subventions pour études, enquêtes, contrats d'expertise, contrats de recherche, actions n.c.a."/>
    <x v="6"/>
    <n v="16"/>
  </r>
  <r>
    <s v="Subventions activités rech. ethnol."/>
    <s v="Subventions activités rech. ethnol."/>
    <s v="24133322"/>
    <m/>
    <x v="0"/>
    <n v="37"/>
    <n v="50"/>
    <s v="10. Cultuur, recreatie, godsdienst en media"/>
    <x v="5"/>
    <s v="Franse Gemeenschap"/>
    <x v="1"/>
    <x v="0"/>
    <s v="324 Subsidies voor studies, enquêtes, expertise-contracten, onderzoekcontracten, acties n.e.g."/>
    <s v="324 Subventions pour études, enquêtes, contrats d'expertise, contrats de recherche, actions n.c.a."/>
    <x v="6"/>
    <n v="18.5"/>
  </r>
  <r>
    <s v="Subventions musées"/>
    <s v="Subventions musées"/>
    <s v="24113310"/>
    <m/>
    <x v="0"/>
    <n v="21"/>
    <n v="25"/>
    <s v="10. Cultuur, recreatie, godsdienst en media"/>
    <x v="5"/>
    <s v="Franse Gemeenschap"/>
    <x v="1"/>
    <x v="0"/>
    <s v="324 Subsidies voor studies, enquêtes, expertise-contracten, onderzoekcontracten, acties n.e.g."/>
    <s v="324 Subventions pour études, enquêtes, contrats d'expertise, contrats de recherche, actions n.c.a."/>
    <x v="6"/>
    <n v="5.25"/>
  </r>
  <r>
    <s v="Honor. rém. experts mat. santé"/>
    <s v="Honor. rém. experts mat. santé"/>
    <s v="16011201"/>
    <m/>
    <x v="0"/>
    <n v="47"/>
    <n v="15"/>
    <s v="07. Gezondheid"/>
    <x v="4"/>
    <s v="Franse Gemeenschap"/>
    <x v="1"/>
    <x v="0"/>
    <s v="324 Subsidies voor studies, enquêtes, expertise-contracten, onderzoekcontracten, acties n.e.g."/>
    <s v="324 Subventions pour études, enquêtes, contrats d'expertise, contrats de recherche, actions n.c.a."/>
    <x v="6"/>
    <n v="7.05"/>
  </r>
  <r>
    <s v="Subventions Centres de culture scient."/>
    <s v="Subventions Centres de culture scient."/>
    <s v="24153340"/>
    <m/>
    <x v="0"/>
    <n v="25"/>
    <n v="100"/>
    <s v="10. Cultuur, recreatie, godsdienst en media"/>
    <x v="5"/>
    <s v="Franse Gemeenschap"/>
    <x v="1"/>
    <x v="0"/>
    <s v="324 Subsidies voor studies, enquêtes, expertise-contracten, onderzoekcontracten, acties n.e.g."/>
    <s v="324 Subventions pour études, enquêtes, contrats d'expertise, contrats de recherche, actions n.c.a."/>
    <x v="6"/>
    <n v="25"/>
  </r>
  <r>
    <s v="Frais de rech. en éducation/pol. enseign."/>
    <s v="Frais de rech. en éducation/pol. enseign."/>
    <s v="40411230"/>
    <m/>
    <x v="0"/>
    <n v="37"/>
    <n v="100"/>
    <s v="09. Opvoeding"/>
    <x v="2"/>
    <s v="Franse Gemeenschap"/>
    <x v="1"/>
    <x v="0"/>
    <s v="324 Subsidies voor studies, enquêtes, expertise-contracten, onderzoekcontracten, acties n.e.g."/>
    <s v="324 Subventions pour études, enquêtes, contrats d'expertise, contrats de recherche, actions n.c.a."/>
    <x v="6"/>
    <n v="37"/>
  </r>
  <r>
    <s v="Subvention Promotion Univ."/>
    <s v="Subvention Promotion Univ."/>
    <s v="54413301"/>
    <m/>
    <x v="0"/>
    <n v="50"/>
    <n v="15"/>
    <s v="12. Algemene kennisvooruitgang: O&amp;O gefinancierd uit algemene universiteitsfondsen (AUF)"/>
    <x v="3"/>
    <s v="Franse Gemeenschap"/>
    <x v="1"/>
    <x v="0"/>
    <s v="324 Subsidies voor studies, enquêtes, expertise-contracten, onderzoekcontracten, acties n.e.g."/>
    <s v="324 Subventions pour études, enquêtes, contrats d'expertise, contrats de recherche, actions n.c.a."/>
    <x v="6"/>
    <n v="7.5"/>
  </r>
  <r>
    <s v="Subvention recherches &amp; études pédagogiques"/>
    <s v="Subvention recherches &amp; études pédagogiques"/>
    <s v="40433308"/>
    <m/>
    <x v="0"/>
    <n v="60"/>
    <n v="55"/>
    <s v="09. Opvoeding"/>
    <x v="2"/>
    <s v="Franse Gemeenschap"/>
    <x v="1"/>
    <x v="0"/>
    <s v="324 Subsidies voor studies, enquêtes, expertise-contracten, onderzoekcontracten, acties n.e.g."/>
    <s v="324 Subventions pour études, enquêtes, contrats d'expertise, contrats de recherche, actions n.c.a."/>
    <x v="6"/>
    <n v="33"/>
  </r>
  <r>
    <s v="Subventions musées"/>
    <s v="Subventions musées"/>
    <s v="24113309"/>
    <m/>
    <x v="0"/>
    <n v="106"/>
    <n v="25"/>
    <s v="10. Cultuur, recreatie, godsdienst en media"/>
    <x v="5"/>
    <s v="Franse Gemeenschap"/>
    <x v="1"/>
    <x v="0"/>
    <s v="324 Subsidies voor studies, enquêtes, expertise-contracten, onderzoekcontracten, acties n.e.g."/>
    <s v="324 Subventions pour études, enquêtes, contrats d'expertise, contrats de recherche, actions n.c.a."/>
    <x v="6"/>
    <n v="26.5"/>
  </r>
  <r>
    <s v="Subventions musées publics"/>
    <s v="Subventions musées publics"/>
    <s v="24114312"/>
    <m/>
    <x v="0"/>
    <n v="129"/>
    <n v="25"/>
    <s v="10. Cultuur, recreatie, godsdienst en media"/>
    <x v="5"/>
    <s v="Franse Gemeenschap"/>
    <x v="1"/>
    <x v="0"/>
    <s v="324 Subsidies voor studies, enquêtes, expertise-contracten, onderzoekcontracten, acties n.e.g."/>
    <s v="324 Subventions pour études, enquêtes, contrats d'expertise, contrats de recherche, actions n.c.a."/>
    <x v="6"/>
    <n v="32.25"/>
  </r>
  <r>
    <s v="Subventions musées"/>
    <s v="Subventions musées"/>
    <s v="24113308"/>
    <m/>
    <x v="0"/>
    <n v="317"/>
    <n v="25"/>
    <s v="10. Cultuur, recreatie, godsdienst en media"/>
    <x v="5"/>
    <s v="Franse Gemeenschap"/>
    <x v="1"/>
    <x v="0"/>
    <s v="324 Subsidies voor studies, enquêtes, expertise-contracten, onderzoekcontracten, acties n.e.g."/>
    <s v="324 Subventions pour études, enquêtes, contrats d'expertise, contrats de recherche, actions n.c.a."/>
    <x v="6"/>
    <n v="79.25"/>
  </r>
  <r>
    <s v="Dép. Culture...enquêtes..."/>
    <s v="Dép. Culture...enquêtes..."/>
    <s v="20111220"/>
    <m/>
    <x v="0"/>
    <n v="313"/>
    <n v="55"/>
    <s v="10. Cultuur, recreatie, godsdienst en media"/>
    <x v="5"/>
    <s v="Franse Gemeenschap"/>
    <x v="1"/>
    <x v="0"/>
    <s v="324 Subsidies voor studies, enquêtes, expertise-contracten, onderzoekcontracten, acties n.e.g."/>
    <s v="324 Subventions pour études, enquêtes, contrats d'expertise, contrats de recherche, actions n.c.a."/>
    <x v="6"/>
    <n v="172.15"/>
  </r>
  <r>
    <s v="Rech...arts plast."/>
    <s v="Rech...arts plast."/>
    <s v="24211260"/>
    <m/>
    <x v="0"/>
    <n v="359"/>
    <n v="1"/>
    <s v="10. Cultuur, recreatie, godsdienst en media"/>
    <x v="5"/>
    <s v="Franse Gemeenschap"/>
    <x v="1"/>
    <x v="0"/>
    <s v="324 Subsidies voor studies, enquêtes, expertise-contracten, onderzoekcontracten, acties n.e.g."/>
    <s v="324 Subventions pour études, enquêtes, contrats d'expertise, contrats de recherche, actions n.c.a."/>
    <x v="6"/>
    <n v="3.59"/>
  </r>
  <r>
    <s v="Subventions musées publics"/>
    <s v="Subventions musées publics"/>
    <s v="24114311"/>
    <m/>
    <x v="0"/>
    <n v="354"/>
    <n v="25"/>
    <s v="10. Cultuur, recreatie, godsdienst en media"/>
    <x v="5"/>
    <s v="Franse Gemeenschap"/>
    <x v="1"/>
    <x v="0"/>
    <s v="324 Subsidies voor studies, enquêtes, expertise-contracten, onderzoekcontracten, acties n.e.g."/>
    <s v="324 Subventions pour études, enquêtes, contrats d'expertise, contrats de recherche, actions n.c.a."/>
    <x v="6"/>
    <n v="88.5"/>
  </r>
  <r>
    <s v="Subventions musées publics"/>
    <s v="Subventions musées publics"/>
    <s v="24114314"/>
    <m/>
    <x v="0"/>
    <n v="108"/>
    <n v="25"/>
    <s v="10. Cultuur, recreatie, godsdienst en media"/>
    <x v="5"/>
    <s v="Franse Gemeenschap"/>
    <x v="1"/>
    <x v="0"/>
    <s v="324 Subsidies voor studies, enquêtes, expertise-contracten, onderzoekcontracten, acties n.e.g."/>
    <s v="324 Subventions pour études, enquêtes, contrats d'expertise, contrats de recherche, actions n.c.a."/>
    <x v="6"/>
    <n v="27"/>
  </r>
  <r>
    <s v="Subventions musées"/>
    <s v="Subventions musées"/>
    <s v="24113307"/>
    <m/>
    <x v="0"/>
    <n v="485"/>
    <n v="25"/>
    <s v="10. Cultuur, recreatie, godsdienst en media"/>
    <x v="5"/>
    <s v="Franse Gemeenschap"/>
    <x v="1"/>
    <x v="0"/>
    <s v="324 Subsidies voor studies, enquêtes, expertise-contracten, onderzoekcontracten, acties n.e.g."/>
    <s v="324 Subventions pour études, enquêtes, contrats d'expertise, contrats de recherche, actions n.c.a."/>
    <x v="6"/>
    <n v="121.25"/>
  </r>
  <r>
    <s v="Problématiques émergentes et projets pilotes"/>
    <s v="Problématiques émergentes et projets pilotes"/>
    <s v="16253302"/>
    <m/>
    <x v="0"/>
    <n v="721"/>
    <n v="5"/>
    <s v="07. Gezondheid"/>
    <x v="4"/>
    <s v="Franse Gemeenschap"/>
    <x v="1"/>
    <x v="0"/>
    <s v="324 Subsidies voor studies, enquêtes, expertise-contracten, onderzoekcontracten, acties n.e.g."/>
    <s v="324 Subventions pour études, enquêtes, contrats d'expertise, contrats de recherche, actions n.c.a."/>
    <x v="6"/>
    <n v="36.049999999999997"/>
  </r>
  <r>
    <s v="Recherches subventions"/>
    <s v="Recherches subventions"/>
    <s v="40410110"/>
    <m/>
    <x v="0"/>
    <n v="1350"/>
    <n v="100"/>
    <s v="09. Opvoeding"/>
    <x v="2"/>
    <s v="Franse Gemeenschap"/>
    <x v="1"/>
    <x v="0"/>
    <s v="324 Subsidies voor studies, enquêtes, expertise-contracten, onderzoekcontracten, acties n.e.g."/>
    <s v="324 Subventions pour études, enquêtes, contrats d'expertise, contrats de recherche, actions n.c.a."/>
    <x v="6"/>
    <n v="1350"/>
  </r>
  <r>
    <s v="Subventions musées"/>
    <s v="Subventions musées"/>
    <s v="24113334"/>
    <m/>
    <x v="0"/>
    <n v="2076"/>
    <n v="22"/>
    <s v="10. Cultuur, recreatie, godsdienst en media"/>
    <x v="5"/>
    <s v="Franse Gemeenschap"/>
    <x v="1"/>
    <x v="0"/>
    <s v="324 Subsidies voor studies, enquêtes, expertise-contracten, onderzoekcontracten, acties n.e.g."/>
    <s v="324 Subventions pour études, enquêtes, contrats d'expertise, contrats de recherche, actions n.c.a."/>
    <x v="6"/>
    <n v="456.72"/>
  </r>
  <r>
    <s v="Subvention A.R.C."/>
    <s v="Subvention A.R.C."/>
    <s v="45354113"/>
    <m/>
    <x v="0"/>
    <n v="13942"/>
    <n v="100"/>
    <s v="13. Algemene kennisvooruitgang: O&amp;O gefinancierd uit andere bronnen dan AUF"/>
    <x v="1"/>
    <s v="Franse Gemeenschap"/>
    <x v="1"/>
    <x v="0"/>
    <s v="420 GOA - Geconcerteerde onderzoekacties"/>
    <s v="420 ARC - Actions de Recherche concertées"/>
    <x v="0"/>
    <n v="13942"/>
  </r>
  <r>
    <s v="Subvention FRSFC/I.M. (Inst. Intern. E. Solvay)"/>
    <s v="Subvention FRSFC/I.M. (Inst. Intern. E. Solvay)"/>
    <s v="45203303"/>
    <m/>
    <x v="0"/>
    <n v="52"/>
    <n v="100"/>
    <s v="13. Algemene kennisvooruitgang: O&amp;O gefinancierd uit andere bronnen dan AUF"/>
    <x v="1"/>
    <s v="Franse Gemeenschap"/>
    <x v="1"/>
    <x v="0"/>
    <s v="440 FCFO - Fonds voor Collectief Fundamenteel Onderzoek-initiatief minister"/>
    <s v="440 FRFC - Fonds de la Recherche fondamentale collective-initiative ministérielle"/>
    <x v="0"/>
    <n v="52"/>
  </r>
  <r>
    <s v="Subvention FRSFC/I.M. (CREW)"/>
    <s v="Subvention FRSFC/I.M. (CREW)"/>
    <s v="45203304"/>
    <m/>
    <x v="0"/>
    <n v="50"/>
    <n v="100"/>
    <s v="13. Algemene kennisvooruitgang: O&amp;O gefinancierd uit andere bronnen dan AUF"/>
    <x v="1"/>
    <s v="Franse Gemeenschap"/>
    <x v="1"/>
    <x v="0"/>
    <s v="440 FCFO - Fonds voor Collectief Fundamenteel Onderzoek-initiatief minister"/>
    <s v="440 FRFC - Fonds de la Recherche fondamentale collective-initiative ministérielle"/>
    <x v="0"/>
    <n v="50"/>
  </r>
  <r>
    <s v="Subvention FRSFC/I.M. (sites archéologiques)"/>
    <s v="Subvention FRSFC/I.M. (sites archéologiques)"/>
    <s v="45203302"/>
    <m/>
    <x v="0"/>
    <n v="75"/>
    <n v="100"/>
    <s v="13. Algemene kennisvooruitgang: O&amp;O gefinancierd uit andere bronnen dan AUF"/>
    <x v="1"/>
    <s v="Franse Gemeenschap"/>
    <x v="1"/>
    <x v="0"/>
    <s v="440 FCFO - Fonds voor Collectief Fundamenteel Onderzoek-initiatief minister"/>
    <s v="440 FRFC - Fonds de la Recherche fondamentale collective-initiative ministérielle"/>
    <x v="0"/>
    <n v="75"/>
  </r>
  <r>
    <s v="Subvention FRSFC/I.M."/>
    <s v="Subvention FRSFC/I.M."/>
    <s v="45203101"/>
    <m/>
    <x v="0"/>
    <n v="318"/>
    <n v="100"/>
    <s v="13. Algemene kennisvooruitgang: O&amp;O gefinancierd uit andere bronnen dan AUF"/>
    <x v="1"/>
    <s v="Franse Gemeenschap"/>
    <x v="1"/>
    <x v="0"/>
    <s v="440 FCFO - Fonds voor Collectief Fundamenteel Onderzoek-initiatief minister"/>
    <s v="440 FRFC - Fonds de la Recherche fondamentale collective-initiative ministérielle"/>
    <x v="0"/>
    <n v="318"/>
  </r>
  <r>
    <s v="Bezoldigingen Rijkspersoneel"/>
    <s v="Rémunération personnel stat."/>
    <s v="462101 1103"/>
    <s v="11  FEDERAAL WETENSCHAPSBELEID"/>
    <x v="1"/>
    <n v="5573"/>
    <n v="55"/>
    <s v="11. Politieke en sociale systemen, structuren en processen"/>
    <x v="7"/>
    <s v="Federale overheid"/>
    <x v="2"/>
    <x v="0"/>
    <s v="312 Administratie, controle, commissies, jury's..."/>
    <s v="312 Administration, contrôle, commissions, jurys..."/>
    <x v="6"/>
    <n v="3065.15"/>
  </r>
  <r>
    <s v="Bezoldiging niet-statutair personeel"/>
    <s v="Rémunération personnel non statutaire"/>
    <s v="462101 1104"/>
    <s v="11  FEDERAAL WETENSCHAPSBELEID"/>
    <x v="1"/>
    <n v="1353"/>
    <n v="55"/>
    <s v="11. Politieke en sociale systemen, structuren en processen"/>
    <x v="7"/>
    <s v="Federale overheid"/>
    <x v="2"/>
    <x v="0"/>
    <s v="312 Administratie, controle, commissies, jury's..."/>
    <s v="312 Administration, contrôle, commissions, jurys..."/>
    <x v="6"/>
    <n v="744.15"/>
  </r>
  <r>
    <s v="Sociale actie"/>
    <s v="Service social"/>
    <s v="462101 1105"/>
    <s v="11  FEDERAAL WETENSCHAPSBELEID"/>
    <x v="1"/>
    <n v="234"/>
    <n v="55"/>
    <s v="11. Politieke en sociale systemen, structuren en processen"/>
    <x v="7"/>
    <s v="Federale overheid"/>
    <x v="2"/>
    <x v="0"/>
    <s v="312 Administratie, controle, commissies, jury's..."/>
    <s v="312 Administration, contrôle, commissions, jurys..."/>
    <x v="6"/>
    <n v="128.69999999999999"/>
  </r>
  <r>
    <s v="Aankoop niet duurzame goederen &amp; diensten"/>
    <s v="Achats biens non durables et services"/>
    <s v="462101 1201"/>
    <s v="11  FEDERAAL WETENSCHAPSBELEID"/>
    <x v="1"/>
    <n v="901"/>
    <n v="55"/>
    <s v="11. Politieke en sociale systemen, structuren en processen"/>
    <x v="7"/>
    <s v="Federale overheid"/>
    <x v="2"/>
    <x v="0"/>
    <s v="312 Administratie, controle, commissies, jury's..."/>
    <s v="312 Administration, contrôle, commissions, jurys..."/>
    <x v="6"/>
    <n v="495.55"/>
  </r>
  <r>
    <s v="Bureautica-systeem DWTC"/>
    <s v="Système bureautique/informatique SSTC"/>
    <s v="462101 1204"/>
    <s v="11  FEDERAAL WETENSCHAPSBELEID"/>
    <x v="1"/>
    <n v="99"/>
    <n v="55"/>
    <s v="06. Industriële productie en technologie"/>
    <x v="0"/>
    <s v="Federale overheid"/>
    <x v="2"/>
    <x v="0"/>
    <s v="410 O&amp;O-programma's en -projecten (subsidies en terugvorderbare voorschotten)"/>
    <s v="410 Programmes et projets de R&amp;D (subventions et avances récupérables)"/>
    <x v="0"/>
    <n v="54.45"/>
  </r>
  <r>
    <s v="Buitengewone leveringen"/>
    <s v="Achats exceptionnels"/>
    <s v="462101 1207"/>
    <s v="11  FEDERAAL WETENSCHAPSBELEID"/>
    <x v="1"/>
    <n v="21"/>
    <n v="55"/>
    <s v="11. Politieke en sociale systemen, structuren en processen"/>
    <x v="7"/>
    <s v="Federale overheid"/>
    <x v="2"/>
    <x v="0"/>
    <s v="312 Administratie, controle, commissies, jury's..."/>
    <s v="312 Administration, contrôle, commissions, jurys..."/>
    <x v="6"/>
    <n v="11.55"/>
  </r>
  <r>
    <s v="Uitrusting"/>
    <s v="Biens durables"/>
    <s v="462101 7401"/>
    <s v="11  FEDERAAL WETENSCHAPSBELEID"/>
    <x v="1"/>
    <n v="43"/>
    <n v="55"/>
    <s v="11. Politieke en sociale systemen, structuren en processen"/>
    <x v="7"/>
    <s v="Federale overheid"/>
    <x v="2"/>
    <x v="0"/>
    <s v="312 Administratie, controle, commissies, jury's..."/>
    <s v="312 Administration, contrôle, commissions, jurys..."/>
    <x v="6"/>
    <n v="23.65"/>
  </r>
  <r>
    <s v="Investeringsuitgaven inzake de informatica"/>
    <s v="Dépenses d'investissement relatives à l'informatique"/>
    <s v="462101 7404"/>
    <s v="11  FEDERAAL WETENSCHAPSBELEID"/>
    <x v="1"/>
    <n v="81"/>
    <n v="55"/>
    <s v="06. Industriële productie en technologie"/>
    <x v="0"/>
    <s v="Federale overheid"/>
    <x v="2"/>
    <x v="0"/>
    <s v="312 Administratie, controle, commissies, jury's..."/>
    <s v="312 Administration, contrôle, commissions, jurys..."/>
    <x v="6"/>
    <n v="44.55"/>
  </r>
  <r>
    <s v="Fed. Raad voor Wetensch. beleid: bezold. voorzitter"/>
    <s v="Conseil féd. polit. scientif. : rénumération président"/>
    <s v="462101 1110"/>
    <s v="11  FEDERAAL WETENSCHAPSBELEID"/>
    <x v="1"/>
    <n v="23"/>
    <n v="55"/>
    <s v="11. Politieke en sociale systemen, structuren en processen"/>
    <x v="7"/>
    <s v="Federale overheid"/>
    <x v="2"/>
    <x v="0"/>
    <s v="312 Administratie, controle, commissies, jury's..."/>
    <s v="312 Administration, contrôle, commissions, jurys..."/>
    <x v="6"/>
    <n v="12.65"/>
  </r>
  <r>
    <s v="Fed. Raad voor Wetensch. beleid: werking"/>
    <s v="Conseil féd. polit. scientif. : fonctionnement"/>
    <s v="462101 1210"/>
    <s v="11  FEDERAAL WETENSCHAPSBELEID"/>
    <x v="1"/>
    <n v="10"/>
    <n v="55"/>
    <s v="11. Politieke en sociale systemen, structuren en processen"/>
    <x v="7"/>
    <s v="Federale overheid"/>
    <x v="2"/>
    <x v="0"/>
    <s v="312 Administratie, controle, commissies, jury's..."/>
    <s v="312 Administration, contrôle, commissions, jurys..."/>
    <x v="6"/>
    <n v="5.5"/>
  </r>
  <r>
    <s v="Promotie wetenschapsbeleid"/>
    <s v="Promotion politique scientifique"/>
    <s v="462101 1221"/>
    <s v="11  FEDERAAL WETENSCHAPSBELEID"/>
    <x v="1"/>
    <n v="300"/>
    <n v="55"/>
    <s v="11. Politieke en sociale systemen, structuren en processen"/>
    <x v="7"/>
    <s v="Federale overheid"/>
    <x v="2"/>
    <x v="0"/>
    <s v="312 Administratie, controle, commissies, jury's..."/>
    <s v="312 Administration, contrôle, commissions, jurys..."/>
    <x v="6"/>
    <n v="165"/>
  </r>
  <r>
    <s v="Contractueel personeel O&amp;O nationaal en IUAP"/>
    <s v="Personnel contractuel R&amp;D nationale et PAI"/>
    <s v="466011 1116"/>
    <s v="11  FEDERAAL WETENSCHAPSBELEID"/>
    <x v="1"/>
    <n v="3441"/>
    <n v="100"/>
    <s v="13. Algemene kennisvooruitgang: O&amp;O gefinancierd uit andere bronnen dan AUF"/>
    <x v="1"/>
    <s v="Federale overheid"/>
    <x v="2"/>
    <x v="0"/>
    <s v="430 IUAP - Interuniversitaire attractiepolen"/>
    <s v="430 PAI - Pôles d'Attraction interuniversitaires"/>
    <x v="0"/>
    <n v="3441"/>
  </r>
  <r>
    <s v="Beheer O&amp;O nationaal en IUAP"/>
    <s v="Gestion R&amp;D nationale et PAI"/>
    <s v="466011 1216"/>
    <s v="11  FEDERAAL WETENSCHAPSBELEID"/>
    <x v="1"/>
    <n v="510"/>
    <n v="100"/>
    <s v="13. Algemene kennisvooruitgang: O&amp;O gefinancierd uit andere bronnen dan AUF"/>
    <x v="1"/>
    <s v="Federale overheid"/>
    <x v="2"/>
    <x v="0"/>
    <s v="430 IUAP - Interuniversitaire attractiepolen"/>
    <s v="430 PAI - Pôles d'Attraction interuniversitaires"/>
    <x v="0"/>
    <n v="510"/>
  </r>
  <r>
    <s v="Beheer O&amp;O nationaal en IUAP"/>
    <s v="Gestion R&amp;D nationale et PAI"/>
    <s v="466011 1218"/>
    <s v="11  FEDERAAL WETENSCHAPSBELEID"/>
    <x v="1"/>
    <n v="839"/>
    <n v="100"/>
    <s v="13. Algemene kennisvooruitgang: O&amp;O gefinancierd uit andere bronnen dan AUF"/>
    <x v="1"/>
    <s v="Federale overheid"/>
    <x v="2"/>
    <x v="0"/>
    <s v="430 IUAP - Interuniversitaire attractiepolen"/>
    <s v="430 PAI - Pôles d'Attraction interuniversitaires"/>
    <x v="0"/>
    <n v="839"/>
  </r>
  <r>
    <s v="Wetenschap voor duurzame ontwikkeling"/>
    <s v="Science pour développement durable"/>
    <s v="466011 1217"/>
    <s v="11  FEDERAAL WETENSCHAPSBELEID"/>
    <x v="1"/>
    <n v="691"/>
    <n v="100"/>
    <s v="13. Algemene kennisvooruitgang: O&amp;O gefinancierd uit andere bronnen dan AUF"/>
    <x v="1"/>
    <s v="Federale overheid"/>
    <x v="2"/>
    <x v="0"/>
    <s v="324 Subsidies voor studies, enquêtes, expertise-contracten, onderzoekcontracten, acties n.e.g."/>
    <s v="324 Subventions pour études, enquêtes, contrats d'expertise, contrats de recherche, actions n.c.a."/>
    <x v="6"/>
    <n v="691"/>
  </r>
  <r>
    <s v="Contract - Regeringsinitiatieven O&amp;O nationaal"/>
    <s v="Contrats - impulsion gouvernement; R&amp;D nationale"/>
    <s v="466011 1251"/>
    <s v="11  FEDERAAL WETENSCHAPSBELEID"/>
    <x v="1"/>
    <n v="24583"/>
    <n v="4.345719283317"/>
    <s v="01. Exploratie en exploitatie van het aardse milieu"/>
    <x v="8"/>
    <s v="Federale overheid"/>
    <x v="2"/>
    <x v="0"/>
    <s v="410 O&amp;O-programma's en -projecten (subsidies en terugvorderbare voorschotten)"/>
    <s v="410 Programmes et projets de R&amp;D (subventions et avances récupérables)"/>
    <x v="0"/>
    <n v="1068.3081714178181"/>
  </r>
  <r>
    <s v="Contract - Regeringsinitiatieven O&amp;O nationaal"/>
    <s v="Contrats - impulsion gouvernement; R&amp;D nationale"/>
    <s v="466011 1251"/>
    <s v="11  FEDERAAL WETENSCHAPSBELEID"/>
    <x v="1"/>
    <n v="24583"/>
    <n v="39.524653713421003"/>
    <s v="02. Milieubeheer en milieuzorg"/>
    <x v="9"/>
    <s v="Federale overheid"/>
    <x v="2"/>
    <x v="0"/>
    <s v="410 O&amp;O-programma's en -projecten (subsidies en terugvorderbare voorschotten)"/>
    <s v="410 Programmes et projets de R&amp;D (subventions et avances récupérables)"/>
    <x v="0"/>
    <n v="9716.3456223702851"/>
  </r>
  <r>
    <s v="Contract - Regeringsinitiatieven O&amp;O nationaal"/>
    <s v="Contrats - impulsion gouvernement; R&amp;D nationale"/>
    <s v="466011 1251"/>
    <s v="11  FEDERAAL WETENSCHAPSBELEID"/>
    <x v="1"/>
    <n v="24583"/>
    <n v="2.7061409729119998"/>
    <s v="03. Exploratie en exploitatie van de ruimte"/>
    <x v="10"/>
    <s v="Federale overheid"/>
    <x v="2"/>
    <x v="0"/>
    <s v="410 O&amp;O-programma's en -projecten (subsidies en terugvorderbare voorschotten)"/>
    <s v="410 Programmes et projets de R&amp;D (subventions et avances récupérables)"/>
    <x v="0"/>
    <n v="665.25063537095684"/>
  </r>
  <r>
    <s v="Contract - Regeringsinitiatieven O&amp;O nationaal"/>
    <s v="Contrats - impulsion gouvernement; R&amp;D nationale"/>
    <s v="466011 1251"/>
    <s v="11  FEDERAAL WETENSCHAPSBELEID"/>
    <x v="1"/>
    <n v="24583"/>
    <n v="2.2261617737439998"/>
    <s v="04. Transport, telecommunicatie en andere infrastructuur"/>
    <x v="11"/>
    <s v="Federale overheid"/>
    <x v="2"/>
    <x v="0"/>
    <s v="410 O&amp;O-programma's en -projecten (subsidies en terugvorderbare voorschotten)"/>
    <s v="410 Programmes et projets de R&amp;D (subventions et avances récupérables)"/>
    <x v="0"/>
    <n v="547.25734883948746"/>
  </r>
  <r>
    <s v="Contract - Regeringsinitiatieven O&amp;O nationaal"/>
    <s v="Contrats - impulsion gouvernement; R&amp;D nationale"/>
    <s v="466011 1251"/>
    <s v="11  FEDERAAL WETENSCHAPSBELEID"/>
    <x v="1"/>
    <n v="24583"/>
    <n v="1.6191556753180001"/>
    <s v="05. Energie"/>
    <x v="12"/>
    <s v="Federale overheid"/>
    <x v="2"/>
    <x v="0"/>
    <s v="410 O&amp;O-programma's en -projecten (subsidies en terugvorderbare voorschotten)"/>
    <s v="410 Programmes et projets de R&amp;D (subventions et avances récupérables)"/>
    <x v="0"/>
    <n v="398.03703966342391"/>
  </r>
  <r>
    <s v="Contract - Regeringsinitiatieven O&amp;O nationaal"/>
    <s v="Contrats - impulsion gouvernement; R&amp;D nationale"/>
    <s v="466011 1251"/>
    <s v="11  FEDERAAL WETENSCHAPSBELEID"/>
    <x v="1"/>
    <n v="24583"/>
    <n v="0.38788824280200002"/>
    <s v="06. Industriële productie en technologie"/>
    <x v="0"/>
    <s v="Federale overheid"/>
    <x v="2"/>
    <x v="0"/>
    <s v="410 O&amp;O-programma's en -projecten (subsidies en terugvorderbare voorschotten)"/>
    <s v="410 Programmes et projets de R&amp;D (subventions et avances récupérables)"/>
    <x v="0"/>
    <n v="95.354566728015669"/>
  </r>
  <r>
    <s v="Contract - Regeringsinitiatieven O&amp;O nationaal"/>
    <s v="Contrats - impulsion gouvernement; R&amp;D nationale"/>
    <s v="466011 1251"/>
    <s v="11  FEDERAAL WETENSCHAPSBELEID"/>
    <x v="1"/>
    <n v="24583"/>
    <n v="1.496241667849"/>
    <s v="07. Gezondheid"/>
    <x v="4"/>
    <s v="Federale overheid"/>
    <x v="2"/>
    <x v="0"/>
    <s v="410 O&amp;O-programma's en -projecten (subsidies en terugvorderbare voorschotten)"/>
    <s v="410 Programmes et projets de R&amp;D (subventions et avances récupérables)"/>
    <x v="0"/>
    <n v="367.82108920731969"/>
  </r>
  <r>
    <s v="Contract - Regeringsinitiatieven O&amp;O nationaal"/>
    <s v="Contrats - impulsion gouvernement; R&amp;D nationale"/>
    <s v="466011 1251"/>
    <s v="11  FEDERAAL WETENSCHAPSBELEID"/>
    <x v="1"/>
    <n v="24583"/>
    <n v="2.0784285916890002"/>
    <s v="08. Landbouw"/>
    <x v="6"/>
    <s v="Federale overheid"/>
    <x v="2"/>
    <x v="0"/>
    <s v="410 O&amp;O-programma's en -projecten (subsidies en terugvorderbare voorschotten)"/>
    <s v="410 Programmes et projets de R&amp;D (subventions et avances récupérables)"/>
    <x v="0"/>
    <n v="510.94010069490696"/>
  </r>
  <r>
    <s v="Contract - Regeringsinitiatieven O&amp;O nationaal"/>
    <s v="Contrats - impulsion gouvernement; R&amp;D nationale"/>
    <s v="466011 1251"/>
    <s v="11  FEDERAAL WETENSCHAPSBELEID"/>
    <x v="1"/>
    <n v="24583"/>
    <n v="21.803668510377001"/>
    <s v="10. Cultuur, recreatie, godsdienst en media"/>
    <x v="5"/>
    <s v="Federale overheid"/>
    <x v="2"/>
    <x v="0"/>
    <s v="410 O&amp;O-programma's en -projecten (subsidies en terugvorderbare voorschotten)"/>
    <s v="410 Programmes et projets de R&amp;D (subventions et avances récupérables)"/>
    <x v="0"/>
    <n v="5359.9958299059781"/>
  </r>
  <r>
    <s v="Contract - Regeringsinitiatieven O&amp;O nationaal"/>
    <s v="Contrats - impulsion gouvernement; R&amp;D nationale"/>
    <s v="466011 1251"/>
    <s v="11  FEDERAAL WETENSCHAPSBELEID"/>
    <x v="1"/>
    <n v="24583"/>
    <n v="23.811941568571999"/>
    <s v="13. Algemene kennisvooruitgang: O&amp;O gefinancierd uit andere bronnen dan AUF"/>
    <x v="1"/>
    <s v="Federale overheid"/>
    <x v="2"/>
    <x v="0"/>
    <s v="410 O&amp;O-programma's en -projecten (subsidies en terugvorderbare voorschotten)"/>
    <s v="410 Programmes et projets de R&amp;D (subventions et avances récupérables)"/>
    <x v="0"/>
    <n v="5853.689595802055"/>
  </r>
  <r>
    <s v="Terugkeer Belgische wetenschappelijke competentie"/>
    <s v="Retour de la compétence scientifique belge"/>
    <s v="466011 1265"/>
    <s v="11  FEDERAAL WETENSCHAPSBELEID"/>
    <x v="1"/>
    <n v="1240"/>
    <n v="100"/>
    <s v="13. Algemene kennisvooruitgang: O&amp;O gefinancierd uit andere bronnen dan AUF"/>
    <x v="1"/>
    <s v="Federale overheid"/>
    <x v="2"/>
    <x v="0"/>
    <s v="430 IUAP - Interuniversitaire attractiepolen"/>
    <s v="430 PAI - Pôles d'Attraction interuniversitaires"/>
    <x v="0"/>
    <n v="1240"/>
  </r>
  <r>
    <s v="Bijdrage drugsbeleid"/>
    <s v="Plan Drogue"/>
    <s v="466011 1266"/>
    <s v="11  FEDERAAL WETENSCHAPSBELEID"/>
    <x v="1"/>
    <n v="958"/>
    <n v="15"/>
    <s v="07. Gezondheid"/>
    <x v="4"/>
    <s v="Federale overheid"/>
    <x v="2"/>
    <x v="0"/>
    <s v="324 Subsidies voor studies, enquêtes, expertise-contracten, onderzoekcontracten, acties n.e.g."/>
    <s v="324 Subventions pour études, enquêtes, contrats d'expertise, contrats de recherche, actions n.c.a."/>
    <x v="6"/>
    <n v="143.69999999999999"/>
  </r>
  <r>
    <s v="Opdrachten voor derden"/>
    <s v="Missions pour tiers"/>
    <s v="466011 1271"/>
    <s v="11  FEDERAAL WETENSCHAPSBELEID"/>
    <x v="1"/>
    <n v="303"/>
    <n v="100"/>
    <s v="11. Politieke en sociale systemen, structuren en processen"/>
    <x v="7"/>
    <s v="Federale overheid"/>
    <x v="2"/>
    <x v="0"/>
    <s v="314 Subsidies voor studies, enquêtes, onderzoek-contracten, acties n.e.g."/>
    <s v="314 Subventions pour études, enquêtes, contrats de recherche, actions n.c.a."/>
    <x v="6"/>
    <n v="303"/>
  </r>
  <r>
    <s v="Bezoldigingen Rijkspersoneel"/>
    <s v="Rémunération personnel stat."/>
    <s v="466011 1103 f"/>
    <s v="11  FEDERAAL WETENSCHAPSBELEID"/>
    <x v="1"/>
    <n v="4099"/>
    <n v="55"/>
    <s v="11. Politieke en sociale systemen, structuren en processen"/>
    <x v="7"/>
    <s v="Federale overheid"/>
    <x v="2"/>
    <x v="0"/>
    <s v="312 Administratie, controle, commissies, jury's..."/>
    <s v="312 Administration, contrôle, commissions, jurys..."/>
    <x v="6"/>
    <n v="2254.4499999999998"/>
  </r>
  <r>
    <s v="Bezoldiging niet-statutair personeel"/>
    <s v="Rémunération personnel non statutaire"/>
    <s v="466011 1104 f"/>
    <s v="11  FEDERAAL WETENSCHAPSBELEID"/>
    <x v="1"/>
    <n v="2235"/>
    <n v="55"/>
    <s v="11. Politieke en sociale systemen, structuren en processen"/>
    <x v="7"/>
    <s v="Federale overheid"/>
    <x v="2"/>
    <x v="0"/>
    <s v="312 Administratie, controle, commissies, jury's..."/>
    <s v="312 Administration, contrôle, commissions, jurys..."/>
    <x v="6"/>
    <n v="1229.25"/>
  </r>
  <r>
    <s v="Toelage Stichting Prins Laurent"/>
    <s v="Subvention Fondation Prince Laurent"/>
    <s v="466011 3301"/>
    <s v="11  FEDERAAL WETENSCHAPSBELEID"/>
    <x v="1"/>
    <n v="35"/>
    <n v="55"/>
    <s v="11. Politieke en sociale systemen, structuren en processen"/>
    <x v="7"/>
    <s v="Federale overheid"/>
    <x v="2"/>
    <x v="0"/>
    <s v="313 Subsidies aan instellingen en verenigingen n.e.g."/>
    <s v="313 Subventions aux institutions et associations n.c.a."/>
    <x v="6"/>
    <n v="19.25"/>
  </r>
  <r>
    <s v="Interuniversitaire attractiepolen (fase 5)"/>
    <s v="Pôles d'attraction interuniversitaires (phase 5)"/>
    <s v="466011 4401"/>
    <s v="11  FEDERAAL WETENSCHAPSBELEID"/>
    <x v="1"/>
    <n v="25608"/>
    <n v="100"/>
    <s v="13. Algemene kennisvooruitgang: O&amp;O gefinancierd uit andere bronnen dan AUF"/>
    <x v="1"/>
    <s v="Federale overheid"/>
    <x v="2"/>
    <x v="0"/>
    <s v="430 IUAP - Interuniversitaire attractiepolen"/>
    <s v="430 PAI - Pôles d'Attraction interuniversitaires"/>
    <x v="0"/>
    <n v="25608"/>
  </r>
  <r>
    <s v="Technologische aantrekkingspolen"/>
    <s v="Pôles d'attraction technologiques"/>
    <s v="466011 4402"/>
    <s v="11  FEDERAAL WETENSCHAPSBELEID"/>
    <x v="1"/>
    <n v="980"/>
    <n v="100"/>
    <s v="06. Industriële productie en technologie"/>
    <x v="0"/>
    <s v="Federale overheid"/>
    <x v="2"/>
    <x v="0"/>
    <s v="410 O&amp;O-programma's en -projecten (subsidies en terugvorderbare voorschotten)"/>
    <s v="410 Programmes et projets de R&amp;D (subventions et avances récupérables)"/>
    <x v="0"/>
    <n v="980"/>
  </r>
  <r>
    <s v="Toelage voor extra onderzoekers (400)"/>
    <s v="Subvention chercheurs supplémentaires (400)"/>
    <s v="466011 4523"/>
    <s v="11  FEDERAAL WETENSCHAPSBELEID"/>
    <x v="1"/>
    <n v="14619"/>
    <n v="100"/>
    <s v="13. Algemene kennisvooruitgang: O&amp;O gefinancierd uit andere bronnen dan AUF"/>
    <x v="1"/>
    <s v="Federale overheid"/>
    <x v="2"/>
    <x v="0"/>
    <s v="510 NFWO - Nationaal Fonds voor Wetenschappelijk Onderzoek"/>
    <s v="510 FNRS - Fonds national de Recherche scientifique"/>
    <x v="2"/>
    <n v="14619"/>
  </r>
  <r>
    <s v="Beheer en werking-Belgische basis in Antarctica"/>
    <s v="Gestion et fonctionnement-Base belge en Antarctique"/>
    <s v="466012 1219"/>
    <s v="11  FEDERAAL WETENSCHAPSBELEID"/>
    <x v="1"/>
    <n v="145"/>
    <n v="55"/>
    <s v="01. Exploratie en exploitatie van het aardse milieu"/>
    <x v="8"/>
    <s v="Federale overheid"/>
    <x v="2"/>
    <x v="0"/>
    <s v="410 O&amp;O-programma's en -projecten (subsidies en terugvorderbare voorschotten)"/>
    <s v="410 Programmes et projets de R&amp;D (subventions et avances récupérables)"/>
    <x v="0"/>
    <n v="79.75"/>
  </r>
  <r>
    <s v="Investering en transport-Belgische basis in Antarctica"/>
    <s v="Investissement &amp; transport-Base belge en Antarctique"/>
    <s v="466012 7420"/>
    <s v="11  FEDERAAL WETENSCHAPSBELEID"/>
    <x v="1"/>
    <n v="2157"/>
    <n v="55"/>
    <s v="01. Exploratie en exploitatie van het aardse milieu"/>
    <x v="8"/>
    <s v="Federale overheid"/>
    <x v="2"/>
    <x v="0"/>
    <s v="410 O&amp;O-programma's en -projecten (subsidies en terugvorderbare voorschotten)"/>
    <s v="410 Programmes et projets de R&amp;D (subventions et avances récupérables)"/>
    <x v="0"/>
    <n v="1186.3499999999999"/>
  </r>
  <r>
    <s v="Acad. Overz. Wetensc. (wedde personeel)"/>
    <s v="Acad. Sciences d'Outre-Mer. (traitement du personnel)"/>
    <s v="466013 1104"/>
    <s v="11  FEDERAAL WETENSCHAPSBELEID"/>
    <x v="1"/>
    <n v="309"/>
    <n v="55"/>
    <s v="01. Exploratie en exploitatie van het aardse milieu"/>
    <x v="8"/>
    <s v="Federale overheid"/>
    <x v="2"/>
    <x v="0"/>
    <s v="211 Basisfinanciering, werking, investeringen van de WI"/>
    <s v="211 Financement de base, fonctionnement, investissements des IS"/>
    <x v="5"/>
    <n v="169.95"/>
  </r>
  <r>
    <s v="Academie Overzeese Wetenschappen (O)(financ. wet. publikaties)"/>
    <s v="Académie Sciences d'Outre-Mer (fin. publ. scient.)"/>
    <s v="466013 4103 "/>
    <s v="11  FEDERAAL WETENSCHAPSBELEID"/>
    <x v="1"/>
    <n v="147"/>
    <n v="55"/>
    <s v="01. Exploratie en exploitatie van het aardse milieu"/>
    <x v="8"/>
    <s v="Federale overheid"/>
    <x v="2"/>
    <x v="0"/>
    <s v="211 Basisfinanciering, werking, investeringen van de WI"/>
    <s v="211 Financement de base, fonctionnement, investissements des IS"/>
    <x v="5"/>
    <n v="80.849999999999994"/>
  </r>
  <r>
    <s v="Toelage aan de nationale organismen (ausp. KAWLS)"/>
    <s v="Sub. aux organismes nationaux (ausp. ARSLB)"/>
    <s v="466013 4105 "/>
    <s v="11  FEDERAAL WETENSCHAPSBELEID"/>
    <x v="1"/>
    <n v="539"/>
    <n v="55"/>
    <s v="10. Cultuur, recreatie, godsdienst en media"/>
    <x v="5"/>
    <s v="Federale overheid"/>
    <x v="2"/>
    <x v="0"/>
    <s v="220 Academies"/>
    <s v="220 Académies"/>
    <x v="5"/>
    <n v="296.45"/>
  </r>
  <r>
    <s v="Dekken van de O&amp;O uitgaven van vliegtuig AIRBUS"/>
    <s v="Couverture des dépenses de R&amp;D des avions AIRBUS"/>
    <s v="466014 8101"/>
    <s v="11  FEDERAAL WETENSCHAPSBELEID"/>
    <x v="1"/>
    <n v="4511"/>
    <n v="100"/>
    <s v="06. Industriële productie en technologie"/>
    <x v="0"/>
    <s v="Federale overheid"/>
    <x v="2"/>
    <x v="0"/>
    <s v="625 Fonds bestemd voor de financiering van het industrieel onderzoek (subsidies en terugvorderbare voorschotten)"/>
    <s v="625 Fonds destiné au financement de la recherche industrielle (subventions et avances récupérables)"/>
    <x v="1"/>
    <n v="4511"/>
  </r>
  <r>
    <s v="Dotatie  DWTI"/>
    <s v="Dotation SIST"/>
    <s v="466015 4101"/>
    <s v="11  FEDERAAL WETENSCHAPSBELEID"/>
    <x v="1"/>
    <n v="554"/>
    <n v="55"/>
    <s v="10. Cultuur, recreatie, godsdienst en media"/>
    <x v="5"/>
    <s v="Federale overheid"/>
    <x v="2"/>
    <x v="0"/>
    <s v="323 Subsidies aan instellingen en verenigingen n.e.g."/>
    <s v="323 Subventions aux institutions et associations n.c.a."/>
    <x v="6"/>
    <n v="304.7"/>
  </r>
  <r>
    <s v="Dotatie  Belnet"/>
    <s v="Dotation Belnet"/>
    <s v="466015 4102"/>
    <s v="11  FEDERAAL WETENSCHAPSBELEID"/>
    <x v="1"/>
    <n v="8406"/>
    <n v="55"/>
    <s v="04. Transport, telecommunicatie en andere infrastructuur"/>
    <x v="11"/>
    <s v="Federale overheid"/>
    <x v="2"/>
    <x v="0"/>
    <s v="323 Subsidies aan instellingen en verenigingen n.e.g."/>
    <s v="323 Subventions aux institutions et associations n.c.a."/>
    <x v="6"/>
    <n v="4623.3"/>
  </r>
  <r>
    <s v="Contractueel personeel van ruimte en O&amp;O internationaal"/>
    <s v="Personnel contractuel spatial et de la R&amp;D internationale"/>
    <s v="466021 1118"/>
    <s v="11  FEDERAAL WETENSCHAPSBELEID"/>
    <x v="1"/>
    <n v="663"/>
    <n v="100"/>
    <s v="03. Exploratie en exploitatie van de ruimte"/>
    <x v="10"/>
    <s v="Federale overheid"/>
    <x v="2"/>
    <x v="0"/>
    <s v="710 Ruimteprogramma's en -organisaties"/>
    <s v="710 Programmes et organisations dans le domaine de l'espace"/>
    <x v="3"/>
    <n v="663"/>
  </r>
  <r>
    <s v="Beheer van ruimte en 0&amp;0 internationaal"/>
    <s v="Gestion du spatial et de la R&amp;D internationale"/>
    <s v="466021 1218"/>
    <s v="11  FEDERAAL WETENSCHAPSBELEID"/>
    <x v="1"/>
    <n v="50"/>
    <n v="55"/>
    <s v="03. Exploratie en exploitatie van de ruimte"/>
    <x v="10"/>
    <s v="Federale overheid"/>
    <x v="2"/>
    <x v="0"/>
    <s v="710 Ruimteprogramma's en -organisaties"/>
    <s v="710 Programmes et organisations dans le domaine de l'espace"/>
    <x v="3"/>
    <n v="27.5"/>
  </r>
  <r>
    <s v="Beheer van ruimte en 0&amp;0 internationaal"/>
    <s v="Gestion du spatial et de la R&amp;D internationale"/>
    <s v="466021 1219"/>
    <s v="11  FEDERAAL WETENSCHAPSBELEID"/>
    <x v="1"/>
    <n v="90"/>
    <n v="55"/>
    <s v="03. Exploratie en exploitatie van de ruimte"/>
    <x v="10"/>
    <s v="Federale overheid"/>
    <x v="2"/>
    <x v="0"/>
    <s v="710 Ruimteprogramma's en -organisaties"/>
    <s v="710 Programmes et organisations dans le domaine de l'espace"/>
    <x v="3"/>
    <n v="49.5"/>
  </r>
  <r>
    <s v="Contract- R&amp;D - internationaal"/>
    <s v="Contrats R&amp;D international"/>
    <s v="466021 1257"/>
    <s v="11  FEDERAAL WETENSCHAPSBELEID"/>
    <x v="1"/>
    <n v="2435"/>
    <n v="5.6200824278760004"/>
    <s v="01. Exploratie en exploitatie van het aardse milieu"/>
    <x v="8"/>
    <s v="Federale overheid"/>
    <x v="2"/>
    <x v="0"/>
    <s v="730 Andere programma's en projecten op internationaal vlak"/>
    <s v="730 Autres programmes et projets au niveau international"/>
    <x v="3"/>
    <n v="136.84900711878061"/>
  </r>
  <r>
    <s v="Contract- R&amp;D - internationaal"/>
    <s v="Contrats R&amp;D international"/>
    <s v="466021 1257"/>
    <s v="11  FEDERAAL WETENSCHAPSBELEID"/>
    <x v="1"/>
    <n v="2435"/>
    <n v="5.5339078306480003"/>
    <s v="02. Milieubeheer en milieuzorg"/>
    <x v="9"/>
    <s v="Federale overheid"/>
    <x v="2"/>
    <x v="0"/>
    <s v="730 Andere programma's en projecten op internationaal vlak"/>
    <s v="730 Autres programmes et projets au niveau international"/>
    <x v="3"/>
    <n v="134.7506556762788"/>
  </r>
  <r>
    <s v="Contract- R&amp;D - internationaal"/>
    <s v="Contrats R&amp;D international"/>
    <s v="466021 1257"/>
    <s v="11  FEDERAAL WETENSCHAPSBELEID"/>
    <x v="1"/>
    <n v="2435"/>
    <n v="4.8782315473960001"/>
    <s v="04. Transport, telecommunicatie en andere infrastructuur"/>
    <x v="11"/>
    <s v="Federale overheid"/>
    <x v="2"/>
    <x v="0"/>
    <s v="730 Andere programma's en projecten op internationaal vlak"/>
    <s v="730 Autres programmes et projets au niveau international"/>
    <x v="3"/>
    <n v="118.78493817909261"/>
  </r>
  <r>
    <s v="Contract- R&amp;D - internationaal"/>
    <s v="Contrats R&amp;D international"/>
    <s v="466021 1257"/>
    <s v="11  FEDERAAL WETENSCHAPSBELEID"/>
    <x v="1"/>
    <n v="2435"/>
    <n v="5.3465717497189997"/>
    <s v="05. Energie"/>
    <x v="12"/>
    <s v="Federale overheid"/>
    <x v="2"/>
    <x v="0"/>
    <s v="730 Andere programma's en projecten op internationaal vlak"/>
    <s v="730 Autres programmes et projets au niveau international"/>
    <x v="3"/>
    <n v="130.18902210565764"/>
  </r>
  <r>
    <s v="Contract- R&amp;D - internationaal"/>
    <s v="Contrats R&amp;D international"/>
    <s v="466021 1257"/>
    <s v="11  FEDERAAL WETENSCHAPSBELEID"/>
    <x v="1"/>
    <n v="2435"/>
    <n v="10.153615586361999"/>
    <s v="06. Industriële productie en technologie"/>
    <x v="0"/>
    <s v="Federale overheid"/>
    <x v="2"/>
    <x v="0"/>
    <s v="730 Andere programma's en projecten op internationaal vlak"/>
    <s v="730 Autres programmes et projets au niveau international"/>
    <x v="3"/>
    <n v="247.24053952791471"/>
  </r>
  <r>
    <s v="Contract- R&amp;D - internationaal"/>
    <s v="Contrats R&amp;D international"/>
    <s v="466021 1257"/>
    <s v="11  FEDERAAL WETENSCHAPSBELEID"/>
    <x v="1"/>
    <n v="2435"/>
    <n v="4.8782315473960001"/>
    <s v="07. Gezondheid"/>
    <x v="4"/>
    <s v="Federale overheid"/>
    <x v="2"/>
    <x v="0"/>
    <s v="730 Andere programma's en projecten op internationaal vlak"/>
    <s v="730 Autres programmes et projets au niveau international"/>
    <x v="3"/>
    <n v="118.78493817909261"/>
  </r>
  <r>
    <s v="Contract- R&amp;D - internationaal"/>
    <s v="Contrats R&amp;D international"/>
    <s v="466021 1257"/>
    <s v="11  FEDERAAL WETENSCHAPSBELEID"/>
    <x v="1"/>
    <n v="2435"/>
    <n v="4.8782315473960001"/>
    <s v="10. Cultuur, recreatie, godsdienst en media"/>
    <x v="5"/>
    <s v="Federale overheid"/>
    <x v="2"/>
    <x v="0"/>
    <s v="730 Andere programma's en projecten op internationaal vlak"/>
    <s v="730 Autres programmes et projets au niveau international"/>
    <x v="3"/>
    <n v="118.78493817909261"/>
  </r>
  <r>
    <s v="Contract- R&amp;D - internationaal"/>
    <s v="Contrats R&amp;D international"/>
    <s v="466021 1257"/>
    <s v="11  FEDERAAL WETENSCHAPSBELEID"/>
    <x v="1"/>
    <n v="2435"/>
    <n v="58.711127763207003"/>
    <s v="13. Algemene kennisvooruitgang: O&amp;O gefinancierd uit andere bronnen dan AUF"/>
    <x v="1"/>
    <s v="Federale overheid"/>
    <x v="2"/>
    <x v="0"/>
    <s v="730 Andere programma's en projecten op internationaal vlak"/>
    <s v="730 Autres programmes et projets au niveau international"/>
    <x v="3"/>
    <n v="1429.6159610340903"/>
  </r>
  <r>
    <s v="Contractueel personeel voor de Afdeling 'Ruimtevaart'"/>
    <s v="Personnel contractuel de la Division 'Espace'"/>
    <s v="466022 1120"/>
    <s v="11  FEDERAAL WETENSCHAPSBELEID"/>
    <x v="1"/>
    <n v="871"/>
    <n v="55"/>
    <s v="03. Exploratie en exploitatie van de ruimte"/>
    <x v="10"/>
    <s v="Federale overheid"/>
    <x v="2"/>
    <x v="0"/>
    <s v="710 Ruimteprogramma's en -organisaties"/>
    <s v="710 Programmes et organisations dans le domaine de l'espace"/>
    <x v="3"/>
    <n v="479.05"/>
  </r>
  <r>
    <s v="Werkingskosten voor de Hoge Vertegenwoordiging ruimtevaartbeleid"/>
    <s v="Dépenses de fonctionnement pour la Haute Réprésentation du spatial"/>
    <s v="466022 1219"/>
    <s v="11  FEDERAAL WETENSCHAPSBELEID"/>
    <x v="1"/>
    <n v="85"/>
    <n v="55"/>
    <s v="03. Exploratie en exploitatie van de ruimte"/>
    <x v="10"/>
    <s v="Federale overheid"/>
    <x v="2"/>
    <x v="0"/>
    <s v="710 Ruimteprogramma's en -organisaties"/>
    <s v="710 Programmes et organisations dans le domaine de l'espace"/>
    <x v="3"/>
    <n v="46.75"/>
  </r>
  <r>
    <s v="Beheer van Ruimte"/>
    <s v="Gestion du spacial"/>
    <s v="466022 1220"/>
    <s v="11  FEDERAAL WETENSCHAPSBELEID"/>
    <x v="1"/>
    <n v="200"/>
    <n v="100"/>
    <s v="03. Exploratie en exploitatie van de ruimte"/>
    <x v="10"/>
    <s v="Federale overheid"/>
    <x v="2"/>
    <x v="0"/>
    <s v="710 Ruimteprogramma's en -organisaties"/>
    <s v="710 Programmes et organisations dans le domaine de l'espace"/>
    <x v="3"/>
    <n v="200"/>
  </r>
  <r>
    <s v="Beheer van Ruimte"/>
    <s v="Gestion du spacial"/>
    <s v="466022 1222"/>
    <s v="11  FEDERAAL WETENSCHAPSBELEID"/>
    <x v="1"/>
    <n v="449"/>
    <n v="100"/>
    <s v="03. Exploratie en exploitatie van de ruimte"/>
    <x v="10"/>
    <s v="Federale overheid"/>
    <x v="2"/>
    <x v="0"/>
    <s v="710 Ruimteprogramma's en -organisaties"/>
    <s v="710 Programmes et organisations dans le domaine de l'espace"/>
    <x v="3"/>
    <n v="449"/>
  </r>
  <r>
    <s v="Federale ondersteuning vh ruimtevaartonderzoek en operationele steun"/>
    <s v="Soutien fédéral à la recherche spatiale et appui opérationnel"/>
    <s v="466022 1221"/>
    <s v="11  FEDERAAL WETENSCHAPSBELEID"/>
    <x v="1"/>
    <n v="2860"/>
    <n v="100"/>
    <s v="03. Exploratie en exploitatie van de ruimte"/>
    <x v="10"/>
    <s v="Federale overheid"/>
    <x v="2"/>
    <x v="0"/>
    <s v="710 Ruimteprogramma's en -organisaties"/>
    <s v="710 Programmes et organisations dans le domaine de l'espace"/>
    <x v="3"/>
    <n v="2860"/>
  </r>
  <r>
    <s v="ESA-ruimtevaartprogramma's"/>
    <s v="Programmes spatiaux ASE"/>
    <s v="466022 3512"/>
    <s v="11  FEDERAAL WETENSCHAPSBELEID"/>
    <x v="1"/>
    <n v="245366"/>
    <n v="100"/>
    <s v="03. Exploratie en exploitatie van de ruimte"/>
    <x v="10"/>
    <s v="Federale overheid"/>
    <x v="2"/>
    <x v="0"/>
    <s v="710 Ruimteprogramma's en -organisaties"/>
    <s v="710 Programmes et organisations dans le domaine de l'espace"/>
    <x v="3"/>
    <n v="245366"/>
  </r>
  <r>
    <s v="Ruimtevaartprogramma's buiten ESA"/>
    <s v="Programmes spatiaux hors ASE"/>
    <s v="466022 5461"/>
    <s v="11  FEDERAAL WETENSCHAPSBELEID"/>
    <x v="1"/>
    <n v="7080"/>
    <n v="100"/>
    <s v="03. Exploratie en exploitatie van de ruimte"/>
    <x v="10"/>
    <s v="Federale overheid"/>
    <x v="2"/>
    <x v="0"/>
    <s v="710 Ruimteprogramma's en -organisaties"/>
    <s v="710 Programmes et organisations dans le domaine de l'espace"/>
    <x v="3"/>
    <n v="7080"/>
  </r>
  <r>
    <s v="Von Karman  Instituut"/>
    <s v="Institut Von Karman"/>
    <s v="466023 3501"/>
    <s v="11  FEDERAAL WETENSCHAPSBELEID"/>
    <x v="1"/>
    <n v="2801"/>
    <n v="100"/>
    <s v="04. Transport, telecommunicatie en andere infrastructuur"/>
    <x v="11"/>
    <s v="Federale overheid"/>
    <x v="2"/>
    <x v="0"/>
    <s v="720 Andere Belgische bijdragen aan internationale organisaties, instellingen en verenigingen"/>
    <s v="720 Autres contributions belges aux organisations, institutions et associations internationales"/>
    <x v="3"/>
    <n v="2801"/>
  </r>
  <r>
    <s v="Secretariaten EUREKA (techn. + audiovis.)"/>
    <s v="Secrétariats EUREKA (techn. + audiovis.)"/>
    <s v="466023 3502"/>
    <s v="11  FEDERAAL WETENSCHAPSBELEID"/>
    <x v="1"/>
    <n v="550"/>
    <n v="55"/>
    <s v="06. Industriële productie en technologie"/>
    <x v="0"/>
    <s v="Federale overheid"/>
    <x v="2"/>
    <x v="0"/>
    <s v="720 Andere Belgische bijdragen aan internationale organisaties, instellingen en verenigingen"/>
    <s v="720 Autres contributions belges aux organisations, institutions et associations internationales"/>
    <x v="3"/>
    <n v="302.5"/>
  </r>
  <r>
    <s v="Intergouvernementele organisaties"/>
    <s v="Organisations intergouvernementales"/>
    <s v="466023 3521"/>
    <s v="11  FEDERAAL WETENSCHAPSBELEID"/>
    <x v="1"/>
    <n v="17102"/>
    <n v="57.166738310169002"/>
    <s v="01. Exploratie en exploitatie van het aardse milieu"/>
    <x v="8"/>
    <s v="Federale overheid"/>
    <x v="2"/>
    <x v="0"/>
    <s v="720 Andere Belgische bijdragen aan internationale organisaties, instellingen en verenigingen"/>
    <s v="720 Autres contributions belges aux organisations, institutions et associations internationales"/>
    <x v="3"/>
    <n v="9776.6555858051033"/>
  </r>
  <r>
    <s v="Intergouvernementele organisaties"/>
    <s v="Organisations intergouvernementales"/>
    <s v="466023 3521"/>
    <s v="11  FEDERAAL WETENSCHAPSBELEID"/>
    <x v="1"/>
    <n v="17102"/>
    <n v="0.69733008549499997"/>
    <s v="02. Milieubeheer en milieuzorg"/>
    <x v="9"/>
    <s v="Federale overheid"/>
    <x v="2"/>
    <x v="0"/>
    <s v="720 Andere Belgische bijdragen aan internationale organisaties, instellingen en verenigingen"/>
    <s v="720 Autres contributions belges aux organisations, institutions et associations internationales"/>
    <x v="3"/>
    <n v="119.25739122135491"/>
  </r>
  <r>
    <s v="Intergouvernementele organisaties"/>
    <s v="Organisations intergouvernementales"/>
    <s v="466023 3521"/>
    <s v="11  FEDERAAL WETENSCHAPSBELEID"/>
    <x v="1"/>
    <n v="17102"/>
    <n v="17.619525242394001"/>
    <s v="03. Exploratie en exploitatie van de ruimte"/>
    <x v="10"/>
    <s v="Federale overheid"/>
    <x v="2"/>
    <x v="0"/>
    <s v="720 Andere Belgische bijdragen aan internationale organisaties, instellingen en verenigingen"/>
    <s v="720 Autres contributions belges aux organisations, institutions et associations internationales"/>
    <x v="3"/>
    <n v="3013.2912069542222"/>
  </r>
  <r>
    <s v="Intergouvernementele organisaties"/>
    <s v="Organisations intergouvernementales"/>
    <s v="466023 3521"/>
    <s v="11  FEDERAAL WETENSCHAPSBELEID"/>
    <x v="1"/>
    <n v="17102"/>
    <n v="24.516406361943002"/>
    <s v="13. Algemene kennisvooruitgang: O&amp;O gefinancierd uit andere bronnen dan AUF"/>
    <x v="1"/>
    <s v="Federale overheid"/>
    <x v="2"/>
    <x v="0"/>
    <s v="720 Andere Belgische bijdragen aan internationale organisaties, instellingen en verenigingen"/>
    <s v="720 Autres contributions belges aux organisations, institutions et associations internationales"/>
    <x v="3"/>
    <n v="4192.7958160194921"/>
  </r>
  <r>
    <s v="Internationale organisaties"/>
    <s v="Organisations internationales"/>
    <s v="466023 3522"/>
    <s v="11  FEDERAAL WETENSCHAPSBELEID"/>
    <x v="1"/>
    <n v="321"/>
    <n v="100"/>
    <s v="10. Cultuur, recreatie, godsdienst en media"/>
    <x v="5"/>
    <s v="Federale overheid"/>
    <x v="2"/>
    <x v="0"/>
    <s v="720 Andere Belgische bijdragen aan internationale organisaties, instellingen en verenigingen"/>
    <s v="720 Autres contributions belges aux organisations, institutions et associations internationales"/>
    <x v="3"/>
    <n v="321"/>
  </r>
  <r>
    <s v="Deelname van de Academiën en de daaraan verbonden organismen"/>
    <s v="Participation des Académies et org. qui y sont liés"/>
    <s v="466023 3523"/>
    <s v="11  FEDERAAL WETENSCHAPSBELEID"/>
    <x v="1"/>
    <n v="555"/>
    <n v="100"/>
    <s v="10. Cultuur, recreatie, godsdienst en media"/>
    <x v="5"/>
    <s v="Federale overheid"/>
    <x v="2"/>
    <x v="0"/>
    <s v="720 Andere Belgische bijdragen aan internationale organisaties, instellingen en verenigingen"/>
    <s v="720 Autres contributions belges aux organisations, institutions et associations internationales"/>
    <x v="3"/>
    <n v="555"/>
  </r>
  <r>
    <s v="Bezoldiging Rijkspersoneel"/>
    <s v="Rémunérations personnel statutaire"/>
    <s v="466030 1103"/>
    <s v="11  FEDERAAL WETENSCHAPSBELEID"/>
    <x v="1"/>
    <n v="44597"/>
    <n v="15.585908197122"/>
    <s v="03. Exploratie en exploitatie van de ruimte"/>
    <x v="10"/>
    <s v="Federale overheid"/>
    <x v="2"/>
    <x v="0"/>
    <s v="211 Basisfinanciering, werking, investeringen van de WI"/>
    <s v="211 Financement de base, fonctionnement, investissements des IS"/>
    <x v="5"/>
    <n v="6950.8474786704992"/>
  </r>
  <r>
    <s v="Bezoldiging Rijkspersoneel"/>
    <s v="Rémunérations personnel statutaire"/>
    <s v="466030 1103"/>
    <s v="11  FEDERAAL WETENSCHAPSBELEID"/>
    <x v="1"/>
    <n v="44597"/>
    <n v="20.711525220114002"/>
    <s v="10. Cultuur, recreatie, godsdienst en media"/>
    <x v="5"/>
    <s v="Federale overheid"/>
    <x v="2"/>
    <x v="0"/>
    <s v="211 Basisfinanciering, werking, investeringen van de WI"/>
    <s v="211 Financement de base, fonctionnement, investissements des IS"/>
    <x v="5"/>
    <n v="9236.7189024142408"/>
  </r>
  <r>
    <s v="Bezoldiging Rijkspersoneel"/>
    <s v="Rémunérations personnel statutaire"/>
    <s v="466030 1103"/>
    <s v="11  FEDERAAL WETENSCHAPSBELEID"/>
    <x v="1"/>
    <n v="44597"/>
    <n v="0.71753147094500003"/>
    <s v="11. Politieke en sociale systemen, structuren en processen"/>
    <x v="7"/>
    <s v="Federale overheid"/>
    <x v="2"/>
    <x v="0"/>
    <s v="211 Basisfinanciering, werking, investeringen van de WI"/>
    <s v="211 Financement de base, fonctionnement, investissements des IS"/>
    <x v="5"/>
    <n v="319.99751009734166"/>
  </r>
  <r>
    <s v="Bezoldiging Rijkspersoneel"/>
    <s v="Rémunérations personnel statutaire"/>
    <s v="466030 1103"/>
    <s v="11  FEDERAAL WETENSCHAPSBELEID"/>
    <x v="1"/>
    <n v="44597"/>
    <n v="17.985035111818998"/>
    <s v="13. Algemene kennisvooruitgang: O&amp;O gefinancierd uit andere bronnen dan AUF"/>
    <x v="1"/>
    <s v="Federale overheid"/>
    <x v="2"/>
    <x v="0"/>
    <s v="211 Basisfinanciering, werking, investeringen van de WI"/>
    <s v="211 Financement de base, fonctionnement, investissements des IS"/>
    <x v="5"/>
    <n v="8020.7861088179188"/>
  </r>
  <r>
    <s v="Bezoldiging niet-statutair personeel"/>
    <s v="Rémunérations personnel non statutaire"/>
    <s v="466030 1104"/>
    <s v="11  FEDERAAL WETENSCHAPSBELEID"/>
    <x v="1"/>
    <n v="17943"/>
    <n v="15.585908197122"/>
    <s v="03. Exploratie en exploitatie van de ruimte"/>
    <x v="10"/>
    <s v="Federale overheid"/>
    <x v="2"/>
    <x v="0"/>
    <s v="211 Basisfinanciering, werking, investeringen van de WI"/>
    <s v="211 Financement de base, fonctionnement, investissements des IS"/>
    <x v="5"/>
    <n v="2796.5795078096003"/>
  </r>
  <r>
    <s v="Bezoldiging niet-statutair personeel"/>
    <s v="Rémunérations personnel non statutaire"/>
    <s v="466030 1104"/>
    <s v="11  FEDERAAL WETENSCHAPSBELEID"/>
    <x v="1"/>
    <n v="17943"/>
    <n v="20.711525220114002"/>
    <s v="10. Cultuur, recreatie, godsdienst en media"/>
    <x v="5"/>
    <s v="Federale overheid"/>
    <x v="2"/>
    <x v="0"/>
    <s v="211 Basisfinanciering, werking, investeringen van de WI"/>
    <s v="211 Financement de base, fonctionnement, investissements des IS"/>
    <x v="5"/>
    <n v="3716.2689702450552"/>
  </r>
  <r>
    <s v="Bezoldiging niet-statutair personeel"/>
    <s v="Rémunérations personnel non statutaire"/>
    <s v="466030 1104"/>
    <s v="11  FEDERAAL WETENSCHAPSBELEID"/>
    <x v="1"/>
    <n v="17943"/>
    <n v="0.71753147094500003"/>
    <s v="11. Politieke en sociale systemen, structuren en processen"/>
    <x v="7"/>
    <s v="Federale overheid"/>
    <x v="2"/>
    <x v="0"/>
    <s v="211 Basisfinanciering, werking, investeringen van de WI"/>
    <s v="211 Financement de base, fonctionnement, investissements des IS"/>
    <x v="5"/>
    <n v="128.74667183166136"/>
  </r>
  <r>
    <s v="Bezoldiging niet-statutair personeel"/>
    <s v="Rémunérations personnel non statutaire"/>
    <s v="466030 1104"/>
    <s v="11  FEDERAAL WETENSCHAPSBELEID"/>
    <x v="1"/>
    <n v="17943"/>
    <n v="17.985035111818998"/>
    <s v="13. Algemene kennisvooruitgang: O&amp;O gefinancierd uit andere bronnen dan AUF"/>
    <x v="1"/>
    <s v="Federale overheid"/>
    <x v="2"/>
    <x v="0"/>
    <s v="211 Basisfinanciering, werking, investeringen van de WI"/>
    <s v="211 Financement de base, fonctionnement, investissements des IS"/>
    <x v="5"/>
    <n v="3227.0548501136827"/>
  </r>
  <r>
    <s v="Dotatie 'Koninklijke Bibliotheek Albert I'"/>
    <s v="Dotation Bibliothèque royale Albert Ier"/>
    <s v="466031 4110"/>
    <s v="11  FEDERAAL WETENSCHAPSBELEID"/>
    <x v="1"/>
    <n v="7161"/>
    <n v="55"/>
    <s v="10. Cultuur, recreatie, godsdienst en media"/>
    <x v="5"/>
    <s v="Federale overheid"/>
    <x v="2"/>
    <x v="0"/>
    <s v="211 Basisfinanciering, werking, investeringen van de WI"/>
    <s v="211 Financement de base, fonctionnement, investissements des IS"/>
    <x v="5"/>
    <n v="3938.55"/>
  </r>
  <r>
    <s v="Dotatie Algemeen rijksarchief"/>
    <s v="Dotation Archives générales du Royaume"/>
    <s v="466031 4111"/>
    <s v="11  FEDERAAL WETENSCHAPSBELEID"/>
    <x v="1"/>
    <n v="5018"/>
    <n v="55"/>
    <s v="10. Cultuur, recreatie, godsdienst en media"/>
    <x v="5"/>
    <s v="Federale overheid"/>
    <x v="2"/>
    <x v="0"/>
    <s v="211 Basisfinanciering, werking, investeringen van de WI"/>
    <s v="211 Financement de base, fonctionnement, investissements des IS"/>
    <x v="5"/>
    <n v="2759.9"/>
  </r>
  <r>
    <s v="Centrum &quot;Oorlog en Hedendaagse Maatschappij&quot;"/>
    <s v="Centre &quot;Guerres et Sociétés contemporaines&quot;"/>
    <s v="466031 4112"/>
    <s v="11  FEDERAAL WETENSCHAPSBELEID"/>
    <x v="1"/>
    <n v="1336"/>
    <n v="55"/>
    <s v="11. Politieke en sociale systemen, structuren en processen"/>
    <x v="7"/>
    <s v="Federale overheid"/>
    <x v="2"/>
    <x v="0"/>
    <s v="211 Basisfinanciering, werking, investeringen van de WI"/>
    <s v="211 Financement de base, fonctionnement, investissements des IS"/>
    <x v="5"/>
    <n v="734.8"/>
  </r>
  <r>
    <s v="Dotatie KMI"/>
    <s v="Dotation IRM"/>
    <s v="466032 4113"/>
    <s v="11  FEDERAAL WETENSCHAPSBELEID"/>
    <x v="1"/>
    <n v="3301"/>
    <n v="55"/>
    <s v="03. Exploratie en exploitatie van de ruimte"/>
    <x v="10"/>
    <s v="Federale overheid"/>
    <x v="2"/>
    <x v="0"/>
    <s v="211 Basisfinanciering, werking, investeringen van de WI"/>
    <s v="211 Financement de base, fonctionnement, investissements des IS"/>
    <x v="5"/>
    <n v="1815.55"/>
  </r>
  <r>
    <s v="Dotatie Belgisch Instituut voor Ruimte-aëronomie"/>
    <s v="Dotation Institut d'Aéronomie spatiale de Belgique"/>
    <s v="116132 4114"/>
    <s v="11  FEDERAAL WETENSCHAPSBELEID"/>
    <x v="1"/>
    <n v="1344"/>
    <n v="55"/>
    <s v="03. Exploratie en exploitatie van de ruimte"/>
    <x v="10"/>
    <s v="Federale overheid"/>
    <x v="2"/>
    <x v="0"/>
    <s v="211 Basisfinanciering, werking, investeringen van de WI"/>
    <s v="211 Financement de base, fonctionnement, investissements des IS"/>
    <x v="5"/>
    <n v="739.2"/>
  </r>
  <r>
    <s v="Dotatie Koninklijke Sterrenwacht"/>
    <s v="Dotation Observatoire Royal"/>
    <s v="466032 4115"/>
    <s v="11  FEDERAAL WETENSCHAPSBELEID"/>
    <x v="1"/>
    <n v="1641"/>
    <n v="55"/>
    <s v="03. Exploratie en exploitatie van de ruimte"/>
    <x v="10"/>
    <s v="Federale overheid"/>
    <x v="2"/>
    <x v="0"/>
    <s v="211 Basisfinanciering, werking, investeringen van de WI"/>
    <s v="211 Financement de base, fonctionnement, investissements des IS"/>
    <x v="5"/>
    <n v="902.55"/>
  </r>
  <r>
    <s v="Dotatie aan het KMI: beheer gemeenschappelijke sector"/>
    <s v="Dotation à l'IRM: gestion du secteur commun"/>
    <s v="466032 4116"/>
    <s v="11  FEDERAAL WETENSCHAPSBELEID"/>
    <x v="1"/>
    <n v="1435"/>
    <n v="55"/>
    <s v="03. Exploratie en exploitatie van de ruimte"/>
    <x v="10"/>
    <s v="Federale overheid"/>
    <x v="2"/>
    <x v="0"/>
    <s v="211 Basisfinanciering, werking, investeringen van de WI"/>
    <s v="211 Financement de base, fonctionnement, investissements des IS"/>
    <x v="5"/>
    <n v="789.25"/>
  </r>
  <r>
    <s v="Dotatie Koninklijk Instituut voor Natuurwetenschappen (KINW)"/>
    <s v="Dotation Institut royal des Sciences naturelles (IRSN)"/>
    <s v="466033 4117"/>
    <s v="11  FEDERAAL WETENSCHAPSBELEID"/>
    <x v="1"/>
    <n v="7385"/>
    <n v="55"/>
    <s v="13. Algemene kennisvooruitgang: O&amp;O gefinancierd uit andere bronnen dan AUF"/>
    <x v="1"/>
    <s v="Federale overheid"/>
    <x v="2"/>
    <x v="0"/>
    <s v="211 Basisfinanciering, werking, investeringen van de WI"/>
    <s v="211 Financement de base, fonctionnement, investissements des IS"/>
    <x v="5"/>
    <n v="4061.75"/>
  </r>
  <r>
    <s v="Dotatie Koninklijke Museum voor Midden Afrika (KMMA)"/>
    <s v="Dotation musée royal d' Afrique centrale (MRAC)"/>
    <s v="466033 4118"/>
    <s v="11  FEDERAAL WETENSCHAPSBELEID"/>
    <x v="1"/>
    <n v="3465"/>
    <n v="55"/>
    <s v="13. Algemene kennisvooruitgang: O&amp;O gefinancierd uit andere bronnen dan AUF"/>
    <x v="1"/>
    <s v="Federale overheid"/>
    <x v="2"/>
    <x v="0"/>
    <s v="211 Basisfinanciering, werking, investeringen van de WI"/>
    <s v="211 Financement de base, fonctionnement, investissements des IS"/>
    <x v="5"/>
    <n v="1905.75"/>
  </r>
  <r>
    <s v="Dotatie Koninklijke Musea voor Kunst en Geschiedenis"/>
    <s v="Dotation Musées Royaux d'Art et d'Histoire"/>
    <s v="466034 4119"/>
    <s v="11  FEDERAAL WETENSCHAPSBELEID"/>
    <x v="1"/>
    <n v="5143"/>
    <n v="55"/>
    <s v="10. Cultuur, recreatie, godsdienst en media"/>
    <x v="5"/>
    <s v="Federale overheid"/>
    <x v="2"/>
    <x v="0"/>
    <s v="211 Basisfinanciering, werking, investeringen van de WI"/>
    <s v="211 Financement de base, fonctionnement, investissements des IS"/>
    <x v="5"/>
    <n v="2828.65"/>
  </r>
  <r>
    <s v="Dotatie Koninklijke Musea voor Schone Kunsten"/>
    <s v="Dotation Musées Royaux des Beaux-Arts"/>
    <s v="466034 4120"/>
    <s v="11  FEDERAAL WETENSCHAPSBELEID"/>
    <x v="1"/>
    <n v="4260"/>
    <n v="55"/>
    <s v="10. Cultuur, recreatie, godsdienst en media"/>
    <x v="5"/>
    <s v="Federale overheid"/>
    <x v="2"/>
    <x v="0"/>
    <s v="211 Basisfinanciering, werking, investeringen van de WI"/>
    <s v="211 Financement de base, fonctionnement, investissements des IS"/>
    <x v="5"/>
    <n v="2343"/>
  </r>
  <r>
    <s v="Dotatie Koninklijk Instituut voor het Kunstpatrimonium"/>
    <s v="Dotation Institut Royal du Patrimoine artistique"/>
    <s v="466034 4122"/>
    <s v="11  FEDERAAL WETENSCHAPSBELEID"/>
    <x v="1"/>
    <n v="1316"/>
    <n v="55"/>
    <s v="10. Cultuur, recreatie, godsdienst en media"/>
    <x v="5"/>
    <s v="Federale overheid"/>
    <x v="2"/>
    <x v="0"/>
    <s v="211 Basisfinanciering, werking, investeringen van de WI"/>
    <s v="211 Financement de base, fonctionnement, investissements des IS"/>
    <x v="5"/>
    <n v="723.8"/>
  </r>
  <r>
    <s v="ICCROM (International Centre for the Study of the _x000a_Preservation and Restoration of Cultural Property)"/>
    <s v="ICCROM (Centre international d'études pour la conservation et la restauration des biens culturels)"/>
    <s v="466035 3510"/>
    <s v="11  FEDERAAL WETENSCHAPSBELEID"/>
    <x v="1"/>
    <n v="40"/>
    <n v="20"/>
    <s v="10. Cultuur, recreatie, godsdienst en media"/>
    <x v="5"/>
    <s v="Federale overheid"/>
    <x v="2"/>
    <x v="0"/>
    <s v="720 Andere Belgische bijdragen aan internationale organisaties, instellingen en verenigingen"/>
    <s v="720 Autres contributions belges aux organisations, institutions et associations internationales"/>
    <x v="3"/>
    <n v="8"/>
  </r>
  <r>
    <s v="Koninklijk Filmarchief"/>
    <s v="Cinémathèque royale"/>
    <s v="466036 3310"/>
    <s v="11  FEDERAAL WETENSCHAPSBELEID"/>
    <x v="1"/>
    <n v="4739"/>
    <n v="20"/>
    <s v="10. Cultuur, recreatie, godsdienst en media"/>
    <x v="5"/>
    <s v="Federale overheid"/>
    <x v="2"/>
    <x v="0"/>
    <s v="323 Subsidies aan instellingen en verenigingen n.e.g."/>
    <s v="323 Subventions aux institutions et associations n.c.a."/>
    <x v="6"/>
    <n v="947.8"/>
  </r>
  <r>
    <s v="Toelage VZW Kunstberg"/>
    <s v="Subvention à l'ASBL Mont des Arts"/>
    <s v="466036 3311"/>
    <s v="11  FEDERAAL WETENSCHAPSBELEID"/>
    <x v="1"/>
    <n v="107"/>
    <n v="20"/>
    <s v="10. Cultuur, recreatie, godsdienst en media"/>
    <x v="5"/>
    <s v="Federale overheid"/>
    <x v="2"/>
    <x v="0"/>
    <s v="323 Subsidies aan instellingen en verenigingen n.e.g."/>
    <s v="323 Subventions aux institutions et associations n.c.a."/>
    <x v="6"/>
    <n v="21.4"/>
  </r>
  <r>
    <s v="Steunmaatregelen ten voordele van de FWI"/>
    <s v="Activités d'appui en faveur des ESF"/>
    <s v="466037 1212"/>
    <s v="11  FEDERAAL WETENSCHAPSBELEID"/>
    <x v="1"/>
    <n v="389"/>
    <n v="55"/>
    <s v="10. Cultuur, recreatie, godsdienst en media"/>
    <x v="5"/>
    <s v="Federale overheid"/>
    <x v="2"/>
    <x v="0"/>
    <s v="212 Aanvullende financiering van de WI"/>
    <s v="212 Financement complémentaire des IS"/>
    <x v="5"/>
    <n v="213.95"/>
  </r>
  <r>
    <s v="Onderzoekenveloppe van FWI "/>
    <s v="Enveloppe recherche des ESF"/>
    <s v="466037 1214"/>
    <s v="11  FEDERAAL WETENSCHAPSBELEID"/>
    <x v="1"/>
    <n v="4148"/>
    <n v="28.338014903857001"/>
    <s v="03. Exploratie en exploitatie van de ruimte"/>
    <x v="10"/>
    <s v="Federale overheid"/>
    <x v="2"/>
    <x v="0"/>
    <s v="440 FCFO - Fonds voor Collectief Fundamenteel Onderzoek-initiatief minister"/>
    <s v="440 FRFC - Fonds de la Recherche fondamentale collective-initiative ministérielle"/>
    <x v="0"/>
    <n v="1175.4608582119884"/>
  </r>
  <r>
    <s v="Onderzoekenveloppe van FWI "/>
    <s v="Enveloppe recherche des ESF"/>
    <s v="466037 1214"/>
    <s v="11  FEDERAAL WETENSCHAPSBELEID"/>
    <x v="1"/>
    <n v="4148"/>
    <n v="37.657318582026001"/>
    <s v="10. Cultuur, recreatie, godsdienst en media"/>
    <x v="5"/>
    <s v="Federale overheid"/>
    <x v="2"/>
    <x v="0"/>
    <s v="440 FCFO - Fonds voor Collectief Fundamenteel Onderzoek-initiatief minister"/>
    <s v="440 FRFC - Fonds de la Recherche fondamentale collective-initiative ministérielle"/>
    <x v="0"/>
    <n v="1562.0255747824385"/>
  </r>
  <r>
    <s v="Onderzoekenveloppe van FWI "/>
    <s v="Enveloppe recherche des ESF"/>
    <s v="466037 1214"/>
    <s v="11  FEDERAAL WETENSCHAPSBELEID"/>
    <x v="1"/>
    <n v="4148"/>
    <n v="1.304602674446"/>
    <s v="11. Politieke en sociale systemen, structuren en processen"/>
    <x v="7"/>
    <s v="Federale overheid"/>
    <x v="2"/>
    <x v="0"/>
    <s v="440 FCFO - Fonds voor Collectief Fundamenteel Onderzoek-initiatief minister"/>
    <s v="440 FRFC - Fonds de la Recherche fondamentale collective-initiative ministérielle"/>
    <x v="0"/>
    <n v="54.114918936020075"/>
  </r>
  <r>
    <s v="Onderzoekenveloppe van FWI "/>
    <s v="Enveloppe recherche des ESF"/>
    <s v="466037 1214"/>
    <s v="11  FEDERAAL WETENSCHAPSBELEID"/>
    <x v="1"/>
    <n v="4148"/>
    <n v="32.700063839671998"/>
    <s v="13. Algemene kennisvooruitgang: O&amp;O gefinancierd uit andere bronnen dan AUF"/>
    <x v="1"/>
    <s v="Federale overheid"/>
    <x v="2"/>
    <x v="0"/>
    <s v="440 FCFO - Fonds voor Collectief Fundamenteel Onderzoek-initiatief minister"/>
    <s v="440 FRFC - Fonds de la Recherche fondamentale collective-initiative ministérielle"/>
    <x v="0"/>
    <n v="1356.3986480695944"/>
  </r>
  <r>
    <s v="Specifieke behoeften FWI"/>
    <s v="Besoins spécifiques ESF"/>
    <s v="466037 4111"/>
    <s v="11  FEDERAAL WETENSCHAPSBELEID"/>
    <x v="1"/>
    <n v="461"/>
    <n v="55"/>
    <s v="10. Cultuur, recreatie, godsdienst en media"/>
    <x v="5"/>
    <s v="Federale overheid"/>
    <x v="2"/>
    <x v="0"/>
    <s v="211 Basisfinanciering, werking, investeringen van de WI"/>
    <s v="211 Financement de base, fonctionnement, investissements des IS"/>
    <x v="5"/>
    <n v="253.55"/>
  </r>
  <r>
    <s v="Steunmaatregelen ten voordele van de FWI"/>
    <s v="Appui aux expositions temporaires des ESF"/>
    <s v="466037 4112"/>
    <s v="11  FEDERAAL WETENSCHAPSBELEID"/>
    <x v="1"/>
    <n v="110"/>
    <n v="55"/>
    <s v="10. Cultuur, recreatie, godsdienst en media"/>
    <x v="5"/>
    <s v="Federale overheid"/>
    <x v="2"/>
    <x v="0"/>
    <s v="212 Aanvullende financiering van de WI"/>
    <s v="212 Financement complémentaire des IS"/>
    <x v="5"/>
    <n v="60.5"/>
  </r>
  <r>
    <s v="Verhoging vd onderzoekscapaciteit vd FWI "/>
    <s v="Renforcement de la capacité de recherche des ESF"/>
    <s v="466037 4116"/>
    <s v="11  FEDERAAL WETENSCHAPSBELEID"/>
    <x v="1"/>
    <n v="4244"/>
    <n v="100"/>
    <s v="10. Cultuur, recreatie, godsdienst en media"/>
    <x v="5"/>
    <s v="Federale overheid"/>
    <x v="2"/>
    <x v="0"/>
    <s v="440 FCFO - Fonds voor Collectief Fundamenteel Onderzoek-initiatief minister"/>
    <s v="440 FRFC - Fonds de la Recherche fondamentale collective-initiative ministérielle"/>
    <x v="0"/>
    <n v="4244"/>
  </r>
  <r>
    <s v="Belgian American Education Foundation"/>
    <s v="Belgian American Education Foundation"/>
    <s v="466043 3303"/>
    <s v="11  FEDERAAL WETENSCHAPSBELEID"/>
    <x v="1"/>
    <n v="58"/>
    <n v="100"/>
    <s v="09. Opvoeding"/>
    <x v="2"/>
    <s v="Federale overheid"/>
    <x v="2"/>
    <x v="0"/>
    <s v="720 Andere Belgische bijdragen aan internationale organisaties, instellingen en verenigingen"/>
    <s v="720 Autres contributions belges aux organisations, institutions et associations internationales"/>
    <x v="3"/>
    <n v="58"/>
  </r>
  <r>
    <s v="Allerhande uitgaven mbt acties ter verbetering vd werking van Justitie"/>
    <s v="Dépenses de toute nature relat. aux actions pour l'amélioration du fonct. de la Justice"/>
    <s v="124031 1239"/>
    <s v="12  JUSTITIE"/>
    <x v="2"/>
    <n v="277"/>
    <n v="100"/>
    <s v="11. Politieke en sociale systemen, structuren en processen"/>
    <x v="7"/>
    <s v="Federale overheid"/>
    <x v="2"/>
    <x v="0"/>
    <s v="410 O&amp;O-programma's en -projecten (subsidies en terugvorderbare voorschotten)"/>
    <s v="410 Programmes et projets de R&amp;D (subventions et avances récupérables)"/>
    <x v="0"/>
    <n v="277"/>
  </r>
  <r>
    <s v="Bezoldigingen Rijkspersoneel"/>
    <s v="Rémunérations statutaire"/>
    <s v="126210 1103"/>
    <s v="12  JUSTITIE"/>
    <x v="2"/>
    <n v="3662"/>
    <n v="55"/>
    <s v="11. Politieke en sociale systemen, structuren en processen"/>
    <x v="7"/>
    <s v="Federale overheid"/>
    <x v="2"/>
    <x v="0"/>
    <s v="211 Basisfinanciering, werking, investeringen van de WI"/>
    <s v="211 Financement de base, fonctionnement, investissements des IS"/>
    <x v="5"/>
    <n v="2014.1"/>
  </r>
  <r>
    <s v="Bezoldigingen niet-statutair personeel"/>
    <s v="Rémunérations non statutaire"/>
    <s v="126210 1104"/>
    <s v="12  JUSTITIE"/>
    <x v="2"/>
    <n v="1779"/>
    <n v="55"/>
    <s v="11. Politieke en sociale systemen, structuren en processen"/>
    <x v="7"/>
    <s v="Federale overheid"/>
    <x v="2"/>
    <x v="0"/>
    <s v="211 Basisfinanciering, werking, investeringen van de WI"/>
    <s v="211 Financement de base, fonctionnement, investissements des IS"/>
    <x v="5"/>
    <n v="978.45"/>
  </r>
  <r>
    <s v="Dotatie aan NICC"/>
    <s v="Dotation à l'INCC"/>
    <s v="126211 4101"/>
    <s v="12  JUSTITIE"/>
    <x v="2"/>
    <n v="4207"/>
    <n v="55"/>
    <s v="11. Politieke en sociale systemen, structuren en processen"/>
    <x v="7"/>
    <s v="Federale overheid"/>
    <x v="2"/>
    <x v="0"/>
    <s v="211 Basisfinanciering, werking, investeringen van de WI"/>
    <s v="211 Financement de base, fonctionnement, investissements des IS"/>
    <x v="5"/>
    <n v="2313.85"/>
  </r>
  <r>
    <s v="Personeelskosten - veiligheid van de burgers"/>
    <s v="Dépenses de personnel - sécurité des citoyens"/>
    <s v="135611 1110 "/>
    <s v="13  BINNENLANDSE ZAKEN"/>
    <x v="3"/>
    <n v="103"/>
    <n v="100"/>
    <s v="11. Politieke en sociale systemen, structuren en processen"/>
    <x v="7"/>
    <s v="Federale overheid"/>
    <x v="2"/>
    <x v="0"/>
    <s v="410 O&amp;O-programma's en -projecten (subsidies en terugvorderbare voorschotten)"/>
    <s v="410 Programmes et projets de R&amp;D (subventions et avances récupérables)"/>
    <x v="0"/>
    <n v="103"/>
  </r>
  <r>
    <s v="Wetenschappelijk onderzoek - veiligheid burgers"/>
    <s v="Recherche scientifique securité des citoyens"/>
    <s v="135611 1241"/>
    <s v="13  BINNENLANDSE ZAKEN"/>
    <x v="3"/>
    <n v="500"/>
    <n v="100"/>
    <s v="11. Politieke en sociale systemen, structuren en processen"/>
    <x v="7"/>
    <s v="Federale overheid"/>
    <x v="2"/>
    <x v="0"/>
    <s v="410 O&amp;O-programma's en -projecten (subsidies en terugvorderbare voorschotten)"/>
    <s v="410 Programmes et projets de R&amp;D (subventions et avances récupérables)"/>
    <x v="0"/>
    <n v="500"/>
  </r>
  <r>
    <s v="Buiten het land gevestigde int. organ.:IHO (bijdrage begroting Intern.hydrograf.org.-Monaco)"/>
    <s v="Organis. intern. en dehors du pays:OHI (quote part dans le budget de l'org.hydrogr.intern.-Monaco)"/>
    <s v="145321 3507"/>
    <s v="14  BUITENLANDSE ZAKEN, BUITENLANDSE HANDEL EN ONTWIKKELINGSSAMENWERKING"/>
    <x v="4"/>
    <n v="3808"/>
    <n v="1.2342436974790001"/>
    <s v="01. Exploratie en exploitatie van het aardse milieu"/>
    <x v="8"/>
    <s v="Federale overheid"/>
    <x v="2"/>
    <x v="0"/>
    <s v="720 Andere Belgische bijdragen aan internationale organisaties, instellingen en verenigingen"/>
    <s v="720 Autres contributions belges aux organisations, institutions et associations internationales"/>
    <x v="3"/>
    <n v="47.000000000000327"/>
  </r>
  <r>
    <s v="Buiten het land gevestigde int. organ.:AIEA (bijdrage in de begroting)(kernenergie)"/>
    <s v="Organisation internat. en dehors du pays:AIEA (quote-part dans le budget)"/>
    <s v="145321 3507"/>
    <s v="14  BUITENLANDSE ZAKEN, BUITENLANDSE HANDEL EN ONTWIKKELINGSSAMENWERKING"/>
    <x v="4"/>
    <n v="3808"/>
    <n v="93.513655462185"/>
    <s v="05. Energie"/>
    <x v="12"/>
    <s v="Federale overheid"/>
    <x v="2"/>
    <x v="0"/>
    <s v="720 Andere Belgische bijdragen aan internationale organisaties, instellingen en verenigingen"/>
    <s v="720 Autres contributions belges aux organisations, institutions et associations internationales"/>
    <x v="3"/>
    <n v="3561.0000000000045"/>
  </r>
  <r>
    <s v="Buiten het land gevestigde int. organ.:OESO (bijdrage begroting)"/>
    <s v="Organisation internat. en dehors du pays:OCDE (quote-part dans le budget)"/>
    <s v="145321 3507"/>
    <s v="14  BUITENLANDSE ZAKEN, BUITENLANDSE HANDEL EN ONTWIKKELINGSSAMENWERKING"/>
    <x v="4"/>
    <n v="3808"/>
    <n v="5.2521008403360003"/>
    <s v="11. Politieke en sociale systemen, structuren en processen"/>
    <x v="7"/>
    <s v="Federale overheid"/>
    <x v="2"/>
    <x v="0"/>
    <s v="720 Andere Belgische bijdragen aan internationale organisaties, instellingen en verenigingen"/>
    <s v="720 Autres contributions belges aux organisations, institutions et associations internationales"/>
    <x v="3"/>
    <n v="199.99999999999491"/>
  </r>
  <r>
    <s v="Toelagen aan het KBIN (ex BA 145422 3330)"/>
    <s v="Subsides à l'IRSN (ex AB 145422 3330)"/>
    <s v="145422 3331"/>
    <s v="14  BUITENLANDSE ZAKEN, BUITENLANDSE HANDEL EN ONTWIKKELINGSSAMENWERKING"/>
    <x v="4"/>
    <n v="700"/>
    <n v="100"/>
    <s v="11. Politieke en sociale systemen, structuren en processen"/>
    <x v="7"/>
    <s v="Federale overheid"/>
    <x v="2"/>
    <x v="0"/>
    <s v="730 Andere programma's en projecten op internationaal vlak"/>
    <s v="730 Autres programmes et projets au niveau international"/>
    <x v="3"/>
    <n v="700"/>
  </r>
  <r>
    <s v="Initiat.van wetensch.instell.in België (KMMA)-onderzoeksprogr."/>
    <s v="Initiat.d'institutions scientifiques en Belgique (MRAC)-progr.rech;"/>
    <s v="145422 3332"/>
    <s v="14  BUITENLANDSE ZAKEN, BUITENLANDSE HANDEL EN ONTWIKKELINGSSAMENWERKING"/>
    <x v="4"/>
    <n v="2650"/>
    <n v="100"/>
    <s v="13. Algemene kennisvooruitgang: O&amp;O gefinancierd uit andere bronnen dan AUF"/>
    <x v="1"/>
    <s v="Federale overheid"/>
    <x v="2"/>
    <x v="0"/>
    <s v="730 Andere programma's en projecten op internationaal vlak"/>
    <s v="730 Autres programmes et projets au niveau international"/>
    <x v="3"/>
    <n v="2650"/>
  </r>
  <r>
    <s v="Initiatieven van het Instituut voor Tropische Geneeskunde"/>
    <s v="Initiatives de l'Institut de Médecine Tropicale"/>
    <s v="145422 3334"/>
    <s v="14  BUITENLANDSE ZAKEN, BUITENLANDSE HANDEL EN ONTWIKKELINGSSAMENWERKING"/>
    <x v="4"/>
    <n v="10100"/>
    <n v="100"/>
    <s v="07. Gezondheid"/>
    <x v="4"/>
    <s v="Federale overheid"/>
    <x v="2"/>
    <x v="0"/>
    <s v="730 Andere programma's en projecten op internationaal vlak"/>
    <s v="730 Autres programmes et projets au niveau international"/>
    <x v="3"/>
    <n v="10100"/>
  </r>
  <r>
    <s v="Toelage aan het Eur. Centrum voor Ontwikkelingsbeleid en Management"/>
    <s v="Subside au Centre eur. pour la Politique de Développ. et le Mangement"/>
    <s v="145422 3534"/>
    <s v="14  BUITENLANDSE ZAKEN, BUITENLANDSE HANDEL EN ONTWIKKELINGSSAMENWERKING"/>
    <x v="4"/>
    <n v="220"/>
    <n v="55"/>
    <s v="11. Politieke en sociale systemen, structuren en processen"/>
    <x v="7"/>
    <s v="Federale overheid"/>
    <x v="2"/>
    <x v="0"/>
    <s v="720 Andere Belgische bijdragen aan internationale organisaties, instellingen en verenigingen"/>
    <s v="720 Autres contributions belges aux organisations, institutions et associations internationales"/>
    <x v="3"/>
    <n v="121"/>
  </r>
  <r>
    <s v="Vl. univ. samenw.:financiering studiekosten studenten"/>
    <s v="Coop. univ. flam.:financement frais d'étude étudiants"/>
    <s v="145424 4550"/>
    <s v="14  BUITENLANDSE ZAKEN, BUITENLANDSE HANDEL EN ONTWIKKELINGSSAMENWERKING"/>
    <x v="4"/>
    <n v="3600"/>
    <n v="25"/>
    <s v="12. Algemene kennisvooruitgang: O&amp;O gefinancierd uit algemene universiteitsfondsen (AUF)"/>
    <x v="3"/>
    <s v="Federale overheid"/>
    <x v="2"/>
    <x v="0"/>
    <s v="113 Werkingsuitkering voor studenten OL"/>
    <s v="113 Allocation de fonctionnement pour les étudiants PVD"/>
    <x v="4"/>
    <n v="900"/>
  </r>
  <r>
    <s v="Vl. univ. samenw.:univ. initiatieven -institutionele samenwerkin VLIR"/>
    <s v="Coop. univ. flam.:initiatives univ.-coopération institutionnelle VLIR"/>
    <s v="145424 4552"/>
    <s v="14  BUITENLANDSE ZAKEN, BUITENLANDSE HANDEL EN ONTWIKKELINGSSAMENWERKING"/>
    <x v="4"/>
    <n v="7238"/>
    <n v="43"/>
    <s v="11. Politieke en sociale systemen, structuren en processen"/>
    <x v="7"/>
    <s v="Federale overheid"/>
    <x v="2"/>
    <x v="0"/>
    <s v="730 Andere programma's en projecten op internationaal vlak"/>
    <s v="730 Autres programmes et projets au niveau international"/>
    <x v="3"/>
    <n v="3112.34"/>
  </r>
  <r>
    <s v="Vl. univ. samenw.:financiering van projecten overzee -&quot;eigen initiatieven&quot;"/>
    <s v="Coop. univ. flam.:financement des projets outre mer -&quot;initiatives propres&quot;"/>
    <s v="145424 4553"/>
    <s v="14  BUITENLANDSE ZAKEN, BUITENLANDSE HANDEL EN ONTWIKKELINGSSAMENWERKING"/>
    <x v="4"/>
    <n v="3762"/>
    <n v="100"/>
    <s v="11. Politieke en sociale systemen, structuren en processen"/>
    <x v="7"/>
    <s v="Federale overheid"/>
    <x v="2"/>
    <x v="0"/>
    <s v="730 Andere programma's en projecten op internationaal vlak"/>
    <s v="730 Autres programmes et projets au niveau international"/>
    <x v="3"/>
    <n v="3762"/>
  </r>
  <r>
    <s v="Noord-acties VLIR"/>
    <s v="Actions-Nord VLIR"/>
    <s v="145424 4554"/>
    <s v="14  BUITENLANDSE ZAKEN, BUITENLANDSE HANDEL EN ONTWIKKELINGSSAMENWERKING"/>
    <x v="4"/>
    <n v="6153"/>
    <n v="3.796245168415"/>
    <s v="13. Algemene kennisvooruitgang: O&amp;O gefinancierd uit andere bronnen dan AUF"/>
    <x v="1"/>
    <s v="Federale overheid"/>
    <x v="2"/>
    <x v="0"/>
    <s v="322 Administratie, controle, commissies, jury's..."/>
    <s v="322 Administration, contrôle, commissions, jurys..."/>
    <x v="6"/>
    <n v="233.58296521257498"/>
  </r>
  <r>
    <s v="Noord-acties VLIR"/>
    <s v="Actions-Nord VLIR"/>
    <s v="145424 4554"/>
    <s v="14  BUITENLANDSE ZAKEN, BUITENLANDSE HANDEL EN ONTWIKKELINGSSAMENWERKING"/>
    <x v="4"/>
    <n v="6153"/>
    <n v="17.214246272777999"/>
    <s v="11. Politieke en sociale systemen, structuren en processen"/>
    <x v="7"/>
    <s v="Federale overheid"/>
    <x v="2"/>
    <x v="0"/>
    <s v="730 Andere programma's en projecten op internationaal vlak"/>
    <s v="730 Autres programmes et projets au niveau international"/>
    <x v="3"/>
    <n v="1059.1925731640301"/>
  </r>
  <r>
    <s v="Fr. univ. samenw.:financiering studiekosten studenten"/>
    <s v="Coop. univ. fr: financement frais d'étude  étudiants"/>
    <s v="145425 4550"/>
    <s v="14  BUITENLANDSE ZAKEN, BUITENLANDSE HANDEL EN ONTWIKKELINGSSAMENWERKING"/>
    <x v="4"/>
    <n v="6800"/>
    <n v="25"/>
    <s v="12. Algemene kennisvooruitgang: O&amp;O gefinancierd uit algemene universiteitsfondsen (AUF)"/>
    <x v="3"/>
    <s v="Federale overheid"/>
    <x v="2"/>
    <x v="0"/>
    <s v="113 Werkingsuitkering voor studenten OL"/>
    <s v="113 Allocation de fonctionnement pour les étudiants PVD"/>
    <x v="4"/>
    <n v="1700"/>
  </r>
  <r>
    <s v="Fr. univ. samenw.:programma's van institutionele samenwerking overzee"/>
    <s v="Coop. univ. fr:programmes de coopération institutionnelle outre mer"/>
    <s v="145425 4552"/>
    <s v="14  BUITENLANDSE ZAKEN, BUITENLANDSE HANDEL EN ONTWIKKELINGSSAMENWERKING"/>
    <x v="4"/>
    <n v="5770"/>
    <n v="43"/>
    <s v="11. Politieke en sociale systemen, structuren en processen"/>
    <x v="7"/>
    <s v="Federale overheid"/>
    <x v="2"/>
    <x v="0"/>
    <s v="730 Andere programma's en projecten op internationaal vlak"/>
    <s v="730 Autres programmes et projets au niveau international"/>
    <x v="3"/>
    <n v="2481.1"/>
  </r>
  <r>
    <s v="Fr. univ. samenw.:financiering van projecten &quot;eigen initiatieven&quot;"/>
    <s v="Coop. univ. fr:financement des projets outre mer 'initiatives propres&quot;"/>
    <s v="145425 4553"/>
    <s v="14  BUITENLANDSE ZAKEN, BUITENLANDSE HANDEL EN ONTWIKKELINGSSAMENWERKING"/>
    <x v="4"/>
    <n v="3985"/>
    <n v="100"/>
    <s v="11. Politieke en sociale systemen, structuren en processen"/>
    <x v="7"/>
    <s v="Federale overheid"/>
    <x v="2"/>
    <x v="0"/>
    <s v="730 Andere programma's en projecten op internationaal vlak"/>
    <s v="730 Autres programmes et projets au niveau international"/>
    <x v="3"/>
    <n v="3985"/>
  </r>
  <r>
    <s v="Noord-acties CIUF"/>
    <s v="Actions-Nord CIUF"/>
    <s v="145425 4554"/>
    <s v="14  BUITENLANDSE ZAKEN, BUITENLANDSE HANDEL EN ONTWIKKELINGSSAMENWERKING"/>
    <x v="4"/>
    <n v="5080"/>
    <n v="18.160197869101999"/>
    <s v="11. Politieke en sociale systemen, structuren en processen"/>
    <x v="7"/>
    <s v="Federale overheid"/>
    <x v="2"/>
    <x v="0"/>
    <s v="730 Andere programma's en projecten op internationaal vlak"/>
    <s v="730 Autres programmes et projets au niveau international"/>
    <x v="3"/>
    <n v="922.53805175038156"/>
  </r>
  <r>
    <s v="Noord-acties CIUF"/>
    <s v="Actions-Nord CIUF"/>
    <s v="145425 4554"/>
    <s v="14  BUITENLANDSE ZAKEN, BUITENLANDSE HANDEL EN ONTWIKKELINGSSAMENWERKING"/>
    <x v="4"/>
    <n v="5080"/>
    <n v="4.2427701674279996"/>
    <s v="13. Algemene kennisvooruitgang: O&amp;O gefinancierd uit andere bronnen dan AUF"/>
    <x v="1"/>
    <s v="Federale overheid"/>
    <x v="2"/>
    <x v="0"/>
    <s v="322 Administratie, controle, commissies, jury's..."/>
    <s v="322 Administration, contrôle, commissions, jurys..."/>
    <x v="6"/>
    <n v="215.53272450534237"/>
  </r>
  <r>
    <s v="Intern. instel. in het bnl : geld. bijdrage bijz. progr. intern. instel. (UIESP)"/>
    <s v="Instit. intern. établies dans le pays: contrib. financière aux progr. spéc."/>
    <s v="145432 3506"/>
    <s v="14  BUITENLANDSE ZAKEN, BUITENLANDSE HANDEL EN ONTWIKKELINGSSAMENWERKING"/>
    <x v="4"/>
    <n v="6400"/>
    <n v="100"/>
    <s v="11. Politieke en sociale systemen, structuren en processen"/>
    <x v="7"/>
    <s v="Federale overheid"/>
    <x v="2"/>
    <x v="0"/>
    <s v="730 Andere programma's en projecten op internationaal vlak"/>
    <s v="730 Autres programmes et projets au niveau international"/>
    <x v="3"/>
    <n v="6400"/>
  </r>
  <r>
    <s v="Koninklijk Hoger Instituut voor Defensie"/>
    <s v="Institut Royal Supérieur de Défense"/>
    <s v="167041 1..."/>
    <s v="16  LANDSVERDEDIGING"/>
    <x v="5"/>
    <n v="13998.937412744401"/>
    <n v="25"/>
    <s v="12. Algemene kennisvooruitgang: O&amp;O gefinancierd uit algemene universiteitsfondsen (AUF)"/>
    <x v="3"/>
    <s v="Federale overheid"/>
    <x v="2"/>
    <x v="0"/>
    <s v="125 Koninklijk Hoger Instituut voor Landsverdediging"/>
    <s v="125 Institut royal supérieur de Défense"/>
    <x v="4"/>
    <n v="3499.7343531860997"/>
  </r>
  <r>
    <s v="Koninklijke Militaire School"/>
    <s v="Ecole Royale Militaire"/>
    <s v="167041 1..."/>
    <s v="16  LANDSVERDEDIGING"/>
    <x v="5"/>
    <n v="30933.8361105441"/>
    <n v="25"/>
    <s v="12. Algemene kennisvooruitgang: O&amp;O gefinancierd uit algemene universiteitsfondsen (AUF)"/>
    <x v="3"/>
    <s v="Federale overheid"/>
    <x v="2"/>
    <x v="0"/>
    <s v="126 Koninklijke Militaire School"/>
    <s v="126 Ecole royale militaire"/>
    <x v="4"/>
    <n v="7733.4590276360259"/>
  </r>
  <r>
    <s v="KoninklijkLegermuseum"/>
    <s v="Musée Royal de l'Armée"/>
    <s v="167041 1..."/>
    <s v="16  LANDSVERDEDIGING"/>
    <x v="5"/>
    <n v="8509.2264767114302"/>
    <n v="55"/>
    <s v="13. Algemene kennisvooruitgang: O&amp;O gefinancierd uit andere bronnen dan AUF"/>
    <x v="1"/>
    <s v="Federale overheid"/>
    <x v="2"/>
    <x v="0"/>
    <s v="211 Basisfinanciering, werking, investeringen van de WI"/>
    <s v="211 Financement de base, fonctionnement, investissements des IS"/>
    <x v="5"/>
    <n v="4680.0745621912865"/>
  </r>
  <r>
    <s v="Bezoldigingen niet statutair personeel"/>
    <s v="Rénumérations personnel non statutaire"/>
    <s v="167051 1104"/>
    <s v="16  LANDSVERDEDIGING"/>
    <x v="5"/>
    <n v="262"/>
    <n v="55"/>
    <s v="14. Landsverdediging"/>
    <x v="13"/>
    <s v="Federale overheid"/>
    <x v="2"/>
    <x v="0"/>
    <s v="314 Subsidies voor studies, enquêtes, onderzoek-contracten, acties n.e.g."/>
    <s v="314 Subventions pour études, enquêtes, contrats de recherche, actions n.c.a."/>
    <x v="6"/>
    <n v="144.1"/>
  </r>
  <r>
    <s v="Allerhande werkingsuitgaven mbt informatica"/>
    <s v="Dépenses de fonctionnement relat. à l'informatique"/>
    <s v="167051 1204"/>
    <s v="16  LANDSVERDEDIGING"/>
    <x v="5"/>
    <n v="97"/>
    <n v="55"/>
    <s v="14. Landsverdediging"/>
    <x v="13"/>
    <s v="Federale overheid"/>
    <x v="2"/>
    <x v="0"/>
    <s v="211 Basisfinanciering, werking, investeringen van de WI"/>
    <s v="211 Financement de base, fonctionnement, investissements des IS"/>
    <x v="5"/>
    <n v="53.35"/>
  </r>
  <r>
    <s v="Progr. wet. onderzoek : Lopende aankopen van goederen en diensten"/>
    <s v="Progr. rech. sc. : achats courants de biens et de services"/>
    <s v="167051 1233"/>
    <s v="16  LANDSVERDEDIGING"/>
    <x v="5"/>
    <n v="4647"/>
    <n v="100"/>
    <s v="14. Landsverdediging"/>
    <x v="13"/>
    <s v="Federale overheid"/>
    <x v="2"/>
    <x v="0"/>
    <s v="314 Subsidies voor studies, enquêtes, onderzoek-contracten, acties n.e.g."/>
    <s v="314 Subventions pour études, enquêtes, contrats de recherche, actions n.c.a."/>
    <x v="6"/>
    <n v="4647"/>
  </r>
  <r>
    <s v="Progr. wet. onderzoek : aankoop van militaire middelen"/>
    <s v="Progr. rech. sc. : acqu. et rénouv. de moyens spécifiquem. militaires"/>
    <s v="167051 1373"/>
    <s v="16  LANDSVERDEDIGING"/>
    <x v="5"/>
    <n v="470"/>
    <n v="100"/>
    <s v="14. Landsverdediging"/>
    <x v="13"/>
    <s v="Federale overheid"/>
    <x v="2"/>
    <x v="0"/>
    <s v="314 Subsidies voor studies, enquêtes, onderzoek-contracten, acties n.e.g."/>
    <s v="314 Subventions pour études, enquêtes, contrats de recherche, actions n.c.a."/>
    <x v="6"/>
    <n v="470"/>
  </r>
  <r>
    <s v="Investering inzake informatica"/>
    <s v="Investissement informatique"/>
    <s v="167051 7404"/>
    <s v="16  LANDSVERDEDIGING"/>
    <x v="5"/>
    <n v="292"/>
    <n v="55"/>
    <s v="14. Landsverdediging"/>
    <x v="13"/>
    <s v="Federale overheid"/>
    <x v="2"/>
    <x v="0"/>
    <s v="211 Basisfinanciering, werking, investeringen van de WI"/>
    <s v="211 Financement de base, fonctionnement, investissements des IS"/>
    <x v="5"/>
    <n v="160.6"/>
  </r>
  <r>
    <s v="Wetenschappelijk onderzoek Rijkswacht"/>
    <s v="Recherche scientifique Gendarmerie"/>
    <s v="179031 1225"/>
    <s v="17  FEDERALE POLITIE"/>
    <x v="6"/>
    <n v="155"/>
    <n v="100"/>
    <s v="14. Landsverdediging"/>
    <x v="13"/>
    <s v="Federale overheid"/>
    <x v="2"/>
    <x v="0"/>
    <s v="314 Subsidies voor studies, enquêtes, onderzoek-contracten, acties n.e.g."/>
    <s v="314 Subventions pour études, enquêtes, contrats de recherche, actions n.c.a."/>
    <x v="6"/>
    <n v="155"/>
  </r>
  <r>
    <s v="Studies door universitaire centra"/>
    <s v="Etudes par des centres universitaires"/>
    <s v="234006 1233 "/>
    <s v="23  TEWERKSTELLING EN ARBEID"/>
    <x v="7"/>
    <n v="86"/>
    <n v="100"/>
    <s v="11. Politieke en sociale systemen, structuren en processen"/>
    <x v="7"/>
    <s v="Federale overheid"/>
    <x v="2"/>
    <x v="0"/>
    <s v="410 O&amp;O-programma's en -projecten (subsidies en terugvorderbare voorschotten)"/>
    <s v="410 Programmes et projets de R&amp;D (subventions et avances récupérables)"/>
    <x v="0"/>
    <n v="86"/>
  </r>
  <r>
    <s v="Beleidsondersteuning-studies; evolutie sociale bescherming"/>
    <s v="Appui stratégique-études; evolution protection sociale"/>
    <s v="245811 1229"/>
    <s v="24  SOCIALE ZEKERHEID"/>
    <x v="8"/>
    <n v="934"/>
    <n v="100"/>
    <s v="11. Politieke en sociale systemen, structuren en processen"/>
    <x v="7"/>
    <s v="Federale overheid"/>
    <x v="2"/>
    <x v="0"/>
    <s v="410 O&amp;O-programma's en -projecten (subsidies en terugvorderbare voorschotten)"/>
    <s v="410 Programmes et projets de R&amp;D (subventions et avances récupérables)"/>
    <x v="0"/>
    <n v="934"/>
  </r>
  <r>
    <s v="Centra voor antropo-genetica"/>
    <s v="Centres de génétique humaine"/>
    <s v="255611 3334"/>
    <s v="25  VOLKSGEZONDHEID, VEILIGHEID VAN DE VOEDSELKETEN EN LEEFMILIEU"/>
    <x v="9"/>
    <n v="102"/>
    <n v="15"/>
    <s v="07. Gezondheid"/>
    <x v="4"/>
    <s v="Federale overheid"/>
    <x v="2"/>
    <x v="0"/>
    <s v="323 Subsidies aan instellingen en verenigingen n.e.g."/>
    <s v="323 Subventions aux institutions et associations n.c.a."/>
    <x v="6"/>
    <n v="15.3"/>
  </r>
  <r>
    <s v="Enveloppe medisch wetenschappelijk onderzoek"/>
    <s v="Enveloppe recherche scientifique mdicale"/>
    <s v="255611 3354"/>
    <s v="25  VOLKSGEZONDHEID, VEILIGHEID VAN DE VOEDSELKETEN EN LEEFMILIEU"/>
    <x v="9"/>
    <n v="3825"/>
    <n v="100"/>
    <s v="13. Algemene kennisvooruitgang: O&amp;O gefinancierd uit andere bronnen dan AUF"/>
    <x v="1"/>
    <s v="Federale overheid"/>
    <x v="2"/>
    <x v="0"/>
    <s v="540 FGWO - Fonds voor Geneeskundig Wetenschappelijk Onderzoek"/>
    <s v="540 FRSM - Fonds de la Recherche scientifique médicale"/>
    <x v="2"/>
    <n v="3825"/>
  </r>
  <r>
    <s v="Studies en informatie Volksgezondheid"/>
    <s v="Etudes et information Santé publique"/>
    <s v="255612 1235 "/>
    <s v="25  VOLKSGEZONDHEID, VEILIGHEID VAN DE VOEDSELKETEN EN LEEFMILIEU"/>
    <x v="9"/>
    <n v="115"/>
    <n v="100"/>
    <s v="07. Gezondheid"/>
    <x v="4"/>
    <s v="Federale overheid"/>
    <x v="2"/>
    <x v="0"/>
    <s v="314 Subsidies voor studies, enquêtes, onderzoek-contracten, acties n.e.g."/>
    <s v="314 Subventions pour études, enquêtes, contrats de recherche, actions n.c.a."/>
    <x v="6"/>
    <n v="115"/>
  </r>
  <r>
    <s v="Studies en onderzoeken verzorgingsinstellingen"/>
    <s v="Etudes et enquêtes établisements de soins"/>
    <s v="255612 1251 "/>
    <s v="25  VOLKSGEZONDHEID, VEILIGHEID VAN DE VOEDSELKETEN EN LEEFMILIEU"/>
    <x v="9"/>
    <n v="273"/>
    <n v="100"/>
    <s v="07. Gezondheid"/>
    <x v="4"/>
    <s v="Federale overheid"/>
    <x v="2"/>
    <x v="0"/>
    <s v="314 Subsidies voor studies, enquêtes, onderzoek-contracten, acties n.e.g."/>
    <s v="314 Subventions pour études, enquêtes, contrats de recherche, actions n.c.a."/>
    <x v="6"/>
    <n v="273"/>
  </r>
  <r>
    <s v="Bezoldiging statutairen (VGI-Deel ex IHE)"/>
    <s v="Rémunération personnel statutaire (ISP-Partie ex IHE)"/>
    <s v="255631 1103 "/>
    <s v="25  VOLKSGEZONDHEID, VEILIGHEID VAN DE VOEDSELKETEN EN LEEFMILIEU"/>
    <x v="9"/>
    <n v="8876"/>
    <n v="55"/>
    <s v="07. Gezondheid"/>
    <x v="4"/>
    <s v="Federale overheid"/>
    <x v="2"/>
    <x v="0"/>
    <s v="211 Basisfinanciering, werking, investeringen van de WI"/>
    <s v="211 Financement de base, fonctionnement, investissements des IS"/>
    <x v="5"/>
    <n v="4881.8"/>
  </r>
  <r>
    <s v="Bezoldiging niet-statutairen (VGI-Deel ex IHE)"/>
    <s v="Rémunération personnel non statutaire  (ISP-Partie ex IHE)"/>
    <s v="255631 1104"/>
    <s v="25  VOLKSGEZONDHEID, VEILIGHEID VAN DE VOEDSELKETEN EN LEEFMILIEU"/>
    <x v="9"/>
    <n v="3052"/>
    <n v="55"/>
    <s v="07. Gezondheid"/>
    <x v="4"/>
    <s v="Federale overheid"/>
    <x v="2"/>
    <x v="0"/>
    <s v="211 Basisfinanciering, werking, investeringen van de WI"/>
    <s v="211 Financement de base, fonctionnement, investissements des IS"/>
    <x v="5"/>
    <n v="1678.6"/>
  </r>
  <r>
    <s v="Aankoop niet-duurz. roerende goe.en diensten"/>
    <s v="Acquisition de biens meubles non durables et de services"/>
    <s v="255631 1201"/>
    <s v="25  VOLKSGEZONDHEID, VEILIGHEID VAN DE VOEDSELKETEN EN LEEFMILIEU"/>
    <x v="9"/>
    <n v="4652"/>
    <n v="55"/>
    <s v="07. Gezondheid"/>
    <x v="4"/>
    <s v="Federale overheid"/>
    <x v="2"/>
    <x v="0"/>
    <s v="211 Basisfinanciering, werking, investeringen van de WI"/>
    <s v="211 Financement de base, fonctionnement, investissements des IS"/>
    <x v="5"/>
    <n v="2558.6"/>
  </r>
  <r>
    <s v="Allerhande werkingsuitgaven mbt informatica (ex IHE)"/>
    <s v="Dépenses de fonc. relatives à l'informatique (ex IHE)"/>
    <s v="255631 1204"/>
    <s v="25  VOLKSGEZONDHEID, VEILIGHEID VAN DE VOEDSELKETEN EN LEEFMILIEU"/>
    <x v="9"/>
    <n v="139"/>
    <n v="55"/>
    <s v="07. Gezondheid"/>
    <x v="4"/>
    <s v="Federale overheid"/>
    <x v="2"/>
    <x v="0"/>
    <s v="211 Basisfinanciering, werking, investeringen van de WI"/>
    <s v="211 Financement de base, fonctionnement, investissements des IS"/>
    <x v="5"/>
    <n v="76.45"/>
  </r>
  <r>
    <s v="Gegevensverzameling eetgewoonten"/>
    <s v="Collecte données habitudes alimentaires"/>
    <s v="255631 1211"/>
    <s v="25  VOLKSGEZONDHEID, VEILIGHEID VAN DE VOEDSELKETEN EN LEEFMILIEU"/>
    <x v="9"/>
    <n v="42"/>
    <n v="55"/>
    <s v="07. Gezondheid"/>
    <x v="4"/>
    <s v="Federale overheid"/>
    <x v="2"/>
    <x v="0"/>
    <s v="211 Basisfinanciering, werking, investeringen van de WI"/>
    <s v="211 Financement de base, fonctionnement, investissements des IS"/>
    <x v="5"/>
    <n v="23.1"/>
  </r>
  <r>
    <s v="Bouw lokalen (deel ex IHE)"/>
    <s v="Construction locaux (partie ex IHE)"/>
    <s v="255631 7281"/>
    <s v="25  VOLKSGEZONDHEID, VEILIGHEID VAN DE VOEDSELKETEN EN LEEFMILIEU"/>
    <x v="9"/>
    <n v="258"/>
    <n v="55"/>
    <s v="07. Gezondheid"/>
    <x v="4"/>
    <s v="Federale overheid"/>
    <x v="2"/>
    <x v="0"/>
    <s v="211 Basisfinanciering, werking, investeringen van de WI"/>
    <s v="211 Financement de base, fonctionnement, investissements des IS"/>
    <x v="5"/>
    <n v="141.9"/>
  </r>
  <r>
    <s v="Aankoop van duurz. roerende goe."/>
    <s v="Acquisition de biens meubles durables"/>
    <s v="255631 7401"/>
    <s v="25  VOLKSGEZONDHEID, VEILIGHEID VAN DE VOEDSELKETEN EN LEEFMILIEU"/>
    <x v="9"/>
    <n v="867"/>
    <n v="55"/>
    <s v="07. Gezondheid"/>
    <x v="4"/>
    <s v="Federale overheid"/>
    <x v="2"/>
    <x v="0"/>
    <s v="211 Basisfinanciering, werking, investeringen van de WI"/>
    <s v="211 Financement de base, fonctionnement, investissements des IS"/>
    <x v="5"/>
    <n v="476.85"/>
  </r>
  <r>
    <s v="Investeringsuitgaven inzake de informatica (ex IHE)"/>
    <s v="Dépenses d'investissement relatives à l'informatique (ex IHE)"/>
    <s v="255631 7404"/>
    <s v="25  VOLKSGEZONDHEID, VEILIGHEID VAN DE VOEDSELKETEN EN LEEFMILIEU"/>
    <x v="9"/>
    <n v="99"/>
    <n v="55"/>
    <s v="07. Gezondheid"/>
    <x v="4"/>
    <s v="Federale overheid"/>
    <x v="2"/>
    <x v="0"/>
    <s v="211 Basisfinanciering, werking, investeringen van de WI"/>
    <s v="211 Financement de base, fonctionnement, investissements des IS"/>
    <x v="5"/>
    <n v="54.45"/>
  </r>
  <r>
    <s v="Bezoldigingen niet-statutairen (BioSafety)"/>
    <s v="Rémunération personnel non statutaire (BioSafety)"/>
    <s v="255636 1104"/>
    <s v="25  VOLKSGEZONDHEID, VEILIGHEID VAN DE VOEDSELKETEN EN LEEFMILIEU"/>
    <x v="9"/>
    <n v="92"/>
    <n v="55"/>
    <s v="07. Gezondheid"/>
    <x v="4"/>
    <s v="Federale overheid"/>
    <x v="2"/>
    <x v="0"/>
    <s v="211 Basisfinanciering, werking, investeringen van de WI"/>
    <s v="211 Financement de base, fonctionnement, investissements des IS"/>
    <x v="5"/>
    <n v="50.6"/>
  </r>
  <r>
    <s v="Bezoldiging Rijkspersoneel (Nieuw programma)"/>
    <s v="Traitements personnel statutaire (Programme nouvelle)"/>
    <s v="255651 1103"/>
    <s v="25  VOLKSGEZONDHEID, VEILIGHEID VAN DE VOEDSELKETEN EN LEEFMILIEU"/>
    <x v="9"/>
    <n v="3460"/>
    <n v="55"/>
    <s v="07. Gezondheid"/>
    <x v="4"/>
    <s v="Federale overheid"/>
    <x v="2"/>
    <x v="0"/>
    <s v="211 Basisfinanciering, werking, investeringen van de WI"/>
    <s v="211 Financement de base, fonctionnement, investissements des IS"/>
    <x v="5"/>
    <n v="1903"/>
  </r>
  <r>
    <s v="Bezoldiging niet-statutair personeel (Nieuw programma)"/>
    <s v="Traitements personnel non statutaire (Programme nouvelle)"/>
    <s v="255651 1104"/>
    <s v="25  VOLKSGEZONDHEID, VEILIGHEID VAN DE VOEDSELKETEN EN LEEFMILIEU"/>
    <x v="9"/>
    <n v="1417"/>
    <n v="55"/>
    <s v="07. Gezondheid"/>
    <x v="4"/>
    <s v="Federale overheid"/>
    <x v="2"/>
    <x v="0"/>
    <s v="211 Basisfinanciering, werking, investeringen van de WI"/>
    <s v="211 Financement de base, fonctionnement, investissements des IS"/>
    <x v="5"/>
    <n v="779.35"/>
  </r>
  <r>
    <s v="Werkingskosten (Nieuw programma)"/>
    <s v="Frais de fonctionnement (Programme nouvelle)"/>
    <s v="255651 1201"/>
    <s v="25  VOLKSGEZONDHEID, VEILIGHEID VAN DE VOEDSELKETEN EN LEEFMILIEU"/>
    <x v="9"/>
    <n v="1553"/>
    <n v="55"/>
    <s v="07. Gezondheid"/>
    <x v="4"/>
    <s v="Federale overheid"/>
    <x v="2"/>
    <x v="0"/>
    <s v="211 Basisfinanciering, werking, investeringen van de WI"/>
    <s v="211 Financement de base, fonctionnement, investissements des IS"/>
    <x v="5"/>
    <n v="854.15"/>
  </r>
  <r>
    <s v="Werkingskosten &quot;Informatica&quot; (Nieuw programma)"/>
    <s v="Frais de fonctionnement 'informatique' (Programme nouvelle)"/>
    <s v="255651 1204"/>
    <s v="25  VOLKSGEZONDHEID, VEILIGHEID VAN DE VOEDSELKETEN EN LEEFMILIEU"/>
    <x v="9"/>
    <n v="38"/>
    <n v="55"/>
    <s v="07. Gezondheid"/>
    <x v="4"/>
    <s v="Federale overheid"/>
    <x v="2"/>
    <x v="0"/>
    <s v="211 Basisfinanciering, werking, investeringen van de WI"/>
    <s v="211 Financement de base, fonctionnement, investissements des IS"/>
    <x v="5"/>
    <n v="20.9"/>
  </r>
  <r>
    <s v="Studievergaderingen (Nieuw programma)"/>
    <s v="Réunions d'études (Programme nouvelle)"/>
    <s v="255651 1243"/>
    <s v="25  VOLKSGEZONDHEID, VEILIGHEID VAN DE VOEDSELKETEN EN LEEFMILIEU"/>
    <x v="9"/>
    <n v="12"/>
    <n v="55"/>
    <s v="07. Gezondheid"/>
    <x v="4"/>
    <s v="Federale overheid"/>
    <x v="2"/>
    <x v="0"/>
    <s v="211 Basisfinanciering, werking, investeringen van de WI"/>
    <s v="211 Financement de base, fonctionnement, investissements des IS"/>
    <x v="5"/>
    <n v="6.6"/>
  </r>
  <r>
    <s v="Aankoop van duurz.roerende goederen (Nieuw programma)"/>
    <s v="Acquisition de biens meubles (Programme nouvelle) "/>
    <s v="255651 7401"/>
    <s v="25  VOLKSGEZONDHEID, VEILIGHEID VAN DE VOEDSELKETEN EN LEEFMILIEU"/>
    <x v="9"/>
    <n v="398"/>
    <n v="55"/>
    <s v="07. Gezondheid"/>
    <x v="4"/>
    <s v="Federale overheid"/>
    <x v="2"/>
    <x v="0"/>
    <s v="211 Basisfinanciering, werking, investeringen van de WI"/>
    <s v="211 Financement de base, fonctionnement, investissements des IS"/>
    <x v="5"/>
    <n v="218.9"/>
  </r>
  <r>
    <s v="Investeringsuitgaven mbt informatica (Nieuw programma)"/>
    <s v="Dépenses d'investissements &quot;informatique&quot; (Programme nouvelle)"/>
    <s v="255651 7404"/>
    <s v="25  VOLKSGEZONDHEID, VEILIGHEID VAN DE VOEDSELKETEN EN LEEFMILIEU"/>
    <x v="9"/>
    <n v="91"/>
    <n v="55"/>
    <s v="07. Gezondheid"/>
    <x v="4"/>
    <s v="Federale overheid"/>
    <x v="2"/>
    <x v="0"/>
    <s v="211 Basisfinanciering, werking, investeringen van de WI"/>
    <s v="211 Financement de base, fonctionnement, investissements des IS"/>
    <x v="5"/>
    <n v="50.05"/>
  </r>
  <r>
    <s v="Constructies, inrichtingswerken (Nieuw programma)"/>
    <s v="Dépenses patrimoniales &quot;informatique&quot; (Programme nouvelle)"/>
    <s v="255651 7441"/>
    <s v="25  VOLKSGEZONDHEID, VEILIGHEID VAN DE VOEDSELKETEN EN LEEFMILIEU"/>
    <x v="9"/>
    <n v="22"/>
    <n v="55"/>
    <s v="07. Gezondheid"/>
    <x v="4"/>
    <s v="Federale overheid"/>
    <x v="2"/>
    <x v="0"/>
    <s v="211 Basisfinanciering, werking, investeringen van de WI"/>
    <s v="211 Financement de base, fonctionnement, investissements des IS"/>
    <x v="5"/>
    <n v="12.1"/>
  </r>
  <r>
    <s v="Pre-normatief onderzoek"/>
    <s v="Recherche prénormative"/>
    <s v="324650 3130"/>
    <s v="32  ECONOMISCHE ZAKEN"/>
    <x v="10"/>
    <n v="4150"/>
    <n v="55"/>
    <s v="06. Industriële productie en technologie"/>
    <x v="0"/>
    <s v="Federale overheid"/>
    <x v="2"/>
    <x v="0"/>
    <s v="234 BIN - Belgisch Instituut voor Normalisatie"/>
    <s v="234 IBN - Institut belge de normalisation"/>
    <x v="5"/>
    <n v="2282.5"/>
  </r>
  <r>
    <s v="Subsidie NBN"/>
    <s v="Subvention au NBN"/>
    <s v="324650 3131"/>
    <s v="32  ECONOMISCHE ZAKEN"/>
    <x v="10"/>
    <n v="2674"/>
    <n v="55"/>
    <s v="06. Industriële productie en technologie"/>
    <x v="0"/>
    <s v="Federale overheid"/>
    <x v="2"/>
    <x v="0"/>
    <s v="234 BIN - Belgisch Instituut voor Normalisatie"/>
    <s v="234 IBN - Institut belge de normalisation"/>
    <x v="5"/>
    <n v="1470.7"/>
  </r>
  <r>
    <s v="Subsidie aan I.I.K.W."/>
    <s v="Subvention  l'I.I.S.N."/>
    <s v="324250 4501"/>
    <s v="32  ECONOMISCHE ZAKEN"/>
    <x v="10"/>
    <n v="3500"/>
    <n v="100"/>
    <s v="13. Algemene kennisvooruitgang: O&amp;O gefinancierd uit andere bronnen dan AUF"/>
    <x v="1"/>
    <s v="Federale overheid"/>
    <x v="2"/>
    <x v="0"/>
    <s v="530 IIKW - Interuniversitair Instituut voor Kernwetenschappen"/>
    <s v="530 IISN - Institut interuniversitaire des Sciences nucléaires"/>
    <x v="2"/>
    <n v="3500"/>
  </r>
  <r>
    <s v="Fusieonderzoek"/>
    <s v="Recherches fusion"/>
    <s v="324250 3129"/>
    <s v="32  ECONOMISCHE ZAKEN"/>
    <x v="10"/>
    <n v="316"/>
    <n v="100"/>
    <s v="05. Energie"/>
    <x v="12"/>
    <s v="Federale overheid"/>
    <x v="2"/>
    <x v="0"/>
    <s v="410 O&amp;O-programma's en -projecten (subsidies en terugvorderbare voorschotten)"/>
    <s v="410 Programmes et projets de R&amp;D (subventions et avances récupérables)"/>
    <x v="0"/>
    <n v="316"/>
  </r>
  <r>
    <s v="Bijdrage E.C.K.O.-Genève"/>
    <s v="Cotisation C.E.R.N-Genève"/>
    <s v="324250 3507"/>
    <s v="32  ECONOMISCHE ZAKEN"/>
    <x v="10"/>
    <n v="18113"/>
    <n v="100"/>
    <s v="13. Algemene kennisvooruitgang: O&amp;O gefinancierd uit andere bronnen dan AUF"/>
    <x v="1"/>
    <s v="Federale overheid"/>
    <x v="2"/>
    <x v="0"/>
    <s v="730 Andere programma's en projecten op internationaal vlak"/>
    <s v="730 Autres programmes et projets au niveau international"/>
    <x v="3"/>
    <n v="18113"/>
  </r>
  <r>
    <s v="Bijdrage R&amp;D-energieprogramma's"/>
    <s v="Contribution programme's-R&amp;D Energie"/>
    <s v="324250 3508 "/>
    <s v="32  ECONOMISCHE ZAKEN"/>
    <x v="10"/>
    <n v="112"/>
    <n v="100"/>
    <s v="05. Energie"/>
    <x v="12"/>
    <s v="Federale overheid"/>
    <x v="2"/>
    <x v="0"/>
    <s v="730 Andere programma's en projecten op internationaal vlak"/>
    <s v="730 Autres programmes et projets au niveau international"/>
    <x v="3"/>
    <n v="112"/>
  </r>
  <r>
    <s v="Toelage I.V.K (koeltechniek)"/>
    <s v="Subvention I.I.F (froid)"/>
    <s v="324640 3509"/>
    <s v="32  ECONOMISCHE ZAKEN"/>
    <x v="10"/>
    <n v="26"/>
    <n v="100"/>
    <s v="06. Industriële productie en technologie"/>
    <x v="0"/>
    <s v="Federale overheid"/>
    <x v="2"/>
    <x v="0"/>
    <s v="720 Andere Belgische bijdragen aan internationale organisaties, instellingen en verenigingen"/>
    <s v="720 Autres contributions belges aux organisations, institutions et associations internationales"/>
    <x v="3"/>
    <n v="26"/>
  </r>
  <r>
    <s v="Joint European Torus (J.E.T.) (Euratom verdrag)"/>
    <s v="Joint European Torus (J.E.T.) (trait Euratom)"/>
    <s v="324250 3519"/>
    <s v="32  ECONOMISCHE ZAKEN"/>
    <x v="10"/>
    <n v="365"/>
    <n v="100"/>
    <s v="05. Energie"/>
    <x v="12"/>
    <s v="Federale overheid"/>
    <x v="2"/>
    <x v="0"/>
    <s v="730 Andere programma's en projecten op internationaal vlak"/>
    <s v="730 Autres programmes et projets au niveau international"/>
    <x v="3"/>
    <n v="365"/>
  </r>
  <r>
    <s v="Economische steun Oost-Europese  landen "/>
    <s v="Aide économique aux pays de l'Europe de l'Est"/>
    <s v="324250 3521"/>
    <s v="32  ECONOMISCHE ZAKEN"/>
    <x v="10"/>
    <n v="1529"/>
    <n v="100"/>
    <s v="05. Energie"/>
    <x v="12"/>
    <s v="Federale overheid"/>
    <x v="2"/>
    <x v="0"/>
    <s v="730 Andere programma's en projecten op internationaal vlak"/>
    <s v="730 Autres programmes et projets au niveau international"/>
    <x v="3"/>
    <n v="1529"/>
  </r>
  <r>
    <s v="Terugvorderbaar voorschot onderzoeksprogr. AIRBUS"/>
    <s v="Avances récupérables progr. de recherche AIRBUS"/>
    <s v="324440 8103"/>
    <s v="32  ECONOMISCHE ZAKEN"/>
    <x v="10"/>
    <n v="4611"/>
    <n v="100"/>
    <s v="06. Industriële productie en technologie"/>
    <x v="0"/>
    <s v="Federale overheid"/>
    <x v="2"/>
    <x v="0"/>
    <s v="625 Fonds bestemd voor de financiering van het industrieel onderzoek (subsidies en terugvorderbare voorschotten)"/>
    <s v="625 Fonds destiné au financement de la recherche industrielle (subventions et avances récupérables)"/>
    <x v="1"/>
    <n v="4611"/>
  </r>
  <r>
    <s v="Bijzondere werkingssubsidie I.R.E. (Nieuw)"/>
    <s v="Subv. except. fonct. I.R.E."/>
    <s v="324250 3120"/>
    <s v="32  ECONOMISCHE ZAKEN"/>
    <x v="10"/>
    <n v="424"/>
    <n v="16.5"/>
    <s v="06. Industriële productie en technologie"/>
    <x v="0"/>
    <s v="Federale overheid"/>
    <x v="2"/>
    <x v="0"/>
    <s v="232 IRE - Institut national des Radio-Eléments"/>
    <s v="232 IRE - Institut national des Radio-Eléments"/>
    <x v="5"/>
    <n v="69.959999999999994"/>
  </r>
  <r>
    <s v="Bijzondere werkingssubsidie I.R.E. (Nieuw)"/>
    <s v="Subv. except. fonct. I.R.E."/>
    <s v="324250 3120"/>
    <s v="32  ECONOMISCHE ZAKEN"/>
    <x v="10"/>
    <n v="424"/>
    <n v="38.5"/>
    <s v="07. Gezondheid"/>
    <x v="4"/>
    <s v="Federale overheid"/>
    <x v="2"/>
    <x v="0"/>
    <s v="232 IRE - Institut national des Radio-Eléments"/>
    <s v="232 IRE - Institut national des Radio-Eléments"/>
    <x v="5"/>
    <n v="163.24"/>
  </r>
  <r>
    <s v="Subsidie aan S.C.K.: werking"/>
    <s v="Subvention au C.E.N.: fonctionnement"/>
    <s v="324250 4105 "/>
    <s v="32  ECONOMISCHE ZAKEN"/>
    <x v="10"/>
    <n v="41795"/>
    <n v="55"/>
    <s v="05. Energie"/>
    <x v="12"/>
    <s v="Federale overheid"/>
    <x v="2"/>
    <x v="0"/>
    <s v="233 SCK - Studiecentrum voor Kernenergie"/>
    <s v="233 CEN - Centre d'études de l'énergie nucléaire"/>
    <x v="5"/>
    <n v="22987.25"/>
  </r>
  <r>
    <s v="Subs. Invest. aan I.R.E.(ontruiming/verwerk. radioact. afvalst. en kosten veroorzaakt door de BR2)"/>
    <s v="Subv. pour Investi.  I.R.E. (évacuation et traitement des résidus radioactifs et frais de BR2)"/>
    <s v="324250 5107 "/>
    <s v="32  ECONOMISCHE ZAKEN"/>
    <x v="10"/>
    <n v="1279"/>
    <n v="38.5"/>
    <s v="07. Gezondheid"/>
    <x v="4"/>
    <s v="Federale overheid"/>
    <x v="2"/>
    <x v="0"/>
    <s v="232 IRE - Institut national des Radio-Eléments"/>
    <s v="232 IRE - Institut national des Radio-Eléments"/>
    <x v="5"/>
    <n v="492.41500000000002"/>
  </r>
  <r>
    <s v="Subs. Invest. aan I.R.E.(ontruiming/verwerk. radioact. afvalst. en kosten veroorzaakt door de BR2)"/>
    <s v="Subv. pour Investi.  I.R.E. (évacuation et traitement des résidus radioactifs et frais de BR2)"/>
    <s v="324250 5107 "/>
    <s v="32  ECONOMISCHE ZAKEN"/>
    <x v="10"/>
    <n v="1279"/>
    <n v="16.5"/>
    <s v="06. Industriële productie en technologie"/>
    <x v="0"/>
    <s v="Federale overheid"/>
    <x v="2"/>
    <x v="0"/>
    <s v="232 IRE - Institut national des Radio-Eléments"/>
    <s v="232 IRE - Institut national des Radio-Eléments"/>
    <x v="5"/>
    <n v="211.035"/>
  </r>
  <r>
    <s v="Subsidie voor buitengewone Investeringen door S.C.K."/>
    <s v="Subvention pour Investissements exceptionnels par C.E.N."/>
    <s v="324250 6103 "/>
    <s v="32  ECONOMISCHE ZAKEN"/>
    <x v="10"/>
    <n v="3754"/>
    <n v="55"/>
    <s v="05. Energie"/>
    <x v="12"/>
    <s v="Federale overheid"/>
    <x v="2"/>
    <x v="0"/>
    <s v="233 SCK - Studiecentrum voor Kernenergie"/>
    <s v="233 CEN - Centre d'études de l'énergie nucléaire"/>
    <x v="5"/>
    <n v="2064.6999999999998"/>
  </r>
  <r>
    <s v="Gebouw Metrologie"/>
    <s v="Bâtiment Métrologie"/>
    <s v="324604 7205"/>
    <s v="32  ECONOMISCHE ZAKEN"/>
    <x v="10"/>
    <n v="830"/>
    <n v="55"/>
    <s v="06. Industriële productie en technologie"/>
    <x v="0"/>
    <s v="Federale overheid"/>
    <x v="2"/>
    <x v="0"/>
    <s v="211 Basisfinanciering, werking, investeringen van de WI"/>
    <s v="211 Financement de base, fonctionnement, investissements des IS"/>
    <x v="5"/>
    <n v="456.5"/>
  </r>
  <r>
    <s v="Bezoldiging statutair personeel FWI (Plantentuin Meise)"/>
    <s v="Rémunération personnel statutaire ESE (Plantentuin Meise)"/>
    <s v="326101 1103"/>
    <s v="32  ECONOMISCHE ZAKEN"/>
    <x v="10"/>
    <n v="3994"/>
    <n v="55"/>
    <s v="08. Landbouw"/>
    <x v="6"/>
    <s v="Federale overheid"/>
    <x v="2"/>
    <x v="0"/>
    <s v="211 Basisfinanciering, werking, investeringen van de WI"/>
    <s v="211 Financement de base, fonctionnement, investissements des IS"/>
    <x v="5"/>
    <n v="2196.6999999999998"/>
  </r>
  <r>
    <s v="Bezoldiging niet-statutair personeel FWI"/>
    <s v="Rémunération personnel non statutaire ESE"/>
    <s v="326101 1104"/>
    <s v="32  ECONOMISCHE ZAKEN"/>
    <x v="10"/>
    <n v="1879"/>
    <n v="55"/>
    <s v="08. Landbouw"/>
    <x v="6"/>
    <s v="Federale overheid"/>
    <x v="2"/>
    <x v="0"/>
    <s v="211 Basisfinanciering, werking, investeringen van de WI"/>
    <s v="211 Financement de base, fonctionnement, investissements des IS"/>
    <x v="5"/>
    <n v="1033.45"/>
  </r>
  <r>
    <s v="Onkosten van alle aard studiebijeenkomsten"/>
    <s v="Frais de toute nature pour des réunions d'étude"/>
    <s v="326101 1243"/>
    <s v="32  ECONOMISCHE ZAKEN"/>
    <x v="10"/>
    <n v="10"/>
    <n v="55"/>
    <s v="08. Landbouw"/>
    <x v="6"/>
    <s v="Federale overheid"/>
    <x v="2"/>
    <x v="0"/>
    <s v="321 Subsidies reizen, beurzen, congressen, publikaties, tentoonstellingen..."/>
    <s v="321 Subventions, voyages, bourses, congrès, publications, expositions..."/>
    <x v="6"/>
    <n v="5.5"/>
  </r>
  <r>
    <s v="Aankoop niet-duurz. goed.&amp; die. FWI"/>
    <s v="Achats de biens non dur. et de serv. ESE"/>
    <s v="326102 1201"/>
    <s v="32  ECONOMISCHE ZAKEN"/>
    <x v="10"/>
    <n v="1456"/>
    <n v="55"/>
    <s v="08. Landbouw"/>
    <x v="6"/>
    <s v="Federale overheid"/>
    <x v="2"/>
    <x v="0"/>
    <s v="211 Basisfinanciering, werking, investeringen van de WI"/>
    <s v="211 Financement de base, fonctionnement, investissements des IS"/>
    <x v="5"/>
    <n v="800.8"/>
  </r>
  <r>
    <s v="Werkingsuitgaven mbt  de informatica"/>
    <s v="Dépenses de fonctionnement rel. à l'informatique"/>
    <s v="326102 1204"/>
    <s v="32  ECONOMISCHE ZAKEN"/>
    <x v="10"/>
    <n v="70"/>
    <n v="55"/>
    <s v="08. Landbouw"/>
    <x v="6"/>
    <s v="Federale overheid"/>
    <x v="2"/>
    <x v="0"/>
    <s v="211 Basisfinanciering, werking, investeringen van de WI"/>
    <s v="211 Financement de base, fonctionnement, investissements des IS"/>
    <x v="5"/>
    <n v="38.5"/>
  </r>
  <r>
    <s v="Uitz.aankopen niet-duurz.goe.&amp; die. FWI"/>
    <s v="Achats except. de biens non dur.&amp; de serv. ESE"/>
    <s v="326102 1207"/>
    <s v="32  ECONOMISCHE ZAKEN"/>
    <x v="10"/>
    <n v="12"/>
    <n v="55"/>
    <s v="08. Landbouw"/>
    <x v="6"/>
    <s v="Federale overheid"/>
    <x v="2"/>
    <x v="0"/>
    <s v="211 Basisfinanciering, werking, investeringen van de WI"/>
    <s v="211 Financement de base, fonctionnement, investissements des IS"/>
    <x v="5"/>
    <n v="6.6"/>
  </r>
  <r>
    <s v="Publicaties &amp; vulgarisatie FWI"/>
    <s v="Publications &amp; vulgarisation ESE"/>
    <s v="326102 1241"/>
    <s v="32  ECONOMISCHE ZAKEN"/>
    <x v="10"/>
    <n v="7"/>
    <n v="55"/>
    <s v="08. Landbouw"/>
    <x v="6"/>
    <s v="Federale overheid"/>
    <x v="2"/>
    <x v="0"/>
    <s v="321 Subsidies reizen, beurzen, congressen, publikaties, tentoonstellingen..."/>
    <s v="321 Subventions, voyages, bourses, congrès, publications, expositions..."/>
    <x v="6"/>
    <n v="3.85"/>
  </r>
  <r>
    <s v="Aankoop duurz. roerende goed. FWI"/>
    <s v="Achats biens meubles durables ESE"/>
    <s v="326102 7401"/>
    <s v="32  ECONOMISCHE ZAKEN"/>
    <x v="10"/>
    <n v="215"/>
    <n v="55"/>
    <s v="08. Landbouw"/>
    <x v="6"/>
    <s v="Federale overheid"/>
    <x v="2"/>
    <x v="0"/>
    <s v="211 Basisfinanciering, werking, investeringen van de WI"/>
    <s v="211 Financement de base, fonctionnement, investissements des IS"/>
    <x v="5"/>
    <n v="118.25"/>
  </r>
  <r>
    <s v="Duurzame informatica-uitgaven"/>
    <s v="Dépense d'investissements relatives à l'informatique"/>
    <s v="326102 7404"/>
    <s v="32  ECONOMISCHE ZAKEN"/>
    <x v="10"/>
    <n v="31"/>
    <n v="55"/>
    <s v="08. Landbouw"/>
    <x v="6"/>
    <s v="Federale overheid"/>
    <x v="2"/>
    <x v="0"/>
    <s v="211 Basisfinanciering, werking, investeringen van de WI"/>
    <s v="211 Financement de base, fonctionnement, investissements des IS"/>
    <x v="5"/>
    <n v="17.05"/>
  </r>
  <r>
    <s v="Vaste uitrusting FWI"/>
    <s v="Constructions et équipements fixes des stations ESE"/>
    <s v="326103 7441"/>
    <s v="32  ECONOMISCHE ZAKEN"/>
    <x v="10"/>
    <n v="310"/>
    <n v="55"/>
    <s v="08. Landbouw"/>
    <x v="6"/>
    <s v="Federale overheid"/>
    <x v="2"/>
    <x v="0"/>
    <s v="211 Basisfinanciering, werking, investeringen van de WI"/>
    <s v="211 Financement de base, fonctionnement, investissements des IS"/>
    <x v="5"/>
    <n v="170.5"/>
  </r>
  <r>
    <s v="Cofinanciering Steunpunt Duurzame Ontwikkeling"/>
    <s v="Cofinanciering Steunpunt Duurzame Ontwikkeling"/>
    <s v="AD3350B"/>
    <m/>
    <x v="0"/>
    <n v="153"/>
    <n v="100"/>
    <s v="11. Politieke en sociale systemen, structuren en processen"/>
    <x v="7"/>
    <s v="Vlaamse overheid"/>
    <x v="3"/>
    <x v="0"/>
    <s v="313 Subsidies aan instellingen en verenigingen n.e.g."/>
    <s v="313 Subventions aux institutions et associations n.c.a."/>
    <x v="6"/>
    <n v="153"/>
  </r>
  <r>
    <s v="Uitgaven met betrekking tot onderzoek"/>
    <s v="Uitgaven met betrekking tot onderzoek"/>
    <s v="AI1202B"/>
    <m/>
    <x v="0"/>
    <n v="100"/>
    <n v="100"/>
    <s v="11. Politieke en sociale systemen, structuren en processen"/>
    <x v="7"/>
    <s v="Vlaamse overheid"/>
    <x v="3"/>
    <x v="0"/>
    <s v="314 Subsidies voor studies, enquêtes, onderzoek-contracten, acties n.e.g."/>
    <s v="314 Subventions pour études, enquêtes, contrats de recherche, actions n.c.a."/>
    <x v="6"/>
    <n v="100"/>
  </r>
  <r>
    <s v="Subsidie aan het Steunpunt Gelijke Kansenbeleid"/>
    <s v="Subsidie aan het Steunpunt Gelijke Kansenbeleid"/>
    <s v="AI3350B"/>
    <m/>
    <x v="0"/>
    <n v="155"/>
    <n v="100"/>
    <s v="11. Politieke en sociale systemen, structuren en processen"/>
    <x v="7"/>
    <s v="Vlaamse overheid"/>
    <x v="3"/>
    <x v="0"/>
    <s v="313 Subsidies aan instellingen en verenigingen n.e.g."/>
    <s v="313 Subventions aux institutions et associations n.c.a."/>
    <x v="6"/>
    <n v="155"/>
  </r>
  <r>
    <s v="Onderzoeks-, studie- en expertisekosten i.v.m. de staatshervorming"/>
    <s v="Onderzoeks-, studie- en expertisekosten i.v.m. de staatshervorming"/>
    <s v="AK1204B"/>
    <m/>
    <x v="0"/>
    <n v="97.2"/>
    <n v="100"/>
    <s v="11. Politieke en sociale systemen, structuren en processen"/>
    <x v="7"/>
    <s v="Vlaamse overheid"/>
    <x v="3"/>
    <x v="0"/>
    <s v="314 Subsidies voor studies, enquêtes, onderzoek-contracten, acties n.e.g."/>
    <s v="314 Subventions pour études, enquêtes, contrats de recherche, actions n.c.a."/>
    <x v="6"/>
    <n v="97.2"/>
  </r>
  <r>
    <s v="Subsidie aan het Steunpunt Bestuurlijke Organisatie Vlaanderen"/>
    <s v="Subsidie aan het Steunpunt Bestuurlijke Organisatie Vlaanderen"/>
    <s v="AL3350B"/>
    <m/>
    <x v="0"/>
    <n v="179"/>
    <n v="100"/>
    <s v="11. Politieke en sociale systemen, structuren en processen"/>
    <x v="7"/>
    <s v="Vlaamse overheid"/>
    <x v="3"/>
    <x v="0"/>
    <s v="313 Subsidies aan instellingen en verenigingen n.e.g."/>
    <s v="313 Subventions aux institutions et associations n.c.a."/>
    <x v="6"/>
    <n v="179"/>
  </r>
  <r>
    <s v="Allerhande uitgaven met betrekking tot activiteiten en producten van de Studiedienst van de Vlaamse Regering"/>
    <s v="Allerhande uitgaven met betrekking tot activiteiten en producten van de Studiedienst van de Vlaamse Regering"/>
    <s v="AN1202D"/>
    <m/>
    <x v="0"/>
    <n v="669.75"/>
    <n v="100"/>
    <s v="11. Politieke en sociale systemen, structuren en processen"/>
    <x v="7"/>
    <s v="Vlaamse overheid"/>
    <x v="3"/>
    <x v="0"/>
    <s v="314 Subsidies voor studies, enquêtes, onderzoek-contracten, acties n.e.g."/>
    <s v="314 Subventions pour études, enquêtes, contrats de recherche, actions n.c.a."/>
    <x v="6"/>
    <n v="669.75"/>
  </r>
  <r>
    <s v="Allerhande werkingsuitgaven in verband met informatica voor het IVA ILVO"/>
    <s v="Allerhande werkingsuitgaven in verband met informatica voor het IVA ILVO"/>
    <s v="KF1206D"/>
    <m/>
    <x v="0"/>
    <n v="262.75"/>
    <n v="55"/>
    <s v="08. Landbouw"/>
    <x v="6"/>
    <s v="Vlaamse overheid"/>
    <x v="3"/>
    <x v="0"/>
    <s v="211 Basisfinanciering, werking, investeringen van de WI"/>
    <s v="211 Financement de base, fonctionnement, investissements des IS"/>
    <x v="5"/>
    <n v="144.51249999999999"/>
  </r>
  <r>
    <s v="Uitgaven van alle aard i.v.m. aanleg en onderhoud proefvelden (ILVO)"/>
    <s v="Uitgaven van alle aard i.v.m. aanleg en onderhoud proefvelden (ILVO)"/>
    <s v="KF1242D"/>
    <m/>
    <x v="0"/>
    <n v="192"/>
    <n v="55"/>
    <s v="08. Landbouw"/>
    <x v="6"/>
    <s v="Vlaamse overheid"/>
    <x v="3"/>
    <x v="0"/>
    <s v="211 Basisfinanciering, werking, investeringen van de WI"/>
    <s v="211 Financement de base, fonctionnement, investissements des IS"/>
    <x v="5"/>
    <n v="105.6"/>
  </r>
  <r>
    <s v="Onkosten van alle aard i.v.m. medewerking aan internationale uitwisselingen van het IVA ILVO"/>
    <s v="Onkosten van alle aard i.v.m. medewerking aan internationale uitwisselingen van het IVA ILVO"/>
    <s v="KF1244D"/>
    <m/>
    <x v="0"/>
    <n v="31"/>
    <n v="55"/>
    <s v="08. Landbouw"/>
    <x v="6"/>
    <s v="Vlaamse overheid"/>
    <x v="3"/>
    <x v="0"/>
    <s v="211 Basisfinanciering, werking, investeringen van de WI"/>
    <s v="211 Financement de base, fonctionnement, investissements des IS"/>
    <x v="5"/>
    <n v="17.05"/>
  </r>
  <r>
    <s v="Uitgaven voor aankoop van duurzame goederen, materiaal, machines en vervoermiddelen voor het IVA ILVO"/>
    <s v="Uitgaven voor aankoop van duurzame goederen, materiaal, machines en vervoermiddelen voor het IVA ILVO"/>
    <s v="KF7402D"/>
    <m/>
    <x v="0"/>
    <n v="1659"/>
    <n v="55"/>
    <s v="08. Landbouw"/>
    <x v="6"/>
    <s v="Vlaamse overheid"/>
    <x v="3"/>
    <x v="0"/>
    <s v="211 Basisfinanciering, werking, investeringen van de WI"/>
    <s v="211 Financement de base, fonctionnement, investissements des IS"/>
    <x v="5"/>
    <n v="912.45"/>
  </r>
  <r>
    <s v="Investeringen inzake informatica van het IVA ILVO"/>
    <s v="Investeringen inzake informatica van het IVA ILVO"/>
    <s v="KF7406D"/>
    <m/>
    <x v="0"/>
    <n v="138"/>
    <n v="55"/>
    <s v="08. Landbouw"/>
    <x v="6"/>
    <s v="Vlaamse overheid"/>
    <x v="3"/>
    <x v="0"/>
    <s v="211 Basisfinanciering, werking, investeringen van de WI"/>
    <s v="211 Financement de base, fonctionnement, investissements des IS"/>
    <x v="5"/>
    <n v="75.900000000000006"/>
  </r>
  <r>
    <s v="Wedden en toelagen IVA Instituut voor Natuur- en Bosonderzoek"/>
    <s v="Wedden en toelagen IVA Instituut voor Natuur- en Bosonderzoek"/>
    <s v="LA1173C"/>
    <m/>
    <x v="0"/>
    <n v="3749"/>
    <n v="55"/>
    <s v="02. Milieubeheer en milieuzorg"/>
    <x v="9"/>
    <s v="Vlaamse overheid"/>
    <x v="3"/>
    <x v="0"/>
    <s v="211 Basisfinanciering, werking, investeringen van de WI"/>
    <s v="211 Financement de base, fonctionnement, investissements des IS"/>
    <x v="5"/>
    <n v="2061.9499999999998"/>
  </r>
  <r>
    <s v="Allerhande uitgaven met betrekking tot het project milieu en gezondheid"/>
    <s v="Allerhande uitgaven met betrekking tot het project milieu en gezondheid"/>
    <s v="LC1203B"/>
    <m/>
    <x v="0"/>
    <n v="315.89488636363598"/>
    <n v="100"/>
    <s v="02. Milieubeheer en milieuzorg"/>
    <x v="9"/>
    <s v="Vlaamse overheid"/>
    <x v="3"/>
    <x v="0"/>
    <s v="324 Subsidies voor studies, enquêtes, expertise-contracten, onderzoekcontracten, acties n.e.g."/>
    <s v="324 Subventions pour études, enquêtes, contrats d'expertise, contrats de recherche, actions n.c.a."/>
    <x v="6"/>
    <n v="315.89488636363598"/>
  </r>
  <r>
    <s v="Allerhande uitgaven m.b.t. duurzame, ethisch verantwoorde en milieubewuste zorgsystemen"/>
    <s v="Allerhande uitgaven m.b.t. duurzame, ethisch verantwoorde en milieubewuste zorgsystemen"/>
    <s v="LC1206B"/>
    <m/>
    <x v="0"/>
    <n v="80"/>
    <n v="100"/>
    <s v="02. Milieubeheer en milieuzorg"/>
    <x v="9"/>
    <s v="Vlaamse overheid"/>
    <x v="3"/>
    <x v="0"/>
    <s v="314 Subsidies voor studies, enquêtes, onderzoek-contracten, acties n.e.g."/>
    <s v="314 Subventions pour études, enquêtes, contrats de recherche, actions n.c.a."/>
    <x v="6"/>
    <n v="80"/>
  </r>
  <r>
    <s v="Uitgaven voor onderzoeken in het kader van de uitvoering van het duurzaam oppervlaktedelfstoffenbeleid, de ondergrondse aardkundige structuur en met betrekking tot de databank ondergrond Vlaanderen"/>
    <s v="Uitgaven voor onderzoeken in het kader van de uitvoering van het duurzaam oppervlaktedelfstoffenbeleid, de ondergrondse aardkundige structuur en met betrekking tot de databank ondergrond Vlaanderen"/>
    <s v="LC1209B"/>
    <m/>
    <x v="0"/>
    <n v="517"/>
    <n v="35.532994923857999"/>
    <s v="01. Exploratie en exploitatie van het aardse milieu"/>
    <x v="8"/>
    <s v="Vlaamse overheid"/>
    <x v="3"/>
    <x v="0"/>
    <s v="324 Subsidies voor studies, enquêtes, expertise-contracten, onderzoekcontracten, acties n.e.g."/>
    <s v="324 Subventions pour études, enquêtes, contrats d'expertise, contrats de recherche, actions n.c.a."/>
    <x v="6"/>
    <n v="183.70558375634585"/>
  </r>
  <r>
    <s v="Allerhande uitgaven in verband met communicatie en in verband met deelname aan beurzen en evenementen"/>
    <s v="Allerhande uitgaven in verband met communicatie en in verband met deelname aan beurzen en evenementen"/>
    <s v="LC1220B"/>
    <m/>
    <x v="0"/>
    <n v="34.411764660000003"/>
    <n v="100"/>
    <s v="02. Milieubeheer en milieuzorg"/>
    <x v="9"/>
    <s v="Vlaamse overheid"/>
    <x v="3"/>
    <x v="0"/>
    <s v="321 Subsidies reizen, beurzen, congressen, publikaties, tentoonstellingen..."/>
    <s v="321 Subventions, voyages, bourses, congrès, publications, expositions..."/>
    <x v="6"/>
    <n v="34.411764660000003"/>
  </r>
  <r>
    <s v="Uitgaven met betrekking tot thema-overschrijdende initiatieven en strategisch wetenschappelijk onderzoek en met betrekking tot toekomstgericht en innovatief werken"/>
    <s v="Uitgaven met betrekking tot thema-overschrijdende initiatieven en strategisch wetenschappelijk onderzoek en met betrekking tot toekomstgericht en innovatief werken"/>
    <s v="LC1223BC"/>
    <m/>
    <x v="0"/>
    <n v="1255"/>
    <n v="100"/>
    <s v="02. Milieubeheer en milieuzorg"/>
    <x v="9"/>
    <s v="Vlaamse overheid"/>
    <x v="3"/>
    <x v="0"/>
    <s v="630 Fonds voor Preventie en Sanering inzake Milieu en Natuur"/>
    <s v="630 Fonds voor Preventie en Sanering inzake Milieu en Natuur"/>
    <x v="1"/>
    <n v="1255"/>
  </r>
  <r>
    <s v="Uitgaven met betrekking tot natuur- en milieu-educatie, natuurtechnische milieubouw, doelgroepenbeleid en informatie en sensibilisering"/>
    <s v="Uitgaven met betrekking tot natuur- en milieu-educatie, natuurtechnische milieubouw, doelgroepenbeleid en informatie en sensibilisering"/>
    <s v="LC1231BC"/>
    <m/>
    <x v="0"/>
    <n v="90.957134468584997"/>
    <n v="100"/>
    <s v="02. Milieubeheer en milieuzorg"/>
    <x v="9"/>
    <s v="Vlaamse overheid"/>
    <x v="3"/>
    <x v="0"/>
    <s v="630 Fonds voor Preventie en Sanering inzake Milieu en Natuur"/>
    <s v="630 Fonds voor Preventie en Sanering inzake Milieu en Natuur"/>
    <x v="1"/>
    <n v="90.957134468584997"/>
  </r>
  <r>
    <s v="Allerhande uitgaven i.v.m. de beleidsonderbouwende studies de verwerving van gegevens en het beheer van gegevens, met betrekking tot de ruilverkaveling, de landinrichting, de beheerslandbouw en de bodembescherming"/>
    <s v="Allerhande uitgaven i.v.m. de beleidsonderbouwende studies de verwerving van gegevens en het beheer van gegevens, met betrekking tot de ruilverkaveling, de landinrichting, de beheerslandbouw en de bodembescherming"/>
    <s v="LC1234B"/>
    <m/>
    <x v="0"/>
    <n v="312"/>
    <n v="100"/>
    <s v="02. Milieubeheer en milieuzorg"/>
    <x v="9"/>
    <s v="Vlaamse overheid"/>
    <x v="3"/>
    <x v="0"/>
    <s v="314 Subsidies voor studies, enquêtes, onderzoek-contracten, acties n.e.g."/>
    <s v="314 Subventions pour études, enquêtes, contrats de recherche, actions n.c.a."/>
    <x v="6"/>
    <n v="312"/>
  </r>
  <r>
    <s v="Allerhande uitgaven i.v.m.: de vaststelling, voorkoming en bestrijding van geluidshinder en lichthinder; het uitvoeren van studiewerk i.v.m. de milieuproblematiek; de milieueffectrapportage en de externe veiligheid; de overeenkomst wetenschappelijk evalua"/>
    <s v="Allerhande uitgaven i.v.m.: de vaststelling, voorkoming en bestrijding van geluidshinder en lichthinder; het uitvoeren van studiewerk i.v.m. de milieuproblematiek; de milieueffectrapportage en de externe veiligheid; de overeenkomst wetenschappelijk evalua"/>
    <s v="LC1259B"/>
    <m/>
    <x v="0"/>
    <n v="402.37918215613399"/>
    <n v="100"/>
    <s v="02. Milieubeheer en milieuzorg"/>
    <x v="9"/>
    <s v="Vlaamse overheid"/>
    <x v="3"/>
    <x v="0"/>
    <s v="324 Subsidies voor studies, enquêtes, expertise-contracten, onderzoekcontracten, acties n.e.g."/>
    <s v="324 Subventions pour études, enquêtes, contrats d'expertise, contrats de recherche, actions n.c.a."/>
    <x v="6"/>
    <n v="402.37918215613399"/>
  </r>
  <r>
    <s v="Studies toegepast wetenschappelijk onderzoek inzake oppervlaktewater, grond- en drinkwater"/>
    <s v="Studies toegepast wetenschappelijk onderzoek inzake oppervlaktewater, grond- en drinkwater"/>
    <s v="LC1260B"/>
    <m/>
    <x v="0"/>
    <n v="10"/>
    <n v="100"/>
    <s v="02. Milieubeheer en milieuzorg"/>
    <x v="9"/>
    <s v="Vlaamse overheid"/>
    <x v="3"/>
    <x v="0"/>
    <s v="314 Subsidies voor studies, enquêtes, onderzoek-contracten, acties n.e.g."/>
    <s v="314 Subventions pour études, enquêtes, contrats de recherche, actions n.c.a."/>
    <x v="6"/>
    <n v="10"/>
  </r>
  <r>
    <s v="Uitgaven met betrekking tot lucht- en hinderthema's"/>
    <s v="Uitgaven met betrekking tot lucht- en hinderthema's"/>
    <s v="LC1262BC"/>
    <m/>
    <x v="0"/>
    <n v="980"/>
    <n v="100"/>
    <s v="02. Milieubeheer en milieuzorg"/>
    <x v="9"/>
    <s v="Vlaamse overheid"/>
    <x v="3"/>
    <x v="0"/>
    <s v="630 Fonds voor Preventie en Sanering inzake Milieu en Natuur"/>
    <s v="630 Fonds voor Preventie en Sanering inzake Milieu en Natuur"/>
    <x v="1"/>
    <n v="980"/>
  </r>
  <r>
    <s v="Allerhande uitgaven in verband met het uitvoeren van studiewerk inzake het milieurecht behorende tot het takenpakket van de afdeling Internationaal Milieubeleid en allerhande uitgaven m.b.t. het adviseren van de Afdeling Internationaal Milieubeleid inzake"/>
    <s v="Allerhande uitgaven in verband met het uitvoeren van studiewerk inzake het milieurecht behorende tot het takenpakket van de afdeling Internationaal Milieubeleid en allerhande uitgaven m.b.t. het adviseren van de Afdeling Internationaal Milieubeleid inzake"/>
    <s v="LC1263B"/>
    <m/>
    <x v="0"/>
    <n v="104.773473684211"/>
    <n v="86.653110268971005"/>
    <s v="02. Milieubeheer en milieuzorg"/>
    <x v="9"/>
    <s v="Vlaamse overheid"/>
    <x v="3"/>
    <x v="0"/>
    <s v="314 Subsidies voor studies, enquêtes, onderzoek-contracten, acties n.e.g."/>
    <s v="314 Subventions pour études, enquêtes, contrats de recherche, actions n.c.a."/>
    <x v="6"/>
    <n v="90.789473684210677"/>
  </r>
  <r>
    <s v="Dotatie aan het EVA Vlaamse Landmaatschappij"/>
    <s v="Dotatie aan het EVA Vlaamse Landmaatschappij"/>
    <s v="LC4141B"/>
    <m/>
    <x v="0"/>
    <n v="266.13126106629898"/>
    <n v="100"/>
    <s v="04. Transport, telecommunicatie en andere infrastructuur"/>
    <x v="11"/>
    <s v="Vlaamse overheid"/>
    <x v="3"/>
    <x v="0"/>
    <s v="314 Subsidies voor studies, enquêtes, onderzoek-contracten, acties n.e.g."/>
    <s v="314 Subventions pour études, enquêtes, contrats de recherche, actions n.c.a."/>
    <x v="6"/>
    <n v="266.13126106629898"/>
  </r>
  <r>
    <s v="Salarissen en toelagen personeel anders dan vast en stagedoend personeel van het IVA Instituut voor Natuur- en Bosonderzoek"/>
    <s v="Salarissen en toelagen personeel anders dan vast en stagedoend personeel van het IVA Instituut voor Natuur- en Bosonderzoek"/>
    <s v="LD1104C"/>
    <m/>
    <x v="0"/>
    <n v="6375"/>
    <n v="55"/>
    <s v="02. Milieubeheer en milieuzorg"/>
    <x v="9"/>
    <s v="Vlaamse overheid"/>
    <x v="3"/>
    <x v="0"/>
    <s v="211 Basisfinanciering, werking, investeringen van de WI"/>
    <s v="211 Financement de base, fonctionnement, investissements des IS"/>
    <x v="5"/>
    <n v="3506.25"/>
  </r>
  <r>
    <s v="Specifieke werkingskosten van het IVA Instituut voor Natuur- en Bosonderzoek"/>
    <s v="Specifieke werkingskosten van het IVA Instituut voor Natuur- en Bosonderzoek"/>
    <s v="LD1203C"/>
    <m/>
    <x v="0"/>
    <n v="2116"/>
    <n v="55"/>
    <s v="02. Milieubeheer en milieuzorg"/>
    <x v="9"/>
    <s v="Vlaamse overheid"/>
    <x v="3"/>
    <x v="0"/>
    <s v="211 Basisfinanciering, werking, investeringen van de WI"/>
    <s v="211 Financement de base, fonctionnement, investissements des IS"/>
    <x v="5"/>
    <n v="1163.8"/>
  </r>
  <r>
    <s v="Uitgaven in verband met studies en projecten in het kader van het bosbeheer, natuurbehoud, - beheer en -ontwikkeling, de groenvoorziening, de visserij, de jacht en de vogelbescherming (inclusief uitgaven met EU cofinanciering)"/>
    <s v="Uitgaven in verband met studies en projecten in het kader van het bosbeheer, natuurbehoud, - beheer en -ontwikkeling, de groenvoorziening, de visserij, de jacht en de vogelbescherming (inclusief uitgaven met EU cofinanciering)"/>
    <s v="LD1208BC"/>
    <m/>
    <x v="0"/>
    <n v="192.50638686131401"/>
    <n v="100"/>
    <s v="02. Milieubeheer en milieuzorg"/>
    <x v="9"/>
    <s v="Vlaamse overheid"/>
    <x v="3"/>
    <x v="0"/>
    <s v="630 Fonds voor Preventie en Sanering inzake Milieu en Natuur"/>
    <s v="630 Fonds voor Preventie en Sanering inzake Milieu en Natuur"/>
    <x v="1"/>
    <n v="192.50638686131401"/>
  </r>
  <r>
    <s v="Allerhande uitgaven in verband met dringende studies of opdrachten van algemeen dienstbetoon buiten de programmatie van het IVA Instituut voor Natuur- en Bosonderzoek"/>
    <s v="Allerhande uitgaven in verband met dringende studies of opdrachten van algemeen dienstbetoon buiten de programmatie van het IVA Instituut voor Natuur- en Bosonderzoek"/>
    <s v="LD1245C"/>
    <m/>
    <x v="0"/>
    <n v="218"/>
    <n v="100"/>
    <s v="02. Milieubeheer en milieuzorg"/>
    <x v="9"/>
    <s v="Vlaamse overheid"/>
    <x v="3"/>
    <x v="0"/>
    <s v="211 Basisfinanciering, werking, investeringen van de WI"/>
    <s v="211 Financement de base, fonctionnement, investissements des IS"/>
    <x v="5"/>
    <n v="218"/>
  </r>
  <r>
    <s v="Boskartering, bosinventarisatie en uitgaven van alle aard in verband met beleidsgerichte studies en modelprojecten, op het gebied van bosbouw, groenvoorziening, jacht, vogelbescherming en riviervisserij in Vlaanderen en internationaal verband overeenkomst"/>
    <s v="Boskartering, bosinventarisatie en uitgaven van alle aard in verband met beleidsgerichte studies en modelprojecten, op het gebied van bosbouw, groenvoorziening, jacht, vogelbescherming en riviervisserij in Vlaanderen en internationaal verband overeenkomst"/>
    <s v="LD1263D"/>
    <m/>
    <x v="0"/>
    <n v="171.78972046139501"/>
    <n v="34.045922377027999"/>
    <s v="08. Landbouw"/>
    <x v="6"/>
    <s v="Vlaamse overheid"/>
    <x v="3"/>
    <x v="0"/>
    <s v="211 Basisfinanciering, werking, investeringen van de WI"/>
    <s v="211 Financement de base, fonctionnement, investissements des IS"/>
    <x v="5"/>
    <n v="58.487394879999925"/>
  </r>
  <r>
    <s v="Werkingskosten ter uitvoering van het visserijfonds"/>
    <s v="Werkingskosten ter uitvoering van het visserijfonds"/>
    <s v="LD1291D"/>
    <m/>
    <x v="0"/>
    <n v="72.857142600000003"/>
    <n v="100"/>
    <s v="08. Landbouw"/>
    <x v="6"/>
    <s v="Vlaamse overheid"/>
    <x v="3"/>
    <x v="0"/>
    <s v="314 Subsidies voor studies, enquêtes, onderzoek-contracten, acties n.e.g."/>
    <s v="314 Subventions pour études, enquêtes, contrats de recherche, actions n.c.a."/>
    <x v="6"/>
    <n v="72.857142600000003"/>
  </r>
  <r>
    <s v="Investeringsuitgaven van alle aard door het IVA Instituut voor Natuur- en Bosonderzoek i.v.m. de aanleg, de instandhouding en de verbetering van proefvelden, zaadtuinen, arboreta, kwekerijen en zaadbestanden"/>
    <s v="Investeringsuitgaven van alle aard door het IVA Instituut voor Natuur- en Bosonderzoek i.v.m. de aanleg, de instandhouding en de verbetering van proefvelden, zaadtuinen, arboreta, kwekerijen en zaadbestanden"/>
    <s v="LD7363C"/>
    <m/>
    <x v="0"/>
    <n v="136"/>
    <n v="55"/>
    <s v="02. Milieubeheer en milieuzorg"/>
    <x v="9"/>
    <s v="Vlaamse overheid"/>
    <x v="3"/>
    <x v="0"/>
    <s v="211 Basisfinanciering, werking, investeringen van de WI"/>
    <s v="211 Financement de base, fonctionnement, investissements des IS"/>
    <x v="5"/>
    <n v="74.8"/>
  </r>
  <r>
    <s v="Aankoop van materiaal voor uitrusting van het IVA Instituut voor Natuur- en Bosonderzoek (machines, meubilair, materiaal, apparatuur en vervoermiddelen)"/>
    <s v="Aankoop van materiaal voor uitrusting van het IVA Instituut voor Natuur- en Bosonderzoek (machines, meubilair, materiaal, apparatuur en vervoermiddelen)"/>
    <s v="LD7402C"/>
    <m/>
    <x v="0"/>
    <n v="488"/>
    <n v="55"/>
    <s v="02. Milieubeheer en milieuzorg"/>
    <x v="9"/>
    <s v="Vlaamse overheid"/>
    <x v="3"/>
    <x v="0"/>
    <s v="211 Basisfinanciering, werking, investeringen van de WI"/>
    <s v="211 Financement de base, fonctionnement, investissements des IS"/>
    <x v="5"/>
    <n v="268.39999999999998"/>
  </r>
  <r>
    <s v="Werkingskosten (inbegrepen arbeidsprestaties van werklieden en technici uit de privé-sector en kosten voor aankoop en onderhoud van klein materiaal t.b.v. het hydrologisch onderzoek van de afdeling) specifiek aan de Afdeling Waterbouwkundig Laboratorium e"/>
    <s v="Werkingskosten (inbegrepen arbeidsprestaties van werklieden en technici uit de privé-sector en kosten voor aankoop en onderhoud van klein materiaal t.b.v. het hydrologisch onderzoek van de afdeling) specifiek aan de Afdeling Waterbouwkundig Laboratorium e"/>
    <s v="MD1211B"/>
    <m/>
    <x v="0"/>
    <n v="2044.75"/>
    <n v="100"/>
    <s v="04. Transport, telecommunicatie en andere infrastructuur"/>
    <x v="11"/>
    <s v="Vlaamse overheid"/>
    <x v="3"/>
    <x v="0"/>
    <s v="211 Basisfinanciering, werking, investeringen van de WI"/>
    <s v="211 Financement de base, fonctionnement, investissements des IS"/>
    <x v="5"/>
    <n v="2044.75"/>
  </r>
  <r>
    <s v="Aankoop van specifieke machines, meubelen, materiaal en vervoermiddelen te land en te water (afdeling Waterbouwkundig Laboratorium en Hydrologisch Onderzoek)"/>
    <s v="Aankoop van specifieke machines, meubelen, materiaal en vervoermiddelen te land en te water (afdeling Waterbouwkundig Laboratorium en Hydrologisch Onderzoek)"/>
    <s v="MD7404B"/>
    <m/>
    <x v="0"/>
    <n v="408"/>
    <n v="50"/>
    <s v="04. Transport, telecommunicatie en andere infrastructuur"/>
    <x v="11"/>
    <s v="Vlaamse overheid"/>
    <x v="3"/>
    <x v="0"/>
    <s v="211 Basisfinanciering, werking, investeringen van de WI"/>
    <s v="211 Financement de base, fonctionnement, investissements des IS"/>
    <x v="5"/>
    <n v="204"/>
  </r>
  <r>
    <s v="Allerhande uitgaven i.v.m. de voorbereiding, de planning, de studie en begeleiding van projecten mobiliteitsconvenants en basismobiliteit"/>
    <s v="Allerhande uitgaven i.v.m. de voorbereiding, de planning, de studie en begeleiding van projecten mobiliteitsconvenants en basismobiliteit"/>
    <s v="MF1210B"/>
    <m/>
    <x v="0"/>
    <n v="275"/>
    <n v="100"/>
    <s v="04. Transport, telecommunicatie en andere infrastructuur"/>
    <x v="11"/>
    <s v="Vlaamse overheid"/>
    <x v="3"/>
    <x v="0"/>
    <s v="314 Subsidies voor studies, enquêtes, onderzoek-contracten, acties n.e.g."/>
    <s v="314 Subventions pour études, enquêtes, contrats de recherche, actions n.c.a."/>
    <x v="6"/>
    <n v="275"/>
  </r>
  <r>
    <s v="Uitgaven m.b.t. mobiliteitsstudies en voor de begeleiding bij het opstellen en uitvoeren van bedrijfsvervoerplannen met inbegrip van studies en enquêtes inzake mobiliteitsbehoeften en studies m.b.t. organisatie, beheer, enz."/>
    <s v="Uitgaven m.b.t. mobiliteitsstudies en voor de begeleiding bij het opstellen en uitvoeren van bedrijfsvervoerplannen met inbegrip van studies en enquêtes inzake mobiliteitsbehoeften en studies m.b.t. organisatie, beheer, enz."/>
    <s v="MF1223B"/>
    <m/>
    <x v="0"/>
    <n v="270"/>
    <n v="100"/>
    <s v="04. Transport, telecommunicatie en andere infrastructuur"/>
    <x v="11"/>
    <s v="Vlaamse overheid"/>
    <x v="3"/>
    <x v="0"/>
    <s v="314 Subsidies voor studies, enquêtes, onderzoek-contracten, acties n.e.g."/>
    <s v="314 Subventions pour études, enquêtes, contrats de recherche, actions n.c.a."/>
    <x v="6"/>
    <n v="270"/>
  </r>
  <r>
    <s v="Allerhande uitgaven m.b.t. vervoer en mobiliteit : studies en proefprojecten alsmede de uitgaven voor de begeleiding bij het opstellen en uitvoeren van bedrijfsvervoerplannen"/>
    <s v="Allerhande uitgaven m.b.t. vervoer en mobiliteit : studies en proefprojecten alsmede de uitgaven voor de begeleiding bij het opstellen en uitvoeren van bedrijfsvervoerplannen"/>
    <s v="MF1230BU"/>
    <m/>
    <x v="0"/>
    <n v="1346.4"/>
    <n v="100"/>
    <s v="04. Transport, telecommunicatie en andere infrastructuur"/>
    <x v="11"/>
    <s v="Vlaamse overheid"/>
    <x v="3"/>
    <x v="0"/>
    <s v="324 Subsidies voor studies, enquêtes, expertise-contracten, onderzoekcontracten, acties n.e.g."/>
    <s v="324 Subventions pour études, enquêtes, contrats d'expertise, contrats de recherche, actions n.c.a."/>
    <x v="6"/>
    <n v="1346.4"/>
  </r>
  <r>
    <s v="Studies en onderzoekingen inzake havenmateries en de reorganisatie m.i.v. allerhande uitgaven voortvloeiend uit internationale contacten (Departement MOW)"/>
    <s v="Studies en onderzoekingen inzake havenmateries en de reorganisatie m.i.v. allerhande uitgaven voortvloeiend uit internationale contacten (Departement MOW)"/>
    <s v="MG1271B"/>
    <m/>
    <x v="0"/>
    <n v="187"/>
    <n v="40"/>
    <s v="04. Transport, telecommunicatie en andere infrastructuur"/>
    <x v="11"/>
    <s v="Vlaamse overheid"/>
    <x v="3"/>
    <x v="0"/>
    <s v="314 Subsidies voor studies, enquêtes, onderzoek-contracten, acties n.e.g."/>
    <s v="314 Subventions pour études, enquêtes, contrats de recherche, actions n.c.a."/>
    <x v="6"/>
    <n v="74.8"/>
  </r>
  <r>
    <s v="Uitgaven m.b.t. studies en onderzoeken voor de entiteit &quot;Zeewezen&quot; in het kader van de verdere reorganisatie en modernisering van de nautische dienstverlening en de uitbouw van de nautische autoriteit, inclusief de vergoedingen en werkingskosten voor de o"/>
    <s v="Uitgaven m.b.t. studies en onderzoeken voor de entiteit &quot;Zeewezen&quot; in het kader van de verdere reorganisatie en modernisering van de nautische dienstverlening en de uitbouw van de nautische autoriteit, inclusief de vergoedingen en werkingskosten voor de o"/>
    <s v="MI1222C"/>
    <m/>
    <x v="0"/>
    <n v="71"/>
    <n v="40"/>
    <s v="04. Transport, telecommunicatie en andere infrastructuur"/>
    <x v="11"/>
    <s v="Vlaamse overheid"/>
    <x v="3"/>
    <x v="0"/>
    <s v="314 Subsidies voor studies, enquêtes, onderzoek-contracten, acties n.e.g."/>
    <s v="314 Subventions pour études, enquêtes, contrats de recherche, actions n.c.a."/>
    <x v="6"/>
    <n v="28.4"/>
  </r>
  <r>
    <s v="Project lange termijn visie RSV"/>
    <s v="Project lange termijn visie RSV"/>
    <s v="ND1207C"/>
    <m/>
    <x v="0"/>
    <n v="356"/>
    <n v="100"/>
    <s v="04. Transport, telecommunicatie en andere infrastructuur"/>
    <x v="11"/>
    <s v="Vlaamse overheid"/>
    <x v="3"/>
    <x v="0"/>
    <s v="314 Subsidies voor studies, enquêtes, onderzoek-contracten, acties n.e.g."/>
    <s v="314 Subventions pour études, enquêtes, contrats de recherche, actions n.c.a."/>
    <x v="6"/>
    <n v="356"/>
  </r>
  <r>
    <s v="Allerhande onderzoek en studies betreffende de ruimtelijke ordening en externe ondersteuning bij de opmaak van gewestelijke ruimtelijke uitvoeringsplannen"/>
    <s v="Allerhande onderzoek en studies betreffende de ruimtelijke ordening en externe ondersteuning bij de opmaak van gewestelijke ruimtelijke uitvoeringsplannen"/>
    <s v="ND1232C"/>
    <m/>
    <x v="0"/>
    <n v="784"/>
    <n v="80"/>
    <s v="04. Transport, telecommunicatie en andere infrastructuur"/>
    <x v="11"/>
    <s v="Vlaamse overheid"/>
    <x v="3"/>
    <x v="0"/>
    <s v="324 Subsidies voor studies, enquêtes, expertise-contracten, onderzoekcontracten, acties n.e.g."/>
    <s v="324 Subventions pour études, enquêtes, contrats d'expertise, contrats de recherche, actions n.c.a."/>
    <x v="6"/>
    <n v="627.20000000000005"/>
  </r>
  <r>
    <s v="Subsidie Steunpunt Ruimte en Wonen"/>
    <s v="Subsidie Steunpunt Ruimte en Wonen"/>
    <s v="ND3305C"/>
    <m/>
    <x v="0"/>
    <n v="356"/>
    <n v="100"/>
    <s v="04. Transport, telecommunicatie en andere infrastructuur"/>
    <x v="11"/>
    <s v="Vlaamse overheid"/>
    <x v="3"/>
    <x v="0"/>
    <s v="313 Subsidies aan instellingen en verenigingen n.e.g."/>
    <s v="313 Subventions aux institutions et associations n.c.a."/>
    <x v="6"/>
    <n v="356"/>
  </r>
  <r>
    <s v="Uitgaven met betrekking tot onderzoek en monitoring in het beleidsdomein huisvesting"/>
    <s v="Uitgaven met betrekking tot onderzoek en monitoring in het beleidsdomein huisvesting"/>
    <s v="NE1205C"/>
    <m/>
    <x v="0"/>
    <n v="50"/>
    <n v="100"/>
    <s v="04. Transport, telecommunicatie en andere infrastructuur"/>
    <x v="11"/>
    <s v="Vlaamse overheid"/>
    <x v="3"/>
    <x v="0"/>
    <s v="314 Subsidies voor studies, enquêtes, onderzoek-contracten, acties n.e.g."/>
    <s v="314 Subventions pour études, enquêtes, contrats de recherche, actions n.c.a."/>
    <x v="6"/>
    <n v="50"/>
  </r>
  <r>
    <s v="Subsidie aan het Steunpunt Ruimte en Wonen"/>
    <s v="Subsidie aan het Steunpunt Ruimte en Wonen"/>
    <s v="NE3350C"/>
    <m/>
    <x v="0"/>
    <n v="315"/>
    <n v="100"/>
    <s v="04. Transport, telecommunicatie en andere infrastructuur"/>
    <x v="11"/>
    <s v="Vlaamse overheid"/>
    <x v="3"/>
    <x v="0"/>
    <s v="313 Subsidies aan instellingen en verenigingen n.e.g."/>
    <s v="313 Subventions aux institutions et associations n.c.a."/>
    <x v="6"/>
    <n v="315"/>
  </r>
  <r>
    <s v="Dotatie aan de DAB &quot;IVA Vlaams Instituut voor Onroerend Erfgoed&quot;"/>
    <s v="Dotatie aan de DAB &quot;IVA Vlaams Instituut voor Onroerend Erfgoed&quot;"/>
    <s v="NF4101D"/>
    <m/>
    <x v="0"/>
    <n v="5784.2250000000004"/>
    <n v="55"/>
    <s v="11. Politieke en sociale systemen, structuren en processen"/>
    <x v="7"/>
    <s v="Vlaamse overheid"/>
    <x v="3"/>
    <x v="0"/>
    <s v="211 Basisfinanciering, werking, investeringen van de WI"/>
    <s v="211 Financement de base, fonctionnement, investissements des IS"/>
    <x v="5"/>
    <n v="3181.32375"/>
  </r>
  <r>
    <s v="Dotatie voor het Vlaams Parlement - viWTA"/>
    <s v="Dotatie voor het Vlaams Parlement - viWTA"/>
    <s v="VD0101P"/>
    <m/>
    <x v="0"/>
    <n v="1259.018"/>
    <n v="65.337032512641002"/>
    <s v="11. Politieke en sociale systemen, structuren en processen"/>
    <x v="7"/>
    <s v="Vlaamse overheid"/>
    <x v="3"/>
    <x v="0"/>
    <s v="211 Basisfinanciering, werking, investeringen van de WI"/>
    <s v="211 Financement de base, fonctionnement, investissements des IS"/>
    <x v="5"/>
    <n v="822.60500000000252"/>
  </r>
  <r>
    <s v="LRM - impulsfinanciering ten behoeve van de uitbouw van de onderzoeksacitiviteiten van de tUL "/>
    <s v="LRM - impulsfinanciering ten behoeve van de uitbouw van de onderzoeksacitiviteiten van de tUL "/>
    <s v="LRM impulsfinan."/>
    <m/>
    <x v="0"/>
    <n v="2600"/>
    <n v="100"/>
    <s v="12. Algemene kennisvooruitgang: O&amp;O gefinancierd uit algemene universiteitsfondsen (AUF)"/>
    <x v="3"/>
    <s v="Vlaamse overheid"/>
    <x v="3"/>
    <x v="0"/>
    <s v="141 Investeringen academische sector universiteiten Investeringen academische sector universiteiten"/>
    <s v="141 Investissements secteur académique universités"/>
    <x v="4"/>
    <n v="2600"/>
  </r>
  <r>
    <s v="FFEU: Marine onderzoeksinfrastructuur: Maritiem onderzoeksschip VLIZ"/>
    <s v="FFEU: Marine onderzoeksinfrastructuur: Maritiem onderzoeksschip VLIZ"/>
    <s v="FFEU"/>
    <m/>
    <x v="0"/>
    <n v="7000"/>
    <n v="100"/>
    <s v="01. Exploratie en exploitatie van het aardse milieu"/>
    <x v="8"/>
    <s v="Vlaamse overheid"/>
    <x v="3"/>
    <x v="0"/>
    <s v="313 Subsidies aan instellingen en verenigingen n.e.g."/>
    <s v="313 Subventions aux institutions et associations n.c.a."/>
    <x v="6"/>
    <n v="7000"/>
  </r>
  <r>
    <s v="FFEU: Energie- en milieu onderzoeksinfrastructuur: Infrastructuurnood VITO"/>
    <s v="FFEU: Energie- en milieu onderzoeksinfrastructuur: Infrastructuurnood VITO"/>
    <s v="FFEU"/>
    <m/>
    <x v="0"/>
    <n v="8000"/>
    <n v="100"/>
    <s v="06. Industriële productie en technologie"/>
    <x v="0"/>
    <s v="Vlaamse overheid"/>
    <x v="3"/>
    <x v="0"/>
    <s v="236 VITO - Vlaamse Instelling voor Technologisch Onderzoek"/>
    <s v="236 VITO - Vlaamse Instelling voor Technologisch Onderzoek"/>
    <x v="5"/>
    <n v="8000"/>
  </r>
  <r>
    <s v="FFEU: Digitale onderzoeksinfrastructuur: Supercomputer Associaties"/>
    <s v="FFEU: Digitale onderzoeksinfrastructuur: Supercomputer Associaties"/>
    <s v="FFEU"/>
    <m/>
    <x v="0"/>
    <n v="7100"/>
    <n v="100"/>
    <s v="06. Industriële productie en technologie"/>
    <x v="0"/>
    <s v="Vlaamse overheid"/>
    <x v="3"/>
    <x v="0"/>
    <s v="141 Investeringen academische sector universiteiten Investeringen academische sector universiteiten"/>
    <s v="141 Investissements secteur académique universités"/>
    <x v="4"/>
    <n v="7100"/>
  </r>
  <r>
    <s v="FFEU: Medische onderzoeksinfrastructuur: Vlaamse Biobank"/>
    <s v="FFEU: Medische onderzoeksinfrastructuur: Vlaamse Biobank"/>
    <s v="FFEU"/>
    <m/>
    <x v="0"/>
    <n v="8000"/>
    <n v="100"/>
    <s v="07. Gezondheid"/>
    <x v="4"/>
    <s v="Vlaamse overheid"/>
    <x v="3"/>
    <x v="0"/>
    <s v="313 Subsidies aan instellingen en verenigingen n.e.g."/>
    <s v="313 Subventions aux institutions et associations n.c.a."/>
    <x v="6"/>
    <n v="8000"/>
  </r>
  <r>
    <s v="Werkingsdotatie aan het IVA Vlaamse Milieumaatschappij (VMM)"/>
    <s v="Werkingsdotatie aan het IVA Vlaamse Milieumaatschappij (VMM)"/>
    <s v="LC4146B"/>
    <m/>
    <x v="0"/>
    <n v="7535.4553764962202"/>
    <n v="30.598579867270001"/>
    <s v="02. Milieubeheer en milieuzorg"/>
    <x v="9"/>
    <s v="Vlaamse overheid"/>
    <x v="3"/>
    <x v="0"/>
    <s v="324 Subsidies voor studies, enquêtes, expertise-contracten, onderzoekcontracten, acties n.e.g."/>
    <s v="324 Subventions pour études, enquêtes, contrats d'expertise, contrats de recherche, actions n.c.a."/>
    <x v="6"/>
    <n v="2305.7423317396874"/>
  </r>
  <r>
    <s v="Werkingsdotatie aan het EVA Vlaamse Landmaatschappij, Mestbank"/>
    <s v="Werkingsdotatie aan het EVA Vlaamse Landmaatschappij, Mestbank"/>
    <s v="LC4148B"/>
    <m/>
    <x v="0"/>
    <n v="762.19222183914803"/>
    <n v="100"/>
    <s v="04. Transport, telecommunicatie en andere infrastructuur"/>
    <x v="11"/>
    <s v="Vlaamse overheid"/>
    <x v="3"/>
    <x v="0"/>
    <s v="314 Subsidies voor studies, enquêtes, onderzoek-contracten, acties n.e.g."/>
    <s v="314 Subventions pour études, enquêtes, contrats de recherche, actions n.c.a."/>
    <x v="6"/>
    <n v="762.19222183914792"/>
  </r>
  <r>
    <s v="Uitgaven in toepassing van het decreet van 2 juli 1981 betreffende de voorkoming en het beheer van afvalstoffen (o.a. sensibilisering, studies en onderzoeken - afval en werkingsbijdragen inzameling en afzet)"/>
    <s v="Uitgaven in toepassing van het decreet van 2 juli 1981 betreffende de voorkoming en het beheer van afvalstoffen (o.a. sensibilisering, studies en onderzoeken - afval en werkingsbijdragen inzameling en afzet)"/>
    <s v="LC4172BC"/>
    <m/>
    <x v="0"/>
    <n v="1255.89607434098"/>
    <n v="100"/>
    <s v="02. Milieubeheer en milieuzorg"/>
    <x v="9"/>
    <s v="Vlaamse overheid"/>
    <x v="3"/>
    <x v="0"/>
    <s v="630 Fonds voor Preventie en Sanering inzake Milieu en Natuur"/>
    <s v="630 Fonds voor Preventie en Sanering inzake Milieu en Natuur"/>
    <x v="1"/>
    <n v="1255.89607434098"/>
  </r>
  <r>
    <s v="Algemene werkingstoelage aan openbare waterdistributienetwerken"/>
    <s v="Algemene werkingstoelage aan openbare waterdistributienetwerken"/>
    <s v="LC4350BC"/>
    <m/>
    <x v="0"/>
    <n v="5030.0894640779097"/>
    <n v="57.302568981922001"/>
    <s v="02. Milieubeheer en milieuzorg"/>
    <x v="9"/>
    <s v="Vlaamse overheid"/>
    <x v="3"/>
    <x v="0"/>
    <s v="630 Fonds voor Preventie en Sanering inzake Milieu en Natuur"/>
    <s v="630 Fonds voor Preventie en Sanering inzake Milieu en Natuur"/>
    <x v="1"/>
    <n v="2882.3704850056347"/>
  </r>
  <r>
    <s v="Allerlei werkingsuitgaven m.b.t. het begrotingsfonds van de Studiedienst van de Vlaamse Regering"/>
    <s v="Allerlei werkingsuitgaven m.b.t. het begrotingsfonds van de Studiedienst van de Vlaamse Regering"/>
    <s v="AN1291D"/>
    <m/>
    <x v="0"/>
    <n v="3"/>
    <n v="100"/>
    <s v="11. Politieke en sociale systemen, structuren en processen"/>
    <x v="7"/>
    <s v="Vlaamse overheid"/>
    <x v="3"/>
    <x v="0"/>
    <s v="314 Subsidies voor studies, enquêtes, onderzoek-contracten, acties n.e.g."/>
    <s v="314 Subventions pour études, enquêtes, contrats de recherche, actions n.c.a."/>
    <x v="6"/>
    <n v="3"/>
  </r>
  <r>
    <s v="Subsidie aan het Steunpunt Bestuurlijke Organisatie Vlaanderen"/>
    <s v="Subsidie aan het Steunpunt Bestuurlijke Organisatie Vlaanderen"/>
    <s v="BA3350C"/>
    <m/>
    <x v="0"/>
    <n v="229"/>
    <n v="100"/>
    <s v="11. Politieke en sociale systemen, structuren en processen"/>
    <x v="7"/>
    <s v="Vlaamse overheid"/>
    <x v="3"/>
    <x v="0"/>
    <s v="313 Subsidies aan instellingen en verenigingen n.e.g."/>
    <s v="313 Subventions aux institutions et associations n.c.a."/>
    <x v="6"/>
    <n v="229"/>
  </r>
  <r>
    <s v="Studiekosten betreffende de regionale en lokale openbare besturen"/>
    <s v="Studiekosten betreffende de regionale en lokale openbare besturen"/>
    <s v="BH1220D"/>
    <m/>
    <x v="0"/>
    <n v="168"/>
    <n v="100"/>
    <s v="11. Politieke en sociale systemen, structuren en processen"/>
    <x v="7"/>
    <s v="Vlaamse overheid"/>
    <x v="3"/>
    <x v="0"/>
    <s v="324 Subsidies voor studies, enquêtes, expertise-contracten, onderzoekcontracten, acties n.e.g."/>
    <s v="324 Subventions pour études, enquêtes, contrats d'expertise, contrats de recherche, actions n.c.a."/>
    <x v="6"/>
    <n v="168"/>
  </r>
  <r>
    <s v="Subsidie aan het Steunpunt Bestuurlijke Organisatie Vlaanderen"/>
    <s v="Subsidie aan het Steunpunt Bestuurlijke Organisatie Vlaanderen"/>
    <s v="BH3350D"/>
    <m/>
    <x v="0"/>
    <n v="229"/>
    <n v="100"/>
    <s v="11. Politieke en sociale systemen, structuren en processen"/>
    <x v="7"/>
    <s v="Vlaamse overheid"/>
    <x v="3"/>
    <x v="0"/>
    <s v="313 Subsidies aan instellingen en verenigingen n.e.g."/>
    <s v="313 Subventions aux institutions et associations n.c.a."/>
    <x v="6"/>
    <n v="229"/>
  </r>
  <r>
    <s v="Studiekosten en onderzoeksopdrachten in het kader van het stedenbeleid"/>
    <s v="Studiekosten en onderzoeksopdrachten in het kader van het stedenbeleid"/>
    <s v="BI1203D"/>
    <m/>
    <x v="0"/>
    <n v="207"/>
    <n v="100"/>
    <s v="11. Politieke en sociale systemen, structuren en processen"/>
    <x v="7"/>
    <s v="Vlaamse overheid"/>
    <x v="3"/>
    <x v="0"/>
    <s v="314 Subsidies voor studies, enquêtes, onderzoek-contracten, acties n.e.g."/>
    <s v="314 Subventions pour études, enquêtes, contrats de recherche, actions n.c.a."/>
    <x v="6"/>
    <n v="207"/>
  </r>
  <r>
    <s v="Allerhande uitgaven voor aanmoediging, organisatie en ontwikkeling van activiteiten voor de integratie van etnisch-culturele minderheden"/>
    <s v="Allerhande uitgaven voor aanmoediging, organisatie en ontwikkeling van activiteiten voor de integratie van etnisch-culturele minderheden"/>
    <s v="BJ1201D"/>
    <m/>
    <x v="0"/>
    <n v="211"/>
    <n v="100"/>
    <s v="11. Politieke en sociale systemen, structuren en processen"/>
    <x v="7"/>
    <s v="Vlaamse overheid"/>
    <x v="3"/>
    <x v="0"/>
    <s v="314 Subsidies voor studies, enquêtes, onderzoek-contracten, acties n.e.g."/>
    <s v="314 Subventions pour études, enquêtes, contrats de recherche, actions n.c.a."/>
    <x v="6"/>
    <n v="211"/>
  </r>
  <r>
    <s v="Subsidie aan het Steunpunt Gelijkekansenbeleid"/>
    <s v="Subsidie aan het Steunpunt Gelijkekansenbeleid"/>
    <s v="BJ3350D"/>
    <m/>
    <x v="0"/>
    <n v="191"/>
    <n v="100"/>
    <s v="11. Politieke en sociale systemen, structuren en processen"/>
    <x v="7"/>
    <s v="Vlaamse overheid"/>
    <x v="3"/>
    <x v="0"/>
    <s v="313 Subsidies aan instellingen en verenigingen n.e.g."/>
    <s v="313 Subventions aux institutions et associations n.c.a."/>
    <x v="6"/>
    <n v="191"/>
  </r>
  <r>
    <s v="Subsidie aan het Steunpunt Fiscaliteit en Begroting"/>
    <s v="Subsidie aan het Steunpunt Fiscaliteit en Begroting"/>
    <s v="CC3350B"/>
    <m/>
    <x v="0"/>
    <n v="220.97300000000001"/>
    <n v="100"/>
    <s v="11. Politieke en sociale systemen, structuren en processen"/>
    <x v="7"/>
    <s v="Vlaamse overheid"/>
    <x v="3"/>
    <x v="0"/>
    <s v="313 Subsidies aan instellingen en verenigingen n.e.g."/>
    <s v="313 Subventions aux institutions et associations n.c.a."/>
    <x v="6"/>
    <n v="220.97300000000004"/>
  </r>
  <r>
    <s v="Rentelast lening universiteiten (Academische sector)"/>
    <s v="Rentelast lening universiteiten (Academische sector)"/>
    <s v="CG2105B"/>
    <m/>
    <x v="0"/>
    <n v="49"/>
    <n v="25"/>
    <s v="12. Algemene kennisvooruitgang: O&amp;O gefinancierd uit algemene universiteitsfondsen (AUF)"/>
    <x v="3"/>
    <s v="Vlaamse overheid"/>
    <x v="3"/>
    <x v="0"/>
    <s v="145 Bijzondere kredietlijnen (niet harmoniseerbaar)"/>
    <s v="145 Lignes de crédit particulières (non harmonisables)"/>
    <x v="4"/>
    <n v="12.25"/>
  </r>
  <r>
    <s v="Intrestlasten van leningen aangegaan door de universiteiten en het UZ Gent voor de financiering van onroerende investeringen "/>
    <s v="Intrestlasten van leningen aangegaan door de universiteiten en het UZ Gent voor de financiering van onroerende investeringen "/>
    <s v="CG4003B"/>
    <m/>
    <x v="0"/>
    <n v="1024"/>
    <n v="25"/>
    <s v="12. Algemene kennisvooruitgang: O&amp;O gefinancierd uit algemene universiteitsfondsen (AUF)"/>
    <x v="3"/>
    <s v="Vlaamse overheid"/>
    <x v="3"/>
    <x v="0"/>
    <s v="145 Bijzondere kredietlijnen (niet harmoniseerbaar)"/>
    <s v="145 Lignes de crédit particulières (non harmonisables)"/>
    <x v="4"/>
    <n v="256"/>
  </r>
  <r>
    <s v="Kapitaalsaflossing lening universiteiten (Academische sector)"/>
    <s v="Kapitaalsaflossing lening universiteiten (Academische sector)"/>
    <s v="CG9105B"/>
    <m/>
    <x v="0"/>
    <n v="2185"/>
    <n v="25"/>
    <s v="12. Algemene kennisvooruitgang: O&amp;O gefinancierd uit algemene universiteitsfondsen (AUF)"/>
    <x v="3"/>
    <s v="Vlaamse overheid"/>
    <x v="3"/>
    <x v="0"/>
    <s v="145 Bijzondere kredietlijnen (niet harmoniseerbaar)"/>
    <s v="145 Lignes de crédit particulières (non harmonisables)"/>
    <x v="4"/>
    <n v="546.25"/>
  </r>
  <r>
    <s v="Subsidies met betrekking tot de cofinanciering van het Steunpunt Buitenlands Beleid, Toerisme en Recreatie"/>
    <s v="Subsidies met betrekking tot de cofinanciering van het Steunpunt Buitenlands Beleid, Toerisme en Recreatie"/>
    <s v="DC3310B"/>
    <m/>
    <x v="0"/>
    <n v="295"/>
    <n v="100"/>
    <s v="10. Cultuur, recreatie, godsdienst en media"/>
    <x v="5"/>
    <s v="Vlaamse overheid"/>
    <x v="3"/>
    <x v="0"/>
    <s v="313 Subsidies aan instellingen en verenigingen n.e.g."/>
    <s v="313 Subventions aux institutions et associations n.c.a."/>
    <x v="6"/>
    <n v="295"/>
  </r>
  <r>
    <s v="Subsidie aan de Koninklijke Maatschappij voor Dierkunde van Antwerpen (decreet van 30 mei 1985)"/>
    <s v="Subsidie aan de Koninklijke Maatschappij voor Dierkunde van Antwerpen (decreet van 30 mei 1985)"/>
    <s v="DG3301B"/>
    <m/>
    <x v="0"/>
    <n v="1798.4421"/>
    <n v="30.361906007426999"/>
    <s v="10. Cultuur, recreatie, godsdienst en media"/>
    <x v="5"/>
    <s v="Vlaamse overheid"/>
    <x v="3"/>
    <x v="0"/>
    <s v="313 Subsidies aan instellingen en verenigingen n.e.g."/>
    <s v="313 Subventions aux institutions et associations n.c.a."/>
    <x v="6"/>
    <n v="546.04129999999623"/>
  </r>
  <r>
    <s v="Dotatie aan het IVA &quot;Toerisme Vlaanderen&quot;"/>
    <s v="Dotatie aan het IVA &quot;Toerisme Vlaanderen&quot;"/>
    <s v="DG4101B"/>
    <m/>
    <x v="0"/>
    <n v="317.10299471521"/>
    <n v="100"/>
    <s v="10. Cultuur, recreatie, godsdienst en media"/>
    <x v="5"/>
    <s v="Vlaamse overheid"/>
    <x v="3"/>
    <x v="0"/>
    <s v="314 Subsidies voor studies, enquêtes, onderzoek-contracten, acties n.e.g."/>
    <s v="314 Subventions pour études, enquêtes, contrats de recherche, actions n.c.a."/>
    <x v="6"/>
    <n v="317.10299471521"/>
  </r>
  <r>
    <s v="Uitgaven in het kader van internationale wetenschappelijke samenwerking"/>
    <s v="Uitgaven in het kader van internationale wetenschappelijke samenwerking"/>
    <s v="EC1225B"/>
    <m/>
    <x v="0"/>
    <n v="64"/>
    <n v="100"/>
    <s v="11. Politieke en sociale systemen, structuren en processen"/>
    <x v="7"/>
    <s v="Vlaamse overheid"/>
    <x v="3"/>
    <x v="0"/>
    <s v="730 Andere programma's en projecten op internationaal vlak"/>
    <s v="730 Autres programmes et projets au niveau international"/>
    <x v="3"/>
    <n v="64"/>
  </r>
  <r>
    <s v="Subsidie voor een co-financiering van het Steunpunt Ondernemen en Internationaal Ondernemen"/>
    <s v="Subsidie voor een co-financiering van het Steunpunt Ondernemen en Internationaal Ondernemen"/>
    <s v="EC3301B"/>
    <m/>
    <x v="0"/>
    <n v="268"/>
    <n v="100"/>
    <s v="06. Industriële productie en technologie"/>
    <x v="0"/>
    <s v="Vlaamse overheid"/>
    <x v="3"/>
    <x v="0"/>
    <s v="313 Subsidies aan instellingen en verenigingen n.e.g."/>
    <s v="313 Subventions aux institutions et associations n.c.a."/>
    <x v="6"/>
    <n v="268"/>
  </r>
  <r>
    <s v="Subsidie aan Steunpunten beleidsrelevant onderzoek"/>
    <s v="Subsidie aan Steunpunten beleidsrelevant onderzoek"/>
    <s v="EC3303B"/>
    <m/>
    <x v="0"/>
    <n v="8628"/>
    <n v="100"/>
    <s v="11. Politieke en sociale systemen, structuren en processen"/>
    <x v="7"/>
    <s v="Vlaamse overheid"/>
    <x v="3"/>
    <x v="0"/>
    <s v="313 Subsidies aan instellingen en verenigingen n.e.g."/>
    <s v="313 Subventions aux institutions et associations n.c.a."/>
    <x v="6"/>
    <n v="8628"/>
  </r>
  <r>
    <s v="Subsidie co-financiering Steunpunt O&amp;O Indicatoren"/>
    <s v="Subsidie co-financiering Steunpunt O&amp;O Indicatoren"/>
    <s v="EC3304B"/>
    <m/>
    <x v="0"/>
    <n v="1314"/>
    <n v="100"/>
    <s v="11. Politieke en sociale systemen, structuren en processen"/>
    <x v="7"/>
    <s v="Vlaamse overheid"/>
    <x v="3"/>
    <x v="0"/>
    <s v="313 Subsidies aan instellingen en verenigingen n.e.g."/>
    <s v="313 Subventions aux institutions et associations n.c.a."/>
    <x v="6"/>
    <n v="1314"/>
  </r>
  <r>
    <s v="Subsidies in het kader van internationale wetenschappelijke en innovatiesamenwerking"/>
    <s v="Subsidies in het kader van internationale wetenschappelijke en innovatiesamenwerking"/>
    <s v="EC3311B"/>
    <m/>
    <x v="0"/>
    <n v="920"/>
    <n v="100"/>
    <s v="11. Politieke en sociale systemen, structuren en processen"/>
    <x v="7"/>
    <s v="Vlaamse overheid"/>
    <x v="3"/>
    <x v="0"/>
    <s v="730 Andere programma's en projecten op internationaal vlak"/>
    <s v="730 Autres programmes et projets au niveau international"/>
    <x v="3"/>
    <n v="920"/>
  </r>
  <r>
    <s v="Deelname aan het Europese VISION ERA-NET"/>
    <s v="Deelname aan het Europese VISION ERA-NET"/>
    <s v="EC3510B"/>
    <m/>
    <x v="0"/>
    <n v="350"/>
    <n v="100"/>
    <s v="11. Politieke en sociale systemen, structuren en processen"/>
    <x v="7"/>
    <s v="Vlaamse overheid"/>
    <x v="3"/>
    <x v="0"/>
    <s v="730 Andere programma's en projecten op internationaal vlak"/>
    <s v="730 Autres programmes et projets au niveau international"/>
    <x v="3"/>
    <n v="350"/>
  </r>
  <r>
    <s v="Dotatie aan het IWT-Vlaanderen ter ondersteuning van de Vlaamse deelname aan de Europese programma's (VCP-werking)"/>
    <s v="Dotatie aan het IWT-Vlaanderen ter ondersteuning van de Vlaamse deelname aan de Europese programma's (VCP-werking)"/>
    <s v="EC4107B"/>
    <m/>
    <x v="0"/>
    <n v="335"/>
    <n v="100"/>
    <s v="06. Industriële productie en technologie"/>
    <x v="0"/>
    <s v="Vlaamse overheid"/>
    <x v="3"/>
    <x v="0"/>
    <s v="730 Andere programma's en projecten op internationaal vlak"/>
    <s v="730 Autres programmes et projets au niveau international"/>
    <x v="3"/>
    <n v="335"/>
  </r>
  <r>
    <s v="Vastleggingsmachtiging Fonds voor Flankerend Economisch beleid"/>
    <s v="Vastleggingsmachtiging Fonds voor Flankerend Economisch beleid"/>
    <s v="ED9911C"/>
    <m/>
    <x v="0"/>
    <n v="41100"/>
    <n v="100"/>
    <s v="06. Industriële productie en technologie"/>
    <x v="0"/>
    <s v="Vlaamse overheid"/>
    <x v="3"/>
    <x v="0"/>
    <s v="313 Subsidies aan instellingen en verenigingen n.e.g."/>
    <s v="313 Subventions aux institutions et associations n.c.a."/>
    <x v="6"/>
    <n v="41100"/>
  </r>
  <r>
    <s v="Subsidie aan het Instituut voor Plantenbiotechnologie voor Ontwikkelingslanden (IPBO)"/>
    <s v="Subsidie aan het Instituut voor Plantenbiotechnologie voor Ontwikkelingslanden (IPBO)"/>
    <s v="EE3302B"/>
    <m/>
    <x v="0"/>
    <n v="92"/>
    <n v="100"/>
    <s v="12. Algemene kennisvooruitgang: O&amp;O gefinancierd uit algemene universiteitsfondsen (AUF)"/>
    <x v="3"/>
    <s v="Vlaamse overheid"/>
    <x v="3"/>
    <x v="0"/>
    <s v="313 Subsidies aan instellingen en verenigingen n.e.g."/>
    <s v="313 Subventions aux institutions et associations n.c.a."/>
    <x v="6"/>
    <n v="92"/>
  </r>
  <r>
    <s v="Subsidie aan het Internationaal Centrum voor Reproductieve Gezondheid (ICRH)"/>
    <s v="Subsidie aan het Internationaal Centrum voor Reproductieve Gezondheid (ICRH)"/>
    <s v="EE3303B"/>
    <m/>
    <x v="0"/>
    <n v="71"/>
    <n v="100"/>
    <s v="12. Algemene kennisvooruitgang: O&amp;O gefinancierd uit algemene universiteitsfondsen (AUF)"/>
    <x v="3"/>
    <s v="Vlaamse overheid"/>
    <x v="3"/>
    <x v="0"/>
    <s v="313 Subsidies aan instellingen en verenigingen n.e.g."/>
    <s v="313 Subventions aux institutions et associations n.c.a."/>
    <x v="6"/>
    <n v="71"/>
  </r>
  <r>
    <s v="Subsidies Projectmatig Wetenschappelijk Onderzoek (PWO)"/>
    <s v="Subsidies Projectmatig Wetenschappelijk Onderzoek (PWO)"/>
    <s v="EE3305B"/>
    <m/>
    <x v="0"/>
    <n v="9500"/>
    <n v="100"/>
    <s v="06. Industriële productie en technologie"/>
    <x v="0"/>
    <s v="Vlaamse overheid"/>
    <x v="3"/>
    <x v="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00"/>
  </r>
  <r>
    <s v="Subsidies voor het verrichten van wetenschappelijk onderzoek door de instellingen van postinitieel onderwijs en hogere instituten voor schone kunsten"/>
    <s v="Subsidies voor het verrichten van wetenschappelijk onderzoek door de instellingen van postinitieel onderwijs en hogere instituten voor schone kunsten"/>
    <s v="EE3307B"/>
    <m/>
    <x v="0"/>
    <n v="2150"/>
    <n v="100"/>
    <s v="12. Algemene kennisvooruitgang: O&amp;O gefinancierd uit algemene universiteitsfondsen (AUF)"/>
    <x v="3"/>
    <s v="Vlaamse overheid"/>
    <x v="3"/>
    <x v="0"/>
    <s v="111 Werkingsuitkering Nederlandstalige instellingen"/>
    <s v="111 Allocation de fonctionnement institutions néerlandophones"/>
    <x v="4"/>
    <n v="2150"/>
  </r>
  <r>
    <s v="Subsidie aan de bijzondere onderzoeksfondsen voor de financiering van een tenure track-stelsel aan de universiteiten"/>
    <s v="Subsidie aan de bijzondere onderzoeksfondsen voor de financiering van een tenure track-stelsel aan de universiteiten"/>
    <s v="EE3309B"/>
    <m/>
    <x v="0"/>
    <n v="2800"/>
    <n v="100"/>
    <s v="13. Algemene kennisvooruitgang: O&amp;O gefinancierd uit andere bronnen dan AUF"/>
    <x v="1"/>
    <s v="Vlaamse overheid"/>
    <x v="3"/>
    <x v="0"/>
    <s v="130 Speciale fondsen voor onderzoek in universiteiten"/>
    <s v="130 Fonds spéciaux de recherche dans les universités"/>
    <x v="4"/>
    <n v="2800"/>
  </r>
  <r>
    <s v="Subsidie aan de Koninklijke Maatschappij voor Dierkunde in Antwerpen (KMDA)"/>
    <s v="Subsidie aan de Koninklijke Maatschappij voor Dierkunde in Antwerpen (KMDA)"/>
    <s v="EE3341B"/>
    <m/>
    <x v="0"/>
    <n v="831"/>
    <n v="100"/>
    <s v="02. Milieubeheer en milieuzorg"/>
    <x v="9"/>
    <s v="Vlaamse overheid"/>
    <x v="3"/>
    <x v="0"/>
    <s v="313 Subsidies aan instellingen en verenigingen n.e.g."/>
    <s v="313 Subventions aux institutions et associations n.c.a."/>
    <x v="6"/>
    <n v="831"/>
  </r>
  <r>
    <s v="Subsidie aan het Vlaams Instituut voor de Zee vzw"/>
    <s v="Subsidie aan het Vlaams Instituut voor de Zee vzw"/>
    <s v="EE3343B"/>
    <m/>
    <x v="0"/>
    <n v="1095"/>
    <n v="100"/>
    <s v="01. Exploratie en exploitatie van het aardse milieu"/>
    <x v="8"/>
    <s v="Vlaamse overheid"/>
    <x v="3"/>
    <x v="0"/>
    <s v="313 Subsidies aan instellingen en verenigingen n.e.g."/>
    <s v="313 Subventions aux institutions et associations n.c.a."/>
    <x v="6"/>
    <n v="1095"/>
  </r>
  <r>
    <s v="Subsidie aan het Vlaams Instituut voor de Zee vzw voor de ondersteuning en werking van het IODE Project Office"/>
    <s v="Subsidie aan het Vlaams Instituut voor de Zee vzw voor de ondersteuning en werking van het IODE Project Office"/>
    <s v="EE3344B"/>
    <m/>
    <x v="0"/>
    <n v="589"/>
    <n v="70"/>
    <s v="01. Exploratie en exploitatie van het aardse milieu"/>
    <x v="8"/>
    <s v="Vlaamse overheid"/>
    <x v="3"/>
    <x v="0"/>
    <s v="313 Subsidies aan instellingen en verenigingen n.e.g."/>
    <s v="313 Subventions aux institutions et associations n.c.a."/>
    <x v="6"/>
    <n v="412.3"/>
  </r>
  <r>
    <s v="Subsidie aan de United Nations University (UNU) in het kader van het programma regionale integratiestudies"/>
    <s v="Subsidie aan de United Nations University (UNU) in het kader van het programma regionale integratiestudies"/>
    <s v="EE3540B"/>
    <m/>
    <x v="0"/>
    <n v="1019"/>
    <n v="100"/>
    <s v="11. Politieke en sociale systemen, structuren en processen"/>
    <x v="7"/>
    <s v="Vlaamse overheid"/>
    <x v="3"/>
    <x v="0"/>
    <s v="313 Subsidies aan instellingen en verenigingen n.e.g."/>
    <s v="313 Subventions aux institutions et associations n.c.a."/>
    <x v="6"/>
    <n v="1019"/>
  </r>
  <r>
    <s v="Subsidie aan UNESCO voor de ondersteuning van het Vlaams UNESCO-Trustfonds wetenschappen"/>
    <s v="Subsidie aan UNESCO voor de ondersteuning van het Vlaams UNESCO-Trustfonds wetenschappen"/>
    <s v="EE3541B"/>
    <m/>
    <x v="0"/>
    <n v="1459"/>
    <n v="100"/>
    <s v="11. Politieke en sociale systemen, structuren en processen"/>
    <x v="7"/>
    <s v="Vlaamse overheid"/>
    <x v="3"/>
    <x v="0"/>
    <s v="730 Andere programma's en projecten op internationaal vlak"/>
    <s v="730 Autres programmes et projets au niveau international"/>
    <x v="3"/>
    <n v="1459"/>
  </r>
  <r>
    <s v="Versterking van de onderzoeksbetrokkenheid van de academische opleidingen aan de hogescholen"/>
    <s v="Versterking van de onderzoeksbetrokkenheid van de academische opleidingen aan de hogescholen"/>
    <s v="EE4001B"/>
    <m/>
    <x v="0"/>
    <n v="6500"/>
    <n v="100"/>
    <s v="12. Algemene kennisvooruitgang: O&amp;O gefinancierd uit algemene universiteitsfondsen (AUF)"/>
    <x v="3"/>
    <s v="Vlaamse overheid"/>
    <x v="3"/>
    <x v="0"/>
    <s v="111 Werkingsuitkering Nederlandstalige instellingen"/>
    <s v="111 Allocation de fonctionnement institutions néerlandophones"/>
    <x v="4"/>
    <n v="6500"/>
  </r>
  <r>
    <s v="Subsidie aan de bijzondere onderzoeksfondsen in het kader van het Methusalem-programma"/>
    <s v="Subsidie aan de bijzondere onderzoeksfondsen in het kader van het Methusalem-programma"/>
    <s v="EE4002B"/>
    <m/>
    <x v="0"/>
    <n v="15242"/>
    <n v="100"/>
    <s v="13. Algemene kennisvooruitgang: O&amp;O gefinancierd uit andere bronnen dan AUF"/>
    <x v="1"/>
    <s v="Vlaamse overheid"/>
    <x v="3"/>
    <x v="0"/>
    <s v="130 Speciale fondsen voor onderzoek in universiteiten"/>
    <s v="130 Fonds spéciaux de recherche dans les universités"/>
    <x v="4"/>
    <n v="15242"/>
  </r>
  <r>
    <s v="Subsidie aan de bijzondere onderzoeksfondsen voor de aanstelling van bijkomende ZAP-mandaten"/>
    <s v="Subsidie aan de bijzondere onderzoeksfondsen voor de aanstelling van bijkomende ZAP-mandaten"/>
    <s v="EE4003B"/>
    <m/>
    <x v="0"/>
    <n v="3029"/>
    <n v="100"/>
    <s v="13. Algemene kennisvooruitgang: O&amp;O gefinancierd uit andere bronnen dan AUF"/>
    <x v="1"/>
    <s v="Vlaamse overheid"/>
    <x v="3"/>
    <x v="0"/>
    <s v="130 Speciale fondsen voor onderzoek in universiteiten"/>
    <s v="130 Fonds spéciaux de recherche dans les universités"/>
    <x v="4"/>
    <n v="3029"/>
  </r>
  <r>
    <s v="Dotatie aan het industrieel onderzoeksfonds Vlaanderen "/>
    <s v="Dotatie aan het industrieel onderzoeksfonds Vlaanderen "/>
    <s v="EE4012B"/>
    <m/>
    <x v="0"/>
    <n v="16754"/>
    <n v="100"/>
    <s v="06. Industriële productie en technologie"/>
    <x v="0"/>
    <s v="Vlaamse overheid"/>
    <x v="3"/>
    <x v="0"/>
    <s v="130 Speciale fondsen voor onderzoek in universiteiten"/>
    <s v="130 Fonds spéciaux de recherche dans les universités"/>
    <x v="4"/>
    <n v="16754"/>
  </r>
  <r>
    <s v="Subsidie aan het FWO Vlaanderen voor het Odysseus-programma"/>
    <s v="Subsidie aan het FWO Vlaanderen voor het Odysseus-programma"/>
    <s v="EE4105B"/>
    <m/>
    <x v="0"/>
    <n v="12402"/>
    <n v="100"/>
    <s v="13. Algemene kennisvooruitgang: O&amp;O gefinancierd uit andere bronnen dan AUF"/>
    <x v="1"/>
    <s v="Vlaamse overheid"/>
    <x v="3"/>
    <x v="0"/>
    <s v="510 NFWO - Nationaal Fonds voor Wetenschappelijk Onderzoek"/>
    <s v="510 FNRS - Fonds national de Recherche scientifique"/>
    <x v="2"/>
    <n v="12402"/>
  </r>
  <r>
    <s v="Subsidie Stichting Technologie Vlaanderen"/>
    <s v="Subsidie Stichting Technologie Vlaanderen"/>
    <s v="EE4106B"/>
    <m/>
    <x v="0"/>
    <n v="2281"/>
    <n v="100"/>
    <s v="11. Politieke en sociale systemen, structuren en processen"/>
    <x v="7"/>
    <s v="Vlaamse overheid"/>
    <x v="3"/>
    <x v="0"/>
    <s v="313 Subsidies aan instellingen en verenigingen n.e.g."/>
    <s v="313 Subventions aux institutions et associations n.c.a."/>
    <x v="6"/>
    <n v="2281"/>
  </r>
  <r>
    <s v="Dotatie aan het IWT voor steun aan toegepast biomedisch onderzoek met een primair maatschappelijke finaliteit"/>
    <s v="Dotatie aan het IWT voor steun aan toegepast biomedisch onderzoek met een primair maatschappelijke finaliteit"/>
    <s v="EE4108B"/>
    <m/>
    <x v="0"/>
    <n v="6000"/>
    <n v="100"/>
    <s v="07. Gezondheid"/>
    <x v="4"/>
    <s v="Vlaamse overheid"/>
    <x v="3"/>
    <x v="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000"/>
  </r>
  <r>
    <s v="Subsidie aan de Koninklijke Vlaamse Academie van België voor Wetenschappen en Kunsten"/>
    <s v="Subsidie aan de Koninklijke Vlaamse Academie van België voor Wetenschappen en Kunsten"/>
    <s v="EE4111B"/>
    <m/>
    <x v="0"/>
    <n v="1198"/>
    <n v="40"/>
    <s v="10. Cultuur, recreatie, godsdienst en media"/>
    <x v="5"/>
    <s v="Vlaamse overheid"/>
    <x v="3"/>
    <x v="0"/>
    <s v="220 Academies"/>
    <s v="220 Académies"/>
    <x v="5"/>
    <n v="479.2"/>
  </r>
  <r>
    <s v="Subsidie aan het FWO Vlaanderen"/>
    <s v="Subsidie aan het FWO Vlaanderen"/>
    <s v="EE4113B"/>
    <m/>
    <x v="0"/>
    <n v="117908.838"/>
    <n v="100"/>
    <s v="13. Algemene kennisvooruitgang: O&amp;O gefinancierd uit andere bronnen dan AUF"/>
    <x v="1"/>
    <s v="Vlaamse overheid"/>
    <x v="3"/>
    <x v="0"/>
    <s v="510 NFWO - Nationaal Fonds voor Wetenschappelijk Onderzoek"/>
    <s v="510 FNRS - Fonds national de Recherche scientifique"/>
    <x v="2"/>
    <n v="117908.838"/>
  </r>
  <r>
    <s v="Dotatie aan het IWT in verband met het toekennen van specialisatiebeurzen (decreet van 23 januari 1991)"/>
    <s v="Dotatie aan het IWT in verband met het toekennen van specialisatiebeurzen (decreet van 23 januari 1991)"/>
    <s v="EE4114B"/>
    <m/>
    <x v="0"/>
    <n v="24665"/>
    <n v="100"/>
    <s v="13. Algemene kennisvooruitgang: O&amp;O gefinancierd uit andere bronnen dan AUF"/>
    <x v="1"/>
    <s v="Vlaamse overheid"/>
    <x v="3"/>
    <x v="0"/>
    <s v="450 Specialisatiebeurzen (ex-IWONL)"/>
    <s v="450 Bourses de spécialisation (ex-IRSIA)"/>
    <x v="0"/>
    <n v="24665"/>
  </r>
  <r>
    <s v="Dotatie aan het E.V.A. Herculesstichting als beheersvergoeding"/>
    <s v="Dotatie aan het E.V.A. Herculesstichting als beheersvergoeding"/>
    <s v="EE4116B"/>
    <m/>
    <x v="0"/>
    <n v="606"/>
    <n v="100"/>
    <s v="13. Algemene kennisvooruitgang: O&amp;O gefinancierd uit andere bronnen dan AUF"/>
    <x v="1"/>
    <s v="Vlaamse overheid"/>
    <x v="3"/>
    <x v="0"/>
    <s v="560 Subsidie aan de Herculesstichting"/>
    <s v="560 Subsidie aan de Herculesstichting"/>
    <x v="2"/>
    <n v="606"/>
  </r>
  <r>
    <s v="Dotatie aan IWT voor de bevordering van technologietransfer en onderzoek door instellingen van hoger onderwijs"/>
    <s v="Dotatie aan IWT voor de bevordering van technologietransfer en onderzoek door instellingen van hoger onderwijs"/>
    <s v="EE4117B"/>
    <m/>
    <x v="0"/>
    <n v="9214"/>
    <n v="100"/>
    <s v="06. Industriële productie en technologie"/>
    <x v="0"/>
    <s v="Vlaamse overheid"/>
    <x v="3"/>
    <x v="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214"/>
  </r>
  <r>
    <s v="Aanvullende dotatie aan het IWT i.v.m. het toekennen van specialisatiebeurzen"/>
    <s v="Aanvullende dotatie aan het IWT i.v.m. het toekennen van specialisatiebeurzen"/>
    <s v="EE4118B"/>
    <m/>
    <x v="0"/>
    <n v="2353"/>
    <n v="100"/>
    <s v="13. Algemene kennisvooruitgang: O&amp;O gefinancierd uit andere bronnen dan AUF"/>
    <x v="1"/>
    <s v="Vlaamse overheid"/>
    <x v="3"/>
    <x v="0"/>
    <s v="450 Specialisatiebeurzen (ex-IWONL)"/>
    <s v="450 Bourses de spécialisation (ex-IRSIA)"/>
    <x v="0"/>
    <n v="2353"/>
  </r>
  <r>
    <s v="Subsidie aan het FWO Vlaanderen voor projecten in het kader van internationale onderzoeksfaciliteiten"/>
    <s v="Subsidie aan het FWO Vlaanderen voor projecten in het kader van internationale onderzoeksfaciliteiten"/>
    <s v="EE4121B"/>
    <m/>
    <x v="0"/>
    <n v="2281"/>
    <n v="100"/>
    <s v="13. Algemene kennisvooruitgang: O&amp;O gefinancierd uit andere bronnen dan AUF"/>
    <x v="1"/>
    <s v="Vlaamse overheid"/>
    <x v="3"/>
    <x v="0"/>
    <s v="510 NFWO - Nationaal Fonds voor Wetenschappelijk Onderzoek"/>
    <s v="510 FNRS - Fonds national de Recherche scientifique"/>
    <x v="2"/>
    <n v="2281"/>
  </r>
  <r>
    <s v="Subsidie aan het FWO-Vlaanderen voor internationale wetenschappelijke samenwerking"/>
    <s v="Subsidie aan het FWO-Vlaanderen voor internationale wetenschappelijke samenwerking"/>
    <s v="EE4122B"/>
    <m/>
    <x v="0"/>
    <n v="2200"/>
    <n v="100"/>
    <s v="13. Algemene kennisvooruitgang: O&amp;O gefinancierd uit andere bronnen dan AUF"/>
    <x v="1"/>
    <s v="Vlaamse overheid"/>
    <x v="3"/>
    <x v="0"/>
    <s v="510 NFWO - Nationaal Fonds voor Wetenschappelijk Onderzoek"/>
    <s v="510 FNRS - Fonds national de Recherche scientifique"/>
    <x v="2"/>
    <n v="2200"/>
  </r>
  <r>
    <s v="Strategisch basisonderzoek (IWT-Vlaanderen)"/>
    <s v="Strategisch basisonderzoek (IWT-Vlaanderen)"/>
    <s v="EE4125B"/>
    <m/>
    <x v="0"/>
    <n v="38604"/>
    <n v="100"/>
    <s v="06. Industriële productie en technologie"/>
    <x v="0"/>
    <s v="Vlaamse overheid"/>
    <x v="3"/>
    <x v="0"/>
    <s v="410 O&amp;O-programma's en -projecten (subsidies en terugvorderbare voorschotten)"/>
    <s v="410 Programmes et projets de R&amp;D (subventions et avances récupérables)"/>
    <x v="0"/>
    <n v="38604"/>
  </r>
  <r>
    <s v="Subsidies aan wetenschappelijk en technisch onderzoek met landbouwkundig doel (IWT-Vlaanderen)"/>
    <s v="Subsidies aan wetenschappelijk en technisch onderzoek met landbouwkundig doel (IWT-Vlaanderen)"/>
    <s v="EE4131B"/>
    <m/>
    <x v="0"/>
    <n v="9602"/>
    <n v="100"/>
    <s v="08. Landbouw"/>
    <x v="6"/>
    <s v="Vlaamse overheid"/>
    <x v="3"/>
    <x v="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602"/>
  </r>
  <r>
    <s v="Dotatie gefinancierd met de netto opbrengst van de winst van de Nationale Loterij voor FWO Vlaanderen"/>
    <s v="Dotatie gefinancierd met de netto opbrengst van de winst van de Nationale Loterij voor FWO Vlaanderen"/>
    <s v="EE4180B"/>
    <m/>
    <x v="0"/>
    <n v="11712"/>
    <n v="100"/>
    <s v="13. Algemene kennisvooruitgang: O&amp;O gefinancierd uit andere bronnen dan AUF"/>
    <x v="1"/>
    <s v="Vlaamse overheid"/>
    <x v="3"/>
    <x v="0"/>
    <s v="510 NFWO - Nationaal Fonds voor Wetenschappelijk Onderzoek"/>
    <s v="510 FNRS - Fonds national de Recherche scientifique"/>
    <x v="2"/>
    <n v="11712"/>
  </r>
  <r>
    <s v="Subsidie aan de Bijzondere Onderzoeksfondsen voor de universiteiten"/>
    <s v="Subsidie aan de Bijzondere Onderzoeksfondsen voor de universiteiten"/>
    <s v="EE4464B"/>
    <m/>
    <x v="0"/>
    <n v="2500"/>
    <n v="100"/>
    <s v="13. Algemene kennisvooruitgang: O&amp;O gefinancierd uit andere bronnen dan AUF"/>
    <x v="1"/>
    <s v="Vlaamse overheid"/>
    <x v="3"/>
    <x v="0"/>
    <s v="130 Speciale fondsen voor onderzoek in universiteiten"/>
    <s v="130 Fonds spéciaux de recherche dans les universités"/>
    <x v="4"/>
    <n v="2500"/>
  </r>
  <r>
    <s v="Subsidies aan het Vlaams Instituut voor de Zee vzw voor investeringsuitgaven"/>
    <s v="Subsidies aan het Vlaams Instituut voor de Zee vzw voor investeringsuitgaven"/>
    <s v="EE5246B"/>
    <m/>
    <x v="0"/>
    <n v="1100"/>
    <n v="100"/>
    <s v="01. Exploratie en exploitatie van het aardse milieu"/>
    <x v="8"/>
    <s v="Vlaamse overheid"/>
    <x v="3"/>
    <x v="0"/>
    <s v="313 Subsidies aan instellingen en verenigingen n.e.g."/>
    <s v="313 Subventions aux institutions et associations n.c.a."/>
    <x v="6"/>
    <n v="1100"/>
  </r>
  <r>
    <s v="Dotatie aan het E.V.A. Herculesstichting voor de financiering van (middel)zware onderzoeksapparatuur (art. 75 decreet 22.12.2006)"/>
    <s v="Dotatie aan het E.V.A. Herculesstichting voor de financiering van (middel)zware onderzoeksapparatuur (art. 75 decreet 22.12.2006)"/>
    <s v="EE6102B"/>
    <m/>
    <x v="0"/>
    <n v="15000"/>
    <n v="100"/>
    <s v="13. Algemene kennisvooruitgang: O&amp;O gefinancierd uit andere bronnen dan AUF"/>
    <x v="1"/>
    <s v="Vlaamse overheid"/>
    <x v="3"/>
    <x v="0"/>
    <s v="560 Subsidie aan de Herculesstichting"/>
    <s v="560 Subsidie aan de Herculesstichting"/>
    <x v="2"/>
    <n v="15000"/>
  </r>
  <r>
    <s v="Allerhande investeringen Nationale Plantentuin Meise"/>
    <s v="Allerhande investeringen Nationale Plantentuin Meise"/>
    <s v="EE7401B"/>
    <m/>
    <x v="0"/>
    <n v="219.88399999999999"/>
    <n v="100"/>
    <s v="02. Milieubeheer en milieuzorg"/>
    <x v="9"/>
    <s v="Vlaamse overheid"/>
    <x v="3"/>
    <x v="0"/>
    <s v="211 Basisfinanciering, werking, investeringen van de WI"/>
    <s v="211 Financement de base, fonctionnement, investissements des IS"/>
    <x v="5"/>
    <n v="219.88399999999999"/>
  </r>
  <r>
    <s v="Subsidie aan de VZW IMEC"/>
    <s v="Subsidie aan de VZW IMEC"/>
    <s v="EF3301B"/>
    <m/>
    <x v="0"/>
    <n v="44171"/>
    <n v="100"/>
    <s v="06. Industriële productie en technologie"/>
    <x v="0"/>
    <s v="Vlaamse overheid"/>
    <x v="3"/>
    <x v="0"/>
    <s v="237 IMEC - Interuniversitair Centrum voor Micro-Electronica"/>
    <s v="237 IMEC - Interuniversitair Centrum voor Micro-Electronica"/>
    <x v="5"/>
    <n v="44171"/>
  </r>
  <r>
    <s v="Subsidie aan de Vlaamse Interuniversitaire Instelling voor Biotechnologie"/>
    <s v="Subsidie aan de Vlaamse Interuniversitaire Instelling voor Biotechnologie"/>
    <s v="EF3302B"/>
    <m/>
    <x v="0"/>
    <n v="38962"/>
    <n v="100"/>
    <s v="06. Industriële productie en technologie"/>
    <x v="0"/>
    <s v="Vlaamse overheid"/>
    <x v="3"/>
    <x v="0"/>
    <s v="239 VIB - Vlaams Interuniversitair Instituut voor de Biotechnologie"/>
    <s v="239 VIB - Vlaams Interuniversitair Instituut voor de Biotechnologie"/>
    <x v="5"/>
    <n v="38962"/>
  </r>
  <r>
    <s v="Dotatie aan het Interdisciplinair Instituut voor Breedbandtechnologie vzw (IBBT)"/>
    <s v="Dotatie aan het Interdisciplinair Instituut voor Breedbandtechnologie vzw (IBBT)"/>
    <s v="EF3303B"/>
    <m/>
    <x v="0"/>
    <n v="23592"/>
    <n v="100"/>
    <s v="04. Transport, telecommunicatie en andere infrastructuur"/>
    <x v="11"/>
    <s v="Vlaamse overheid"/>
    <x v="3"/>
    <x v="0"/>
    <s v="239 VIB - Vlaams Interuniversitair Instituut voor de Biotechnologie"/>
    <s v="239 VIB - Vlaams Interuniversitair Instituut voor de Biotechnologie"/>
    <x v="5"/>
    <n v="23592"/>
  </r>
  <r>
    <s v="Dotatie aan de Nederlandse Taalunie voor de uitvoering van  het &quot;STEVIN programma&quot;"/>
    <s v="Dotatie aan de Nederlandse Taalunie voor de uitvoering van  het &quot;STEVIN programma&quot;"/>
    <s v="EF3540B"/>
    <m/>
    <x v="0"/>
    <n v="760"/>
    <n v="100"/>
    <s v="10. Cultuur, recreatie, godsdienst en media"/>
    <x v="5"/>
    <s v="Vlaamse overheid"/>
    <x v="3"/>
    <x v="0"/>
    <s v="313 Subsidies aan instellingen en verenigingen n.e.g."/>
    <s v="313 Subventions aux institutions et associations n.c.a."/>
    <x v="6"/>
    <n v="760"/>
  </r>
  <r>
    <s v="Dotatie aan de Vlaamse Instelling voor Technologisch Onderzoek (VITO)"/>
    <s v="Dotatie aan de Vlaamse Instelling voor Technologisch Onderzoek (VITO)"/>
    <s v="EF4113B"/>
    <m/>
    <x v="0"/>
    <n v="29193.044999999998"/>
    <n v="100"/>
    <s v="06. Industriële productie en technologie"/>
    <x v="0"/>
    <s v="Vlaamse overheid"/>
    <x v="3"/>
    <x v="0"/>
    <s v="236 VITO - Vlaamse Instelling voor Technologisch Onderzoek"/>
    <s v="236 VITO - Vlaamse Instelling voor Technologisch Onderzoek"/>
    <x v="5"/>
    <n v="29193.044999999998"/>
  </r>
  <r>
    <s v="Dotatie aan de Vlaamse Instelling voor Technologisch Onderzoek (VITO) voor de financiering van de referentietaken"/>
    <s v="Dotatie aan de Vlaamse Instelling voor Technologisch Onderzoek (VITO) voor de financiering van de referentietaken"/>
    <s v="EF4114B"/>
    <m/>
    <x v="0"/>
    <n v="7864"/>
    <n v="100"/>
    <s v="06. Industriële productie en technologie"/>
    <x v="0"/>
    <s v="Vlaamse overheid"/>
    <x v="3"/>
    <x v="0"/>
    <s v="236 VITO - Vlaamse Instelling voor Technologisch Onderzoek"/>
    <s v="236 VITO - Vlaamse Instelling voor Technologisch Onderzoek"/>
    <x v="5"/>
    <n v="7864"/>
  </r>
  <r>
    <s v="Dotatie voor investeringen aan de Vlaamse Instelling voor Technologisch Onderzoek (VITO)"/>
    <s v="Dotatie voor investeringen aan de Vlaamse Instelling voor Technologisch Onderzoek (VITO)"/>
    <s v="EF6102B"/>
    <m/>
    <x v="0"/>
    <n v="5114"/>
    <n v="100"/>
    <s v="06. Industriële productie en technologie"/>
    <x v="0"/>
    <s v="Vlaamse overheid"/>
    <x v="3"/>
    <x v="0"/>
    <s v="236 VITO - Vlaamse Instelling voor Technologisch Onderzoek"/>
    <s v="236 VITO - Vlaamse Instelling voor Technologisch Onderzoek"/>
    <x v="5"/>
    <n v="5114"/>
  </r>
  <r>
    <s v="Vastleggingsmachtiging IWT-Vlaanderen ter ondersteuning van acties van technologische innovatie op initiatief van de Vlaamse Regering"/>
    <s v="Vastleggingsmachtiging IWT-Vlaanderen ter ondersteuning van acties van technologische innovatie op initiatief van de Vlaamse Regering"/>
    <s v="EF9911B"/>
    <m/>
    <x v="0"/>
    <n v="42113.21"/>
    <n v="100"/>
    <s v="06. Industriële productie en technologie"/>
    <x v="0"/>
    <s v="Vlaamse overheid"/>
    <x v="3"/>
    <x v="0"/>
    <s v="624 FIOV - Fonds tot bevordering van het industrieel onderzoek in Vlaanderen (subsidies en terugvorderbare voorschotten)"/>
    <s v="624 FIOV - Fonds tot bevordering van het industrieel onderzoek in Vlaanderen (subventions et avances récupérables)"/>
    <x v="1"/>
    <n v="42113.21"/>
  </r>
  <r>
    <s v="Vastleggingsmachtiging IWT-Vlaanderen voor projecten op initiatief van de bedrijven en innovatie samenwerkingsverbanden"/>
    <s v="Vastleggingsmachtiging IWT-Vlaanderen voor projecten op initiatief van de bedrijven en innovatie samenwerkingsverbanden"/>
    <s v="EF9912B"/>
    <m/>
    <x v="0"/>
    <n v="153334"/>
    <n v="100"/>
    <s v="06. Industriële productie en technologie"/>
    <x v="0"/>
    <s v="Vlaamse overheid"/>
    <x v="3"/>
    <x v="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53334"/>
  </r>
  <r>
    <s v="Vastleggingsmachtiging IWT-Vlaanderen voor beleidsdomeinoverschrijdende innovatieprojecten"/>
    <s v="Vastleggingsmachtiging IWT-Vlaanderen voor beleidsdomeinoverschrijdende innovatieprojecten"/>
    <s v="EF9913B"/>
    <m/>
    <x v="0"/>
    <n v="4407"/>
    <n v="100"/>
    <s v="06. Industriële productie en technologie"/>
    <x v="0"/>
    <s v="Vlaamse overheid"/>
    <x v="3"/>
    <x v="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4407"/>
  </r>
  <r>
    <s v="Vastleggingsmachtiging IWT-Vlaanderen voor studie- en expertiseopdrachten t.b.v. het VIN (Vlaams Innovatie Netwerk)"/>
    <s v="Vastleggingsmachtiging IWT-Vlaanderen voor studie- en expertiseopdrachten t.b.v. het VIN (Vlaams Innovatie Netwerk)"/>
    <s v="EF9914B"/>
    <m/>
    <x v="0"/>
    <n v="846"/>
    <n v="100"/>
    <s v="06. Industriële productie en technologie"/>
    <x v="0"/>
    <s v="Vlaamse overheid"/>
    <x v="3"/>
    <x v="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46"/>
  </r>
  <r>
    <s v="Subsidie aan de vzw Flanders DC"/>
    <s v="Subsidie aan de vzw Flanders DC"/>
    <s v="EG3304B"/>
    <m/>
    <x v="0"/>
    <n v="2421"/>
    <n v="100"/>
    <s v="06. Industriële productie en technologie"/>
    <x v="0"/>
    <s v="Vlaamse overheid"/>
    <x v="3"/>
    <x v="0"/>
    <s v="313 Subsidies aan instellingen en verenigingen n.e.g."/>
    <s v="313 Subventions aux institutions et associations n.c.a."/>
    <x v="6"/>
    <n v="2421"/>
  </r>
  <r>
    <s v="Allerhande uitgaven in het kader van de bilaterale samenwerking"/>
    <s v="Allerhande uitgaven in het kader van de bilaterale samenwerking"/>
    <s v="FC1206B"/>
    <m/>
    <x v="0"/>
    <n v="506.5"/>
    <n v="20"/>
    <s v="09. Opvoeding"/>
    <x v="2"/>
    <s v="Vlaamse overheid"/>
    <x v="3"/>
    <x v="0"/>
    <s v="730 Andere programma's en projecten op internationaal vlak"/>
    <s v="730 Autres programmes et projets au niveau international"/>
    <x v="3"/>
    <n v="101.3"/>
  </r>
  <r>
    <s v="Allerhande uitgaven in het kader van beleidsvoorbereiding, beleidsondersteuning en beleidsevaluatie"/>
    <s v="Allerhande uitgaven in het kader van beleidsvoorbereiding, beleidsondersteuning en beleidsevaluatie"/>
    <s v="FC1218B"/>
    <m/>
    <x v="0"/>
    <n v="1568.3700867"/>
    <n v="100"/>
    <s v="09. Opvoeding"/>
    <x v="2"/>
    <s v="Vlaamse overheid"/>
    <x v="3"/>
    <x v="0"/>
    <s v="314 Subsidies voor studies, enquêtes, onderzoek-contracten, acties n.e.g."/>
    <s v="314 Subventions pour études, enquêtes, contrats de recherche, actions n.c.a."/>
    <x v="6"/>
    <n v="1568.3700867"/>
  </r>
  <r>
    <s v="Subsidie cofinanciering &quot;Steunpunt Studie- en Schoolloopbanen&quot;"/>
    <s v="Subsidie cofinanciering &quot;Steunpunt Studie- en Schoolloopbanen&quot;"/>
    <s v="FC3356B"/>
    <m/>
    <x v="0"/>
    <n v="676"/>
    <n v="100"/>
    <s v="09. Opvoeding"/>
    <x v="2"/>
    <s v="Vlaamse overheid"/>
    <x v="3"/>
    <x v="0"/>
    <s v="313 Subsidies aan instellingen en verenigingen n.e.g."/>
    <s v="313 Subventions aux institutions et associations n.c.a."/>
    <x v="6"/>
    <n v="676"/>
  </r>
  <r>
    <s v="Subsidie aan het Onderwijskundig Beleids- en Praktijkgericht Wetenschappelijk Onderzoek (OBPWO)"/>
    <s v="Subsidie aan het Onderwijskundig Beleids- en Praktijkgericht Wetenschappelijk Onderzoek (OBPWO)"/>
    <s v="FC4143B"/>
    <m/>
    <x v="0"/>
    <n v="1580"/>
    <n v="100"/>
    <s v="09. Opvoeding"/>
    <x v="2"/>
    <s v="Vlaamse overheid"/>
    <x v="3"/>
    <x v="0"/>
    <s v="410 O&amp;O-programma's en -projecten (subsidies en terugvorderbare voorschotten)"/>
    <s v="410 Programmes et projets de R&amp;D (subventions et avances récupérables)"/>
    <x v="0"/>
    <n v="1580"/>
  </r>
  <r>
    <s v="Subsidie aan de Evangelische Theologische Faculteit"/>
    <s v="Subsidie aan de Evangelische Theologische Faculteit"/>
    <s v="FG3326B"/>
    <m/>
    <x v="0"/>
    <n v="150"/>
    <n v="25"/>
    <s v="12. Algemene kennisvooruitgang: O&amp;O gefinancierd uit algemene universiteitsfondsen (AUF)"/>
    <x v="3"/>
    <s v="Vlaamse overheid"/>
    <x v="3"/>
    <x v="0"/>
    <s v="111 Werkingsuitkering Nederlandstalige instellingen"/>
    <s v="111 Allocation de fonctionnement institutions néerlandophones"/>
    <x v="4"/>
    <n v="37.5"/>
  </r>
  <r>
    <s v="Werkingsuitkeringen Hoger Onderwijs"/>
    <s v="Werkingsuitkeringen Hoger Onderwijs"/>
    <s v="FG4002D"/>
    <m/>
    <x v="0"/>
    <n v="658743.95423782"/>
    <n v="25.517904433590999"/>
    <s v="12. Algemene kennisvooruitgang: O&amp;O gefinancierd uit algemene universiteitsfondsen (AUF)"/>
    <x v="3"/>
    <s v="Vlaamse overheid"/>
    <x v="3"/>
    <x v="0"/>
    <s v="111 Werkingsuitkering Nederlandstalige instellingen"/>
    <s v="111 Allocation de fonctionnement institutions néerlandophones"/>
    <x v="4"/>
    <n v="168097.65270446532"/>
  </r>
  <r>
    <s v="Toelage associaties"/>
    <s v="Toelage associaties"/>
    <s v="FG4003D"/>
    <m/>
    <x v="0"/>
    <n v="510"/>
    <n v="25"/>
    <s v="12. Algemene kennisvooruitgang: O&amp;O gefinancierd uit algemene universiteitsfondsen (AUF)"/>
    <x v="3"/>
    <s v="Vlaamse overheid"/>
    <x v="3"/>
    <x v="0"/>
    <s v="111 Werkingsuitkering Nederlandstalige instellingen"/>
    <s v="111 Allocation de fonctionnement institutions néerlandophones"/>
    <x v="4"/>
    <n v="127.5"/>
  </r>
  <r>
    <s v="Aanvullende werkingsmiddelen voor het versterken van het onderzoek in de humane wetenschappen aan de universiteiten"/>
    <s v="Aanvullende werkingsmiddelen voor het versterken van het onderzoek in de humane wetenschappen aan de universiteiten"/>
    <s v="FG4013B"/>
    <m/>
    <x v="0"/>
    <n v="1019"/>
    <n v="100"/>
    <s v="12. Algemene kennisvooruitgang: O&amp;O gefinancierd uit algemene universiteitsfondsen (AUF)"/>
    <x v="3"/>
    <s v="Vlaamse overheid"/>
    <x v="3"/>
    <x v="0"/>
    <s v="111 Werkingsuitkering Nederlandstalige instellingen"/>
    <s v="111 Allocation de fonctionnement institutions néerlandophones"/>
    <x v="4"/>
    <n v="1019"/>
  </r>
  <r>
    <s v="Bijkomende middelen voor de rationalisatie van het opleidingsaanbod van de hogescholen en de universiteiten"/>
    <s v="Bijkomende middelen voor de rationalisatie van het opleidingsaanbod van de hogescholen en de universiteiten"/>
    <s v="FG4014B"/>
    <m/>
    <x v="0"/>
    <n v="5000"/>
    <n v="25"/>
    <s v="12. Algemene kennisvooruitgang: O&amp;O gefinancierd uit algemene universiteitsfondsen (AUF)"/>
    <x v="3"/>
    <s v="Vlaamse overheid"/>
    <x v="3"/>
    <x v="0"/>
    <s v="111 Werkingsuitkering Nederlandstalige instellingen"/>
    <s v="111 Allocation de fonctionnement institutions néerlandophones"/>
    <x v="4"/>
    <n v="1250"/>
  </r>
  <r>
    <s v="Toelagen sociale voorzieningen in het universitair onderwijs (art. 140 bis van het decreet van 12 juni 1991)"/>
    <s v="Toelagen sociale voorzieningen in het universitair onderwijs (art. 140 bis van het decreet van 12 juni 1991)"/>
    <s v="FG4073D"/>
    <m/>
    <x v="0"/>
    <n v="15507"/>
    <n v="25"/>
    <s v="12. Algemene kennisvooruitgang: O&amp;O gefinancierd uit algemene universiteitsfondsen (AUF)"/>
    <x v="3"/>
    <s v="Vlaamse overheid"/>
    <x v="3"/>
    <x v="0"/>
    <s v="142 Investeringen en werking sociale sector universiteiten"/>
    <s v="142 Investissements et fonctionnement secteur social universités"/>
    <x v="4"/>
    <n v="3876.75"/>
  </r>
  <r>
    <s v="Subsidie aan de Universiteit Antwerpen ten bate van het Instituut voor Ontwikkelingsbeleid- en Beheer (IOB)"/>
    <s v="Subsidie aan de Universiteit Antwerpen ten bate van het Instituut voor Ontwikkelingsbeleid- en Beheer (IOB)"/>
    <s v="FG4122D"/>
    <m/>
    <x v="0"/>
    <n v="2034"/>
    <n v="25"/>
    <s v="12. Algemene kennisvooruitgang: O&amp;O gefinancierd uit algemene universiteitsfondsen (AUF)"/>
    <x v="3"/>
    <s v="Vlaamse overheid"/>
    <x v="3"/>
    <x v="0"/>
    <s v="122 College voor Ontwikkelingslanden (RUCA)"/>
    <s v="122 College voor Ontwikkelingslanden (RUCA)"/>
    <x v="4"/>
    <n v="508.5"/>
  </r>
  <r>
    <s v="Subsidie aan de Universiteit Antwerpen ten behoeve van het Instituut voor Joodse Studies (IJOS)"/>
    <s v="Subsidie aan de Universiteit Antwerpen ten behoeve van het Instituut voor Joodse Studies (IJOS)"/>
    <s v="FG4128D"/>
    <m/>
    <x v="0"/>
    <n v="164"/>
    <n v="25"/>
    <s v="12. Algemene kennisvooruitgang: O&amp;O gefinancierd uit algemene universiteitsfondsen (AUF)"/>
    <x v="3"/>
    <s v="Vlaamse overheid"/>
    <x v="3"/>
    <x v="0"/>
    <s v="128 Universitair Instituut voor de Studie van het Jodendom - Martin Buber"/>
    <s v="128 Institut universitaire pour l'étude du judaïsme - Martin Buber"/>
    <x v="4"/>
    <n v="41"/>
  </r>
  <r>
    <s v="Aanvullende werkingsmiddelen in het kader van een aanmoedigingsfonds voor beleidsspeerpunten"/>
    <s v="Aanvullende werkingsmiddelen in het kader van een aanmoedigingsfonds voor beleidsspeerpunten"/>
    <s v="FG4406D"/>
    <m/>
    <x v="0"/>
    <n v="3057"/>
    <n v="25"/>
    <s v="12. Algemene kennisvooruitgang: O&amp;O gefinancierd uit algemene universiteitsfondsen (AUF)"/>
    <x v="3"/>
    <s v="Vlaamse overheid"/>
    <x v="3"/>
    <x v="0"/>
    <s v="111 Werkingsuitkering Nederlandstalige instellingen"/>
    <s v="111 Allocation de fonctionnement institutions néerlandophones"/>
    <x v="4"/>
    <n v="764.25"/>
  </r>
  <r>
    <s v="Subsidies in het kader van de versterking van de onderzoeksbetrokkenheid van de academische opleidingen aan de hogescholen"/>
    <s v="Subsidies in het kader van de versterking van de onderzoeksbetrokkenheid van de academische opleidingen aan de hogescholen"/>
    <s v="FG4407B"/>
    <m/>
    <x v="0"/>
    <n v="5299"/>
    <n v="100"/>
    <s v="12. Algemene kennisvooruitgang: O&amp;O gefinancierd uit algemene universiteitsfondsen (AUF)"/>
    <x v="3"/>
    <s v="Vlaamse overheid"/>
    <x v="3"/>
    <x v="0"/>
    <s v="111 Werkingsuitkering Nederlandstalige instellingen"/>
    <s v="111 Allocation de fonctionnement institutions néerlandophones"/>
    <x v="4"/>
    <n v="5299"/>
  </r>
  <r>
    <s v="Subsidie aan de Vrije Universiteit Brussel ten behoeve van het Instituut voor Europese Studiën (IES)"/>
    <s v="Subsidie aan de Vrije Universiteit Brussel ten behoeve van het Instituut voor Europese Studiën (IES)"/>
    <s v="FG4426D"/>
    <m/>
    <x v="0"/>
    <n v="1824"/>
    <n v="25"/>
    <s v="12. Algemene kennisvooruitgang: O&amp;O gefinancierd uit algemene universiteitsfondsen (AUF)"/>
    <x v="3"/>
    <s v="Vlaamse overheid"/>
    <x v="3"/>
    <x v="0"/>
    <s v="122 College voor Ontwikkelingslanden (RUCA)"/>
    <s v="122 College voor Ontwikkelingslanden (RUCA)"/>
    <x v="4"/>
    <n v="456"/>
  </r>
  <r>
    <s v="Bijdrage wettelijke en conventionele werkgeversbijdrage vrije universiteiten"/>
    <s v="Bijdrage wettelijke en conventionele werkgeversbijdrage vrije universiteiten"/>
    <s v="FG4460D"/>
    <m/>
    <x v="0"/>
    <n v="23545"/>
    <n v="25"/>
    <s v="12. Algemene kennisvooruitgang: O&amp;O gefinancierd uit algemene universiteitsfondsen (AUF)"/>
    <x v="3"/>
    <s v="Vlaamse overheid"/>
    <x v="3"/>
    <x v="0"/>
    <s v="143 Pensioenuitkeringen en werkgeversbijdragen"/>
    <s v="143 Allocations de retraite et cotisations patronales"/>
    <x v="4"/>
    <n v="5886.25"/>
  </r>
  <r>
    <s v="Subsidie aan het Bijzonder Onderzoeksfonds voor de universiteiten"/>
    <s v="Subsidie aan het Bijzonder Onderzoeksfonds voor de universiteiten"/>
    <s v="FG4464D"/>
    <m/>
    <x v="0"/>
    <n v="102640"/>
    <n v="100"/>
    <s v="13. Algemene kennisvooruitgang: O&amp;O gefinancierd uit andere bronnen dan AUF"/>
    <x v="1"/>
    <s v="Vlaamse overheid"/>
    <x v="3"/>
    <x v="0"/>
    <s v="130 Speciale fondsen voor onderzoek in universiteiten"/>
    <s v="130 Fonds spéciaux de recherche dans les universités"/>
    <x v="4"/>
    <n v="102640"/>
  </r>
  <r>
    <s v="Subsidies aan de Faculteit der Protestantse Godgeleerdheid in Brussel "/>
    <s v="Subsidies aan de Faculteit der Protestantse Godgeleerdheid in Brussel "/>
    <s v="FG4480D"/>
    <m/>
    <x v="0"/>
    <n v="321"/>
    <n v="25"/>
    <s v="12. Algemene kennisvooruitgang: O&amp;O gefinancierd uit algemene universiteitsfondsen (AUF)"/>
    <x v="3"/>
    <s v="Vlaamse overheid"/>
    <x v="3"/>
    <x v="0"/>
    <s v="124 Universitaire Faculteit voor Protestantse Godgeleerdheid"/>
    <s v="124 Faculté universitaire de théologie protestante"/>
    <x v="4"/>
    <n v="80.25"/>
  </r>
  <r>
    <s v="Subsidie verleend aan het Instituut voor Tropische Geneeskunde &quot;Prins Leopold&quot; in Antwerpen (decreet 18 mei 1999) "/>
    <s v="Subsidie verleend aan het Instituut voor Tropische Geneeskunde &quot;Prins Leopold&quot; in Antwerpen (decreet 18 mei 1999) "/>
    <s v="FG4487D"/>
    <m/>
    <x v="0"/>
    <n v="9962"/>
    <n v="25"/>
    <s v="12. Algemene kennisvooruitgang: O&amp;O gefinancierd uit algemene universiteitsfondsen (AUF)"/>
    <x v="3"/>
    <s v="Vlaamse overheid"/>
    <x v="3"/>
    <x v="0"/>
    <s v="123 Instituut Tropische Geneeskunde - Antwerpen"/>
    <s v="123 Instituut Tropische Geneeskunde - Antwerpen"/>
    <x v="4"/>
    <n v="2490.5"/>
  </r>
  <r>
    <s v="Subsidie aan UAMS"/>
    <s v="Subsidie aan UAMS"/>
    <s v="FG4488B"/>
    <m/>
    <x v="0"/>
    <n v="500"/>
    <n v="25"/>
    <s v="12. Algemene kennisvooruitgang: O&amp;O gefinancierd uit algemene universiteitsfondsen (AUF)"/>
    <x v="3"/>
    <s v="Vlaamse overheid"/>
    <x v="3"/>
    <x v="0"/>
    <s v="129 Vlerickschool voor Management"/>
    <s v="129 Vlerickschool voor Management"/>
    <x v="4"/>
    <n v="125"/>
  </r>
  <r>
    <s v="Subsidie aan de Vlerick Leuven Gent Management School (Decreet van 18.05.1999)"/>
    <s v="Subsidie aan de Vlerick Leuven Gent Management School (Decreet van 18.05.1999)"/>
    <s v="FG4489D"/>
    <m/>
    <x v="0"/>
    <n v="1828"/>
    <n v="25"/>
    <s v="12. Algemene kennisvooruitgang: O&amp;O gefinancierd uit algemene universiteitsfondsen (AUF)"/>
    <x v="3"/>
    <s v="Vlaamse overheid"/>
    <x v="3"/>
    <x v="0"/>
    <s v="129 Vlerickschool voor Management"/>
    <s v="129 Vlerickschool voor Management"/>
    <x v="4"/>
    <n v="457"/>
  </r>
  <r>
    <s v="Kapitaaloverdrachten voor onroerende investeringen universitair onderwijs"/>
    <s v="Kapitaaloverdrachten voor onroerende investeringen universitair onderwijs"/>
    <s v="FG6012D"/>
    <m/>
    <x v="0"/>
    <n v="26023"/>
    <n v="25"/>
    <s v="12. Algemene kennisvooruitgang: O&amp;O gefinancierd uit algemene universiteitsfondsen (AUF)"/>
    <x v="3"/>
    <s v="Vlaamse overheid"/>
    <x v="3"/>
    <x v="0"/>
    <s v="144 Academische ziekenhuizen"/>
    <s v="144 Hôpitaux académiques"/>
    <x v="4"/>
    <n v="6505.75"/>
  </r>
  <r>
    <s v="Kapitaaloverdrachten voor onroerende investeringen ITG"/>
    <s v="Kapitaaloverdrachten voor onroerende investeringen ITG"/>
    <s v="FG6417D"/>
    <m/>
    <x v="0"/>
    <n v="615"/>
    <n v="25"/>
    <s v="12. Algemene kennisvooruitgang: O&amp;O gefinancierd uit algemene universiteitsfondsen (AUF)"/>
    <x v="3"/>
    <s v="Vlaamse overheid"/>
    <x v="3"/>
    <x v="0"/>
    <s v="123 Instituut Tropische Geneeskunde - Antwerpen"/>
    <s v="123 Instituut Tropische Geneeskunde - Antwerpen"/>
    <x v="4"/>
    <n v="153.75"/>
  </r>
  <r>
    <s v="Allerhande uitgaven inzake integrale jeugdhulpverlening (decreten van 7 mei 2004)"/>
    <s v="Allerhande uitgaven inzake integrale jeugdhulpverlening (decreten van 7 mei 2004)"/>
    <s v="GC0103B"/>
    <m/>
    <x v="0"/>
    <n v="54.048400000000001"/>
    <n v="100"/>
    <s v="11. Politieke en sociale systemen, structuren en processen"/>
    <x v="7"/>
    <s v="Vlaamse overheid"/>
    <x v="3"/>
    <x v="0"/>
    <s v="324 Subsidies voor studies, enquêtes, expertise-contracten, onderzoekcontracten, acties n.e.g."/>
    <s v="324 Subventions pour études, enquêtes, contrats d'expertise, contrats de recherche, actions n.c.a."/>
    <x v="6"/>
    <n v="54.048400000000001"/>
  </r>
  <r>
    <s v="Allerhande uitgaven i.v.m. de ondersteuning van de adviesraden"/>
    <s v="Allerhande uitgaven i.v.m. de ondersteuning van de adviesraden"/>
    <s v="GC1202B"/>
    <m/>
    <x v="0"/>
    <n v="1.89"/>
    <n v="100"/>
    <s v="11. Politieke en sociale systemen, structuren en processen"/>
    <x v="7"/>
    <s v="Vlaamse overheid"/>
    <x v="3"/>
    <x v="0"/>
    <s v="323 Subsidies aan instellingen en verenigingen n.e.g."/>
    <s v="323 Subventions aux institutions et associations n.c.a."/>
    <x v="6"/>
    <n v="1.89"/>
  </r>
  <r>
    <s v="Studies, onderzoekingen en voorbereiding van wetenschappelijke congressen"/>
    <s v="Studies, onderzoekingen en voorbereiding van wetenschappelijke congressen"/>
    <s v="GC1223B"/>
    <m/>
    <x v="0"/>
    <n v="779"/>
    <n v="100"/>
    <s v="11. Politieke en sociale systemen, structuren en processen"/>
    <x v="7"/>
    <s v="Vlaamse overheid"/>
    <x v="3"/>
    <x v="0"/>
    <s v="314 Subsidies voor studies, enquêtes, onderzoek-contracten, acties n.e.g."/>
    <s v="314 Subventions pour études, enquêtes, contrats de recherche, actions n.c.a."/>
    <x v="6"/>
    <n v="779"/>
  </r>
  <r>
    <s v="Uitgaven departement WVG"/>
    <s v="Uitgaven departement WVG"/>
    <s v="GC1290B"/>
    <m/>
    <x v="0"/>
    <n v="56"/>
    <n v="55"/>
    <s v="11. Politieke en sociale systemen, structuren en processen"/>
    <x v="7"/>
    <s v="Vlaamse overheid"/>
    <x v="3"/>
    <x v="0"/>
    <s v="211 Basisfinanciering, werking, investeringen van de WI"/>
    <s v="211 Financement de base, fonctionnement, investissements des IS"/>
    <x v="5"/>
    <n v="30.8"/>
  </r>
  <r>
    <s v="Subsidie aan het Steunpunt Welzijn, Volksgezondheid en Gezin"/>
    <s v="Subsidie aan het Steunpunt Welzijn, Volksgezondheid en Gezin"/>
    <s v="GC3350B"/>
    <m/>
    <x v="0"/>
    <n v="320"/>
    <n v="100"/>
    <s v="07. Gezondheid"/>
    <x v="4"/>
    <s v="Vlaamse overheid"/>
    <x v="3"/>
    <x v="0"/>
    <s v="313 Subsidies aan instellingen en verenigingen n.e.g."/>
    <s v="313 Subventions aux institutions et associations n.c.a."/>
    <x v="6"/>
    <n v="320"/>
  </r>
  <r>
    <s v="Uitgaven in verband met gezondheid en milieu"/>
    <s v="Uitgaven in verband met gezondheid en milieu"/>
    <s v="GD1225E"/>
    <m/>
    <x v="0"/>
    <n v="328"/>
    <n v="100"/>
    <s v="07. Gezondheid"/>
    <x v="4"/>
    <s v="Vlaamse overheid"/>
    <x v="3"/>
    <x v="0"/>
    <s v="314 Subsidies voor studies, enquêtes, onderzoek-contracten, acties n.e.g."/>
    <s v="314 Subventions pour études, enquêtes, contrats de recherche, actions n.c.a."/>
    <x v="6"/>
    <n v="328"/>
  </r>
  <r>
    <s v="Uitgaven in verband met verbintenissen, aangegaan voor epidemiologisch onderzoek en indicatorenverzameling en met het gezondheidsinformatiesysteem"/>
    <s v="Uitgaven in verband met verbintenissen, aangegaan voor epidemiologisch onderzoek en indicatorenverzameling en met het gezondheidsinformatiesysteem"/>
    <s v="GD1231E"/>
    <m/>
    <x v="0"/>
    <n v="856"/>
    <n v="100"/>
    <s v="07. Gezondheid"/>
    <x v="4"/>
    <s v="Vlaamse overheid"/>
    <x v="3"/>
    <x v="0"/>
    <s v="314 Subsidies voor studies, enquêtes, onderzoek-contracten, acties n.e.g."/>
    <s v="314 Subventions pour études, enquêtes, contrats de recherche, actions n.c.a."/>
    <x v="6"/>
    <n v="856"/>
  </r>
  <r>
    <s v="Subsidies i.v.m. epidemiologisch onderzoek en indicatorenverzameling"/>
    <s v="Subsidies i.v.m. epidemiologisch onderzoek en indicatorenverzameling"/>
    <s v="GD3329E"/>
    <m/>
    <x v="0"/>
    <n v="1130"/>
    <n v="100"/>
    <s v="07. Gezondheid"/>
    <x v="4"/>
    <s v="Vlaamse overheid"/>
    <x v="3"/>
    <x v="0"/>
    <s v="314 Subsidies voor studies, enquêtes, onderzoek-contracten, acties n.e.g."/>
    <s v="314 Subventions pour études, enquêtes, contrats de recherche, actions n.c.a."/>
    <x v="6"/>
    <n v="1130"/>
  </r>
  <r>
    <s v="Subsidies aan erkende centra voor menselijke erfelijkheid"/>
    <s v="Subsidies aan erkende centra voor menselijke erfelijkheid"/>
    <s v="GD3335E"/>
    <m/>
    <x v="0"/>
    <n v="2087"/>
    <n v="35"/>
    <s v="07. Gezondheid"/>
    <x v="4"/>
    <s v="Vlaamse overheid"/>
    <x v="3"/>
    <x v="0"/>
    <s v="323 Subsidies aan instellingen en verenigingen n.e.g."/>
    <s v="323 Subventions aux institutions et associations n.c.a."/>
    <x v="6"/>
    <n v="730.45"/>
  </r>
  <r>
    <s v="Subsidie aan het Steunpunt Milieu en Gezondheid"/>
    <s v="Subsidie aan het Steunpunt Milieu en Gezondheid"/>
    <s v="GD3350E"/>
    <m/>
    <x v="0"/>
    <n v="118"/>
    <n v="100"/>
    <s v="07. Gezondheid"/>
    <x v="4"/>
    <s v="Vlaamse overheid"/>
    <x v="3"/>
    <x v="0"/>
    <s v="313 Subsidies aan instellingen en verenigingen n.e.g."/>
    <s v="313 Subventions aux institutions et associations n.c.a."/>
    <x v="6"/>
    <n v="118"/>
  </r>
  <r>
    <s v="Dotatie aan het Wetenschappelijk Instituut Volksgezondheid  - Louis Pasteur "/>
    <s v="Dotatie aan het Wetenschappelijk Instituut Volksgezondheid  - Louis Pasteur "/>
    <s v="GD4503E"/>
    <m/>
    <x v="0"/>
    <n v="1020"/>
    <n v="100"/>
    <s v="07. Gezondheid"/>
    <x v="4"/>
    <s v="Vlaamse overheid"/>
    <x v="3"/>
    <x v="0"/>
    <s v="211 Basisfinanciering, werking, investeringen van de WI"/>
    <s v="211 Financement de base, fonctionnement, investissements des IS"/>
    <x v="5"/>
    <n v="1020"/>
  </r>
  <r>
    <s v="Dotatie aan het IVA Kind en Gezin"/>
    <s v="Dotatie aan het IVA Kind en Gezin"/>
    <s v="GF4102B"/>
    <m/>
    <x v="0"/>
    <n v="181.357410454274"/>
    <n v="54.545454545455001"/>
    <s v="11. Politieke en sociale systemen, structuren en processen"/>
    <x v="7"/>
    <s v="Vlaamse overheid"/>
    <x v="3"/>
    <x v="0"/>
    <s v="323 Subsidies aan instellingen en verenigingen n.e.g."/>
    <s v="323 Subventions aux institutions et associations n.c.a."/>
    <x v="6"/>
    <n v="98.922223884150284"/>
  </r>
  <r>
    <s v="Dotatie voor het IVA Vlaams Agentschap voor Personen met een Handicap"/>
    <s v="Dotatie voor het IVA Vlaams Agentschap voor Personen met een Handicap"/>
    <s v="GG4170B"/>
    <m/>
    <x v="0"/>
    <n v="239.63912420033901"/>
    <n v="100"/>
    <s v="11. Politieke en sociale systemen, structuren en processen"/>
    <x v="7"/>
    <s v="Vlaamse overheid"/>
    <x v="3"/>
    <x v="0"/>
    <s v="323 Subsidies aan instellingen en verenigingen n.e.g."/>
    <s v="323 Subventions aux institutions et associations n.c.a."/>
    <x v="6"/>
    <n v="239.63912420033904"/>
  </r>
  <r>
    <s v="Wedden en toelagen departement CJSM - salarissen en toelagen KMSKA"/>
    <s v="Wedden en toelagen departement CJSM - salarissen en toelagen KMSKA"/>
    <s v="HA1170B"/>
    <m/>
    <x v="0"/>
    <n v="3220.49054224464"/>
    <n v="55"/>
    <s v="10. Cultuur, recreatie, godsdienst en media"/>
    <x v="5"/>
    <s v="Vlaamse overheid"/>
    <x v="3"/>
    <x v="0"/>
    <s v="211 Basisfinanciering, werking, investeringen van de WI"/>
    <s v="211 Financement de base, fonctionnement, investissements des IS"/>
    <x v="5"/>
    <n v="1771.2697982345519"/>
  </r>
  <r>
    <s v="Enquêtes, studies en audits"/>
    <s v="Enquêtes, studies en audits"/>
    <s v="HC1224B"/>
    <m/>
    <x v="0"/>
    <n v="130"/>
    <n v="100"/>
    <s v="10. Cultuur, recreatie, godsdienst en media"/>
    <x v="5"/>
    <s v="Vlaamse overheid"/>
    <x v="3"/>
    <x v="0"/>
    <s v="314 Subsidies voor studies, enquêtes, onderzoek-contracten, acties n.e.g."/>
    <s v="314 Subventions pour études, enquêtes, contrats de recherche, actions n.c.a."/>
    <x v="6"/>
    <n v="130"/>
  </r>
  <r>
    <s v="Subsidies voor het Wetenschappelijk Onderzoekssteunpunt voor Cultuur, Jeugd en Sport"/>
    <s v="Subsidies voor het Wetenschappelijk Onderzoekssteunpunt voor Cultuur, Jeugd en Sport"/>
    <s v="HC3320B"/>
    <m/>
    <x v="0"/>
    <n v="260"/>
    <n v="100"/>
    <s v="10. Cultuur, recreatie, godsdienst en media"/>
    <x v="5"/>
    <s v="Vlaamse overheid"/>
    <x v="3"/>
    <x v="0"/>
    <s v="314 Subsidies voor studies, enquêtes, onderzoek-contracten, acties n.e.g."/>
    <s v="314 Subventions pour études, enquêtes, contrats de recherche, actions n.c.a."/>
    <x v="6"/>
    <n v="260"/>
  </r>
  <r>
    <s v="Dotatie aan de dienst met afzonderlijk beheer KMSKA"/>
    <s v="Dotatie aan de dienst met afzonderlijk beheer KMSKA"/>
    <s v="HE4101D"/>
    <m/>
    <x v="0"/>
    <n v="2868.27"/>
    <n v="55"/>
    <s v="10. Cultuur, recreatie, godsdienst en media"/>
    <x v="5"/>
    <s v="Vlaamse overheid"/>
    <x v="3"/>
    <x v="0"/>
    <s v="211 Basisfinanciering, werking, investeringen van de WI"/>
    <s v="211 Financement de base, fonctionnement, investissements des IS"/>
    <x v="5"/>
    <n v="1577.5485000000001"/>
  </r>
  <r>
    <s v="Dotatie van de Koninklijke Academie voor Nederlandse Taal- en Letterkunde - Gent (art. 14 en 15 van decreet van 13/02/1980)"/>
    <s v="Dotatie van de Koninklijke Academie voor Nederlandse Taal- en Letterkunde - Gent (art. 14 en 15 van decreet van 13/02/1980)"/>
    <s v="HE4103D"/>
    <m/>
    <x v="0"/>
    <n v="52.518422554799997"/>
    <n v="95.877502916731999"/>
    <s v="10. Cultuur, recreatie, godsdienst en media"/>
    <x v="5"/>
    <s v="Vlaamse overheid"/>
    <x v="3"/>
    <x v="0"/>
    <s v="220 Academies"/>
    <s v="220 Académies"/>
    <x v="5"/>
    <n v="50.353352116800004"/>
  </r>
  <r>
    <s v="Uitgaven in verband met medisch verantwoord sporten, medische sportcontrole en dopingcontrole"/>
    <s v="Uitgaven in verband met medisch verantwoord sporten, medische sportcontrole en dopingcontrole"/>
    <s v="HF1224B"/>
    <m/>
    <x v="0"/>
    <n v="181.47442872687699"/>
    <n v="100"/>
    <s v="10. Cultuur, recreatie, godsdienst en media"/>
    <x v="5"/>
    <s v="Vlaamse overheid"/>
    <x v="3"/>
    <x v="0"/>
    <s v="314 Subsidies voor studies, enquêtes, onderzoek-contracten, acties n.e.g."/>
    <s v="314 Subventions pour études, enquêtes, contrats de recherche, actions n.c.a."/>
    <x v="6"/>
    <n v="181.47442872687697"/>
  </r>
  <r>
    <s v="Allerhande uitgaven voor Media en Media-innovatie"/>
    <s v="Allerhande uitgaven voor Media en Media-innovatie"/>
    <s v="HH1201B"/>
    <m/>
    <x v="0"/>
    <n v="295.5"/>
    <n v="50"/>
    <s v="10. Cultuur, recreatie, godsdienst en media"/>
    <x v="5"/>
    <s v="Vlaamse overheid"/>
    <x v="3"/>
    <x v="0"/>
    <s v="324 Subsidies voor studies, enquêtes, expertise-contracten, onderzoekcontracten, acties n.e.g."/>
    <s v="324 Subventions pour études, enquêtes, contrats d'expertise, contrats de recherche, actions n.c.a."/>
    <x v="6"/>
    <n v="147.75"/>
  </r>
  <r>
    <s v="Studies en onderzoekingen"/>
    <s v="Studies en onderzoekingen"/>
    <s v="JD1222B"/>
    <m/>
    <x v="0"/>
    <n v="813"/>
    <n v="100"/>
    <s v="11. Politieke en sociale systemen, structuren en processen"/>
    <x v="7"/>
    <s v="Vlaamse overheid"/>
    <x v="3"/>
    <x v="0"/>
    <s v="314 Subsidies voor studies, enquêtes, onderzoek-contracten, acties n.e.g."/>
    <s v="314 Subventions pour études, enquêtes, contrats de recherche, actions n.c.a."/>
    <x v="6"/>
    <n v="813"/>
  </r>
  <r>
    <s v="Allerhande uitgaven in het kader van versterking van het onderzoeks- en innovatiepotentieel binnen het beleidsdomein Landbouw en Visserij"/>
    <s v="Allerhande uitgaven in het kader van versterking van het onderzoeks- en innovatiepotentieel binnen het beleidsdomein Landbouw en Visserij"/>
    <s v="KD1207B"/>
    <m/>
    <x v="0"/>
    <n v="246"/>
    <n v="100"/>
    <s v="08. Landbouw"/>
    <x v="6"/>
    <s v="Vlaamse overheid"/>
    <x v="3"/>
    <x v="0"/>
    <s v="314 Subsidies voor studies, enquêtes, onderzoek-contracten, acties n.e.g."/>
    <s v="314 Subventions pour études, enquêtes, contrats de recherche, actions n.c.a."/>
    <x v="6"/>
    <n v="246"/>
  </r>
  <r>
    <s v="Uitgaven in het kader van het Programma voor Plattelandsontwikkeling voor het beleidsdomein Landbouw en Visserij (EU-cofinanciering)"/>
    <s v="Uitgaven in het kader van het Programma voor Plattelandsontwikkeling voor het beleidsdomein Landbouw en Visserij (EU-cofinanciering)"/>
    <s v="KD1210B"/>
    <m/>
    <x v="0"/>
    <n v="64.545389999999998"/>
    <n v="100"/>
    <s v="08. Landbouw"/>
    <x v="6"/>
    <s v="Vlaamse overheid"/>
    <x v="3"/>
    <x v="0"/>
    <s v="314 Subsidies voor studies, enquêtes, onderzoek-contracten, acties n.e.g."/>
    <s v="314 Subventions pour études, enquêtes, contrats de recherche, actions n.c.a."/>
    <x v="6"/>
    <n v="64.545389999999998"/>
  </r>
  <r>
    <s v="Subsidies aan praktijkcentra land- en tuinbouw, aan landbouwkamers, landbouwcomicen, tuinbouwverenigingen, waarschuwingsdiensten en subsidies in het belang van land- en tuinbouw"/>
    <s v="Subsidies aan praktijkcentra land- en tuinbouw, aan landbouwkamers, landbouwcomicen, tuinbouwverenigingen, waarschuwingsdiensten en subsidies in het belang van land- en tuinbouw"/>
    <s v="KD3027B"/>
    <m/>
    <x v="0"/>
    <n v="2110.1964296000001"/>
    <n v="100"/>
    <s v="08. Landbouw"/>
    <x v="6"/>
    <s v="Vlaamse overheid"/>
    <x v="3"/>
    <x v="0"/>
    <s v="313 Subsidies aan instellingen en verenigingen n.e.g."/>
    <s v="313 Subventions aux institutions et associations n.c.a."/>
    <x v="6"/>
    <n v="2110.1964296000001"/>
  </r>
  <r>
    <s v="Dotatie aan het Eigen Vermogen ILVO in het kader van het onderzoek en de ontwikkeling naar meer duurzame landbouwsystemen"/>
    <s v="Dotatie aan het Eigen Vermogen ILVO in het kader van het onderzoek en de ontwikkeling naar meer duurzame landbouwsystemen"/>
    <s v="KD4143B"/>
    <m/>
    <x v="0"/>
    <n v="1206"/>
    <n v="55"/>
    <s v="08. Landbouw"/>
    <x v="6"/>
    <s v="Vlaamse overheid"/>
    <x v="3"/>
    <x v="0"/>
    <s v="211 Basisfinanciering, werking, investeringen van de WI"/>
    <s v="211 Financement de base, fonctionnement, investissements des IS"/>
    <x v="5"/>
    <n v="663.3"/>
  </r>
  <r>
    <s v="Dotatie aan het Eigen Vermogen van het ILVO voor de door de EU verplichte datacollectie en adviestaken ter ondersteuning van het EG Visserijbeleid (EU-cofinanciering)"/>
    <s v="Dotatie aan het Eigen Vermogen van het ILVO voor de door de EU verplichte datacollectie en adviestaken ter ondersteuning van het EG Visserijbeleid (EU-cofinanciering)"/>
    <s v="KD4144B"/>
    <m/>
    <x v="0"/>
    <n v="160"/>
    <n v="55"/>
    <s v="08. Landbouw"/>
    <x v="6"/>
    <s v="Vlaamse overheid"/>
    <x v="3"/>
    <x v="0"/>
    <s v="211 Basisfinanciering, werking, investeringen van de WI"/>
    <s v="211 Financement de base, fonctionnement, investissements des IS"/>
    <x v="5"/>
    <n v="88"/>
  </r>
  <r>
    <s v="Dotatie aan het eigen vermogen ILVO voor financiering doctoraatsbeurzen met saldo niet doorgestorte bedrijfsvoorheffing voor de periode van 1 juli 2004 tot 31 december 2005"/>
    <s v="Dotatie aan het eigen vermogen ILVO voor financiering doctoraatsbeurzen met saldo niet doorgestorte bedrijfsvoorheffing voor de periode van 1 juli 2004 tot 31 december 2006"/>
    <s v="KD4145B"/>
    <m/>
    <x v="0"/>
    <n v="350"/>
    <n v="55"/>
    <s v="08. Landbouw"/>
    <x v="6"/>
    <s v="Vlaamse overheid"/>
    <x v="3"/>
    <x v="0"/>
    <s v="211 Basisfinanciering, werking, investeringen van de WI"/>
    <s v="211 Financement de base, fonctionnement, investissements des IS"/>
    <x v="5"/>
    <n v="192.5"/>
  </r>
  <r>
    <s v="Dotatie aan het Vlaams LandbouwInvesteringsfonds (VLIF)"/>
    <s v="Dotatie aan het Vlaams LandbouwInvesteringsfonds (VLIF)"/>
    <s v="KE4141C"/>
    <m/>
    <x v="0"/>
    <n v="2499"/>
    <n v="100"/>
    <s v="08. Landbouw"/>
    <x v="6"/>
    <s v="Vlaamse overheid"/>
    <x v="3"/>
    <x v="0"/>
    <s v="313 Subsidies aan instellingen en verenigingen n.e.g."/>
    <s v="313 Subventions aux institutions et associations n.c.a."/>
    <x v="6"/>
    <n v="2499"/>
  </r>
  <r>
    <s v="Dotaties aan het Eigen Vermogen van het ILVO voor logistieke en operationele ondersteuning van de kwaliteitscontrole in de plantaardige sector"/>
    <s v="Dotaties aan het Eigen Vermogen van het ILVO voor logistieke en operationele ondersteuning van de kwaliteitscontrole in de plantaardige sector"/>
    <s v="KE4142C"/>
    <m/>
    <x v="0"/>
    <n v="342"/>
    <n v="55"/>
    <s v="08. Landbouw"/>
    <x v="6"/>
    <s v="Vlaamse overheid"/>
    <x v="3"/>
    <x v="0"/>
    <s v="211 Basisfinanciering, werking, investeringen van de WI"/>
    <s v="211 Financement de base, fonctionnement, investissements des IS"/>
    <x v="5"/>
    <n v="188.1"/>
  </r>
  <r>
    <s v="Salarissen en toelagen voor het personeel van het IVA ILVO"/>
    <s v="Salarissen en toelagen voor het personeel van het IVA ILVO"/>
    <s v="KF1105D"/>
    <m/>
    <x v="0"/>
    <n v="11401"/>
    <n v="55"/>
    <s v="08. Landbouw"/>
    <x v="6"/>
    <s v="Vlaamse overheid"/>
    <x v="3"/>
    <x v="0"/>
    <s v="211 Basisfinanciering, werking, investeringen van de WI"/>
    <s v="211 Financement de base, fonctionnement, investissements des IS"/>
    <x v="5"/>
    <n v="6270.55"/>
  </r>
  <r>
    <s v="Werkingsuitgaven en uitgaven voor aankoop van niet-duurzame goederen en diensten voor het IVA ILVO"/>
    <s v="Werkingsuitgaven en uitgaven voor aankoop van niet-duurzame goederen en diensten voor het IVA ILVO"/>
    <s v="KF1202D"/>
    <m/>
    <x v="0"/>
    <n v="2457"/>
    <n v="55"/>
    <s v="08. Landbouw"/>
    <x v="6"/>
    <s v="Vlaamse overheid"/>
    <x v="3"/>
    <x v="0"/>
    <s v="211 Basisfinanciering, werking, investeringen van de WI"/>
    <s v="211 Financement de base, fonctionnement, investissements des IS"/>
    <x v="5"/>
    <n v="1351.35"/>
  </r>
  <r>
    <s v="Nature-Forêt-Chasse: Subventions gestion durable"/>
    <s v="Nature-Forêt-Chasse: Subventions gestion durable"/>
    <s v="15.11.33.05"/>
    <m/>
    <x v="0"/>
    <n v="660"/>
    <n v="55"/>
    <s v="02. Milieubeheer en milieuzorg"/>
    <x v="9"/>
    <s v="Waals Gewest"/>
    <x v="4"/>
    <x v="0"/>
    <s v="410 O&amp;O-programma's en -projecten (subsidies en terugvorderbare voorschotten)"/>
    <s v="410 Programmes et projets de R&amp;D (subventions et avances récupérables)"/>
    <x v="0"/>
    <n v="363"/>
  </r>
  <r>
    <s v="Nature-Forêt-Chasse: Subventions gestion durable"/>
    <s v="Nature-Forêt-Chasse: Subventions gestion durable"/>
    <s v="15.11.44.02"/>
    <m/>
    <x v="0"/>
    <n v="660"/>
    <n v="55"/>
    <s v="02. Milieubeheer en milieuzorg"/>
    <x v="9"/>
    <s v="Waals Gewest"/>
    <x v="4"/>
    <x v="0"/>
    <s v="410 O&amp;O-programma's en -projecten (subsidies en terugvorderbare voorschotten)"/>
    <s v="410 Programmes et projets de R&amp;D (subventions et avances récupérables)"/>
    <x v="0"/>
    <n v="363"/>
  </r>
  <r>
    <s v="Eau: Achats pour études"/>
    <s v="Eau: Achats pour études"/>
    <s v="15.12.12.08"/>
    <m/>
    <x v="0"/>
    <n v="244"/>
    <n v="34"/>
    <s v="04. Transport, telecommunicatie en andere infrastructuur"/>
    <x v="11"/>
    <s v="Waals Gewest"/>
    <x v="4"/>
    <x v="0"/>
    <s v="410 O&amp;O-programma's en -projecten (subsidies en terugvorderbare voorschotten)"/>
    <s v="410 Programmes et projets de R&amp;D (subventions et avances récupérables)"/>
    <x v="0"/>
    <n v="82.96"/>
  </r>
  <r>
    <s v="Eau: Etudes et Contrats"/>
    <s v="Eau: Etudes et Contrats"/>
    <s v="15.12.12.09"/>
    <m/>
    <x v="0"/>
    <n v="784"/>
    <n v="50"/>
    <s v="04. Transport, telecommunicatie en andere infrastructuur"/>
    <x v="11"/>
    <s v="Waals Gewest"/>
    <x v="4"/>
    <x v="0"/>
    <s v="410 O&amp;O-programma's en -projecten (subsidies en terugvorderbare voorschotten)"/>
    <s v="410 Programmes et projets de R&amp;D (subventions et avances récupérables)"/>
    <x v="0"/>
    <n v="392"/>
  </r>
  <r>
    <s v="Eau: Etudes hydrauliques, hydrologiques et limnimétrie"/>
    <s v="Eau: Etudes hydrauliques, hydrologiques et limnimétrie"/>
    <s v="15.12.12.10"/>
    <m/>
    <x v="0"/>
    <n v="516"/>
    <n v="20"/>
    <s v="08. Landbouw"/>
    <x v="6"/>
    <s v="Waals Gewest"/>
    <x v="4"/>
    <x v="0"/>
    <s v="211 Basisfinanciering, werking, investeringen van de WI"/>
    <s v="211 Financement de base, fonctionnement, investissements des IS"/>
    <x v="5"/>
    <n v="103.2"/>
  </r>
  <r>
    <s v="Etudes - contrats  plan pluies et inondations"/>
    <s v="Etudes - contrats  plan pluies et inondations"/>
    <s v="15.12.12.17"/>
    <m/>
    <x v="0"/>
    <n v="12"/>
    <n v="50"/>
    <s v="04. Transport, telecommunicatie en andere infrastructuur"/>
    <x v="11"/>
    <s v="Waals Gewest"/>
    <x v="4"/>
    <x v="0"/>
    <s v="410 O&amp;O-programma's en -projecten (subsidies en terugvorderbare voorschotten)"/>
    <s v="410 Programmes et projets de R&amp;D (subventions et avances récupérables)"/>
    <x v="0"/>
    <n v="6"/>
  </r>
  <r>
    <s v="Environnement: Subventions"/>
    <s v="Environnement: Subventions"/>
    <s v="15.12.33.03"/>
    <m/>
    <x v="0"/>
    <n v="1320"/>
    <n v="1"/>
    <s v="02. Milieubeheer en milieuzorg"/>
    <x v="9"/>
    <s v="Waals Gewest"/>
    <x v="4"/>
    <x v="0"/>
    <s v="410 O&amp;O-programma's en -projecten (subsidies en terugvorderbare voorschotten)"/>
    <s v="410 Programmes et projets de R&amp;D (subventions et avances récupérables)"/>
    <x v="0"/>
    <n v="13.2"/>
  </r>
  <r>
    <s v="Eau: Achats pour études"/>
    <s v="Eau: Achats pour études"/>
    <s v="15.13.12.01"/>
    <m/>
    <x v="0"/>
    <n v="94"/>
    <n v="10"/>
    <s v="02. Milieubeheer en milieuzorg"/>
    <x v="9"/>
    <s v="Waals Gewest"/>
    <x v="4"/>
    <x v="0"/>
    <s v="410 O&amp;O-programma's en -projecten (subsidies en terugvorderbare voorschotten)"/>
    <s v="410 Programmes et projets de R&amp;D (subventions et avances récupérables)"/>
    <x v="0"/>
    <n v="9.4"/>
  </r>
  <r>
    <s v="Eau: Etudes"/>
    <s v="Eau: Etudes"/>
    <s v="15.13.12.05"/>
    <m/>
    <x v="0"/>
    <n v="505"/>
    <n v="40"/>
    <s v="02. Milieubeheer en milieuzorg"/>
    <x v="9"/>
    <s v="Waals Gewest"/>
    <x v="4"/>
    <x v="0"/>
    <s v="410 O&amp;O-programma's en -projecten (subsidies en terugvorderbare voorschotten)"/>
    <s v="410 Programmes et projets de R&amp;D (subventions et avances récupérables)"/>
    <x v="0"/>
    <n v="202"/>
  </r>
  <r>
    <s v="Aménagement du territoire: Subv. Org. Universitaires"/>
    <s v="Aménagement du territoire: Subv. Org. Universitaires"/>
    <s v="16.04.41.01"/>
    <m/>
    <x v="0"/>
    <n v="3400"/>
    <n v="100"/>
    <s v="04. Transport, telecommunicatie en andere infrastructuur"/>
    <x v="11"/>
    <s v="Waals Gewest"/>
    <x v="4"/>
    <x v="0"/>
    <s v="410 O&amp;O-programma's en -projecten (subsidies en terugvorderbare voorschotten)"/>
    <s v="410 Programmes et projets de R&amp;D (subventions et avances récupérables)"/>
    <x v="0"/>
    <n v="3400"/>
  </r>
  <r>
    <s v="Patrimoine: Recherche"/>
    <s v="Patrimoine: Recherche"/>
    <s v="16.21.41.01"/>
    <m/>
    <x v="0"/>
    <n v="695"/>
    <n v="100"/>
    <s v="04. Transport, telecommunicatie en andere infrastructuur"/>
    <x v="11"/>
    <s v="Waals Gewest"/>
    <x v="4"/>
    <x v="0"/>
    <s v="410 O&amp;O-programma's en -projecten (subsidies en terugvorderbare voorschotten)"/>
    <s v="410 Programmes et projets de R&amp;D (subventions et avances récupérables)"/>
    <x v="0"/>
    <n v="695"/>
  </r>
  <r>
    <s v="Subventions en matière de politique de l'énergie, notamment la R&amp;D"/>
    <s v="Subventions en matière de politique de l'énergie, notamment la R&amp;D"/>
    <s v="16.31.53.01"/>
    <m/>
    <x v="0"/>
    <n v="11721"/>
    <n v="30"/>
    <s v="05. Energie"/>
    <x v="12"/>
    <s v="Waals Gewest"/>
    <x v="4"/>
    <x v="0"/>
    <s v="410 O&amp;O-programma's en -projecten (subsidies en terugvorderbare voorschotten)"/>
    <s v="410 Programmes et projets de R&amp;D (subventions et avances récupérables)"/>
    <x v="0"/>
    <n v="3516.3"/>
  </r>
  <r>
    <s v="Subventions en matière de politique de l'énergie privé"/>
    <s v="Subventions en matière de politique de l'énergie privé"/>
    <s v="16.31.63.02"/>
    <m/>
    <x v="0"/>
    <n v="2824"/>
    <n v="40"/>
    <s v="05. Energie"/>
    <x v="12"/>
    <s v="Waals Gewest"/>
    <x v="4"/>
    <x v="0"/>
    <s v="324 Subsidies voor studies, enquêtes, expertise-contracten, onderzoekcontracten, acties n.e.g."/>
    <s v="324 Subventions pour études, enquêtes, contrats d'expertise, contrats de recherche, actions n.c.a."/>
    <x v="6"/>
    <n v="1129.5999999999999"/>
  </r>
  <r>
    <s v="AR: apports de capitaux et avance récup. en  polit.energ"/>
    <s v="AR: apports de capitaux et avance récup. en  polit.energ"/>
    <s v="16.31.81.01"/>
    <m/>
    <x v="0"/>
    <n v="190"/>
    <n v="100"/>
    <s v="05. Energie"/>
    <x v="12"/>
    <s v="Waals Gewest"/>
    <x v="4"/>
    <x v="0"/>
    <s v="410 O&amp;O-programma's en -projecten (subsidies en terugvorderbare voorschotten)"/>
    <s v="410 Programmes et projets de R&amp;D (subventions et avances récupérables)"/>
    <x v="0"/>
    <n v="190"/>
  </r>
  <r>
    <s v="Santé:Subv. CR Défense sociale"/>
    <s v="Santé:Subv. CR Défense sociale"/>
    <s v="17.12.31.03"/>
    <m/>
    <x v="0"/>
    <n v="202"/>
    <n v="100"/>
    <s v="07. Gezondheid"/>
    <x v="4"/>
    <s v="Waals Gewest"/>
    <x v="4"/>
    <x v="0"/>
    <s v="410 O&amp;O-programma's en -projecten (subsidies en terugvorderbare voorschotten)"/>
    <s v="410 Programmes et projets de R&amp;D (subventions et avances récupérables)"/>
    <x v="0"/>
    <n v="202"/>
  </r>
  <r>
    <s v="Action Sociale:Soutien d'initiatives"/>
    <s v="Action Sociale:Soutien d'initiatives"/>
    <s v="17.12.33.01"/>
    <m/>
    <x v="0"/>
    <n v="863"/>
    <n v="10"/>
    <s v="07. Gezondheid"/>
    <x v="4"/>
    <s v="Waals Gewest"/>
    <x v="4"/>
    <x v="0"/>
    <s v="410 O&amp;O-programma's en -projecten (subsidies en terugvorderbare voorschotten)"/>
    <s v="410 Programmes et projets de R&amp;D (subventions et avances récupérables)"/>
    <x v="0"/>
    <n v="86.3"/>
  </r>
  <r>
    <s v="Santé:Subv. études et recherches"/>
    <s v="Santé:Subv. études et recherches"/>
    <s v="17.13.33.01"/>
    <m/>
    <x v="0"/>
    <n v="873"/>
    <n v="10"/>
    <s v="07. Gezondheid"/>
    <x v="4"/>
    <s v="Waals Gewest"/>
    <x v="4"/>
    <x v="0"/>
    <s v="410 O&amp;O-programma's en -projecten (subsidies en terugvorderbare voorschotten)"/>
    <s v="410 Programmes et projets de R&amp;D (subventions et avances récupérables)"/>
    <x v="0"/>
    <n v="87.3"/>
  </r>
  <r>
    <s v="Action Sociale:Subv en recherche"/>
    <s v="Action Sociale:Subv en recherche"/>
    <s v="17.13.33.02"/>
    <m/>
    <x v="0"/>
    <n v="112"/>
    <n v="100"/>
    <s v="07. Gezondheid"/>
    <x v="4"/>
    <s v="Waals Gewest"/>
    <x v="4"/>
    <x v="0"/>
    <s v="410 O&amp;O-programma's en -projecten (subsidies en terugvorderbare voorschotten)"/>
    <s v="410 Programmes et projets de R&amp;D (subventions et avances récupérables)"/>
    <x v="0"/>
    <n v="112"/>
  </r>
  <r>
    <s v="Action Sociale:Subv organismes de recherche"/>
    <s v="Action Sociale:Subv organismes de recherche"/>
    <s v="17.13.33.06"/>
    <m/>
    <x v="0"/>
    <n v="327"/>
    <n v="10"/>
    <s v="07. Gezondheid"/>
    <x v="4"/>
    <s v="Waals Gewest"/>
    <x v="4"/>
    <x v="0"/>
    <s v="410 O&amp;O-programma's en -projecten (subsidies en terugvorderbare voorschotten)"/>
    <s v="410 Programmes et projets de R&amp;D (subventions et avances récupérables)"/>
    <x v="0"/>
    <n v="32.700000000000003"/>
  </r>
  <r>
    <s v="Bourses préactivité"/>
    <s v="Bourses préactivité"/>
    <s v="18.06.32.01"/>
    <m/>
    <x v="0"/>
    <n v="2070"/>
    <n v="100"/>
    <s v="06. Industriële productie en technologie"/>
    <x v="0"/>
    <s v="Waals Gewest"/>
    <x v="4"/>
    <x v="0"/>
    <s v="410 O&amp;O-programma's en -projecten (subsidies en terugvorderbare voorschotten)"/>
    <s v="410 Programmes et projets de R&amp;D (subventions et avances récupérables)"/>
    <x v="0"/>
    <n v="2070"/>
  </r>
  <r>
    <s v="Subv IWEPS - Cellule de l'égalité en matière d'emploi et de formatio"/>
    <s v="Subv IWEPS - Cellule de l'égalité en matière d'emploi et de formatio"/>
    <s v="18.11.41.32"/>
    <m/>
    <x v="0"/>
    <n v="60"/>
    <n v="100"/>
    <s v="11. Politieke en sociale systemen, structuren en processen"/>
    <x v="7"/>
    <s v="Waals Gewest"/>
    <x v="4"/>
    <x v="0"/>
    <s v="410 O&amp;O-programma's en -projecten (subsidies en terugvorderbare voorschotten)"/>
    <s v="410 Programmes et projets de R&amp;D (subventions et avances récupérables)"/>
    <x v="0"/>
    <n v="60"/>
  </r>
  <r>
    <s v="Fonds Structurels Entreprises OBJ1 Hainaut"/>
    <s v="Fonds Structurels Entreprises OBJ1 Hainaut"/>
    <s v="18.11.41.33"/>
    <m/>
    <x v="0"/>
    <n v="420"/>
    <n v="100"/>
    <s v="11. Politieke en sociale systemen, structuren en processen"/>
    <x v="7"/>
    <s v="Waals Gewest"/>
    <x v="4"/>
    <x v="0"/>
    <s v="410 O&amp;O-programma's en -projecten (subsidies en terugvorderbare voorschotten)"/>
    <s v="410 Programmes et projets de R&amp;D (subventions et avances récupérables)"/>
    <x v="0"/>
    <n v="420"/>
  </r>
  <r>
    <s v="Formation: Suivi CNE"/>
    <s v="Formation: Suivi CNE"/>
    <s v="18.12.41.04"/>
    <m/>
    <x v="0"/>
    <n v="47465"/>
    <n v="1.4"/>
    <s v="11. Politieke en sociale systemen, structuren en processen"/>
    <x v="7"/>
    <s v="Waals Gewest"/>
    <x v="4"/>
    <x v="0"/>
    <s v="314 Subsidies voor studies, enquêtes, onderzoek-contracten, acties n.e.g."/>
    <s v="314 Subventions pour études, enquêtes, contrats de recherche, actions n.c.a."/>
    <x v="6"/>
    <n v="664.51"/>
  </r>
  <r>
    <s v="Formation: Fonctionnement"/>
    <s v="Formation: Fonctionnement"/>
    <s v="18.12.41.08"/>
    <m/>
    <x v="0"/>
    <n v="87870"/>
    <n v="3.2"/>
    <s v="11. Politieke en sociale systemen, structuren en processen"/>
    <x v="7"/>
    <s v="Waals Gewest"/>
    <x v="4"/>
    <x v="0"/>
    <s v="314 Subsidies voor studies, enquêtes, onderzoek-contracten, acties n.e.g."/>
    <s v="314 Subventions pour études, enquêtes, contrats de recherche, actions n.c.a."/>
    <x v="6"/>
    <n v="2811.84"/>
  </r>
  <r>
    <s v="Formation: Subv Centres de compétence"/>
    <s v="Formation: Subv Centres de compétence"/>
    <s v="18.22.41.10"/>
    <m/>
    <x v="0"/>
    <n v="1353"/>
    <n v="42"/>
    <s v="11. Politieke en sociale systemen, structuren en processen"/>
    <x v="7"/>
    <s v="Waals Gewest"/>
    <x v="4"/>
    <x v="0"/>
    <s v="314 Subsidies voor studies, enquêtes, onderzoek-contracten, acties n.e.g."/>
    <s v="314 Subventions pour études, enquêtes, contrats de recherche, actions n.c.a."/>
    <x v="6"/>
    <n v="568.26"/>
  </r>
  <r>
    <s v="Programme &quot;convergence&quot; Fonds structurels 2007-2013"/>
    <s v="Programme &quot;convergence&quot; Fonds structurels 2007-2013"/>
    <s v="18.31.01.01"/>
    <m/>
    <x v="0"/>
    <n v="57624"/>
    <n v="100"/>
    <s v="06. Industriële productie en technologie"/>
    <x v="0"/>
    <s v="Waals Gewest"/>
    <x v="4"/>
    <x v="0"/>
    <s v="410 O&amp;O-programma's en -projecten (subsidies en terugvorderbare voorschotten)"/>
    <s v="410 Programmes et projets de R&amp;D (subventions et avances récupérables)"/>
    <x v="0"/>
    <n v="57624"/>
  </r>
  <r>
    <s v="Programme &quot;compétitivité régionale et emploi&quot; Fonds structurels 2007-2014"/>
    <s v="Programme &quot;compétitivité régionale et emploi&quot; Fonds structurels 2007-2014"/>
    <s v="18.31.01.02"/>
    <m/>
    <x v="0"/>
    <n v="31690"/>
    <n v="100"/>
    <s v="06. Industriële productie en technologie"/>
    <x v="0"/>
    <s v="Waals Gewest"/>
    <x v="4"/>
    <x v="0"/>
    <s v="410 O&amp;O-programma's en -projecten (subsidies en terugvorderbare voorschotten)"/>
    <s v="410 Programmes et projets de R&amp;D (subventions et avances récupérables)"/>
    <x v="0"/>
    <n v="31690"/>
  </r>
  <r>
    <s v="Actions dans le cadre d'Objectif 1"/>
    <s v="Actions dans le cadre d'Objectif 1"/>
    <s v="18.31.01.03"/>
    <m/>
    <x v="0"/>
    <n v="1113"/>
    <n v="100"/>
    <s v="06. Industriële productie en technologie"/>
    <x v="0"/>
    <s v="Waals Gewest"/>
    <x v="4"/>
    <x v="0"/>
    <s v="410 O&amp;O-programma's en -projecten (subsidies en terugvorderbare voorschotten)"/>
    <s v="410 Programmes et projets de R&amp;D (subventions et avances récupérables)"/>
    <x v="0"/>
    <n v="1113"/>
  </r>
  <r>
    <s v="Actions dans le cadre du Ferder horsdObjectif 1"/>
    <s v="Actions dans le cadre du Ferder horsdObjectif 1"/>
    <s v="18.31.01.04"/>
    <m/>
    <x v="0"/>
    <n v="1605"/>
    <n v="100"/>
    <s v="06. Industriële productie en technologie"/>
    <x v="0"/>
    <s v="Waals Gewest"/>
    <x v="4"/>
    <x v="0"/>
    <s v="410 O&amp;O-programma's en -projecten (subsidies en terugvorderbare voorschotten)"/>
    <s v="410 Programmes et projets de R&amp;D (subventions et avances récupérables)"/>
    <x v="0"/>
    <n v="1605"/>
  </r>
  <r>
    <s v="Subvention à l'Agence Wallonne de stimulation technologique"/>
    <s v="Subvention à l'Agence Wallonne de stimulation technologique"/>
    <s v="18.31.31.01"/>
    <m/>
    <x v="0"/>
    <n v="1370"/>
    <n v="100"/>
    <s v="06. Industriële productie en technologie"/>
    <x v="0"/>
    <s v="Waals Gewest"/>
    <x v="4"/>
    <x v="0"/>
    <s v="410 O&amp;O-programma's en -projecten (subsidies en terugvorderbare voorschotten)"/>
    <s v="410 Programmes et projets de R&amp;D (subventions et avances récupérables)"/>
    <x v="0"/>
    <n v="1370"/>
  </r>
  <r>
    <s v="Subventions accord de cooperation Wall-Bxl"/>
    <s v="Subventions accord de cooperation Wall-Bxl"/>
    <s v="18.31.45.01"/>
    <m/>
    <x v="0"/>
    <n v="2860"/>
    <n v="100"/>
    <s v="06. Industriële productie en technologie"/>
    <x v="0"/>
    <s v="Waals Gewest"/>
    <x v="4"/>
    <x v="0"/>
    <s v="410 O&amp;O-programma's en -projecten (subsidies en terugvorderbare voorschotten)"/>
    <s v="410 Programmes et projets de R&amp;D (subventions et avances récupérables)"/>
    <x v="0"/>
    <n v="2860"/>
  </r>
  <r>
    <s v="Subvention au FRIA "/>
    <s v="Subvention au FRIA "/>
    <s v="18.31.45.02"/>
    <m/>
    <x v="0"/>
    <n v="1500"/>
    <n v="100"/>
    <s v="06. Industriële productie en technologie"/>
    <x v="0"/>
    <s v="Waals Gewest"/>
    <x v="4"/>
    <x v="0"/>
    <s v="410 O&amp;O-programma's en -projecten (subsidies en terugvorderbare voorschotten)"/>
    <s v="410 Programmes et projets de R&amp;D (subventions et avances récupérables)"/>
    <x v="0"/>
    <n v="1500"/>
  </r>
  <r>
    <s v="Subv centres rech. procédés/services nouv. equip."/>
    <s v="Subv centres rech. procédés/services nouv. equip."/>
    <s v="18.31.51.02"/>
    <m/>
    <x v="0"/>
    <n v="12813"/>
    <n v="100"/>
    <s v="06. Industriële productie en technologie"/>
    <x v="0"/>
    <s v="Waals Gewest"/>
    <x v="4"/>
    <x v="0"/>
    <s v="238 Bedrijfscentra voor collectief onderzoek"/>
    <s v="238 Centres sectoriels de recherche collective"/>
    <x v="5"/>
    <n v="12813"/>
  </r>
  <r>
    <s v="Pôle de compétivité - Subv. Centres de recherche"/>
    <s v="Pôle de compétivité - Subv. Centres de recherche"/>
    <s v="18.31.51.03"/>
    <m/>
    <x v="0"/>
    <n v="2044"/>
    <n v="100"/>
    <s v="06. Industriële productie en technologie"/>
    <x v="0"/>
    <s v="Waals Gewest"/>
    <x v="4"/>
    <x v="0"/>
    <s v="238 Bedrijfscentra voor collectief onderzoek"/>
    <s v="238 Centres sectoriels de recherche collective"/>
    <x v="5"/>
    <n v="2044"/>
  </r>
  <r>
    <s v="Subv. universités/organismes technologies nouvelles"/>
    <s v="Subv. universités/organismes technologies nouvelles"/>
    <s v="18.31.61.01"/>
    <m/>
    <x v="0"/>
    <n v="43895"/>
    <n v="100"/>
    <s v="06. Industriële productie en technologie"/>
    <x v="0"/>
    <s v="Waals Gewest"/>
    <x v="4"/>
    <x v="0"/>
    <s v="410 O&amp;O-programma's en -projecten (subsidies en terugvorderbare voorschotten)"/>
    <s v="410 Programmes et projets de R&amp;D (subventions et avances récupérables)"/>
    <x v="0"/>
    <n v="43895"/>
  </r>
  <r>
    <s v="Intensification des Programmes mobilisateurs (PAP-AW)"/>
    <s v="Intensification des Programmes mobilisateurs (PAP-AW)"/>
    <s v="18.31.61.02"/>
    <m/>
    <x v="0"/>
    <n v="2113"/>
    <n v="100"/>
    <s v="06. Industriële productie en technologie"/>
    <x v="0"/>
    <s v="Waals Gewest"/>
    <x v="4"/>
    <x v="0"/>
    <s v="410 O&amp;O-programma's en -projecten (subsidies en terugvorderbare voorschotten)"/>
    <s v="410 Programmes et projets de R&amp;D (subventions et avances récupérables)"/>
    <x v="0"/>
    <n v="2113"/>
  </r>
  <r>
    <s v="Programmes d'excellence - Plan d'actions prioritaires"/>
    <s v="Programmes d'excellence - Plan d'actions prioritaires"/>
    <s v="18.31.61.03"/>
    <m/>
    <x v="0"/>
    <n v="5000"/>
    <n v="100"/>
    <s v="06. Industriële productie en technologie"/>
    <x v="0"/>
    <s v="Waals Gewest"/>
    <x v="4"/>
    <x v="0"/>
    <s v="410 O&amp;O-programma's en -projecten (subsidies en terugvorderbare voorschotten)"/>
    <s v="410 Programmes et projets de R&amp;D (subventions et avances récupérables)"/>
    <x v="0"/>
    <n v="5000"/>
  </r>
  <r>
    <s v="Renforcement de la politique en matière de spin-off"/>
    <s v="Renforcement de la politique en matière de spin-off"/>
    <s v="18.31.61.04"/>
    <m/>
    <x v="0"/>
    <n v="4232"/>
    <n v="100"/>
    <s v="06. Industriële productie en technologie"/>
    <x v="0"/>
    <s v="Waals Gewest"/>
    <x v="4"/>
    <x v="0"/>
    <s v="410 O&amp;O-programma's en -projecten (subsidies en terugvorderbare voorschotten)"/>
    <s v="410 Programmes et projets de R&amp;D (subventions et avances récupérables)"/>
    <x v="0"/>
    <n v="4232"/>
  </r>
  <r>
    <s v="Pôles de compétitivité - Universités"/>
    <s v="Pôles de compétitivité - Universités"/>
    <s v="18.31.61.05"/>
    <m/>
    <x v="0"/>
    <n v="19513"/>
    <n v="100"/>
    <s v="06. Industriële productie en technologie"/>
    <x v="0"/>
    <s v="Waals Gewest"/>
    <x v="4"/>
    <x v="0"/>
    <s v="410 O&amp;O-programma's en -projecten (subsidies en terugvorderbare voorschotten)"/>
    <s v="410 Programmes et projets de R&amp;D (subventions et avances récupérables)"/>
    <x v="0"/>
    <n v="19513"/>
  </r>
  <r>
    <s v="Programme &quot;convergence&quot; Fonds structurels 2007-2013"/>
    <s v="Programme &quot;convergence&quot; Fonds structurels 2007-2013"/>
    <s v="18.32.01.01"/>
    <m/>
    <x v="0"/>
    <n v="150"/>
    <n v="100"/>
    <s v="06. Industriële productie en technologie"/>
    <x v="0"/>
    <s v="Waals Gewest"/>
    <x v="4"/>
    <x v="0"/>
    <s v="410 O&amp;O-programma's en -projecten (subsidies en terugvorderbare voorschotten)"/>
    <s v="410 Programmes et projets de R&amp;D (subventions et avances récupérables)"/>
    <x v="0"/>
    <n v="150"/>
  </r>
  <r>
    <s v="Programme &quot;compétitivité régionale et emploi&quot; Fonds structurels 2007-2014"/>
    <s v="Programme &quot;compétitivité régionale et emploi&quot; Fonds structurels 2007-2014"/>
    <s v="18.32.01.02"/>
    <m/>
    <x v="0"/>
    <n v="150"/>
    <n v="100"/>
    <s v="06. Industriële productie en technologie"/>
    <x v="0"/>
    <s v="Waals Gewest"/>
    <x v="4"/>
    <x v="0"/>
    <s v="410 O&amp;O-programma's en -projecten (subsidies en terugvorderbare voorschotten)"/>
    <s v="410 Programmes et projets de R&amp;D (subventions et avances récupérables)"/>
    <x v="0"/>
    <n v="150"/>
  </r>
  <r>
    <s v="Subventions en faveur de l'innovation et du développement technologique"/>
    <s v="Subventions en faveur de l'innovation et du développement technologique"/>
    <s v="18.32.32.02"/>
    <m/>
    <x v="0"/>
    <n v="6498"/>
    <n v="100"/>
    <s v="06. Industriële productie en technologie"/>
    <x v="0"/>
    <s v="Waals Gewest"/>
    <x v="4"/>
    <x v="0"/>
    <s v="410 O&amp;O-programma's en -projecten (subsidies en terugvorderbare voorschotten)"/>
    <s v="410 Programmes et projets de R&amp;D (subventions et avances récupérables)"/>
    <x v="0"/>
    <n v="6498"/>
  </r>
  <r>
    <s v="Renforcement de la politique en matière de spin-off"/>
    <s v="Renforcement de la politique en matière de spin-off"/>
    <s v="18.32.32.03"/>
    <m/>
    <x v="0"/>
    <n v="136"/>
    <n v="100"/>
    <s v="06. Industriële productie en technologie"/>
    <x v="0"/>
    <s v="Waals Gewest"/>
    <x v="4"/>
    <x v="0"/>
    <s v="410 O&amp;O-programma's en -projecten (subsidies en terugvorderbare voorschotten)"/>
    <s v="410 Programmes et projets de R&amp;D (subventions et avances récupérables)"/>
    <x v="0"/>
    <n v="136"/>
  </r>
  <r>
    <s v="Subv.entreprises produit/procédé/service nouveaux equi"/>
    <s v="Subv.entreprises produit/procédé/service nouveaux equi"/>
    <s v="18.32.51.01"/>
    <m/>
    <x v="0"/>
    <n v="20931"/>
    <n v="100"/>
    <s v="06. Industriële productie en technologie"/>
    <x v="0"/>
    <s v="Waals Gewest"/>
    <x v="4"/>
    <x v="0"/>
    <s v="410 O&amp;O-programma's en -projecten (subsidies en terugvorderbare voorschotten)"/>
    <s v="410 Programmes et projets de R&amp;D (subventions et avances récupérables)"/>
    <x v="0"/>
    <n v="20931"/>
  </r>
  <r>
    <s v="Renforcement de la politique de spin-out (PAP-AW)"/>
    <s v="Renforcement de la politique de spin-out (PAP-AW)"/>
    <s v="18.32.51.02"/>
    <m/>
    <x v="0"/>
    <n v="100"/>
    <n v="100"/>
    <s v="06. Industriële productie en technologie"/>
    <x v="0"/>
    <s v="Waals Gewest"/>
    <x v="4"/>
    <x v="0"/>
    <s v="410 O&amp;O-programma's en -projecten (subsidies en terugvorderbare voorschotten)"/>
    <s v="410 Programmes et projets de R&amp;D (subventions et avances récupérables)"/>
    <x v="0"/>
    <n v="100"/>
  </r>
  <r>
    <s v="Pôles de compétitivité - Subv. Entreprises"/>
    <s v="Pôles de compétitivité - Subv. Entreprises"/>
    <s v="18.32.51.03"/>
    <m/>
    <x v="0"/>
    <n v="11532"/>
    <n v="100"/>
    <s v="06. Industriële productie en technologie"/>
    <x v="0"/>
    <s v="Waals Gewest"/>
    <x v="4"/>
    <x v="0"/>
    <s v="410 O&amp;O-programma's en -projecten (subsidies en terugvorderbare voorschotten)"/>
    <s v="410 Programmes et projets de R&amp;D (subventions et avances récupérables)"/>
    <x v="0"/>
    <n v="11532"/>
  </r>
  <r>
    <s v="AR: apports de capitaux et avance récup. en  polit.energ"/>
    <s v="AR: apports de capitaux et avance récup. en  polit.energ"/>
    <s v="18.32.81.01"/>
    <m/>
    <x v="0"/>
    <n v="49191"/>
    <n v="100"/>
    <s v="06. Industriële productie en technologie"/>
    <x v="0"/>
    <s v="Waals Gewest"/>
    <x v="4"/>
    <x v="0"/>
    <s v="410 O&amp;O-programma's en -projecten (subsidies en terugvorderbare voorschotten)"/>
    <s v="410 Programmes et projets de R&amp;D (subventions et avances récupérables)"/>
    <x v="0"/>
    <n v="49191"/>
  </r>
  <r>
    <s v="Pôles de compétitivité - AV. Récup.  Entreprises"/>
    <s v="Pôles de compétitivité - AV. Récup.  Entreprises"/>
    <s v="18.32.81.02"/>
    <m/>
    <x v="0"/>
    <n v="2709"/>
    <n v="100"/>
    <s v="06. Industriële productie en technologie"/>
    <x v="0"/>
    <s v="Waals Gewest"/>
    <x v="4"/>
    <x v="0"/>
    <s v="410 O&amp;O-programma's en -projecten (subsidies en terugvorderbare voorschotten)"/>
    <s v="410 Programmes et projets de R&amp;D (subventions et avances récupérables)"/>
    <x v="0"/>
    <n v="2709"/>
  </r>
  <r>
    <s v="AV Récupérables programmes mobilisateurs"/>
    <s v="AV Récupérables programmes mobilisateurs"/>
    <s v="18.32.81.03"/>
    <m/>
    <x v="0"/>
    <n v="586"/>
    <n v="100"/>
    <s v="06. Industriële productie en technologie"/>
    <x v="0"/>
    <s v="Waals Gewest"/>
    <x v="4"/>
    <x v="0"/>
    <s v="410 O&amp;O-programma's en -projecten (subsidies en terugvorderbare voorschotten)"/>
    <s v="410 Programmes et projets de R&amp;D (subventions et avances récupérables)"/>
    <x v="0"/>
    <n v="586"/>
  </r>
  <r>
    <s v="Fonds fin. aides + interventions RW pour rech. et tech."/>
    <s v="Fonds fin. aides + interventions RW pour rech. et tech."/>
    <s v="18.34.01.01"/>
    <m/>
    <x v="0"/>
    <n v="13010"/>
    <n v="100"/>
    <s v="06. Industriële productie en technologie"/>
    <x v="0"/>
    <s v="Waals Gewest"/>
    <x v="4"/>
    <x v="0"/>
    <s v="410 O&amp;O-programma's en -projecten (subsidies en terugvorderbare voorschotten)"/>
    <s v="410 Programmes et projets de R&amp;D (subventions et avances récupérables)"/>
    <x v="0"/>
    <n v="13010"/>
  </r>
  <r>
    <s v="Secrétariat général: Dotation IWEPS"/>
    <s v="Secrétariat général: Dotation IWEPS"/>
    <s v="09.11.41.01"/>
    <m/>
    <x v="0"/>
    <n v="5059"/>
    <n v="48"/>
    <s v="11. Politieke en sociale systemen, structuren en processen"/>
    <x v="7"/>
    <s v="Waals Gewest"/>
    <x v="4"/>
    <x v="0"/>
    <s v="410 O&amp;O-programma's en -projecten (subsidies en terugvorderbare voorschotten)"/>
    <s v="410 Programmes et projets de R&amp;D (subventions et avances récupérables)"/>
    <x v="0"/>
    <n v="2428.3200000000002"/>
  </r>
  <r>
    <s v="Secrétariat général: Subv."/>
    <s v="Secrétariat général: Subv."/>
    <s v="10.03.33.05"/>
    <m/>
    <x v="0"/>
    <n v="322"/>
    <n v="25"/>
    <s v="11. Politieke en sociale systemen, structuren en processen"/>
    <x v="7"/>
    <s v="Waals Gewest"/>
    <x v="4"/>
    <x v="0"/>
    <s v="410 O&amp;O-programma's en -projecten (subsidies en terugvorderbare voorschotten)"/>
    <s v="410 Programmes et projets de R&amp;D (subventions et avances récupérables)"/>
    <x v="0"/>
    <n v="80.5"/>
  </r>
  <r>
    <s v="Nature-Forêt-Chasse: Etudes et conventions Natura 2000"/>
    <s v="Nature-Forêt-Chasse: Etudes et conventions Natura 2000"/>
    <s v="13.01.12.07"/>
    <m/>
    <x v="0"/>
    <n v="899"/>
    <n v="20"/>
    <s v="02. Milieubeheer en milieuzorg"/>
    <x v="9"/>
    <s v="Waals Gewest"/>
    <x v="4"/>
    <x v="0"/>
    <s v="410 O&amp;O-programma's en -projecten (subsidies en terugvorderbare voorschotten)"/>
    <s v="410 Programmes et projets de R&amp;D (subventions et avances récupérables)"/>
    <x v="0"/>
    <n v="179.8"/>
  </r>
  <r>
    <s v="Travaux Publics: Etudes"/>
    <s v="Travaux Publics: Etudes"/>
    <s v="13.02.12.03"/>
    <m/>
    <x v="0"/>
    <n v="577"/>
    <n v="10"/>
    <s v="04. Transport, telecommunicatie en andere infrastructuur"/>
    <x v="11"/>
    <s v="Waals Gewest"/>
    <x v="4"/>
    <x v="0"/>
    <s v="314 Subsidies voor studies, enquêtes, onderzoek-contracten, acties n.e.g."/>
    <s v="314 Subventions pour études, enquêtes, contrats de recherche, actions n.c.a."/>
    <x v="6"/>
    <n v="57.7"/>
  </r>
  <r>
    <s v="Subv. pour travauxaux administrations publiques subordonnés - sécurisation"/>
    <s v="Subv. pour travauxaux administrations publiques subordonnés - sécurisation"/>
    <s v="13.12.63.02"/>
    <m/>
    <x v="0"/>
    <n v="40536"/>
    <n v="0.8"/>
    <s v="04. Transport, telecommunicatie en andere infrastructuur"/>
    <x v="11"/>
    <s v="Waals Gewest"/>
    <x v="4"/>
    <x v="0"/>
    <s v="410 O&amp;O-programma's en -projecten (subsidies en terugvorderbare voorschotten)"/>
    <s v="410 Programmes et projets de R&amp;D (subventions et avances récupérables)"/>
    <x v="0"/>
    <n v="324.28800000000001"/>
  </r>
  <r>
    <s v="Subv. aux administrations publiques subordonnés - bâtiments publics"/>
    <s v="Subv. aux administrations publiques subordonnés - bâtiments publics"/>
    <s v="13.12.63.03"/>
    <m/>
    <x v="0"/>
    <n v="8834"/>
    <n v="1"/>
    <s v="04. Transport, telecommunicatie en andere infrastructuur"/>
    <x v="11"/>
    <s v="Waals Gewest"/>
    <x v="4"/>
    <x v="0"/>
    <s v="410 O&amp;O-programma's en -projecten (subsidies en terugvorderbare voorschotten)"/>
    <s v="410 Programmes et projets de R&amp;D (subventions et avances récupérables)"/>
    <x v="0"/>
    <n v="88.34"/>
  </r>
  <r>
    <s v="Subv. aux administrations publiques subordonnés - cadre de vie"/>
    <s v="Subv. aux administrations publiques subordonnés - cadre de vie"/>
    <s v="13.12.63.04"/>
    <m/>
    <x v="0"/>
    <n v="15534"/>
    <n v="0.8"/>
    <s v="04. Transport, telecommunicatie en andere infrastructuur"/>
    <x v="11"/>
    <s v="Waals Gewest"/>
    <x v="4"/>
    <x v="0"/>
    <s v="410 O&amp;O-programma's en -projecten (subsidies en terugvorderbare voorschotten)"/>
    <s v="410 Programmes et projets de R&amp;D (subventions et avances récupérables)"/>
    <x v="0"/>
    <n v="124.27200000000001"/>
  </r>
  <r>
    <s v="Subv. aux administrations publiques subordonnés - édifices du culte"/>
    <s v="Subv. aux administrations publiques subordonnés - édifices du culte"/>
    <s v="13.12.63.08"/>
    <m/>
    <x v="0"/>
    <n v="3020"/>
    <n v="1"/>
    <s v="04. Transport, telecommunicatie en andere infrastructuur"/>
    <x v="11"/>
    <s v="Waals Gewest"/>
    <x v="4"/>
    <x v="0"/>
    <s v="410 O&amp;O-programma's en -projecten (subsidies en terugvorderbare voorschotten)"/>
    <s v="410 Programmes et projets de R&amp;D (subventions et avances récupérables)"/>
    <x v="0"/>
    <n v="30.2"/>
  </r>
  <r>
    <s v="Subv. aux administrations publiques subordonnés - FEDER"/>
    <s v="Subv. aux administrations publiques subordonnés - FEDER"/>
    <s v="13.12.63.09"/>
    <m/>
    <x v="0"/>
    <n v="1005"/>
    <n v="0.8"/>
    <s v="04. Transport, telecommunicatie en andere infrastructuur"/>
    <x v="11"/>
    <s v="Waals Gewest"/>
    <x v="4"/>
    <x v="0"/>
    <s v="410 O&amp;O-programma's en -projecten (subsidies en terugvorderbare voorschotten)"/>
    <s v="410 Programmes et projets de R&amp;D (subventions et avances récupérables)"/>
    <x v="0"/>
    <n v="8.0399999999999991"/>
  </r>
  <r>
    <s v="Subv. Au CRAC - Services de sécurité"/>
    <s v="Subv. Au CRAC - Services de sécurité"/>
    <s v="13.12.63.10"/>
    <m/>
    <x v="0"/>
    <n v="12000"/>
    <n v="1"/>
    <s v="04. Transport, telecommunicatie en andere infrastructuur"/>
    <x v="11"/>
    <s v="Waals Gewest"/>
    <x v="4"/>
    <x v="0"/>
    <s v="410 O&amp;O-programma's en -projecten (subsidies en terugvorderbare voorschotten)"/>
    <s v="410 Programmes et projets de R&amp;D (subventions et avances récupérables)"/>
    <x v="0"/>
    <n v="120"/>
  </r>
  <r>
    <s v="Sub aux associations et organismes privés - convention cadre"/>
    <s v="Sub aux associations et organismes privés - convention cadre"/>
    <s v="15.03.33.03"/>
    <m/>
    <x v="0"/>
    <n v="1320"/>
    <n v="1"/>
    <s v="02. Milieubeheer en milieuzorg"/>
    <x v="9"/>
    <s v="Waals Gewest"/>
    <x v="4"/>
    <x v="0"/>
    <s v="410 O&amp;O-programma's en -projecten (subsidies en terugvorderbare voorschotten)"/>
    <s v="410 Programmes et projets de R&amp;D (subventions et avances récupérables)"/>
    <x v="0"/>
    <n v="13.2"/>
  </r>
  <r>
    <s v="Recherche, qualité, développement: Subv. CRA"/>
    <s v="Recherche, qualité, développement: Subv. CRA"/>
    <s v="15.03.41.02"/>
    <m/>
    <x v="0"/>
    <n v="17631"/>
    <n v="100"/>
    <s v="02. Milieubeheer en milieuzorg"/>
    <x v="9"/>
    <s v="Waals Gewest"/>
    <x v="4"/>
    <x v="0"/>
    <s v="410 O&amp;O-programma's en -projecten (subsidies en terugvorderbare voorschotten)"/>
    <s v="410 Programmes et projets de R&amp;D (subventions et avances récupérables)"/>
    <x v="0"/>
    <n v="17631"/>
  </r>
  <r>
    <s v="Investissements pour prog. Recherche - CAW"/>
    <s v="Investissements pour prog. Recherche - CAW"/>
    <s v="15.03.74.01"/>
    <m/>
    <x v="0"/>
    <n v="100"/>
    <n v="100"/>
    <s v="08. Landbouw"/>
    <x v="6"/>
    <s v="Waals Gewest"/>
    <x v="4"/>
    <x v="0"/>
    <s v="211 Basisfinanciering, werking, investeringen van de WI"/>
    <s v="211 Financement de base, fonctionnement, investissements des IS"/>
    <x v="5"/>
    <n v="100"/>
  </r>
  <r>
    <s v="Nature-Forêt-Chasse: Etudes CAW"/>
    <s v="Nature-Forêt-Chasse: Etudes CAW"/>
    <s v="15.11.12.02"/>
    <m/>
    <x v="0"/>
    <n v="1103"/>
    <n v="7"/>
    <s v="02. Milieubeheer en milieuzorg"/>
    <x v="9"/>
    <s v="Waals Gewest"/>
    <x v="4"/>
    <x v="0"/>
    <s v="410 O&amp;O-programma's en -projecten (subsidies en terugvorderbare voorschotten)"/>
    <s v="410 Programmes et projets de R&amp;D (subventions et avances récupérables)"/>
    <x v="0"/>
    <n v="77.209999999999994"/>
  </r>
  <r>
    <s v="Nature-Forêt-Chasse: Etudes et conventions CAW"/>
    <s v="Nature-Forêt-Chasse: Etudes et conventions CAW"/>
    <s v="15.11.12.03"/>
    <m/>
    <x v="0"/>
    <n v="2347"/>
    <n v="20"/>
    <s v="02. Milieubeheer en milieuzorg"/>
    <x v="9"/>
    <s v="Waals Gewest"/>
    <x v="4"/>
    <x v="0"/>
    <s v="410 O&amp;O-programma's en -projecten (subsidies en terugvorderbare voorschotten)"/>
    <s v="410 Programmes et projets de R&amp;D (subventions et avances récupérables)"/>
    <x v="0"/>
    <n v="469.4"/>
  </r>
  <r>
    <s v="Nature-Forêt-Chasse: Conventions d'études PDR - Cof. Europ."/>
    <s v="Nature-Forêt-Chasse: Conventions d'études PDR - Cof. Europ."/>
    <s v="15.11.12.04"/>
    <m/>
    <x v="0"/>
    <n v="182"/>
    <n v="100"/>
    <s v="02. Milieubeheer en milieuzorg"/>
    <x v="9"/>
    <s v="Waals Gewest"/>
    <x v="4"/>
    <x v="0"/>
    <s v="410 O&amp;O-programma's en -projecten (subsidies en terugvorderbare voorschotten)"/>
    <s v="410 Programmes et projets de R&amp;D (subventions et avances récupérables)"/>
    <x v="0"/>
    <n v="182"/>
  </r>
  <r>
    <s v="Nature-Forêt-Chasse: Lutte sanitaire en forêt wallonne"/>
    <s v="Nature-Forêt-Chasse: Lutte sanitaire en forêt wallonne"/>
    <s v="15.11.12.06"/>
    <m/>
    <x v="0"/>
    <n v="124"/>
    <n v="59"/>
    <s v="02. Milieubeheer en milieuzorg"/>
    <x v="9"/>
    <s v="Waals Gewest"/>
    <x v="4"/>
    <x v="0"/>
    <s v="410 O&amp;O-programma's en -projecten (subsidies en terugvorderbare voorschotten)"/>
    <s v="410 Programmes et projets de R&amp;D (subventions et avances récupérables)"/>
    <x v="0"/>
    <n v="73.16"/>
  </r>
  <r>
    <s v="Conventions d'études Natura 2000"/>
    <s v="Conventions d'études Natura 2000"/>
    <s v="15.11.12.07"/>
    <m/>
    <x v="0"/>
    <n v="898"/>
    <n v="20"/>
    <s v="08. Landbouw"/>
    <x v="6"/>
    <s v="Waals Gewest"/>
    <x v="4"/>
    <x v="0"/>
    <s v="211 Basisfinanciering, werking, investeringen van de WI"/>
    <s v="211 Financement de base, fonctionnement, investissements des IS"/>
    <x v="5"/>
    <n v="179.6"/>
  </r>
  <r>
    <s v="Werkingssubsidies aan eenheden van collectieve onderzoek, universiteiten en van de hoger onderwijs voor de realisatie van de met O&amp;O verwante diensten"/>
    <s v="Subvention de fonctionnements à des unités de recherche collective, universitaires, et de l'enseignement supérieur pour la réalisation de services connexes à la R&amp;D"/>
    <s v="02001 34 01 33 00"/>
    <m/>
    <x v="0"/>
    <n v="2065"/>
    <n v="100"/>
    <s v="06. Industriële productie en technologie"/>
    <x v="0"/>
    <s v="Brussels Hoofdstedelijk Gewest"/>
    <x v="0"/>
    <x v="1"/>
    <s v="410 O&amp;O-programma's en -projecten (subsidies en terugvorderbare voorschotten)"/>
    <s v="410 Programmes et projets de R&amp;D (subventions et avances récupérables)"/>
    <x v="0"/>
    <n v="2065"/>
  </r>
  <r>
    <s v="Toelagen voor acties van O&amp;O, demonstraties, ....-Europese programma's"/>
    <s v="Subsides actions de R&amp;D, de démonstration, de ...-Programmes européens"/>
    <s v="0200234013300"/>
    <m/>
    <x v="0"/>
    <n v="52"/>
    <n v="100"/>
    <s v="06. Industriële productie en technologie"/>
    <x v="0"/>
    <s v="Brussels Hoofdstedelijk Gewest"/>
    <x v="0"/>
    <x v="1"/>
    <s v="410 O&amp;O-programma's en -projecten (subsidies en terugvorderbare voorschotten)"/>
    <s v="410 Programmes et projets de R&amp;D (subventions et avances récupérables)"/>
    <x v="0"/>
    <n v="52"/>
  </r>
  <r>
    <s v="Toelagen voor acties van O&amp;O, demonstraties, ...-Regionale programma's"/>
    <s v="Subsides actions de R&amp;D, de démonstration, de ...-Programmes régionaux"/>
    <s v="0200234023300"/>
    <m/>
    <x v="0"/>
    <n v="2009"/>
    <n v="100"/>
    <s v="06. Industriële productie en technologie"/>
    <x v="0"/>
    <s v="Brussels Hoofdstedelijk Gewest"/>
    <x v="0"/>
    <x v="1"/>
    <s v="410 O&amp;O-programma's en -projecten (subsidies en terugvorderbare voorschotten)"/>
    <s v="410 Programmes et projets de R&amp;D (subventions et avances récupérables)"/>
    <x v="0"/>
    <n v="2009"/>
  </r>
  <r>
    <s v="Werkingssubsidies aan universiteiten en hogescholen voor jaarlijkse impulsprogramma's"/>
    <s v="Subventions de fonctionnement aux universités ou hautes écoles pour des programmes pluriannuels d'impulsion"/>
    <s v="0200234063300"/>
    <m/>
    <x v="0"/>
    <n v="4874"/>
    <n v="100"/>
    <s v="06. Industriële productie en technologie"/>
    <x v="0"/>
    <s v="Brussels Hoofdstedelijk Gewest"/>
    <x v="0"/>
    <x v="1"/>
    <s v="410 O&amp;O-programma's en -projecten (subsidies en terugvorderbare voorschotten)"/>
    <s v="410 Programmes et projets de R&amp;D (subventions et avances récupérables)"/>
    <x v="0"/>
    <n v="4874"/>
  </r>
  <r>
    <s v="Précompetitief industrieel onderzoek (ex IWONL)"/>
    <s v="Recherche industrielle précompétitive (ex-IRSIA)"/>
    <s v="0200138013132"/>
    <m/>
    <x v="0"/>
    <n v="5109"/>
    <n v="100"/>
    <s v="06. Industriële productie en technologie"/>
    <x v="0"/>
    <s v="Brussels Hoofdstedelijk Gewest"/>
    <x v="0"/>
    <x v="1"/>
    <s v="612 Précompetitief industrieel onderzoek (ex-IWONL)"/>
    <s v="612 Recherche industrielle précompétitive (ex-IRSIA)"/>
    <x v="1"/>
    <n v="5109"/>
  </r>
  <r>
    <s v="Toelage voor intergewestelijk collectief onderzoek en technologische sturing"/>
    <s v="Subsides pour des actions interrégionales de recherche collective et de guidance technologique"/>
    <s v="0200234033300"/>
    <m/>
    <x v="0"/>
    <n v="882"/>
    <n v="100"/>
    <s v="06. Industriële productie en technologie"/>
    <x v="0"/>
    <s v="Brussels Hoofdstedelijk Gewest"/>
    <x v="0"/>
    <x v="1"/>
    <s v="410 O&amp;O-programma's en -projecten (subsidies en terugvorderbare voorschotten)"/>
    <s v="410 Programmes et projets de R&amp;D (subventions et avances récupérables)"/>
    <x v="0"/>
    <n v="882"/>
  </r>
  <r>
    <s v="toelage voor prototypes"/>
    <s v="Subventions pour prototypes (DS)"/>
    <s v="0200138053132"/>
    <m/>
    <x v="0"/>
    <n v="4633"/>
    <n v="100"/>
    <s v="06. Industriële productie en technologie"/>
    <x v="0"/>
    <s v="Brussels Hoofdstedelijk Gewest"/>
    <x v="0"/>
    <x v="1"/>
    <s v="410 O&amp;O-programma's en -projecten (subsidies en terugvorderbare voorschotten)"/>
    <s v="410 Programmes et projets de R&amp;D (subventions et avances récupérables)"/>
    <x v="0"/>
    <n v="4633"/>
  </r>
  <r>
    <s v="Terugvorderb. voorsch.-prototypes, navors.gevorderde technologie..."/>
    <s v="Avances récupérables pour la fabrication de prototypes, rech. de techn.avanc.... (DA)"/>
    <s v="0200140018112"/>
    <m/>
    <x v="0"/>
    <n v="4015"/>
    <n v="100"/>
    <s v="06. Industriële productie en technologie"/>
    <x v="0"/>
    <s v="Brussels Hoofdstedelijk Gewest"/>
    <x v="0"/>
    <x v="1"/>
    <s v="621 Prototypes (terugvorderbare voorschotten)"/>
    <s v="621 Prototypes (avances récupérables)"/>
    <x v="1"/>
    <n v="4015"/>
  </r>
  <r>
    <s v="Werkingssubsidies in het kader van het programma Prospective Research for Brussels bestemd voor universiteiten en hogescholen"/>
    <s v="Subventions de fonctionnement dans le cadre du programme Prospective Research for Brussels destiné aux universités et hautes écoles"/>
    <s v="02003 34 01 33 00"/>
    <m/>
    <x v="0"/>
    <n v="2803"/>
    <n v="100"/>
    <s v="13. Algemene kennisvooruitgang: O&amp;O gefinancierd uit andere bronnen dan AUF"/>
    <x v="1"/>
    <s v="Brussels Hoofdstedelijk Gewest"/>
    <x v="0"/>
    <x v="1"/>
    <s v="410 O&amp;O-programma's en -projecten (subsidies en terugvorderbare voorschotten)"/>
    <s v="410 Programmes et projets de R&amp;D (subventions et avances récupérables)"/>
    <x v="0"/>
    <n v="2803"/>
  </r>
  <r>
    <s v="Werkingssubsidies in het kader van het programma Research in Brussels bestemd voor universiteiten en hogescholen"/>
    <s v="Subventions de fonctionnement pour le programme Research in Brussels destiné aux universités et hautes écoles"/>
    <s v="02003 34 02 33 00 "/>
    <m/>
    <x v="0"/>
    <n v="28"/>
    <n v="100"/>
    <s v="13. Algemene kennisvooruitgang: O&amp;O gefinancierd uit andere bronnen dan AUF"/>
    <x v="1"/>
    <s v="Brussels Hoofdstedelijk Gewest"/>
    <x v="0"/>
    <x v="1"/>
    <s v="410 O&amp;O-programma's en -projecten (subsidies en terugvorderbare voorschotten)"/>
    <s v="410 Programmes et projets de R&amp;D (subventions et avances récupérables)"/>
    <x v="0"/>
    <n v="28"/>
  </r>
  <r>
    <s v="Werkingssubsidies voor het programma Research in Brussels B2B brains back to Brussels"/>
    <s v="Subventions de fonctionnement pour le programmes BB2B brains back to Brussels"/>
    <s v="02003 34 03 33 00 "/>
    <m/>
    <x v="0"/>
    <n v="1478"/>
    <n v="100"/>
    <s v="13. Algemene kennisvooruitgang: O&amp;O gefinancierd uit andere bronnen dan AUF"/>
    <x v="1"/>
    <s v="Brussels Hoofdstedelijk Gewest"/>
    <x v="0"/>
    <x v="1"/>
    <s v="410 O&amp;O-programma's en -projecten (subsidies en terugvorderbare voorschotten)"/>
    <s v="410 Programmes et projets de R&amp;D (subventions et avances récupérables)"/>
    <x v="0"/>
    <n v="1478"/>
  </r>
  <r>
    <s v="Werkingssubsidies aan de universiteiten en Hogescholen voor het programma SOIB"/>
    <s v="Subventions de fonctionnement aux universités et Hautes Ecoles pour le programme SOIB"/>
    <s v="02002 34 05 33 00"/>
    <m/>
    <x v="0"/>
    <n v="932"/>
    <n v="100"/>
    <s v="06. Industriële productie en technologie"/>
    <x v="0"/>
    <s v="Brussels Hoofdstedelijk Gewest"/>
    <x v="0"/>
    <x v="1"/>
    <s v="410 O&amp;O-programma's en -projecten (subsidies en terugvorderbare voorschotten)"/>
    <s v="410 Programmes et projets de R&amp;D (subventions et avances récupérables)"/>
    <x v="0"/>
    <n v="932"/>
  </r>
  <r>
    <s v="Allerh. uitg. inzake niet-economisch wetenschapsbeleid"/>
    <s v="Dépenses de toute nature en matière de politique scientifique non-économique"/>
    <s v="1400334013300"/>
    <m/>
    <x v="0"/>
    <n v="136"/>
    <n v="100"/>
    <s v="13. Algemene kennisvooruitgang: O&amp;O gefinancierd uit andere bronnen dan AUF"/>
    <x v="1"/>
    <s v="Brussels Hoofdstedelijk Gewest"/>
    <x v="0"/>
    <x v="1"/>
    <s v="410 O&amp;O-programma's en -projecten (subsidies en terugvorderbare voorschotten)"/>
    <s v="410 Programmes et projets de R&amp;D (subventions et avances récupérables)"/>
    <x v="0"/>
    <n v="136"/>
  </r>
  <r>
    <s v="Toelagen inzake niet-economisch wetenschapsbeleid"/>
    <s v="Subventions en matière de politique scientifique non-économique"/>
    <s v="1400353014430"/>
    <m/>
    <x v="0"/>
    <n v="209"/>
    <n v="100"/>
    <s v="13. Algemene kennisvooruitgang: O&amp;O gefinancierd uit andere bronnen dan AUF"/>
    <x v="1"/>
    <s v="Brussels Hoofdstedelijk Gewest"/>
    <x v="0"/>
    <x v="1"/>
    <s v="410 O&amp;O-programma's en -projecten (subsidies en terugvorderbare voorschotten)"/>
    <s v="410 Programmes et projets de R&amp;D (subventions et avances récupérables)"/>
    <x v="0"/>
    <n v="209"/>
  </r>
  <r>
    <s v="Subvention CGRI"/>
    <s v="Subvention CGRI"/>
    <s v="14114101"/>
    <m/>
    <x v="0"/>
    <n v="36068"/>
    <n v="2"/>
    <s v="09. Opvoeding"/>
    <x v="2"/>
    <s v="Franse Gemeenschap"/>
    <x v="1"/>
    <x v="1"/>
    <s v="322 Administratie, controle, commissies, jury's..."/>
    <s v="322 Administration, contrôle, commissions, jurys..."/>
    <x v="6"/>
    <n v="721.36"/>
  </r>
  <r>
    <s v="Honor. rém. experts mat. santé"/>
    <s v="Honor. rém. experts mat. santé"/>
    <s v="16011201"/>
    <m/>
    <x v="0"/>
    <n v="41"/>
    <n v="15"/>
    <s v="07. Gezondheid"/>
    <x v="4"/>
    <s v="Franse Gemeenschap"/>
    <x v="1"/>
    <x v="1"/>
    <s v="324 Subsidies voor studies, enquêtes, expertise-contracten, onderzoekcontracten, acties n.e.g."/>
    <s v="324 Subventions pour études, enquêtes, contrats d'expertise, contrats de recherche, actions n.c.a."/>
    <x v="6"/>
    <n v="6.15"/>
  </r>
  <r>
    <s v="Santé, com. études, rech."/>
    <s v="Santé, com. études, rech."/>
    <s v="16011220"/>
    <m/>
    <x v="0"/>
    <n v="34"/>
    <n v="55"/>
    <s v="07. Gezondheid"/>
    <x v="4"/>
    <s v="Franse Gemeenschap"/>
    <x v="1"/>
    <x v="1"/>
    <s v="314 Subsidies voor studies, enquêtes, onderzoek-contracten, acties n.e.g."/>
    <s v="314 Subventions pour études, enquêtes, contrats de recherche, actions n.c.a."/>
    <x v="6"/>
    <n v="18.7"/>
  </r>
  <r>
    <s v="Dot. Acad. médecine"/>
    <s v="Dot. Acad. médecine"/>
    <s v="16123302"/>
    <m/>
    <x v="0"/>
    <n v="115"/>
    <n v="25"/>
    <s v="07. Gezondheid"/>
    <x v="4"/>
    <s v="Franse Gemeenschap"/>
    <x v="1"/>
    <x v="1"/>
    <s v="220 Academies"/>
    <s v="220 Académies"/>
    <x v="5"/>
    <n v="28.75"/>
  </r>
  <r>
    <s v="Problématiques émergentes et projets pilotes"/>
    <s v="Problématiques émergentes et projets pilotes"/>
    <s v="16253302"/>
    <m/>
    <x v="0"/>
    <n v="753"/>
    <n v="5"/>
    <s v="07. Gezondheid"/>
    <x v="4"/>
    <s v="Franse Gemeenschap"/>
    <x v="1"/>
    <x v="1"/>
    <s v="324 Subsidies voor studies, enquêtes, expertise-contracten, onderzoekcontracten, acties n.e.g."/>
    <s v="324 Subventions pour études, enquêtes, contrats d'expertise, contrats de recherche, actions n.c.a."/>
    <x v="6"/>
    <n v="37.65"/>
  </r>
  <r>
    <s v="Subvention Inst.Sc. L. Pasteur"/>
    <s v="Subvention Inst.Sc. L. Pasteur"/>
    <s v="16254540"/>
    <m/>
    <x v="0"/>
    <n v="887"/>
    <n v="10"/>
    <s v="07. Gezondheid"/>
    <x v="4"/>
    <s v="Franse Gemeenschap"/>
    <x v="1"/>
    <x v="1"/>
    <s v="211 Basisfinanciering, werking, investeringen van de WI"/>
    <s v="211 Financement de base, fonctionnement, investissements des IS"/>
    <x v="5"/>
    <n v="88.7"/>
  </r>
  <r>
    <s v="Subvention ONE"/>
    <s v="Subvention ONE"/>
    <s v="19114101"/>
    <m/>
    <x v="0"/>
    <n v="187236"/>
    <n v="1"/>
    <s v="07. Gezondheid"/>
    <x v="4"/>
    <s v="Franse Gemeenschap"/>
    <x v="1"/>
    <x v="1"/>
    <s v="313 Subsidies aan instellingen en verenigingen n.e.g."/>
    <s v="313 Subventions aux institutions et associations n.c.a."/>
    <x v="6"/>
    <n v="1872.36"/>
  </r>
  <r>
    <s v="Dép. Culture...enquêtes..."/>
    <s v="Dép. Culture...enquêtes..."/>
    <s v="20111220"/>
    <m/>
    <x v="0"/>
    <n v="328"/>
    <n v="55"/>
    <s v="10. Cultuur, recreatie, godsdienst en media"/>
    <x v="5"/>
    <s v="Franse Gemeenschap"/>
    <x v="1"/>
    <x v="1"/>
    <s v="324 Subsidies voor studies, enquêtes, expertise-contracten, onderzoekcontracten, acties n.e.g."/>
    <s v="324 Subventions pour études, enquêtes, contrats d'expertise, contrats de recherche, actions n.c.a."/>
    <x v="6"/>
    <n v="180.4"/>
  </r>
  <r>
    <s v="Subventions musées"/>
    <s v="Subventions musées"/>
    <s v="24113307"/>
    <m/>
    <x v="0"/>
    <n v="363"/>
    <n v="25"/>
    <s v="10. Cultuur, recreatie, godsdienst en media"/>
    <x v="5"/>
    <s v="Franse Gemeenschap"/>
    <x v="1"/>
    <x v="1"/>
    <s v="324 Subsidies voor studies, enquêtes, expertise-contracten, onderzoekcontracten, acties n.e.g."/>
    <s v="324 Subventions pour études, enquêtes, contrats d'expertise, contrats de recherche, actions n.c.a."/>
    <x v="6"/>
    <n v="90.75"/>
  </r>
  <r>
    <s v="Subventions musées"/>
    <s v="Subventions musées"/>
    <s v="24113308"/>
    <m/>
    <x v="0"/>
    <n v="200"/>
    <n v="25"/>
    <s v="10. Cultuur, recreatie, godsdienst en media"/>
    <x v="5"/>
    <s v="Franse Gemeenschap"/>
    <x v="1"/>
    <x v="1"/>
    <s v="324 Subsidies voor studies, enquêtes, expertise-contracten, onderzoekcontracten, acties n.e.g."/>
    <s v="324 Subventions pour études, enquêtes, contrats d'expertise, contrats de recherche, actions n.c.a."/>
    <x v="6"/>
    <n v="50"/>
  </r>
  <r>
    <s v="Subventions musées"/>
    <s v="Subventions musées"/>
    <s v="24113309"/>
    <m/>
    <x v="0"/>
    <n v="62"/>
    <n v="25"/>
    <s v="10. Cultuur, recreatie, godsdienst en media"/>
    <x v="5"/>
    <s v="Franse Gemeenschap"/>
    <x v="1"/>
    <x v="1"/>
    <s v="324 Subsidies voor studies, enquêtes, expertise-contracten, onderzoekcontracten, acties n.e.g."/>
    <s v="324 Subventions pour études, enquêtes, contrats d'expertise, contrats de recherche, actions n.c.a."/>
    <x v="6"/>
    <n v="15.5"/>
  </r>
  <r>
    <s v="Subventions musées"/>
    <s v="Subventions musées"/>
    <s v="24113310"/>
    <m/>
    <x v="0"/>
    <n v="54"/>
    <n v="25"/>
    <s v="10. Cultuur, recreatie, godsdienst en media"/>
    <x v="5"/>
    <s v="Franse Gemeenschap"/>
    <x v="1"/>
    <x v="1"/>
    <s v="324 Subsidies voor studies, enquêtes, expertise-contracten, onderzoekcontracten, acties n.e.g."/>
    <s v="324 Subventions pour études, enquêtes, contrats d'expertise, contrats de recherche, actions n.c.a."/>
    <x v="6"/>
    <n v="13.5"/>
  </r>
  <r>
    <s v="Subventions musées"/>
    <s v="Subventions musées"/>
    <s v="24113334"/>
    <m/>
    <x v="0"/>
    <n v="2400"/>
    <n v="22"/>
    <s v="10. Cultuur, recreatie, godsdienst en media"/>
    <x v="5"/>
    <s v="Franse Gemeenschap"/>
    <x v="1"/>
    <x v="1"/>
    <s v="324 Subsidies voor studies, enquêtes, expertise-contracten, onderzoekcontracten, acties n.e.g."/>
    <s v="324 Subventions pour études, enquêtes, contrats d'expertise, contrats de recherche, actions n.c.a."/>
    <x v="6"/>
    <n v="528"/>
  </r>
  <r>
    <s v="Subventions musées publics"/>
    <s v="Subventions musées publics"/>
    <s v="24114311"/>
    <m/>
    <x v="0"/>
    <n v="273"/>
    <n v="25"/>
    <s v="10. Cultuur, recreatie, godsdienst en media"/>
    <x v="5"/>
    <s v="Franse Gemeenschap"/>
    <x v="1"/>
    <x v="1"/>
    <s v="324 Subsidies voor studies, enquêtes, expertise-contracten, onderzoekcontracten, acties n.e.g."/>
    <s v="324 Subventions pour études, enquêtes, contrats d'expertise, contrats de recherche, actions n.c.a."/>
    <x v="6"/>
    <n v="68.25"/>
  </r>
  <r>
    <s v="Subventions musées publics"/>
    <s v="Subventions musées publics"/>
    <s v="24114312"/>
    <m/>
    <x v="0"/>
    <n v="120"/>
    <n v="25"/>
    <s v="10. Cultuur, recreatie, godsdienst en media"/>
    <x v="5"/>
    <s v="Franse Gemeenschap"/>
    <x v="1"/>
    <x v="1"/>
    <s v="324 Subsidies voor studies, enquêtes, expertise-contracten, onderzoekcontracten, acties n.e.g."/>
    <s v="324 Subventions pour études, enquêtes, contrats d'expertise, contrats de recherche, actions n.c.a."/>
    <x v="6"/>
    <n v="30"/>
  </r>
  <r>
    <s v="Subventions musées publics"/>
    <s v="Subventions musées publics"/>
    <s v="24114314"/>
    <m/>
    <x v="0"/>
    <n v="975"/>
    <n v="25"/>
    <s v="10. Cultuur, recreatie, godsdienst en media"/>
    <x v="5"/>
    <s v="Franse Gemeenschap"/>
    <x v="1"/>
    <x v="1"/>
    <s v="324 Subsidies voor studies, enquêtes, expertise-contracten, onderzoekcontracten, acties n.e.g."/>
    <s v="324 Subventions pour études, enquêtes, contrats d'expertise, contrats de recherche, actions n.c.a."/>
    <x v="6"/>
    <n v="243.75"/>
  </r>
  <r>
    <s v="Subventions activités rech. ethnol."/>
    <s v="Subventions activités rech. ethnol."/>
    <s v="24133322"/>
    <m/>
    <x v="0"/>
    <n v="40"/>
    <n v="50"/>
    <s v="10. Cultuur, recreatie, godsdienst en media"/>
    <x v="5"/>
    <s v="Franse Gemeenschap"/>
    <x v="1"/>
    <x v="1"/>
    <s v="324 Subsidies voor studies, enquêtes, expertise-contracten, onderzoekcontracten, acties n.e.g."/>
    <s v="324 Subventions pour études, enquêtes, contrats d'expertise, contrats de recherche, actions n.c.a."/>
    <x v="6"/>
    <n v="20"/>
  </r>
  <r>
    <s v="Subventions Centres de culture scient."/>
    <s v="Subventions Centres de culture scient."/>
    <s v="24153340"/>
    <m/>
    <x v="0"/>
    <n v="25"/>
    <n v="100"/>
    <s v="10. Cultuur, recreatie, godsdienst en media"/>
    <x v="5"/>
    <s v="Franse Gemeenschap"/>
    <x v="1"/>
    <x v="1"/>
    <s v="324 Subsidies voor studies, enquêtes, expertise-contracten, onderzoekcontracten, acties n.e.g."/>
    <s v="324 Subventions pour études, enquêtes, contrats d'expertise, contrats de recherche, actions n.c.a."/>
    <x v="6"/>
    <n v="25"/>
  </r>
  <r>
    <s v="Rech...arts plast."/>
    <s v="Rech...arts plast."/>
    <s v="24211260"/>
    <m/>
    <x v="0"/>
    <n v="330"/>
    <n v="1"/>
    <s v="10. Cultuur, recreatie, godsdienst en media"/>
    <x v="5"/>
    <s v="Franse Gemeenschap"/>
    <x v="1"/>
    <x v="1"/>
    <s v="324 Subsidies voor studies, enquêtes, expertise-contracten, onderzoekcontracten, acties n.e.g."/>
    <s v="324 Subventions pour études, enquêtes, contrats d'expertise, contrats de recherche, actions n.c.a."/>
    <x v="6"/>
    <n v="3.3"/>
  </r>
  <r>
    <s v="Etudes rech. dom. sport"/>
    <s v="Etudes rech. dom. sport"/>
    <s v="26221232"/>
    <m/>
    <x v="0"/>
    <n v="62"/>
    <n v="25"/>
    <s v="10. Cultuur, recreatie, godsdienst en media"/>
    <x v="5"/>
    <s v="Franse Gemeenschap"/>
    <x v="1"/>
    <x v="1"/>
    <s v="314 Subsidies voor studies, enquêtes, onderzoek-contracten, acties n.e.g."/>
    <s v="314 Subventions pour études, enquêtes, contrats de recherche, actions n.c.a."/>
    <x v="6"/>
    <n v="15.5"/>
  </r>
  <r>
    <s v="Recherches subventions"/>
    <s v="Recherches subventions"/>
    <s v="40410110"/>
    <m/>
    <x v="0"/>
    <n v="1206"/>
    <n v="100"/>
    <s v="09. Opvoeding"/>
    <x v="2"/>
    <s v="Franse Gemeenschap"/>
    <x v="1"/>
    <x v="1"/>
    <s v="324 Subsidies voor studies, enquêtes, expertise-contracten, onderzoekcontracten, acties n.e.g."/>
    <s v="324 Subventions pour études, enquêtes, contrats d'expertise, contrats de recherche, actions n.c.a."/>
    <x v="6"/>
    <n v="1206"/>
  </r>
  <r>
    <s v="Frais de rech. en éducation/pol. enseign."/>
    <s v="Frais de rech. en éducation/pol. enseign."/>
    <s v="40411230"/>
    <m/>
    <x v="0"/>
    <n v="37"/>
    <n v="100"/>
    <s v="09. Opvoeding"/>
    <x v="2"/>
    <s v="Franse Gemeenschap"/>
    <x v="1"/>
    <x v="1"/>
    <s v="324 Subsidies voor studies, enquêtes, expertise-contracten, onderzoekcontracten, acties n.e.g."/>
    <s v="324 Subventions pour études, enquêtes, contrats d'expertise, contrats de recherche, actions n.c.a."/>
    <x v="6"/>
    <n v="37"/>
  </r>
  <r>
    <s v="Subvention recherches &amp; études pédagogiques"/>
    <s v="Subvention recherches &amp; études pédagogiques"/>
    <s v="40433308"/>
    <m/>
    <x v="0"/>
    <n v="60"/>
    <n v="55"/>
    <s v="09. Opvoeding"/>
    <x v="2"/>
    <s v="Franse Gemeenschap"/>
    <x v="1"/>
    <x v="1"/>
    <s v="324 Subsidies voor studies, enquêtes, expertise-contracten, onderzoekcontracten, acties n.e.g."/>
    <s v="324 Subventions pour études, enquêtes, contrats d'expertise, contrats de recherche, actions n.c.a."/>
    <x v="6"/>
    <n v="33"/>
  </r>
  <r>
    <s v="Dépenses de service (frais de fonctionnement)"/>
    <s v="Dépenses de service (frais de fonctionnement)"/>
    <s v="45021202"/>
    <m/>
    <x v="0"/>
    <n v="45"/>
    <n v="25"/>
    <s v="13. Algemene kennisvooruitgang: O&amp;O gefinancierd uit andere bronnen dan AUF"/>
    <x v="1"/>
    <s v="Franse Gemeenschap"/>
    <x v="1"/>
    <x v="1"/>
    <s v="322 Administratie, controle, commissies, jury's..."/>
    <s v="322 Administration, contrôle, commissions, jurys..."/>
    <x v="6"/>
    <n v="11.25"/>
  </r>
  <r>
    <s v="Soutien de recherche (frais de fonctionnement)"/>
    <s v="Soutien de recherche (frais de fonctionnement)"/>
    <s v="45021220"/>
    <m/>
    <x v="0"/>
    <n v="40"/>
    <n v="100"/>
    <s v="13. Algemene kennisvooruitgang: O&amp;O gefinancierd uit andere bronnen dan AUF"/>
    <x v="1"/>
    <s v="Franse Gemeenschap"/>
    <x v="1"/>
    <x v="1"/>
    <s v="322 Administratie, controle, commissies, jury's..."/>
    <s v="322 Administration, contrôle, commissions, jurys..."/>
    <x v="6"/>
    <n v="40"/>
  </r>
  <r>
    <s v="Université des aînés (frais de fonctionnement)"/>
    <s v="Université des aînés (frais de fonctionnement)"/>
    <s v="45021282"/>
    <m/>
    <x v="0"/>
    <n v="25"/>
    <n v="25"/>
    <s v="13. Algemene kennisvooruitgang: O&amp;O gefinancierd uit andere bronnen dan AUF"/>
    <x v="1"/>
    <s v="Franse Gemeenschap"/>
    <x v="1"/>
    <x v="1"/>
    <s v="322 Administratie, controle, commissies, jury's..."/>
    <s v="322 Administration, contrôle, commissions, jurys..."/>
    <x v="6"/>
    <n v="6.25"/>
  </r>
  <r>
    <s v="Subvention IHBR/EFAthènes"/>
    <s v="Subvention IHBR/EFAthènes"/>
    <s v="45113303"/>
    <m/>
    <x v="0"/>
    <n v="52"/>
    <n v="100"/>
    <s v="13. Algemene kennisvooruitgang: O&amp;O gefinancierd uit andere bronnen dan AUF"/>
    <x v="1"/>
    <s v="Franse Gemeenschap"/>
    <x v="1"/>
    <x v="1"/>
    <s v="323 Subsidies aan instellingen en verenigingen n.e.g."/>
    <s v="323 Subventions aux institutions et associations n.c.a."/>
    <x v="6"/>
    <n v="52"/>
  </r>
  <r>
    <s v="Assoc.scientif. &amp; univ."/>
    <s v="Assoc.scientif. &amp; univ."/>
    <s v="45123305"/>
    <m/>
    <x v="0"/>
    <n v="42"/>
    <n v="100"/>
    <s v="13. Algemene kennisvooruitgang: O&amp;O gefinancierd uit andere bronnen dan AUF"/>
    <x v="1"/>
    <s v="Franse Gemeenschap"/>
    <x v="1"/>
    <x v="1"/>
    <s v="313 Subsidies aan instellingen en verenigingen n.e.g."/>
    <s v="313 Subventions aux institutions et associations n.c.a."/>
    <x v="6"/>
    <n v="42"/>
  </r>
  <r>
    <s v="Subvention centre de recherche en math. (CREM)"/>
    <s v="Subvention centre de recherche en math. (CREM)"/>
    <s v="45123306"/>
    <m/>
    <x v="0"/>
    <n v="75"/>
    <n v="100"/>
    <s v="13. Algemene kennisvooruitgang: O&amp;O gefinancierd uit andere bronnen dan AUF"/>
    <x v="1"/>
    <s v="Franse Gemeenschap"/>
    <x v="1"/>
    <x v="1"/>
    <s v="323 Subsidies aan instellingen en verenigingen n.e.g."/>
    <s v="323 Subventions aux institutions et associations n.c.a."/>
    <x v="6"/>
    <n v="75"/>
  </r>
  <r>
    <s v="AUF"/>
    <s v="AUF"/>
    <s v="45123307"/>
    <m/>
    <x v="0"/>
    <n v="74"/>
    <n v="25"/>
    <s v="13. Algemene kennisvooruitgang: O&amp;O gefinancierd uit andere bronnen dan AUF"/>
    <x v="1"/>
    <s v="Franse Gemeenschap"/>
    <x v="1"/>
    <x v="1"/>
    <s v="313 Subsidies aan instellingen en verenigingen n.e.g."/>
    <s v="313 Subventions aux institutions et associations n.c.a."/>
    <x v="6"/>
    <n v="18.5"/>
  </r>
  <r>
    <s v="Subvention FRSFC/I.M."/>
    <s v="Subvention FRSFC/I.M."/>
    <s v="45203101"/>
    <m/>
    <x v="0"/>
    <n v="170"/>
    <n v="100"/>
    <s v="13. Algemene kennisvooruitgang: O&amp;O gefinancierd uit andere bronnen dan AUF"/>
    <x v="1"/>
    <s v="Franse Gemeenschap"/>
    <x v="1"/>
    <x v="1"/>
    <s v="440 FCFO - Fonds voor Collectief Fundamenteel Onderzoek-initiatief minister"/>
    <s v="440 FRFC - Fonds de la Recherche fondamentale collective-initiative ministérielle"/>
    <x v="0"/>
    <n v="170"/>
  </r>
  <r>
    <s v="Subvention FRSFC/I.M. (CRISP)"/>
    <s v="Subvention FRSFC/I.M. (CRISP)"/>
    <s v="45203301"/>
    <m/>
    <x v="0"/>
    <n v="220"/>
    <n v="100"/>
    <s v="13. Algemene kennisvooruitgang: O&amp;O gefinancierd uit andere bronnen dan AUF"/>
    <x v="1"/>
    <s v="Franse Gemeenschap"/>
    <x v="1"/>
    <x v="1"/>
    <s v="440 FCFO - Fonds voor Collectief Fundamenteel Onderzoek-initiatief minister"/>
    <s v="440 FRFC - Fonds de la Recherche fondamentale collective-initiative ministérielle"/>
    <x v="0"/>
    <n v="220"/>
  </r>
  <r>
    <s v="Subvention FRSFC/I.M. (sites archéologiques)"/>
    <s v="Subvention FRSFC/I.M. (sites archéologiques)"/>
    <s v="45203302"/>
    <m/>
    <x v="0"/>
    <n v="76"/>
    <n v="100"/>
    <s v="13. Algemene kennisvooruitgang: O&amp;O gefinancierd uit andere bronnen dan AUF"/>
    <x v="1"/>
    <s v="Franse Gemeenschap"/>
    <x v="1"/>
    <x v="1"/>
    <s v="440 FCFO - Fonds voor Collectief Fundamenteel Onderzoek-initiatief minister"/>
    <s v="440 FRFC - Fonds de la Recherche fondamentale collective-initiative ministérielle"/>
    <x v="0"/>
    <n v="76"/>
  </r>
  <r>
    <s v="Subvention FRSFC/I.M. (Inst. Intern. E. Solvay)"/>
    <s v="Subvention FRSFC/I.M. (Inst. Intern. E. Solvay)"/>
    <s v="45203303"/>
    <m/>
    <x v="0"/>
    <n v="52"/>
    <n v="100"/>
    <s v="13. Algemene kennisvooruitgang: O&amp;O gefinancierd uit andere bronnen dan AUF"/>
    <x v="1"/>
    <s v="Franse Gemeenschap"/>
    <x v="1"/>
    <x v="1"/>
    <s v="440 FCFO - Fonds voor Collectief Fundamenteel Onderzoek-initiatief minister"/>
    <s v="440 FRFC - Fonds de la Recherche fondamentale collective-initiative ministérielle"/>
    <x v="0"/>
    <n v="52"/>
  </r>
  <r>
    <s v="Subvention FRSFC/I.M. (CREW)"/>
    <s v="Subvention FRSFC/I.M. (CREW)"/>
    <s v="45203304"/>
    <m/>
    <x v="0"/>
    <n v="59"/>
    <n v="100"/>
    <s v="13. Algemene kennisvooruitgang: O&amp;O gefinancierd uit andere bronnen dan AUF"/>
    <x v="1"/>
    <s v="Franse Gemeenschap"/>
    <x v="1"/>
    <x v="1"/>
    <s v="440 FCFO - Fonds voor Collectief Fundamenteel Onderzoek-initiatief minister"/>
    <s v="440 FRFC - Fonds de la Recherche fondamentale collective-initiative ministérielle"/>
    <x v="0"/>
    <n v="59"/>
  </r>
  <r>
    <s v="Part.activ.internat.polit.scient."/>
    <s v="Part.activ.internat.polit.scient."/>
    <s v="45300101"/>
    <m/>
    <x v="0"/>
    <n v="38"/>
    <n v="100"/>
    <s v="13. Algemene kennisvooruitgang: O&amp;O gefinancierd uit andere bronnen dan AUF"/>
    <x v="1"/>
    <s v="Franse Gemeenschap"/>
    <x v="1"/>
    <x v="1"/>
    <s v="730 Andere programma's en projecten op internationaal vlak"/>
    <s v="730 Autres programmes et projets au niveau international"/>
    <x v="3"/>
    <n v="38"/>
  </r>
  <r>
    <s v="Printemps des Sciences"/>
    <s v="Printemps des Sciences"/>
    <s v="45310101"/>
    <m/>
    <x v="0"/>
    <n v="288"/>
    <n v="100"/>
    <s v="13. Algemene kennisvooruitgang: O&amp;O gefinancierd uit andere bronnen dan AUF"/>
    <x v="1"/>
    <s v="Franse Gemeenschap"/>
    <x v="1"/>
    <x v="1"/>
    <s v="321 Subsidies reizen, beurzen, congressen, publikaties, tentoonstellingen..."/>
    <s v="321 Subventions, voyages, bourses, congrès, publications, expositions..."/>
    <x v="6"/>
    <n v="288"/>
  </r>
  <r>
    <s v="Subvention ULG Aquarium 'Dubuisson'"/>
    <s v="Subvention ULG Aquarium 'Dubuisson'"/>
    <s v="45313308"/>
    <m/>
    <x v="0"/>
    <n v="64"/>
    <n v="100"/>
    <s v="13. Algemene kennisvooruitgang: O&amp;O gefinancierd uit andere bronnen dan AUF"/>
    <x v="1"/>
    <s v="Franse Gemeenschap"/>
    <x v="1"/>
    <x v="1"/>
    <s v="323 Subsidies aan instellingen en verenigingen n.e.g."/>
    <s v="323 Subventions aux institutions et associations n.c.a."/>
    <x v="6"/>
    <n v="64"/>
  </r>
  <r>
    <s v="Subvention prix, bourses et part.act.scient."/>
    <s v="Subvention prix, bourses et part.act.scient."/>
    <s v="45313309"/>
    <m/>
    <x v="0"/>
    <n v="107"/>
    <n v="100"/>
    <s v="13. Algemene kennisvooruitgang: O&amp;O gefinancierd uit andere bronnen dan AUF"/>
    <x v="1"/>
    <s v="Franse Gemeenschap"/>
    <x v="1"/>
    <x v="1"/>
    <s v="321 Subsidies reizen, beurzen, congressen, publikaties, tentoonstellingen..."/>
    <s v="321 Subventions, voyages, bourses, congrès, publications, expositions..."/>
    <x v="6"/>
    <n v="107"/>
  </r>
  <r>
    <s v="Subvention diffusion connaiss.scientifique"/>
    <s v="Subvention diffusion connaiss.scientifique"/>
    <s v="45313310"/>
    <m/>
    <x v="0"/>
    <n v="50"/>
    <n v="100"/>
    <s v="13. Algemene kennisvooruitgang: O&amp;O gefinancierd uit andere bronnen dan AUF"/>
    <x v="1"/>
    <s v="Franse Gemeenschap"/>
    <x v="1"/>
    <x v="1"/>
    <s v="321 Subsidies reizen, beurzen, congressen, publikaties, tentoonstellingen..."/>
    <s v="321 Subventions, voyages, bourses, congrès, publications, expositions..."/>
    <x v="6"/>
    <n v="50"/>
  </r>
  <r>
    <s v="Subventions aux associations étudiants"/>
    <s v="Subventions aux associations étudiants"/>
    <s v="45313311"/>
    <m/>
    <x v="0"/>
    <n v="109"/>
    <n v="10"/>
    <s v="09. Opvoeding"/>
    <x v="2"/>
    <s v="Franse Gemeenschap"/>
    <x v="1"/>
    <x v="1"/>
    <s v="321 Subsidies reizen, beurzen, congressen, publikaties, tentoonstellingen..."/>
    <s v="321 Subventions, voyages, bourses, congrès, publications, expositions..."/>
    <x v="6"/>
    <n v="10.9"/>
  </r>
  <r>
    <s v="Subventions à la Ferme expérimentale Ulg"/>
    <s v="Subventions à la Ferme expérimentale Ulg"/>
    <s v="45314150"/>
    <m/>
    <x v="0"/>
    <n v="150"/>
    <n v="100"/>
    <s v="08. Landbouw"/>
    <x v="6"/>
    <s v="Franse Gemeenschap"/>
    <x v="1"/>
    <x v="1"/>
    <s v="321 Subsidies reizen, beurzen, congressen, publikaties, tentoonstellingen..."/>
    <s v="321 Subventions, voyages, bourses, congrès, publications, expositions..."/>
    <x v="6"/>
    <n v="150"/>
  </r>
  <r>
    <s v="Subvention voyages Jeun.chercheurs &amp; étudiants"/>
    <s v="Subvention voyages Jeun.chercheurs &amp; étudiants"/>
    <s v="45323311"/>
    <m/>
    <x v="0"/>
    <n v="51"/>
    <n v="100"/>
    <s v="13. Algemene kennisvooruitgang: O&amp;O gefinancierd uit andere bronnen dan AUF"/>
    <x v="1"/>
    <s v="Franse Gemeenschap"/>
    <x v="1"/>
    <x v="1"/>
    <s v="321 Subsidies reizen, beurzen, congressen, publikaties, tentoonstellingen..."/>
    <s v="321 Subventions, voyages, bourses, congrès, publications, expositions..."/>
    <x v="6"/>
    <n v="51"/>
  </r>
  <r>
    <s v="Subvention FNRS (Loi 27/7/71+Plan expans.)"/>
    <s v="Subvention FNRS (Loi 27/7/71+Plan expans.)"/>
    <s v="45334104+4105"/>
    <m/>
    <x v="0"/>
    <n v="46881"/>
    <n v="100"/>
    <s v="13. Algemene kennisvooruitgang: O&amp;O gefinancierd uit andere bronnen dan AUF"/>
    <x v="1"/>
    <s v="Franse Gemeenschap"/>
    <x v="1"/>
    <x v="1"/>
    <s v="510 NFWO - Nationaal Fonds voor Wetenschappelijk Onderzoek"/>
    <s v="510 FNRS - Fonds national de Recherche scientifique"/>
    <x v="2"/>
    <n v="46881"/>
  </r>
  <r>
    <s v="Subvention FRSM"/>
    <s v="Subvention FRSM"/>
    <s v="45334106"/>
    <m/>
    <x v="0"/>
    <n v="12500"/>
    <n v="100"/>
    <s v="13. Algemene kennisvooruitgang: O&amp;O gefinancierd uit andere bronnen dan AUF"/>
    <x v="1"/>
    <s v="Franse Gemeenschap"/>
    <x v="1"/>
    <x v="1"/>
    <s v="540 FGWO - Fonds voor Geneeskundig Wetenschappelijk Onderzoek"/>
    <s v="540 FRSM - Fonds de la Recherche scientifique médicale"/>
    <x v="2"/>
    <n v="12500"/>
  </r>
  <r>
    <s v="Subvention FRIA/bourses"/>
    <s v="Subvention FRIA/bourses"/>
    <s v="45334107"/>
    <m/>
    <x v="0"/>
    <n v="10987"/>
    <n v="100"/>
    <s v="13. Algemene kennisvooruitgang: O&amp;O gefinancierd uit andere bronnen dan AUF"/>
    <x v="1"/>
    <s v="Franse Gemeenschap"/>
    <x v="1"/>
    <x v="1"/>
    <s v="450 Specialisatiebeurzen (ex-IWONL)"/>
    <s v="450 Bourses de spécialisation (ex-IRSIA)"/>
    <x v="0"/>
    <n v="10987"/>
  </r>
  <r>
    <s v="Subvention IISN"/>
    <s v="Subvention IISN"/>
    <s v="45334108"/>
    <m/>
    <x v="0"/>
    <n v="11006"/>
    <n v="100"/>
    <s v="13. Algemene kennisvooruitgang: O&amp;O gefinancierd uit andere bronnen dan AUF"/>
    <x v="1"/>
    <s v="Franse Gemeenschap"/>
    <x v="1"/>
    <x v="1"/>
    <s v="530 IIKW - Interuniversitair Instituut voor Kernwetenschappen"/>
    <s v="530 IISN - Institut interuniversitaire des Sciences nucléaires"/>
    <x v="2"/>
    <n v="11006"/>
  </r>
  <r>
    <s v="Subvention C.I.M."/>
    <s v="Subvention C.I.M."/>
    <s v="45334109"/>
    <m/>
    <x v="0"/>
    <n v="221"/>
    <n v="100"/>
    <s v="13. Algemene kennisvooruitgang: O&amp;O gefinancierd uit andere bronnen dan AUF"/>
    <x v="1"/>
    <s v="Franse Gemeenschap"/>
    <x v="1"/>
    <x v="1"/>
    <s v="550 ICM - Interuniversitaire College voor Doctoraatsstudies in de Managementwetenschappen"/>
    <s v="550 CIM - Collège interuniversitaire d'Etudes doctorales dans les Sciences du Management"/>
    <x v="2"/>
    <n v="221"/>
  </r>
  <r>
    <s v="Subvention FRSFC/chercheurs"/>
    <s v="Subvention FRSFC/chercheurs"/>
    <s v="45334110"/>
    <m/>
    <x v="0"/>
    <n v="15894"/>
    <n v="100"/>
    <s v="13. Algemene kennisvooruitgang: O&amp;O gefinancierd uit andere bronnen dan AUF"/>
    <x v="1"/>
    <s v="Franse Gemeenschap"/>
    <x v="1"/>
    <x v="1"/>
    <s v="520 FCFO - Fonds voor Collectief Fundamenteel Onderzoek-initiatief navorsers"/>
    <s v="520 FRFC - Fonds de la Recherche fondamentale collective-initiative chercheurs"/>
    <x v="2"/>
    <n v="15894"/>
  </r>
  <r>
    <s v="Subvention Centres de génétique humaine"/>
    <s v="Subvention Centres de génétique humaine"/>
    <s v="45344110"/>
    <m/>
    <x v="0"/>
    <n v="794"/>
    <n v="15"/>
    <s v="07. Gezondheid"/>
    <x v="4"/>
    <s v="Franse Gemeenschap"/>
    <x v="1"/>
    <x v="1"/>
    <s v="323 Subsidies aan instellingen en verenigingen n.e.g."/>
    <s v="323 Subventions aux institutions et associations n.c.a."/>
    <x v="6"/>
    <n v="119.1"/>
  </r>
  <r>
    <s v="Subvention A.R.C."/>
    <s v="Subvention A.R.C."/>
    <s v="45354113"/>
    <m/>
    <x v="0"/>
    <n v="14179"/>
    <n v="100"/>
    <s v="13. Algemene kennisvooruitgang: O&amp;O gefinancierd uit andere bronnen dan AUF"/>
    <x v="1"/>
    <s v="Franse Gemeenschap"/>
    <x v="1"/>
    <x v="1"/>
    <s v="420 GOA - Geconcerteerde onderzoekacties"/>
    <s v="420 ARC - Actions de Recherche concertées"/>
    <x v="0"/>
    <n v="14179"/>
  </r>
  <r>
    <s v="Fonds spéciaux univ."/>
    <s v="Fonds spéciaux univ."/>
    <s v="45354114"/>
    <m/>
    <x v="0"/>
    <n v="14101"/>
    <n v="100"/>
    <s v="13. Algemene kennisvooruitgang: O&amp;O gefinancierd uit andere bronnen dan AUF"/>
    <x v="1"/>
    <s v="Franse Gemeenschap"/>
    <x v="1"/>
    <x v="1"/>
    <s v="130 Speciale fondsen voor onderzoek in universiteiten"/>
    <s v="130 Fonds spéciaux de recherche dans les universités"/>
    <x v="4"/>
    <n v="14101"/>
  </r>
  <r>
    <s v="Subvention au fond de garantie pour les chercheurs"/>
    <s v="Subvention au fond de garantie pour les chercheurs"/>
    <s v="45354115"/>
    <m/>
    <x v="0"/>
    <n v="317"/>
    <n v="100"/>
    <s v="13. Algemene kennisvooruitgang: O&amp;O gefinancierd uit andere bronnen dan AUF"/>
    <x v="1"/>
    <s v="Franse Gemeenschap"/>
    <x v="1"/>
    <x v="1"/>
    <s v="510 NFWO - Nationaal Fonds voor Wetenschappelijk Onderzoek"/>
    <s v="510 FNRS - Fonds national de Recherche scientifique"/>
    <x v="2"/>
    <n v="317"/>
  </r>
  <r>
    <s v="Recherches et enquête en matière d'éducation (OCDE)"/>
    <s v="Recherches et enquête en matière d'éducation (OCDE)"/>
    <s v="45363301"/>
    <m/>
    <x v="0"/>
    <n v="206"/>
    <n v="100"/>
    <s v="09. Opvoeding"/>
    <x v="2"/>
    <s v="Franse Gemeenschap"/>
    <x v="1"/>
    <x v="1"/>
    <s v="730 Andere programma's en projecten op internationaal vlak"/>
    <s v="730 Autres programmes et projets au niveau international"/>
    <x v="3"/>
    <n v="206"/>
  </r>
  <r>
    <s v="Academie Royale des Sciences, Lettres et Beaux-Arts (ARSLB)"/>
    <s v="Academie Royale des Sciences, Lettres et Beaux-Arts (ARSLB)"/>
    <s v="46(6101excl)"/>
    <m/>
    <x v="0"/>
    <n v="1205"/>
    <n v="75"/>
    <s v="13. Algemene kennisvooruitgang: O&amp;O gefinancierd uit andere bronnen dan AUF"/>
    <x v="1"/>
    <s v="Franse Gemeenschap"/>
    <x v="1"/>
    <x v="1"/>
    <s v="220 Academies"/>
    <s v="220 Académies"/>
    <x v="5"/>
    <n v="903.75"/>
  </r>
  <r>
    <s v="Serv.commissaires &amp; Délégués Gouvt/Univ."/>
    <s v="Serv.commissaires &amp; Délégués Gouvt/Univ."/>
    <s v="54010101"/>
    <m/>
    <x v="0"/>
    <n v="1359"/>
    <n v="25"/>
    <s v="13. Algemene kennisvooruitgang: O&amp;O gefinancierd uit andere bronnen dan AUF"/>
    <x v="1"/>
    <s v="Franse Gemeenschap"/>
    <x v="1"/>
    <x v="1"/>
    <s v="322 Administratie, controle, commissies, jury's..."/>
    <s v="322 Administration, contrôle, commissions, jurys..."/>
    <x v="6"/>
    <n v="339.75"/>
  </r>
  <r>
    <s v="Universités de la communauté-alloc. de fonct."/>
    <s v="Universités de la communauté-alloc. de fonct."/>
    <s v="54104112 à 14"/>
    <m/>
    <x v="0"/>
    <n v="166823"/>
    <n v="25"/>
    <s v="12. Algemene kennisvooruitgang: O&amp;O gefinancierd uit algemene universiteitsfondsen (AUF)"/>
    <x v="3"/>
    <s v="Franse Gemeenschap"/>
    <x v="1"/>
    <x v="1"/>
    <s v="112 Werkingsuitkering Franstalige instellingen"/>
    <s v="112 Allocation de fonctionnement institutions francophones"/>
    <x v="4"/>
    <n v="41705.75"/>
  </r>
  <r>
    <s v="AcadémieWallonie-Europe-alloc. De fonct."/>
    <s v="AcadémieWallonie-Europe-alloc. De fonct."/>
    <s v="54104115"/>
    <m/>
    <x v="0"/>
    <n v="10346"/>
    <n v="25"/>
    <s v="12. Algemene kennisvooruitgang: O&amp;O gefinancierd uit algemene universiteitsfondsen (AUF)"/>
    <x v="3"/>
    <s v="Franse Gemeenschap"/>
    <x v="1"/>
    <x v="1"/>
    <s v="112 Werkingsuitkering Franstalige instellingen"/>
    <s v="112 Allocation de fonctionnement institutions francophones"/>
    <x v="4"/>
    <n v="2586.5"/>
  </r>
  <r>
    <s v="Subvention C.H.U."/>
    <s v="Subvention C.H.U."/>
    <s v="54114116"/>
    <m/>
    <x v="0"/>
    <n v="8924"/>
    <n v="25"/>
    <s v="12. Algemene kennisvooruitgang: O&amp;O gefinancierd uit algemene universiteitsfondsen (AUF)"/>
    <x v="3"/>
    <s v="Franse Gemeenschap"/>
    <x v="1"/>
    <x v="1"/>
    <s v="145 Bijzondere kredietlijnen (niet harmoniseerbaar)"/>
    <s v="145 Lignes de crédit particulières (non harmonisables)"/>
    <x v="4"/>
    <n v="2231"/>
  </r>
  <r>
    <s v="Subvention K CHU-Ulg"/>
    <s v="Subvention K CHU-Ulg"/>
    <s v="54116101"/>
    <m/>
    <x v="0"/>
    <n v="1974"/>
    <n v="25"/>
    <s v="12. Algemene kennisvooruitgang: O&amp;O gefinancierd uit algemene universiteitsfondsen (AUF)"/>
    <x v="3"/>
    <s v="Franse Gemeenschap"/>
    <x v="1"/>
    <x v="1"/>
    <s v="144 Academische ziekenhuizen"/>
    <s v="144 Hôpitaux académiques"/>
    <x v="4"/>
    <n v="493.5"/>
  </r>
  <r>
    <s v="Subventions sociales Univ. CFB"/>
    <s v="Subventions sociales Univ. CFB"/>
    <s v="54134115"/>
    <m/>
    <x v="0"/>
    <n v="4968"/>
    <n v="25"/>
    <s v="12. Algemene kennisvooruitgang: O&amp;O gefinancierd uit algemene universiteitsfondsen (AUF)"/>
    <x v="3"/>
    <s v="Franse Gemeenschap"/>
    <x v="1"/>
    <x v="1"/>
    <s v="112 Werkingsuitkering Franstalige instellingen"/>
    <s v="112 Allocation de fonctionnement institutions francophones"/>
    <x v="4"/>
    <n v="1242"/>
  </r>
  <r>
    <s v="Art. 34 loi 27/07/71"/>
    <s v="Art. 34 loi 27/07/71"/>
    <s v="54204402"/>
    <m/>
    <x v="0"/>
    <n v="6867"/>
    <n v="25"/>
    <s v="12. Algemene kennisvooruitgang: O&amp;O gefinancierd uit algemene universiteitsfondsen (AUF)"/>
    <x v="3"/>
    <s v="Franse Gemeenschap"/>
    <x v="1"/>
    <x v="1"/>
    <s v="145 Bijzondere kredietlijnen (niet harmoniseerbaar)"/>
    <s v="145 Lignes de crédit particulières (non harmonisables)"/>
    <x v="4"/>
    <n v="1716.75"/>
  </r>
  <r>
    <s v="Subvention Dép. Environnement ULg"/>
    <s v="Subvention Dép. Environnement ULg"/>
    <s v="54214404"/>
    <m/>
    <x v="0"/>
    <n v="2780"/>
    <n v="25"/>
    <s v="12. Algemene kennisvooruitgang: O&amp;O gefinancierd uit algemene universiteitsfondsen (AUF)"/>
    <x v="3"/>
    <s v="Franse Gemeenschap"/>
    <x v="1"/>
    <x v="1"/>
    <s v="121 Fondation Universitaire Luxembourgeoise - F.U.L."/>
    <s v="121 Fondation Universitaire Luxembourgeoise - F.U.L."/>
    <x v="4"/>
    <n v="695"/>
  </r>
  <r>
    <s v="Subvention Institut Univ. Etude Judaisme M.Buber"/>
    <s v="Subvention Institut Univ. Etude Judaisme M.Buber"/>
    <s v="54214405"/>
    <m/>
    <x v="0"/>
    <n v="169"/>
    <n v="25"/>
    <s v="13. Algemene kennisvooruitgang: O&amp;O gefinancierd uit andere bronnen dan AUF"/>
    <x v="1"/>
    <s v="Franse Gemeenschap"/>
    <x v="1"/>
    <x v="1"/>
    <s v="128 Universitair Instituut voor de Studie van het Jodendom - Martin Buber"/>
    <s v="128 Institut universitaire pour l'étude du judaïsme - Martin Buber"/>
    <x v="4"/>
    <n v="42.25"/>
  </r>
  <r>
    <s v="Subventions sociales Univ. Subventionnées"/>
    <s v="Subventions sociales Univ. Subventionnées"/>
    <s v="54224403"/>
    <m/>
    <x v="0"/>
    <n v="11962"/>
    <n v="25"/>
    <s v="12. Algemene kennisvooruitgang: O&amp;O gefinancierd uit algemene universiteitsfondsen (AUF)"/>
    <x v="3"/>
    <s v="Franse Gemeenschap"/>
    <x v="1"/>
    <x v="1"/>
    <s v="112 Werkingsuitkering Franstalige instellingen"/>
    <s v="112 Allocation de fonctionnement institutions francophones"/>
    <x v="4"/>
    <n v="2990.5"/>
  </r>
  <r>
    <s v="Universités libres-alloc. de fonct."/>
    <s v="Universités libres-alloc. de fonct."/>
    <s v="54234412à17"/>
    <m/>
    <x v="0"/>
    <n v="354832"/>
    <n v="25"/>
    <s v="12. Algemene kennisvooruitgang: O&amp;O gefinancierd uit algemene universiteitsfondsen (AUF)"/>
    <x v="3"/>
    <s v="Franse Gemeenschap"/>
    <x v="1"/>
    <x v="1"/>
    <s v="112 Werkingsuitkering Franstalige instellingen"/>
    <s v="112 Allocation de fonctionnement institutions francophones"/>
    <x v="4"/>
    <n v="88708"/>
  </r>
  <r>
    <s v="Académie Louvain-alloc. de fonct."/>
    <s v="Académie Louvain-alloc. de fonct."/>
    <s v="54234418"/>
    <m/>
    <x v="0"/>
    <n v="17938"/>
    <n v="25"/>
    <s v="12. Algemene kennisvooruitgang: O&amp;O gefinancierd uit algemene universiteitsfondsen (AUF)"/>
    <x v="3"/>
    <s v="Franse Gemeenschap"/>
    <x v="1"/>
    <x v="1"/>
    <s v="112 Werkingsuitkering Franstalige instellingen"/>
    <s v="112 Allocation de fonctionnement institutions francophones"/>
    <x v="4"/>
    <n v="4484.5"/>
  </r>
  <r>
    <s v="Académie Wallonie-Bruxelles-alloc. de fonct."/>
    <s v="Académie Wallonie-Bruxelles-alloc. de fonct."/>
    <s v="54234419"/>
    <m/>
    <x v="0"/>
    <n v="14036"/>
    <n v="25"/>
    <s v="12. Algemene kennisvooruitgang: O&amp;O gefinancierd uit algemene universiteitsfondsen (AUF)"/>
    <x v="3"/>
    <s v="Franse Gemeenschap"/>
    <x v="1"/>
    <x v="1"/>
    <s v="112 Werkingsuitkering Franstalige instellingen"/>
    <s v="112 Allocation de fonctionnement institutions francophones"/>
    <x v="4"/>
    <n v="3509"/>
  </r>
  <r>
    <s v="Subvention CUNIC (Centre Univ. Charleroi)/CIFoP/IPC"/>
    <s v="Subvention CUNIC (Centre Univ. Charleroi)/CIFoP/IPC"/>
    <s v="54303314"/>
    <m/>
    <x v="0"/>
    <n v="259"/>
    <n v="25"/>
    <s v="13. Algemene kennisvooruitgang: O&amp;O gefinancierd uit andere bronnen dan AUF"/>
    <x v="1"/>
    <s v="Franse Gemeenschap"/>
    <x v="1"/>
    <x v="1"/>
    <s v="323 Subsidies aan instellingen en verenigingen n.e.g."/>
    <s v="323 Subventions aux institutions et associations n.c.a."/>
    <x v="6"/>
    <n v="64.75"/>
  </r>
  <r>
    <s v="Achats biens non durables &amp; services"/>
    <s v="Achats biens non durables &amp; services"/>
    <s v="54411201"/>
    <m/>
    <x v="0"/>
    <n v="12"/>
    <n v="25"/>
    <s v="13. Algemene kennisvooruitgang: O&amp;O gefinancierd uit andere bronnen dan AUF"/>
    <x v="1"/>
    <s v="Franse Gemeenschap"/>
    <x v="1"/>
    <x v="1"/>
    <s v="323 Subsidies aan instellingen en verenigingen n.e.g."/>
    <s v="323 Subventions aux institutions et associations n.c.a."/>
    <x v="6"/>
    <n v="3"/>
  </r>
  <r>
    <s v="Dépenses qcq. Promotion Univ. (frais de fonctionnement)"/>
    <s v="Dépenses qcq. Promotion Univ. (frais de fonctionnement)"/>
    <s v="54411270"/>
    <m/>
    <x v="0"/>
    <n v="16"/>
    <n v="100"/>
    <s v="12. Algemene kennisvooruitgang: O&amp;O gefinancierd uit algemene universiteitsfondsen (AUF)"/>
    <x v="3"/>
    <s v="Franse Gemeenschap"/>
    <x v="1"/>
    <x v="1"/>
    <s v="324 Subsidies voor studies, enquêtes, expertise-contracten, onderzoekcontracten, acties n.e.g."/>
    <s v="324 Subventions pour études, enquêtes, contrats d'expertise, contrats de recherche, actions n.c.a."/>
    <x v="6"/>
    <n v="16"/>
  </r>
  <r>
    <s v="Subvention Promotion Univ."/>
    <s v="Subvention Promotion Univ."/>
    <s v="54413301"/>
    <m/>
    <x v="0"/>
    <n v="50"/>
    <n v="15"/>
    <s v="12. Algemene kennisvooruitgang: O&amp;O gefinancierd uit algemene universiteitsfondsen (AUF)"/>
    <x v="3"/>
    <s v="Franse Gemeenschap"/>
    <x v="1"/>
    <x v="1"/>
    <s v="324 Subsidies voor studies, enquêtes, expertise-contracten, onderzoekcontracten, acties n.e.g."/>
    <s v="324 Subventions pour études, enquêtes, contrats d'expertise, contrats de recherche, actions n.c.a."/>
    <x v="6"/>
    <n v="7.5"/>
  </r>
  <r>
    <s v="Subvention fonct. CIUF"/>
    <s v="Subvention fonct. CIUF"/>
    <s v="54424104"/>
    <m/>
    <x v="0"/>
    <n v="218"/>
    <n v="25"/>
    <s v="13. Algemene kennisvooruitgang: O&amp;O gefinancierd uit andere bronnen dan AUF"/>
    <x v="1"/>
    <s v="Franse Gemeenschap"/>
    <x v="1"/>
    <x v="1"/>
    <s v="323 Subsidies aan instellingen en verenigingen n.e.g."/>
    <s v="323 Subventions aux institutions et associations n.c.a."/>
    <x v="6"/>
    <n v="54.5"/>
  </r>
  <r>
    <s v="Fonct. Cent.rech.Mét. ULg (frais de fonctionnement)"/>
    <s v="Fonct. Cent.rech.Mét. ULg (frais de fonctionnement)"/>
    <s v="54433315"/>
    <m/>
    <x v="0"/>
    <n v="372"/>
    <n v="25"/>
    <s v="06. Industriële productie en technologie"/>
    <x v="0"/>
    <s v="Franse Gemeenschap"/>
    <x v="1"/>
    <x v="1"/>
    <s v="211 Basisfinanciering, werking, investeringen van de WI"/>
    <s v="211 Financement de base, fonctionnement, investissements des IS"/>
    <x v="5"/>
    <n v="93"/>
  </r>
  <r>
    <s v="Subvention Fac.Théolo.protest.Bxl. "/>
    <s v="Subvention Fac.Théolo.protest.Bxl. "/>
    <s v="54434414"/>
    <m/>
    <x v="0"/>
    <n v="209"/>
    <n v="25"/>
    <s v="12. Algemene kennisvooruitgang: O&amp;O gefinancierd uit algemene universiteitsfondsen (AUF)"/>
    <x v="3"/>
    <s v="Franse Gemeenschap"/>
    <x v="1"/>
    <x v="1"/>
    <s v="124 Universitaire Faculteit voor Protestantse Godgeleerdheid"/>
    <s v="124 Faculté universitaire de théologie protestante"/>
    <x v="4"/>
    <n v="52.25"/>
  </r>
  <r>
    <s v="Subventions sociales Fac.Théolo.protest.Bxl."/>
    <s v="Subventions sociales Fac.Théolo.protest.Bxl."/>
    <s v="54444415"/>
    <m/>
    <x v="0"/>
    <n v="6"/>
    <n v="25"/>
    <s v="12. Algemene kennisvooruitgang: O&amp;O gefinancierd uit algemene universiteitsfondsen (AUF)"/>
    <x v="3"/>
    <s v="Franse Gemeenschap"/>
    <x v="1"/>
    <x v="1"/>
    <s v="124 Universitaire Faculteit voor Protestantse Godgeleerdheid"/>
    <s v="124 Faculté universitaire de théologie protestante"/>
    <x v="4"/>
    <n v="1.5"/>
  </r>
  <r>
    <s v="Subvention au centre de formation continue"/>
    <s v="Subvention au centre de formation continue"/>
    <s v="54454003"/>
    <m/>
    <x v="0"/>
    <n v="301"/>
    <n v="25"/>
    <s v="12. Algemene kennisvooruitgang: O&amp;O gefinancierd uit algemene universiteitsfondsen (AUF)"/>
    <x v="3"/>
    <s v="Franse Gemeenschap"/>
    <x v="1"/>
    <x v="1"/>
    <s v="124 Universitaire Faculteit voor Protestantse Godgeleerdheid"/>
    <s v="124 Faculté universitaire de théologie protestante"/>
    <x v="4"/>
    <n v="75.25"/>
  </r>
  <r>
    <s v="Bibliothèque virtuelle"/>
    <s v="Bibliothèque virtuelle"/>
    <s v="54454002"/>
    <m/>
    <x v="0"/>
    <n v="248"/>
    <n v="100"/>
    <s v="13. Algemene kennisvooruitgang: O&amp;O gefinancierd uit andere bronnen dan AUF"/>
    <x v="1"/>
    <s v="Franse Gemeenschap"/>
    <x v="1"/>
    <x v="1"/>
    <s v="112 Werkingsuitkering Franstalige instellingen"/>
    <s v="112 Allocation de fonctionnement institutions francophones"/>
    <x v="4"/>
    <n v="248"/>
  </r>
  <r>
    <s v="Amort. Invst. Immo. Univ."/>
    <s v="Amort. Invst. Immo. Univ."/>
    <s v="8601DETTE"/>
    <m/>
    <x v="0"/>
    <n v="9868"/>
    <n v="25"/>
    <s v="13. Algemene kennisvooruitgang: O&amp;O gefinancierd uit andere bronnen dan AUF"/>
    <x v="1"/>
    <s v="Franse Gemeenschap"/>
    <x v="1"/>
    <x v="1"/>
    <s v="145 Bijzondere kredietlijnen (niet harmoniseerbaar)"/>
    <s v="145 Lignes de crédit particulières (non harmonisables)"/>
    <x v="4"/>
    <n v="2467"/>
  </r>
  <r>
    <s v="Allerhande uitgaven mbt acties ter verbetering vd werking van Justitie"/>
    <s v="Dépenses de toute nature relat. aux actions pour l'amélioration du fonct. de la Justice"/>
    <s v="124031123900"/>
    <s v="12  JUSTITIE"/>
    <x v="2"/>
    <n v="175"/>
    <n v="100"/>
    <s v="11. Politieke en sociale systemen, structuren en processen"/>
    <x v="7"/>
    <s v="Federale overheid"/>
    <x v="2"/>
    <x v="1"/>
    <s v="410 O&amp;O-programma's en -projecten (subsidies en terugvorderbare voorschotten)"/>
    <s v="410 Programmes et projets de R&amp;D (subventions et avances récupérables)"/>
    <x v="0"/>
    <n v="175"/>
  </r>
  <r>
    <s v="Bezoldigingen Rijkspersoneel"/>
    <s v="Rémunérations statutaire"/>
    <s v="126210110300"/>
    <s v="12  JUSTITIE"/>
    <x v="2"/>
    <n v="4558"/>
    <n v="55"/>
    <s v="11. Politieke en sociale systemen, structuren en processen"/>
    <x v="7"/>
    <s v="Federale overheid"/>
    <x v="2"/>
    <x v="1"/>
    <s v="211 Basisfinanciering, werking, investeringen van de WI"/>
    <s v="211 Financement de base, fonctionnement, investissements des IS"/>
    <x v="5"/>
    <n v="2506.9"/>
  </r>
  <r>
    <s v="Bezoldigingen niet-statutair personeel"/>
    <s v="Rémunérations non statutaire"/>
    <s v="126210110400"/>
    <s v="12  JUSTITIE"/>
    <x v="2"/>
    <n v="1842"/>
    <n v="55"/>
    <s v="11. Politieke en sociale systemen, structuren en processen"/>
    <x v="7"/>
    <s v="Federale overheid"/>
    <x v="2"/>
    <x v="1"/>
    <s v="211 Basisfinanciering, werking, investeringen van de WI"/>
    <s v="211 Financement de base, fonctionnement, investissements des IS"/>
    <x v="5"/>
    <n v="1013.1"/>
  </r>
  <r>
    <s v="Dotatie aan NICC"/>
    <s v="Dotation à l'INCC"/>
    <s v="126211410100"/>
    <s v="12  JUSTITIE"/>
    <x v="2"/>
    <n v="4291"/>
    <n v="55"/>
    <s v="11. Politieke en sociale systemen, structuren en processen"/>
    <x v="7"/>
    <s v="Federale overheid"/>
    <x v="2"/>
    <x v="1"/>
    <s v="211 Basisfinanciering, werking, investeringen van de WI"/>
    <s v="211 Financement de base, fonctionnement, investissements des IS"/>
    <x v="5"/>
    <n v="2360.0500000000002"/>
  </r>
  <r>
    <s v="Kosten van laboratoria belast met onderzoekingen mbt brandvoorkoming"/>
    <s v="Frais de laboratoire effectuant des recherches relatives à la prévention en matière d'incendie"/>
    <s v="135460124000"/>
    <s v="13  BINNENLANDSE ZAKEN"/>
    <x v="3"/>
    <n v="43"/>
    <n v="100"/>
    <s v="04. Transport, telecommunicatie en andere infrastructuur"/>
    <x v="11"/>
    <s v="Federale overheid"/>
    <x v="2"/>
    <x v="1"/>
    <s v="410 O&amp;O-programma's en -projecten (subsidies en terugvorderbare voorschotten)"/>
    <s v="410 Programmes et projets de R&amp;D (subventions et avances récupérables)"/>
    <x v="0"/>
    <n v="43"/>
  </r>
  <r>
    <s v="Personeelskosten - veiligheid van de burgers"/>
    <s v="Dépenses de personnel - sécurité des citoyens"/>
    <s v="135611111000"/>
    <s v="13  BINNENLANDSE ZAKEN"/>
    <x v="3"/>
    <n v="108"/>
    <n v="100"/>
    <s v="11. Politieke en sociale systemen, structuren en processen"/>
    <x v="7"/>
    <s v="Federale overheid"/>
    <x v="2"/>
    <x v="1"/>
    <s v="410 O&amp;O-programma's en -projecten (subsidies en terugvorderbare voorschotten)"/>
    <s v="410 Programmes et projets de R&amp;D (subventions et avances récupérables)"/>
    <x v="0"/>
    <n v="108"/>
  </r>
  <r>
    <s v="Wetenschappelijk onderzoek - veiligheid vd burgers"/>
    <s v="Recherche scientifique - sécurité des citoyens"/>
    <s v="135611124100"/>
    <s v="13  BINNENLANDSE ZAKEN"/>
    <x v="3"/>
    <n v="510"/>
    <n v="100"/>
    <s v="11. Politieke en sociale systemen, structuren en processen"/>
    <x v="7"/>
    <s v="Federale overheid"/>
    <x v="2"/>
    <x v="1"/>
    <s v="410 O&amp;O-programma's en -projecten (subsidies en terugvorderbare voorschotten)"/>
    <s v="410 Programmes et projets de R&amp;D (subventions et avances récupérables)"/>
    <x v="0"/>
    <n v="510"/>
  </r>
  <r>
    <s v="Buiten het land gevestigde int. organ.:IHO (bijdrage begroting Intern.hydrograf.org.-Monaco)"/>
    <s v="Organis. intern. en dehors du pays:OHI (quote part dans le budget de l'org.hydrogr.intern.-Monaco)"/>
    <s v="145321350070"/>
    <s v="14  BUITENLANDSE ZAKEN, BUITENLANDSE HANDEL EN ONTWIKKELINGSSAMENWERKING"/>
    <x v="4"/>
    <n v="3921"/>
    <n v="1.2454592631032693"/>
    <s v="01. Exploratie en exploitatie van het aardse milieu"/>
    <x v="8"/>
    <s v="Federale overheid"/>
    <x v="2"/>
    <x v="1"/>
    <s v="720 Andere Belgische bijdragen aan internationale organisaties, instellingen en verenigingen"/>
    <s v="720 Autres contributions belges aux organisations, institutions et associations internationales"/>
    <x v="3"/>
    <n v="48.834457706279188"/>
  </r>
  <r>
    <s v="Buiten het land gevestigde int. organ.:AIEA (bijdrage in de begroting)(kernenergie)"/>
    <s v="Organisation internat. en dehors du pays:AIEA (quote-part dans le budget)"/>
    <s v="145321350070"/>
    <s v="14  BUITENLANDSE ZAKEN, BUITENLANDSE HANDEL EN ONTWIKKELINGSSAMENWERKING"/>
    <x v="4"/>
    <n v="3921"/>
    <n v="93.539180072651789"/>
    <s v="05. Energie"/>
    <x v="12"/>
    <s v="Federale overheid"/>
    <x v="2"/>
    <x v="1"/>
    <s v="720 Andere Belgische bijdragen aan internationale organisaties, instellingen en verenigingen"/>
    <s v="720 Autres contributions belges aux organisations, institutions et associations internationales"/>
    <x v="3"/>
    <n v="3667.6712506486765"/>
  </r>
  <r>
    <s v="Buiten het land gevestigde int. organ.:OESO (bijdrage begroting)"/>
    <s v="Organisation internat. en dehors du pays:OCDE (quote-part dans le budget)"/>
    <s v="145321350070"/>
    <s v="14  BUITENLANDSE ZAKEN, BUITENLANDSE HANDEL EN ONTWIKKELINGSSAMENWERKING"/>
    <x v="4"/>
    <n v="3921"/>
    <n v="5.2153606642449404"/>
    <s v="11. Politieke en sociale systemen, structuren en processen"/>
    <x v="7"/>
    <s v="Federale overheid"/>
    <x v="2"/>
    <x v="1"/>
    <s v="720 Andere Belgische bijdragen aan internationale organisaties, instellingen en verenigingen"/>
    <s v="720 Autres contributions belges aux organisations, institutions et associations internationales"/>
    <x v="3"/>
    <n v="204.49429164504411"/>
  </r>
  <r>
    <s v="Toelagen aan het KBIN (ex BA 145422 3330)"/>
    <s v="Subsides à l'IRSN (ex AB 145422 3330)"/>
    <s v="145422330031"/>
    <s v="14  BUITENLANDSE ZAKEN, BUITENLANDSE HANDEL EN ONTWIKKELINGSSAMENWERKING"/>
    <x v="4"/>
    <n v="721"/>
    <n v="100"/>
    <s v="11. Politieke en sociale systemen, structuren en processen"/>
    <x v="7"/>
    <s v="Federale overheid"/>
    <x v="2"/>
    <x v="1"/>
    <s v="730 Andere programma's en projecten op internationaal vlak"/>
    <s v="730 Autres programmes et projets au niveau international"/>
    <x v="3"/>
    <n v="721"/>
  </r>
  <r>
    <s v="Initiat.van wetensch.instell.in België (KMMA)-onderzoeksprogr."/>
    <s v="Initiat.d'institutions scientifiques en Belgique (MRAC)-progr.rech;"/>
    <s v="145422330032"/>
    <s v="14  BUITENLANDSE ZAKEN, BUITENLANDSE HANDEL EN ONTWIKKELINGSSAMENWERKING"/>
    <x v="4"/>
    <n v="2730"/>
    <n v="100"/>
    <s v="13. Algemene kennisvooruitgang: O&amp;O gefinancierd uit andere bronnen dan AUF"/>
    <x v="1"/>
    <s v="Federale overheid"/>
    <x v="2"/>
    <x v="1"/>
    <s v="730 Andere programma's en projecten op internationaal vlak"/>
    <s v="730 Autres programmes et projets au niveau international"/>
    <x v="3"/>
    <n v="2730"/>
  </r>
  <r>
    <s v="Initiatieven van het Instituut voor Tropische Geneeskunde"/>
    <s v="Initiatives de l'Institut de Médecine Tropicale"/>
    <s v="145422330034"/>
    <s v="14  BUITENLANDSE ZAKEN, BUITENLANDSE HANDEL EN ONTWIKKELINGSSAMENWERKING"/>
    <x v="4"/>
    <n v="11800"/>
    <n v="100"/>
    <s v="07. Gezondheid"/>
    <x v="4"/>
    <s v="Federale overheid"/>
    <x v="2"/>
    <x v="1"/>
    <s v="730 Andere programma's en projecten op internationaal vlak"/>
    <s v="730 Autres programmes et projets au niveau international"/>
    <x v="3"/>
    <n v="11800"/>
  </r>
  <r>
    <s v="Toelage aan het Eur. Centrum voor Ontwikkelingsbeleid en Management"/>
    <s v="Subside au Centre eur. pour la Politique de Développ. et le Mangement"/>
    <s v="145422350034"/>
    <s v="14  BUITENLANDSE ZAKEN, BUITENLANDSE HANDEL EN ONTWIKKELINGSSAMENWERKING"/>
    <x v="4"/>
    <n v="227"/>
    <n v="55"/>
    <s v="11. Politieke en sociale systemen, structuren en processen"/>
    <x v="7"/>
    <s v="Federale overheid"/>
    <x v="2"/>
    <x v="1"/>
    <s v="720 Andere Belgische bijdragen aan internationale organisaties, instellingen en verenigingen"/>
    <s v="720 Autres contributions belges aux organisations, institutions et associations internationales"/>
    <x v="3"/>
    <n v="124.85"/>
  </r>
  <r>
    <s v="Vl. univ. samenw.:financiering studiekosten studenten"/>
    <s v="Coop. univ. flam.:financement frais d'étude étudiants"/>
    <s v="145424450050"/>
    <s v="14  BUITENLANDSE ZAKEN, BUITENLANDSE HANDEL EN ONTWIKKELINGSSAMENWERKING"/>
    <x v="4"/>
    <n v="3317"/>
    <n v="25"/>
    <s v="12. Algemene kennisvooruitgang: O&amp;O gefinancierd uit algemene universiteitsfondsen (AUF)"/>
    <x v="3"/>
    <s v="Federale overheid"/>
    <x v="2"/>
    <x v="1"/>
    <s v="113 Werkingsuitkering voor studenten OL"/>
    <s v="113 Allocation de fonctionnement pour les étudiants PVD"/>
    <x v="4"/>
    <n v="829.25"/>
  </r>
  <r>
    <s v="Vl. univ. samenw.:univ. initiatieven -institutionele samenwerkin VLIR"/>
    <s v="Coop. univ. flam.:initiatives univ.-coopération institutionnelle VLIR"/>
    <s v="145424450052"/>
    <s v="14  BUITENLANDSE ZAKEN, BUITENLANDSE HANDEL EN ONTWIKKELINGSSAMENWERKING"/>
    <x v="4"/>
    <n v="8382"/>
    <n v="43"/>
    <s v="11. Politieke en sociale systemen, structuren en processen"/>
    <x v="7"/>
    <s v="Federale overheid"/>
    <x v="2"/>
    <x v="1"/>
    <s v="730 Andere programma's en projecten op internationaal vlak"/>
    <s v="730 Autres programmes et projets au niveau international"/>
    <x v="3"/>
    <n v="3604.26"/>
  </r>
  <r>
    <s v="Vl. univ. samenw.:financiering van projecten overzee -&quot;eigen initiatieven&quot;"/>
    <s v="Coop. univ. flam.:financement des projets outre mer -&quot;initiatives propres&quot;"/>
    <s v="145424450053"/>
    <s v="14  BUITENLANDSE ZAKEN, BUITENLANDSE HANDEL EN ONTWIKKELINGSSAMENWERKING"/>
    <x v="4"/>
    <n v="4294"/>
    <n v="100"/>
    <s v="11. Politieke en sociale systemen, structuren en processen"/>
    <x v="7"/>
    <s v="Federale overheid"/>
    <x v="2"/>
    <x v="1"/>
    <s v="730 Andere programma's en projecten op internationaal vlak"/>
    <s v="730 Autres programmes et projets au niveau international"/>
    <x v="3"/>
    <n v="4294"/>
  </r>
  <r>
    <s v="Noord-acties VLIR"/>
    <s v="Actions-Nord VLIR"/>
    <s v="145424450054"/>
    <s v="14  BUITENLANDSE ZAKEN, BUITENLANDSE HANDEL EN ONTWIKKELINGSSAMENWERKING"/>
    <x v="4"/>
    <n v="7366"/>
    <n v="17.214246272777469"/>
    <s v="11. Politieke en sociale systemen, structuren en processen"/>
    <x v="7"/>
    <s v="Federale overheid"/>
    <x v="2"/>
    <x v="1"/>
    <s v="730 Andere programma's en projecten op internationaal vlak"/>
    <s v="730 Autres programmes et projets au niveau international"/>
    <x v="3"/>
    <n v="1268.0013804527885"/>
  </r>
  <r>
    <s v="Noord-acties VLIR"/>
    <s v="Actions-Nord VLIR"/>
    <s v="145424450054"/>
    <s v="14  BUITENLANDSE ZAKEN, BUITENLANDSE HANDEL EN ONTWIKKELINGSSAMENWERKING"/>
    <x v="4"/>
    <n v="7366"/>
    <n v="3.7962451684152403"/>
    <s v="13. Algemene kennisvooruitgang: O&amp;O gefinancierd uit andere bronnen dan AUF"/>
    <x v="1"/>
    <s v="Federale overheid"/>
    <x v="2"/>
    <x v="1"/>
    <s v="322 Administratie, controle, commissies, jury's..."/>
    <s v="322 Administration, contrôle, commissions, jurys..."/>
    <x v="6"/>
    <n v="279.63141910546659"/>
  </r>
  <r>
    <s v="Fr. univ. samenw.:financiering studiekosten studenten"/>
    <s v="Coop. univ. fr: financement frais d'étude  étudiants"/>
    <s v="145425450050"/>
    <s v="14  BUITENLANDSE ZAKEN, BUITENLANDSE HANDEL EN ONTWIKKELINGSSAMENWERKING"/>
    <x v="4"/>
    <n v="6868"/>
    <n v="25"/>
    <s v="12. Algemene kennisvooruitgang: O&amp;O gefinancierd uit algemene universiteitsfondsen (AUF)"/>
    <x v="3"/>
    <s v="Federale overheid"/>
    <x v="2"/>
    <x v="1"/>
    <s v="113 Werkingsuitkering voor studenten OL"/>
    <s v="113 Allocation de fonctionnement pour les étudiants PVD"/>
    <x v="4"/>
    <n v="1717"/>
  </r>
  <r>
    <s v="Fr. univ. samenw.:programma's van institutionele samenwerking overzee"/>
    <s v="Coop. univ. fr:programmes de coopération institutionnelle outre mer"/>
    <s v="145425450052"/>
    <s v="14  BUITENLANDSE ZAKEN, BUITENLANDSE HANDEL EN ONTWIKKELINGSSAMENWERKING"/>
    <x v="4"/>
    <n v="7277"/>
    <n v="43"/>
    <s v="11. Politieke en sociale systemen, structuren en processen"/>
    <x v="7"/>
    <s v="Federale overheid"/>
    <x v="2"/>
    <x v="1"/>
    <s v="730 Andere programma's en projecten op internationaal vlak"/>
    <s v="730 Autres programmes et projets au niveau international"/>
    <x v="3"/>
    <n v="3129.11"/>
  </r>
  <r>
    <s v="Fr. univ. samenw.:financiering van projecten &quot;eigen initiatieven&quot;"/>
    <s v="Coop. univ. fr:financement des projets outre mer 'initiatives propres&quot;"/>
    <s v="145425450053"/>
    <s v="14  BUITENLANDSE ZAKEN, BUITENLANDSE HANDEL EN ONTWIKKELINGSSAMENWERKING"/>
    <x v="4"/>
    <n v="4105"/>
    <n v="100"/>
    <s v="11. Politieke en sociale systemen, structuren en processen"/>
    <x v="7"/>
    <s v="Federale overheid"/>
    <x v="2"/>
    <x v="1"/>
    <s v="730 Andere programma's en projecten op internationaal vlak"/>
    <s v="730 Autres programmes et projets au niveau international"/>
    <x v="3"/>
    <n v="4105"/>
  </r>
  <r>
    <s v="Noord-acties CIUF"/>
    <s v="Actions-Nord CIUF"/>
    <s v="145425450054"/>
    <s v="14  BUITENLANDSE ZAKEN, BUITENLANDSE HANDEL EN ONTWIKKELINGSSAMENWERKING"/>
    <x v="4"/>
    <n v="5131"/>
    <n v="18.160197869101978"/>
    <s v="11. Politieke en sociale systemen, structuren en processen"/>
    <x v="7"/>
    <s v="Federale overheid"/>
    <x v="2"/>
    <x v="1"/>
    <s v="730 Andere programma's en projecten op internationaal vlak"/>
    <s v="730 Autres programmes et projets au niveau international"/>
    <x v="3"/>
    <n v="931.79975266362248"/>
  </r>
  <r>
    <s v="Noord-acties CIUF"/>
    <s v="Actions-Nord CIUF"/>
    <s v="145425450054"/>
    <s v="14  BUITENLANDSE ZAKEN, BUITENLANDSE HANDEL EN ONTWIKKELINGSSAMENWERKING"/>
    <x v="4"/>
    <n v="5131"/>
    <n v="4.2427701674277021"/>
    <s v="13. Algemene kennisvooruitgang: O&amp;O gefinancierd uit andere bronnen dan AUF"/>
    <x v="1"/>
    <s v="Federale overheid"/>
    <x v="2"/>
    <x v="1"/>
    <s v="322 Administratie, controle, commissies, jury's..."/>
    <s v="322 Administration, contrôle, commissions, jurys..."/>
    <x v="6"/>
    <n v="217.69653729071538"/>
  </r>
  <r>
    <s v="Intern. instel. in het bnl : geld. bijdrage bijz. progr. intern. instel. (UIESP)"/>
    <s v="Instit. intern. établies dans le pays: contrib. financière aux progr. spéc."/>
    <s v="145432350006"/>
    <s v="14  BUITENLANDSE ZAKEN, BUITENLANDSE HANDEL EN ONTWIKKELINGSSAMENWERKING"/>
    <x v="4"/>
    <n v="8650"/>
    <n v="100"/>
    <s v="11. Politieke en sociale systemen, structuren en processen"/>
    <x v="7"/>
    <s v="Federale overheid"/>
    <x v="2"/>
    <x v="1"/>
    <s v="730 Andere programma's en projecten op internationaal vlak"/>
    <s v="730 Autres programmes et projets au niveau international"/>
    <x v="3"/>
    <n v="8650"/>
  </r>
  <r>
    <s v="Koninklijk Hoger Instituut voor Defensie"/>
    <s v="Institut Royal Supérieur de Défense"/>
    <s v="167041100000"/>
    <s v="16  LANDSVERDEDIGING"/>
    <x v="5"/>
    <n v="13779.950255133301"/>
    <n v="25"/>
    <s v="12. Algemene kennisvooruitgang: O&amp;O gefinancierd uit algemene universiteitsfondsen (AUF)"/>
    <x v="3"/>
    <s v="Federale overheid"/>
    <x v="2"/>
    <x v="1"/>
    <s v="125 Koninklijk Hoger Instituut voor Landsverdediging"/>
    <s v="125 Institut royal supérieur de Défense"/>
    <x v="4"/>
    <n v="3444.9875637833252"/>
  </r>
  <r>
    <s v="Koninklijke Militaire School"/>
    <s v="Ecole Royale Militaire"/>
    <s v="167041100000"/>
    <s v="16  LANDSVERDEDIGING"/>
    <x v="5"/>
    <n v="30449.934179695469"/>
    <n v="25"/>
    <s v="12. Algemene kennisvooruitgang: O&amp;O gefinancierd uit algemene universiteitsfondsen (AUF)"/>
    <x v="3"/>
    <s v="Federale overheid"/>
    <x v="2"/>
    <x v="1"/>
    <s v="126 Koninklijke Militaire School"/>
    <s v="126 Ecole royale militaire"/>
    <x v="4"/>
    <n v="7612.4835449238672"/>
  </r>
  <r>
    <s v="KoninklijkLegermuseum"/>
    <s v="Musée Royal de l'Armée"/>
    <s v="167041100000"/>
    <s v="16  LANDSVERDEDIGING"/>
    <x v="5"/>
    <n v="8376.1155651712434"/>
    <n v="55"/>
    <s v="13. Algemene kennisvooruitgang: O&amp;O gefinancierd uit andere bronnen dan AUF"/>
    <x v="1"/>
    <s v="Federale overheid"/>
    <x v="2"/>
    <x v="1"/>
    <s v="211 Basisfinanciering, werking, investeringen van de WI"/>
    <s v="211 Financement de base, fonctionnement, investissements des IS"/>
    <x v="5"/>
    <n v="4606.8635608441837"/>
  </r>
  <r>
    <s v="Bezoldigingen niet statutair personeel"/>
    <s v="Rénumérations personnel non statutaire"/>
    <s v="167051110400"/>
    <s v="16  LANDSVERDEDIGING"/>
    <x v="5"/>
    <n v="2560"/>
    <n v="55"/>
    <s v="14. Landsverdediging"/>
    <x v="13"/>
    <s v="Federale overheid"/>
    <x v="2"/>
    <x v="1"/>
    <s v="314 Subsidies voor studies, enquêtes, onderzoek-contracten, acties n.e.g."/>
    <s v="314 Subventions pour études, enquêtes, contrats de recherche, actions n.c.a."/>
    <x v="6"/>
    <n v="1408"/>
  </r>
  <r>
    <s v="Allerhande werkingsuitgaven mbt informatica"/>
    <s v="Dépenses de fonctionnement relat. à l'informatique"/>
    <s v="167051120400"/>
    <s v="16  LANDSVERDEDIGING"/>
    <x v="5"/>
    <n v="111"/>
    <n v="55"/>
    <s v="14. Landsverdediging"/>
    <x v="13"/>
    <s v="Federale overheid"/>
    <x v="2"/>
    <x v="1"/>
    <s v="211 Basisfinanciering, werking, investeringen van de WI"/>
    <s v="211 Financement de base, fonctionnement, investissements des IS"/>
    <x v="5"/>
    <n v="61.05"/>
  </r>
  <r>
    <s v="Progr. wet. onderzoek : Lopende aankopen van goederen en diensten"/>
    <s v="Progr. rech. sc. : achats courants de biens et de services"/>
    <s v="167051123300"/>
    <s v="16  LANDSVERDEDIGING"/>
    <x v="5"/>
    <n v="2213"/>
    <n v="100"/>
    <s v="14. Landsverdediging"/>
    <x v="13"/>
    <s v="Federale overheid"/>
    <x v="2"/>
    <x v="1"/>
    <s v="314 Subsidies voor studies, enquêtes, onderzoek-contracten, acties n.e.g."/>
    <s v="314 Subventions pour études, enquêtes, contrats de recherche, actions n.c.a."/>
    <x v="6"/>
    <n v="2213"/>
  </r>
  <r>
    <s v="Progr. wet. onderzoek : aankoop van militaire middelen"/>
    <s v="Progr. rech. sc. : acqu. et rénouv. de moyens spécifiquem. militaires"/>
    <s v="167051137300"/>
    <s v="16  LANDSVERDEDIGING"/>
    <x v="5"/>
    <n v="390"/>
    <n v="100"/>
    <s v="14. Landsverdediging"/>
    <x v="13"/>
    <s v="Federale overheid"/>
    <x v="2"/>
    <x v="1"/>
    <s v="314 Subsidies voor studies, enquêtes, onderzoek-contracten, acties n.e.g."/>
    <s v="314 Subventions pour études, enquêtes, contrats de recherche, actions n.c.a."/>
    <x v="6"/>
    <n v="390"/>
  </r>
  <r>
    <s v="Investering inzake informatica"/>
    <s v="Investissement informatique"/>
    <s v="167051740400"/>
    <s v="16  LANDSVERDEDIGING"/>
    <x v="5"/>
    <n v="220"/>
    <n v="55"/>
    <s v="14. Landsverdediging"/>
    <x v="13"/>
    <s v="Federale overheid"/>
    <x v="2"/>
    <x v="1"/>
    <s v="211 Basisfinanciering, werking, investeringen van de WI"/>
    <s v="211 Financement de base, fonctionnement, investissements des IS"/>
    <x v="5"/>
    <n v="121"/>
  </r>
  <r>
    <s v="Wetenschappelijk onderzoek Federale Politie"/>
    <s v="Recherche scientifique Police fédérale"/>
    <s v="179031122500"/>
    <s v="17  FEDERALE POLITIE"/>
    <x v="6"/>
    <n v="182"/>
    <n v="100"/>
    <s v="14. Landsverdediging"/>
    <x v="13"/>
    <s v="Federale overheid"/>
    <x v="2"/>
    <x v="1"/>
    <s v="314 Subsidies voor studies, enquêtes, onderzoek-contracten, acties n.e.g."/>
    <s v="314 Subventions pour études, enquêtes, contrats de recherche, actions n.c.a."/>
    <x v="6"/>
    <n v="182"/>
  </r>
  <r>
    <s v="Studies door universitaire centra"/>
    <s v="Etudes par des centres universitaires"/>
    <s v="234006123300"/>
    <s v="23  TEWERKSTELLING EN ARBEID"/>
    <x v="7"/>
    <n v="127"/>
    <n v="100"/>
    <s v="11. Politieke en sociale systemen, structuren en processen"/>
    <x v="7"/>
    <s v="Federale overheid"/>
    <x v="2"/>
    <x v="1"/>
    <s v="410 O&amp;O-programma's en -projecten (subsidies en terugvorderbare voorschotten)"/>
    <s v="410 Programmes et projets de R&amp;D (subventions et avances récupérables)"/>
    <x v="0"/>
    <n v="127"/>
  </r>
  <r>
    <s v="Studies en onderzoeken gehandicaptenbeleid"/>
    <s v="Etudes et recherches politiques des handicapés"/>
    <s v="245521121102"/>
    <s v="24  SOCIALE ZEKERHEID"/>
    <x v="8"/>
    <n v="80"/>
    <n v="100"/>
    <s v="11. Politieke en sociale systemen, structuren en processen"/>
    <x v="7"/>
    <s v="Federale overheid"/>
    <x v="2"/>
    <x v="1"/>
    <s v="410 O&amp;O-programma's en -projecten (subsidies en terugvorderbare voorschotten)"/>
    <s v="410 Programmes et projets de R&amp;D (subventions et avances récupérables)"/>
    <x v="0"/>
    <n v="80"/>
  </r>
  <r>
    <s v="Beleidsondersteuning-studies; evolutie sociale bescherming"/>
    <s v="Appui stratégique-études; evolution protection sociale"/>
    <s v="245711122129"/>
    <s v="24  SOCIALE ZEKERHEID"/>
    <x v="8"/>
    <n v="603"/>
    <n v="100"/>
    <s v="11. Politieke en sociale systemen, structuren en processen"/>
    <x v="7"/>
    <s v="Federale overheid"/>
    <x v="2"/>
    <x v="1"/>
    <s v="410 O&amp;O-programma's en -projecten (subsidies en terugvorderbare voorschotten)"/>
    <s v="410 Programmes et projets de R&amp;D (subventions et avances récupérables)"/>
    <x v="0"/>
    <n v="603"/>
  </r>
  <r>
    <s v="Medisch wet.onderzoek; studies, informatie, diensten"/>
    <s v="Recherche scient.médicale; études, information, services"/>
    <s v="255611121101"/>
    <s v="25  VOLKSGEZONDHEID, VEILIGHEID VAN DE VOEDSELKETEN EN LEEFMILIEU"/>
    <x v="9"/>
    <n v="140"/>
    <n v="55"/>
    <s v="07. Gezondheid"/>
    <x v="4"/>
    <s v="Federale overheid"/>
    <x v="2"/>
    <x v="1"/>
    <s v="314 Subsidies voor studies, enquêtes, onderzoek-contracten, acties n.e.g."/>
    <s v="314 Subventions pour études, enquêtes, contrats de recherche, actions n.c.a."/>
    <x v="6"/>
    <n v="77"/>
  </r>
  <r>
    <s v="Centra voor antropo-genetica"/>
    <s v="Centres de génétique humaine"/>
    <s v="255611330001"/>
    <s v="25  VOLKSGEZONDHEID, VEILIGHEID VAN DE VOEDSELKETEN EN LEEFMILIEU"/>
    <x v="9"/>
    <n v="104"/>
    <n v="15"/>
    <s v="07. Gezondheid"/>
    <x v="4"/>
    <s v="Federale overheid"/>
    <x v="2"/>
    <x v="1"/>
    <s v="323 Subsidies aan instellingen en verenigingen n.e.g."/>
    <s v="323 Subventions aux institutions et associations n.c.a."/>
    <x v="6"/>
    <n v="15.6"/>
  </r>
  <r>
    <s v="Studies en onderzoeken verzorgingsinstellingen"/>
    <s v="Etudes et enquêtes établisements de soins"/>
    <s v="255612121101"/>
    <s v="25  VOLKSGEZONDHEID, VEILIGHEID VAN DE VOEDSELKETEN EN LEEFMILIEU"/>
    <x v="9"/>
    <n v="278"/>
    <n v="100"/>
    <s v="07. Gezondheid"/>
    <x v="4"/>
    <s v="Federale overheid"/>
    <x v="2"/>
    <x v="1"/>
    <s v="314 Subsidies voor studies, enquêtes, onderzoek-contracten, acties n.e.g."/>
    <s v="314 Subventions pour études, enquêtes, contrats de recherche, actions n.c.a."/>
    <x v="6"/>
    <n v="278"/>
  </r>
  <r>
    <s v="Bezoldiging statutairen (VGI-Deel ex IHE)"/>
    <s v="Rémunération personnel statutaire (ISP-Partie ex IHE)"/>
    <s v="255631110300"/>
    <s v="25  VOLKSGEZONDHEID, VEILIGHEID VAN DE VOEDSELKETEN EN LEEFMILIEU"/>
    <x v="9"/>
    <n v="9797"/>
    <n v="55"/>
    <s v="07. Gezondheid"/>
    <x v="4"/>
    <s v="Federale overheid"/>
    <x v="2"/>
    <x v="1"/>
    <s v="211 Basisfinanciering, werking, investeringen van de WI"/>
    <s v="211 Financement de base, fonctionnement, investissements des IS"/>
    <x v="5"/>
    <n v="5388.35"/>
  </r>
  <r>
    <s v="Bezoldiging niet-statutairen (VGI-Deel ex IHE)"/>
    <s v="Rémunération personnel non statutaire  (ISP-Partie ex IHE)"/>
    <s v="255631110400"/>
    <s v="25  VOLKSGEZONDHEID, VEILIGHEID VAN DE VOEDSELKETEN EN LEEFMILIEU"/>
    <x v="9"/>
    <n v="2757"/>
    <n v="55"/>
    <s v="07. Gezondheid"/>
    <x v="4"/>
    <s v="Federale overheid"/>
    <x v="2"/>
    <x v="1"/>
    <s v="211 Basisfinanciering, werking, investeringen van de WI"/>
    <s v="211 Financement de base, fonctionnement, investissements des IS"/>
    <x v="5"/>
    <n v="1516.35"/>
  </r>
  <r>
    <s v="Microbiologie: Werkingskosten (ex IHE)"/>
    <s v="Microbiologie: Fonctionnement  (ex IHE)"/>
    <s v="255632120100"/>
    <s v="25  VOLKSGEZONDHEID, VEILIGHEID VAN DE VOEDSELKETEN EN LEEFMILIEU"/>
    <x v="9"/>
    <n v="4458"/>
    <n v="55"/>
    <s v="07. Gezondheid"/>
    <x v="4"/>
    <s v="Federale overheid"/>
    <x v="2"/>
    <x v="1"/>
    <s v="211 Basisfinanciering, werking, investeringen van de WI"/>
    <s v="211 Financement de base, fonctionnement, investissements des IS"/>
    <x v="5"/>
    <n v="2451.9"/>
  </r>
  <r>
    <s v="Microbiologie: Werkingskosten 'informatica'"/>
    <s v="Microbiologie: Frais de fonctionnement 'informatique'"/>
    <s v="255632120400"/>
    <s v="25  VOLKSGEZONDHEID, VEILIGHEID VAN DE VOEDSELKETEN EN LEEFMILIEU"/>
    <x v="9"/>
    <n v="142"/>
    <n v="55"/>
    <s v="07. Gezondheid"/>
    <x v="4"/>
    <s v="Federale overheid"/>
    <x v="2"/>
    <x v="1"/>
    <s v="211 Basisfinanciering, werking, investeringen van de WI"/>
    <s v="211 Financement de base, fonctionnement, investissements des IS"/>
    <x v="5"/>
    <n v="78.099999999999994"/>
  </r>
  <r>
    <s v="Microbiologie: bouw lokalen"/>
    <s v="Microbiologie : construction bâtiments"/>
    <s v="255632720100"/>
    <s v="25  VOLKSGEZONDHEID, VEILIGHEID VAN DE VOEDSELKETEN EN LEEFMILIEU"/>
    <x v="9"/>
    <n v="263"/>
    <n v="55"/>
    <s v="07. Gezondheid"/>
    <x v="4"/>
    <s v="Federale overheid"/>
    <x v="2"/>
    <x v="1"/>
    <s v="211 Basisfinanciering, werking, investeringen van de WI"/>
    <s v="211 Financement de base, fonctionnement, investissements des IS"/>
    <x v="5"/>
    <n v="144.65"/>
  </r>
  <r>
    <s v="Microbiologie: Patrimoniale uitgaven"/>
    <s v="Microbiologie: Dépenses patrimoniales"/>
    <s v="255632740100"/>
    <s v="25  VOLKSGEZONDHEID, VEILIGHEID VAN DE VOEDSELKETEN EN LEEFMILIEU"/>
    <x v="9"/>
    <n v="884"/>
    <n v="55"/>
    <s v="07. Gezondheid"/>
    <x v="4"/>
    <s v="Federale overheid"/>
    <x v="2"/>
    <x v="1"/>
    <s v="211 Basisfinanciering, werking, investeringen van de WI"/>
    <s v="211 Financement de base, fonctionnement, investissements des IS"/>
    <x v="5"/>
    <n v="486.2"/>
  </r>
  <r>
    <s v="Microbiologie: Patrimoniale uitgaven IHE 'informatica'"/>
    <s v="Microbiologie: Dépenses patrimoniales IHE 'informatique'"/>
    <s v="255632740400"/>
    <s v="25  VOLKSGEZONDHEID, VEILIGHEID VAN DE VOEDSELKETEN EN LEEFMILIEU"/>
    <x v="9"/>
    <n v="101"/>
    <n v="55"/>
    <s v="07. Gezondheid"/>
    <x v="4"/>
    <s v="Federale overheid"/>
    <x v="2"/>
    <x v="1"/>
    <s v="211 Basisfinanciering, werking, investeringen van de WI"/>
    <s v="211 Financement de base, fonctionnement, investissements des IS"/>
    <x v="5"/>
    <n v="55.55"/>
  </r>
  <r>
    <s v="Farmacie-Bromatologie: wedden contractuelen Cartagena"/>
    <s v="Pharmacie-Bromatologie: traitements contractuels Cartagena"/>
    <s v="255633110004"/>
    <s v="25  VOLKSGEZONDHEID, VEILIGHEID VAN DE VOEDSELKETEN EN LEEFMILIEU"/>
    <x v="9"/>
    <n v="91"/>
    <n v="55"/>
    <s v="07. Gezondheid"/>
    <x v="4"/>
    <s v="Federale overheid"/>
    <x v="2"/>
    <x v="1"/>
    <s v="211 Basisfinanciering, werking, investeringen van de WI"/>
    <s v="211 Financement de base, fonctionnement, investissements des IS"/>
    <x v="5"/>
    <n v="50.05"/>
  </r>
  <r>
    <s v="Wedden statutair personeel (CODA)"/>
    <s v="Traitements personnel statutaire (CODA)"/>
    <s v="255641110300"/>
    <s v="25  VOLKSGEZONDHEID, VEILIGHEID VAN DE VOEDSELKETEN EN LEEFMILIEU"/>
    <x v="9"/>
    <n v="4234"/>
    <n v="55"/>
    <s v="07. Gezondheid"/>
    <x v="4"/>
    <s v="Federale overheid"/>
    <x v="2"/>
    <x v="1"/>
    <s v="211 Basisfinanciering, werking, investeringen van de WI"/>
    <s v="211 Financement de base, fonctionnement, investissements des IS"/>
    <x v="5"/>
    <n v="2328.6999999999998"/>
  </r>
  <r>
    <s v="Wedden niet-statutair personeel (CODA)"/>
    <s v="Traitements personnel non-statutaire (CODA)"/>
    <s v="255641110400"/>
    <s v="25  VOLKSGEZONDHEID, VEILIGHEID VAN DE VOEDSELKETEN EN LEEFMILIEU"/>
    <x v="9"/>
    <n v="978"/>
    <n v="55"/>
    <s v="07. Gezondheid"/>
    <x v="4"/>
    <s v="Federale overheid"/>
    <x v="2"/>
    <x v="1"/>
    <s v="211 Basisfinanciering, werking, investeringen van de WI"/>
    <s v="211 Financement de base, fonctionnement, investissements des IS"/>
    <x v="5"/>
    <n v="537.9"/>
  </r>
  <r>
    <s v="Personeel; sociale actie (CODA)"/>
    <s v="Personnel; action sociale (CODA)"/>
    <s v="255641114005"/>
    <s v="25  VOLKSGEZONDHEID, VEILIGHEID VAN DE VOEDSELKETEN EN LEEFMILIEU"/>
    <x v="9"/>
    <n v="28"/>
    <n v="55"/>
    <s v="07. Gezondheid"/>
    <x v="4"/>
    <s v="Federale overheid"/>
    <x v="2"/>
    <x v="1"/>
    <s v="211 Basisfinanciering, werking, investeringen van de WI"/>
    <s v="211 Financement de base, fonctionnement, investissements des IS"/>
    <x v="5"/>
    <n v="15.4"/>
  </r>
  <r>
    <s v="Werkingskosten (CODA)"/>
    <s v="Frais de fonctionnement (CODA)"/>
    <s v="255642120100"/>
    <s v="25  VOLKSGEZONDHEID, VEILIGHEID VAN DE VOEDSELKETEN EN LEEFMILIEU"/>
    <x v="9"/>
    <n v="1596"/>
    <n v="55"/>
    <s v="07. Gezondheid"/>
    <x v="4"/>
    <s v="Federale overheid"/>
    <x v="2"/>
    <x v="1"/>
    <s v="211 Basisfinanciering, werking, investeringen van de WI"/>
    <s v="211 Financement de base, fonctionnement, investissements des IS"/>
    <x v="5"/>
    <n v="877.8"/>
  </r>
  <r>
    <s v="Werkingskosten 'informatica' (CODA)"/>
    <s v="Frais de fonctionnement 'informatique' (CODA)"/>
    <s v="255642120400"/>
    <s v="25  VOLKSGEZONDHEID, VEILIGHEID VAN DE VOEDSELKETEN EN LEEFMILIEU"/>
    <x v="9"/>
    <n v="40"/>
    <n v="55"/>
    <s v="07. Gezondheid"/>
    <x v="4"/>
    <s v="Federale overheid"/>
    <x v="2"/>
    <x v="1"/>
    <s v="211 Basisfinanciering, werking, investeringen van de WI"/>
    <s v="211 Financement de base, fonctionnement, investissements des IS"/>
    <x v="5"/>
    <n v="22"/>
  </r>
  <r>
    <s v="Constructies, inrichtingswerken en vaste uitgaven voor het CODA"/>
    <s v="Constructions, travaux d'aménagement et équipement fixe pour le CODA"/>
    <s v="255642720100"/>
    <s v="25  VOLKSGEZONDHEID, VEILIGHEID VAN DE VOEDSELKETEN EN LEEFMILIEU"/>
    <x v="9"/>
    <n v="90"/>
    <n v="55"/>
    <s v="07. Gezondheid"/>
    <x v="4"/>
    <s v="Federale overheid"/>
    <x v="2"/>
    <x v="1"/>
    <s v="211 Basisfinanciering, werking, investeringen van de WI"/>
    <s v="211 Financement de base, fonctionnement, investissements des IS"/>
    <x v="5"/>
    <n v="49.5"/>
  </r>
  <r>
    <s v="Vermogensuitgaven (CODA)"/>
    <s v="Dépenses patrimoniales (CODA)"/>
    <s v="255642740100"/>
    <s v="25  VOLKSGEZONDHEID, VEILIGHEID VAN DE VOEDSELKETEN EN LEEFMILIEU"/>
    <x v="9"/>
    <n v="331"/>
    <n v="55"/>
    <s v="07. Gezondheid"/>
    <x v="4"/>
    <s v="Federale overheid"/>
    <x v="2"/>
    <x v="1"/>
    <s v="211 Basisfinanciering, werking, investeringen van de WI"/>
    <s v="211 Financement de base, fonctionnement, investissements des IS"/>
    <x v="5"/>
    <n v="182.05"/>
  </r>
  <r>
    <s v="Vermogensuitgaven 'informatica' (CODA)"/>
    <s v="Dépenses patrimoniales 'informatique' (CODA)"/>
    <s v="255642740400"/>
    <s v="25  VOLKSGEZONDHEID, VEILIGHEID VAN DE VOEDSELKETEN EN LEEFMILIEU"/>
    <x v="9"/>
    <n v="100"/>
    <n v="55"/>
    <s v="07. Gezondheid"/>
    <x v="4"/>
    <s v="Federale overheid"/>
    <x v="2"/>
    <x v="1"/>
    <s v="211 Basisfinanciering, werking, investeringen van de WI"/>
    <s v="211 Financement de base, fonctionnement, investissements des IS"/>
    <x v="5"/>
    <n v="55"/>
  </r>
  <r>
    <s v="Fusieonderzoek"/>
    <s v="Recherches fusion"/>
    <s v="324250312900"/>
    <s v="32  ECONOMISCHE ZAKEN"/>
    <x v="10"/>
    <n v="322"/>
    <n v="100"/>
    <s v="05. Energie"/>
    <x v="12"/>
    <s v="Federale overheid"/>
    <x v="2"/>
    <x v="1"/>
    <s v="410 O&amp;O-programma's en -projecten (subsidies en terugvorderbare voorschotten)"/>
    <s v="410 Programmes et projets de R&amp;D (subventions et avances récupérables)"/>
    <x v="0"/>
    <n v="322"/>
  </r>
  <r>
    <s v="Bijdrage E.C.K.O.-Genève"/>
    <s v="Cotisation C.E.R.N-Genève"/>
    <s v="324250350700"/>
    <s v="32  ECONOMISCHE ZAKEN"/>
    <x v="10"/>
    <n v="19088"/>
    <n v="100"/>
    <s v="13. Algemene kennisvooruitgang: O&amp;O gefinancierd uit andere bronnen dan AUF"/>
    <x v="1"/>
    <s v="Federale overheid"/>
    <x v="2"/>
    <x v="1"/>
    <s v="730 Andere programma's en projecten op internationaal vlak"/>
    <s v="730 Autres programmes et projets au niveau international"/>
    <x v="3"/>
    <n v="19088"/>
  </r>
  <r>
    <s v="Bijdrage R&amp;D-energieprogramma's"/>
    <s v="Contribution programme's-R&amp;D Energie"/>
    <s v="324250350800"/>
    <s v="32  ECONOMISCHE ZAKEN"/>
    <x v="10"/>
    <n v="114"/>
    <n v="100"/>
    <s v="05. Energie"/>
    <x v="12"/>
    <s v="Federale overheid"/>
    <x v="2"/>
    <x v="1"/>
    <s v="730 Andere programma's en projecten op internationaal vlak"/>
    <s v="730 Autres programmes et projets au niveau international"/>
    <x v="3"/>
    <n v="114"/>
  </r>
  <r>
    <s v="Joint European Torus (J.E.T.) (Euratom verdrag)"/>
    <s v="Joint European Torus (J.E.T.) (trait Euratom)"/>
    <s v="324250351900"/>
    <s v="32  ECONOMISCHE ZAKEN"/>
    <x v="10"/>
    <n v="372"/>
    <n v="100"/>
    <s v="05. Energie"/>
    <x v="12"/>
    <s v="Federale overheid"/>
    <x v="2"/>
    <x v="1"/>
    <s v="730 Andere programma's en projecten op internationaal vlak"/>
    <s v="730 Autres programmes et projets au niveau international"/>
    <x v="3"/>
    <n v="372"/>
  </r>
  <r>
    <s v="Economische steun Oost-Europese  landen "/>
    <s v="Aide économique aux pays de l'Europe de l'Est"/>
    <s v="324250352100"/>
    <s v="32  ECONOMISCHE ZAKEN"/>
    <x v="10"/>
    <n v="1560"/>
    <n v="100"/>
    <s v="05. Energie"/>
    <x v="12"/>
    <s v="Federale overheid"/>
    <x v="2"/>
    <x v="1"/>
    <s v="730 Andere programma's en projecten op internationaal vlak"/>
    <s v="730 Autres programmes et projets au niveau international"/>
    <x v="3"/>
    <n v="1560"/>
  </r>
  <r>
    <s v="Subsidie aan S.C.K.: werking"/>
    <s v="Subvention au C.E.N.: fonctionnement"/>
    <s v="324250410500"/>
    <s v="32  ECONOMISCHE ZAKEN"/>
    <x v="10"/>
    <n v="40555"/>
    <n v="55"/>
    <s v="05. Energie"/>
    <x v="12"/>
    <s v="Federale overheid"/>
    <x v="2"/>
    <x v="1"/>
    <s v="233 SCK - Studiecentrum voor Kernenergie"/>
    <s v="233 CEN - Centre d'études de l'énergie nucléaire"/>
    <x v="5"/>
    <n v="22305.25"/>
  </r>
  <r>
    <s v="Subsidie aan I.I.K.W."/>
    <s v="Subvention  l'I.I.S.N."/>
    <s v="324250450100"/>
    <s v="32  ECONOMISCHE ZAKEN"/>
    <x v="10"/>
    <n v="3570"/>
    <n v="100"/>
    <s v="13. Algemene kennisvooruitgang: O&amp;O gefinancierd uit andere bronnen dan AUF"/>
    <x v="1"/>
    <s v="Federale overheid"/>
    <x v="2"/>
    <x v="1"/>
    <s v="530 IIKW - Interuniversitair Instituut voor Kernwetenschappen"/>
    <s v="530 IISN - Institut interuniversitaire des Sciences nucléaires"/>
    <x v="2"/>
    <n v="3570"/>
  </r>
  <r>
    <s v="Subs. Invest. aan I.R.E.(ontruiming/verwerk. radioact. afvalst. en kosten veroorzaakt door de BR2)"/>
    <s v="Subv. pour Investi.  I.R.E. (évacuation et traitement des résidus radioactifs et frais de BR2)"/>
    <s v="324250510700"/>
    <s v="32  ECONOMISCHE ZAKEN"/>
    <x v="10"/>
    <n v="1305"/>
    <n v="16.5"/>
    <s v="06. Industriële productie en technologie"/>
    <x v="0"/>
    <s v="Federale overheid"/>
    <x v="2"/>
    <x v="1"/>
    <s v="232 IRE - Institut national des Radio-Eléments"/>
    <s v="232 IRE - Institut national des Radio-Eléments"/>
    <x v="5"/>
    <n v="215.32499999999999"/>
  </r>
  <r>
    <s v="Subs. Invest. aan I.R.E.(ontruiming/verwerk. radioact. afvalst. en kosten veroorzaakt door de BR2)"/>
    <s v="Subv. pour Investi.  I.R.E. (évacuation et traitement des résidus radioactifs et frais de BR2)"/>
    <s v="324250510700"/>
    <s v="32  ECONOMISCHE ZAKEN"/>
    <x v="10"/>
    <n v="1305"/>
    <n v="38.5"/>
    <s v="07. Gezondheid"/>
    <x v="4"/>
    <s v="Federale overheid"/>
    <x v="2"/>
    <x v="1"/>
    <s v="232 IRE - Institut national des Radio-Eléments"/>
    <s v="232 IRE - Institut national des Radio-Eléments"/>
    <x v="5"/>
    <n v="502.42500000000001"/>
  </r>
  <r>
    <s v="Subsidie voor buitengewone Investeringen door S.C.K."/>
    <s v="Subvention pour Investissements exceptionnels par C.E.N."/>
    <s v="324250610300"/>
    <s v="32  ECONOMISCHE ZAKEN"/>
    <x v="10"/>
    <n v="3829"/>
    <n v="55"/>
    <s v="05. Energie"/>
    <x v="12"/>
    <s v="Federale overheid"/>
    <x v="2"/>
    <x v="1"/>
    <s v="233 SCK - Studiecentrum voor Kernenergie"/>
    <s v="233 CEN - Centre d'études de l'énergie nucléaire"/>
    <x v="5"/>
    <n v="2105.9499999999998"/>
  </r>
  <r>
    <s v="Terugvorderbaar voorschot onderzoeksprogr. AIRBUS"/>
    <s v="Avances récupérables progr. de recherche AIRBUS"/>
    <s v="324440810300"/>
    <s v="32  ECONOMISCHE ZAKEN"/>
    <x v="10"/>
    <n v="16120"/>
    <n v="100"/>
    <s v="06. Industriële productie en technologie"/>
    <x v="0"/>
    <s v="Federale overheid"/>
    <x v="2"/>
    <x v="1"/>
    <s v="625 Fonds bestemd voor de financiering van het industrieel onderzoek (subsidies en terugvorderbare voorschotten)"/>
    <s v="625 Fonds destiné au financement de la recherche industrielle (subventions et avances récupérables)"/>
    <x v="1"/>
    <n v="16120"/>
  </r>
  <r>
    <s v="Gebouw Metrologie"/>
    <s v="Bâtiment Métrologie"/>
    <s v="324604720500"/>
    <s v="32  ECONOMISCHE ZAKEN"/>
    <x v="10"/>
    <n v="847"/>
    <n v="55"/>
    <s v="06. Industriële productie en technologie"/>
    <x v="0"/>
    <s v="Federale overheid"/>
    <x v="2"/>
    <x v="1"/>
    <s v="211 Basisfinanciering, werking, investeringen van de WI"/>
    <s v="211 Financement de base, fonctionnement, investissements des IS"/>
    <x v="5"/>
    <n v="465.85"/>
  </r>
  <r>
    <s v="Toelage I.V.K (koeltechniek)"/>
    <s v="Subvention I.I.F (froid)"/>
    <s v="324640350900"/>
    <s v="32  ECONOMISCHE ZAKEN"/>
    <x v="10"/>
    <n v="26"/>
    <n v="100"/>
    <s v="06. Industriële productie en technologie"/>
    <x v="0"/>
    <s v="Federale overheid"/>
    <x v="2"/>
    <x v="1"/>
    <s v="720 Andere Belgische bijdragen aan internationale organisaties, instellingen en verenigingen"/>
    <s v="720 Autres contributions belges aux organisations, institutions et associations internationales"/>
    <x v="3"/>
    <n v="26"/>
  </r>
  <r>
    <s v="Pre-normatief onderzoek"/>
    <s v="Recherche prénormative"/>
    <s v="324650313000"/>
    <s v="32  ECONOMISCHE ZAKEN"/>
    <x v="10"/>
    <n v="4233"/>
    <n v="55"/>
    <s v="06. Industriële productie en technologie"/>
    <x v="0"/>
    <s v="Federale overheid"/>
    <x v="2"/>
    <x v="1"/>
    <s v="234 BIN - Belgisch Instituut voor Normalisatie"/>
    <s v="234 IBN - Institut belge de normalisation"/>
    <x v="5"/>
    <n v="2328.15"/>
  </r>
  <r>
    <s v="Subsidie NBN"/>
    <s v="Subvention au NBN"/>
    <s v="324650313100"/>
    <s v="32  ECONOMISCHE ZAKEN"/>
    <x v="10"/>
    <n v="2727"/>
    <n v="55"/>
    <s v="06. Industriële productie en technologie"/>
    <x v="0"/>
    <s v="Federale overheid"/>
    <x v="2"/>
    <x v="1"/>
    <s v="234 BIN - Belgisch Instituut voor Normalisatie"/>
    <s v="234 IBN - Institut belge de normalisation"/>
    <x v="5"/>
    <n v="1499.85"/>
  </r>
  <r>
    <s v="Bezoldiging statutair personeel FWI (Plantentuin Meise)"/>
    <s v="Rémunération personnel statutaire ESE (Plantentuin Meise)"/>
    <s v="326101110300"/>
    <s v="32  ECONOMISCHE ZAKEN"/>
    <x v="10"/>
    <n v="4343"/>
    <n v="55"/>
    <s v="08. Landbouw"/>
    <x v="6"/>
    <s v="Federale overheid"/>
    <x v="2"/>
    <x v="1"/>
    <s v="211 Basisfinanciering, werking, investeringen van de WI"/>
    <s v="211 Financement de base, fonctionnement, investissements des IS"/>
    <x v="5"/>
    <n v="2388.65"/>
  </r>
  <r>
    <s v="Bezoldiging niet-statutair personeel FWI"/>
    <s v="Rémunération personnel non statutaire ESE"/>
    <s v="326101110400"/>
    <s v="32  ECONOMISCHE ZAKEN"/>
    <x v="10"/>
    <n v="2264"/>
    <n v="55"/>
    <s v="08. Landbouw"/>
    <x v="6"/>
    <s v="Federale overheid"/>
    <x v="2"/>
    <x v="1"/>
    <s v="211 Basisfinanciering, werking, investeringen van de WI"/>
    <s v="211 Financement de base, fonctionnement, investissements des IS"/>
    <x v="5"/>
    <n v="1245.2"/>
  </r>
  <r>
    <s v="Onkosten van alle aard studiebijeenkomsten"/>
    <s v="Frais de toute nature pour des réunions d'étude"/>
    <s v="326101124300"/>
    <s v="32  ECONOMISCHE ZAKEN"/>
    <x v="10"/>
    <n v="9"/>
    <n v="55"/>
    <s v="08. Landbouw"/>
    <x v="6"/>
    <s v="Federale overheid"/>
    <x v="2"/>
    <x v="1"/>
    <s v="321 Subsidies reizen, beurzen, congressen, publikaties, tentoonstellingen..."/>
    <s v="321 Subventions, voyages, bourses, congrès, publications, expositions..."/>
    <x v="6"/>
    <n v="4.95"/>
  </r>
  <r>
    <s v="Aankoop niet-duurz. goed.&amp; die. FWI"/>
    <s v="Achats de biens non dur. et de serv. ESE"/>
    <s v="326102120100"/>
    <s v="32  ECONOMISCHE ZAKEN"/>
    <x v="10"/>
    <n v="1624"/>
    <n v="55"/>
    <s v="08. Landbouw"/>
    <x v="6"/>
    <s v="Federale overheid"/>
    <x v="2"/>
    <x v="1"/>
    <s v="211 Basisfinanciering, werking, investeringen van de WI"/>
    <s v="211 Financement de base, fonctionnement, investissements des IS"/>
    <x v="5"/>
    <n v="893.2"/>
  </r>
  <r>
    <s v="Werkingsuitgaven mbt  de informatica"/>
    <s v="Dépenses de fonctionnement rel. à l'informatique"/>
    <s v="326102120400"/>
    <s v="32  ECONOMISCHE ZAKEN"/>
    <x v="10"/>
    <n v="69"/>
    <n v="55"/>
    <s v="08. Landbouw"/>
    <x v="6"/>
    <s v="Federale overheid"/>
    <x v="2"/>
    <x v="1"/>
    <s v="211 Basisfinanciering, werking, investeringen van de WI"/>
    <s v="211 Financement de base, fonctionnement, investissements des IS"/>
    <x v="5"/>
    <n v="37.950000000000003"/>
  </r>
  <r>
    <s v="Uitz.aankopen niet-duurz.goe.&amp; die. FWI"/>
    <s v="Achats except. de biens non dur.&amp; de serv. ESE"/>
    <s v="326102120700"/>
    <s v="32  ECONOMISCHE ZAKEN"/>
    <x v="10"/>
    <n v="17"/>
    <n v="55"/>
    <s v="08. Landbouw"/>
    <x v="6"/>
    <s v="Federale overheid"/>
    <x v="2"/>
    <x v="1"/>
    <s v="211 Basisfinanciering, werking, investeringen van de WI"/>
    <s v="211 Financement de base, fonctionnement, investissements des IS"/>
    <x v="5"/>
    <n v="9.35"/>
  </r>
  <r>
    <s v="Publicaties &amp; vulgarisatie FWI"/>
    <s v="Publications &amp; vulgarisation ESE"/>
    <s v="326102124100"/>
    <s v="32  ECONOMISCHE ZAKEN"/>
    <x v="10"/>
    <n v="19"/>
    <n v="55"/>
    <s v="08. Landbouw"/>
    <x v="6"/>
    <s v="Federale overheid"/>
    <x v="2"/>
    <x v="1"/>
    <s v="321 Subsidies reizen, beurzen, congressen, publikaties, tentoonstellingen..."/>
    <s v="321 Subventions, voyages, bourses, congrès, publications, expositions..."/>
    <x v="6"/>
    <n v="10.45"/>
  </r>
  <r>
    <s v="Aankoop duurz. roerende goed. FWI"/>
    <s v="Achats biens meubles durables ESE"/>
    <s v="326102740100"/>
    <s v="32  ECONOMISCHE ZAKEN"/>
    <x v="10"/>
    <n v="204"/>
    <n v="55"/>
    <s v="08. Landbouw"/>
    <x v="6"/>
    <s v="Federale overheid"/>
    <x v="2"/>
    <x v="1"/>
    <s v="211 Basisfinanciering, werking, investeringen van de WI"/>
    <s v="211 Financement de base, fonctionnement, investissements des IS"/>
    <x v="5"/>
    <n v="112.2"/>
  </r>
  <r>
    <s v="Duurzame informatica-uitgaven"/>
    <s v="Dépense d'investissements relatives à l'informatique"/>
    <s v="326102740400"/>
    <s v="32  ECONOMISCHE ZAKEN"/>
    <x v="10"/>
    <n v="36"/>
    <n v="55"/>
    <s v="08. Landbouw"/>
    <x v="6"/>
    <s v="Federale overheid"/>
    <x v="2"/>
    <x v="1"/>
    <s v="211 Basisfinanciering, werking, investeringen van de WI"/>
    <s v="211 Financement de base, fonctionnement, investissements des IS"/>
    <x v="5"/>
    <n v="19.8"/>
  </r>
  <r>
    <s v="Vaste uitrusting FWI"/>
    <s v="Constructions et équipements fixes des stations ESE"/>
    <s v="326103744100"/>
    <s v="32  ECONOMISCHE ZAKEN"/>
    <x v="10"/>
    <n v="316"/>
    <n v="55"/>
    <s v="08. Landbouw"/>
    <x v="6"/>
    <s v="Federale overheid"/>
    <x v="2"/>
    <x v="1"/>
    <s v="211 Basisfinanciering, werking, investeringen van de WI"/>
    <s v="211 Financement de base, fonctionnement, investissements des IS"/>
    <x v="5"/>
    <n v="173.8"/>
  </r>
  <r>
    <s v="Bezoldigingen Rijkspersoneel"/>
    <s v="Rémunération personnel stat."/>
    <s v="462101110003"/>
    <s v="11  FEDERAAL WETENSCHAPSBELEID"/>
    <x v="1"/>
    <n v="5835"/>
    <n v="55"/>
    <s v="11. Politieke en sociale systemen, structuren en processen"/>
    <x v="7"/>
    <s v="Federale overheid"/>
    <x v="2"/>
    <x v="1"/>
    <s v="312 Administratie, controle, commissies, jury's..."/>
    <s v="312 Administration, contrôle, commissions, jurys..."/>
    <x v="6"/>
    <n v="3209.25"/>
  </r>
  <r>
    <s v="Bezoldiging niet-statutair personeel"/>
    <s v="Rémunération personnel non statutaire"/>
    <s v="462101110004"/>
    <s v="11  FEDERAAL WETENSCHAPSBELEID"/>
    <x v="1"/>
    <n v="1395"/>
    <n v="55"/>
    <s v="11. Politieke en sociale systemen, structuren en processen"/>
    <x v="7"/>
    <s v="Federale overheid"/>
    <x v="2"/>
    <x v="1"/>
    <s v="312 Administratie, controle, commissies, jury's..."/>
    <s v="312 Administration, contrôle, commissions, jurys..."/>
    <x v="6"/>
    <n v="767.25"/>
  </r>
  <r>
    <s v="Sociale actie"/>
    <s v="Service social"/>
    <s v="462101110005"/>
    <s v="11  FEDERAAL WETENSCHAPSBELEID"/>
    <x v="1"/>
    <n v="239"/>
    <n v="55"/>
    <s v="11. Politieke en sociale systemen, structuren en processen"/>
    <x v="7"/>
    <s v="Federale overheid"/>
    <x v="2"/>
    <x v="1"/>
    <s v="312 Administratie, controle, commissies, jury's..."/>
    <s v="312 Administration, contrôle, commissions, jurys..."/>
    <x v="6"/>
    <n v="131.44999999999999"/>
  </r>
  <r>
    <s v="Fed. Raad voor Wetensch. beleid: bezold. voorzitter"/>
    <s v="Conseil féd. polit. scientif. : rénumération président"/>
    <s v="462101110010"/>
    <s v="11  FEDERAAL WETENSCHAPSBELEID"/>
    <x v="1"/>
    <n v="24"/>
    <n v="55"/>
    <s v="11. Politieke en sociale systemen, structuren en processen"/>
    <x v="7"/>
    <s v="Federale overheid"/>
    <x v="2"/>
    <x v="1"/>
    <s v="312 Administratie, controle, commissies, jury's..."/>
    <s v="312 Administration, contrôle, commissions, jurys..."/>
    <x v="6"/>
    <n v="13.2"/>
  </r>
  <r>
    <s v="Aankoop niet duurzame goederen &amp; diensten"/>
    <s v="Achats biens non durables et services"/>
    <s v="462101120001"/>
    <s v="11  FEDERAAL WETENSCHAPSBELEID"/>
    <x v="1"/>
    <n v="919"/>
    <n v="55"/>
    <s v="11. Politieke en sociale systemen, structuren en processen"/>
    <x v="7"/>
    <s v="Federale overheid"/>
    <x v="2"/>
    <x v="1"/>
    <s v="312 Administratie, controle, commissies, jury's..."/>
    <s v="312 Administration, contrôle, commissions, jurys..."/>
    <x v="6"/>
    <n v="505.45"/>
  </r>
  <r>
    <s v="Bureautica-systeem DWTC"/>
    <s v="Système bureautique/informatique SSTC"/>
    <s v="462101120004"/>
    <s v="11  FEDERAAL WETENSCHAPSBELEID"/>
    <x v="1"/>
    <n v="109"/>
    <n v="55"/>
    <s v="06. Industriële productie en technologie"/>
    <x v="0"/>
    <s v="Federale overheid"/>
    <x v="2"/>
    <x v="1"/>
    <s v="410 O&amp;O-programma's en -projecten (subsidies en terugvorderbare voorschotten)"/>
    <s v="410 Programmes et projets de R&amp;D (subventions et avances récupérables)"/>
    <x v="0"/>
    <n v="59.95"/>
  </r>
  <r>
    <s v="Fed. Raad voor Wetensch. beleid: werking"/>
    <s v="Conseil féd. polit. scientif. : fonctionnement"/>
    <s v="462101120010"/>
    <s v="11  FEDERAAL WETENSCHAPSBELEID"/>
    <x v="1"/>
    <n v="10"/>
    <n v="55"/>
    <s v="11. Politieke en sociale systemen, structuren en processen"/>
    <x v="7"/>
    <s v="Federale overheid"/>
    <x v="2"/>
    <x v="1"/>
    <s v="312 Administratie, controle, commissies, jury's..."/>
    <s v="312 Administration, contrôle, commissions, jurys..."/>
    <x v="6"/>
    <n v="5.5"/>
  </r>
  <r>
    <s v="Promotie wetenschapsbeleid"/>
    <s v="Promotion politique scientifique"/>
    <s v="462101120021"/>
    <s v="11  FEDERAAL WETENSCHAPSBELEID"/>
    <x v="1"/>
    <n v="300"/>
    <n v="55"/>
    <s v="11. Politieke en sociale systemen, structuren en processen"/>
    <x v="7"/>
    <s v="Federale overheid"/>
    <x v="2"/>
    <x v="1"/>
    <s v="312 Administratie, controle, commissies, jury's..."/>
    <s v="312 Administration, contrôle, commissions, jurys..."/>
    <x v="6"/>
    <n v="165"/>
  </r>
  <r>
    <s v="Uitrusting"/>
    <s v="Biens durables"/>
    <s v="462101740001"/>
    <s v="11  FEDERAAL WETENSCHAPSBELEID"/>
    <x v="1"/>
    <n v="44"/>
    <n v="55"/>
    <s v="11. Politieke en sociale systemen, structuren en processen"/>
    <x v="7"/>
    <s v="Federale overheid"/>
    <x v="2"/>
    <x v="1"/>
    <s v="312 Administratie, controle, commissies, jury's..."/>
    <s v="312 Administration, contrôle, commissions, jurys..."/>
    <x v="6"/>
    <n v="24.2"/>
  </r>
  <r>
    <s v="Investeringsuitgaven inzake de informatica"/>
    <s v="Dépenses d'investissement relatives à l'informatique"/>
    <s v="462101740004"/>
    <s v="11  FEDERAAL WETENSCHAPSBELEID"/>
    <x v="1"/>
    <n v="116"/>
    <n v="55"/>
    <s v="06. Industriële productie en technologie"/>
    <x v="0"/>
    <s v="Federale overheid"/>
    <x v="2"/>
    <x v="1"/>
    <s v="312 Administratie, controle, commissies, jury's..."/>
    <s v="312 Administration, contrôle, commissions, jurys..."/>
    <x v="6"/>
    <n v="63.8"/>
  </r>
  <r>
    <s v="Bezoldigingen Rijkspersoneel"/>
    <s v="Rémunération personnel stat."/>
    <s v="466011110003"/>
    <s v="11  FEDERAAL WETENSCHAPSBELEID"/>
    <x v="1"/>
    <n v="4243"/>
    <n v="55"/>
    <s v="11. Politieke en sociale systemen, structuren en processen"/>
    <x v="7"/>
    <s v="Federale overheid"/>
    <x v="2"/>
    <x v="1"/>
    <s v="312 Administratie, controle, commissies, jury's..."/>
    <s v="312 Administration, contrôle, commissions, jurys..."/>
    <x v="6"/>
    <n v="2333.65"/>
  </r>
  <r>
    <s v="Bezoldiging niet-statutair personeel"/>
    <s v="Rémunération personnel non statutaire"/>
    <s v="466011110004"/>
    <s v="11  FEDERAAL WETENSCHAPSBELEID"/>
    <x v="1"/>
    <n v="2313"/>
    <n v="55"/>
    <s v="11. Politieke en sociale systemen, structuren en processen"/>
    <x v="7"/>
    <s v="Federale overheid"/>
    <x v="2"/>
    <x v="1"/>
    <s v="312 Administratie, controle, commissies, jury's..."/>
    <s v="312 Administration, contrôle, commissions, jurys..."/>
    <x v="6"/>
    <n v="1272.1500000000001"/>
  </r>
  <r>
    <s v="Contractueel personeel O&amp;O nationaal en IUAP"/>
    <s v="Personnel contractuel R&amp;D nationale et PAI"/>
    <s v="466011110016"/>
    <s v="11  FEDERAAL WETENSCHAPSBELEID"/>
    <x v="1"/>
    <n v="3545"/>
    <n v="100"/>
    <s v="13. Algemene kennisvooruitgang: O&amp;O gefinancierd uit andere bronnen dan AUF"/>
    <x v="1"/>
    <s v="Federale overheid"/>
    <x v="2"/>
    <x v="1"/>
    <s v="430 IUAP - Interuniversitaire attractiepolen"/>
    <s v="430 PAI - Pôles d'Attraction interuniversitaires"/>
    <x v="0"/>
    <n v="3545"/>
  </r>
  <r>
    <s v="Wetenschap voor duurzame ontwikkeling"/>
    <s v="Science pour développement durable"/>
    <s v="466011120017"/>
    <s v="11  FEDERAAL WETENSCHAPSBELEID"/>
    <x v="1"/>
    <n v="705"/>
    <n v="100"/>
    <s v="13. Algemene kennisvooruitgang: O&amp;O gefinancierd uit andere bronnen dan AUF"/>
    <x v="1"/>
    <s v="Federale overheid"/>
    <x v="2"/>
    <x v="1"/>
    <s v="324 Subsidies voor studies, enquêtes, expertise-contracten, onderzoekcontracten, acties n.e.g."/>
    <s v="324 Subventions pour études, enquêtes, contrats d'expertise, contrats de recherche, actions n.c.a."/>
    <x v="6"/>
    <n v="705"/>
  </r>
  <r>
    <s v="Beheer O&amp;O nationaal en IUAP"/>
    <s v="Gestion R&amp;D nationale et PAI"/>
    <s v="466011120018"/>
    <s v="11  FEDERAAL WETENSCHAPSBELEID"/>
    <x v="1"/>
    <n v="1301"/>
    <n v="100"/>
    <s v="13. Algemene kennisvooruitgang: O&amp;O gefinancierd uit andere bronnen dan AUF"/>
    <x v="1"/>
    <s v="Federale overheid"/>
    <x v="2"/>
    <x v="1"/>
    <s v="430 IUAP - Interuniversitaire attractiepolen"/>
    <s v="430 PAI - Pôles d'Attraction interuniversitaires"/>
    <x v="0"/>
    <n v="1301"/>
  </r>
  <r>
    <s v="Contract - Regeringsinitiatieven O&amp;O nationaal"/>
    <s v="Contrats - impulsion gouvernement; R&amp;D nationale"/>
    <s v="466011120051"/>
    <s v="11  FEDERAAL WETENSCHAPSBELEID"/>
    <x v="1"/>
    <n v="24807"/>
    <n v="4.3457192833167877"/>
    <s v="01. Exploratie en exploitatie van het aardse milieu"/>
    <x v="8"/>
    <s v="Federale overheid"/>
    <x v="2"/>
    <x v="1"/>
    <s v="410 O&amp;O-programma's en -projecten (subsidies en terugvorderbare voorschotten)"/>
    <s v="410 Programmes et projets de R&amp;D (subventions et avances récupérables)"/>
    <x v="0"/>
    <n v="1078.0425826123956"/>
  </r>
  <r>
    <s v="Contract - Regeringsinitiatieven O&amp;O nationaal"/>
    <s v="Contrats - impulsion gouvernement; R&amp;D nationale"/>
    <s v="466011120051"/>
    <s v="11  FEDERAAL WETENSCHAPSBELEID"/>
    <x v="1"/>
    <n v="24807"/>
    <n v="39.524653713421266"/>
    <s v="02. Milieubeheer en milieuzorg"/>
    <x v="9"/>
    <s v="Federale overheid"/>
    <x v="2"/>
    <x v="1"/>
    <s v="410 O&amp;O-programma's en -projecten (subsidies en terugvorderbare voorschotten)"/>
    <s v="410 Programmes et projets de R&amp;D (subventions et avances récupérables)"/>
    <x v="0"/>
    <n v="9804.8808466884129"/>
  </r>
  <r>
    <s v="Contract - Regeringsinitiatieven O&amp;O nationaal"/>
    <s v="Contrats - impulsion gouvernement; R&amp;D nationale"/>
    <s v="466011120051"/>
    <s v="11  FEDERAAL WETENSCHAPSBELEID"/>
    <x v="1"/>
    <n v="24807"/>
    <n v="2.7061409729116437"/>
    <s v="03. Exploratie en exploitatie van de ruimte"/>
    <x v="10"/>
    <s v="Federale overheid"/>
    <x v="2"/>
    <x v="1"/>
    <s v="410 O&amp;O-programma's en -projecten (subsidies en terugvorderbare voorschotten)"/>
    <s v="410 Programmes et projets de R&amp;D (subventions et avances récupérables)"/>
    <x v="0"/>
    <n v="671.31239115019139"/>
  </r>
  <r>
    <s v="Contract - Regeringsinitiatieven O&amp;O nationaal"/>
    <s v="Contrats - impulsion gouvernement; R&amp;D nationale"/>
    <s v="466011120051"/>
    <s v="11  FEDERAAL WETENSCHAPSBELEID"/>
    <x v="1"/>
    <n v="24807"/>
    <n v="2.2261617737436774"/>
    <s v="04. Transport, telecommunicatie en andere infrastructuur"/>
    <x v="11"/>
    <s v="Federale overheid"/>
    <x v="2"/>
    <x v="1"/>
    <s v="410 O&amp;O-programma's en -projecten (subsidies en terugvorderbare voorschotten)"/>
    <s v="410 Programmes et projets de R&amp;D (subventions et avances récupérables)"/>
    <x v="0"/>
    <n v="552.24395121259408"/>
  </r>
  <r>
    <s v="Contract - Regeringsinitiatieven O&amp;O nationaal"/>
    <s v="Contrats - impulsion gouvernement; R&amp;D nationale"/>
    <s v="466011120051"/>
    <s v="11  FEDERAAL WETENSCHAPSBELEID"/>
    <x v="1"/>
    <n v="24807"/>
    <n v="1.6191556753179219"/>
    <s v="05. Energie"/>
    <x v="12"/>
    <s v="Federale overheid"/>
    <x v="2"/>
    <x v="1"/>
    <s v="410 O&amp;O-programma's en -projecten (subsidies en terugvorderbare voorschotten)"/>
    <s v="410 Programmes et projets de R&amp;D (subventions et avances récupérables)"/>
    <x v="0"/>
    <n v="401.66394837611688"/>
  </r>
  <r>
    <s v="Contract - Regeringsinitiatieven O&amp;O nationaal"/>
    <s v="Contrats - impulsion gouvernement; R&amp;D nationale"/>
    <s v="466011120051"/>
    <s v="11  FEDERAAL WETENSCHAPSBELEID"/>
    <x v="1"/>
    <n v="24807"/>
    <n v="0.38788824280243944"/>
    <s v="06. Industriële productie en technologie"/>
    <x v="0"/>
    <s v="Federale overheid"/>
    <x v="2"/>
    <x v="1"/>
    <s v="410 O&amp;O-programma's en -projecten (subsidies en terugvorderbare voorschotten)"/>
    <s v="410 Programmes et projets de R&amp;D (subventions et avances récupérables)"/>
    <x v="0"/>
    <n v="96.223436392001148"/>
  </r>
  <r>
    <s v="Contract - Regeringsinitiatieven O&amp;O nationaal"/>
    <s v="Contrats - impulsion gouvernement; R&amp;D nationale"/>
    <s v="466011120051"/>
    <s v="11  FEDERAAL WETENSCHAPSBELEID"/>
    <x v="1"/>
    <n v="24807"/>
    <n v="1.4962416678485322"/>
    <s v="07. Gezondheid"/>
    <x v="4"/>
    <s v="Federale overheid"/>
    <x v="2"/>
    <x v="1"/>
    <s v="410 O&amp;O-programma's en -projecten (subsidies en terugvorderbare voorschotten)"/>
    <s v="410 Programmes et projets de R&amp;D (subventions et avances récupérables)"/>
    <x v="0"/>
    <n v="371.1726705431854"/>
  </r>
  <r>
    <s v="Contract - Regeringsinitiatieven O&amp;O nationaal"/>
    <s v="Contrats - impulsion gouvernement; R&amp;D nationale"/>
    <s v="466011120051"/>
    <s v="11  FEDERAAL WETENSCHAPSBELEID"/>
    <x v="1"/>
    <n v="24807"/>
    <n v="2.0784285916891223"/>
    <s v="08. Landbouw"/>
    <x v="6"/>
    <s v="Federale overheid"/>
    <x v="2"/>
    <x v="1"/>
    <s v="410 O&amp;O-programma's en -projecten (subsidies en terugvorderbare voorschotten)"/>
    <s v="410 Programmes et projets de R&amp;D (subventions et avances récupérables)"/>
    <x v="0"/>
    <n v="515.59578074032061"/>
  </r>
  <r>
    <s v="Contract - Regeringsinitiatieven O&amp;O nationaal"/>
    <s v="Contrats - impulsion gouvernement; R&amp;D nationale"/>
    <s v="466011120051"/>
    <s v="11  FEDERAAL WETENSCHAPSBELEID"/>
    <x v="1"/>
    <n v="24807"/>
    <n v="21.803668510376777"/>
    <s v="10. Cultuur, recreatie, godsdienst en media"/>
    <x v="5"/>
    <s v="Federale overheid"/>
    <x v="2"/>
    <x v="1"/>
    <s v="410 O&amp;O-programma's en -projecten (subsidies en terugvorderbare voorschotten)"/>
    <s v="410 Programmes et projets de R&amp;D (subventions et avances récupérables)"/>
    <x v="0"/>
    <n v="5408.8360473691673"/>
  </r>
  <r>
    <s v="Contract - Regeringsinitiatieven O&amp;O nationaal"/>
    <s v="Contrats - impulsion gouvernement; R&amp;D nationale"/>
    <s v="466011120051"/>
    <s v="11  FEDERAAL WETENSCHAPSBELEID"/>
    <x v="1"/>
    <n v="24807"/>
    <n v="23.811941568571836"/>
    <s v="13. Algemene kennisvooruitgang: O&amp;O gefinancierd uit andere bronnen dan AUF"/>
    <x v="1"/>
    <s v="Federale overheid"/>
    <x v="2"/>
    <x v="1"/>
    <s v="410 O&amp;O-programma's en -projecten (subsidies en terugvorderbare voorschotten)"/>
    <s v="410 Programmes et projets de R&amp;D (subventions et avances récupérables)"/>
    <x v="0"/>
    <n v="5907.028344915615"/>
  </r>
  <r>
    <s v="Terugkeer Belgische wetenschappelijke competentie"/>
    <s v="Retour de la compétence scientifique belge"/>
    <s v="466011120065"/>
    <s v="11  FEDERAAL WETENSCHAPSBELEID"/>
    <x v="1"/>
    <n v="1240"/>
    <n v="100"/>
    <s v="13. Algemene kennisvooruitgang: O&amp;O gefinancierd uit andere bronnen dan AUF"/>
    <x v="1"/>
    <s v="Federale overheid"/>
    <x v="2"/>
    <x v="1"/>
    <s v="430 IUAP - Interuniversitaire attractiepolen"/>
    <s v="430 PAI - Pôles d'Attraction interuniversitaires"/>
    <x v="0"/>
    <n v="1240"/>
  </r>
  <r>
    <s v="Bijdrage drugsbeleid"/>
    <s v="Plan Drogue"/>
    <s v="466011120066"/>
    <s v="11  FEDERAAL WETENSCHAPSBELEID"/>
    <x v="1"/>
    <n v="977"/>
    <n v="15"/>
    <s v="07. Gezondheid"/>
    <x v="4"/>
    <s v="Federale overheid"/>
    <x v="2"/>
    <x v="1"/>
    <s v="324 Subsidies voor studies, enquêtes, expertise-contracten, onderzoekcontracten, acties n.e.g."/>
    <s v="324 Subventions pour études, enquêtes, contrats d'expertise, contrats de recherche, actions n.c.a."/>
    <x v="6"/>
    <n v="146.55000000000001"/>
  </r>
  <r>
    <s v="Opdrachten voor derden"/>
    <s v="Missions pour tiers"/>
    <s v="466011120071"/>
    <s v="11  FEDERAAL WETENSCHAPSBELEID"/>
    <x v="1"/>
    <n v="161"/>
    <n v="100"/>
    <s v="11. Politieke en sociale systemen, structuren en processen"/>
    <x v="7"/>
    <s v="Federale overheid"/>
    <x v="2"/>
    <x v="1"/>
    <s v="314 Subsidies voor studies, enquêtes, onderzoek-contracten, acties n.e.g."/>
    <s v="314 Subventions pour études, enquêtes, contrats de recherche, actions n.c.a."/>
    <x v="6"/>
    <n v="161"/>
  </r>
  <r>
    <s v="Toelage Stichting Prins Laurent"/>
    <s v="Subvention Fondation Prince Laurent"/>
    <s v="466011330001"/>
    <s v="11  FEDERAAL WETENSCHAPSBELEID"/>
    <x v="1"/>
    <n v="36"/>
    <n v="55"/>
    <s v="11. Politieke en sociale systemen, structuren en processen"/>
    <x v="7"/>
    <s v="Federale overheid"/>
    <x v="2"/>
    <x v="1"/>
    <s v="313 Subsidies aan instellingen en verenigingen n.e.g."/>
    <s v="313 Subventions aux institutions et associations n.c.a."/>
    <x v="6"/>
    <n v="19.8"/>
  </r>
  <r>
    <s v="Interuniversitaire attractiepolen (fase 5)"/>
    <s v="Pôles d'attraction interuniversitaires (phase 5)"/>
    <s v="466011440001"/>
    <s v="11  FEDERAAL WETENSCHAPSBELEID"/>
    <x v="1"/>
    <n v="26120"/>
    <n v="100"/>
    <s v="13. Algemene kennisvooruitgang: O&amp;O gefinancierd uit andere bronnen dan AUF"/>
    <x v="1"/>
    <s v="Federale overheid"/>
    <x v="2"/>
    <x v="1"/>
    <s v="430 IUAP - Interuniversitaire attractiepolen"/>
    <s v="430 PAI - Pôles d'Attraction interuniversitaires"/>
    <x v="0"/>
    <n v="26120"/>
  </r>
  <r>
    <s v="Technologische aantrekkingspolen"/>
    <s v="Pôles d'attraction technologiques"/>
    <s v="466011440002"/>
    <s v="11  FEDERAAL WETENSCHAPSBELEID"/>
    <x v="1"/>
    <n v="1000"/>
    <n v="100"/>
    <s v="06. Industriële productie en technologie"/>
    <x v="0"/>
    <s v="Federale overheid"/>
    <x v="2"/>
    <x v="1"/>
    <s v="410 O&amp;O-programma's en -projecten (subsidies en terugvorderbare voorschotten)"/>
    <s v="410 Programmes et projets de R&amp;D (subventions et avances récupérables)"/>
    <x v="0"/>
    <n v="1000"/>
  </r>
  <r>
    <s v="Toelage voor extra onderzoekers (400)"/>
    <s v="Subvention chercheurs supplémentaires (400)"/>
    <s v="466011450023"/>
    <s v="11  FEDERAAL WETENSCHAPSBELEID"/>
    <x v="1"/>
    <n v="15009"/>
    <n v="100"/>
    <s v="13. Algemene kennisvooruitgang: O&amp;O gefinancierd uit andere bronnen dan AUF"/>
    <x v="1"/>
    <s v="Federale overheid"/>
    <x v="2"/>
    <x v="1"/>
    <s v="510 NFWO - Nationaal Fonds voor Wetenschappelijk Onderzoek"/>
    <s v="510 FNRS - Fonds national de Recherche scientifique"/>
    <x v="2"/>
    <n v="15009"/>
  </r>
  <r>
    <s v="Personeel-Belgische basis in Antarctica"/>
    <s v="Personnel-Base belge en Antarctique"/>
    <s v="466012110017"/>
    <s v="11  FEDERAAL WETENSCHAPSBELEID"/>
    <x v="1"/>
    <n v="96"/>
    <n v="55"/>
    <s v="01. Exploratie en exploitatie van het aardse milieu"/>
    <x v="8"/>
    <s v="Federale overheid"/>
    <x v="2"/>
    <x v="1"/>
    <s v="410 O&amp;O-programma's en -projecten (subsidies en terugvorderbare voorschotten)"/>
    <s v="410 Programmes et projets de R&amp;D (subventions et avances récupérables)"/>
    <x v="0"/>
    <n v="52.8"/>
  </r>
  <r>
    <s v="Beheer en werking-Belgische basis in Antarctica"/>
    <s v="Gestion et fonctionnement-Base belge en Antarctique"/>
    <s v="466012120019"/>
    <s v="11  FEDERAAL WETENSCHAPSBELEID"/>
    <x v="1"/>
    <n v="148"/>
    <n v="55"/>
    <s v="01. Exploratie en exploitatie van het aardse milieu"/>
    <x v="8"/>
    <s v="Federale overheid"/>
    <x v="2"/>
    <x v="1"/>
    <s v="410 O&amp;O-programma's en -projecten (subsidies en terugvorderbare voorschotten)"/>
    <s v="410 Programmes et projets de R&amp;D (subventions et avances récupérables)"/>
    <x v="0"/>
    <n v="81.400000000000006"/>
  </r>
  <r>
    <s v="Investering en transport-Belgische basis in Antarctica"/>
    <s v="Investissement &amp; transport-Base belge en Antarctique"/>
    <s v="466012740020"/>
    <s v="11  FEDERAAL WETENSCHAPSBELEID"/>
    <x v="1"/>
    <n v="1756"/>
    <n v="55"/>
    <s v="01. Exploratie en exploitatie van het aardse milieu"/>
    <x v="8"/>
    <s v="Federale overheid"/>
    <x v="2"/>
    <x v="1"/>
    <s v="410 O&amp;O-programma's en -projecten (subsidies en terugvorderbare voorschotten)"/>
    <s v="410 Programmes et projets de R&amp;D (subventions et avances récupérables)"/>
    <x v="0"/>
    <n v="965.8"/>
  </r>
  <r>
    <s v="Acad. Overz. Wetensc. (wedde personeel)"/>
    <s v="Acad. Sciences d'Outre-Mer. (traitement du personnel)"/>
    <s v="466013110004"/>
    <s v="11  FEDERAAL WETENSCHAPSBELEID"/>
    <x v="1"/>
    <n v="319"/>
    <n v="55"/>
    <s v="01. Exploratie en exploitatie van het aardse milieu"/>
    <x v="8"/>
    <s v="Federale overheid"/>
    <x v="2"/>
    <x v="1"/>
    <s v="211 Basisfinanciering, werking, investeringen van de WI"/>
    <s v="211 Financement de base, fonctionnement, investissements des IS"/>
    <x v="5"/>
    <n v="175.45"/>
  </r>
  <r>
    <s v="Academie Overzeese Wetenschappen (O)(financ. wet. publikaties)"/>
    <s v="Académie Sciences d'Outre-Mer (fin. publ. scient.)"/>
    <s v="466013410003"/>
    <s v="11  FEDERAAL WETENSCHAPSBELEID"/>
    <x v="1"/>
    <n v="150"/>
    <n v="55"/>
    <s v="01. Exploratie en exploitatie van het aardse milieu"/>
    <x v="8"/>
    <s v="Federale overheid"/>
    <x v="2"/>
    <x v="1"/>
    <s v="211 Basisfinanciering, werking, investeringen van de WI"/>
    <s v="211 Financement de base, fonctionnement, investissements des IS"/>
    <x v="5"/>
    <n v="82.5"/>
  </r>
  <r>
    <s v="Toelage academie voor de nationale commissies"/>
    <s v="Subv. Académie pour les commissions nationales"/>
    <s v="466013410005"/>
    <s v="11  FEDERAAL WETENSCHAPSBELEID"/>
    <x v="1"/>
    <n v="458"/>
    <n v="55"/>
    <s v="10. Cultuur, recreatie, godsdienst en media"/>
    <x v="5"/>
    <s v="Federale overheid"/>
    <x v="2"/>
    <x v="1"/>
    <s v="220 Academies"/>
    <s v="220 Académies"/>
    <x v="5"/>
    <n v="251.9"/>
  </r>
  <r>
    <s v="Dekken van de O&amp;O uitgaven van vliegtuig AIRBUS"/>
    <s v="Couverture des dépenses de R&amp;D des avions AIRBUS"/>
    <s v="466014810001"/>
    <s v="11  FEDERAAL WETENSCHAPSBELEID"/>
    <x v="1"/>
    <n v="16220"/>
    <n v="100"/>
    <s v="06. Industriële productie en technologie"/>
    <x v="0"/>
    <s v="Federale overheid"/>
    <x v="2"/>
    <x v="1"/>
    <s v="625 Fonds bestemd voor de financiering van het industrieel onderzoek (subsidies en terugvorderbare voorschotten)"/>
    <s v="625 Fonds destiné au financement de la recherche industrielle (subventions et avances récupérables)"/>
    <x v="1"/>
    <n v="16220"/>
  </r>
  <r>
    <s v="Dotatie  DWTI"/>
    <s v="Dotation SIST"/>
    <s v="466015410001"/>
    <s v="11  FEDERAAL WETENSCHAPSBELEID"/>
    <x v="1"/>
    <n v="570"/>
    <n v="55"/>
    <s v="10. Cultuur, recreatie, godsdienst en media"/>
    <x v="5"/>
    <s v="Federale overheid"/>
    <x v="2"/>
    <x v="1"/>
    <s v="323 Subsidies aan instellingen en verenigingen n.e.g."/>
    <s v="323 Subventions aux institutions et associations n.c.a."/>
    <x v="6"/>
    <n v="313.5"/>
  </r>
  <r>
    <s v="Dotatie  Belnet"/>
    <s v="Dotation Belnet"/>
    <s v="466015410002"/>
    <s v="11  FEDERAAL WETENSCHAPSBELEID"/>
    <x v="1"/>
    <n v="8474"/>
    <n v="55"/>
    <s v="04. Transport, telecommunicatie en andere infrastructuur"/>
    <x v="11"/>
    <s v="Federale overheid"/>
    <x v="2"/>
    <x v="1"/>
    <s v="323 Subsidies aan instellingen en verenigingen n.e.g."/>
    <s v="323 Subventions aux institutions et associations n.c.a."/>
    <x v="6"/>
    <n v="4660.7"/>
  </r>
  <r>
    <s v="Contractueel personeel van ruimte en O&amp;O internationaal"/>
    <s v="Personnel contractuel spatial et de la R&amp;D internationale"/>
    <s v="466021110018"/>
    <s v="11  FEDERAAL WETENSCHAPSBELEID"/>
    <x v="1"/>
    <n v="725"/>
    <n v="100"/>
    <s v="03. Exploratie en exploitatie van de ruimte"/>
    <x v="10"/>
    <s v="Federale overheid"/>
    <x v="2"/>
    <x v="1"/>
    <s v="710 Ruimteprogramma's en -organisaties"/>
    <s v="710 Programmes et organisations dans le domaine de l'espace"/>
    <x v="3"/>
    <n v="725"/>
  </r>
  <r>
    <s v="Beheer van ruimte en 0&amp;0 internationaal"/>
    <s v="Gestion du spatial et de la R&amp;D internationale"/>
    <s v="466021120019"/>
    <s v="11  FEDERAAL WETENSCHAPSBELEID"/>
    <x v="1"/>
    <n v="143"/>
    <n v="55"/>
    <s v="03. Exploratie en exploitatie van de ruimte"/>
    <x v="10"/>
    <s v="Federale overheid"/>
    <x v="2"/>
    <x v="1"/>
    <s v="710 Ruimteprogramma's en -organisaties"/>
    <s v="710 Programmes et organisations dans le domaine de l'espace"/>
    <x v="3"/>
    <n v="78.650000000000006"/>
  </r>
  <r>
    <s v="Contract- R&amp;D - internationaal"/>
    <s v="Contrats R&amp;D international"/>
    <s v="466021120057"/>
    <s v="11  FEDERAAL WETENSCHAPSBELEID"/>
    <x v="1"/>
    <n v="4484"/>
    <n v="5.6200824278756087"/>
    <s v="01. Exploratie en exploitatie van het aardse milieu"/>
    <x v="8"/>
    <s v="Federale overheid"/>
    <x v="2"/>
    <x v="1"/>
    <s v="730 Andere programma's en projecten op internationaal vlak"/>
    <s v="730 Autres programmes et projets au niveau international"/>
    <x v="3"/>
    <n v="252.00449606594231"/>
  </r>
  <r>
    <s v="Contract- R&amp;D - internationaal"/>
    <s v="Contrats R&amp;D international"/>
    <s v="466021120057"/>
    <s v="11  FEDERAAL WETENSCHAPSBELEID"/>
    <x v="1"/>
    <n v="4484"/>
    <n v="5.5339078306481824"/>
    <s v="02. Milieubeheer en milieuzorg"/>
    <x v="9"/>
    <s v="Federale overheid"/>
    <x v="2"/>
    <x v="1"/>
    <s v="730 Andere programma's en projecten op internationaal vlak"/>
    <s v="730 Autres programmes et projets au niveau international"/>
    <x v="3"/>
    <n v="248.14042712626451"/>
  </r>
  <r>
    <s v="Contract- R&amp;D - internationaal"/>
    <s v="Contrats R&amp;D international"/>
    <s v="466021120057"/>
    <s v="11  FEDERAAL WETENSCHAPSBELEID"/>
    <x v="1"/>
    <n v="4484"/>
    <n v="4.8782315473960285"/>
    <s v="04. Transport, telecommunicatie en andere infrastructuur"/>
    <x v="11"/>
    <s v="Federale overheid"/>
    <x v="2"/>
    <x v="1"/>
    <s v="730 Andere programma's en projecten op internationaal vlak"/>
    <s v="730 Autres programmes et projets au niveau international"/>
    <x v="3"/>
    <n v="218.7399025852379"/>
  </r>
  <r>
    <s v="Contract- R&amp;D - internationaal"/>
    <s v="Contrats R&amp;D international"/>
    <s v="466021120057"/>
    <s v="11  FEDERAAL WETENSCHAPSBELEID"/>
    <x v="1"/>
    <n v="4484"/>
    <n v="5.3465717497189953"/>
    <s v="05. Energie"/>
    <x v="12"/>
    <s v="Federale overheid"/>
    <x v="2"/>
    <x v="1"/>
    <s v="730 Andere programma's en projecten op internationaal vlak"/>
    <s v="730 Autres programmes et projets au niveau international"/>
    <x v="3"/>
    <n v="239.74027725739975"/>
  </r>
  <r>
    <s v="Contract- R&amp;D - internationaal"/>
    <s v="Contrats R&amp;D international"/>
    <s v="466021120057"/>
    <s v="11  FEDERAAL WETENSCHAPSBELEID"/>
    <x v="1"/>
    <n v="4484"/>
    <n v="10.153615586361934"/>
    <s v="06. Industriële productie en technologie"/>
    <x v="0"/>
    <s v="Federale overheid"/>
    <x v="2"/>
    <x v="1"/>
    <s v="730 Andere programma's en projecten op internationaal vlak"/>
    <s v="730 Autres programmes et projets au niveau international"/>
    <x v="3"/>
    <n v="455.28812289246912"/>
  </r>
  <r>
    <s v="Contract- R&amp;D - internationaal"/>
    <s v="Contrats R&amp;D international"/>
    <s v="466021120057"/>
    <s v="11  FEDERAAL WETENSCHAPSBELEID"/>
    <x v="1"/>
    <n v="4484"/>
    <n v="4.8782315473960285"/>
    <s v="07. Gezondheid"/>
    <x v="4"/>
    <s v="Federale overheid"/>
    <x v="2"/>
    <x v="1"/>
    <s v="730 Andere programma's en projecten op internationaal vlak"/>
    <s v="730 Autres programmes et projets au niveau international"/>
    <x v="3"/>
    <n v="218.7399025852379"/>
  </r>
  <r>
    <s v="Contract- R&amp;D - internationaal"/>
    <s v="Contrats R&amp;D international"/>
    <s v="466021120057"/>
    <s v="11  FEDERAAL WETENSCHAPSBELEID"/>
    <x v="1"/>
    <n v="4484"/>
    <n v="4.8782315473960285"/>
    <s v="10. Cultuur, recreatie, godsdienst en media"/>
    <x v="5"/>
    <s v="Federale overheid"/>
    <x v="2"/>
    <x v="1"/>
    <s v="730 Andere programma's en projecten op internationaal vlak"/>
    <s v="730 Autres programmes et projets au niveau international"/>
    <x v="3"/>
    <n v="218.7399025852379"/>
  </r>
  <r>
    <s v="Contract- R&amp;D - internationaal"/>
    <s v="Contrats R&amp;D international"/>
    <s v="466021120057"/>
    <s v="11  FEDERAAL WETENSCHAPSBELEID"/>
    <x v="1"/>
    <n v="4484"/>
    <n v="58.711127763207195"/>
    <s v="13. Algemene kennisvooruitgang: O&amp;O gefinancierd uit andere bronnen dan AUF"/>
    <x v="1"/>
    <s v="Federale overheid"/>
    <x v="2"/>
    <x v="1"/>
    <s v="730 Andere programma's en projecten op internationaal vlak"/>
    <s v="730 Autres programmes et projets au niveau international"/>
    <x v="3"/>
    <n v="2632.6069689022102"/>
  </r>
  <r>
    <s v="Contractueel personeel voor de Afdeling 'Ruimtevaart'"/>
    <s v="Personnel contractuel de la Division 'Espace'"/>
    <s v="466022110020"/>
    <s v="11  FEDERAAL WETENSCHAPSBELEID"/>
    <x v="1"/>
    <n v="1019"/>
    <n v="55"/>
    <s v="03. Exploratie en exploitatie van de ruimte"/>
    <x v="10"/>
    <s v="Federale overheid"/>
    <x v="2"/>
    <x v="1"/>
    <s v="710 Ruimteprogramma's en -organisaties"/>
    <s v="710 Programmes et organisations dans le domaine de l'espace"/>
    <x v="3"/>
    <n v="560.45000000000005"/>
  </r>
  <r>
    <s v="Werkingskosten voor de Hoge Vertegenwoordiging ruimtevaartbeleid"/>
    <s v="Dépenses de fonctionnement pour la Haute Réprésentation du spatial"/>
    <s v="466022120019"/>
    <s v="11  FEDERAAL WETENSCHAPSBELEID"/>
    <x v="1"/>
    <n v="104"/>
    <n v="55"/>
    <s v="03. Exploratie en exploitatie van de ruimte"/>
    <x v="10"/>
    <s v="Federale overheid"/>
    <x v="2"/>
    <x v="1"/>
    <s v="710 Ruimteprogramma's en -organisaties"/>
    <s v="710 Programmes et organisations dans le domaine de l'espace"/>
    <x v="3"/>
    <n v="57.2"/>
  </r>
  <r>
    <s v="Federale ondersteuning vh ruimtevaartonderzoek en operationele steun"/>
    <s v="Soutien fédéral à la recherche spatiale et appui opérationnel"/>
    <s v="466022120021"/>
    <s v="11  FEDERAAL WETENSCHAPSBELEID"/>
    <x v="1"/>
    <n v="4075"/>
    <n v="100"/>
    <s v="03. Exploratie en exploitatie van de ruimte"/>
    <x v="10"/>
    <s v="Federale overheid"/>
    <x v="2"/>
    <x v="1"/>
    <s v="710 Ruimteprogramma's en -organisaties"/>
    <s v="710 Programmes et organisations dans le domaine de l'espace"/>
    <x v="3"/>
    <n v="4075"/>
  </r>
  <r>
    <s v="Beheer van Ruimte"/>
    <s v="Gestion du spacial"/>
    <s v="466022120022"/>
    <s v="11  FEDERAAL WETENSCHAPSBELEID"/>
    <x v="1"/>
    <n v="1260"/>
    <n v="100"/>
    <s v="03. Exploratie en exploitatie van de ruimte"/>
    <x v="10"/>
    <s v="Federale overheid"/>
    <x v="2"/>
    <x v="1"/>
    <s v="710 Ruimteprogramma's en -organisaties"/>
    <s v="710 Programmes et organisations dans le domaine de l'espace"/>
    <x v="3"/>
    <n v="1260"/>
  </r>
  <r>
    <s v="ESA-ruimtevaartprogramma's"/>
    <s v="Programmes spatiaux ASE"/>
    <s v="466022350012"/>
    <s v="11  FEDERAAL WETENSCHAPSBELEID"/>
    <x v="1"/>
    <n v="137873"/>
    <n v="100"/>
    <s v="03. Exploratie en exploitatie van de ruimte"/>
    <x v="10"/>
    <s v="Federale overheid"/>
    <x v="2"/>
    <x v="1"/>
    <s v="710 Ruimteprogramma's en -organisaties"/>
    <s v="710 Programmes et organisations dans le domaine de l'espace"/>
    <x v="3"/>
    <n v="137873"/>
  </r>
  <r>
    <s v="Ruimtevaartprogramma's buiten ESA"/>
    <s v="Programmes spatiaux hors ASE"/>
    <s v="466022540061"/>
    <s v="11  FEDERAAL WETENSCHAPSBELEID"/>
    <x v="1"/>
    <n v="5105"/>
    <n v="100"/>
    <s v="03. Exploratie en exploitatie van de ruimte"/>
    <x v="10"/>
    <s v="Federale overheid"/>
    <x v="2"/>
    <x v="1"/>
    <s v="710 Ruimteprogramma's en -organisaties"/>
    <s v="710 Programmes et organisations dans le domaine de l'espace"/>
    <x v="3"/>
    <n v="5105"/>
  </r>
  <r>
    <s v="Von Karman  Instituut"/>
    <s v="Institut Von Karman"/>
    <s v="466023350001"/>
    <s v="11  FEDERAAL WETENSCHAPSBELEID"/>
    <x v="1"/>
    <n v="2857"/>
    <n v="100"/>
    <s v="04. Transport, telecommunicatie en andere infrastructuur"/>
    <x v="11"/>
    <s v="Federale overheid"/>
    <x v="2"/>
    <x v="1"/>
    <s v="720 Andere Belgische bijdragen aan internationale organisaties, instellingen en verenigingen"/>
    <s v="720 Autres contributions belges aux organisations, institutions et associations internationales"/>
    <x v="3"/>
    <n v="2857"/>
  </r>
  <r>
    <s v="Secretariaten EUREKA (techn. + audiovis.)"/>
    <s v="Secrétariats EUREKA (techn. + audiovis.)"/>
    <s v="466023350002"/>
    <s v="11  FEDERAAL WETENSCHAPSBELEID"/>
    <x v="1"/>
    <n v="561"/>
    <n v="55"/>
    <s v="06. Industriële productie en technologie"/>
    <x v="0"/>
    <s v="Federale overheid"/>
    <x v="2"/>
    <x v="1"/>
    <s v="720 Andere Belgische bijdragen aan internationale organisaties, instellingen en verenigingen"/>
    <s v="720 Autres contributions belges aux organisations, institutions et associations internationales"/>
    <x v="3"/>
    <n v="308.55"/>
  </r>
  <r>
    <s v="Intergouvernementele organisaties"/>
    <s v="Organisations intergouvernementales"/>
    <s v="466023350021"/>
    <s v="11  FEDERAAL WETENSCHAPSBELEID"/>
    <x v="1"/>
    <n v="15444"/>
    <n v="45.062541145490457"/>
    <s v="01. Exploratie en exploitatie van het aardse milieu"/>
    <x v="8"/>
    <s v="Federale overheid"/>
    <x v="2"/>
    <x v="1"/>
    <s v="720 Andere Belgische bijdragen aan internationale organisaties, instellingen en verenigingen"/>
    <s v="720 Autres contributions belges aux organisations, institutions et associations internationales"/>
    <x v="3"/>
    <n v="6959.4588545095467"/>
  </r>
  <r>
    <s v="Intergouvernementele organisaties"/>
    <s v="Organisations intergouvernementales"/>
    <s v="466023350021"/>
    <s v="11  FEDERAAL WETENSCHAPSBELEID"/>
    <x v="1"/>
    <n v="15444"/>
    <n v="1.0335747202106649"/>
    <s v="02. Milieubeheer en milieuzorg"/>
    <x v="9"/>
    <s v="Federale overheid"/>
    <x v="2"/>
    <x v="1"/>
    <s v="720 Andere Belgische bijdragen aan internationale organisaties, instellingen en verenigingen"/>
    <s v="720 Autres contributions belges aux organisations, institutions et associations internationales"/>
    <x v="3"/>
    <n v="159.62527978933508"/>
  </r>
  <r>
    <s v="Intergouvernementele organisaties"/>
    <s v="Organisations intergouvernementales"/>
    <s v="466023350021"/>
    <s v="11  FEDERAAL WETENSCHAPSBELEID"/>
    <x v="1"/>
    <n v="15444"/>
    <n v="12.685977616853192"/>
    <s v="03. Exploratie en exploitatie van de ruimte"/>
    <x v="10"/>
    <s v="Federale overheid"/>
    <x v="2"/>
    <x v="1"/>
    <s v="720 Andere Belgische bijdragen aan internationale organisaties, instellingen en verenigingen"/>
    <s v="720 Autres contributions belges aux organisations, institutions et associations internationales"/>
    <x v="3"/>
    <n v="1959.222383146807"/>
  </r>
  <r>
    <s v="Intergouvernementele organisaties"/>
    <s v="Organisations intergouvernementales"/>
    <s v="466023350021"/>
    <s v="11  FEDERAAL WETENSCHAPSBELEID"/>
    <x v="1"/>
    <n v="15444"/>
    <n v="41.217906517445691"/>
    <s v="13. Algemene kennisvooruitgang: O&amp;O gefinancierd uit andere bronnen dan AUF"/>
    <x v="1"/>
    <s v="Federale overheid"/>
    <x v="2"/>
    <x v="1"/>
    <s v="720 Andere Belgische bijdragen aan internationale organisaties, instellingen en verenigingen"/>
    <s v="720 Autres contributions belges aux organisations, institutions et associations internationales"/>
    <x v="3"/>
    <n v="6365.6934825543131"/>
  </r>
  <r>
    <s v="Internationale organisaties"/>
    <s v="Organisations internationales"/>
    <s v="466023350022"/>
    <s v="11  FEDERAAL WETENSCHAPSBELEID"/>
    <x v="1"/>
    <n v="577"/>
    <n v="100"/>
    <s v="10. Cultuur, recreatie, godsdienst en media"/>
    <x v="5"/>
    <s v="Federale overheid"/>
    <x v="2"/>
    <x v="1"/>
    <s v="720 Andere Belgische bijdragen aan internationale organisaties, instellingen en verenigingen"/>
    <s v="720 Autres contributions belges aux organisations, institutions et associations internationales"/>
    <x v="3"/>
    <n v="577"/>
  </r>
  <r>
    <s v="Deelname van de Academiën en de daaraan verbonden organismen"/>
    <s v="Participation des Académies et org. qui y sont liés"/>
    <s v="466023350023"/>
    <s v="11  FEDERAAL WETENSCHAPSBELEID"/>
    <x v="1"/>
    <n v="434"/>
    <n v="100"/>
    <s v="10. Cultuur, recreatie, godsdienst en media"/>
    <x v="5"/>
    <s v="Federale overheid"/>
    <x v="2"/>
    <x v="1"/>
    <s v="720 Andere Belgische bijdragen aan internationale organisaties, instellingen en verenigingen"/>
    <s v="720 Autres contributions belges aux organisations, institutions et associations internationales"/>
    <x v="3"/>
    <n v="434"/>
  </r>
  <r>
    <s v="Bezoldiging Rijkspersoneel"/>
    <s v="Rémunérations personnel statutaire"/>
    <s v="466030110003"/>
    <s v="11  FEDERAAL WETENSCHAPSBELEID"/>
    <x v="1"/>
    <n v="46003"/>
    <n v="15.58590819712148"/>
    <s v="03. Exploratie en exploitatie van de ruimte"/>
    <x v="10"/>
    <s v="Federale overheid"/>
    <x v="2"/>
    <x v="1"/>
    <s v="211 Basisfinanciering, werking, investeringen van de WI"/>
    <s v="211 Financement de base, fonctionnement, investissements des IS"/>
    <x v="5"/>
    <n v="7169.9853479217945"/>
  </r>
  <r>
    <s v="Bezoldiging Rijkspersoneel"/>
    <s v="Rémunérations personnel statutaire"/>
    <s v="466030110003"/>
    <s v="11  FEDERAAL WETENSCHAPSBELEID"/>
    <x v="1"/>
    <n v="46003"/>
    <n v="20.711525220114005"/>
    <s v="10. Cultuur, recreatie, godsdienst en media"/>
    <x v="5"/>
    <s v="Federale overheid"/>
    <x v="2"/>
    <x v="1"/>
    <s v="211 Basisfinanciering, werking, investeringen van de WI"/>
    <s v="211 Financement de base, fonctionnement, investissements des IS"/>
    <x v="5"/>
    <n v="9527.9229470090468"/>
  </r>
  <r>
    <s v="Bezoldiging Rijkspersoneel"/>
    <s v="Rémunérations personnel statutaire"/>
    <s v="466030110003"/>
    <s v="11  FEDERAAL WETENSCHAPSBELEID"/>
    <x v="1"/>
    <n v="46003"/>
    <n v="0.71753147094513381"/>
    <s v="11. Politieke en sociale systemen, structuren en processen"/>
    <x v="7"/>
    <s v="Federale overheid"/>
    <x v="2"/>
    <x v="1"/>
    <s v="211 Basisfinanciering, werking, investeringen van de WI"/>
    <s v="211 Financement de base, fonctionnement, investissements des IS"/>
    <x v="5"/>
    <n v="330.08600257888992"/>
  </r>
  <r>
    <s v="Bezoldiging Rijkspersoneel"/>
    <s v="Rémunérations personnel statutaire"/>
    <s v="466030110003"/>
    <s v="11  FEDERAAL WETENSCHAPSBELEID"/>
    <x v="1"/>
    <n v="46003"/>
    <n v="17.985035111819389"/>
    <s v="13. Algemene kennisvooruitgang: O&amp;O gefinancierd uit andere bronnen dan AUF"/>
    <x v="1"/>
    <s v="Federale overheid"/>
    <x v="2"/>
    <x v="1"/>
    <s v="211 Basisfinanciering, werking, investeringen van de WI"/>
    <s v="211 Financement de base, fonctionnement, investissements des IS"/>
    <x v="5"/>
    <n v="8273.6557024902741"/>
  </r>
  <r>
    <s v="Bezoldiging niet-statutair personeel"/>
    <s v="Rémunérations personnel non statutaire"/>
    <s v="466030110004"/>
    <s v="11  FEDERAAL WETENSCHAPSBELEID"/>
    <x v="1"/>
    <n v="18466"/>
    <n v="15.58590819712148"/>
    <s v="03. Exploratie en exploitatie van de ruimte"/>
    <x v="10"/>
    <s v="Federale overheid"/>
    <x v="2"/>
    <x v="1"/>
    <s v="211 Basisfinanciering, werking, investeringen van de WI"/>
    <s v="211 Financement de base, fonctionnement, investissements des IS"/>
    <x v="5"/>
    <n v="2878.0938076804528"/>
  </r>
  <r>
    <s v="Bezoldiging niet-statutair personeel"/>
    <s v="Rémunérations personnel non statutaire"/>
    <s v="466030110004"/>
    <s v="11  FEDERAAL WETENSCHAPSBELEID"/>
    <x v="1"/>
    <n v="18466"/>
    <n v="20.711525220114005"/>
    <s v="10. Cultuur, recreatie, godsdienst en media"/>
    <x v="5"/>
    <s v="Federale overheid"/>
    <x v="2"/>
    <x v="1"/>
    <s v="211 Basisfinanciering, werking, investeringen van de WI"/>
    <s v="211 Financement de base, fonctionnement, investissements des IS"/>
    <x v="5"/>
    <n v="3824.5902471462523"/>
  </r>
  <r>
    <s v="Bezoldiging niet-statutair personeel"/>
    <s v="Rémunérations personnel non statutaire"/>
    <s v="466030110004"/>
    <s v="11  FEDERAAL WETENSCHAPSBELEID"/>
    <x v="1"/>
    <n v="18466"/>
    <n v="0.71753147094513381"/>
    <s v="11. Politieke en sociale systemen, structuren en processen"/>
    <x v="7"/>
    <s v="Federale overheid"/>
    <x v="2"/>
    <x v="1"/>
    <s v="211 Basisfinanciering, werking, investeringen van de WI"/>
    <s v="211 Financement de base, fonctionnement, investissements des IS"/>
    <x v="5"/>
    <n v="132.49936142472842"/>
  </r>
  <r>
    <s v="Bezoldiging niet-statutair personeel"/>
    <s v="Rémunérations personnel non statutaire"/>
    <s v="466030110004"/>
    <s v="11  FEDERAAL WETENSCHAPSBELEID"/>
    <x v="1"/>
    <n v="18466"/>
    <n v="17.985035111819389"/>
    <s v="13. Algemene kennisvooruitgang: O&amp;O gefinancierd uit andere bronnen dan AUF"/>
    <x v="1"/>
    <s v="Federale overheid"/>
    <x v="2"/>
    <x v="1"/>
    <s v="211 Basisfinanciering, werking, investeringen van de WI"/>
    <s v="211 Financement de base, fonctionnement, investissements des IS"/>
    <x v="5"/>
    <n v="3321.1165837485687"/>
  </r>
  <r>
    <s v="Dotatie 'Koninklijke Bibliotheek Albert I'"/>
    <s v="Dotation Bibliothèque royale Albert Ier"/>
    <s v="466031410010"/>
    <s v="11  FEDERAAL WETENSCHAPSBELEID"/>
    <x v="1"/>
    <n v="7309"/>
    <n v="55"/>
    <s v="10. Cultuur, recreatie, godsdienst en media"/>
    <x v="5"/>
    <s v="Federale overheid"/>
    <x v="2"/>
    <x v="1"/>
    <s v="211 Basisfinanciering, werking, investeringen van de WI"/>
    <s v="211 Financement de base, fonctionnement, investissements des IS"/>
    <x v="5"/>
    <n v="4019.95"/>
  </r>
  <r>
    <s v="Dotatie Algemeen rijksarchief"/>
    <s v="Dotation Archives générales du Royaume"/>
    <s v="466031410011"/>
    <s v="11  FEDERAAL WETENSCHAPSBELEID"/>
    <x v="1"/>
    <n v="5140"/>
    <n v="55"/>
    <s v="10. Cultuur, recreatie, godsdienst en media"/>
    <x v="5"/>
    <s v="Federale overheid"/>
    <x v="2"/>
    <x v="1"/>
    <s v="211 Basisfinanciering, werking, investeringen van de WI"/>
    <s v="211 Financement de base, fonctionnement, investissements des IS"/>
    <x v="5"/>
    <n v="2827"/>
  </r>
  <r>
    <s v="Centrum &quot;Oorlog en Hedendaagse Maatschappij&quot;"/>
    <s v="Centre &quot;Guerres et Sociétés contemporaines&quot;"/>
    <s v="466031410012"/>
    <s v="11  FEDERAAL WETENSCHAPSBELEID"/>
    <x v="1"/>
    <n v="1389"/>
    <n v="55"/>
    <s v="11. Politieke en sociale systemen, structuren en processen"/>
    <x v="7"/>
    <s v="Federale overheid"/>
    <x v="2"/>
    <x v="1"/>
    <s v="211 Basisfinanciering, werking, investeringen van de WI"/>
    <s v="211 Financement de base, fonctionnement, investissements des IS"/>
    <x v="5"/>
    <n v="763.95"/>
  </r>
  <r>
    <s v="Dotatie KMI"/>
    <s v="Dotation IRM"/>
    <s v="466032410013"/>
    <s v="11  FEDERAAL WETENSCHAPSBELEID"/>
    <x v="1"/>
    <n v="4367"/>
    <n v="55"/>
    <s v="03. Exploratie en exploitatie van de ruimte"/>
    <x v="10"/>
    <s v="Federale overheid"/>
    <x v="2"/>
    <x v="1"/>
    <s v="211 Basisfinanciering, werking, investeringen van de WI"/>
    <s v="211 Financement de base, fonctionnement, investissements des IS"/>
    <x v="5"/>
    <n v="2401.85"/>
  </r>
  <r>
    <s v="Dotatie Belgisch Instituut voor Ruimte-aëronomie"/>
    <s v="Dotation Institut d'Aéronomie spatiale de Belgique"/>
    <s v="466032410014"/>
    <s v="11  FEDERAAL WETENSCHAPSBELEID"/>
    <x v="1"/>
    <n v="1371"/>
    <n v="55"/>
    <s v="03. Exploratie en exploitatie van de ruimte"/>
    <x v="10"/>
    <s v="Federale overheid"/>
    <x v="2"/>
    <x v="1"/>
    <s v="211 Basisfinanciering, werking, investeringen van de WI"/>
    <s v="211 Financement de base, fonctionnement, investissements des IS"/>
    <x v="5"/>
    <n v="754.05"/>
  </r>
  <r>
    <s v="Dotatie Koninklijke Sterrenwacht"/>
    <s v="Dotation Observatoire Royal"/>
    <s v="466032410015"/>
    <s v="11  FEDERAAL WETENSCHAPSBELEID"/>
    <x v="1"/>
    <n v="1368"/>
    <n v="55"/>
    <s v="03. Exploratie en exploitatie van de ruimte"/>
    <x v="10"/>
    <s v="Federale overheid"/>
    <x v="2"/>
    <x v="1"/>
    <s v="211 Basisfinanciering, werking, investeringen van de WI"/>
    <s v="211 Financement de base, fonctionnement, investissements des IS"/>
    <x v="5"/>
    <n v="752.4"/>
  </r>
  <r>
    <s v="Dotatie aan het KMI: beheer gemeenschappelijke sector"/>
    <s v="Dotation à l'IRM: gestion du secteur commun"/>
    <s v="466032410016"/>
    <s v="11  FEDERAAL WETENSCHAPSBELEID"/>
    <x v="1"/>
    <n v="1467"/>
    <n v="55"/>
    <s v="03. Exploratie en exploitatie van de ruimte"/>
    <x v="10"/>
    <s v="Federale overheid"/>
    <x v="2"/>
    <x v="1"/>
    <s v="211 Basisfinanciering, werking, investeringen van de WI"/>
    <s v="211 Financement de base, fonctionnement, investissements des IS"/>
    <x v="5"/>
    <n v="806.85"/>
  </r>
  <r>
    <s v="Dotatie Koninklijk Instituut voor Natuurwetenschappen (KINW)"/>
    <s v="Dotation Institut royal des Sciences naturelles (IRSN)"/>
    <s v="466033410017"/>
    <s v="11  FEDERAAL WETENSCHAPSBELEID"/>
    <x v="1"/>
    <n v="7544"/>
    <n v="55"/>
    <s v="13. Algemene kennisvooruitgang: O&amp;O gefinancierd uit andere bronnen dan AUF"/>
    <x v="1"/>
    <s v="Federale overheid"/>
    <x v="2"/>
    <x v="1"/>
    <s v="211 Basisfinanciering, werking, investeringen van de WI"/>
    <s v="211 Financement de base, fonctionnement, investissements des IS"/>
    <x v="5"/>
    <n v="4149.2"/>
  </r>
  <r>
    <s v="Dotatie Koninklijke Museum voor Midden Afrika (KMMA)"/>
    <s v="Dotation musée royal d' Afrique centrale (MRAC)"/>
    <s v="466033410018"/>
    <s v="11  FEDERAAL WETENSCHAPSBELEID"/>
    <x v="1"/>
    <n v="3541"/>
    <n v="55"/>
    <s v="13. Algemene kennisvooruitgang: O&amp;O gefinancierd uit andere bronnen dan AUF"/>
    <x v="1"/>
    <s v="Federale overheid"/>
    <x v="2"/>
    <x v="1"/>
    <s v="211 Basisfinanciering, werking, investeringen van de WI"/>
    <s v="211 Financement de base, fonctionnement, investissements des IS"/>
    <x v="5"/>
    <n v="1947.55"/>
  </r>
  <r>
    <s v="Dotatie Koninklijke Musea voor Kunst en Geschiedenis"/>
    <s v="Dotation Musées Royaux d'Art et d'Histoire"/>
    <s v="466034410019"/>
    <s v="11  FEDERAAL WETENSCHAPSBELEID"/>
    <x v="1"/>
    <n v="5262"/>
    <n v="55"/>
    <s v="10. Cultuur, recreatie, godsdienst en media"/>
    <x v="5"/>
    <s v="Federale overheid"/>
    <x v="2"/>
    <x v="1"/>
    <s v="211 Basisfinanciering, werking, investeringen van de WI"/>
    <s v="211 Financement de base, fonctionnement, investissements des IS"/>
    <x v="5"/>
    <n v="2894.1"/>
  </r>
  <r>
    <s v="Dotatie Koninklijke Musea voor Schone Kunsten"/>
    <s v="Dotation Musées Royaux des Beaux-Arts"/>
    <s v="466034410020"/>
    <s v="11  FEDERAAL WETENSCHAPSBELEID"/>
    <x v="1"/>
    <n v="4350"/>
    <n v="55"/>
    <s v="10. Cultuur, recreatie, godsdienst en media"/>
    <x v="5"/>
    <s v="Federale overheid"/>
    <x v="2"/>
    <x v="1"/>
    <s v="211 Basisfinanciering, werking, investeringen van de WI"/>
    <s v="211 Financement de base, fonctionnement, investissements des IS"/>
    <x v="5"/>
    <n v="2392.5"/>
  </r>
  <r>
    <s v="Dotatie Koninklijk Instituut voor het Kunstpatrimonium"/>
    <s v="Dotation Institut Royal du Patrimoine artistique"/>
    <s v="466034410022"/>
    <s v="11  FEDERAAL WETENSCHAPSBELEID"/>
    <x v="1"/>
    <n v="1434"/>
    <n v="55"/>
    <s v="10. Cultuur, recreatie, godsdienst en media"/>
    <x v="5"/>
    <s v="Federale overheid"/>
    <x v="2"/>
    <x v="1"/>
    <s v="211 Basisfinanciering, werking, investeringen van de WI"/>
    <s v="211 Financement de base, fonctionnement, investissements des IS"/>
    <x v="5"/>
    <n v="788.7"/>
  </r>
  <r>
    <s v="ICCROM (International Centre for the Study of the _x000a_Preservation and Restoration of Cultural Property)"/>
    <s v="ICCROM (Centre international d'études pour la conservation et la restauration des biens culturels)"/>
    <s v="466035350010"/>
    <s v="11  FEDERAAL WETENSCHAPSBELEID"/>
    <x v="1"/>
    <n v="41"/>
    <n v="20"/>
    <s v="10. Cultuur, recreatie, godsdienst en media"/>
    <x v="5"/>
    <s v="Federale overheid"/>
    <x v="2"/>
    <x v="1"/>
    <s v="720 Andere Belgische bijdragen aan internationale organisaties, instellingen en verenigingen"/>
    <s v="720 Autres contributions belges aux organisations, institutions et associations internationales"/>
    <x v="3"/>
    <n v="8.1999999999999993"/>
  </r>
  <r>
    <s v="Koninklijk Filmarchief"/>
    <s v="Cinémathèque royale"/>
    <s v="466036330010"/>
    <s v="11  FEDERAAL WETENSCHAPSBELEID"/>
    <x v="1"/>
    <n v="2794"/>
    <n v="20"/>
    <s v="10. Cultuur, recreatie, godsdienst en media"/>
    <x v="5"/>
    <s v="Federale overheid"/>
    <x v="2"/>
    <x v="1"/>
    <s v="323 Subsidies aan instellingen en verenigingen n.e.g."/>
    <s v="323 Subventions aux institutions et associations n.c.a."/>
    <x v="6"/>
    <n v="558.79999999999995"/>
  </r>
  <r>
    <s v="Toelage VZW Kunstberg"/>
    <s v="Subvention à l'ASBL Mont des Arts"/>
    <s v="466036330011"/>
    <s v="11  FEDERAAL WETENSCHAPSBELEID"/>
    <x v="1"/>
    <n v="109"/>
    <n v="20"/>
    <s v="10. Cultuur, recreatie, godsdienst en media"/>
    <x v="5"/>
    <s v="Federale overheid"/>
    <x v="2"/>
    <x v="1"/>
    <s v="323 Subsidies aan instellingen en verenigingen n.e.g."/>
    <s v="323 Subventions aux institutions et associations n.c.a."/>
    <x v="6"/>
    <n v="21.8"/>
  </r>
  <r>
    <s v="Steunmaatregelen ten voordele van de FWI"/>
    <s v="Activités d'appui en faveur des ESF"/>
    <s v="466037120012"/>
    <s v="11  FEDERAAL WETENSCHAPSBELEID"/>
    <x v="1"/>
    <n v="452"/>
    <n v="55"/>
    <s v="10. Cultuur, recreatie, godsdienst en media"/>
    <x v="5"/>
    <s v="Federale overheid"/>
    <x v="2"/>
    <x v="1"/>
    <s v="212 Aanvullende financiering van de WI"/>
    <s v="212 Financement complémentaire des IS"/>
    <x v="5"/>
    <n v="248.6"/>
  </r>
  <r>
    <s v="Onderzoekenveloppe van FWI "/>
    <s v="Enveloppe recherche des ESF"/>
    <s v="466037120014"/>
    <s v="11  FEDERAAL WETENSCHAPSBELEID"/>
    <x v="1"/>
    <n v="4231"/>
    <n v="28.338014903857236"/>
    <s v="03. Exploratie en exploitatie van de ruimte"/>
    <x v="10"/>
    <s v="Federale overheid"/>
    <x v="2"/>
    <x v="1"/>
    <s v="440 FCFO - Fonds voor Collectief Fundamenteel Onderzoek-initiatief minister"/>
    <s v="440 FRFC - Fonds de la Recherche fondamentale collective-initiative ministérielle"/>
    <x v="0"/>
    <n v="1198.9814105821997"/>
  </r>
  <r>
    <s v="Onderzoekenveloppe van FWI "/>
    <s v="Enveloppe recherche des ESF"/>
    <s v="466037120014"/>
    <s v="11  FEDERAAL WETENSCHAPSBELEID"/>
    <x v="1"/>
    <n v="4231"/>
    <n v="37.657318582025461"/>
    <s v="10. Cultuur, recreatie, godsdienst en media"/>
    <x v="5"/>
    <s v="Federale overheid"/>
    <x v="2"/>
    <x v="1"/>
    <s v="440 FCFO - Fonds voor Collectief Fundamenteel Onderzoek-initiatief minister"/>
    <s v="440 FRFC - Fonds de la Recherche fondamentale collective-initiative ministérielle"/>
    <x v="0"/>
    <n v="1593.2811492054973"/>
  </r>
  <r>
    <s v="Onderzoekenveloppe van FWI "/>
    <s v="Enveloppe recherche des ESF"/>
    <s v="466037120014"/>
    <s v="11  FEDERAAL WETENSCHAPSBELEID"/>
    <x v="1"/>
    <n v="4231"/>
    <n v="1.3046026744456978"/>
    <s v="11. Politieke en sociale systemen, structuren en processen"/>
    <x v="7"/>
    <s v="Federale overheid"/>
    <x v="2"/>
    <x v="1"/>
    <s v="440 FCFO - Fonds voor Collectief Fundamenteel Onderzoek-initiatief minister"/>
    <s v="440 FRFC - Fonds de la Recherche fondamentale collective-initiative ministérielle"/>
    <x v="0"/>
    <n v="55.197739155797471"/>
  </r>
  <r>
    <s v="Onderzoekenveloppe van FWI "/>
    <s v="Enveloppe recherche des ESF"/>
    <s v="466037120014"/>
    <s v="11  FEDERAAL WETENSCHAPSBELEID"/>
    <x v="1"/>
    <n v="4231"/>
    <n v="32.700063839671621"/>
    <s v="13. Algemene kennisvooruitgang: O&amp;O gefinancierd uit andere bronnen dan AUF"/>
    <x v="1"/>
    <s v="Federale overheid"/>
    <x v="2"/>
    <x v="1"/>
    <s v="440 FCFO - Fonds voor Collectief Fundamenteel Onderzoek-initiatief minister"/>
    <s v="440 FRFC - Fonds de la Recherche fondamentale collective-initiative ministérielle"/>
    <x v="0"/>
    <n v="1383.5397010565064"/>
  </r>
  <r>
    <s v="Publiek-privé partnerschap digitalisering FWI's en SOMA - bijkomende financiering"/>
    <s v="Partenariat public-privé digitalisation ESF et CEGES - financement complémentaire"/>
    <s v="466037120017"/>
    <s v="11  FEDERAAL WETENSCHAPSBELEID"/>
    <x v="1"/>
    <n v="2000"/>
    <n v="15"/>
    <s v="10. Cultuur, recreatie, godsdienst en media"/>
    <x v="5"/>
    <s v="Federale overheid"/>
    <x v="2"/>
    <x v="1"/>
    <s v="321 Subsidies reizen, beurzen, congressen, publikaties, tentoonstellingen..."/>
    <s v="321 Subventions, voyages, bourses, congrès, publications, expositions..."/>
    <x v="6"/>
    <n v="300"/>
  </r>
  <r>
    <s v="Specifieke behoeften FWI"/>
    <s v="Besoins spécifiques ESF"/>
    <s v="466037410011"/>
    <s v="11  FEDERAAL WETENSCHAPSBELEID"/>
    <x v="1"/>
    <n v="470"/>
    <n v="55"/>
    <s v="10. Cultuur, recreatie, godsdienst en media"/>
    <x v="5"/>
    <s v="Federale overheid"/>
    <x v="2"/>
    <x v="1"/>
    <s v="211 Basisfinanciering, werking, investeringen van de WI"/>
    <s v="211 Financement de base, fonctionnement, investissements des IS"/>
    <x v="5"/>
    <n v="258.5"/>
  </r>
  <r>
    <s v="Steunmaatregelen ten voordele van de FWI - Bijkomende dotatie"/>
    <s v="Appui aux expositions temporaires des ESF - Dotation complémentaire"/>
    <s v="466037410012"/>
    <s v="11  FEDERAAL WETENSCHAPSBELEID"/>
    <x v="1"/>
    <n v="112"/>
    <n v="55"/>
    <s v="10. Cultuur, recreatie, godsdienst en media"/>
    <x v="5"/>
    <s v="Federale overheid"/>
    <x v="2"/>
    <x v="1"/>
    <s v="212 Aanvullende financiering van de WI"/>
    <s v="212 Financement complémentaire des IS"/>
    <x v="5"/>
    <n v="61.6"/>
  </r>
  <r>
    <s v="Verhoging vd onderzoekscapaciteit vd FWI "/>
    <s v="Renforcement de la capacité de recherche des ESF"/>
    <s v="466037410016"/>
    <s v="11  FEDERAAL WETENSCHAPSBELEID"/>
    <x v="1"/>
    <n v="4329"/>
    <n v="100"/>
    <s v="10. Cultuur, recreatie, godsdienst en media"/>
    <x v="5"/>
    <s v="Federale overheid"/>
    <x v="2"/>
    <x v="1"/>
    <s v="440 FCFO - Fonds voor Collectief Fundamenteel Onderzoek-initiatief minister"/>
    <s v="440 FRFC - Fonds de la Recherche fondamentale collective-initiative ministérielle"/>
    <x v="0"/>
    <n v="4329"/>
  </r>
  <r>
    <s v="Belgian American Education Foundation"/>
    <s v="Belgian American Education Foundation"/>
    <s v="466043330003"/>
    <s v="11  FEDERAAL WETENSCHAPSBELEID"/>
    <x v="1"/>
    <n v="59"/>
    <n v="100"/>
    <s v="09. Opvoeding"/>
    <x v="2"/>
    <s v="Federale overheid"/>
    <x v="2"/>
    <x v="1"/>
    <s v="720 Andere Belgische bijdragen aan internationale organisaties, instellingen en verenigingen"/>
    <s v="720 Autres contributions belges aux organisations, institutions et associations internationales"/>
    <x v="3"/>
    <n v="59"/>
  </r>
  <r>
    <s v="Subsidie Stichting Technologie Vlaanderen"/>
    <s v="Subsidie Stichting Technologie Vlaanderen"/>
    <s v="AA4106B"/>
    <m/>
    <x v="0"/>
    <n v="2423"/>
    <n v="100"/>
    <s v="11. Politieke en sociale systemen, structuren en processen"/>
    <x v="7"/>
    <s v="Vlaamse overheid"/>
    <x v="3"/>
    <x v="1"/>
    <s v="313 Subsidies aan instellingen en verenigingen n.e.g."/>
    <s v="313 Subventions aux institutions et associations n.c.a."/>
    <x v="6"/>
    <n v="2423"/>
  </r>
  <r>
    <s v="Cofinanciering Steunpunt Duurzame Ontwikkeling"/>
    <s v="Cofinanciering Steunpunt Duurzame Ontwikkeling"/>
    <s v="AD3350B"/>
    <m/>
    <x v="0"/>
    <n v="153"/>
    <n v="100"/>
    <s v="11. Politieke en sociale systemen, structuren en processen"/>
    <x v="7"/>
    <s v="Vlaamse overheid"/>
    <x v="3"/>
    <x v="1"/>
    <s v="313 Subsidies aan instellingen en verenigingen n.e.g."/>
    <s v="313 Subventions aux institutions et associations n.c.a."/>
    <x v="6"/>
    <n v="153"/>
  </r>
  <r>
    <s v="Uitgaven met betrekking tot onderzoek"/>
    <s v="Uitgaven met betrekking tot onderzoek"/>
    <s v="AI1202B"/>
    <m/>
    <x v="0"/>
    <n v="87"/>
    <n v="100"/>
    <s v="11. Politieke en sociale systemen, structuren en processen"/>
    <x v="7"/>
    <s v="Vlaamse overheid"/>
    <x v="3"/>
    <x v="1"/>
    <s v="314 Subsidies voor studies, enquêtes, onderzoek-contracten, acties n.e.g."/>
    <s v="314 Subventions pour études, enquêtes, contrats de recherche, actions n.c.a."/>
    <x v="6"/>
    <n v="87"/>
  </r>
  <r>
    <s v="Subsidie aan het Steunpunt Gelijke Kansenbeleid"/>
    <s v="Subsidie aan het Steunpunt Gelijke Kansenbeleid"/>
    <s v="AI3350B"/>
    <m/>
    <x v="0"/>
    <n v="155"/>
    <n v="100"/>
    <s v="11. Politieke en sociale systemen, structuren en processen"/>
    <x v="7"/>
    <s v="Vlaamse overheid"/>
    <x v="3"/>
    <x v="1"/>
    <s v="313 Subsidies aan instellingen en verenigingen n.e.g."/>
    <s v="313 Subventions aux institutions et associations n.c.a."/>
    <x v="6"/>
    <n v="155"/>
  </r>
  <r>
    <s v="Allerhande uitgaven i.v.m. institutionele aangelegenheden"/>
    <s v="Allerhande uitgaven i.v.m. institutionele aangelegenheden"/>
    <s v="AL1204B"/>
    <m/>
    <x v="0"/>
    <n v="25.2"/>
    <n v="100"/>
    <s v="11. Politieke en sociale systemen, structuren en processen"/>
    <x v="7"/>
    <s v="Vlaamse overheid"/>
    <x v="3"/>
    <x v="1"/>
    <s v="314 Subsidies voor studies, enquêtes, onderzoek-contracten, acties n.e.g."/>
    <s v="314 Subventions pour études, enquêtes, contrats de recherche, actions n.c.a."/>
    <x v="6"/>
    <n v="25.2"/>
  </r>
  <r>
    <s v="Subsidie aan het Steunpunt Bestuurlijke Organisatie Vlaanderen"/>
    <s v="Subsidie aan het Steunpunt Bestuurlijke Organisatie Vlaanderen"/>
    <s v="AL3350B"/>
    <m/>
    <x v="0"/>
    <n v="104"/>
    <n v="100"/>
    <s v="11. Politieke en sociale systemen, structuren en processen"/>
    <x v="7"/>
    <s v="Vlaamse overheid"/>
    <x v="3"/>
    <x v="1"/>
    <s v="313 Subsidies aan instellingen en verenigingen n.e.g."/>
    <s v="313 Subventions aux institutions et associations n.c.a."/>
    <x v="6"/>
    <n v="104"/>
  </r>
  <r>
    <s v="Allerhande uitgaven met betrekking tot activiteiten en producten van de Studiedienst van de Vlaamse Regering"/>
    <s v="Allerhande uitgaven met betrekking tot activiteiten en producten van de Studiedienst van de Vlaamse Regering"/>
    <s v="AN1202D"/>
    <m/>
    <x v="0"/>
    <n v="184.1"/>
    <n v="100"/>
    <s v="11. Politieke en sociale systemen, structuren en processen"/>
    <x v="7"/>
    <s v="Vlaamse overheid"/>
    <x v="3"/>
    <x v="1"/>
    <s v="314 Subsidies voor studies, enquêtes, onderzoek-contracten, acties n.e.g."/>
    <s v="314 Subventions pour études, enquêtes, contrats de recherche, actions n.c.a."/>
    <x v="6"/>
    <n v="184.1"/>
  </r>
  <r>
    <s v="Allerhande uitgaven in het kader van beleidsvoorbereiding, beleidsondersteuning en beleidsevaluatie"/>
    <s v="Allerhande uitgaven in het kader van beleidsvoorbereiding, beleidsondersteuning en beleidsevaluatie"/>
    <s v="FC1218B"/>
    <m/>
    <x v="0"/>
    <n v="2217.5413247000001"/>
    <n v="100"/>
    <s v="09. Opvoeding"/>
    <x v="2"/>
    <s v="Vlaamse overheid"/>
    <x v="3"/>
    <x v="1"/>
    <s v="314 Subsidies voor studies, enquêtes, onderzoek-contracten, acties n.e.g."/>
    <s v="314 Subventions pour études, enquêtes, contrats de recherche, actions n.c.a."/>
    <x v="6"/>
    <n v="2217.5413247000001"/>
  </r>
  <r>
    <s v="Subsidie cofinanciering &quot;Steunpunt Studie- en Schoolloopbanen&quot;"/>
    <s v="Subsidie cofinanciering &quot;Steunpunt Studie- en Schoolloopbanen&quot;"/>
    <s v="FC3356B"/>
    <m/>
    <x v="0"/>
    <n v="433"/>
    <n v="100"/>
    <s v="09. Opvoeding"/>
    <x v="2"/>
    <s v="Vlaamse overheid"/>
    <x v="3"/>
    <x v="1"/>
    <s v="313 Subsidies aan instellingen en verenigingen n.e.g."/>
    <s v="313 Subventions aux institutions et associations n.c.a."/>
    <x v="6"/>
    <n v="433"/>
  </r>
  <r>
    <s v="Subsidie aan het Onderwijskundig Beleids- en Praktijkgericht Wetenschappelijk Onderzoek (OBPWO)"/>
    <s v="Subsidie aan het Onderwijskundig Beleids- en Praktijkgericht Wetenschappelijk Onderzoek (OBPWO)"/>
    <s v="FC4143B"/>
    <m/>
    <x v="0"/>
    <n v="1691"/>
    <n v="100"/>
    <s v="09. Opvoeding"/>
    <x v="2"/>
    <s v="Vlaamse overheid"/>
    <x v="3"/>
    <x v="1"/>
    <s v="410 O&amp;O-programma's en -projecten (subsidies en terugvorderbare voorschotten)"/>
    <s v="410 Programmes et projets de R&amp;D (subventions et avances récupérables)"/>
    <x v="0"/>
    <n v="1691"/>
  </r>
  <r>
    <s v="Werkingsuitkeringen Hoger Onderwijs"/>
    <s v="Werkingsuitkeringen Hoger Onderwijs"/>
    <s v="FG4002D"/>
    <m/>
    <x v="0"/>
    <n v="666796.91031366796"/>
    <n v="25.514744443383101"/>
    <s v="12. Algemene kennisvooruitgang: O&amp;O gefinancierd uit algemene universiteitsfondsen (AUF)"/>
    <x v="3"/>
    <s v="Vlaamse overheid"/>
    <x v="3"/>
    <x v="1"/>
    <s v="111 Werkingsuitkering Nederlandstalige instellingen"/>
    <s v="111 Allocation de fonctionnement institutions néerlandophones"/>
    <x v="4"/>
    <n v="170131.52762290678"/>
  </r>
  <r>
    <s v="Toelage associaties"/>
    <s v="Toelage associaties"/>
    <s v="FG4003D"/>
    <m/>
    <x v="0"/>
    <n v="520"/>
    <n v="25"/>
    <s v="12. Algemene kennisvooruitgang: O&amp;O gefinancierd uit algemene universiteitsfondsen (AUF)"/>
    <x v="3"/>
    <s v="Vlaamse overheid"/>
    <x v="3"/>
    <x v="1"/>
    <s v="111 Werkingsuitkering Nederlandstalige instellingen"/>
    <s v="111 Allocation de fonctionnement institutions néerlandophones"/>
    <x v="4"/>
    <n v="130"/>
  </r>
  <r>
    <s v="Aanvullende werkingsmiddelen voor het versterken van het onderzoek in de humane wetenschappen aan de universiteiten"/>
    <s v="Aanvullende werkingsmiddelen voor het versterken van het onderzoek in de humane wetenschappen aan de universiteiten"/>
    <s v="FG4013B"/>
    <m/>
    <x v="0"/>
    <n v="1039"/>
    <n v="100"/>
    <s v="12. Algemene kennisvooruitgang: O&amp;O gefinancierd uit algemene universiteitsfondsen (AUF)"/>
    <x v="3"/>
    <s v="Vlaamse overheid"/>
    <x v="3"/>
    <x v="1"/>
    <s v="111 Werkingsuitkering Nederlandstalige instellingen"/>
    <s v="111 Allocation de fonctionnement institutions néerlandophones"/>
    <x v="4"/>
    <n v="1039"/>
  </r>
  <r>
    <s v="Toelagen sociale voorzieningen in het universitair onderwijs (art. 140 bis van het decreet van 12 juni 1991)"/>
    <s v="Toelagen sociale voorzieningen in het universitair onderwijs (art. 140 bis van het decreet van 12 juni 1991)"/>
    <s v="FG4073D"/>
    <m/>
    <x v="0"/>
    <n v="15663"/>
    <n v="25"/>
    <s v="12. Algemene kennisvooruitgang: O&amp;O gefinancierd uit algemene universiteitsfondsen (AUF)"/>
    <x v="3"/>
    <s v="Vlaamse overheid"/>
    <x v="3"/>
    <x v="1"/>
    <s v="142 Investeringen en werking sociale sector universiteiten"/>
    <s v="142 Investissements et fonctionnement secteur social universités"/>
    <x v="4"/>
    <n v="3915.75"/>
  </r>
  <r>
    <s v="Subsidie aan de Universiteit Antwerpen ten bate van het Instituut voor Ontwikkelingsbeleid en -Beheer (IOB)"/>
    <s v="Subsidie aan de Universiteit Antwerpen ten bate van het Instituut voor Ontwikkelingsbeleid en -Beheer (IOB)"/>
    <s v="FG4122D"/>
    <m/>
    <x v="0"/>
    <n v="2075"/>
    <n v="25"/>
    <s v="12. Algemene kennisvooruitgang: O&amp;O gefinancierd uit algemene universiteitsfondsen (AUF)"/>
    <x v="3"/>
    <s v="Vlaamse overheid"/>
    <x v="3"/>
    <x v="1"/>
    <s v="122 College voor Ontwikkelingslanden (RUCA)"/>
    <s v="122 College voor Ontwikkelingslanden (RUCA)"/>
    <x v="4"/>
    <n v="518.75"/>
  </r>
  <r>
    <s v="Subsidie aan de Universiteit Antwerpen ten behoeve van het Instituut voor Joodse Studies (IJOS)"/>
    <s v="Subsidie aan de Universiteit Antwerpen ten behoeve van het Instituut voor Joodse Studies (IJOS)"/>
    <s v="FG4128D"/>
    <m/>
    <x v="0"/>
    <n v="167"/>
    <n v="25"/>
    <s v="12. Algemene kennisvooruitgang: O&amp;O gefinancierd uit algemene universiteitsfondsen (AUF)"/>
    <x v="3"/>
    <s v="Vlaamse overheid"/>
    <x v="3"/>
    <x v="1"/>
    <s v="128 Universitair Instituut voor de Studie van het Jodendom - Martin Buber"/>
    <s v="128 Institut universitaire pour l'étude du judaïsme - Martin Buber"/>
    <x v="4"/>
    <n v="41.75"/>
  </r>
  <r>
    <s v="Aanvullende werkingsmiddelen in het kader van een aanmoedigingsfonds voor beleidsspeerpunten"/>
    <s v="Aanvullende werkingsmiddelen in het kader van een aanmoedigingsfonds voor beleidsspeerpunten"/>
    <s v="FG4406D"/>
    <m/>
    <x v="0"/>
    <n v="6231"/>
    <n v="25"/>
    <s v="12. Algemene kennisvooruitgang: O&amp;O gefinancierd uit algemene universiteitsfondsen (AUF)"/>
    <x v="3"/>
    <s v="Vlaamse overheid"/>
    <x v="3"/>
    <x v="1"/>
    <s v="111 Werkingsuitkering Nederlandstalige instellingen"/>
    <s v="111 Allocation de fonctionnement institutions néerlandophones"/>
    <x v="4"/>
    <n v="1557.75"/>
  </r>
  <r>
    <s v="Subsidies in het kader van de versterking van de onderzoeksbetrokkenheid van de academische opleidingen aan de hogescholen"/>
    <s v="Subsidies in het kader van de versterking van de onderzoeksbetrokkenheid van de academische opleidingen aan de hogescholen"/>
    <s v="FG4407B"/>
    <m/>
    <x v="0"/>
    <n v="8254"/>
    <n v="100"/>
    <s v="12. Algemene kennisvooruitgang: O&amp;O gefinancierd uit algemene universiteitsfondsen (AUF)"/>
    <x v="3"/>
    <s v="Vlaamse overheid"/>
    <x v="3"/>
    <x v="1"/>
    <s v="111 Werkingsuitkering Nederlandstalige instellingen"/>
    <s v="111 Allocation de fonctionnement institutions néerlandophones"/>
    <x v="4"/>
    <n v="8254"/>
  </r>
  <r>
    <s v="Subsidie aan de Vrije Universiteit Brussel ten behoeve van het Instituut voor Europese Studiën (IES)"/>
    <s v="Subsidie aan de Vrije Universiteit Brussel ten behoeve van het Instituut voor Europese Studiën (IES)"/>
    <s v="FG4426D"/>
    <m/>
    <x v="0"/>
    <n v="1859"/>
    <n v="25"/>
    <s v="12. Algemene kennisvooruitgang: O&amp;O gefinancierd uit algemene universiteitsfondsen (AUF)"/>
    <x v="3"/>
    <s v="Vlaamse overheid"/>
    <x v="3"/>
    <x v="1"/>
    <s v="122 College voor Ontwikkelingslanden (RUCA)"/>
    <s v="122 College voor Ontwikkelingslanden (RUCA)"/>
    <x v="4"/>
    <n v="464.75"/>
  </r>
  <r>
    <s v="Bijdrage wettelijke en conventionele werkgeversbijdragen universiteiten"/>
    <s v="Bijdrage wettelijke en conventionele werkgeversbijdragen universiteiten"/>
    <s v="FG4460D"/>
    <m/>
    <x v="0"/>
    <n v="24016"/>
    <n v="25"/>
    <s v="12. Algemene kennisvooruitgang: O&amp;O gefinancierd uit algemene universiteitsfondsen (AUF)"/>
    <x v="3"/>
    <s v="Vlaamse overheid"/>
    <x v="3"/>
    <x v="1"/>
    <s v="143 Pensioenuitkeringen en werkgeversbijdragen"/>
    <s v="143 Allocations de retraite et cotisations patronales"/>
    <x v="4"/>
    <n v="6004"/>
  </r>
  <r>
    <s v="Subsidie aan het Bijzonder Onderzoekfonds voor de universiteiten"/>
    <s v="Subsidie aan het Bijzonder Onderzoekfonds voor de universiteiten"/>
    <s v="FG4464D"/>
    <m/>
    <x v="0"/>
    <n v="104590"/>
    <n v="100"/>
    <s v="13. Algemene kennisvooruitgang: O&amp;O gefinancierd uit andere bronnen dan AUF"/>
    <x v="1"/>
    <s v="Vlaamse overheid"/>
    <x v="3"/>
    <x v="1"/>
    <s v="130 Speciale fondsen voor onderzoek in universiteiten"/>
    <s v="130 Fonds spéciaux de recherche dans les universités"/>
    <x v="4"/>
    <n v="104590"/>
  </r>
  <r>
    <s v="Subsidie aan de Evangelische Theologische Faculteit Leuven"/>
    <s v="Subsidie aan de Evangelische Theologische Faculteit Leuven"/>
    <s v="FG4477D"/>
    <m/>
    <x v="0"/>
    <n v="414"/>
    <n v="25"/>
    <s v="12. Algemene kennisvooruitgang: O&amp;O gefinancierd uit algemene universiteitsfondsen (AUF)"/>
    <x v="3"/>
    <s v="Vlaamse overheid"/>
    <x v="3"/>
    <x v="1"/>
    <s v="111 Werkingsuitkering Nederlandstalige instellingen"/>
    <s v="111 Allocation de fonctionnement institutions néerlandophones"/>
    <x v="4"/>
    <n v="103.5"/>
  </r>
  <r>
    <s v="Subsidies aan de Faculteit der Protestantse Godgeleerdheid in Brussel"/>
    <s v="Subsidies aan de Faculteit der Protestantse Godgeleerdheid in Brussel"/>
    <s v="FG4480D"/>
    <m/>
    <x v="0"/>
    <n v="285"/>
    <n v="25"/>
    <s v="12. Algemene kennisvooruitgang: O&amp;O gefinancierd uit algemene universiteitsfondsen (AUF)"/>
    <x v="3"/>
    <s v="Vlaamse overheid"/>
    <x v="3"/>
    <x v="1"/>
    <s v="124 Universitaire Faculteit voor Protestantse Godgeleerdheid"/>
    <s v="124 Faculté universitaire de théologie protestante"/>
    <x v="4"/>
    <n v="71.25"/>
  </r>
  <r>
    <s v="Subsidie verleend aan het Instituut voor Tropische Geneeskunde &quot;Prins Leopold&quot; in Antwerpen (decreet 18 mei 1999) "/>
    <s v="Subsidie verleend aan het Instituut voor Tropische Geneeskunde &quot;Prins Leopold&quot; in Antwerpen (decreet 18 mei 1999) "/>
    <s v="FG4487D"/>
    <m/>
    <x v="0"/>
    <n v="10151"/>
    <n v="25"/>
    <s v="12. Algemene kennisvooruitgang: O&amp;O gefinancierd uit algemene universiteitsfondsen (AUF)"/>
    <x v="3"/>
    <s v="Vlaamse overheid"/>
    <x v="3"/>
    <x v="1"/>
    <s v="123 Instituut Tropische Geneeskunde - Antwerpen"/>
    <s v="123 Instituut Tropische Geneeskunde - Antwerpen"/>
    <x v="4"/>
    <n v="2537.75"/>
  </r>
  <r>
    <s v="Subsidie aan UAMS"/>
    <s v="Subsidie aan UAMS"/>
    <s v="FG4488B"/>
    <m/>
    <x v="0"/>
    <n v="510"/>
    <n v="25"/>
    <s v="12. Algemene kennisvooruitgang: O&amp;O gefinancierd uit algemene universiteitsfondsen (AUF)"/>
    <x v="3"/>
    <s v="Vlaamse overheid"/>
    <x v="3"/>
    <x v="1"/>
    <s v="129 Vlerickschool voor Management"/>
    <s v="129 Vlerickschool voor Management"/>
    <x v="4"/>
    <n v="127.5"/>
  </r>
  <r>
    <s v="Allerlei werkingsuitgaven m.b.t. het begrotingsfonds van de Studiedienst van de Vlaamse Regering"/>
    <s v="Allerlei werkingsuitgaven m.b.t. het begrotingsfonds van de Studiedienst van de Vlaamse Regering"/>
    <s v="AN1291D"/>
    <m/>
    <x v="0"/>
    <n v="4"/>
    <n v="100"/>
    <s v="11. Politieke en sociale systemen, structuren en processen"/>
    <x v="7"/>
    <s v="Vlaamse overheid"/>
    <x v="3"/>
    <x v="1"/>
    <s v="314 Subsidies voor studies, enquêtes, onderzoek-contracten, acties n.e.g."/>
    <s v="314 Subventions pour études, enquêtes, contrats de recherche, actions n.c.a."/>
    <x v="6"/>
    <n v="4"/>
  </r>
  <r>
    <s v="Subsidie aan het Steunpunt Bestuurlijke Organisatie Vlaanderen"/>
    <s v="Subsidie aan het Steunpunt Bestuurlijke Organisatie Vlaanderen"/>
    <s v="BA3350C"/>
    <m/>
    <x v="0"/>
    <n v="229"/>
    <n v="100"/>
    <s v="11. Politieke en sociale systemen, structuren en processen"/>
    <x v="7"/>
    <s v="Vlaamse overheid"/>
    <x v="3"/>
    <x v="1"/>
    <s v="313 Subsidies aan instellingen en verenigingen n.e.g."/>
    <s v="313 Subventions aux institutions et associations n.c.a."/>
    <x v="6"/>
    <n v="229"/>
  </r>
  <r>
    <s v="Studiekosten betreffende de regionale en lokale openbare besturen"/>
    <s v="Studiekosten betreffende de regionale en lokale openbare besturen"/>
    <s v="BH1220D"/>
    <m/>
    <x v="0"/>
    <n v="168"/>
    <n v="100"/>
    <s v="11. Politieke en sociale systemen, structuren en processen"/>
    <x v="7"/>
    <s v="Vlaamse overheid"/>
    <x v="3"/>
    <x v="1"/>
    <s v="324 Subsidies voor studies, enquêtes, expertise-contracten, onderzoekcontracten, acties n.e.g."/>
    <s v="324 Subventions pour études, enquêtes, contrats d'expertise, contrats de recherche, actions n.c.a."/>
    <x v="6"/>
    <n v="168"/>
  </r>
  <r>
    <s v="Subsidie aan het Steunpunt Bestuurlijke Organisatie Vlaanderen"/>
    <s v="Subsidie aan het Steunpunt Bestuurlijke Organisatie Vlaanderen"/>
    <s v="BH3350D"/>
    <m/>
    <x v="0"/>
    <n v="229"/>
    <n v="100"/>
    <s v="11. Politieke en sociale systemen, structuren en processen"/>
    <x v="7"/>
    <s v="Vlaamse overheid"/>
    <x v="3"/>
    <x v="1"/>
    <s v="313 Subsidies aan instellingen en verenigingen n.e.g."/>
    <s v="313 Subventions aux institutions et associations n.c.a."/>
    <x v="6"/>
    <n v="229"/>
  </r>
  <r>
    <s v="Studiekosten en onderzoeksopdrachten in het kader van het stedenbeleid"/>
    <s v="Studiekosten en onderzoeksopdrachten in het kader van het stedenbeleid"/>
    <s v="BI1203D"/>
    <m/>
    <x v="0"/>
    <n v="207"/>
    <n v="100"/>
    <s v="11. Politieke en sociale systemen, structuren en processen"/>
    <x v="7"/>
    <s v="Vlaamse overheid"/>
    <x v="3"/>
    <x v="1"/>
    <s v="314 Subsidies voor studies, enquêtes, onderzoek-contracten, acties n.e.g."/>
    <s v="314 Subventions pour études, enquêtes, contrats de recherche, actions n.c.a."/>
    <x v="6"/>
    <n v="207"/>
  </r>
  <r>
    <s v="Allerhande uitgaven voor aanmoediging, organisatie en ontwikkeling van activiteiten voor de integratie van etnisch-culturele minderheden"/>
    <s v="Allerhande uitgaven voor aanmoediging, organisatie en ontwikkeling van activiteiten voor de integratie van etnisch-culturele minderheden"/>
    <s v="BJ1201D"/>
    <m/>
    <x v="0"/>
    <n v="111"/>
    <n v="100"/>
    <s v="11. Politieke en sociale systemen, structuren en processen"/>
    <x v="7"/>
    <s v="Vlaamse overheid"/>
    <x v="3"/>
    <x v="1"/>
    <s v="314 Subsidies voor studies, enquêtes, onderzoek-contracten, acties n.e.g."/>
    <s v="314 Subventions pour études, enquêtes, contrats de recherche, actions n.c.a."/>
    <x v="6"/>
    <n v="111"/>
  </r>
  <r>
    <s v="Subsidie aan het Steunpunt Gelijkekansenbeleid"/>
    <s v="Subsidie aan het Steunpunt Gelijkekansenbeleid"/>
    <s v="BJ3350D"/>
    <m/>
    <x v="0"/>
    <n v="191"/>
    <n v="100"/>
    <s v="11. Politieke en sociale systemen, structuren en processen"/>
    <x v="7"/>
    <s v="Vlaamse overheid"/>
    <x v="3"/>
    <x v="1"/>
    <s v="313 Subsidies aan instellingen en verenigingen n.e.g."/>
    <s v="313 Subventions aux institutions et associations n.c.a."/>
    <x v="6"/>
    <n v="191"/>
  </r>
  <r>
    <s v="Subsidie aan het Steunpunt Fiscaliteit en Begroting"/>
    <s v="Subsidie aan het Steunpunt Fiscaliteit en Begroting"/>
    <s v="CC3350B"/>
    <m/>
    <x v="0"/>
    <n v="153"/>
    <n v="100"/>
    <s v="11. Politieke en sociale systemen, structuren en processen"/>
    <x v="7"/>
    <s v="Vlaamse overheid"/>
    <x v="3"/>
    <x v="1"/>
    <s v="313 Subsidies aan instellingen en verenigingen n.e.g."/>
    <s v="313 Subventions aux institutions et associations n.c.a."/>
    <x v="6"/>
    <n v="153"/>
  </r>
  <r>
    <s v="Subsidie aan de Universiteit Antwerpen Management School"/>
    <s v="Subsidie aan de Universiteit Antwerpen Management School"/>
    <s v="CC4401B"/>
    <m/>
    <x v="0"/>
    <n v="508"/>
    <n v="25"/>
    <s v="12. Algemene kennisvooruitgang: O&amp;O gefinancierd uit algemene universiteitsfondsen (AUF)"/>
    <x v="3"/>
    <s v="Vlaamse overheid"/>
    <x v="3"/>
    <x v="1"/>
    <s v="129 Vlerickschool voor Management"/>
    <s v="129 Vlerickschool voor Management"/>
    <x v="4"/>
    <n v="127"/>
  </r>
  <r>
    <s v="Kapitaalsparticipatie voor investeringen IMEC"/>
    <s v="Kapitaalsparticipatie voor investeringen IMEC"/>
    <s v="CC8002B"/>
    <m/>
    <x v="0"/>
    <n v="35000"/>
    <n v="100"/>
    <s v="06. Industriële productie en technologie"/>
    <x v="0"/>
    <s v="Vlaamse overheid"/>
    <x v="3"/>
    <x v="1"/>
    <s v="237 IMEC - Interuniversitair Centrum voor Micro-Electronica"/>
    <s v="237 IMEC - Interuniversitair Centrum voor Micro-Electronica"/>
    <x v="5"/>
    <n v="35000"/>
  </r>
  <r>
    <s v="Intrestlasten van leningen aangegaan door de universiteiten en het UZ Gent voor de financiering van onroerende investeringen "/>
    <s v="Intrestlasten van leningen aangegaan door de universiteiten en het UZ Gent voor de financiering van onroerende investeringen "/>
    <s v="CG4003B"/>
    <m/>
    <x v="0"/>
    <n v="946"/>
    <n v="25"/>
    <s v="12. Algemene kennisvooruitgang: O&amp;O gefinancierd uit algemene universiteitsfondsen (AUF)"/>
    <x v="3"/>
    <s v="Vlaamse overheid"/>
    <x v="3"/>
    <x v="1"/>
    <s v="145 Bijzondere kredietlijnen (niet harmoniseerbaar)"/>
    <s v="145 Lignes de crédit particulières (non harmonisables)"/>
    <x v="4"/>
    <n v="236.5"/>
  </r>
  <r>
    <s v="Subsidies met betrekking tot de cofinanciering van het Steunpunt Buitenlands Beleid, Toerisme en Recreatie"/>
    <s v="Subsidies met betrekking tot de cofinanciering van het Steunpunt Buitenlands Beleid, Toerisme en Recreatie"/>
    <s v="DC3310B"/>
    <m/>
    <x v="0"/>
    <n v="295"/>
    <n v="100"/>
    <s v="10. Cultuur, recreatie, godsdienst en media"/>
    <x v="5"/>
    <s v="Vlaamse overheid"/>
    <x v="3"/>
    <x v="1"/>
    <s v="313 Subsidies aan instellingen en verenigingen n.e.g."/>
    <s v="313 Subventions aux institutions et associations n.c.a."/>
    <x v="6"/>
    <n v="295"/>
  </r>
  <r>
    <s v="Subsidie aan de Koninklijke Maatschappij voor Dierkunde van Antwerpen (decreet van 30 mei 1985)"/>
    <s v="Subsidie aan de Koninklijke Maatschappij voor Dierkunde van Antwerpen (decreet van 30 mei 1985)"/>
    <s v="DG3301B"/>
    <m/>
    <x v="0"/>
    <n v="1798.4421"/>
    <n v="30.361906007427201"/>
    <s v="10. Cultuur, recreatie, godsdienst en media"/>
    <x v="5"/>
    <s v="Vlaamse overheid"/>
    <x v="3"/>
    <x v="1"/>
    <s v="313 Subsidies aan instellingen en verenigingen n.e.g."/>
    <s v="313 Subventions aux institutions et associations n.c.a."/>
    <x v="6"/>
    <n v="546.04129999999986"/>
  </r>
  <r>
    <s v="Dotatie aan het IVA &quot;Toerisme Vlaanderen&quot;"/>
    <s v="Dotatie aan het IVA &quot;Toerisme Vlaanderen&quot;"/>
    <s v="DG4101B"/>
    <m/>
    <x v="0"/>
    <n v="324.67398708162199"/>
    <n v="100"/>
    <s v="11. Politieke en sociale systemen, structuren en processen"/>
    <x v="7"/>
    <s v="Vlaamse overheid"/>
    <x v="3"/>
    <x v="1"/>
    <s v="314 Subsidies voor studies, enquêtes, onderzoek-contracten, acties n.e.g."/>
    <s v="314 Subventions pour études, enquêtes, contrats de recherche, actions n.c.a."/>
    <x v="6"/>
    <n v="324.67398708162199"/>
  </r>
  <r>
    <s v="Uitgaven in het kader van internationale wetenschappelijke samenwerking"/>
    <s v="Uitgaven in het kader van internationale wetenschappelijke samenwerking"/>
    <s v="EC1225B"/>
    <m/>
    <x v="0"/>
    <n v="64"/>
    <n v="100"/>
    <s v="11. Politieke en sociale systemen, structuren en processen"/>
    <x v="7"/>
    <s v="Vlaamse overheid"/>
    <x v="3"/>
    <x v="1"/>
    <s v="730 Andere programma's en projecten op internationaal vlak"/>
    <s v="730 Autres programmes et projets au niveau international"/>
    <x v="3"/>
    <n v="64"/>
  </r>
  <r>
    <s v="Subsidie voor een co-financiering van het Steunpunt Ondernemen en Internationaal Ondernemen"/>
    <s v="Subsidie voor een co-financiering van het Steunpunt Ondernemen en Internationaal Ondernemen"/>
    <s v="EC3301B"/>
    <m/>
    <x v="0"/>
    <n v="268"/>
    <n v="100"/>
    <s v="06. Industriële productie en technologie"/>
    <x v="0"/>
    <s v="Vlaamse overheid"/>
    <x v="3"/>
    <x v="1"/>
    <s v="313 Subsidies aan instellingen en verenigingen n.e.g."/>
    <s v="313 Subventions aux institutions et associations n.c.a."/>
    <x v="6"/>
    <n v="268"/>
  </r>
  <r>
    <s v="Subsidie aan Steunpunten beleidsrelevant onderzoek"/>
    <s v="Subsidie aan Steunpunten beleidsrelevant onderzoek"/>
    <s v="EC3303B"/>
    <m/>
    <x v="0"/>
    <n v="8020"/>
    <n v="100"/>
    <s v="11. Politieke en sociale systemen, structuren en processen"/>
    <x v="7"/>
    <s v="Vlaamse overheid"/>
    <x v="3"/>
    <x v="1"/>
    <s v="313 Subsidies aan instellingen en verenigingen n.e.g."/>
    <s v="313 Subventions aux institutions et associations n.c.a."/>
    <x v="6"/>
    <n v="8020"/>
  </r>
  <r>
    <s v="Subsidie aan het Expertisecentrum Onderzoek en Ontwikkelingsmonitoring"/>
    <s v="Subsidie aan het Expertisecentrum Onderzoek en Ontwikkelingsmonitoring"/>
    <s v="EC3304B"/>
    <m/>
    <x v="0"/>
    <n v="1964"/>
    <n v="100"/>
    <s v="11. Politieke en sociale systemen, structuren en processen"/>
    <x v="7"/>
    <s v="Vlaamse overheid"/>
    <x v="3"/>
    <x v="1"/>
    <s v="313 Subsidies aan instellingen en verenigingen n.e.g."/>
    <s v="313 Subventions aux institutions et associations n.c.a."/>
    <x v="6"/>
    <n v="1964"/>
  </r>
  <r>
    <s v="Subsidies in het kader van internationale wetenschappelijke en innovatiesamenwerking"/>
    <s v="Subsidies in het kader van internationale wetenschappelijke en innovatiesamenwerking"/>
    <s v="EC3311B"/>
    <m/>
    <x v="0"/>
    <n v="1877"/>
    <n v="100"/>
    <s v="11. Politieke en sociale systemen, structuren en processen"/>
    <x v="7"/>
    <s v="Vlaamse overheid"/>
    <x v="3"/>
    <x v="1"/>
    <s v="730 Andere programma's en projecten op internationaal vlak"/>
    <s v="730 Autres programmes et projets au niveau international"/>
    <x v="3"/>
    <n v="1877"/>
  </r>
  <r>
    <s v="Dotatie aan het IWT-Vlaanderen ter ondersteuning van de Vlaamse deelname aan de Europese programma's (VCP-werking)"/>
    <s v="Dotatie aan het IWT-Vlaanderen ter ondersteuning van de Vlaamse deelname aan de Europese programma's (VCP-werking)"/>
    <s v="EC4107B"/>
    <m/>
    <x v="0"/>
    <n v="361"/>
    <n v="100"/>
    <s v="06. Industriële productie en technologie"/>
    <x v="0"/>
    <s v="Vlaamse overheid"/>
    <x v="3"/>
    <x v="1"/>
    <s v="730 Andere programma's en projecten op internationaal vlak"/>
    <s v="730 Autres programmes et projets au niveau international"/>
    <x v="3"/>
    <n v="361"/>
  </r>
  <r>
    <s v="Vastleggingsmachtiging Fonds voor Flankerend Economisch beleid"/>
    <s v="Vastleggingsmachtiging Fonds voor Flankerend Economisch beleid"/>
    <s v="ED9911C"/>
    <m/>
    <x v="0"/>
    <n v="30000"/>
    <n v="100"/>
    <s v="06. Industriële productie en technologie"/>
    <x v="0"/>
    <s v="Vlaamse overheid"/>
    <x v="3"/>
    <x v="1"/>
    <s v="313 Subsidies aan instellingen en verenigingen n.e.g."/>
    <s v="313 Subventions aux institutions et associations n.c.a."/>
    <x v="6"/>
    <n v="30000"/>
  </r>
  <r>
    <s v="Subsidie aan het Instituut voor Plantenbiotechnologie voor Ontwikkelingslanden (IPBO)"/>
    <s v="Subsidie aan het Instituut voor Plantenbiotechnologie voor Ontwikkelingslanden (IPBO)"/>
    <s v="EE3302B"/>
    <m/>
    <x v="0"/>
    <n v="83"/>
    <n v="100"/>
    <s v="12. Algemene kennisvooruitgang: O&amp;O gefinancierd uit algemene universiteitsfondsen (AUF)"/>
    <x v="3"/>
    <s v="Vlaamse overheid"/>
    <x v="3"/>
    <x v="1"/>
    <s v="313 Subsidies aan instellingen en verenigingen n.e.g."/>
    <s v="313 Subventions aux institutions et associations n.c.a."/>
    <x v="6"/>
    <n v="83"/>
  </r>
  <r>
    <s v="Subsidie aan het Internationaal Centrum voor Reproductieve Gezondheid (ICRH)"/>
    <s v="Subsidie aan het Internationaal Centrum voor Reproductieve Gezondheid (ICRH)"/>
    <s v="EE3303B"/>
    <m/>
    <x v="0"/>
    <n v="72"/>
    <n v="100"/>
    <s v="12. Algemene kennisvooruitgang: O&amp;O gefinancierd uit algemene universiteitsfondsen (AUF)"/>
    <x v="3"/>
    <s v="Vlaamse overheid"/>
    <x v="3"/>
    <x v="1"/>
    <s v="313 Subsidies aan instellingen en verenigingen n.e.g."/>
    <s v="313 Subventions aux institutions et associations n.c.a."/>
    <x v="6"/>
    <n v="72"/>
  </r>
  <r>
    <s v="Subsidies Projectmatig Wetenschappelijk Onderzoek (PWO)"/>
    <s v="Subsidies Projectmatig Wetenschappelijk Onderzoek (PWO)"/>
    <s v="EE3305B"/>
    <m/>
    <x v="0"/>
    <n v="9500"/>
    <n v="100"/>
    <s v="06. Industriële productie en technologie"/>
    <x v="0"/>
    <s v="Vlaamse overheid"/>
    <x v="3"/>
    <x v="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00"/>
  </r>
  <r>
    <s v="Subsidies voor het verrichten van wetenschappelijk onderzoek door de instellingen van postinitieel onderwijs en hogere instituten voor schone kunsten"/>
    <s v="Subsidies voor het verrichten van wetenschappelijk onderzoek door de instellingen van postinitieel onderwijs en hogere instituten voor schone kunsten"/>
    <s v="EE3307B"/>
    <m/>
    <x v="0"/>
    <n v="2620"/>
    <n v="100"/>
    <s v="12. Algemene kennisvooruitgang: O&amp;O gefinancierd uit algemene universiteitsfondsen (AUF)"/>
    <x v="3"/>
    <s v="Vlaamse overheid"/>
    <x v="3"/>
    <x v="1"/>
    <s v="111 Werkingsuitkering Nederlandstalige instellingen"/>
    <s v="111 Allocation de fonctionnement institutions néerlandophones"/>
    <x v="4"/>
    <n v="2620"/>
  </r>
  <r>
    <s v="Subsidie aan de bijzondere onderzoeksfondsen voor de financiering van een tenure track-stelsel aan de universiteiten"/>
    <s v="Subsidie aan de bijzondere onderzoeksfondsen voor de financiering van een tenure track-stelsel aan de universiteiten"/>
    <s v="EE3309B"/>
    <m/>
    <x v="0"/>
    <n v="5653"/>
    <n v="100"/>
    <s v="13. Algemene kennisvooruitgang: O&amp;O gefinancierd uit andere bronnen dan AUF"/>
    <x v="1"/>
    <s v="Vlaamse overheid"/>
    <x v="3"/>
    <x v="1"/>
    <s v="130 Speciale fondsen voor onderzoek in universiteiten"/>
    <s v="130 Fonds spéciaux de recherche dans les universités"/>
    <x v="4"/>
    <n v="5653"/>
  </r>
  <r>
    <s v="Subsidie aan de Koninklijke Maatschappij voor Dierkunde in Antwerpen (KMDA)"/>
    <s v="Subsidie aan de Koninklijke Maatschappij voor Dierkunde in Antwerpen (KMDA)"/>
    <s v="EE3341B"/>
    <m/>
    <x v="0"/>
    <n v="844"/>
    <n v="100"/>
    <s v="02. Milieubeheer en milieuzorg"/>
    <x v="9"/>
    <s v="Vlaamse overheid"/>
    <x v="3"/>
    <x v="1"/>
    <s v="313 Subsidies aan instellingen en verenigingen n.e.g."/>
    <s v="313 Subventions aux institutions et associations n.c.a."/>
    <x v="6"/>
    <n v="844"/>
  </r>
  <r>
    <s v="Subsidie aan het Vlaams Instituut voor de Zee vzw"/>
    <s v="Subsidie aan het Vlaams Instituut voor de Zee vzw"/>
    <s v="EE3343B"/>
    <m/>
    <x v="0"/>
    <n v="1113"/>
    <n v="100"/>
    <s v="01. Exploratie en exploitatie van het aardse milieu"/>
    <x v="8"/>
    <s v="Vlaamse overheid"/>
    <x v="3"/>
    <x v="1"/>
    <s v="313 Subsidies aan instellingen en verenigingen n.e.g."/>
    <s v="313 Subventions aux institutions et associations n.c.a."/>
    <x v="6"/>
    <n v="1113"/>
  </r>
  <r>
    <s v="Subsidie aan het Vlaams Instituut voor de Zee vzw voor de ondersteuning en werking van het IODE Project Office"/>
    <s v="Subsidie aan het Vlaams Instituut voor de Zee vzw voor de ondersteuning en werking van het IODE Project Office"/>
    <s v="EE3344B"/>
    <m/>
    <x v="0"/>
    <n v="598"/>
    <n v="70"/>
    <s v="01. Exploratie en exploitatie van het aardse milieu"/>
    <x v="8"/>
    <s v="Vlaamse overheid"/>
    <x v="3"/>
    <x v="1"/>
    <s v="313 Subsidies aan instellingen en verenigingen n.e.g."/>
    <s v="313 Subventions aux institutions et associations n.c.a."/>
    <x v="6"/>
    <n v="418.6"/>
  </r>
  <r>
    <s v="Subsidie aan de United Nations University (UNU) in het kader van het programma regionale integratiestudies"/>
    <s v="Subsidie aan de United Nations University (UNU) in het kader van het programma regionale integratiestudies"/>
    <s v="EE3540B"/>
    <m/>
    <x v="0"/>
    <n v="1019"/>
    <n v="100"/>
    <s v="11. Politieke en sociale systemen, structuren en processen"/>
    <x v="7"/>
    <s v="Vlaamse overheid"/>
    <x v="3"/>
    <x v="1"/>
    <s v="313 Subsidies aan instellingen en verenigingen n.e.g."/>
    <s v="313 Subventions aux institutions et associations n.c.a."/>
    <x v="6"/>
    <n v="1019"/>
  </r>
  <r>
    <s v="Subsidie aan UNESCO voor de ondersteuning van het Vlaams UNESCO-Trustfonds wetenschappen"/>
    <s v="Subsidie aan UNESCO voor de ondersteuning van het Vlaams UNESCO-Trustfonds wetenschappen"/>
    <s v="EE3541B"/>
    <m/>
    <x v="0"/>
    <n v="1481"/>
    <n v="100"/>
    <s v="11. Politieke en sociale systemen, structuren en processen"/>
    <x v="7"/>
    <s v="Vlaamse overheid"/>
    <x v="3"/>
    <x v="1"/>
    <s v="730 Andere programma's en projecten op internationaal vlak"/>
    <s v="730 Autres programmes et projets au niveau international"/>
    <x v="3"/>
    <n v="1481"/>
  </r>
  <r>
    <s v="Versterking van de onderzoeksbetrokkenheid van de academische opleidingen aan de hogescholen"/>
    <s v="Versterking van de onderzoeksbetrokkenheid van de academische opleidingen aan de hogescholen"/>
    <s v="EE4001B"/>
    <m/>
    <x v="0"/>
    <n v="7500"/>
    <n v="100"/>
    <s v="12. Algemene kennisvooruitgang: O&amp;O gefinancierd uit algemene universiteitsfondsen (AUF)"/>
    <x v="3"/>
    <s v="Vlaamse overheid"/>
    <x v="3"/>
    <x v="1"/>
    <s v="111 Werkingsuitkering Nederlandstalige instellingen"/>
    <s v="111 Allocation de fonctionnement institutions néerlandophones"/>
    <x v="4"/>
    <n v="7500"/>
  </r>
  <r>
    <s v="Subsidie aan de bijzondere onderzoeksfondsen in het kader van het Methusalem-programma"/>
    <s v="Subsidie aan de bijzondere onderzoeksfondsen in het kader van het Methusalem-programma"/>
    <s v="EE4002B"/>
    <m/>
    <x v="0"/>
    <n v="20532"/>
    <n v="100"/>
    <s v="13. Algemene kennisvooruitgang: O&amp;O gefinancierd uit andere bronnen dan AUF"/>
    <x v="1"/>
    <s v="Vlaamse overheid"/>
    <x v="3"/>
    <x v="1"/>
    <s v="130 Speciale fondsen voor onderzoek in universiteiten"/>
    <s v="130 Fonds spéciaux de recherche dans les universités"/>
    <x v="4"/>
    <n v="20532"/>
  </r>
  <r>
    <s v="Subsidie aan de bijzondere onderzoeksfondsen voor de aanstelling van bijkomende ZAP-mandaten"/>
    <s v="Subsidie aan de bijzondere onderzoeksfondsen voor de aanstelling van bijkomende ZAP-mandaten"/>
    <s v="EE4003B"/>
    <m/>
    <x v="0"/>
    <n v="4587"/>
    <n v="100"/>
    <s v="13. Algemene kennisvooruitgang: O&amp;O gefinancierd uit andere bronnen dan AUF"/>
    <x v="1"/>
    <s v="Vlaamse overheid"/>
    <x v="3"/>
    <x v="1"/>
    <s v="130 Speciale fondsen voor onderzoek in universiteiten"/>
    <s v="130 Fonds spéciaux de recherche dans les universités"/>
    <x v="4"/>
    <n v="4587"/>
  </r>
  <r>
    <s v="Dotatie aan het industrieel onderzoeksfonds Vlaanderen "/>
    <s v="Dotatie aan het industrieel onderzoeksfonds Vlaanderen "/>
    <s v="EE4012B"/>
    <m/>
    <x v="0"/>
    <n v="17072"/>
    <n v="100"/>
    <s v="06. Industriële productie en technologie"/>
    <x v="0"/>
    <s v="Vlaamse overheid"/>
    <x v="3"/>
    <x v="1"/>
    <s v="130 Speciale fondsen voor onderzoek in universiteiten"/>
    <s v="130 Fonds spéciaux de recherche dans les universités"/>
    <x v="4"/>
    <n v="17072"/>
  </r>
  <r>
    <s v="Subsidie aan het FWO Vlaanderen voor het Odysseus-programma"/>
    <s v="Subsidie aan het FWO Vlaanderen voor het Odysseus-programma"/>
    <s v="EE4105B"/>
    <m/>
    <x v="0"/>
    <n v="12600"/>
    <n v="100"/>
    <s v="13. Algemene kennisvooruitgang: O&amp;O gefinancierd uit andere bronnen dan AUF"/>
    <x v="1"/>
    <s v="Vlaamse overheid"/>
    <x v="3"/>
    <x v="1"/>
    <s v="510 NFWO - Nationaal Fonds voor Wetenschappelijk Onderzoek"/>
    <s v="510 FNRS - Fonds national de Recherche scientifique"/>
    <x v="2"/>
    <n v="12600"/>
  </r>
  <r>
    <s v="Dotatie aan het IWT voor steun aan toegepast biomedisch onderzoek met een primair maatschappelijke finaliteit"/>
    <s v="Dotatie aan het IWT voor steun aan toegepast biomedisch onderzoek met een primair maatschappelijke finaliteit"/>
    <s v="EE4108B"/>
    <m/>
    <x v="0"/>
    <n v="6000"/>
    <n v="100"/>
    <s v="07. Gezondheid"/>
    <x v="4"/>
    <s v="Vlaamse overheid"/>
    <x v="3"/>
    <x v="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000"/>
  </r>
  <r>
    <s v="Subsidie aan de Koninklijke Vlaamse Academie van België voor Wetenschappen en Kunsten"/>
    <s v="Subsidie aan de Koninklijke Vlaamse Academie van België voor Wetenschappen en Kunsten"/>
    <s v="EE4111B"/>
    <m/>
    <x v="0"/>
    <n v="1198"/>
    <n v="40"/>
    <s v="10. Cultuur, recreatie, godsdienst en media"/>
    <x v="5"/>
    <s v="Vlaamse overheid"/>
    <x v="3"/>
    <x v="1"/>
    <s v="220 Academies"/>
    <s v="220 Académies"/>
    <x v="5"/>
    <n v="479.2"/>
  </r>
  <r>
    <s v="Subsidie aan het FWO Vlaanderen"/>
    <s v="Subsidie aan het FWO Vlaanderen"/>
    <s v="EE4113B"/>
    <m/>
    <x v="0"/>
    <n v="122513"/>
    <n v="100"/>
    <s v="13. Algemene kennisvooruitgang: O&amp;O gefinancierd uit andere bronnen dan AUF"/>
    <x v="1"/>
    <s v="Vlaamse overheid"/>
    <x v="3"/>
    <x v="1"/>
    <s v="510 NFWO - Nationaal Fonds voor Wetenschappelijk Onderzoek"/>
    <s v="510 FNRS - Fonds national de Recherche scientifique"/>
    <x v="2"/>
    <n v="122513"/>
  </r>
  <r>
    <s v="Dotatie aan het EVA Herculesstichting als beheersvergoeding"/>
    <s v="Dotatie aan het EVA Herculesstichting als beheersvergoeding"/>
    <s v="EE4116B"/>
    <m/>
    <x v="0"/>
    <n v="606"/>
    <n v="100"/>
    <s v="13. Algemene kennisvooruitgang: O&amp;O gefinancierd uit andere bronnen dan AUF"/>
    <x v="1"/>
    <s v="Vlaamse overheid"/>
    <x v="3"/>
    <x v="1"/>
    <s v="560 Subsidie aan de Herculesstichting"/>
    <s v="560 Subsidie aan de Herculesstichting"/>
    <x v="2"/>
    <n v="606"/>
  </r>
  <r>
    <s v="Dotatie aan IWT voor de bevordering van technologietransfer en onderzoek door instellingen van hoger onderwijs"/>
    <s v="Dotatie aan IWT voor de bevordering van technologietransfer en onderzoek door instellingen van hoger onderwijs"/>
    <s v="EE4117B"/>
    <m/>
    <x v="0"/>
    <n v="8899"/>
    <n v="100"/>
    <s v="06. Industriële productie en technologie"/>
    <x v="0"/>
    <s v="Vlaamse overheid"/>
    <x v="3"/>
    <x v="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899"/>
  </r>
  <r>
    <s v="Subsidie aan het FWO Vlaanderen voor projecten in het kader van internationale onderzoeksfaciliteiten"/>
    <s v="Subsidie aan het FWO Vlaanderen voor projecten in het kader van internationale onderzoeksfaciliteiten"/>
    <s v="EE4121B"/>
    <m/>
    <x v="0"/>
    <n v="2317"/>
    <n v="100"/>
    <s v="13. Algemene kennisvooruitgang: O&amp;O gefinancierd uit andere bronnen dan AUF"/>
    <x v="1"/>
    <s v="Vlaamse overheid"/>
    <x v="3"/>
    <x v="1"/>
    <s v="510 NFWO - Nationaal Fonds voor Wetenschappelijk Onderzoek"/>
    <s v="510 FNRS - Fonds national de Recherche scientifique"/>
    <x v="2"/>
    <n v="2317"/>
  </r>
  <r>
    <s v="Subsidie aan het FWO Vlaanderen voor internationale wetenschappelijke samenwerking"/>
    <s v="Subsidie aan het FWO Vlaanderen voor internationale wetenschappelijke samenwerking"/>
    <s v="EE4122B"/>
    <m/>
    <x v="0"/>
    <n v="2200"/>
    <n v="100"/>
    <s v="13. Algemene kennisvooruitgang: O&amp;O gefinancierd uit andere bronnen dan AUF"/>
    <x v="1"/>
    <s v="Vlaamse overheid"/>
    <x v="3"/>
    <x v="1"/>
    <s v="510 NFWO - Nationaal Fonds voor Wetenschappelijk Onderzoek"/>
    <s v="510 FNRS - Fonds national de Recherche scientifique"/>
    <x v="2"/>
    <n v="2200"/>
  </r>
  <r>
    <s v="Strategisch basisonderzoek (IWT-Vlaanderen)"/>
    <s v="Strategisch basisonderzoek (IWT-Vlaanderen)"/>
    <s v="EE4125B"/>
    <m/>
    <x v="0"/>
    <n v="38604"/>
    <n v="100"/>
    <s v="06. Industriële productie en technologie"/>
    <x v="0"/>
    <s v="Vlaamse overheid"/>
    <x v="3"/>
    <x v="1"/>
    <s v="410 O&amp;O-programma's en -projecten (subsidies en terugvorderbare voorschotten)"/>
    <s v="410 Programmes et projets de R&amp;D (subventions et avances récupérables)"/>
    <x v="0"/>
    <n v="38604"/>
  </r>
  <r>
    <s v="Subsidies aan wetenschappelijk en technisch onderzoek met landbouwkundig doel (IWT-Vlaanderen)"/>
    <s v="Subsidies aan wetenschappelijk en technisch onderzoek met landbouwkundig doel (IWT-Vlaanderen)"/>
    <s v="EE4131B"/>
    <m/>
    <x v="0"/>
    <n v="9602"/>
    <n v="100"/>
    <s v="08. Landbouw"/>
    <x v="6"/>
    <s v="Vlaamse overheid"/>
    <x v="3"/>
    <x v="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602"/>
  </r>
  <r>
    <s v="Dotatie gefinancierd met de netto opbrengst van de winst van de Nationale Loterij voor FWO Vlaanderen"/>
    <s v="Dotatie gefinancierd met de netto opbrengst van de winst van de Nationale Loterij voor FWO Vlaanderen"/>
    <s v="EE4180B"/>
    <m/>
    <x v="0"/>
    <n v="11501"/>
    <n v="100"/>
    <s v="13. Algemene kennisvooruitgang: O&amp;O gefinancierd uit andere bronnen dan AUF"/>
    <x v="1"/>
    <s v="Vlaamse overheid"/>
    <x v="3"/>
    <x v="1"/>
    <s v="510 NFWO - Nationaal Fonds voor Wetenschappelijk Onderzoek"/>
    <s v="510 FNRS - Fonds national de Recherche scientifique"/>
    <x v="2"/>
    <n v="11501"/>
  </r>
  <r>
    <s v="Subsidie aan de Bijzondere Onderzoeksfondsen voor de universiteiten"/>
    <s v="Subsidie aan de Bijzondere Onderzoeksfondsen voor de universiteiten"/>
    <s v="EE4464B"/>
    <m/>
    <x v="0"/>
    <n v="2548"/>
    <n v="100"/>
    <s v="13. Algemene kennisvooruitgang: O&amp;O gefinancierd uit andere bronnen dan AUF"/>
    <x v="1"/>
    <s v="Vlaamse overheid"/>
    <x v="3"/>
    <x v="1"/>
    <s v="130 Speciale fondsen voor onderzoek in universiteiten"/>
    <s v="130 Fonds spéciaux de recherche dans les universités"/>
    <x v="4"/>
    <n v="2548"/>
  </r>
  <r>
    <s v="Subsidies aan het Vlaams Instituut voor de Zee vzw voor investeringsuitgaven"/>
    <s v="Subsidies aan het Vlaams Instituut voor de Zee vzw voor investeringsuitgaven"/>
    <s v="EE5246B"/>
    <m/>
    <x v="0"/>
    <n v="1100"/>
    <n v="100"/>
    <s v="01. Exploratie en exploitatie van het aardse milieu"/>
    <x v="8"/>
    <s v="Vlaamse overheid"/>
    <x v="3"/>
    <x v="1"/>
    <s v="313 Subsidies aan instellingen en verenigingen n.e.g."/>
    <s v="313 Subventions aux institutions et associations n.c.a."/>
    <x v="6"/>
    <n v="1100"/>
  </r>
  <r>
    <s v="Dotatie aan het E.V.A. Herculesstichting voor de financiering van (middel)zware onderzoeksapparatuur (art. 75 decreet 22.12.2006)"/>
    <s v="Dotatie aan het E.V.A. Herculesstichting voor de financiering van (middel)zware onderzoeksapparatuur (art. 75 decreet 22.12.2006)"/>
    <s v="EE6102B"/>
    <m/>
    <x v="0"/>
    <n v="15000"/>
    <n v="100"/>
    <s v="13. Algemene kennisvooruitgang: O&amp;O gefinancierd uit andere bronnen dan AUF"/>
    <x v="1"/>
    <s v="Vlaamse overheid"/>
    <x v="3"/>
    <x v="1"/>
    <s v="560 Subsidie aan de Herculesstichting"/>
    <s v="560 Subsidie aan de Herculesstichting"/>
    <x v="2"/>
    <n v="15000"/>
  </r>
  <r>
    <s v="Subsidie aan de VZW IMEC"/>
    <s v="Subsidie aan de VZW IMEC"/>
    <s v="EF3301B"/>
    <m/>
    <x v="0"/>
    <n v="44730"/>
    <n v="100"/>
    <s v="06. Industriële productie en technologie"/>
    <x v="0"/>
    <s v="Vlaamse overheid"/>
    <x v="3"/>
    <x v="1"/>
    <s v="237 IMEC - Interuniversitair Centrum voor Micro-Electronica"/>
    <s v="237 IMEC - Interuniversitair Centrum voor Micro-Electronica"/>
    <x v="5"/>
    <n v="44730"/>
  </r>
  <r>
    <s v="Subsidie aan de Vlaamse Interuniversitaire Instelling voor Biotechnologie"/>
    <s v="Subsidie aan de Vlaamse Interuniversitaire Instelling voor Biotechnologie"/>
    <s v="EF3302B"/>
    <m/>
    <x v="0"/>
    <n v="39456"/>
    <n v="100"/>
    <s v="06. Industriële productie en technologie"/>
    <x v="0"/>
    <s v="Vlaamse overheid"/>
    <x v="3"/>
    <x v="1"/>
    <s v="239 VIB - Vlaams Interuniversitair Instituut voor de Biotechnologie"/>
    <s v="239 VIB - Vlaams Interuniversitair Instituut voor de Biotechnologie"/>
    <x v="5"/>
    <n v="39456"/>
  </r>
  <r>
    <s v="Subsidie aan het Interdisciplinair Instituut voor Breedbandtechnologie vzw (IBBT)"/>
    <s v="Subsidie aan het Interdisciplinair Instituut voor Breedbandtechnologie vzw (IBBT)"/>
    <s v="EF3303B"/>
    <m/>
    <x v="0"/>
    <n v="23891"/>
    <n v="100"/>
    <s v="04. Transport, telecommunicatie en andere infrastructuur"/>
    <x v="11"/>
    <s v="Vlaamse overheid"/>
    <x v="3"/>
    <x v="1"/>
    <s v="239 VIB - Vlaams Interuniversitair Instituut voor de Biotechnologie"/>
    <s v="239 VIB - Vlaams Interuniversitair Instituut voor de Biotechnologie"/>
    <x v="5"/>
    <n v="23891"/>
  </r>
  <r>
    <s v="Dotatie aan de Vlaamse Instelling voor Technologisch Onderzoek (VITO)"/>
    <s v="Dotatie aan de Vlaamse Instelling voor Technologisch Onderzoek (VITO)"/>
    <s v="EF4113B"/>
    <m/>
    <x v="0"/>
    <n v="29547"/>
    <n v="100"/>
    <s v="06. Industriële productie en technologie"/>
    <x v="0"/>
    <s v="Vlaamse overheid"/>
    <x v="3"/>
    <x v="1"/>
    <s v="236 VITO - Vlaamse Instelling voor Technologisch Onderzoek"/>
    <s v="236 VITO - Vlaamse Instelling voor Technologisch Onderzoek"/>
    <x v="5"/>
    <n v="29547"/>
  </r>
  <r>
    <s v="Dotatie aan de Vlaamse Instelling voor Technologisch Onderzoek (VITO) voor de financiering van de referentietaken"/>
    <s v="Dotatie aan de Vlaamse Instelling voor Technologisch Onderzoek (VITO) voor de financiering van de referentietaken"/>
    <s v="EF4114B"/>
    <m/>
    <x v="0"/>
    <n v="7968"/>
    <n v="100"/>
    <s v="06. Industriële productie en technologie"/>
    <x v="0"/>
    <s v="Vlaamse overheid"/>
    <x v="3"/>
    <x v="1"/>
    <s v="236 VITO - Vlaamse Instelling voor Technologisch Onderzoek"/>
    <s v="236 VITO - Vlaamse Instelling voor Technologisch Onderzoek"/>
    <x v="5"/>
    <n v="7968"/>
  </r>
  <r>
    <s v="Dotatie aan het IWT in verband met het toekennen van specialisatiebeurzen en doctoraatsbeurzen in het kader van het Baekeland-programma (Decreet van 23 januari 1991)"/>
    <s v="Dotatie aan het IWT in verband met het toekennen van specialisatiebeurzen en doctoraatsbeurzen in het kader van het Baekeland-programma (Decreet van 23 januari 1991)"/>
    <s v="EF4115B"/>
    <m/>
    <x v="0"/>
    <n v="30343"/>
    <n v="100"/>
    <s v="06. Industriële productie en technologie"/>
    <x v="0"/>
    <s v="Vlaamse overheid"/>
    <x v="3"/>
    <x v="1"/>
    <s v="450 Specialisatiebeurzen (ex-IWONL)"/>
    <s v="450 Bourses de spécialisation (ex-IRSIA)"/>
    <x v="0"/>
    <n v="30343"/>
  </r>
  <r>
    <s v="Dotatie voor investeringen aan de Vlaamse Instelling voor Technologisch Onderzoek (VITO)"/>
    <s v="Dotatie voor investeringen aan de Vlaamse Instelling voor Technologisch Onderzoek (VITO)"/>
    <s v="EF6102B"/>
    <m/>
    <x v="0"/>
    <n v="5114"/>
    <n v="100"/>
    <s v="06. Industriële productie en technologie"/>
    <x v="0"/>
    <s v="Vlaamse overheid"/>
    <x v="3"/>
    <x v="1"/>
    <s v="236 VITO - Vlaamse Instelling voor Technologisch Onderzoek"/>
    <s v="236 VITO - Vlaamse Instelling voor Technologisch Onderzoek"/>
    <x v="5"/>
    <n v="5114"/>
  </r>
  <r>
    <s v="Vastleggingsmachtiging IWT-Vlaanderen ter ondersteuning van acties van technologische innovatie op initiatief van de Vlaamse regering"/>
    <s v="Vastleggingsmachtiging IWT-Vlaanderen ter ondersteuning van acties van technologische innovatie op initiatief van de Vlaamse regering"/>
    <s v="EF9911B"/>
    <m/>
    <x v="0"/>
    <n v="40087"/>
    <n v="100"/>
    <s v="06. Industriële productie en technologie"/>
    <x v="0"/>
    <s v="Vlaamse overheid"/>
    <x v="3"/>
    <x v="1"/>
    <s v="624 FIOV - Fonds tot bevordering van het industrieel onderzoek in Vlaanderen (subsidies en terugvorderbare voorschotten)"/>
    <s v="624 FIOV - Fonds tot bevordering van het industrieel onderzoek in Vlaanderen (subventions et avances récupérables)"/>
    <x v="1"/>
    <n v="40087"/>
  </r>
  <r>
    <s v="Vastleggingsmachtiging IWT-Vlaanderen voor projecten op initiatief van de bedrijven en innovatie samenwerkingsverbanden"/>
    <s v="Vastleggingsmachtiging IWT-Vlaanderen voor projecten op initiatief van de bedrijven en innovatie samenwerkingsverbanden"/>
    <s v="EF9912B"/>
    <m/>
    <x v="0"/>
    <n v="138249"/>
    <n v="100"/>
    <s v="06. Industriële productie en technologie"/>
    <x v="0"/>
    <s v="Vlaamse overheid"/>
    <x v="3"/>
    <x v="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38249"/>
  </r>
  <r>
    <s v="Vastleggingsmachtiging IWT-Vlaanderen voor beleidsdomeinoverschrijdende innovatieprojecten"/>
    <s v="Vastleggingsmachtiging IWT-Vlaanderen voor beleidsdomeinoverschrijdende innovatieprojecten"/>
    <s v="EF9913B"/>
    <m/>
    <x v="0"/>
    <n v="9607"/>
    <n v="100"/>
    <s v="06. Industriële productie en technologie"/>
    <x v="0"/>
    <s v="Vlaamse overheid"/>
    <x v="3"/>
    <x v="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607"/>
  </r>
  <r>
    <s v="Vastleggingsmachtiging IWT-Vlaanderen voor studie- en expertiseopdrachten t.b.v. het VIN (Vlaams Innovatie Netwerk)"/>
    <s v="Vastleggingsmachtiging IWT-Vlaanderen voor studie- en expertiseopdrachten t.b.v. het VIN (Vlaams Innovatie Netwerk)"/>
    <s v="EF9914B"/>
    <m/>
    <x v="0"/>
    <n v="846"/>
    <n v="100"/>
    <s v="06. Industriële productie en technologie"/>
    <x v="0"/>
    <s v="Vlaamse overheid"/>
    <x v="3"/>
    <x v="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46"/>
  </r>
  <r>
    <s v="Subsidie aan de vzw Flanders DC"/>
    <s v="Subsidie aan de vzw Flanders DC"/>
    <s v="EG3304B"/>
    <m/>
    <x v="0"/>
    <n v="2610"/>
    <n v="100"/>
    <s v="06. Industriële productie en technologie"/>
    <x v="0"/>
    <s v="Vlaamse overheid"/>
    <x v="3"/>
    <x v="1"/>
    <s v="313 Subsidies aan instellingen en verenigingen n.e.g."/>
    <s v="313 Subventions aux institutions et associations n.c.a."/>
    <x v="6"/>
    <n v="2610"/>
  </r>
  <r>
    <s v="Allerhande uitgaven in het kader van de bilaterale samenwerking"/>
    <s v="Allerhande uitgaven in het kader van de bilaterale samenwerking"/>
    <s v="FC1206B"/>
    <m/>
    <x v="0"/>
    <n v="439"/>
    <n v="20"/>
    <s v="09. Opvoeding"/>
    <x v="2"/>
    <s v="Vlaamse overheid"/>
    <x v="3"/>
    <x v="1"/>
    <s v="730 Andere programma's en projecten op internationaal vlak"/>
    <s v="730 Autres programmes et projets au niveau international"/>
    <x v="3"/>
    <n v="87.8"/>
  </r>
  <r>
    <s v="Subsidie aan de Vlerick Leuven Gent Management School (Decreet van 18.05.1999)"/>
    <s v="Subsidie aan de Vlerick Leuven Gent Management School (Decreet van 18.05.1999)"/>
    <s v="FG4489D"/>
    <m/>
    <x v="0"/>
    <n v="1862"/>
    <n v="25"/>
    <s v="12. Algemene kennisvooruitgang: O&amp;O gefinancierd uit algemene universiteitsfondsen (AUF)"/>
    <x v="3"/>
    <s v="Vlaamse overheid"/>
    <x v="3"/>
    <x v="1"/>
    <s v="129 Vlerickschool voor Management"/>
    <s v="129 Vlerickschool voor Management"/>
    <x v="4"/>
    <n v="465.5"/>
  </r>
  <r>
    <s v="Kapitaaloverdrachten voor onroerende investeringen universitair onderwijs"/>
    <s v="Kapitaaloverdrachten voor onroerende investeringen universitair onderwijs"/>
    <s v="FG6012D"/>
    <m/>
    <x v="0"/>
    <n v="26921"/>
    <n v="25"/>
    <s v="12. Algemene kennisvooruitgang: O&amp;O gefinancierd uit algemene universiteitsfondsen (AUF)"/>
    <x v="3"/>
    <s v="Vlaamse overheid"/>
    <x v="3"/>
    <x v="1"/>
    <s v="144 Academische ziekenhuizen"/>
    <s v="144 Hôpitaux académiques"/>
    <x v="4"/>
    <n v="6730.25"/>
  </r>
  <r>
    <s v="Kapitaaloverdrachten voor onroerende investeringen ITG"/>
    <s v="Kapitaaloverdrachten voor onroerende investeringen ITG"/>
    <s v="FG6417D"/>
    <m/>
    <x v="0"/>
    <n v="636"/>
    <n v="25"/>
    <s v="12. Algemene kennisvooruitgang: O&amp;O gefinancierd uit algemene universiteitsfondsen (AUF)"/>
    <x v="3"/>
    <s v="Vlaamse overheid"/>
    <x v="3"/>
    <x v="1"/>
    <s v="123 Instituut Tropische Geneeskunde - Antwerpen"/>
    <s v="123 Instituut Tropische Geneeskunde - Antwerpen"/>
    <x v="4"/>
    <n v="159"/>
  </r>
  <r>
    <s v="Allerhande uitgaven inzake integrale jeugdhulpverlening (decreten van 7 mei 2004)"/>
    <s v="Allerhande uitgaven inzake integrale jeugdhulpverlening (decreten van 7 mei 2004)"/>
    <s v="GC0103B"/>
    <m/>
    <x v="0"/>
    <n v="49.0336"/>
    <n v="100"/>
    <s v="11. Politieke en sociale systemen, structuren en processen"/>
    <x v="7"/>
    <s v="Vlaamse overheid"/>
    <x v="3"/>
    <x v="1"/>
    <s v="324 Subsidies voor studies, enquêtes, expertise-contracten, onderzoekcontracten, acties n.e.g."/>
    <s v="324 Subventions pour études, enquêtes, contrats d'expertise, contrats de recherche, actions n.c.a."/>
    <x v="6"/>
    <n v="49.0336"/>
  </r>
  <r>
    <s v="Allerhande uitgaven i.v.m. de ondersteuning van de adviesraden"/>
    <s v="Allerhande uitgaven i.v.m. de ondersteuning van de adviesraden"/>
    <s v="GC1202B"/>
    <m/>
    <x v="0"/>
    <n v="7.77"/>
    <n v="100"/>
    <s v="11. Politieke en sociale systemen, structuren en processen"/>
    <x v="7"/>
    <s v="Vlaamse overheid"/>
    <x v="3"/>
    <x v="1"/>
    <s v="323 Subsidies aan instellingen en verenigingen n.e.g."/>
    <s v="323 Subventions aux institutions et associations n.c.a."/>
    <x v="6"/>
    <n v="7.77"/>
  </r>
  <r>
    <s v="Studies, onderzoekingen en voorbereiding van wetenschappelijke congressen"/>
    <s v="Studies, onderzoekingen en voorbereiding van wetenschappelijke congressen"/>
    <s v="GC1223B"/>
    <m/>
    <x v="0"/>
    <n v="204"/>
    <n v="100"/>
    <s v="11. Politieke en sociale systemen, structuren en processen"/>
    <x v="7"/>
    <s v="Vlaamse overheid"/>
    <x v="3"/>
    <x v="1"/>
    <s v="314 Subsidies voor studies, enquêtes, onderzoek-contracten, acties n.e.g."/>
    <s v="314 Subventions pour études, enquêtes, contrats de recherche, actions n.c.a."/>
    <x v="6"/>
    <n v="204"/>
  </r>
  <r>
    <s v="Uitgaven departement WVG"/>
    <s v="Uitgaven departement WVG"/>
    <s v="GC1290B"/>
    <m/>
    <x v="0"/>
    <n v="72"/>
    <n v="55"/>
    <s v="11. Politieke en sociale systemen, structuren en processen"/>
    <x v="7"/>
    <s v="Vlaamse overheid"/>
    <x v="3"/>
    <x v="1"/>
    <s v="211 Basisfinanciering, werking, investeringen van de WI"/>
    <s v="211 Financement de base, fonctionnement, investissements des IS"/>
    <x v="5"/>
    <n v="39.6"/>
  </r>
  <r>
    <s v="Subsidie aan het Steunpunt Welzijn, Volksgezondheid en Gezin"/>
    <s v="Subsidie aan het Steunpunt Welzijn, Volksgezondheid en Gezin"/>
    <s v="GC3350B"/>
    <m/>
    <x v="0"/>
    <n v="326"/>
    <n v="100"/>
    <s v="07. Gezondheid"/>
    <x v="4"/>
    <s v="Vlaamse overheid"/>
    <x v="3"/>
    <x v="1"/>
    <s v="313 Subsidies aan instellingen en verenigingen n.e.g."/>
    <s v="313 Subventions aux institutions et associations n.c.a."/>
    <x v="6"/>
    <n v="326"/>
  </r>
  <r>
    <s v="Uitgaven in verband met gezondheid en milieu"/>
    <s v="Uitgaven in verband met gezondheid en milieu"/>
    <s v="GD1225E"/>
    <m/>
    <x v="0"/>
    <n v="194"/>
    <n v="100"/>
    <s v="07. Gezondheid"/>
    <x v="4"/>
    <s v="Vlaamse overheid"/>
    <x v="3"/>
    <x v="1"/>
    <s v="314 Subsidies voor studies, enquêtes, onderzoek-contracten, acties n.e.g."/>
    <s v="314 Subventions pour études, enquêtes, contrats de recherche, actions n.c.a."/>
    <x v="6"/>
    <n v="194"/>
  </r>
  <r>
    <s v="Uitgaven in verband met epidemiologisch onderzoek, gegevensverzameling, het gezondheids- en welzijnsinformatiesysteem en ICT-projecten"/>
    <s v="Uitgaven in verband met epidemiologisch onderzoek, gegevensverzameling, het gezondheids- en welzijnsinformatiesysteem en ICT-projecten"/>
    <s v="GD1231E"/>
    <m/>
    <x v="0"/>
    <n v="1266"/>
    <n v="100"/>
    <s v="07. Gezondheid"/>
    <x v="4"/>
    <s v="Vlaamse overheid"/>
    <x v="3"/>
    <x v="1"/>
    <s v="314 Subsidies voor studies, enquêtes, onderzoek-contracten, acties n.e.g."/>
    <s v="314 Subventions pour études, enquêtes, contrats de recherche, actions n.c.a."/>
    <x v="6"/>
    <n v="1266"/>
  </r>
  <r>
    <s v="Subsidies i.v.m. epidemiologisch onderzoek en indicatorenverzameling"/>
    <s v="Subsidies i.v.m. epidemiologisch onderzoek en indicatorenverzameling"/>
    <s v="GD3329E"/>
    <m/>
    <x v="0"/>
    <n v="1080"/>
    <n v="100"/>
    <s v="07. Gezondheid"/>
    <x v="4"/>
    <s v="Vlaamse overheid"/>
    <x v="3"/>
    <x v="1"/>
    <s v="314 Subsidies voor studies, enquêtes, onderzoek-contracten, acties n.e.g."/>
    <s v="314 Subventions pour études, enquêtes, contrats de recherche, actions n.c.a."/>
    <x v="6"/>
    <n v="1080"/>
  </r>
  <r>
    <s v="Subsidies aan erkende centra voor menselijke erfelijkheid"/>
    <s v="Subsidies aan erkende centra voor menselijke erfelijkheid"/>
    <s v="GD3335E"/>
    <m/>
    <x v="0"/>
    <n v="2129"/>
    <n v="35"/>
    <s v="07. Gezondheid"/>
    <x v="4"/>
    <s v="Vlaamse overheid"/>
    <x v="3"/>
    <x v="1"/>
    <s v="323 Subsidies aan instellingen en verenigingen n.e.g."/>
    <s v="323 Subventions aux institutions et associations n.c.a."/>
    <x v="6"/>
    <n v="745.15"/>
  </r>
  <r>
    <s v="Subsidies aan het Steunpunt Milieu en Gezondheid"/>
    <s v="Subsidies aan het Steunpunt Milieu en Gezondheid"/>
    <s v="GD3350E"/>
    <m/>
    <x v="0"/>
    <n v="104"/>
    <n v="100"/>
    <s v="07. Gezondheid"/>
    <x v="4"/>
    <s v="Vlaamse overheid"/>
    <x v="3"/>
    <x v="1"/>
    <s v="313 Subsidies aan instellingen en verenigingen n.e.g."/>
    <s v="313 Subventions aux institutions et associations n.c.a."/>
    <x v="6"/>
    <n v="104"/>
  </r>
  <r>
    <s v="Dotatie aan het Wetenschappelijk Instituut Volksgezondheid  - Louis Pasteur "/>
    <s v="Dotatie aan het Wetenschappelijk Instituut Volksgezondheid  - Louis Pasteur "/>
    <s v="GD4503E"/>
    <m/>
    <x v="0"/>
    <n v="967"/>
    <n v="100"/>
    <s v="07. Gezondheid"/>
    <x v="4"/>
    <s v="Vlaamse overheid"/>
    <x v="3"/>
    <x v="1"/>
    <s v="211 Basisfinanciering, werking, investeringen van de WI"/>
    <s v="211 Financement de base, fonctionnement, investissements des IS"/>
    <x v="5"/>
    <n v="967"/>
  </r>
  <r>
    <s v="Dotatie aan het IVA Kind en Gezin"/>
    <s v="Dotatie aan het IVA Kind en Gezin"/>
    <s v="GF4102B"/>
    <m/>
    <x v="0"/>
    <n v="432.42964412891399"/>
    <n v="20.067113345745199"/>
    <s v="11. Politieke en sociale systemen, structuren en processen"/>
    <x v="7"/>
    <s v="Vlaamse overheid"/>
    <x v="3"/>
    <x v="1"/>
    <s v="323 Subsidies aan instellingen en verenigingen n.e.g."/>
    <s v="323 Subventions aux institutions et associations n.c.a."/>
    <x v="6"/>
    <n v="86.776146827951763"/>
  </r>
  <r>
    <s v="Dotatie voor het IVA Vlaams Agentschap voor Personen met een Handicap"/>
    <s v="Dotatie voor het IVA Vlaams Agentschap voor Personen met een Handicap"/>
    <s v="GG4170B"/>
    <m/>
    <x v="0"/>
    <n v="232.82993727584699"/>
    <n v="100"/>
    <s v="11. Politieke en sociale systemen, structuren en processen"/>
    <x v="7"/>
    <s v="Vlaamse overheid"/>
    <x v="3"/>
    <x v="1"/>
    <s v="323 Subsidies aan instellingen en verenigingen n.e.g."/>
    <s v="323 Subventions aux institutions et associations n.c.a."/>
    <x v="6"/>
    <n v="232.82993727584696"/>
  </r>
  <r>
    <s v="Wedden en toelagen IVA KMSKA"/>
    <s v="Wedden en toelagen IVA KMSKA"/>
    <s v="HA1173E"/>
    <m/>
    <x v="0"/>
    <n v="3205.9209999999998"/>
    <n v="55"/>
    <s v="10. Cultuur, recreatie, godsdienst en media"/>
    <x v="5"/>
    <s v="Vlaamse overheid"/>
    <x v="3"/>
    <x v="1"/>
    <s v="211 Basisfinanciering, werking, investeringen van de WI"/>
    <s v="211 Financement de base, fonctionnement, investissements des IS"/>
    <x v="5"/>
    <n v="1763.2565500000001"/>
  </r>
  <r>
    <s v="Enquêtes, studies en audits"/>
    <s v="Enquêtes, studies en audits"/>
    <s v="HC1224B"/>
    <m/>
    <x v="0"/>
    <n v="130"/>
    <n v="100"/>
    <s v="10. Cultuur, recreatie, godsdienst en media"/>
    <x v="5"/>
    <s v="Vlaamse overheid"/>
    <x v="3"/>
    <x v="1"/>
    <s v="314 Subsidies voor studies, enquêtes, onderzoek-contracten, acties n.e.g."/>
    <s v="314 Subventions pour études, enquêtes, contrats de recherche, actions n.c.a."/>
    <x v="6"/>
    <n v="130"/>
  </r>
  <r>
    <s v="Subsidies voor het Wetenschappelijk Onderzoekssteunpunt voor Cultuur, Jeugd en Sport"/>
    <s v="Subsidies voor het Wetenschappelijk Onderzoekssteunpunt voor Cultuur, Jeugd en Sport"/>
    <s v="HC3320B"/>
    <m/>
    <x v="0"/>
    <n v="265"/>
    <n v="100"/>
    <s v="10. Cultuur, recreatie, godsdienst en media"/>
    <x v="5"/>
    <s v="Vlaamse overheid"/>
    <x v="3"/>
    <x v="1"/>
    <s v="314 Subsidies voor studies, enquêtes, onderzoek-contracten, acties n.e.g."/>
    <s v="314 Subventions pour études, enquêtes, contrats de recherche, actions n.c.a."/>
    <x v="6"/>
    <n v="265"/>
  </r>
  <r>
    <s v="Dotatie van de Koninklijke Academie voor Nederlandse Taal- en Letterkunde - Gent (art. 14 en 15 van decreet van 13/02/1980)"/>
    <s v="Dotatie van de Koninklijke Academie voor Nederlandse Taal- en Letterkunde - Gent (art. 14 en 15 van decreet van 13/02/1980)"/>
    <s v="HE4103D"/>
    <m/>
    <x v="0"/>
    <n v="25.300678319296001"/>
    <n v="95.877502916731999"/>
    <s v="10. Cultuur, recreatie, godsdienst en media"/>
    <x v="5"/>
    <s v="Vlaamse overheid"/>
    <x v="3"/>
    <x v="1"/>
    <s v="220 Academies"/>
    <s v="220 Académies"/>
    <x v="5"/>
    <n v="24.257658593536004"/>
  </r>
  <r>
    <s v="Dotatie aan het IVA DAB KMSKA"/>
    <s v="Dotatie aan het IVA DAB KMSKA"/>
    <s v="HE4109D"/>
    <m/>
    <x v="0"/>
    <n v="3059.1559999999999"/>
    <n v="55"/>
    <s v="10. Cultuur, recreatie, godsdienst en media"/>
    <x v="5"/>
    <s v="Vlaamse overheid"/>
    <x v="3"/>
    <x v="1"/>
    <s v="211 Basisfinanciering, werking, investeringen van de WI"/>
    <s v="211 Financement de base, fonctionnement, investissements des IS"/>
    <x v="5"/>
    <n v="1682.5357999999999"/>
  </r>
  <r>
    <s v="Allerhande uitgaven voor Media en Media-innovatie"/>
    <s v="Allerhande uitgaven voor Media en Media-innovatie"/>
    <s v="HH1201B"/>
    <m/>
    <x v="0"/>
    <n v="293"/>
    <n v="50"/>
    <s v="10. Cultuur, recreatie, godsdienst en media"/>
    <x v="5"/>
    <s v="Vlaamse overheid"/>
    <x v="3"/>
    <x v="1"/>
    <s v="324 Subsidies voor studies, enquêtes, expertise-contracten, onderzoekcontracten, acties n.e.g."/>
    <s v="324 Subventions pour études, enquêtes, contrats d'expertise, contrats de recherche, actions n.c.a."/>
    <x v="6"/>
    <n v="146.5"/>
  </r>
  <r>
    <s v="Studies en onderzoekingen"/>
    <s v="Studies en onderzoekingen"/>
    <s v="JD1222B"/>
    <m/>
    <x v="0"/>
    <n v="1248"/>
    <n v="100"/>
    <s v="11. Politieke en sociale systemen, structuren en processen"/>
    <x v="7"/>
    <s v="Vlaamse overheid"/>
    <x v="3"/>
    <x v="1"/>
    <s v="314 Subsidies voor studies, enquêtes, onderzoek-contracten, acties n.e.g."/>
    <s v="314 Subventions pour études, enquêtes, contrats de recherche, actions n.c.a."/>
    <x v="6"/>
    <n v="1248"/>
  </r>
  <r>
    <s v="Acties van het fonds voor landbouw en visserij onder andere tegemoetkoming aan het EV ILVO in toepassing van art. 35 van het decreet van 29 juni 2007 houdende bepalingen tot begeleiding van de aanpassing van de begroting 2007"/>
    <s v="Acties van het fonds voor landbouw en visserij onder andere tegemoetkoming aan het EV ILVO in toepassing van art. 35 van het decreet van 29 juni 2007 houdende bepalingen tot begeleiding van de aanpassing van de begroting 2007"/>
    <s v="KD0191B"/>
    <m/>
    <x v="0"/>
    <n v="787.77372462311598"/>
    <n v="20.284228850368901"/>
    <s v="08. Landbouw"/>
    <x v="6"/>
    <s v="Vlaamse overheid"/>
    <x v="3"/>
    <x v="1"/>
    <s v="211 Basisfinanciering, werking, investeringen van de WI"/>
    <s v="211 Financement de base, fonctionnement, investissements des IS"/>
    <x v="5"/>
    <n v="159.79382512562776"/>
  </r>
  <r>
    <s v="Allerhande uitgaven in het kader van versterking van het onderzoeks- en innovatiepotentieel binnen het beleidsdomein Landbouw en Visserij"/>
    <s v="Allerhande uitgaven in het kader van versterking van het onderzoeks- en innovatiepotentieel binnen het beleidsdomein Landbouw en Visserij"/>
    <s v="KD1207B"/>
    <m/>
    <x v="0"/>
    <n v="259"/>
    <n v="100"/>
    <s v="08. Landbouw"/>
    <x v="6"/>
    <s v="Vlaamse overheid"/>
    <x v="3"/>
    <x v="1"/>
    <s v="314 Subsidies voor studies, enquêtes, onderzoek-contracten, acties n.e.g."/>
    <s v="314 Subventions pour études, enquêtes, contrats de recherche, actions n.c.a."/>
    <x v="6"/>
    <n v="259"/>
  </r>
  <r>
    <s v="Uitgaven in het kader van het programma voor plattelandsontwikkeling voor het beleidsdomein Landbouw en Visserij (EU-cofinanciering)"/>
    <s v="Uitgaven in het kader van het programma voor plattelandsontwikkeling voor het beleidsdomein Landbouw en Visserij (EU-cofinanciering)"/>
    <s v="KD1210B"/>
    <m/>
    <x v="0"/>
    <n v="57.272669999999998"/>
    <n v="100"/>
    <s v="08. Landbouw"/>
    <x v="6"/>
    <s v="Vlaamse overheid"/>
    <x v="3"/>
    <x v="1"/>
    <s v="314 Subsidies voor studies, enquêtes, onderzoek-contracten, acties n.e.g."/>
    <s v="314 Subventions pour études, enquêtes, contrats de recherche, actions n.c.a."/>
    <x v="6"/>
    <n v="57.272669999999998"/>
  </r>
  <r>
    <s v="Subsidies aan praktijkcentra land- en tuinbouw, aan landbouwkamers, landbouwcomicen, tuinbouwverenigingen, waarschuwingsdiensten en subsidies in het belang van land- en tuinbouw"/>
    <s v="Subsidies aan praktijkcentra land- en tuinbouw, aan landbouwkamers, landbouwcomicen, tuinbouwverenigingen, waarschuwingsdiensten en subsidies in het belang van land- en tuinbouw"/>
    <s v="KD3027B"/>
    <m/>
    <x v="0"/>
    <n v="2349.5447090980101"/>
    <n v="96.623270951993504"/>
    <s v="08. Landbouw"/>
    <x v="6"/>
    <s v="Vlaamse overheid"/>
    <x v="3"/>
    <x v="1"/>
    <s v="313 Subsidies aan instellingen en verenigingen n.e.g."/>
    <s v="313 Subventions aux institutions et associations n.c.a."/>
    <x v="6"/>
    <n v="2270.2069504099982"/>
  </r>
  <r>
    <s v="Subsidies in kader van de stimulering biologische landbouw (gedeeltelijk met EU-cofinanciering)"/>
    <s v="Subsidies in kader van de stimulering biologische landbouw (gedeeltelijk met EU-cofinanciering)"/>
    <s v="KD3109B"/>
    <m/>
    <x v="0"/>
    <n v="101.92771084337301"/>
    <n v="100"/>
    <s v="08. Landbouw"/>
    <x v="6"/>
    <s v="Vlaamse overheid"/>
    <x v="3"/>
    <x v="1"/>
    <s v="314 Subsidies voor studies, enquêtes, onderzoek-contracten, acties n.e.g."/>
    <s v="314 Subventions pour études, enquêtes, contrats de recherche, actions n.c.a."/>
    <x v="6"/>
    <n v="101.92771084337301"/>
  </r>
  <r>
    <s v="Dotatie aan het eigen vermogen ILVO in het kader van het onderzoek en de ontwikkeling naar meer duurzame landbouwsystemen"/>
    <s v="Dotatie aan het eigen vermogen ILVO in het kader van het onderzoek en de ontwikkeling naar meer duurzame landbouwsystemen"/>
    <s v="KD4143B"/>
    <m/>
    <x v="0"/>
    <n v="1086"/>
    <n v="55"/>
    <s v="08. Landbouw"/>
    <x v="6"/>
    <s v="Vlaamse overheid"/>
    <x v="3"/>
    <x v="1"/>
    <s v="211 Basisfinanciering, werking, investeringen van de WI"/>
    <s v="211 Financement de base, fonctionnement, investissements des IS"/>
    <x v="5"/>
    <n v="597.29999999999995"/>
  </r>
  <r>
    <s v="Dotatie aan het eigen vermogen ILVO voor de door de EU verplichte datacollectie en adviestaken ter ondersteuning van het EG Visserijbeleid (EU-cofinanciering)"/>
    <s v="Dotatie aan het eigen vermogen ILVO voor de door de EU verplichte datacollectie en adviestaken ter ondersteuning van het EG Visserijbeleid (EU-cofinanciering)"/>
    <s v="KD4144B"/>
    <m/>
    <x v="0"/>
    <n v="160"/>
    <n v="55"/>
    <s v="08. Landbouw"/>
    <x v="6"/>
    <s v="Vlaamse overheid"/>
    <x v="3"/>
    <x v="1"/>
    <s v="211 Basisfinanciering, werking, investeringen van de WI"/>
    <s v="211 Financement de base, fonctionnement, investissements des IS"/>
    <x v="5"/>
    <n v="88"/>
  </r>
  <r>
    <s v="Dotatie aan het eigen vermogen ILVO voor financiering doctoraatsbeurzen met saldo niet doorgestorte bedrijfsvoorheffing voor de periode van 1 juli 2004 tot 31 december 2006"/>
    <s v="Dotatie aan het eigen vermogen ILVO voor financiering doctoraatsbeurzen met saldo niet doorgestorte bedrijfsvoorheffing voor de periode van 1 juli 2004 tot 31 december 2006"/>
    <s v="KD4145B"/>
    <m/>
    <x v="0"/>
    <n v="357"/>
    <n v="55"/>
    <s v="08. Landbouw"/>
    <x v="6"/>
    <s v="Vlaamse overheid"/>
    <x v="3"/>
    <x v="1"/>
    <s v="211 Basisfinanciering, werking, investeringen van de WI"/>
    <s v="211 Financement de base, fonctionnement, investissements des IS"/>
    <x v="5"/>
    <n v="196.35"/>
  </r>
  <r>
    <s v="Dotatie aan het Vlaams LandbouwInvesteringsfonds (VLIF)"/>
    <s v="Dotatie aan het Vlaams LandbouwInvesteringsfonds (VLIF)"/>
    <s v="KE4141C"/>
    <m/>
    <x v="0"/>
    <n v="2546.8945986496601"/>
    <n v="100"/>
    <s v="08. Landbouw"/>
    <x v="6"/>
    <s v="Vlaamse overheid"/>
    <x v="3"/>
    <x v="1"/>
    <s v="313 Subsidies aan instellingen en verenigingen n.e.g."/>
    <s v="313 Subventions aux institutions et associations n.c.a."/>
    <x v="6"/>
    <n v="2546.8945986496601"/>
  </r>
  <r>
    <s v="Dotaties aan het Eigen Vermogen van het ILVO voor logistieke en operationele ondersteuning van de kwaliteitscontrole in de plantaardige sector"/>
    <s v="Dotaties aan het Eigen Vermogen van het ILVO voor logistieke en operationele ondersteuning van de kwaliteitscontrole in de plantaardige sector"/>
    <s v="KE4142C"/>
    <m/>
    <x v="0"/>
    <n v="342"/>
    <n v="55"/>
    <s v="08. Landbouw"/>
    <x v="6"/>
    <s v="Vlaamse overheid"/>
    <x v="3"/>
    <x v="1"/>
    <s v="211 Basisfinanciering, werking, investeringen van de WI"/>
    <s v="211 Financement de base, fonctionnement, investissements des IS"/>
    <x v="5"/>
    <n v="188.1"/>
  </r>
  <r>
    <s v="Salarissen en toelagen voor het personeel van het IVA ILVO"/>
    <s v="Salarissen en toelagen voor het personeel van het IVA ILVO"/>
    <s v="KF1105D"/>
    <m/>
    <x v="0"/>
    <n v="12030.819"/>
    <n v="55"/>
    <s v="08. Landbouw"/>
    <x v="6"/>
    <s v="Vlaamse overheid"/>
    <x v="3"/>
    <x v="1"/>
    <s v="211 Basisfinanciering, werking, investeringen van de WI"/>
    <s v="211 Financement de base, fonctionnement, investissements des IS"/>
    <x v="5"/>
    <n v="6616.9504499999994"/>
  </r>
  <r>
    <s v="Wedden en toelagen ILVO"/>
    <s v="Wedden en toelagen ILVO"/>
    <s v="KF1190D"/>
    <m/>
    <x v="0"/>
    <n v="75"/>
    <n v="55"/>
    <s v="08. Landbouw"/>
    <x v="6"/>
    <s v="Vlaamse overheid"/>
    <x v="3"/>
    <x v="1"/>
    <s v="211 Basisfinanciering, werking, investeringen van de WI"/>
    <s v="211 Financement de base, fonctionnement, investissements des IS"/>
    <x v="5"/>
    <n v="41.25"/>
  </r>
  <r>
    <s v="Werkingsuitgaven en uitgaven voor aankoop van niet-duurzame goederen en diensten voor het IVA ILVO"/>
    <s v="Werkingsuitgaven en uitgaven voor aankoop van niet-duurzame goederen en diensten voor het IVA ILVO"/>
    <s v="KF1202D"/>
    <m/>
    <x v="0"/>
    <n v="2678.4670000000001"/>
    <n v="55"/>
    <s v="08. Landbouw"/>
    <x v="6"/>
    <s v="Vlaamse overheid"/>
    <x v="3"/>
    <x v="1"/>
    <s v="211 Basisfinanciering, werking, investeringen van de WI"/>
    <s v="211 Financement de base, fonctionnement, investissements des IS"/>
    <x v="5"/>
    <n v="1473.1568500000001"/>
  </r>
  <r>
    <s v="Allerhande werkingsuitgaven in verband met informatica voor het IVA ILVO"/>
    <s v="Allerhande werkingsuitgaven in verband met informatica voor het IVA ILVO"/>
    <s v="KF1206D"/>
    <m/>
    <x v="0"/>
    <n v="200"/>
    <n v="55"/>
    <s v="08. Landbouw"/>
    <x v="6"/>
    <s v="Vlaamse overheid"/>
    <x v="3"/>
    <x v="1"/>
    <s v="211 Basisfinanciering, werking, investeringen van de WI"/>
    <s v="211 Financement de base, fonctionnement, investissements des IS"/>
    <x v="5"/>
    <n v="110"/>
  </r>
  <r>
    <s v="Uitgaven van alle aard i.v.m. aanleg en onderhoud proefvelden (IVA ILVO)"/>
    <s v="Uitgaven van alle aard i.v.m. aanleg en onderhoud proefvelden (IVA ILVO)"/>
    <s v="KF1242D"/>
    <m/>
    <x v="0"/>
    <n v="192"/>
    <n v="55"/>
    <s v="08. Landbouw"/>
    <x v="6"/>
    <s v="Vlaamse overheid"/>
    <x v="3"/>
    <x v="1"/>
    <s v="211 Basisfinanciering, werking, investeringen van de WI"/>
    <s v="211 Financement de base, fonctionnement, investissements des IS"/>
    <x v="5"/>
    <n v="105.6"/>
  </r>
  <r>
    <s v="Onkosten van alle aard i.v.m. medewerking aan internationale uitwisselingen van het IVA ILVO"/>
    <s v="Onkosten van alle aard i.v.m. medewerking aan internationale uitwisselingen van het IVA ILVO"/>
    <s v="KF1244D"/>
    <m/>
    <x v="0"/>
    <n v="31"/>
    <n v="55"/>
    <s v="08. Landbouw"/>
    <x v="6"/>
    <s v="Vlaamse overheid"/>
    <x v="3"/>
    <x v="1"/>
    <s v="211 Basisfinanciering, werking, investeringen van de WI"/>
    <s v="211 Financement de base, fonctionnement, investissements des IS"/>
    <x v="5"/>
    <n v="17.05"/>
  </r>
  <r>
    <s v="Uitgaven voor aankoop van duurzame goederen, materiaal, machines en vervoermiddelen voor het IVA ILVO"/>
    <s v="Uitgaven voor aankoop van duurzame goederen, materiaal, machines en vervoermiddelen voor het IVA ILVO"/>
    <s v="KF7402D"/>
    <m/>
    <x v="0"/>
    <n v="1099"/>
    <n v="55"/>
    <s v="08. Landbouw"/>
    <x v="6"/>
    <s v="Vlaamse overheid"/>
    <x v="3"/>
    <x v="1"/>
    <s v="211 Basisfinanciering, werking, investeringen van de WI"/>
    <s v="211 Financement de base, fonctionnement, investissements des IS"/>
    <x v="5"/>
    <n v="604.45000000000005"/>
  </r>
  <r>
    <s v="Investeringen inzake informatica van het IVA ILVO"/>
    <s v="Investeringen inzake informatica van het IVA ILVO"/>
    <s v="KF7406D"/>
    <m/>
    <x v="0"/>
    <n v="198"/>
    <n v="55"/>
    <s v="08. Landbouw"/>
    <x v="6"/>
    <s v="Vlaamse overheid"/>
    <x v="3"/>
    <x v="1"/>
    <s v="211 Basisfinanciering, werking, investeringen van de WI"/>
    <s v="211 Financement de base, fonctionnement, investissements des IS"/>
    <x v="5"/>
    <n v="108.9"/>
  </r>
  <r>
    <s v="Wedden en toelagen IVA Instituut voor Natuur- en Bosonderzoek"/>
    <s v="Wedden en toelagen IVA Instituut voor Natuur- en Bosonderzoek"/>
    <s v="LA1173C"/>
    <m/>
    <x v="0"/>
    <n v="10532.189"/>
    <n v="55"/>
    <s v="02. Milieubeheer en milieuzorg"/>
    <x v="9"/>
    <s v="Vlaamse overheid"/>
    <x v="3"/>
    <x v="1"/>
    <s v="211 Basisfinanciering, werking, investeringen van de WI"/>
    <s v="211 Financement de base, fonctionnement, investissements des IS"/>
    <x v="5"/>
    <n v="5792.7039500000001"/>
  </r>
  <r>
    <s v="Allerhande uitgaven met betrekking tot het project milieu en gezondheid"/>
    <s v="Allerhande uitgaven met betrekking tot het project milieu en gezondheid"/>
    <s v="LC1203B"/>
    <m/>
    <x v="0"/>
    <n v="450.90909090909099"/>
    <n v="100"/>
    <s v="02. Milieubeheer en milieuzorg"/>
    <x v="9"/>
    <s v="Vlaamse overheid"/>
    <x v="3"/>
    <x v="1"/>
    <s v="324 Subsidies voor studies, enquêtes, expertise-contracten, onderzoekcontracten, acties n.e.g."/>
    <s v="324 Subventions pour études, enquêtes, contrats d'expertise, contrats de recherche, actions n.c.a."/>
    <x v="6"/>
    <n v="450.90909090909105"/>
  </r>
  <r>
    <s v="Allerhande uitgaven m.b.t. duurzame ethisch verantwoorde en milieubewuste zorgsystemen"/>
    <s v="Allerhande uitgaven m.b.t. duurzame ethisch verantwoorde en milieubewuste zorgsystemen"/>
    <s v="LC1206B"/>
    <m/>
    <x v="0"/>
    <n v="200"/>
    <n v="100"/>
    <s v="02. Milieubeheer en milieuzorg"/>
    <x v="9"/>
    <s v="Vlaamse overheid"/>
    <x v="3"/>
    <x v="1"/>
    <s v="314 Subsidies voor studies, enquêtes, onderzoek-contracten, acties n.e.g."/>
    <s v="314 Subventions pour études, enquêtes, contrats de recherche, actions n.c.a."/>
    <x v="6"/>
    <n v="200"/>
  </r>
  <r>
    <s v="Uitgaven voor onderzoeken in het kader van de uitvoering van het duurzaam oppervlaktedelfstoffenbeleid, de ondergrondse aardkundige structuur en met betrekking tot de databank ondergrond Vlaanderen"/>
    <s v="Uitgaven voor onderzoeken in het kader van de uitvoering van het duurzaam oppervlaktedelfstoffenbeleid, de ondergrondse aardkundige structuur en met betrekking tot de databank ondergrond Vlaanderen"/>
    <s v="LC1209B"/>
    <m/>
    <x v="0"/>
    <n v="374.25380710659903"/>
    <n v="33.8541666666667"/>
    <s v="01. Exploratie en exploitatie van het aardse milieu"/>
    <x v="8"/>
    <s v="Vlaamse overheid"/>
    <x v="3"/>
    <x v="1"/>
    <s v="324 Subsidies voor studies, enquêtes, expertise-contracten, onderzoekcontracten, acties n.e.g."/>
    <s v="324 Subventions pour études, enquêtes, contrats d'expertise, contrats de recherche, actions n.c.a."/>
    <x v="6"/>
    <n v="126.70050761421334"/>
  </r>
  <r>
    <s v="Allerhande uitgaven in verband met communicatie en in verband met deelname aan beurzen en evenementen"/>
    <s v="Allerhande uitgaven in verband met communicatie en in verband met deelname aan beurzen en evenementen"/>
    <s v="LC1220B"/>
    <m/>
    <x v="0"/>
    <n v="22.94117644"/>
    <n v="100"/>
    <s v="02. Milieubeheer en milieuzorg"/>
    <x v="9"/>
    <s v="Vlaamse overheid"/>
    <x v="3"/>
    <x v="1"/>
    <s v="321 Subsidies reizen, beurzen, congressen, publikaties, tentoonstellingen..."/>
    <s v="321 Subventions, voyages, bourses, congrès, publications, expositions..."/>
    <x v="6"/>
    <n v="22.94117644"/>
  </r>
  <r>
    <s v="Uitgaven met betrekking tot thema-overschrijdende initiatieven en strategisch wetenschappelijk onderzoek en met betrekking tot toekomstgericht en innovatief werken"/>
    <s v="Uitgaven met betrekking tot thema-overschrijdende initiatieven en strategisch wetenschappelijk onderzoek en met betrekking tot toekomstgericht en innovatief werken"/>
    <s v="LC1223BC"/>
    <m/>
    <x v="0"/>
    <n v="995"/>
    <n v="100"/>
    <s v="02. Milieubeheer en milieuzorg"/>
    <x v="9"/>
    <s v="Vlaamse overheid"/>
    <x v="3"/>
    <x v="1"/>
    <s v="630 Fonds voor Preventie en Sanering inzake Milieu en Natuur"/>
    <s v="630 Fonds voor Preventie en Sanering inzake Milieu en Natuur"/>
    <x v="1"/>
    <n v="995"/>
  </r>
  <r>
    <s v="Uitgaven met betrekking tot natuur- en milieu-educatie, natuurtechnische milieubouw, doelgroepenbeleid en informatie en sensibilisering"/>
    <s v="Uitgaven met betrekking tot natuur- en milieu-educatie, natuurtechnische milieubouw, doelgroepenbeleid en informatie en sensibilisering"/>
    <s v="LC1231BC"/>
    <m/>
    <x v="0"/>
    <n v="95"/>
    <n v="100"/>
    <s v="02. Milieubeheer en milieuzorg"/>
    <x v="9"/>
    <s v="Vlaamse overheid"/>
    <x v="3"/>
    <x v="1"/>
    <s v="630 Fonds voor Preventie en Sanering inzake Milieu en Natuur"/>
    <s v="630 Fonds voor Preventie en Sanering inzake Milieu en Natuur"/>
    <x v="1"/>
    <n v="95"/>
  </r>
  <r>
    <s v="Allerhande uitgaven i.v.m. de beleidsonderbouwende studies de verwerving van gegevens en het beheer van gegevens, met betrekking tot de ruilverkaveling, de landinrichting, de beheerslandbouw en de bodembescherming"/>
    <s v="Allerhande uitgaven i.v.m. de beleidsonderbouwende studies de verwerving van gegevens en het beheer van gegevens, met betrekking tot de ruilverkaveling, de landinrichting, de beheerslandbouw en de bodembescherming"/>
    <s v="LC1234B"/>
    <m/>
    <x v="0"/>
    <n v="312"/>
    <n v="100"/>
    <s v="02. Milieubeheer en milieuzorg"/>
    <x v="9"/>
    <s v="Vlaamse overheid"/>
    <x v="3"/>
    <x v="1"/>
    <s v="314 Subsidies voor studies, enquêtes, onderzoek-contracten, acties n.e.g."/>
    <s v="314 Subventions pour études, enquêtes, contrats de recherche, actions n.c.a."/>
    <x v="6"/>
    <n v="312"/>
  </r>
  <r>
    <s v="Allerhande uitgaven i.v.m.: de vaststelling, voorkoming en bestrijding van geluidshinder en lichthinder; het uitvoeren van studiewerk i.v.m. de milieuproblematiek; de milieueffectrapportage en de externe veiligheid; de overeenkomst wetenschappelijk evalua"/>
    <s v="Allerhande uitgaven i.v.m.: de vaststelling, voorkoming en bestrijding van geluidshinder en lichthinder; het uitvoeren van studiewerk i.v.m. de milieuproblematiek; de milieueffectrapportage en de externe veiligheid; de overeenkomst wetenschappelijk evalua"/>
    <s v="LC1259B"/>
    <m/>
    <x v="0"/>
    <n v="604.993243243243"/>
    <n v="100"/>
    <s v="02. Milieubeheer en milieuzorg"/>
    <x v="9"/>
    <s v="Vlaamse overheid"/>
    <x v="3"/>
    <x v="1"/>
    <s v="324 Subsidies voor studies, enquêtes, expertise-contracten, onderzoekcontracten, acties n.e.g."/>
    <s v="324 Subventions pour études, enquêtes, contrats d'expertise, contrats de recherche, actions n.c.a."/>
    <x v="6"/>
    <n v="604.993243243243"/>
  </r>
  <r>
    <s v="Uitgaven met betrekking tot lucht- en hinderthema's"/>
    <s v="Uitgaven met betrekking tot lucht- en hinderthema's"/>
    <s v="LC1262BC"/>
    <m/>
    <x v="0"/>
    <n v="795"/>
    <n v="100"/>
    <s v="02. Milieubeheer en milieuzorg"/>
    <x v="9"/>
    <s v="Vlaamse overheid"/>
    <x v="3"/>
    <x v="1"/>
    <s v="630 Fonds voor Preventie en Sanering inzake Milieu en Natuur"/>
    <s v="630 Fonds voor Preventie en Sanering inzake Milieu en Natuur"/>
    <x v="1"/>
    <n v="795"/>
  </r>
  <r>
    <s v="Allerhande uitgaven in verband met het uitvoeren van studiewerk inzake het milieurecht behorende tot het takenpakket van de afdeling Internationaal Milieubeleid en allerhande uitgaven m.b.t. het adviseren van de afdeling Internationaal Milieubeleid inzake"/>
    <s v="Allerhande uitgaven in verband met het uitvoeren van studiewerk inzake het milieurecht behorende tot het takenpakket van de afdeling Internationaal Milieubeleid en allerhande uitgaven m.b.t. het adviseren van de afdeling Internationaal Milieubeleid inzake"/>
    <s v="LC1263B"/>
    <m/>
    <x v="0"/>
    <n v="143.10400000000001"/>
    <n v="83.855098389982103"/>
    <s v="02. Milieubeheer en milieuzorg"/>
    <x v="9"/>
    <s v="Vlaamse overheid"/>
    <x v="3"/>
    <x v="1"/>
    <s v="314 Subsidies voor studies, enquêtes, onderzoek-contracten, acties n.e.g."/>
    <s v="314 Subventions pour études, enquêtes, contrats de recherche, actions n.c.a."/>
    <x v="6"/>
    <n v="120"/>
  </r>
  <r>
    <s v="Subsidie aan het Steunpunt Milieu en Gezondheid"/>
    <s v="Subsidie aan het Steunpunt Milieu en Gezondheid"/>
    <s v="LC3306B"/>
    <m/>
    <x v="0"/>
    <n v="200"/>
    <n v="100"/>
    <s v="07. Gezondheid"/>
    <x v="4"/>
    <s v="Vlaamse overheid"/>
    <x v="3"/>
    <x v="1"/>
    <s v="313 Subsidies aan instellingen en verenigingen n.e.g."/>
    <s v="313 Subventions aux institutions et associations n.c.a."/>
    <x v="6"/>
    <n v="200"/>
  </r>
  <r>
    <s v="Dotatie aan het EVA Vlaamse Landmaatschappij"/>
    <s v="Dotatie aan het EVA Vlaamse Landmaatschappij"/>
    <s v="LC4141B"/>
    <m/>
    <x v="0"/>
    <n v="77.370956835343193"/>
    <n v="100"/>
    <s v="04. Transport, telecommunicatie en andere infrastructuur"/>
    <x v="11"/>
    <s v="Vlaamse overheid"/>
    <x v="3"/>
    <x v="1"/>
    <s v="314 Subsidies voor studies, enquêtes, onderzoek-contracten, acties n.e.g."/>
    <s v="314 Subventions pour études, enquêtes, contrats de recherche, actions n.c.a."/>
    <x v="6"/>
    <n v="77.370956835343193"/>
  </r>
  <r>
    <s v="Uitgaven in toepassing van het decreet van 22 februari 1995 betreffende de bodemsanering (o.a. sensibilisering, studies en onderzoeken - bodem, locatiegebonden onderzoeken, register, kadaster) - overdracht aan OVAM"/>
    <s v="Uitgaven in toepassing van het decreet van 22 februari 1995 betreffende de bodemsanering (o.a. sensibilisering, studies en onderzoeken - bodem, locatiegebonden onderzoeken, register, kadaster) - overdracht aan OVAM"/>
    <s v="LC4144BC"/>
    <m/>
    <x v="0"/>
    <n v="100"/>
    <n v="100"/>
    <s v="02. Milieubeheer en milieuzorg"/>
    <x v="9"/>
    <s v="Vlaamse overheid"/>
    <x v="3"/>
    <x v="1"/>
    <s v="630 Fonds voor Preventie en Sanering inzake Milieu en Natuur"/>
    <s v="630 Fonds voor Preventie en Sanering inzake Milieu en Natuur"/>
    <x v="1"/>
    <n v="100"/>
  </r>
  <r>
    <s v="Werkingsdotatie aan het IVA Vlaamse Milieumaatschappij (VMM)"/>
    <s v="Werkingsdotatie aan het IVA Vlaamse Milieumaatschappij (VMM)"/>
    <s v="LC4146B"/>
    <m/>
    <x v="0"/>
    <n v="7487.3422033095703"/>
    <n v="27.949768316432699"/>
    <s v="02. Milieubeheer en milieuzorg"/>
    <x v="9"/>
    <s v="Vlaamse overheid"/>
    <x v="3"/>
    <x v="1"/>
    <s v="324 Subsidies voor studies, enquêtes, expertise-contracten, onderzoekcontracten, acties n.e.g."/>
    <s v="324 Subventions pour études, enquêtes, contrats d'expertise, contrats de recherche, actions n.c.a."/>
    <x v="6"/>
    <n v="2092.6947988835122"/>
  </r>
  <r>
    <s v="Werkingsdotatie aan het EVA Vlaamse Landmaatschappij, Mestbank"/>
    <s v="Werkingsdotatie aan het EVA Vlaamse Landmaatschappij, Mestbank"/>
    <s v="LC4148B"/>
    <m/>
    <x v="0"/>
    <n v="406.23661817183603"/>
    <n v="100"/>
    <s v="04. Transport, telecommunicatie en andere infrastructuur"/>
    <x v="11"/>
    <s v="Vlaamse overheid"/>
    <x v="3"/>
    <x v="1"/>
    <s v="314 Subsidies voor studies, enquêtes, onderzoek-contracten, acties n.e.g."/>
    <s v="314 Subventions pour études, enquêtes, contrats de recherche, actions n.c.a."/>
    <x v="6"/>
    <n v="406.23661817183603"/>
  </r>
  <r>
    <s v="Dotatie aan VITO voor de uitvoering van referentietaken voor het beleidsdomein LNE"/>
    <s v="Dotatie aan VITO voor de uitvoering van referentietaken voor het beleidsdomein LNE"/>
    <s v="LC4150B"/>
    <m/>
    <x v="0"/>
    <n v="2103"/>
    <n v="100"/>
    <s v="02. Milieubeheer en milieuzorg"/>
    <x v="9"/>
    <s v="Vlaamse overheid"/>
    <x v="3"/>
    <x v="1"/>
    <s v="236 VITO - Vlaamse Instelling voor Technologisch Onderzoek"/>
    <s v="236 VITO - Vlaamse Instelling voor Technologisch Onderzoek"/>
    <x v="5"/>
    <n v="2103"/>
  </r>
  <r>
    <s v="Uitgaven in toepassing van het decreet van 2 juli 1981 betreffende de voorkoming en het beheer van afvalstoffen (o.a. sensibilisering, studies en onderzoeken - afval en werkingsbijdragen inzameling en afzet) - overdracht aan OVAM"/>
    <s v="Uitgaven in toepassing van het decreet van 2 juli 1981 betreffende de voorkoming en het beheer van afvalstoffen (o.a. sensibilisering, studies en onderzoeken - afval en werkingsbijdragen inzameling en afzet) - overdracht aan OVAM"/>
    <s v="LC4172BC"/>
    <m/>
    <x v="0"/>
    <n v="1298.9000000000001"/>
    <n v="100"/>
    <s v="02. Milieubeheer en milieuzorg"/>
    <x v="9"/>
    <s v="Vlaamse overheid"/>
    <x v="3"/>
    <x v="1"/>
    <s v="630 Fonds voor Preventie en Sanering inzake Milieu en Natuur"/>
    <s v="630 Fonds voor Preventie en Sanering inzake Milieu en Natuur"/>
    <x v="1"/>
    <n v="1298.9000000000001"/>
  </r>
  <r>
    <s v="Algemene werkingstoelage aan openbare waterdistributienetwerken"/>
    <s v="Algemene werkingstoelage aan openbare waterdistributienetwerken"/>
    <s v="LC4350BC"/>
    <m/>
    <x v="0"/>
    <n v="4522"/>
    <n v="56.9438301636444"/>
    <s v="02. Milieubeheer en milieuzorg"/>
    <x v="9"/>
    <s v="Vlaamse overheid"/>
    <x v="3"/>
    <x v="1"/>
    <s v="630 Fonds voor Preventie en Sanering inzake Milieu en Natuur"/>
    <s v="630 Fonds voor Preventie en Sanering inzake Milieu en Natuur"/>
    <x v="1"/>
    <n v="2574.9999999999995"/>
  </r>
  <r>
    <s v="Specifieke werkingskosten van het IVA Instituut voor Natuur- en Bosonderzoek"/>
    <s v="Specifieke werkingskosten van het IVA Instituut voor Natuur- en Bosonderzoek"/>
    <s v="LD1203C"/>
    <m/>
    <x v="0"/>
    <n v="2975"/>
    <n v="55"/>
    <s v="02. Milieubeheer en milieuzorg"/>
    <x v="9"/>
    <s v="Vlaamse overheid"/>
    <x v="3"/>
    <x v="1"/>
    <s v="211 Basisfinanciering, werking, investeringen van de WI"/>
    <s v="211 Financement de base, fonctionnement, investissements des IS"/>
    <x v="5"/>
    <n v="1636.25"/>
  </r>
  <r>
    <s v="Uitgaven in verband met studies en projecten in het kader van het bosbeheer, natuurbehoud, - beheer en -ontwikkeling, de groenvoorziening, de visserij, de jacht en de vogelbescherming (inclusief uitgaven met EU cofinanciering)"/>
    <s v="Uitgaven in verband met studies en projecten in het kader van het bosbeheer, natuurbehoud, - beheer en -ontwikkeling, de groenvoorziening, de visserij, de jacht en de vogelbescherming (inclusief uitgaven met EU cofinanciering)"/>
    <s v="LD1208BC"/>
    <m/>
    <x v="0"/>
    <n v="191.877281021898"/>
    <n v="100"/>
    <s v="02. Milieubeheer en milieuzorg"/>
    <x v="9"/>
    <s v="Vlaamse overheid"/>
    <x v="3"/>
    <x v="1"/>
    <s v="630 Fonds voor Preventie en Sanering inzake Milieu en Natuur"/>
    <s v="630 Fonds voor Preventie en Sanering inzake Milieu en Natuur"/>
    <x v="1"/>
    <n v="191.87728102189803"/>
  </r>
  <r>
    <s v="Allerhande uitgaven in verband met dringende studies of opdrachten van algemeen dienstbetoon buiten de programmatie van het IVA Instituut voor Natuur- en Bosonderzoek"/>
    <s v="Allerhande uitgaven in verband met dringende studies of opdrachten van algemeen dienstbetoon buiten de programmatie van het IVA Instituut voor Natuur- en Bosonderzoek"/>
    <s v="LD1245C"/>
    <m/>
    <x v="0"/>
    <n v="196"/>
    <n v="100"/>
    <s v="02. Milieubeheer en milieuzorg"/>
    <x v="9"/>
    <s v="Vlaamse overheid"/>
    <x v="3"/>
    <x v="1"/>
    <s v="211 Basisfinanciering, werking, investeringen van de WI"/>
    <s v="211 Financement de base, fonctionnement, investissements des IS"/>
    <x v="5"/>
    <n v="196"/>
  </r>
  <r>
    <s v="Boskartering, bosinventarisatie en uitgaven van alle aard in verband met beleidsgerichte studies en modelprojecten, op het gebied van bosbouw, groenvoorziening, jacht, vogelbescherming en riviervisserij in Vlaanderen en internationaal verband overeenkomst"/>
    <s v="Boskartering, bosinventarisatie en uitgaven van alle aard in verband met beleidsgerichte studies en modelprojecten, op het gebied van bosbouw, groenvoorziening, jacht, vogelbescherming en riviervisserij in Vlaanderen en internationaal verband overeenkomst"/>
    <s v="LD1263D"/>
    <m/>
    <x v="0"/>
    <n v="171.78972046139501"/>
    <n v="34.045922377027999"/>
    <s v="08. Landbouw"/>
    <x v="6"/>
    <s v="Vlaamse overheid"/>
    <x v="3"/>
    <x v="1"/>
    <s v="211 Basisfinanciering, werking, investeringen van de WI"/>
    <s v="211 Financement de base, fonctionnement, investissements des IS"/>
    <x v="5"/>
    <n v="58.487394879999925"/>
  </r>
  <r>
    <s v="Werkingskosten ter uitvoering van het visserijfonds"/>
    <s v="Werkingskosten ter uitvoering van het visserijfonds"/>
    <s v="LD1291D"/>
    <m/>
    <x v="0"/>
    <n v="72.857142600000003"/>
    <n v="100"/>
    <s v="08. Landbouw"/>
    <x v="6"/>
    <s v="Vlaamse overheid"/>
    <x v="3"/>
    <x v="1"/>
    <s v="314 Subsidies voor studies, enquêtes, onderzoek-contracten, acties n.e.g."/>
    <s v="314 Subventions pour études, enquêtes, contrats de recherche, actions n.c.a."/>
    <x v="6"/>
    <n v="72.857142600000003"/>
  </r>
  <r>
    <s v="Investeringsuitgaven van alle aard door het IVA Instituut voor Natuur- en Bosonderzoek i.v.m. de aanleg, de instandhouding en de verbetering van proefvelden, zaadtuinen, arboreta, kwekerijen en zaadbestanden"/>
    <s v="Investeringsuitgaven van alle aard door het IVA Instituut voor Natuur- en Bosonderzoek i.v.m. de aanleg, de instandhouding en de verbetering van proefvelden, zaadtuinen, arboreta, kwekerijen en zaadbestanden"/>
    <s v="LD7363C"/>
    <m/>
    <x v="0"/>
    <n v="58"/>
    <n v="55"/>
    <s v="02. Milieubeheer en milieuzorg"/>
    <x v="9"/>
    <s v="Vlaamse overheid"/>
    <x v="3"/>
    <x v="1"/>
    <s v="211 Basisfinanciering, werking, investeringen van de WI"/>
    <s v="211 Financement de base, fonctionnement, investissements des IS"/>
    <x v="5"/>
    <n v="31.9"/>
  </r>
  <r>
    <s v="Aankoop van materiaal voor uitrusting van het IVA Instituut voor Natuur- en Bosonderzoek (machines, meubilair, materiaal, apparatuur en vervoermiddelen)"/>
    <s v="Aankoop van materiaal voor uitrusting van het IVA Instituut voor Natuur- en Bosonderzoek (machines, meubilair, materiaal, apparatuur en vervoermiddelen)"/>
    <s v="LD7402C"/>
    <m/>
    <x v="0"/>
    <n v="611"/>
    <n v="55"/>
    <s v="02. Milieubeheer en milieuzorg"/>
    <x v="9"/>
    <s v="Vlaamse overheid"/>
    <x v="3"/>
    <x v="1"/>
    <s v="211 Basisfinanciering, werking, investeringen van de WI"/>
    <s v="211 Financement de base, fonctionnement, investissements des IS"/>
    <x v="5"/>
    <n v="336.05"/>
  </r>
  <r>
    <s v="Werkingskosten (inbegrepen arbeidsprestaties van werklieden en technici uit de privé-sector en kosten voor aankoop en onderhoud van klein materiaal t.b.v. het hydrologisch onderzoek van de afdeling) specifiek aan de Afdeling Waterbouwkundig Laboratorium e"/>
    <s v="Werkingskosten (inbegrepen arbeidsprestaties van werklieden en technici uit de privé-sector en kosten voor aankoop en onderhoud van klein materiaal t.b.v. het hydrologisch onderzoek van de afdeling) specifiek aan de Afdeling Waterbouwkundig Laboratorium e"/>
    <s v="MD1211B"/>
    <m/>
    <x v="0"/>
    <n v="2200"/>
    <n v="100"/>
    <s v="04. Transport, telecommunicatie en andere infrastructuur"/>
    <x v="11"/>
    <s v="Vlaamse overheid"/>
    <x v="3"/>
    <x v="1"/>
    <s v="211 Basisfinanciering, werking, investeringen van de WI"/>
    <s v="211 Financement de base, fonctionnement, investissements des IS"/>
    <x v="5"/>
    <n v="2200"/>
  </r>
  <r>
    <s v="Aankoop van specifieke machines, meubelen, materiaal en vervoermiddelen te land en te water (afdeling Waterbouwkundig Laboratorium)"/>
    <s v="Aankoop van specifieke machines, meubelen, materiaal en vervoermiddelen te land en te water (afdeling Waterbouwkundig Laboratorium)"/>
    <s v="MD7404B"/>
    <m/>
    <x v="0"/>
    <n v="500"/>
    <n v="50"/>
    <s v="04. Transport, telecommunicatie en andere infrastructuur"/>
    <x v="11"/>
    <s v="Vlaamse overheid"/>
    <x v="3"/>
    <x v="1"/>
    <s v="211 Basisfinanciering, werking, investeringen van de WI"/>
    <s v="211 Financement de base, fonctionnement, investissements des IS"/>
    <x v="5"/>
    <n v="250"/>
  </r>
  <r>
    <s v="Allerhande uitgaven i.v.m. de voorbereiding, de planning, de studie en begeleiding van projecten mobiliteitsconvenants en basismobiliteit"/>
    <s v="Allerhande uitgaven i.v.m. de voorbereiding, de planning, de studie en begeleiding van projecten mobiliteitsconvenants en basismobiliteit"/>
    <s v="MF1210B"/>
    <m/>
    <x v="0"/>
    <n v="425"/>
    <n v="100"/>
    <s v="04. Transport, telecommunicatie en andere infrastructuur"/>
    <x v="11"/>
    <s v="Vlaamse overheid"/>
    <x v="3"/>
    <x v="1"/>
    <s v="314 Subsidies voor studies, enquêtes, onderzoek-contracten, acties n.e.g."/>
    <s v="314 Subventions pour études, enquêtes, contrats de recherche, actions n.c.a."/>
    <x v="6"/>
    <n v="425"/>
  </r>
  <r>
    <s v="Uitgaven m.b.t. mobiliteitsstudies en voor de begeleiding bij het opstellen en uitvoeren van bedrijfsvervoerplannen met inbegrip van studies en enquêtes inzake mobiliteitsbehoeften en studies m.b.t. organisatie, beheer, enz."/>
    <s v="Uitgaven m.b.t. mobiliteitsstudies en voor de begeleiding bij het opstellen en uitvoeren van bedrijfsvervoerplannen met inbegrip van studies en enquêtes inzake mobiliteitsbehoeften en studies m.b.t. organisatie, beheer, enz."/>
    <s v="MF1223B"/>
    <m/>
    <x v="0"/>
    <n v="82.5"/>
    <n v="100"/>
    <s v="04. Transport, telecommunicatie en andere infrastructuur"/>
    <x v="11"/>
    <s v="Vlaamse overheid"/>
    <x v="3"/>
    <x v="1"/>
    <s v="314 Subsidies voor studies, enquêtes, onderzoek-contracten, acties n.e.g."/>
    <s v="314 Subventions pour études, enquêtes, contrats de recherche, actions n.c.a."/>
    <x v="6"/>
    <n v="82.5"/>
  </r>
  <r>
    <s v="Allerhande uitgaven m.b.t. vervoer en mobiliteit : studies en proefprojecten alsmede de uitgaven voor de begeleiding bij het opstellen en uitvoeren van bedrijfsvervoerplannen"/>
    <s v="Allerhande uitgaven m.b.t. vervoer en mobiliteit : studies en proefprojecten alsmede de uitgaven voor de begeleiding bij het opstellen en uitvoeren van bedrijfsvervoerplannen"/>
    <s v="MF1230BU"/>
    <m/>
    <x v="0"/>
    <n v="471.2"/>
    <n v="100"/>
    <s v="04. Transport, telecommunicatie en andere infrastructuur"/>
    <x v="11"/>
    <s v="Vlaamse overheid"/>
    <x v="3"/>
    <x v="1"/>
    <s v="324 Subsidies voor studies, enquêtes, expertise-contracten, onderzoekcontracten, acties n.e.g."/>
    <s v="324 Subventions pour études, enquêtes, contrats d'expertise, contrats de recherche, actions n.c.a."/>
    <x v="6"/>
    <n v="471.2"/>
  </r>
  <r>
    <s v="Studies en onderzoekingen inzake havenmateries en de reorganisatie m.i.v. allerhande uitgaven voortvloeiend uit internationale contacten (Departement MOW)"/>
    <s v="Studies en onderzoekingen inzake havenmateries en de reorganisatie m.i.v. allerhande uitgaven voortvloeiend uit internationale contacten (Departement MOW)"/>
    <s v="MG1271B"/>
    <m/>
    <x v="0"/>
    <n v="137"/>
    <n v="40"/>
    <s v="04. Transport, telecommunicatie en andere infrastructuur"/>
    <x v="11"/>
    <s v="Vlaamse overheid"/>
    <x v="3"/>
    <x v="1"/>
    <s v="314 Subsidies voor studies, enquêtes, onderzoek-contracten, acties n.e.g."/>
    <s v="314 Subventions pour études, enquêtes, contrats de recherche, actions n.c.a."/>
    <x v="6"/>
    <n v="54.8"/>
  </r>
  <r>
    <s v="Project lange termijn visie RSV"/>
    <s v="Project lange termijn visie RSV"/>
    <s v="ND1207C"/>
    <m/>
    <x v="0"/>
    <n v="269"/>
    <n v="100"/>
    <s v="04. Transport, telecommunicatie en andere infrastructuur"/>
    <x v="11"/>
    <s v="Vlaamse overheid"/>
    <x v="3"/>
    <x v="1"/>
    <s v="314 Subsidies voor studies, enquêtes, onderzoek-contracten, acties n.e.g."/>
    <s v="314 Subventions pour études, enquêtes, contrats de recherche, actions n.c.a."/>
    <x v="6"/>
    <n v="269"/>
  </r>
  <r>
    <s v="Allerhande onderzoek en studies betreffende de ruimtelijke ordening en externe ondersteuning bij de opmaak van gewestelijke ruimtelijke uitvoeringsplannen"/>
    <s v="Allerhande onderzoek en studies betreffende de ruimtelijke ordening en externe ondersteuning bij de opmaak van gewestelijke ruimtelijke uitvoeringsplannen"/>
    <s v="ND1232C"/>
    <m/>
    <x v="0"/>
    <n v="849"/>
    <n v="80"/>
    <s v="04. Transport, telecommunicatie en andere infrastructuur"/>
    <x v="11"/>
    <s v="Vlaamse overheid"/>
    <x v="3"/>
    <x v="1"/>
    <s v="324 Subsidies voor studies, enquêtes, expertise-contracten, onderzoekcontracten, acties n.e.g."/>
    <s v="324 Subventions pour études, enquêtes, contrats d'expertise, contrats de recherche, actions n.c.a."/>
    <x v="6"/>
    <n v="679.2"/>
  </r>
  <r>
    <s v="Subsidie Steunpunt Ruimte en Wonen"/>
    <s v="Subsidie Steunpunt Ruimte en Wonen"/>
    <s v="ND3305C"/>
    <m/>
    <x v="0"/>
    <n v="359"/>
    <n v="100"/>
    <s v="04. Transport, telecommunicatie en andere infrastructuur"/>
    <x v="11"/>
    <s v="Vlaamse overheid"/>
    <x v="3"/>
    <x v="1"/>
    <s v="313 Subsidies aan instellingen en verenigingen n.e.g."/>
    <s v="313 Subventions aux institutions et associations n.c.a."/>
    <x v="6"/>
    <n v="359"/>
  </r>
  <r>
    <s v="Uitgaven met betrekking tot onderzoek en monitoring in het beleidsdomein huisvesting"/>
    <s v="Uitgaven met betrekking tot onderzoek en monitoring in het beleidsdomein huisvesting"/>
    <s v="NE1205C"/>
    <m/>
    <x v="0"/>
    <n v="50"/>
    <n v="100"/>
    <s v="04. Transport, telecommunicatie en andere infrastructuur"/>
    <x v="11"/>
    <s v="Vlaamse overheid"/>
    <x v="3"/>
    <x v="1"/>
    <s v="314 Subsidies voor studies, enquêtes, onderzoek-contracten, acties n.e.g."/>
    <s v="314 Subventions pour études, enquêtes, contrats de recherche, actions n.c.a."/>
    <x v="6"/>
    <n v="50"/>
  </r>
  <r>
    <s v="Subsidie aan het Steunpunt Ruimte en Wonen"/>
    <s v="Subsidie aan het Steunpunt Ruimte en Wonen"/>
    <s v="NE3350C"/>
    <m/>
    <x v="0"/>
    <n v="315"/>
    <n v="100"/>
    <s v="04. Transport, telecommunicatie en andere infrastructuur"/>
    <x v="11"/>
    <s v="Vlaamse overheid"/>
    <x v="3"/>
    <x v="1"/>
    <s v="313 Subsidies aan instellingen en verenigingen n.e.g."/>
    <s v="313 Subventions aux institutions et associations n.c.a."/>
    <x v="6"/>
    <n v="315"/>
  </r>
  <r>
    <s v="Externe studiekosten"/>
    <s v="Externe studiekosten"/>
    <s v="NF1232C"/>
    <m/>
    <x v="0"/>
    <n v="97"/>
    <n v="100"/>
    <s v="11. Politieke en sociale systemen, structuren en processen"/>
    <x v="7"/>
    <s v="Vlaamse overheid"/>
    <x v="3"/>
    <x v="1"/>
    <s v="314 Subsidies voor studies, enquêtes, onderzoek-contracten, acties n.e.g."/>
    <s v="314 Subventions pour études, enquêtes, contrats de recherche, actions n.c.a."/>
    <x v="6"/>
    <n v="97"/>
  </r>
  <r>
    <s v="Dotatie aan de DAB &quot;IVA Vlaams Instituut voor Onroerend Erfgoed&quot;"/>
    <s v="Dotatie aan de DAB &quot;IVA Vlaams Instituut voor Onroerend Erfgoed&quot;"/>
    <s v="NF4101C"/>
    <m/>
    <x v="0"/>
    <n v="6020.5479999999998"/>
    <n v="55"/>
    <s v="11. Politieke en sociale systemen, structuren en processen"/>
    <x v="7"/>
    <s v="Vlaamse overheid"/>
    <x v="3"/>
    <x v="1"/>
    <s v="211 Basisfinanciering, werking, investeringen van de WI"/>
    <s v="211 Financement de base, fonctionnement, investissements des IS"/>
    <x v="5"/>
    <n v="3311.3014000000003"/>
  </r>
  <r>
    <s v="Dotatie voor het Vlaams Parlement - IST"/>
    <s v="Dotatie voor het Vlaams Parlement - IST"/>
    <s v="VD0101P"/>
    <m/>
    <x v="0"/>
    <n v="1258.7496329165499"/>
    <n v="65.337032512640803"/>
    <s v="11. Politieke en sociale systemen, structuren en processen"/>
    <x v="7"/>
    <s v="Vlaamse overheid"/>
    <x v="3"/>
    <x v="1"/>
    <s v="211 Basisfinanciering, werking, investeringen van de WI"/>
    <s v="211 Financement de base, fonctionnement, investissements des IS"/>
    <x v="5"/>
    <n v="822.42965691143297"/>
  </r>
  <r>
    <s v="Secrétariat général: Dotation IWEPS"/>
    <s v="Secrétariat général: Dotation IWEPS"/>
    <s v="09.11.41.01"/>
    <m/>
    <x v="0"/>
    <n v="5145"/>
    <n v="48"/>
    <s v="11. Politieke en sociale systemen, structuren en processen"/>
    <x v="7"/>
    <s v="Waals Gewest"/>
    <x v="4"/>
    <x v="1"/>
    <s v="410 O&amp;O-programma's en -projecten (subsidies en terugvorderbare voorschotten)"/>
    <s v="410 Programmes et projets de R&amp;D (subventions et avances récupérables)"/>
    <x v="0"/>
    <n v="2469.6"/>
  </r>
  <r>
    <s v="Secrétariat général: Subv."/>
    <s v="Secrétariat général: Subv."/>
    <s v="10.03.33.05"/>
    <m/>
    <x v="0"/>
    <n v="322"/>
    <n v="25"/>
    <s v="11. Politieke en sociale systemen, structuren en processen"/>
    <x v="7"/>
    <s v="Waals Gewest"/>
    <x v="4"/>
    <x v="1"/>
    <s v="410 O&amp;O-programma's en -projecten (subsidies en terugvorderbare voorschotten)"/>
    <s v="410 Programmes et projets de R&amp;D (subventions et avances récupérables)"/>
    <x v="0"/>
    <n v="80.5"/>
  </r>
  <r>
    <s v="Travaux Publics: Etudes"/>
    <s v="Travaux Publics: Etudes"/>
    <s v="13.02.12.03"/>
    <m/>
    <x v="0"/>
    <n v="437.07"/>
    <n v="10"/>
    <s v="04. Transport, telecommunicatie en andere infrastructuur"/>
    <x v="11"/>
    <s v="Waals Gewest"/>
    <x v="4"/>
    <x v="1"/>
    <s v="314 Subsidies voor studies, enquêtes, onderzoek-contracten, acties n.e.g."/>
    <s v="314 Subventions pour études, enquêtes, contrats de recherche, actions n.c.a."/>
    <x v="6"/>
    <n v="43.707000000000001"/>
  </r>
  <r>
    <s v="Subv. pour travauxaux administrations publiques subordonnés - sécurisation"/>
    <s v="Subv. pour travauxaux administrations publiques subordonnés - sécurisation"/>
    <s v="13.12.63.02"/>
    <m/>
    <x v="0"/>
    <n v="21613.62"/>
    <n v="0.8"/>
    <s v="04. Transport, telecommunicatie en andere infrastructuur"/>
    <x v="11"/>
    <s v="Waals Gewest"/>
    <x v="4"/>
    <x v="1"/>
    <s v="410 O&amp;O-programma's en -projecten (subsidies en terugvorderbare voorschotten)"/>
    <s v="410 Programmes et projets de R&amp;D (subventions et avances récupérables)"/>
    <x v="0"/>
    <n v="172.90896000000001"/>
  </r>
  <r>
    <s v="Subv. aux administrations publiques subordonnés - bâtiments publics"/>
    <s v="Subv. aux administrations publiques subordonnés - bâtiments publics"/>
    <s v="13.12.63.03"/>
    <m/>
    <x v="0"/>
    <n v="8079.88"/>
    <n v="1"/>
    <s v="04. Transport, telecommunicatie en andere infrastructuur"/>
    <x v="11"/>
    <s v="Waals Gewest"/>
    <x v="4"/>
    <x v="1"/>
    <s v="410 O&amp;O-programma's en -projecten (subsidies en terugvorderbare voorschotten)"/>
    <s v="410 Programmes et projets de R&amp;D (subventions et avances récupérables)"/>
    <x v="0"/>
    <n v="80.7988"/>
  </r>
  <r>
    <s v="Subv. aux administrations publiques subordonnés - cadre de vie"/>
    <s v="Subv. aux administrations publiques subordonnés - cadre de vie"/>
    <s v="13.12.63.04"/>
    <m/>
    <x v="0"/>
    <n v="3230.5"/>
    <n v="0.8"/>
    <s v="04. Transport, telecommunicatie en andere infrastructuur"/>
    <x v="11"/>
    <s v="Waals Gewest"/>
    <x v="4"/>
    <x v="1"/>
    <s v="410 O&amp;O-programma's en -projecten (subsidies en terugvorderbare voorschotten)"/>
    <s v="410 Programmes et projets de R&amp;D (subventions et avances récupérables)"/>
    <x v="0"/>
    <n v="25.844000000000001"/>
  </r>
  <r>
    <s v="Subv. aux administrations publiques subordonnés - édifices du culte"/>
    <s v="Subv. aux administrations publiques subordonnés - édifices du culte"/>
    <s v="13.12.63.08"/>
    <m/>
    <x v="0"/>
    <n v="2323"/>
    <n v="1"/>
    <s v="04. Transport, telecommunicatie en andere infrastructuur"/>
    <x v="11"/>
    <s v="Waals Gewest"/>
    <x v="4"/>
    <x v="1"/>
    <s v="410 O&amp;O-programma's en -projecten (subsidies en terugvorderbare voorschotten)"/>
    <s v="410 Programmes et projets de R&amp;D (subventions et avances récupérables)"/>
    <x v="0"/>
    <n v="23.23"/>
  </r>
  <r>
    <s v="Subv. aux administrations publiques subordonnés - FEDER"/>
    <s v="Subv. aux administrations publiques subordonnés - FEDER"/>
    <s v="13.12.63.09"/>
    <m/>
    <x v="0"/>
    <n v="601.61"/>
    <n v="0.8"/>
    <s v="04. Transport, telecommunicatie en andere infrastructuur"/>
    <x v="11"/>
    <s v="Waals Gewest"/>
    <x v="4"/>
    <x v="1"/>
    <s v="410 O&amp;O-programma's en -projecten (subsidies en terugvorderbare voorschotten)"/>
    <s v="410 Programmes et projets de R&amp;D (subventions et avances récupérables)"/>
    <x v="0"/>
    <n v="4.8128799999999998"/>
  </r>
  <r>
    <s v="Subv. Au CRAC - Services de sécurité"/>
    <s v="Subv. Au CRAC - Services de sécurité"/>
    <s v="13.12.63.10"/>
    <m/>
    <x v="0"/>
    <n v="4000"/>
    <n v="1"/>
    <s v="04. Transport, telecommunicatie en andere infrastructuur"/>
    <x v="11"/>
    <s v="Waals Gewest"/>
    <x v="4"/>
    <x v="1"/>
    <s v="410 O&amp;O-programma's en -projecten (subsidies en terugvorderbare voorschotten)"/>
    <s v="410 Programmes et projets de R&amp;D (subventions et avances récupérables)"/>
    <x v="0"/>
    <n v="40"/>
  </r>
  <r>
    <s v="Département de la Nature et des Forêts : frais de fonctionnement liés aux dispositifs expérimentaux"/>
    <s v="Département de la Nature et des Forêts : frais de fonctionnement liés aux dispositifs expérimentaux"/>
    <s v="15.03.12.07"/>
    <m/>
    <x v="0"/>
    <n v="647"/>
    <n v="100"/>
    <s v="08. Landbouw"/>
    <x v="6"/>
    <s v="Waals Gewest"/>
    <x v="4"/>
    <x v="1"/>
    <s v="211 Basisfinanciering, werking, investeringen van de WI"/>
    <s v="211 Financement de base, fonctionnement, investissements des IS"/>
    <x v="5"/>
    <n v="647"/>
  </r>
  <r>
    <s v="Sub aux associations et organismes privés - convention cadre"/>
    <s v="Sub aux associations et organismes privés - convention cadre"/>
    <s v="15.03.33.03"/>
    <m/>
    <x v="0"/>
    <n v="1136.33"/>
    <n v="1"/>
    <s v="02. Milieubeheer en milieuzorg"/>
    <x v="9"/>
    <s v="Waals Gewest"/>
    <x v="4"/>
    <x v="1"/>
    <s v="410 O&amp;O-programma's en -projecten (subsidies en terugvorderbare voorschotten)"/>
    <s v="410 Programmes et projets de R&amp;D (subventions et avances récupérables)"/>
    <x v="0"/>
    <n v="11.363299999999999"/>
  </r>
  <r>
    <s v="Recherche, qualité, développement: Subv. CRA"/>
    <s v="Recherche, qualité, développement: Subv. CRA"/>
    <s v="15.03.41.02"/>
    <m/>
    <x v="0"/>
    <n v="19480"/>
    <n v="100"/>
    <s v="02. Milieubeheer en milieuzorg"/>
    <x v="9"/>
    <s v="Waals Gewest"/>
    <x v="4"/>
    <x v="1"/>
    <s v="410 O&amp;O-programma's en -projecten (subsidies en terugvorderbare voorschotten)"/>
    <s v="410 Programmes et projets de R&amp;D (subventions et avances récupérables)"/>
    <x v="0"/>
    <n v="19480"/>
  </r>
  <r>
    <s v="Subventions à des recherches scientifiques et techniques"/>
    <s v="Subventions à des recherches scientifiques et techniques"/>
    <s v="15.03.41.47"/>
    <m/>
    <x v="0"/>
    <n v="5800"/>
    <n v="100"/>
    <s v="02. Milieubeheer en milieuzorg"/>
    <x v="9"/>
    <s v="Waals Gewest"/>
    <x v="4"/>
    <x v="1"/>
    <s v="410 O&amp;O-programma's en -projecten (subsidies en terugvorderbare voorschotten)"/>
    <s v="410 Programmes et projets de R&amp;D (subventions et avances récupérables)"/>
    <x v="0"/>
    <n v="5800"/>
  </r>
  <r>
    <s v="Investissements pour prog. Recherche - CAW"/>
    <s v="Investissements pour prog. Recherche - CAW"/>
    <s v="15.03.74.01"/>
    <m/>
    <x v="0"/>
    <n v="75"/>
    <n v="100"/>
    <s v="08. Landbouw"/>
    <x v="6"/>
    <s v="Waals Gewest"/>
    <x v="4"/>
    <x v="1"/>
    <s v="211 Basisfinanciering, werking, investeringen van de WI"/>
    <s v="211 Financement de base, fonctionnement, investissements des IS"/>
    <x v="5"/>
    <n v="75"/>
  </r>
  <r>
    <s v="Nature-Forêt-Chasse: Etudes CAW"/>
    <s v="Nature-Forêt-Chasse: Etudes CAW"/>
    <s v="15.11.12.02"/>
    <m/>
    <x v="0"/>
    <n v="1038.92"/>
    <n v="3"/>
    <s v="02. Milieubeheer en milieuzorg"/>
    <x v="9"/>
    <s v="Waals Gewest"/>
    <x v="4"/>
    <x v="1"/>
    <s v="410 O&amp;O-programma's en -projecten (subsidies en terugvorderbare voorschotten)"/>
    <s v="410 Programmes et projets de R&amp;D (subventions et avances récupérables)"/>
    <x v="0"/>
    <n v="31.167600000000004"/>
  </r>
  <r>
    <s v="Nature-Forêt-Chasse: Etudes et conventions CAW"/>
    <s v="Nature-Forêt-Chasse: Etudes et conventions CAW"/>
    <s v="15.11.12.03"/>
    <m/>
    <x v="0"/>
    <n v="1581.14"/>
    <n v="12"/>
    <s v="02. Milieubeheer en milieuzorg"/>
    <x v="9"/>
    <s v="Waals Gewest"/>
    <x v="4"/>
    <x v="1"/>
    <s v="410 O&amp;O-programma's en -projecten (subsidies en terugvorderbare voorschotten)"/>
    <s v="410 Programmes et projets de R&amp;D (subventions et avances récupérables)"/>
    <x v="0"/>
    <n v="189.73680000000002"/>
  </r>
  <r>
    <s v="Nature-Forêt-Chasse: Conventions d'études PDR - Cof. Europ."/>
    <s v="Nature-Forêt-Chasse: Conventions d'études PDR - Cof. Europ."/>
    <s v="15.11.12.04"/>
    <m/>
    <x v="0"/>
    <n v="180"/>
    <n v="100"/>
    <s v="02. Milieubeheer en milieuzorg"/>
    <x v="9"/>
    <s v="Waals Gewest"/>
    <x v="4"/>
    <x v="1"/>
    <s v="410 O&amp;O-programma's en -projecten (subsidies en terugvorderbare voorschotten)"/>
    <s v="410 Programmes et projets de R&amp;D (subventions et avances récupérables)"/>
    <x v="0"/>
    <n v="180"/>
  </r>
  <r>
    <s v="Nature-Forêt-Chasse: Lutte sanitaire en forêt wallonne"/>
    <s v="Nature-Forêt-Chasse: Lutte sanitaire en forêt wallonne"/>
    <s v="15.11.12.06"/>
    <m/>
    <x v="0"/>
    <n v="97.56"/>
    <n v="59"/>
    <s v="02. Milieubeheer en milieuzorg"/>
    <x v="9"/>
    <s v="Waals Gewest"/>
    <x v="4"/>
    <x v="1"/>
    <s v="410 O&amp;O-programma's en -projecten (subsidies en terugvorderbare voorschotten)"/>
    <s v="410 Programmes et projets de R&amp;D (subventions et avances récupérables)"/>
    <x v="0"/>
    <n v="57.560400000000001"/>
  </r>
  <r>
    <s v="Conventions d'études Natura 2000"/>
    <s v="Conventions d'études Natura 2000"/>
    <s v="15.11.12.07"/>
    <m/>
    <x v="0"/>
    <n v="602.94000000000005"/>
    <n v="17"/>
    <s v="08. Landbouw"/>
    <x v="6"/>
    <s v="Waals Gewest"/>
    <x v="4"/>
    <x v="1"/>
    <s v="211 Basisfinanciering, werking, investeringen van de WI"/>
    <s v="211 Financement de base, fonctionnement, investissements des IS"/>
    <x v="5"/>
    <n v="102.49980000000001"/>
  </r>
  <r>
    <s v="Nature-Forêt-Chasse: Subventions gestion durable"/>
    <s v="Nature-Forêt-Chasse: Subventions gestion durable"/>
    <s v="15.11.33.05"/>
    <m/>
    <x v="0"/>
    <n v="670.56"/>
    <n v="73.7"/>
    <s v="02. Milieubeheer en milieuzorg"/>
    <x v="9"/>
    <s v="Waals Gewest"/>
    <x v="4"/>
    <x v="1"/>
    <s v="410 O&amp;O-programma's en -projecten (subsidies en terugvorderbare voorschotten)"/>
    <s v="410 Programmes et projets de R&amp;D (subventions et avances récupérables)"/>
    <x v="0"/>
    <n v="494.20272"/>
  </r>
  <r>
    <s v="Nature-Forêt-Chasse: Subventions gestion durable"/>
    <s v="Nature-Forêt-Chasse: Subventions gestion durable"/>
    <s v="15.11.44.01"/>
    <m/>
    <x v="0"/>
    <n v="670.56"/>
    <n v="73.7"/>
    <s v="02. Milieubeheer en milieuzorg"/>
    <x v="9"/>
    <s v="Waals Gewest"/>
    <x v="4"/>
    <x v="1"/>
    <s v="410 O&amp;O-programma's en -projecten (subsidies en terugvorderbare voorschotten)"/>
    <s v="410 Programmes et projets de R&amp;D (subventions et avances récupérables)"/>
    <x v="0"/>
    <n v="494.20272"/>
  </r>
  <r>
    <s v="Eau: Achats pour études"/>
    <s v="Eau: Achats pour études"/>
    <s v="15.12.12.08"/>
    <m/>
    <x v="0"/>
    <n v="213.8"/>
    <n v="34"/>
    <s v="04. Transport, telecommunicatie en andere infrastructuur"/>
    <x v="11"/>
    <s v="Waals Gewest"/>
    <x v="4"/>
    <x v="1"/>
    <s v="410 O&amp;O-programma's en -projecten (subsidies en terugvorderbare voorschotten)"/>
    <s v="410 Programmes et projets de R&amp;D (subventions et avances récupérables)"/>
    <x v="0"/>
    <n v="72.692000000000007"/>
  </r>
  <r>
    <s v="Eau: Etudes et Contrats"/>
    <s v="Eau: Etudes et Contrats"/>
    <s v="15.12.12.09"/>
    <m/>
    <x v="0"/>
    <n v="296.57"/>
    <n v="50"/>
    <s v="04. Transport, telecommunicatie en andere infrastructuur"/>
    <x v="11"/>
    <s v="Waals Gewest"/>
    <x v="4"/>
    <x v="1"/>
    <s v="410 O&amp;O-programma's en -projecten (subsidies en terugvorderbare voorschotten)"/>
    <s v="410 Programmes et projets de R&amp;D (subventions et avances récupérables)"/>
    <x v="0"/>
    <n v="148.285"/>
  </r>
  <r>
    <s v="Eau: Etudes hydrauliques, hydrologiques et limnimétrie"/>
    <s v="Eau: Etudes hydrauliques, hydrologiques et limnimétrie"/>
    <s v="15.12.12.10"/>
    <m/>
    <x v="0"/>
    <n v="401.55"/>
    <n v="20"/>
    <s v="08. Landbouw"/>
    <x v="6"/>
    <s v="Waals Gewest"/>
    <x v="4"/>
    <x v="1"/>
    <s v="211 Basisfinanciering, werking, investeringen van de WI"/>
    <s v="211 Financement de base, fonctionnement, investissements des IS"/>
    <x v="5"/>
    <n v="80.31"/>
  </r>
  <r>
    <s v="Etudes - contrats  plan pluies et inondations"/>
    <s v="Etudes - contrats  plan pluies et inondations"/>
    <s v="15.12.12.17"/>
    <m/>
    <x v="0"/>
    <n v="12"/>
    <n v="50"/>
    <s v="04. Transport, telecommunicatie en andere infrastructuur"/>
    <x v="11"/>
    <s v="Waals Gewest"/>
    <x v="4"/>
    <x v="1"/>
    <s v="410 O&amp;O-programma's en -projecten (subsidies en terugvorderbare voorschotten)"/>
    <s v="410 Programmes et projets de R&amp;D (subventions et avances récupérables)"/>
    <x v="0"/>
    <n v="6"/>
  </r>
  <r>
    <s v="Environnement: Subventions"/>
    <s v="Environnement: Subventions"/>
    <s v="15.12.33.03"/>
    <m/>
    <x v="0"/>
    <n v="827.86"/>
    <n v="1"/>
    <s v="02. Milieubeheer en milieuzorg"/>
    <x v="9"/>
    <s v="Waals Gewest"/>
    <x v="4"/>
    <x v="1"/>
    <s v="410 O&amp;O-programma's en -projecten (subsidies en terugvorderbare voorschotten)"/>
    <s v="410 Programmes et projets de R&amp;D (subventions et avances récupérables)"/>
    <x v="0"/>
    <n v="8.2786000000000008"/>
  </r>
  <r>
    <s v="Eau: Achats pour études"/>
    <s v="Eau: Achats pour études"/>
    <s v="15.13.12.01"/>
    <m/>
    <x v="0"/>
    <n v="223.53"/>
    <n v="10"/>
    <s v="02. Milieubeheer en milieuzorg"/>
    <x v="9"/>
    <s v="Waals Gewest"/>
    <x v="4"/>
    <x v="1"/>
    <s v="410 O&amp;O-programma's en -projecten (subsidies en terugvorderbare voorschotten)"/>
    <s v="410 Programmes et projets de R&amp;D (subventions et avances récupérables)"/>
    <x v="0"/>
    <n v="22.353000000000002"/>
  </r>
  <r>
    <s v="Eau: Etudes"/>
    <s v="Eau: Etudes"/>
    <s v="15.13.12.05"/>
    <m/>
    <x v="0"/>
    <n v="32.85"/>
    <n v="40"/>
    <s v="02. Milieubeheer en milieuzorg"/>
    <x v="9"/>
    <s v="Waals Gewest"/>
    <x v="4"/>
    <x v="1"/>
    <s v="410 O&amp;O-programma's en -projecten (subsidies en terugvorderbare voorschotten)"/>
    <s v="410 Programmes et projets de R&amp;D (subventions et avances récupérables)"/>
    <x v="0"/>
    <n v="13.14"/>
  </r>
  <r>
    <s v="Aménagement du territoire: Subv. Org. Universitaires"/>
    <s v="Aménagement du territoire: Subv. Org. Universitaires"/>
    <s v="16.04.41.01"/>
    <m/>
    <x v="0"/>
    <n v="3535"/>
    <n v="100"/>
    <s v="04. Transport, telecommunicatie en andere infrastructuur"/>
    <x v="11"/>
    <s v="Waals Gewest"/>
    <x v="4"/>
    <x v="1"/>
    <s v="410 O&amp;O-programma's en -projecten (subsidies en terugvorderbare voorschotten)"/>
    <s v="410 Programmes et projets de R&amp;D (subventions et avances récupérables)"/>
    <x v="0"/>
    <n v="3535"/>
  </r>
  <r>
    <s v="Patrimoine: Recherche"/>
    <s v="Patrimoine: Recherche"/>
    <s v="16.21.41.01"/>
    <m/>
    <x v="0"/>
    <n v="167.69"/>
    <n v="100"/>
    <s v="04. Transport, telecommunicatie en andere infrastructuur"/>
    <x v="11"/>
    <s v="Waals Gewest"/>
    <x v="4"/>
    <x v="1"/>
    <s v="410 O&amp;O-programma's en -projecten (subsidies en terugvorderbare voorschotten)"/>
    <s v="410 Programmes et projets de R&amp;D (subventions et avances récupérables)"/>
    <x v="0"/>
    <n v="167.69"/>
  </r>
  <r>
    <s v="Subventions en matière de politique de l'énergie, notamment la R&amp;D"/>
    <s v="Subventions en matière de politique de l'énergie, notamment la R&amp;D"/>
    <s v="16.31.53.01"/>
    <m/>
    <x v="0"/>
    <n v="19892.490000000002"/>
    <n v="30"/>
    <s v="05. Energie"/>
    <x v="12"/>
    <s v="Waals Gewest"/>
    <x v="4"/>
    <x v="1"/>
    <s v="410 O&amp;O-programma's en -projecten (subsidies en terugvorderbare voorschotten)"/>
    <s v="410 Programmes et projets de R&amp;D (subventions et avances récupérables)"/>
    <x v="0"/>
    <n v="5967.7470000000003"/>
  </r>
  <r>
    <s v="Subventions en matière de politique de l'énergie privé"/>
    <s v="Subventions en matière de politique de l'énergie privé"/>
    <s v="16.31.63.02"/>
    <m/>
    <x v="0"/>
    <n v="6942.78"/>
    <n v="40"/>
    <s v="05. Energie"/>
    <x v="12"/>
    <s v="Waals Gewest"/>
    <x v="4"/>
    <x v="1"/>
    <s v="324 Subsidies voor studies, enquêtes, expertise-contracten, onderzoekcontracten, acties n.e.g."/>
    <s v="324 Subventions pour études, enquêtes, contrats d'expertise, contrats de recherche, actions n.c.a."/>
    <x v="6"/>
    <n v="2777.1120000000001"/>
  </r>
  <r>
    <s v="AR: apports de capitaux et avance récup. en  polit.energ"/>
    <s v="AR: apports de capitaux et avance récup. en  polit.energ"/>
    <s v="16.31.81.01"/>
    <m/>
    <x v="0"/>
    <n v="274.2"/>
    <n v="100"/>
    <s v="05. Energie"/>
    <x v="12"/>
    <s v="Waals Gewest"/>
    <x v="4"/>
    <x v="1"/>
    <s v="410 O&amp;O-programma's en -projecten (subsidies en terugvorderbare voorschotten)"/>
    <s v="410 Programmes et projets de R&amp;D (subventions et avances récupérables)"/>
    <x v="0"/>
    <n v="274.2"/>
  </r>
  <r>
    <s v="Santé:Subv. CR Défense sociale"/>
    <s v="Santé:Subv. CR Défense sociale"/>
    <s v="17.12.31.03"/>
    <m/>
    <x v="0"/>
    <n v="202"/>
    <n v="100"/>
    <s v="07. Gezondheid"/>
    <x v="4"/>
    <s v="Waals Gewest"/>
    <x v="4"/>
    <x v="1"/>
    <s v="410 O&amp;O-programma's en -projecten (subsidies en terugvorderbare voorschotten)"/>
    <s v="410 Programmes et projets de R&amp;D (subventions et avances récupérables)"/>
    <x v="0"/>
    <n v="202"/>
  </r>
  <r>
    <s v="Action Sociale:Soutien d'initiatives"/>
    <s v="Action Sociale:Soutien d'initiatives"/>
    <s v="17.12.33.01"/>
    <m/>
    <x v="0"/>
    <n v="619.5"/>
    <n v="10"/>
    <s v="07. Gezondheid"/>
    <x v="4"/>
    <s v="Waals Gewest"/>
    <x v="4"/>
    <x v="1"/>
    <s v="410 O&amp;O-programma's en -projecten (subsidies en terugvorderbare voorschotten)"/>
    <s v="410 Programmes et projets de R&amp;D (subventions et avances récupérables)"/>
    <x v="0"/>
    <n v="61.95"/>
  </r>
  <r>
    <s v="Santé:Subv. études et recherches"/>
    <s v="Santé:Subv. études et recherches"/>
    <s v="17.13.33.01"/>
    <m/>
    <x v="0"/>
    <n v="768.63"/>
    <n v="10"/>
    <s v="07. Gezondheid"/>
    <x v="4"/>
    <s v="Waals Gewest"/>
    <x v="4"/>
    <x v="1"/>
    <s v="410 O&amp;O-programma's en -projecten (subsidies en terugvorderbare voorschotten)"/>
    <s v="410 Programmes et projets de R&amp;D (subventions et avances récupérables)"/>
    <x v="0"/>
    <n v="76.863"/>
  </r>
  <r>
    <s v="Action Sociale:Subv organismes de recherche"/>
    <s v="Action Sociale:Subv organismes de recherche"/>
    <s v="17.13.33.06"/>
    <m/>
    <x v="0"/>
    <n v="310.33999999999997"/>
    <n v="10"/>
    <s v="07. Gezondheid"/>
    <x v="4"/>
    <s v="Waals Gewest"/>
    <x v="4"/>
    <x v="1"/>
    <s v="410 O&amp;O-programma's en -projecten (subsidies en terugvorderbare voorschotten)"/>
    <s v="410 Programmes et projets de R&amp;D (subventions et avances récupérables)"/>
    <x v="0"/>
    <n v="31.033999999999995"/>
  </r>
  <r>
    <s v="Action Sociale:Subv en recherche"/>
    <s v="Action Sociale:Subv en recherche"/>
    <s v="17.13.33.02"/>
    <m/>
    <x v="0"/>
    <n v="67"/>
    <n v="100"/>
    <s v="07. Gezondheid"/>
    <x v="4"/>
    <s v="Waals Gewest"/>
    <x v="4"/>
    <x v="1"/>
    <s v="410 O&amp;O-programma's en -projecten (subsidies en terugvorderbare voorschotten)"/>
    <s v="410 Programmes et projets de R&amp;D (subventions et avances récupérables)"/>
    <x v="0"/>
    <n v="67"/>
  </r>
  <r>
    <s v="Subv FNRS -Conv recherche Economie wallonne"/>
    <s v="Subv FNRS -Conv recherche Economie wallonne"/>
    <s v="18.05.41.02"/>
    <m/>
    <x v="0"/>
    <n v="124"/>
    <n v="100"/>
    <s v="11. Politieke en sociale systemen, structuren en processen"/>
    <x v="7"/>
    <s v="Waals Gewest"/>
    <x v="4"/>
    <x v="1"/>
    <s v="410 O&amp;O-programma's en -projecten (subsidies en terugvorderbare voorschotten)"/>
    <s v="410 Programmes et projets de R&amp;D (subventions et avances récupérables)"/>
    <x v="0"/>
    <n v="124"/>
  </r>
  <r>
    <s v="Bourses préactivité"/>
    <s v="Bourses préactivité"/>
    <s v="18.06.32.01"/>
    <m/>
    <x v="0"/>
    <n v="170.43"/>
    <n v="100"/>
    <s v="06. Industriële productie en technologie"/>
    <x v="0"/>
    <s v="Waals Gewest"/>
    <x v="4"/>
    <x v="1"/>
    <s v="410 O&amp;O-programma's en -projecten (subsidies en terugvorderbare voorschotten)"/>
    <s v="410 Programmes et projets de R&amp;D (subventions et avances récupérables)"/>
    <x v="0"/>
    <n v="170.43"/>
  </r>
  <r>
    <s v="Fonds Structurels Entreprises OBJ1 Hainaut"/>
    <s v="Fonds Structurels Entreprises OBJ1 Hainaut"/>
    <s v="18.11.41.33"/>
    <m/>
    <x v="0"/>
    <n v="230"/>
    <n v="100"/>
    <s v="11. Politieke en sociale systemen, structuren en processen"/>
    <x v="7"/>
    <s v="Waals Gewest"/>
    <x v="4"/>
    <x v="1"/>
    <s v="410 O&amp;O-programma's en -projecten (subsidies en terugvorderbare voorschotten)"/>
    <s v="410 Programmes et projets de R&amp;D (subventions et avances récupérables)"/>
    <x v="0"/>
    <n v="230"/>
  </r>
  <r>
    <s v="Formation: Suivi CNE"/>
    <s v="Formation: Suivi CNE"/>
    <s v="18.12.41.04"/>
    <m/>
    <x v="0"/>
    <n v="52491"/>
    <n v="1.4"/>
    <s v="11. Politieke en sociale systemen, structuren en processen"/>
    <x v="7"/>
    <s v="Waals Gewest"/>
    <x v="4"/>
    <x v="1"/>
    <s v="314 Subsidies voor studies, enquêtes, onderzoek-contracten, acties n.e.g."/>
    <s v="314 Subventions pour études, enquêtes, contrats de recherche, actions n.c.a."/>
    <x v="6"/>
    <n v="734.87399999999991"/>
  </r>
  <r>
    <s v="Formation: Fonctionnement"/>
    <s v="Formation: Fonctionnement"/>
    <s v="18.12.41.08"/>
    <m/>
    <x v="0"/>
    <n v="90251"/>
    <n v="3.2"/>
    <s v="11. Politieke en sociale systemen, structuren en processen"/>
    <x v="7"/>
    <s v="Waals Gewest"/>
    <x v="4"/>
    <x v="1"/>
    <s v="314 Subsidies voor studies, enquêtes, onderzoek-contracten, acties n.e.g."/>
    <s v="314 Subventions pour études, enquêtes, contrats de recherche, actions n.c.a."/>
    <x v="6"/>
    <n v="2888.0320000000002"/>
  </r>
  <r>
    <s v="Formation: Subv Centres de compétence"/>
    <s v="Formation: Subv Centres de compétence"/>
    <s v="18.22.41.10"/>
    <m/>
    <x v="0"/>
    <n v="7236"/>
    <n v="42"/>
    <s v="11. Politieke en sociale systemen, structuren en processen"/>
    <x v="7"/>
    <s v="Waals Gewest"/>
    <x v="4"/>
    <x v="1"/>
    <s v="314 Subsidies voor studies, enquêtes, onderzoek-contracten, acties n.e.g."/>
    <s v="314 Subventions pour études, enquêtes, contrats de recherche, actions n.c.a."/>
    <x v="6"/>
    <n v="3039.12"/>
  </r>
  <r>
    <s v="Programme &quot;convergence&quot; Fonds structurels 2007-2013"/>
    <s v="Programme &quot;convergence&quot; Fonds structurels 2007-2013"/>
    <s v="18.31.01.01"/>
    <m/>
    <x v="0"/>
    <n v="13690.23"/>
    <n v="100"/>
    <s v="06. Industriële productie en technologie"/>
    <x v="0"/>
    <s v="Waals Gewest"/>
    <x v="4"/>
    <x v="1"/>
    <s v="410 O&amp;O-programma's en -projecten (subsidies en terugvorderbare voorschotten)"/>
    <s v="410 Programmes et projets de R&amp;D (subventions et avances récupérables)"/>
    <x v="0"/>
    <n v="13690.23"/>
  </r>
  <r>
    <s v="Programme &quot;compétitivité régionale et emploi&quot; Fonds structurels 2007-2014"/>
    <s v="Programme &quot;compétitivité régionale et emploi&quot; Fonds structurels 2007-2014"/>
    <s v="18.31.01.02"/>
    <m/>
    <x v="0"/>
    <n v="7480.46"/>
    <n v="100"/>
    <s v="06. Industriële productie en technologie"/>
    <x v="0"/>
    <s v="Waals Gewest"/>
    <x v="4"/>
    <x v="1"/>
    <s v="410 O&amp;O-programma's en -projecten (subsidies en terugvorderbare voorschotten)"/>
    <s v="410 Programmes et projets de R&amp;D (subventions et avances récupérables)"/>
    <x v="0"/>
    <n v="7480.46"/>
  </r>
  <r>
    <s v="Actions dans le cadre d'Objectif 1"/>
    <s v="Actions dans le cadre d'Objectif 1"/>
    <s v="18.31.01.03"/>
    <m/>
    <x v="0"/>
    <n v="534.54"/>
    <n v="100"/>
    <s v="06. Industriële productie en technologie"/>
    <x v="0"/>
    <s v="Waals Gewest"/>
    <x v="4"/>
    <x v="1"/>
    <s v="410 O&amp;O-programma's en -projecten (subsidies en terugvorderbare voorschotten)"/>
    <s v="410 Programmes et projets de R&amp;D (subventions et avances récupérables)"/>
    <x v="0"/>
    <n v="534.54"/>
  </r>
  <r>
    <s v="Actions dans le cadre du Ferder horsdObjectif 1"/>
    <s v="Actions dans le cadre du Ferder horsdObjectif 1"/>
    <s v="18.31.01.04"/>
    <m/>
    <x v="0"/>
    <n v="379.36"/>
    <n v="100"/>
    <s v="06. Industriële productie en technologie"/>
    <x v="0"/>
    <s v="Waals Gewest"/>
    <x v="4"/>
    <x v="1"/>
    <s v="410 O&amp;O-programma's en -projecten (subsidies en terugvorderbare voorschotten)"/>
    <s v="410 Programmes et projets de R&amp;D (subventions et avances récupérables)"/>
    <x v="0"/>
    <n v="379.36"/>
  </r>
  <r>
    <s v="Progrmme &quot;convergence&quot; danss le cadre de la programmation 2007-2013 des Fonds structurels européens -Mesure 2.2"/>
    <s v="Progrmme &quot;convergence&quot; danss le cadre de la programmation 2007-2013 des Fonds structurels européens -Mesure 2.2"/>
    <s v="18.31.01.05"/>
    <m/>
    <x v="0"/>
    <n v="1471.23"/>
    <n v="100"/>
    <s v="06. Industriële productie en technologie"/>
    <x v="0"/>
    <s v="Waals Gewest"/>
    <x v="4"/>
    <x v="1"/>
    <s v="410 O&amp;O-programma's en -projecten (subsidies en terugvorderbare voorschotten)"/>
    <s v="410 Programmes et projets de R&amp;D (subventions et avances récupérables)"/>
    <x v="0"/>
    <n v="1471.23"/>
  </r>
  <r>
    <s v="Progrmme &quot;Compétitivité régionale et emploi&quot; danss le cadre de la programmation 2007-2013 des Fonds structurels européens -Mesure 2.2"/>
    <s v="Progrmme &quot;Compétitivité régionale et emploi&quot; danss le cadre de la programmation 2007-2013 des Fonds structurels européens -Mesure 2.2"/>
    <s v="18.31.01.06"/>
    <m/>
    <x v="0"/>
    <n v="1736.73"/>
    <n v="100"/>
    <s v="06. Industriële productie en technologie"/>
    <x v="0"/>
    <s v="Waals Gewest"/>
    <x v="4"/>
    <x v="1"/>
    <s v="410 O&amp;O-programma's en -projecten (subsidies en terugvorderbare voorschotten)"/>
    <s v="410 Programmes et projets de R&amp;D (subventions et avances récupérables)"/>
    <x v="0"/>
    <n v="1736.73"/>
  </r>
  <r>
    <s v="Subvention à l'Agence Wallonne de stimulation technologique"/>
    <s v="Subvention à l'Agence Wallonne de stimulation technologique"/>
    <s v="18.31.31.01"/>
    <m/>
    <x v="0"/>
    <n v="1912"/>
    <n v="100"/>
    <s v="06. Industriële productie en technologie"/>
    <x v="0"/>
    <s v="Waals Gewest"/>
    <x v="4"/>
    <x v="1"/>
    <s v="410 O&amp;O-programma's en -projecten (subsidies en terugvorderbare voorschotten)"/>
    <s v="410 Programmes et projets de R&amp;D (subventions et avances récupérables)"/>
    <x v="0"/>
    <n v="1912"/>
  </r>
  <r>
    <s v="Subventions accord de cooperation Wall-Bxl"/>
    <s v="Subventions accord de cooperation Wall-Bxl"/>
    <s v="18.31.45.01"/>
    <m/>
    <x v="0"/>
    <n v="2860"/>
    <n v="100"/>
    <s v="06. Industriële productie en technologie"/>
    <x v="0"/>
    <s v="Waals Gewest"/>
    <x v="4"/>
    <x v="1"/>
    <s v="410 O&amp;O-programma's en -projecten (subsidies en terugvorderbare voorschotten)"/>
    <s v="410 Programmes et projets de R&amp;D (subventions et avances récupérables)"/>
    <x v="0"/>
    <n v="2860"/>
  </r>
  <r>
    <s v="Subvention au FRIA "/>
    <s v="Subvention au FRIA "/>
    <s v="18.31.45.02"/>
    <m/>
    <x v="0"/>
    <n v="2000"/>
    <n v="100"/>
    <s v="06. Industriële productie en technologie"/>
    <x v="0"/>
    <s v="Waals Gewest"/>
    <x v="4"/>
    <x v="1"/>
    <s v="410 O&amp;O-programma's en -projecten (subsidies en terugvorderbare voorschotten)"/>
    <s v="410 Programmes et projets de R&amp;D (subventions et avances récupérables)"/>
    <x v="0"/>
    <n v="2000"/>
  </r>
  <r>
    <s v="Subv centres rech. procédés/services nouv. equip."/>
    <s v="Subv centres rech. procédés/services nouv. equip."/>
    <s v="18.31.51.02"/>
    <m/>
    <x v="0"/>
    <n v="14693"/>
    <n v="100"/>
    <s v="06. Industriële productie en technologie"/>
    <x v="0"/>
    <s v="Waals Gewest"/>
    <x v="4"/>
    <x v="1"/>
    <s v="238 Bedrijfscentra voor collectief onderzoek"/>
    <s v="238 Centres sectoriels de recherche collective"/>
    <x v="5"/>
    <n v="14693"/>
  </r>
  <r>
    <s v="Pôle de compétivité - Subv. Centres de recherche"/>
    <s v="Pôle de compétivité - Subv. Centres de recherche"/>
    <s v="18.31.51.03"/>
    <m/>
    <x v="0"/>
    <n v="6283.62"/>
    <n v="100"/>
    <s v="06. Industriële productie en technologie"/>
    <x v="0"/>
    <s v="Waals Gewest"/>
    <x v="4"/>
    <x v="1"/>
    <s v="238 Bedrijfscentra voor collectief onderzoek"/>
    <s v="238 Centres sectoriels de recherche collective"/>
    <x v="5"/>
    <n v="6283.62"/>
  </r>
  <r>
    <s v="Subv. universités/organismes technologies nouvelles"/>
    <s v="Subv. universités/organismes technologies nouvelles"/>
    <s v="18.31.61.01"/>
    <m/>
    <x v="0"/>
    <n v="43491.3"/>
    <n v="100"/>
    <s v="06. Industriële productie en technologie"/>
    <x v="0"/>
    <s v="Waals Gewest"/>
    <x v="4"/>
    <x v="1"/>
    <s v="410 O&amp;O-programma's en -projecten (subsidies en terugvorderbare voorschotten)"/>
    <s v="410 Programmes et projets de R&amp;D (subventions et avances récupérables)"/>
    <x v="0"/>
    <n v="43491.3"/>
  </r>
  <r>
    <s v="Intensification des Programmes mobilisateurs (PAP-AW)"/>
    <s v="Intensification des Programmes mobilisateurs (PAP-AW)"/>
    <s v="18.31.61.02"/>
    <m/>
    <x v="0"/>
    <n v="8362.3700000000008"/>
    <n v="100"/>
    <s v="06. Industriële productie en technologie"/>
    <x v="0"/>
    <s v="Waals Gewest"/>
    <x v="4"/>
    <x v="1"/>
    <s v="410 O&amp;O-programma's en -projecten (subsidies en terugvorderbare voorschotten)"/>
    <s v="410 Programmes et projets de R&amp;D (subventions et avances récupérables)"/>
    <x v="0"/>
    <n v="8362.3700000000008"/>
  </r>
  <r>
    <s v="Programmes d'excellence - Plan d'actions prioritaires"/>
    <s v="Programmes d'excellence - Plan d'actions prioritaires"/>
    <s v="18.31.61.03"/>
    <m/>
    <x v="0"/>
    <n v="14999"/>
    <n v="100"/>
    <s v="06. Industriële productie en technologie"/>
    <x v="0"/>
    <s v="Waals Gewest"/>
    <x v="4"/>
    <x v="1"/>
    <s v="410 O&amp;O-programma's en -projecten (subsidies en terugvorderbare voorschotten)"/>
    <s v="410 Programmes et projets de R&amp;D (subventions et avances récupérables)"/>
    <x v="0"/>
    <n v="14999"/>
  </r>
  <r>
    <s v="Renforcement de la politique en matière de spin-off"/>
    <s v="Renforcement de la politique en matière de spin-off"/>
    <s v="18.31.61.04"/>
    <m/>
    <x v="0"/>
    <n v="4057.3"/>
    <n v="100"/>
    <s v="06. Industriële productie en technologie"/>
    <x v="0"/>
    <s v="Waals Gewest"/>
    <x v="4"/>
    <x v="1"/>
    <s v="410 O&amp;O-programma's en -projecten (subsidies en terugvorderbare voorschotten)"/>
    <s v="410 Programmes et projets de R&amp;D (subventions et avances récupérables)"/>
    <x v="0"/>
    <n v="4057.3"/>
  </r>
  <r>
    <s v="Pôles de compétitivité - Universités"/>
    <s v="Pôles de compétitivité - Universités"/>
    <s v="18.31.61.05"/>
    <m/>
    <x v="0"/>
    <n v="33479.57"/>
    <n v="100"/>
    <s v="06. Industriële productie en technologie"/>
    <x v="0"/>
    <s v="Waals Gewest"/>
    <x v="4"/>
    <x v="1"/>
    <s v="410 O&amp;O-programma's en -projecten (subsidies en terugvorderbare voorschotten)"/>
    <s v="410 Programmes et projets de R&amp;D (subventions et avances récupérables)"/>
    <x v="0"/>
    <n v="33479.57"/>
  </r>
  <r>
    <s v="Programme &quot;convergence&quot; Fonds structurels 2007-2013"/>
    <s v="Programme &quot;convergence&quot; Fonds structurels 2007-2013"/>
    <s v="18.32.01.01"/>
    <m/>
    <x v="0"/>
    <n v="200"/>
    <n v="100"/>
    <s v="06. Industriële productie en technologie"/>
    <x v="0"/>
    <s v="Waals Gewest"/>
    <x v="4"/>
    <x v="1"/>
    <s v="410 O&amp;O-programma's en -projecten (subsidies en terugvorderbare voorschotten)"/>
    <s v="410 Programmes et projets de R&amp;D (subventions et avances récupérables)"/>
    <x v="0"/>
    <n v="200"/>
  </r>
  <r>
    <s v="Programme &quot;compétitivité régionale et emploi&quot; Fonds structurels 2007-2014"/>
    <s v="Programme &quot;compétitivité régionale et emploi&quot; Fonds structurels 2007-2014"/>
    <s v="18.32.01.02"/>
    <m/>
    <x v="0"/>
    <n v="200"/>
    <n v="100"/>
    <s v="06. Industriële productie en technologie"/>
    <x v="0"/>
    <s v="Waals Gewest"/>
    <x v="4"/>
    <x v="1"/>
    <s v="410 O&amp;O-programma's en -projecten (subsidies en terugvorderbare voorschotten)"/>
    <s v="410 Programmes et projets de R&amp;D (subventions et avances récupérables)"/>
    <x v="0"/>
    <n v="200"/>
  </r>
  <r>
    <s v="Subventions en faveur de l'innovation et du développement technologique"/>
    <s v="Subventions en faveur de l'innovation et du développement technologique"/>
    <s v="18.32.32.02"/>
    <m/>
    <x v="0"/>
    <n v="6874.53"/>
    <n v="100"/>
    <s v="06. Industriële productie en technologie"/>
    <x v="0"/>
    <s v="Waals Gewest"/>
    <x v="4"/>
    <x v="1"/>
    <s v="410 O&amp;O-programma's en -projecten (subsidies en terugvorderbare voorschotten)"/>
    <s v="410 Programmes et projets de R&amp;D (subventions et avances récupérables)"/>
    <x v="0"/>
    <n v="6874.53"/>
  </r>
  <r>
    <s v="Subv.entreprises produit/procédé/service nouveaux equi"/>
    <s v="Subv.entreprises produit/procédé/service nouveaux equi"/>
    <s v="18.32.51.01"/>
    <m/>
    <x v="0"/>
    <n v="24948.84"/>
    <n v="100"/>
    <s v="06. Industriële productie en technologie"/>
    <x v="0"/>
    <s v="Waals Gewest"/>
    <x v="4"/>
    <x v="1"/>
    <s v="410 O&amp;O-programma's en -projecten (subsidies en terugvorderbare voorschotten)"/>
    <s v="410 Programmes et projets de R&amp;D (subventions et avances récupérables)"/>
    <x v="0"/>
    <n v="24948.84"/>
  </r>
  <r>
    <s v="Pôles de compétitivité - Subv. Entreprises"/>
    <s v="Pôles de compétitivité - Subv. Entreprises"/>
    <s v="18.32.51.03"/>
    <m/>
    <x v="0"/>
    <n v="39375.980000000003"/>
    <n v="100"/>
    <s v="06. Industriële productie en technologie"/>
    <x v="0"/>
    <s v="Waals Gewest"/>
    <x v="4"/>
    <x v="1"/>
    <s v="410 O&amp;O-programma's en -projecten (subsidies en terugvorderbare voorschotten)"/>
    <s v="410 Programmes et projets de R&amp;D (subventions et avances récupérables)"/>
    <x v="0"/>
    <n v="39375.980000000003"/>
  </r>
  <r>
    <s v="Subv. Aux entreprises dans le cadre des Programmes mobilisateurs (PAP-AW)"/>
    <s v="Subv. Aux entreprises dans le cadre des Programmes mobilisateurs (PAP-AW)"/>
    <s v="18.32.51.04"/>
    <m/>
    <x v="0"/>
    <n v="1535"/>
    <n v="100"/>
    <s v="06. Industriële productie en technologie"/>
    <x v="0"/>
    <s v="Waals Gewest"/>
    <x v="4"/>
    <x v="1"/>
    <s v="410 O&amp;O-programma's en -projecten (subsidies en terugvorderbare voorschotten)"/>
    <s v="410 Programmes et projets de R&amp;D (subventions et avances récupérables)"/>
    <x v="0"/>
    <n v="1535"/>
  </r>
  <r>
    <s v="AR: apports de capitaux et avance récup. en  polit.energ"/>
    <s v="AR: apports de capitaux et avance récup. en  polit.energ"/>
    <s v="18.32.81.01"/>
    <m/>
    <x v="0"/>
    <n v="36877.269999999997"/>
    <n v="100"/>
    <s v="06. Industriële productie en technologie"/>
    <x v="0"/>
    <s v="Waals Gewest"/>
    <x v="4"/>
    <x v="1"/>
    <s v="410 O&amp;O-programma's en -projecten (subsidies en terugvorderbare voorschotten)"/>
    <s v="410 Programmes et projets de R&amp;D (subventions et avances récupérables)"/>
    <x v="0"/>
    <n v="36877.269999999997"/>
  </r>
  <r>
    <s v="Pôles de compétitivité - AV. Récup.  Entreprises"/>
    <s v="Pôles de compétitivité - AV. Récup.  Entreprises"/>
    <s v="18.32.81.02"/>
    <m/>
    <x v="0"/>
    <n v="1094.6099999999999"/>
    <n v="100"/>
    <s v="06. Industriële productie en technologie"/>
    <x v="0"/>
    <s v="Waals Gewest"/>
    <x v="4"/>
    <x v="1"/>
    <s v="410 O&amp;O-programma's en -projecten (subsidies en terugvorderbare voorschotten)"/>
    <s v="410 Programmes et projets de R&amp;D (subventions et avances récupérables)"/>
    <x v="0"/>
    <n v="1094.6099999999999"/>
  </r>
  <r>
    <s v="Fonds fin. aides + interventions RW pour rech. et tech."/>
    <s v="Fonds fin. aides + interventions RW pour rech. et tech."/>
    <s v="18.34.01.01"/>
    <m/>
    <x v="0"/>
    <n v="7008.46"/>
    <n v="100"/>
    <s v="06. Industriële productie en technologie"/>
    <x v="0"/>
    <s v="Waals Gewest"/>
    <x v="4"/>
    <x v="1"/>
    <s v="410 O&amp;O-programma's en -projecten (subsidies en terugvorderbare voorschotten)"/>
    <s v="410 Programmes et projets de R&amp;D (subventions et avances récupérables)"/>
    <x v="0"/>
    <n v="7008.46"/>
  </r>
  <r>
    <s v="Terugvorderbare voorschotten aan ondernemingen voor de vervaardiging van prototypes, voor onderzoek inzake geavanceerde technologie en voor de ontwikkeling van het regionaal toegepast onderzoek en de preconcurrentiële ontwikkeling"/>
    <s v="Avances récupérables aux entreprises pour la fabrication de prototypes, pour les recherches de technologie avancée et pour développer les travaux de recherche appliquée régionale et le développement préconcurrentiel"/>
    <s v="02 001 40 01 81 12"/>
    <m/>
    <x v="0"/>
    <n v="3990"/>
    <n v="100"/>
    <s v="06. Industriële productie en technologie"/>
    <x v="0"/>
    <s v="Brussels Hoofdstedelijk Gewest"/>
    <x v="0"/>
    <x v="2"/>
    <s v="621 Prototypes (terugvorderbare voorschotten)"/>
    <s v="621 Prototypes (avances récupérables)"/>
    <x v="1"/>
    <n v="3990"/>
  </r>
  <r>
    <s v="Werkingssubsidies aan universiteiten, hoge scholen, KMO's en vzw's voor acties in verband met onderzoek, ontwikkeling, demonstratie en valorisatie op het vlak van het wetenschappelijk onderzoek financieerd door de EU "/>
    <s v="Subventions de fonctionnement aux universités, aux hautes écoles, aux PME et asbl pour des actions de recherche, de développement, de démonstration et de valorisation dans le domaine de la recherche scientifique cofinancées par l'UE"/>
    <s v="02 002 34 01 33 00"/>
    <m/>
    <x v="0"/>
    <n v="120"/>
    <n v="100"/>
    <s v="06. Industriële productie en technologie"/>
    <x v="0"/>
    <s v="Brussels Hoofdstedelijk Gewest"/>
    <x v="0"/>
    <x v="2"/>
    <s v="410 O&amp;O-programma's en -projecten (subsidies en terugvorderbare voorschotten)"/>
    <s v="410 Programmes et projets de R&amp;D (subventions et avances récupérables)"/>
    <x v="0"/>
    <n v="120"/>
  </r>
  <r>
    <s v="Werkingssubsidies aan universiteiten, hogescholen, vzw's en ondernemingen voor acties in verband met onderzoek, ontwikkeling, demonstratie en valorisatie op het vlak van het wetenschappelijk onderzoek"/>
    <s v="Subventions de fonctionnement à des universités, des hautes écoles, asbl et entreprises pour des actions de recherche, de développement, de démonstration et de valorisation dans le domaine de la recherche scientifique"/>
    <s v="02 002 34 02 33 00"/>
    <m/>
    <x v="0"/>
    <n v="1910"/>
    <n v="100"/>
    <s v="06. Industriële productie en technologie"/>
    <x v="0"/>
    <s v="Brussels Hoofdstedelijk Gewest"/>
    <x v="0"/>
    <x v="2"/>
    <s v="410 O&amp;O-programma's en -projecten (subsidies en terugvorderbare voorschotten)"/>
    <s v="410 Programmes et projets de R&amp;D (subventions et avances récupérables)"/>
    <x v="0"/>
    <n v="1910"/>
  </r>
  <r>
    <s v="Werkingssubsidies voor intergewestelijk collectief onderzoek en technologische sturing"/>
    <s v="Subventions de fonctionnement pour des actions interrégionales de recherche collective et de guidance technologique"/>
    <s v="02 002 34 03 33 00"/>
    <m/>
    <x v="0"/>
    <n v="1063"/>
    <n v="100"/>
    <s v="06. Industriële productie en technologie"/>
    <x v="0"/>
    <s v="Brussels Hoofdstedelijk Gewest"/>
    <x v="0"/>
    <x v="2"/>
    <s v="410 O&amp;O-programma's en -projecten (subsidies en terugvorderbare voorschotten)"/>
    <s v="410 Programmes et projets de R&amp;D (subventions et avances récupérables)"/>
    <x v="0"/>
    <n v="1063"/>
  </r>
  <r>
    <s v="Werkingssubsidies aan universiteiten en hogescholen voor jaarlijkse impulsprogramma's"/>
    <s v="Subventions de fonctionnement aux universités ou hautes écoles pour des programmes pluriannuels d'impulsion"/>
    <s v="02 002 34 06 33 00"/>
    <m/>
    <x v="0"/>
    <n v="6950"/>
    <n v="100"/>
    <s v="06. Industriële productie en technologie"/>
    <x v="0"/>
    <s v="Brussels Hoofdstedelijk Gewest"/>
    <x v="0"/>
    <x v="2"/>
    <s v="410 O&amp;O-programma's en -projecten (subsidies en terugvorderbare voorschotten)"/>
    <s v="410 Programmes et projets de R&amp;D (subventions et avances récupérables)"/>
    <x v="0"/>
    <n v="6950"/>
  </r>
  <r>
    <s v="Werkingssubsidies aan de universiteiten en Hogescholen voor het programma SOIB"/>
    <s v="Subventions de fonctionnement aux universités et Hautes Ecoles pour le programme SOIB"/>
    <s v="02 002 34 05 33 00"/>
    <m/>
    <x v="0"/>
    <n v="1495"/>
    <n v="100"/>
    <s v="13. Algemene kennisvooruitgang: O&amp;O gefinancierd uit andere bronnen dan AUF"/>
    <x v="1"/>
    <s v="Brussels Hoofdstedelijk Gewest"/>
    <x v="0"/>
    <x v="2"/>
    <s v="410 O&amp;O-programma's en -projecten (subsidies en terugvorderbare voorschotten)"/>
    <s v="410 Programmes et projets de R&amp;D (subventions et avances récupérables)"/>
    <x v="0"/>
    <n v="1495"/>
  </r>
  <r>
    <s v="Werkingssubsidies in het kader van het programma Prospective Research for Brussels bestemd voor universiteiten en hogescholen"/>
    <s v="Subventions de fonctionnement dans le cadre du programme Prospective Research for Brussels destiné aux universités et hautes écoles"/>
    <s v="02 003 34 01 33 00"/>
    <m/>
    <x v="0"/>
    <n v="2994"/>
    <n v="100"/>
    <s v="13. Algemene kennisvooruitgang: O&amp;O gefinancierd uit andere bronnen dan AUF"/>
    <x v="1"/>
    <s v="Brussels Hoofdstedelijk Gewest"/>
    <x v="0"/>
    <x v="2"/>
    <s v="410 O&amp;O-programma's en -projecten (subsidies en terugvorderbare voorschotten)"/>
    <s v="410 Programmes et projets de R&amp;D (subventions et avances récupérables)"/>
    <x v="0"/>
    <n v="2994"/>
  </r>
  <r>
    <s v="Werkingssubsidies voor het programma Research in Brussels B2B brains back to Brussels"/>
    <s v="Subventions de fonctionnement pour le programmes B2B brains back to Brussels"/>
    <s v="02 003 34 03 33 00"/>
    <m/>
    <x v="0"/>
    <n v="1982"/>
    <n v="100"/>
    <s v="13. Algemene kennisvooruitgang: O&amp;O gefinancierd uit andere bronnen dan AUF"/>
    <x v="1"/>
    <s v="Brussels Hoofdstedelijk Gewest"/>
    <x v="0"/>
    <x v="2"/>
    <s v="410 O&amp;O-programma's en -projecten (subsidies en terugvorderbare voorschotten)"/>
    <s v="410 Programmes et projets de R&amp;D (subventions et avances récupérables)"/>
    <x v="0"/>
    <n v="1982"/>
  </r>
  <r>
    <s v="Werkingssubsidies aan privé-verenigingen tencinde de promotie van het onderzoek te verzekeren"/>
    <s v="Subventions de fonctionnement aux associations privées afin d'assurer la promotion de la recherche"/>
    <s v="14 001 34 01 33 00"/>
    <m/>
    <x v="0"/>
    <n v="52"/>
    <n v="100"/>
    <s v="13. Algemene kennisvooruitgang: O&amp;O gefinancierd uit andere bronnen dan AUF"/>
    <x v="1"/>
    <s v="Brussels Hoofdstedelijk Gewest"/>
    <x v="0"/>
    <x v="2"/>
    <s v="410 O&amp;O-programma's en -projecten (subsidies en terugvorderbare voorschotten)"/>
    <s v="410 Programmes et projets de R&amp;D (subventions et avances récupérables)"/>
    <x v="0"/>
    <n v="52"/>
  </r>
  <r>
    <s v="Werkingssubidies aan privé instellingen ten einde van de bevordering van het onderzoek en de ontwikkeling van een kennismaatschappij te verzekering"/>
    <s v="Subventions de fonctionnement aux associations privées afin d'assurer la promotion de la recherche et le développement d'une société de la connaissance"/>
    <s v="14 002 34 01 33 00"/>
    <m/>
    <x v="0"/>
    <n v="175"/>
    <n v="100"/>
    <s v="13. Algemene kennisvooruitgang: O&amp;O gefinancierd uit andere bronnen dan AUF"/>
    <x v="1"/>
    <s v="Brussels Hoofdstedelijk Gewest"/>
    <x v="0"/>
    <x v="2"/>
    <s v="410 O&amp;O-programma's en -projecten (subsidies en terugvorderbare voorschotten)"/>
    <s v="410 Programmes et projets de R&amp;D (subventions et avances récupérables)"/>
    <x v="0"/>
    <n v="175"/>
  </r>
  <r>
    <s v="Werkingssubsidies aan institutionele groepen ten einde van de bevordering van het onderzoek en de ontwikkeling van  een kennismaatschappij te verzekering."/>
    <s v="Subventions de fonctionnement à des institutions publiques afin d'assurer la promotion de la recherche et le développement d'une société de la connaissance."/>
    <s v="14 002 42 01 45 23"/>
    <m/>
    <x v="0"/>
    <n v="150"/>
    <n v="100"/>
    <s v="13. Algemene kennisvooruitgang: O&amp;O gefinancierd uit andere bronnen dan AUF"/>
    <x v="1"/>
    <s v="Brussels Hoofdstedelijk Gewest"/>
    <x v="0"/>
    <x v="2"/>
    <s v="410 O&amp;O-programma's en -projecten (subsidies en terugvorderbare voorschotten)"/>
    <s v="410 Programmes et projets de R&amp;D (subventions et avances récupérables)"/>
    <x v="0"/>
    <n v="150"/>
  </r>
  <r>
    <s v="Werkingssubidies aan onderwijsinstellingen ten einde van de bevordering van het onderzoek en de ontwikkeling van een kennismaatschappij te verzekering"/>
    <s v="Subventions de fonctionnement aux institutions d'enseignement afin d'assurer la promotion de la recherche et le développement d'une société de la connaissance"/>
    <s v="14 002 53 01 33 00"/>
    <m/>
    <x v="0"/>
    <n v="87"/>
    <n v="100"/>
    <s v="13. Algemene kennisvooruitgang: O&amp;O gefinancierd uit andere bronnen dan AUF"/>
    <x v="1"/>
    <s v="Brussels Hoofdstedelijk Gewest"/>
    <x v="0"/>
    <x v="2"/>
    <s v="410 O&amp;O-programma's en -projecten (subsidies en terugvorderbare voorschotten)"/>
    <s v="410 Programmes et projets de R&amp;D (subventions et avances récupérables)"/>
    <x v="0"/>
    <n v="87"/>
  </r>
  <r>
    <s v="Werkingssubisidies aan privé instellingen voor onderzoeken, acties of studies zonder economische doel"/>
    <s v="Subventions de fonctionnement aux associations privées pour des recherches, actions ou études sans but économique"/>
    <s v="14 003 34 01 33 00"/>
    <m/>
    <x v="0"/>
    <n v="174"/>
    <n v="100"/>
    <s v="13. Algemene kennisvooruitgang: O&amp;O gefinancierd uit andere bronnen dan AUF"/>
    <x v="1"/>
    <s v="Brussels Hoofdstedelijk Gewest"/>
    <x v="0"/>
    <x v="2"/>
    <s v="410 O&amp;O-programma's en -projecten (subsidies en terugvorderbare voorschotten)"/>
    <s v="410 Programmes et projets de R&amp;D (subventions et avances récupérables)"/>
    <x v="0"/>
    <n v="174"/>
  </r>
  <r>
    <s v="Werkingssubidies aan onderwijsinstellingen voor onderzoeken, acties of studies zonder economische doel"/>
    <s v="Subventions de fonctionnement aux institutions d'enseignement pour des recherches, actions ou études sans but économique"/>
    <s v="14 003 53 01 44 30"/>
    <m/>
    <x v="0"/>
    <n v="222"/>
    <n v="100"/>
    <s v="13. Algemene kennisvooruitgang: O&amp;O gefinancierd uit andere bronnen dan AUF"/>
    <x v="1"/>
    <s v="Brussels Hoofdstedelijk Gewest"/>
    <x v="0"/>
    <x v="2"/>
    <s v="410 O&amp;O-programma's en -projecten (subsidies en terugvorderbare voorschotten)"/>
    <s v="410 Programmes et projets de R&amp;D (subventions et avances récupérables)"/>
    <x v="0"/>
    <n v="222"/>
  </r>
  <r>
    <s v="Werkingssubsidies aan eenheden van collectieve onderzoek, universiteiten en van de hoger onderwijs voor de realisatie van de met O&amp;O verwante diensten (artikel 10 van de ordonnantie van 21 februari 2002)"/>
    <s v="Subventions de fonctionnement à des unités de recherche collective, universitaires et de l'enseignement supérieur pour la réalisation de services connexes à la R&amp;D (article 10 de l’ordonnance du 21 février 2002)"/>
    <s v="02 001 34 01 33 00"/>
    <m/>
    <x v="0"/>
    <n v="2162"/>
    <n v="100"/>
    <s v="06. Industriële productie en technologie"/>
    <x v="0"/>
    <s v="Brussels Hoofdstedelijk Gewest"/>
    <x v="0"/>
    <x v="2"/>
    <s v="410 O&amp;O-programma's en -projecten (subsidies en terugvorderbare voorschotten)"/>
    <s v="410 Programmes et projets de R&amp;D (subventions et avances récupérables)"/>
    <x v="0"/>
    <n v="2162"/>
  </r>
  <r>
    <s v="Werkingssubsidies aan ondernemingen voor precompetitief industrieel onderzoek en industrieel onderzoek (artikel 6 van de ordonnantie van 21 februari 2002)"/>
    <s v="Subventions de fonctionnement aux entreprises pour des actions de recherche industrielle précompétitive et de recherche industrielle (article 6 de l’ordonnance du 21 février 2002)"/>
    <s v="02 001 38 01 31 32"/>
    <m/>
    <x v="0"/>
    <n v="5064"/>
    <n v="100"/>
    <s v="06. Industriële productie en technologie"/>
    <x v="0"/>
    <s v="Brussels Hoofdstedelijk Gewest"/>
    <x v="0"/>
    <x v="2"/>
    <s v="612 Précompetitief industrieel onderzoek (ex-IWONL)"/>
    <s v="612 Recherche industrielle précompétitive (ex-IRSIA)"/>
    <x v="1"/>
    <n v="5064"/>
  </r>
  <r>
    <s v="Subventions de fonctionnement à des PME pour le Programme Eurostars"/>
    <s v="Subventions de fonctionnement à des PME pour le Programme Eurostars"/>
    <s v="02 001 38 02 31 32"/>
    <m/>
    <x v="0"/>
    <n v="100"/>
    <n v="100"/>
    <s v="06. Industriële productie en technologie"/>
    <x v="0"/>
    <s v="Brussels Hoofdstedelijk Gewest"/>
    <x v="0"/>
    <x v="2"/>
    <s v="410 O&amp;O-programma's en -projecten (subsidies en terugvorderbare voorschotten)"/>
    <s v="410 Programmes et projets de R&amp;D (subventions et avances récupérables)"/>
    <x v="0"/>
    <n v="100"/>
  </r>
  <r>
    <s v="Werkingssubsidies aan KMO's voor technische haalbaarheidsstudies, de indiening en instandhouding van octrooien (artikel 8§3 van de ordonnantie van 21 februari 2002)"/>
    <s v="Subventions de fonctionnement à des PME pour des études de faisabilité technique, le dépôt et le maintien de brevet (article 8 § 3 de l’ordonnance du 21 février 2002 )"/>
    <s v="02 001 38 03 31 32"/>
    <m/>
    <x v="0"/>
    <n v="196"/>
    <n v="100"/>
    <s v="06. Industriële productie en technologie"/>
    <x v="0"/>
    <s v="Brussels Hoofdstedelijk Gewest"/>
    <x v="0"/>
    <x v="2"/>
    <s v="410 O&amp;O-programma's en -projecten (subsidies en terugvorderbare voorschotten)"/>
    <s v="410 Programmes et projets de R&amp;D (subventions et avances récupérables)"/>
    <x v="0"/>
    <n v="196"/>
  </r>
  <r>
    <s v="Toelagen aan ondernemingen voor preconcurrentiële ontwikkeling (artikel 7 van de ordonnantie van 21 februari 2002)"/>
    <s v="Subventions aux entreprises pour développement préconcurrentiel (article 7 de l'ordonnance du 21 février 2002)"/>
    <s v="02 001 38 05 31 32"/>
    <m/>
    <x v="0"/>
    <n v="4860"/>
    <n v="100"/>
    <s v="06. Industriële productie en technologie"/>
    <x v="0"/>
    <s v="Brussels Hoofdstedelijk Gewest"/>
    <x v="0"/>
    <x v="2"/>
    <s v="410 O&amp;O-programma's en -projecten (subsidies en terugvorderbare voorschotten)"/>
    <s v="410 Programmes et projets de R&amp;D (subventions et avances récupérables)"/>
    <x v="0"/>
    <n v="4860"/>
  </r>
  <r>
    <s v="Werkingssubsidies aan KMO's voor industriële eigendomsrechte"/>
    <s v="Subventions de fonctionnement à des PME pour droits de propriété intellectuelle"/>
    <s v="02 001 38 07 31 32"/>
    <m/>
    <x v="0"/>
    <n v="150"/>
    <n v="100"/>
    <s v="06. Industriële productie en technologie"/>
    <x v="0"/>
    <s v="Brussels Hoofdstedelijk Gewest"/>
    <x v="0"/>
    <x v="2"/>
    <s v="410 O&amp;O-programma's en -projecten (subsidies en terugvorderbare voorschotten)"/>
    <s v="410 Programmes et projets de R&amp;D (subventions et avances récupérables)"/>
    <x v="0"/>
    <n v="150"/>
  </r>
  <r>
    <s v="Subvention CGRI"/>
    <s v="Subvention CGRI"/>
    <s v="14114101"/>
    <m/>
    <x v="0"/>
    <n v="37813"/>
    <n v="2"/>
    <s v="09. Opvoeding"/>
    <x v="2"/>
    <s v="Franse Gemeenschap"/>
    <x v="1"/>
    <x v="2"/>
    <s v="322 Administratie, controle, commissies, jury's..."/>
    <s v="322 Administration, contrôle, commissions, jurys..."/>
    <x v="6"/>
    <n v="756.26"/>
  </r>
  <r>
    <s v="Honor. rém. experts mat. santé"/>
    <s v="Honor. rém. experts mat. santé"/>
    <s v="16011201"/>
    <m/>
    <x v="0"/>
    <n v="66"/>
    <n v="15"/>
    <s v="07. Gezondheid"/>
    <x v="4"/>
    <s v="Franse Gemeenschap"/>
    <x v="1"/>
    <x v="2"/>
    <s v="324 Subsidies voor studies, enquêtes, expertise-contracten, onderzoekcontracten, acties n.e.g."/>
    <s v="324 Subventions pour études, enquêtes, contrats d'expertise, contrats de recherche, actions n.c.a."/>
    <x v="6"/>
    <n v="9.9"/>
  </r>
  <r>
    <s v="Santé, com. études, rech."/>
    <s v="Santé, com. études, rech."/>
    <s v="16011220"/>
    <m/>
    <x v="0"/>
    <n v="30"/>
    <n v="55"/>
    <s v="07. Gezondheid"/>
    <x v="4"/>
    <s v="Franse Gemeenschap"/>
    <x v="1"/>
    <x v="2"/>
    <s v="314 Subsidies voor studies, enquêtes, onderzoek-contracten, acties n.e.g."/>
    <s v="314 Subventions pour études, enquêtes, contrats de recherche, actions n.c.a."/>
    <x v="6"/>
    <n v="16.5"/>
  </r>
  <r>
    <s v="Dot. Acad. médecine"/>
    <s v="Dot. Acad. médecine"/>
    <s v="16123302"/>
    <m/>
    <x v="0"/>
    <n v="112"/>
    <n v="25"/>
    <s v="07. Gezondheid"/>
    <x v="4"/>
    <s v="Franse Gemeenschap"/>
    <x v="1"/>
    <x v="2"/>
    <s v="220 Academies"/>
    <s v="220 Académies"/>
    <x v="5"/>
    <n v="28"/>
  </r>
  <r>
    <s v="Problématiques émergentes et projets pilotes"/>
    <s v="Problématiques émergentes et projets pilotes"/>
    <s v="16253302"/>
    <m/>
    <x v="0"/>
    <n v="745"/>
    <n v="5"/>
    <s v="07. Gezondheid"/>
    <x v="4"/>
    <s v="Franse Gemeenschap"/>
    <x v="1"/>
    <x v="2"/>
    <s v="324 Subsidies voor studies, enquêtes, expertise-contracten, onderzoekcontracten, acties n.e.g."/>
    <s v="324 Subventions pour études, enquêtes, contrats d'expertise, contrats de recherche, actions n.c.a."/>
    <x v="6"/>
    <n v="37.25"/>
  </r>
  <r>
    <s v="Subvention Inst.Sc. L. Pasteur"/>
    <s v="Subvention Inst.Sc. L. Pasteur"/>
    <s v="16254540"/>
    <m/>
    <x v="0"/>
    <n v="834"/>
    <n v="10"/>
    <s v="07. Gezondheid"/>
    <x v="4"/>
    <s v="Franse Gemeenschap"/>
    <x v="1"/>
    <x v="2"/>
    <s v="211 Basisfinanciering, werking, investeringen van de WI"/>
    <s v="211 Financement de base, fonctionnement, investissements des IS"/>
    <x v="5"/>
    <n v="83.4"/>
  </r>
  <r>
    <s v="Subvention ONE"/>
    <s v="Subvention ONE"/>
    <s v="19114101"/>
    <m/>
    <x v="0"/>
    <n v="210722"/>
    <n v="1"/>
    <s v="07. Gezondheid"/>
    <x v="4"/>
    <s v="Franse Gemeenschap"/>
    <x v="1"/>
    <x v="2"/>
    <s v="313 Subsidies aan instellingen en verenigingen n.e.g."/>
    <s v="313 Subventions aux institutions et associations n.c.a."/>
    <x v="6"/>
    <n v="2107.2199999999998"/>
  </r>
  <r>
    <s v="Dép. Culture...enquêtes..."/>
    <s v="Dép. Culture...enquêtes..."/>
    <s v="20111220"/>
    <m/>
    <x v="0"/>
    <n v="315"/>
    <n v="55"/>
    <s v="10. Cultuur, recreatie, godsdienst en media"/>
    <x v="5"/>
    <s v="Franse Gemeenschap"/>
    <x v="1"/>
    <x v="2"/>
    <s v="324 Subsidies voor studies, enquêtes, expertise-contracten, onderzoekcontracten, acties n.e.g."/>
    <s v="324 Subventions pour études, enquêtes, contrats d'expertise, contrats de recherche, actions n.c.a."/>
    <x v="6"/>
    <n v="173.25"/>
  </r>
  <r>
    <s v="Subventions musées"/>
    <s v="Subventions musées"/>
    <s v="24113307"/>
    <m/>
    <x v="0"/>
    <n v="365"/>
    <n v="25"/>
    <s v="10. Cultuur, recreatie, godsdienst en media"/>
    <x v="5"/>
    <s v="Franse Gemeenschap"/>
    <x v="1"/>
    <x v="2"/>
    <s v="324 Subsidies voor studies, enquêtes, expertise-contracten, onderzoekcontracten, acties n.e.g."/>
    <s v="324 Subventions pour études, enquêtes, contrats d'expertise, contrats de recherche, actions n.c.a."/>
    <x v="6"/>
    <n v="91.25"/>
  </r>
  <r>
    <s v="Subventions musées"/>
    <s v="Subventions musées"/>
    <s v="24113308"/>
    <m/>
    <x v="0"/>
    <n v="93"/>
    <n v="25"/>
    <s v="10. Cultuur, recreatie, godsdienst en media"/>
    <x v="5"/>
    <s v="Franse Gemeenschap"/>
    <x v="1"/>
    <x v="2"/>
    <s v="324 Subsidies voor studies, enquêtes, expertise-contracten, onderzoekcontracten, acties n.e.g."/>
    <s v="324 Subventions pour études, enquêtes, contrats d'expertise, contrats de recherche, actions n.c.a."/>
    <x v="6"/>
    <n v="23.25"/>
  </r>
  <r>
    <s v="Subventions musées"/>
    <s v="Subventions musées"/>
    <s v="24113309"/>
    <m/>
    <x v="0"/>
    <n v="88"/>
    <n v="25"/>
    <s v="10. Cultuur, recreatie, godsdienst en media"/>
    <x v="5"/>
    <s v="Franse Gemeenschap"/>
    <x v="1"/>
    <x v="2"/>
    <s v="324 Subsidies voor studies, enquêtes, expertise-contracten, onderzoekcontracten, acties n.e.g."/>
    <s v="324 Subventions pour études, enquêtes, contrats d'expertise, contrats de recherche, actions n.c.a."/>
    <x v="6"/>
    <n v="22"/>
  </r>
  <r>
    <s v="Subventions musées"/>
    <s v="Subventions musées"/>
    <s v="24113310"/>
    <m/>
    <x v="0"/>
    <n v="84"/>
    <n v="25"/>
    <s v="10. Cultuur, recreatie, godsdienst en media"/>
    <x v="5"/>
    <s v="Franse Gemeenschap"/>
    <x v="1"/>
    <x v="2"/>
    <s v="324 Subsidies voor studies, enquêtes, expertise-contracten, onderzoekcontracten, acties n.e.g."/>
    <s v="324 Subventions pour études, enquêtes, contrats d'expertise, contrats de recherche, actions n.c.a."/>
    <x v="6"/>
    <n v="21"/>
  </r>
  <r>
    <s v="Subventions musées"/>
    <s v="Subventions musées"/>
    <s v="24113334"/>
    <m/>
    <x v="0"/>
    <n v="3006"/>
    <n v="22"/>
    <s v="10. Cultuur, recreatie, godsdienst en media"/>
    <x v="5"/>
    <s v="Franse Gemeenschap"/>
    <x v="1"/>
    <x v="2"/>
    <s v="324 Subsidies voor studies, enquêtes, expertise-contracten, onderzoekcontracten, acties n.e.g."/>
    <s v="324 Subventions pour études, enquêtes, contrats d'expertise, contrats de recherche, actions n.c.a."/>
    <x v="6"/>
    <n v="661.32"/>
  </r>
  <r>
    <s v="Subventions musées publics"/>
    <s v="Subventions musées publics"/>
    <s v="24114311"/>
    <m/>
    <x v="0"/>
    <n v="71"/>
    <n v="25"/>
    <s v="10. Cultuur, recreatie, godsdienst en media"/>
    <x v="5"/>
    <s v="Franse Gemeenschap"/>
    <x v="1"/>
    <x v="2"/>
    <s v="324 Subsidies voor studies, enquêtes, expertise-contracten, onderzoekcontracten, acties n.e.g."/>
    <s v="324 Subventions pour études, enquêtes, contrats d'expertise, contrats de recherche, actions n.c.a."/>
    <x v="6"/>
    <n v="17.75"/>
  </r>
  <r>
    <s v="Subventions musées publics"/>
    <s v="Subventions musées publics"/>
    <s v="24114312"/>
    <m/>
    <x v="0"/>
    <n v="8"/>
    <n v="25"/>
    <s v="10. Cultuur, recreatie, godsdienst en media"/>
    <x v="5"/>
    <s v="Franse Gemeenschap"/>
    <x v="1"/>
    <x v="2"/>
    <s v="324 Subsidies voor studies, enquêtes, expertise-contracten, onderzoekcontracten, acties n.e.g."/>
    <s v="324 Subventions pour études, enquêtes, contrats d'expertise, contrats de recherche, actions n.c.a."/>
    <x v="6"/>
    <n v="2"/>
  </r>
  <r>
    <s v="Subventions musées publics"/>
    <s v="Subventions musées publics"/>
    <s v="24114314"/>
    <m/>
    <x v="0"/>
    <n v="1181"/>
    <n v="25"/>
    <s v="10. Cultuur, recreatie, godsdienst en media"/>
    <x v="5"/>
    <s v="Franse Gemeenschap"/>
    <x v="1"/>
    <x v="2"/>
    <s v="324 Subsidies voor studies, enquêtes, expertise-contracten, onderzoekcontracten, acties n.e.g."/>
    <s v="324 Subventions pour études, enquêtes, contrats d'expertise, contrats de recherche, actions n.c.a."/>
    <x v="6"/>
    <n v="295.25"/>
  </r>
  <r>
    <s v="Subventions activités rech. ethnol."/>
    <s v="Subventions activités rech. ethnol."/>
    <s v="24133322"/>
    <m/>
    <x v="0"/>
    <n v="43"/>
    <n v="50"/>
    <s v="10. Cultuur, recreatie, godsdienst en media"/>
    <x v="5"/>
    <s v="Franse Gemeenschap"/>
    <x v="1"/>
    <x v="2"/>
    <s v="324 Subsidies voor studies, enquêtes, expertise-contracten, onderzoekcontracten, acties n.e.g."/>
    <s v="324 Subventions pour études, enquêtes, contrats d'expertise, contrats de recherche, actions n.c.a."/>
    <x v="6"/>
    <n v="21.5"/>
  </r>
  <r>
    <s v="Subventions Centres de culture scient."/>
    <s v="Subventions Centres de culture scient."/>
    <s v="24153340"/>
    <m/>
    <x v="0"/>
    <n v="25"/>
    <n v="100"/>
    <s v="10. Cultuur, recreatie, godsdienst en media"/>
    <x v="5"/>
    <s v="Franse Gemeenschap"/>
    <x v="1"/>
    <x v="2"/>
    <s v="324 Subsidies voor studies, enquêtes, expertise-contracten, onderzoekcontracten, acties n.e.g."/>
    <s v="324 Subventions pour études, enquêtes, contrats d'expertise, contrats de recherche, actions n.c.a."/>
    <x v="6"/>
    <n v="25"/>
  </r>
  <r>
    <s v="Rech...arts plast."/>
    <s v="Rech...arts plast."/>
    <s v="24211260"/>
    <m/>
    <x v="0"/>
    <n v="175"/>
    <n v="1"/>
    <s v="10. Cultuur, recreatie, godsdienst en media"/>
    <x v="5"/>
    <s v="Franse Gemeenschap"/>
    <x v="1"/>
    <x v="2"/>
    <s v="324 Subsidies voor studies, enquêtes, expertise-contracten, onderzoekcontracten, acties n.e.g."/>
    <s v="324 Subventions pour études, enquêtes, contrats d'expertise, contrats de recherche, actions n.c.a."/>
    <x v="6"/>
    <n v="1.75"/>
  </r>
  <r>
    <s v="Etudes rech. dom. sport"/>
    <s v="Etudes rech. dom. sport"/>
    <s v="26221232"/>
    <m/>
    <x v="0"/>
    <n v="262"/>
    <n v="25"/>
    <s v="10. Cultuur, recreatie, godsdienst en media"/>
    <x v="5"/>
    <s v="Franse Gemeenschap"/>
    <x v="1"/>
    <x v="2"/>
    <s v="314 Subsidies voor studies, enquêtes, onderzoek-contracten, acties n.e.g."/>
    <s v="314 Subventions pour études, enquêtes, contrats de recherche, actions n.c.a."/>
    <x v="6"/>
    <n v="65.5"/>
  </r>
  <r>
    <s v="Recherches subventions"/>
    <s v="Recherches subventions"/>
    <s v="40410110"/>
    <m/>
    <x v="0"/>
    <n v="905"/>
    <n v="100"/>
    <s v="09. Opvoeding"/>
    <x v="2"/>
    <s v="Franse Gemeenschap"/>
    <x v="1"/>
    <x v="2"/>
    <s v="324 Subsidies voor studies, enquêtes, expertise-contracten, onderzoekcontracten, acties n.e.g."/>
    <s v="324 Subventions pour études, enquêtes, contrats d'expertise, contrats de recherche, actions n.c.a."/>
    <x v="6"/>
    <n v="905"/>
  </r>
  <r>
    <s v="Frais de rech. en éducation/pol. enseign."/>
    <s v="Frais de rech. en éducation/pol. enseign."/>
    <s v="40411230"/>
    <m/>
    <x v="0"/>
    <n v="33"/>
    <n v="100"/>
    <s v="09. Opvoeding"/>
    <x v="2"/>
    <s v="Franse Gemeenschap"/>
    <x v="1"/>
    <x v="2"/>
    <s v="324 Subsidies voor studies, enquêtes, expertise-contracten, onderzoekcontracten, acties n.e.g."/>
    <s v="324 Subventions pour études, enquêtes, contrats d'expertise, contrats de recherche, actions n.c.a."/>
    <x v="6"/>
    <n v="33"/>
  </r>
  <r>
    <s v="Subvention recherches &amp; études pédagogiques"/>
    <s v="Subvention recherches &amp; études pédagogiques"/>
    <s v="40433308"/>
    <m/>
    <x v="0"/>
    <n v="45"/>
    <n v="55"/>
    <s v="09. Opvoeding"/>
    <x v="2"/>
    <s v="Franse Gemeenschap"/>
    <x v="1"/>
    <x v="2"/>
    <s v="324 Subsidies voor studies, enquêtes, expertise-contracten, onderzoekcontracten, acties n.e.g."/>
    <s v="324 Subventions pour études, enquêtes, contrats d'expertise, contrats de recherche, actions n.c.a."/>
    <x v="6"/>
    <n v="24.75"/>
  </r>
  <r>
    <s v="Dépenses de service (frais de fonctionnement)"/>
    <s v="Dépenses de service (frais de fonctionnement)"/>
    <s v="45021202"/>
    <m/>
    <x v="0"/>
    <n v="44"/>
    <n v="25"/>
    <s v="13. Algemene kennisvooruitgang: O&amp;O gefinancierd uit andere bronnen dan AUF"/>
    <x v="1"/>
    <s v="Franse Gemeenschap"/>
    <x v="1"/>
    <x v="2"/>
    <s v="322 Administratie, controle, commissies, jury's..."/>
    <s v="322 Administration, contrôle, commissions, jurys..."/>
    <x v="6"/>
    <n v="11"/>
  </r>
  <r>
    <s v="Soutien de recherche (frais de fonctionnement)"/>
    <s v="Soutien de recherche (frais de fonctionnement)"/>
    <s v="45021220"/>
    <m/>
    <x v="0"/>
    <n v="40"/>
    <n v="100"/>
    <s v="13. Algemene kennisvooruitgang: O&amp;O gefinancierd uit andere bronnen dan AUF"/>
    <x v="1"/>
    <s v="Franse Gemeenschap"/>
    <x v="1"/>
    <x v="2"/>
    <s v="322 Administratie, controle, commissies, jury's..."/>
    <s v="322 Administration, contrôle, commissions, jurys..."/>
    <x v="6"/>
    <n v="40"/>
  </r>
  <r>
    <s v="Université des aînés (frais de fonctionnement)"/>
    <s v="Université des aînés (frais de fonctionnement)"/>
    <s v="45021282"/>
    <m/>
    <x v="0"/>
    <n v="25"/>
    <n v="25"/>
    <s v="13. Algemene kennisvooruitgang: O&amp;O gefinancierd uit andere bronnen dan AUF"/>
    <x v="1"/>
    <s v="Franse Gemeenschap"/>
    <x v="1"/>
    <x v="2"/>
    <s v="322 Administratie, controle, commissies, jury's..."/>
    <s v="322 Administration, contrôle, commissions, jurys..."/>
    <x v="6"/>
    <n v="6.25"/>
  </r>
  <r>
    <s v="Subvention IHBR/EFAthènes"/>
    <s v="Subvention IHBR/EFAthènes"/>
    <s v="45113303"/>
    <m/>
    <x v="0"/>
    <n v="52"/>
    <n v="100"/>
    <s v="13. Algemene kennisvooruitgang: O&amp;O gefinancierd uit andere bronnen dan AUF"/>
    <x v="1"/>
    <s v="Franse Gemeenschap"/>
    <x v="1"/>
    <x v="2"/>
    <s v="323 Subsidies aan instellingen en verenigingen n.e.g."/>
    <s v="323 Subventions aux institutions et associations n.c.a."/>
    <x v="6"/>
    <n v="52"/>
  </r>
  <r>
    <s v="Assoc.scientif. &amp; univ."/>
    <s v="Assoc.scientif. &amp; univ."/>
    <s v="45123305"/>
    <m/>
    <x v="0"/>
    <n v="52"/>
    <n v="100"/>
    <s v="13. Algemene kennisvooruitgang: O&amp;O gefinancierd uit andere bronnen dan AUF"/>
    <x v="1"/>
    <s v="Franse Gemeenschap"/>
    <x v="1"/>
    <x v="2"/>
    <s v="313 Subsidies aan instellingen en verenigingen n.e.g."/>
    <s v="313 Subventions aux institutions et associations n.c.a."/>
    <x v="6"/>
    <n v="52"/>
  </r>
  <r>
    <s v="Subvention centre de recherche en math. (CREM)"/>
    <s v="Subvention centre de recherche en math. (CREM)"/>
    <s v="45123306"/>
    <m/>
    <x v="0"/>
    <n v="75"/>
    <n v="100"/>
    <s v="13. Algemene kennisvooruitgang: O&amp;O gefinancierd uit andere bronnen dan AUF"/>
    <x v="1"/>
    <s v="Franse Gemeenschap"/>
    <x v="1"/>
    <x v="2"/>
    <s v="323 Subsidies aan instellingen en verenigingen n.e.g."/>
    <s v="323 Subventions aux institutions et associations n.c.a."/>
    <x v="6"/>
    <n v="75"/>
  </r>
  <r>
    <s v="AUF"/>
    <s v="AUF"/>
    <s v="45123307"/>
    <m/>
    <x v="0"/>
    <n v="74"/>
    <n v="25"/>
    <s v="13. Algemene kennisvooruitgang: O&amp;O gefinancierd uit andere bronnen dan AUF"/>
    <x v="1"/>
    <s v="Franse Gemeenschap"/>
    <x v="1"/>
    <x v="2"/>
    <s v="313 Subsidies aan instellingen en verenigingen n.e.g."/>
    <s v="313 Subventions aux institutions et associations n.c.a."/>
    <x v="6"/>
    <n v="18.5"/>
  </r>
  <r>
    <s v="Subvention FRSFC/I.M."/>
    <s v="Subvention FRSFC/I.M."/>
    <s v="45203101"/>
    <m/>
    <x v="0"/>
    <n v="170"/>
    <n v="100"/>
    <s v="13. Algemene kennisvooruitgang: O&amp;O gefinancierd uit andere bronnen dan AUF"/>
    <x v="1"/>
    <s v="Franse Gemeenschap"/>
    <x v="1"/>
    <x v="2"/>
    <s v="440 FCFO - Fonds voor Collectief Fundamenteel Onderzoek-initiatief minister"/>
    <s v="440 FRFC - Fonds de la Recherche fondamentale collective-initiative ministérielle"/>
    <x v="0"/>
    <n v="170"/>
  </r>
  <r>
    <s v="Subvention FRSFC/I.M. (CRISP)"/>
    <s v="Subvention FRSFC/I.M. (CRISP)"/>
    <s v="45203301"/>
    <m/>
    <x v="0"/>
    <n v="220"/>
    <n v="100"/>
    <s v="13. Algemene kennisvooruitgang: O&amp;O gefinancierd uit andere bronnen dan AUF"/>
    <x v="1"/>
    <s v="Franse Gemeenschap"/>
    <x v="1"/>
    <x v="2"/>
    <s v="440 FCFO - Fonds voor Collectief Fundamenteel Onderzoek-initiatief minister"/>
    <s v="440 FRFC - Fonds de la Recherche fondamentale collective-initiative ministérielle"/>
    <x v="0"/>
    <n v="220"/>
  </r>
  <r>
    <s v="Subvention FRSFC/I.M. (sites archéologiques)"/>
    <s v="Subvention FRSFC/I.M. (sites archéologiques)"/>
    <s v="45203302"/>
    <m/>
    <x v="0"/>
    <n v="74"/>
    <n v="100"/>
    <s v="13. Algemene kennisvooruitgang: O&amp;O gefinancierd uit andere bronnen dan AUF"/>
    <x v="1"/>
    <s v="Franse Gemeenschap"/>
    <x v="1"/>
    <x v="2"/>
    <s v="440 FCFO - Fonds voor Collectief Fundamenteel Onderzoek-initiatief minister"/>
    <s v="440 FRFC - Fonds de la Recherche fondamentale collective-initiative ministérielle"/>
    <x v="0"/>
    <n v="74"/>
  </r>
  <r>
    <s v="Subvention FRSFC/I.M. (Inst. Intern. E. Solvay)"/>
    <s v="Subvention FRSFC/I.M. (Inst. Intern. E. Solvay)"/>
    <s v="45203303"/>
    <m/>
    <x v="0"/>
    <n v="52"/>
    <n v="100"/>
    <s v="13. Algemene kennisvooruitgang: O&amp;O gefinancierd uit andere bronnen dan AUF"/>
    <x v="1"/>
    <s v="Franse Gemeenschap"/>
    <x v="1"/>
    <x v="2"/>
    <s v="440 FCFO - Fonds voor Collectief Fundamenteel Onderzoek-initiatief minister"/>
    <s v="440 FRFC - Fonds de la Recherche fondamentale collective-initiative ministérielle"/>
    <x v="0"/>
    <n v="52"/>
  </r>
  <r>
    <s v="Subvention FRSFC/I.M. (CREW)"/>
    <s v="Subvention FRSFC/I.M. (CREW)"/>
    <s v="45203304"/>
    <m/>
    <x v="0"/>
    <n v="59"/>
    <n v="100"/>
    <s v="13. Algemene kennisvooruitgang: O&amp;O gefinancierd uit andere bronnen dan AUF"/>
    <x v="1"/>
    <s v="Franse Gemeenschap"/>
    <x v="1"/>
    <x v="2"/>
    <s v="440 FCFO - Fonds voor Collectief Fundamenteel Onderzoek-initiatief minister"/>
    <s v="440 FRFC - Fonds de la Recherche fondamentale collective-initiative ministérielle"/>
    <x v="0"/>
    <n v="59"/>
  </r>
  <r>
    <s v="Part.activ.internat.polit.scient."/>
    <s v="Part.activ.internat.polit.scient."/>
    <s v="45300101"/>
    <m/>
    <x v="0"/>
    <n v="36"/>
    <n v="100"/>
    <s v="13. Algemene kennisvooruitgang: O&amp;O gefinancierd uit andere bronnen dan AUF"/>
    <x v="1"/>
    <s v="Franse Gemeenschap"/>
    <x v="1"/>
    <x v="2"/>
    <s v="730 Andere programma's en projecten op internationaal vlak"/>
    <s v="730 Autres programmes et projets au niveau international"/>
    <x v="3"/>
    <n v="36"/>
  </r>
  <r>
    <s v="Printemps des Sciences"/>
    <s v="Printemps des Sciences"/>
    <s v="45310101"/>
    <m/>
    <x v="0"/>
    <n v="274"/>
    <n v="100"/>
    <s v="13. Algemene kennisvooruitgang: O&amp;O gefinancierd uit andere bronnen dan AUF"/>
    <x v="1"/>
    <s v="Franse Gemeenschap"/>
    <x v="1"/>
    <x v="2"/>
    <s v="321 Subsidies reizen, beurzen, congressen, publikaties, tentoonstellingen..."/>
    <s v="321 Subventions, voyages, bourses, congrès, publications, expositions..."/>
    <x v="6"/>
    <n v="274"/>
  </r>
  <r>
    <s v="Subvention ULG Aquarium 'Dubuisson'"/>
    <s v="Subvention ULG Aquarium 'Dubuisson'"/>
    <s v="45313308"/>
    <m/>
    <x v="0"/>
    <n v="64"/>
    <n v="100"/>
    <s v="13. Algemene kennisvooruitgang: O&amp;O gefinancierd uit andere bronnen dan AUF"/>
    <x v="1"/>
    <s v="Franse Gemeenschap"/>
    <x v="1"/>
    <x v="2"/>
    <s v="323 Subsidies aan instellingen en verenigingen n.e.g."/>
    <s v="323 Subventions aux institutions et associations n.c.a."/>
    <x v="6"/>
    <n v="64"/>
  </r>
  <r>
    <s v="Subvention prix, bourses et part.act.scient."/>
    <s v="Subvention prix, bourses et part.act.scient."/>
    <s v="45313309"/>
    <m/>
    <x v="0"/>
    <n v="104"/>
    <n v="100"/>
    <s v="13. Algemene kennisvooruitgang: O&amp;O gefinancierd uit andere bronnen dan AUF"/>
    <x v="1"/>
    <s v="Franse Gemeenschap"/>
    <x v="1"/>
    <x v="2"/>
    <s v="321 Subsidies reizen, beurzen, congressen, publikaties, tentoonstellingen..."/>
    <s v="321 Subventions, voyages, bourses, congrès, publications, expositions..."/>
    <x v="6"/>
    <n v="104"/>
  </r>
  <r>
    <s v="Subvention diffusion connaiss.scientifique"/>
    <s v="Subvention diffusion connaiss.scientifique"/>
    <s v="45313310"/>
    <m/>
    <x v="0"/>
    <n v="49"/>
    <n v="100"/>
    <s v="13. Algemene kennisvooruitgang: O&amp;O gefinancierd uit andere bronnen dan AUF"/>
    <x v="1"/>
    <s v="Franse Gemeenschap"/>
    <x v="1"/>
    <x v="2"/>
    <s v="321 Subsidies reizen, beurzen, congressen, publikaties, tentoonstellingen..."/>
    <s v="321 Subventions, voyages, bourses, congrès, publications, expositions..."/>
    <x v="6"/>
    <n v="49"/>
  </r>
  <r>
    <s v="Subventions aux associations étudiants"/>
    <s v="Subventions aux associations étudiants"/>
    <s v="45313311"/>
    <m/>
    <x v="0"/>
    <n v="109"/>
    <n v="10"/>
    <s v="09. Opvoeding"/>
    <x v="2"/>
    <s v="Franse Gemeenschap"/>
    <x v="1"/>
    <x v="2"/>
    <s v="321 Subsidies reizen, beurzen, congressen, publikaties, tentoonstellingen..."/>
    <s v="321 Subventions, voyages, bourses, congrès, publications, expositions..."/>
    <x v="6"/>
    <n v="10.9"/>
  </r>
  <r>
    <s v="Subventions à la Ferme expérimentale Ulg"/>
    <s v="Subventions à la Ferme expérimentale Ulg"/>
    <s v="45314150"/>
    <m/>
    <x v="0"/>
    <n v="150"/>
    <n v="100"/>
    <s v="08. Landbouw"/>
    <x v="6"/>
    <s v="Franse Gemeenschap"/>
    <x v="1"/>
    <x v="2"/>
    <s v="321 Subsidies reizen, beurzen, congressen, publikaties, tentoonstellingen..."/>
    <s v="321 Subventions, voyages, bourses, congrès, publications, expositions..."/>
    <x v="6"/>
    <n v="150"/>
  </r>
  <r>
    <s v="Subvention voyages Jeun.chercheurs &amp; étudiants"/>
    <s v="Subvention voyages Jeun.chercheurs &amp; étudiants"/>
    <s v="45323311"/>
    <m/>
    <x v="0"/>
    <n v="49"/>
    <n v="100"/>
    <s v="13. Algemene kennisvooruitgang: O&amp;O gefinancierd uit andere bronnen dan AUF"/>
    <x v="1"/>
    <s v="Franse Gemeenschap"/>
    <x v="1"/>
    <x v="2"/>
    <s v="321 Subsidies reizen, beurzen, congressen, publikaties, tentoonstellingen..."/>
    <s v="321 Subventions, voyages, bourses, congrès, publications, expositions..."/>
    <x v="6"/>
    <n v="49"/>
  </r>
  <r>
    <s v="Subvention FNRS (Loi 27/7/71+Plan expans.)"/>
    <s v="Subvention FNRS (Loi 27/7/71+Plan expans.)"/>
    <s v="45334104+4105"/>
    <m/>
    <x v="0"/>
    <n v="47770"/>
    <n v="100"/>
    <s v="13. Algemene kennisvooruitgang: O&amp;O gefinancierd uit andere bronnen dan AUF"/>
    <x v="1"/>
    <s v="Franse Gemeenschap"/>
    <x v="1"/>
    <x v="2"/>
    <s v="510 NFWO - Nationaal Fonds voor Wetenschappelijk Onderzoek"/>
    <s v="510 FNRS - Fonds national de Recherche scientifique"/>
    <x v="2"/>
    <n v="47770"/>
  </r>
  <r>
    <s v="Subvention FRSM"/>
    <s v="Subvention FRSM"/>
    <s v="45334106"/>
    <m/>
    <x v="0"/>
    <n v="12500"/>
    <n v="100"/>
    <s v="13. Algemene kennisvooruitgang: O&amp;O gefinancierd uit andere bronnen dan AUF"/>
    <x v="1"/>
    <s v="Franse Gemeenschap"/>
    <x v="1"/>
    <x v="2"/>
    <s v="540 FGWO - Fonds voor Geneeskundig Wetenschappelijk Onderzoek"/>
    <s v="540 FRSM - Fonds de la Recherche scientifique médicale"/>
    <x v="2"/>
    <n v="12500"/>
  </r>
  <r>
    <s v="Subvention FRIA/bourses"/>
    <s v="Subvention FRIA/bourses"/>
    <s v="45334107"/>
    <m/>
    <x v="0"/>
    <n v="10897"/>
    <n v="100"/>
    <s v="13. Algemene kennisvooruitgang: O&amp;O gefinancierd uit andere bronnen dan AUF"/>
    <x v="1"/>
    <s v="Franse Gemeenschap"/>
    <x v="1"/>
    <x v="2"/>
    <s v="450 Specialisatiebeurzen (ex-IWONL)"/>
    <s v="450 Bourses de spécialisation (ex-IRSIA)"/>
    <x v="0"/>
    <n v="10897"/>
  </r>
  <r>
    <s v="Subvention IISN"/>
    <s v="Subvention IISN"/>
    <s v="45334108"/>
    <m/>
    <x v="0"/>
    <n v="11006"/>
    <n v="100"/>
    <s v="13. Algemene kennisvooruitgang: O&amp;O gefinancierd uit andere bronnen dan AUF"/>
    <x v="1"/>
    <s v="Franse Gemeenschap"/>
    <x v="1"/>
    <x v="2"/>
    <s v="530 IIKW - Interuniversitair Instituut voor Kernwetenschappen"/>
    <s v="530 IISN - Institut interuniversitaire des Sciences nucléaires"/>
    <x v="2"/>
    <n v="11006"/>
  </r>
  <r>
    <s v="Subvention C.I.M."/>
    <s v="Subvention C.I.M."/>
    <s v="45334109"/>
    <m/>
    <x v="0"/>
    <n v="221"/>
    <n v="100"/>
    <s v="13. Algemene kennisvooruitgang: O&amp;O gefinancierd uit andere bronnen dan AUF"/>
    <x v="1"/>
    <s v="Franse Gemeenschap"/>
    <x v="1"/>
    <x v="2"/>
    <s v="550 ICM - Interuniversitaire College voor Doctoraatsstudies in de Managementwetenschappen"/>
    <s v="550 CIM - Collège interuniversitaire d'Etudes doctorales dans les Sciences du Management"/>
    <x v="2"/>
    <n v="221"/>
  </r>
  <r>
    <s v="Subvention FRSFC/chercheurs"/>
    <s v="Subvention FRSFC/chercheurs"/>
    <s v="45334110"/>
    <m/>
    <x v="0"/>
    <n v="15894"/>
    <n v="100"/>
    <s v="13. Algemene kennisvooruitgang: O&amp;O gefinancierd uit andere bronnen dan AUF"/>
    <x v="1"/>
    <s v="Franse Gemeenschap"/>
    <x v="1"/>
    <x v="2"/>
    <s v="520 FCFO - Fonds voor Collectief Fundamenteel Onderzoek-initiatief navorsers"/>
    <s v="520 FRFC - Fonds de la Recherche fondamentale collective-initiative chercheurs"/>
    <x v="2"/>
    <n v="15894"/>
  </r>
  <r>
    <s v="Subvention Centres de génétique humaine"/>
    <s v="Subvention Centres de génétique humaine"/>
    <s v="45344110"/>
    <m/>
    <x v="0"/>
    <n v="794"/>
    <n v="15"/>
    <s v="07. Gezondheid"/>
    <x v="4"/>
    <s v="Franse Gemeenschap"/>
    <x v="1"/>
    <x v="2"/>
    <s v="323 Subsidies aan instellingen en verenigingen n.e.g."/>
    <s v="323 Subventions aux institutions et associations n.c.a."/>
    <x v="6"/>
    <n v="119.1"/>
  </r>
  <r>
    <s v="Subvention A.R.C."/>
    <s v="Subvention A.R.C."/>
    <s v="45354113"/>
    <m/>
    <x v="0"/>
    <n v="14036"/>
    <n v="100"/>
    <s v="13. Algemene kennisvooruitgang: O&amp;O gefinancierd uit andere bronnen dan AUF"/>
    <x v="1"/>
    <s v="Franse Gemeenschap"/>
    <x v="1"/>
    <x v="2"/>
    <s v="420 GOA - Geconcerteerde onderzoekacties"/>
    <s v="420 ARC - Actions de Recherche concertées"/>
    <x v="0"/>
    <n v="14036"/>
  </r>
  <r>
    <s v="Fonds spéciaux univ."/>
    <s v="Fonds spéciaux univ."/>
    <s v="45354114"/>
    <m/>
    <x v="0"/>
    <n v="13959"/>
    <n v="100"/>
    <s v="13. Algemene kennisvooruitgang: O&amp;O gefinancierd uit andere bronnen dan AUF"/>
    <x v="1"/>
    <s v="Franse Gemeenschap"/>
    <x v="1"/>
    <x v="2"/>
    <s v="130 Speciale fondsen voor onderzoek in universiteiten"/>
    <s v="130 Fonds spéciaux de recherche dans les universités"/>
    <x v="4"/>
    <n v="13959"/>
  </r>
  <r>
    <s v="Recherches et enquête en matière d'éducation (OCDE)"/>
    <s v="Recherches et enquête en matière d'éducation (OCDE)"/>
    <s v="45363301"/>
    <m/>
    <x v="0"/>
    <n v="201"/>
    <n v="100"/>
    <s v="09. Opvoeding"/>
    <x v="2"/>
    <s v="Franse Gemeenschap"/>
    <x v="1"/>
    <x v="2"/>
    <s v="730 Andere programma's en projecten op internationaal vlak"/>
    <s v="730 Autres programmes et projets au niveau international"/>
    <x v="3"/>
    <n v="201"/>
  </r>
  <r>
    <s v="Academie Royale des Sciences, Lettres et Beaux-Arts (ARSLB)"/>
    <s v="Academie Royale des Sciences, Lettres et Beaux-Arts (ARSLB)"/>
    <s v="46(6101excl)"/>
    <m/>
    <x v="0"/>
    <n v="1588"/>
    <n v="75"/>
    <s v="13. Algemene kennisvooruitgang: O&amp;O gefinancierd uit andere bronnen dan AUF"/>
    <x v="1"/>
    <s v="Franse Gemeenschap"/>
    <x v="1"/>
    <x v="2"/>
    <s v="220 Academies"/>
    <s v="220 Académies"/>
    <x v="5"/>
    <n v="1191"/>
  </r>
  <r>
    <s v="Serv.commissaires &amp; Délégués Gouvt/Univ."/>
    <s v="Serv.commissaires &amp; Délégués Gouvt/Univ."/>
    <s v="54010101"/>
    <m/>
    <x v="0"/>
    <n v="1357"/>
    <n v="25"/>
    <s v="13. Algemene kennisvooruitgang: O&amp;O gefinancierd uit andere bronnen dan AUF"/>
    <x v="1"/>
    <s v="Franse Gemeenschap"/>
    <x v="1"/>
    <x v="2"/>
    <s v="322 Administratie, controle, commissies, jury's..."/>
    <s v="322 Administration, contrôle, commissions, jurys..."/>
    <x v="6"/>
    <n v="339.25"/>
  </r>
  <r>
    <s v="Universités de la communauté-alloc. de fonct."/>
    <s v="Universités de la communauté-alloc. de fonct."/>
    <s v="54104112 à 14"/>
    <m/>
    <x v="0"/>
    <n v="183490"/>
    <n v="25"/>
    <s v="12. Algemene kennisvooruitgang: O&amp;O gefinancierd uit algemene universiteitsfondsen (AUF)"/>
    <x v="3"/>
    <s v="Franse Gemeenschap"/>
    <x v="1"/>
    <x v="2"/>
    <s v="112 Werkingsuitkering Franstalige instellingen"/>
    <s v="112 Allocation de fonctionnement institutions francophones"/>
    <x v="4"/>
    <n v="45872.5"/>
  </r>
  <r>
    <s v="AcadémieWallonie-Europe-alloc. De fonct."/>
    <s v="AcadémieWallonie-Europe-alloc. De fonct."/>
    <s v="54104115"/>
    <m/>
    <x v="0"/>
    <n v="9939"/>
    <n v="25"/>
    <s v="12. Algemene kennisvooruitgang: O&amp;O gefinancierd uit algemene universiteitsfondsen (AUF)"/>
    <x v="3"/>
    <s v="Franse Gemeenschap"/>
    <x v="1"/>
    <x v="2"/>
    <s v="112 Werkingsuitkering Franstalige instellingen"/>
    <s v="112 Allocation de fonctionnement institutions francophones"/>
    <x v="4"/>
    <n v="2484.75"/>
  </r>
  <r>
    <s v="Subvention C.H.U."/>
    <s v="Subvention C.H.U."/>
    <s v="54114116"/>
    <m/>
    <x v="0"/>
    <n v="8924"/>
    <n v="25"/>
    <s v="12. Algemene kennisvooruitgang: O&amp;O gefinancierd uit algemene universiteitsfondsen (AUF)"/>
    <x v="3"/>
    <s v="Franse Gemeenschap"/>
    <x v="1"/>
    <x v="2"/>
    <s v="145 Bijzondere kredietlijnen (niet harmoniseerbaar)"/>
    <s v="145 Lignes de crédit particulières (non harmonisables)"/>
    <x v="4"/>
    <n v="2231"/>
  </r>
  <r>
    <s v="Subvention K CHU-Ulg"/>
    <s v="Subvention K CHU-Ulg"/>
    <s v="54116101"/>
    <m/>
    <x v="0"/>
    <n v="1991"/>
    <n v="25"/>
    <s v="12. Algemene kennisvooruitgang: O&amp;O gefinancierd uit algemene universiteitsfondsen (AUF)"/>
    <x v="3"/>
    <s v="Franse Gemeenschap"/>
    <x v="1"/>
    <x v="2"/>
    <s v="144 Academische ziekenhuizen"/>
    <s v="144 Hôpitaux académiques"/>
    <x v="4"/>
    <n v="497.75"/>
  </r>
  <r>
    <s v="Subventions sociales Univ. CFB"/>
    <s v="Subventions sociales Univ. CFB"/>
    <s v="54134115"/>
    <m/>
    <x v="0"/>
    <n v="5492"/>
    <n v="25"/>
    <s v="12. Algemene kennisvooruitgang: O&amp;O gefinancierd uit algemene universiteitsfondsen (AUF)"/>
    <x v="3"/>
    <s v="Franse Gemeenschap"/>
    <x v="1"/>
    <x v="2"/>
    <s v="112 Werkingsuitkering Franstalige instellingen"/>
    <s v="112 Allocation de fonctionnement institutions francophones"/>
    <x v="4"/>
    <n v="1373"/>
  </r>
  <r>
    <s v="Art. 34 loi 27/07/71"/>
    <s v="Art. 34 loi 27/07/71"/>
    <s v="54204402"/>
    <m/>
    <x v="0"/>
    <n v="6870"/>
    <n v="25"/>
    <s v="12. Algemene kennisvooruitgang: O&amp;O gefinancierd uit algemene universiteitsfondsen (AUF)"/>
    <x v="3"/>
    <s v="Franse Gemeenschap"/>
    <x v="1"/>
    <x v="2"/>
    <s v="145 Bijzondere kredietlijnen (niet harmoniseerbaar)"/>
    <s v="145 Lignes de crédit particulières (non harmonisables)"/>
    <x v="4"/>
    <n v="1717.5"/>
  </r>
  <r>
    <s v="Subvention Dép. Environnement ULg"/>
    <s v="Subvention Dép. Environnement ULg"/>
    <s v="54214404"/>
    <m/>
    <x v="0"/>
    <n v="2804"/>
    <n v="25"/>
    <s v="12. Algemene kennisvooruitgang: O&amp;O gefinancierd uit algemene universiteitsfondsen (AUF)"/>
    <x v="3"/>
    <s v="Franse Gemeenschap"/>
    <x v="1"/>
    <x v="2"/>
    <s v="121 Fondation Universitaire Luxembourgeoise - F.U.L."/>
    <s v="121 Fondation Universitaire Luxembourgeoise - F.U.L."/>
    <x v="4"/>
    <n v="701"/>
  </r>
  <r>
    <s v="Subvention Institut Univ. Etude Judaisme M.Buber"/>
    <s v="Subvention Institut Univ. Etude Judaisme M.Buber"/>
    <s v="54214405"/>
    <m/>
    <x v="0"/>
    <n v="166"/>
    <n v="25"/>
    <s v="13. Algemene kennisvooruitgang: O&amp;O gefinancierd uit andere bronnen dan AUF"/>
    <x v="1"/>
    <s v="Franse Gemeenschap"/>
    <x v="1"/>
    <x v="2"/>
    <s v="128 Universitair Instituut voor de Studie van het Jodendom - Martin Buber"/>
    <s v="128 Institut universitaire pour l'étude du judaïsme - Martin Buber"/>
    <x v="4"/>
    <n v="41.5"/>
  </r>
  <r>
    <s v="Subventions sociales Univ. Subventionnées"/>
    <s v="Subventions sociales Univ. Subventionnées"/>
    <s v="54224403"/>
    <m/>
    <x v="0"/>
    <n v="12630"/>
    <n v="25"/>
    <s v="12. Algemene kennisvooruitgang: O&amp;O gefinancierd uit algemene universiteitsfondsen (AUF)"/>
    <x v="3"/>
    <s v="Franse Gemeenschap"/>
    <x v="1"/>
    <x v="2"/>
    <s v="112 Werkingsuitkering Franstalige instellingen"/>
    <s v="112 Allocation de fonctionnement institutions francophones"/>
    <x v="4"/>
    <n v="3157.5"/>
  </r>
  <r>
    <s v="Universités libres-alloc. de fonct."/>
    <s v="Universités libres-alloc. de fonct."/>
    <s v="54234412à17"/>
    <m/>
    <x v="0"/>
    <n v="348406"/>
    <n v="25"/>
    <s v="12. Algemene kennisvooruitgang: O&amp;O gefinancierd uit algemene universiteitsfondsen (AUF)"/>
    <x v="3"/>
    <s v="Franse Gemeenschap"/>
    <x v="1"/>
    <x v="2"/>
    <s v="112 Werkingsuitkering Franstalige instellingen"/>
    <s v="112 Allocation de fonctionnement institutions francophones"/>
    <x v="4"/>
    <n v="87101.5"/>
  </r>
  <r>
    <s v="Académie Louvain-alloc. de fonct."/>
    <s v="Académie Louvain-alloc. de fonct."/>
    <s v="54234418"/>
    <m/>
    <x v="0"/>
    <n v="16528"/>
    <n v="25"/>
    <s v="12. Algemene kennisvooruitgang: O&amp;O gefinancierd uit algemene universiteitsfondsen (AUF)"/>
    <x v="3"/>
    <s v="Franse Gemeenschap"/>
    <x v="1"/>
    <x v="2"/>
    <s v="112 Werkingsuitkering Franstalige instellingen"/>
    <s v="112 Allocation de fonctionnement institutions francophones"/>
    <x v="4"/>
    <n v="4132"/>
  </r>
  <r>
    <s v="Académie Wallonie-Bruxelles-alloc. de fonct."/>
    <s v="Académie Wallonie-Bruxelles-alloc. de fonct."/>
    <s v="54234419"/>
    <m/>
    <x v="0"/>
    <n v="14206"/>
    <n v="25"/>
    <s v="12. Algemene kennisvooruitgang: O&amp;O gefinancierd uit algemene universiteitsfondsen (AUF)"/>
    <x v="3"/>
    <s v="Franse Gemeenschap"/>
    <x v="1"/>
    <x v="2"/>
    <s v="112 Werkingsuitkering Franstalige instellingen"/>
    <s v="112 Allocation de fonctionnement institutions francophones"/>
    <x v="4"/>
    <n v="3551.5"/>
  </r>
  <r>
    <s v="Subvention CUNIC (Centre Univ. Charleroi)/CIFoP/IPC"/>
    <s v="Subvention CUNIC (Centre Univ. Charleroi)/CIFoP/IPC"/>
    <s v="54303314"/>
    <m/>
    <x v="0"/>
    <n v="259"/>
    <n v="25"/>
    <s v="13. Algemene kennisvooruitgang: O&amp;O gefinancierd uit andere bronnen dan AUF"/>
    <x v="1"/>
    <s v="Franse Gemeenschap"/>
    <x v="1"/>
    <x v="2"/>
    <s v="323 Subsidies aan instellingen en verenigingen n.e.g."/>
    <s v="323 Subventions aux institutions et associations n.c.a."/>
    <x v="6"/>
    <n v="64.75"/>
  </r>
  <r>
    <s v="Achats biens non durables &amp; services"/>
    <s v="Achats biens non durables &amp; services"/>
    <s v="54411201"/>
    <m/>
    <x v="0"/>
    <n v="12"/>
    <n v="25"/>
    <s v="13. Algemene kennisvooruitgang: O&amp;O gefinancierd uit andere bronnen dan AUF"/>
    <x v="1"/>
    <s v="Franse Gemeenschap"/>
    <x v="1"/>
    <x v="2"/>
    <s v="323 Subsidies aan instellingen en verenigingen n.e.g."/>
    <s v="323 Subventions aux institutions et associations n.c.a."/>
    <x v="6"/>
    <n v="3"/>
  </r>
  <r>
    <s v="Subvention Promotion Univ."/>
    <s v="Subvention Promotion Univ."/>
    <s v="54413301"/>
    <m/>
    <x v="0"/>
    <n v="50"/>
    <n v="15"/>
    <s v="12. Algemene kennisvooruitgang: O&amp;O gefinancierd uit algemene universiteitsfondsen (AUF)"/>
    <x v="3"/>
    <s v="Franse Gemeenschap"/>
    <x v="1"/>
    <x v="2"/>
    <s v="324 Subsidies voor studies, enquêtes, expertise-contracten, onderzoekcontracten, acties n.e.g."/>
    <s v="324 Subventions pour études, enquêtes, contrats d'expertise, contrats de recherche, actions n.c.a."/>
    <x v="6"/>
    <n v="7.5"/>
  </r>
  <r>
    <s v="Subvention fonct. CIUF"/>
    <s v="Subvention fonct. CIUF"/>
    <s v="54424104"/>
    <m/>
    <x v="0"/>
    <n v="216"/>
    <n v="25"/>
    <s v="13. Algemene kennisvooruitgang: O&amp;O gefinancierd uit andere bronnen dan AUF"/>
    <x v="1"/>
    <s v="Franse Gemeenschap"/>
    <x v="1"/>
    <x v="2"/>
    <s v="323 Subsidies aan instellingen en verenigingen n.e.g."/>
    <s v="323 Subventions aux institutions et associations n.c.a."/>
    <x v="6"/>
    <n v="54"/>
  </r>
  <r>
    <s v="Fonct. Cent.rech.Mét. ULg (frais de fonctionnement)"/>
    <s v="Fonct. Cent.rech.Mét. ULg (frais de fonctionnement)"/>
    <s v="54433315"/>
    <m/>
    <x v="0"/>
    <n v="372"/>
    <n v="25"/>
    <s v="06. Industriële productie en technologie"/>
    <x v="0"/>
    <s v="Franse Gemeenschap"/>
    <x v="1"/>
    <x v="2"/>
    <s v="211 Basisfinanciering, werking, investeringen van de WI"/>
    <s v="211 Financement de base, fonctionnement, investissements des IS"/>
    <x v="5"/>
    <n v="93"/>
  </r>
  <r>
    <s v="Subvention Fac.Théolo.protest.Bxl. "/>
    <s v="Subvention Fac.Théolo.protest.Bxl. "/>
    <s v="54434414"/>
    <m/>
    <x v="0"/>
    <n v="209"/>
    <n v="25"/>
    <s v="12. Algemene kennisvooruitgang: O&amp;O gefinancierd uit algemene universiteitsfondsen (AUF)"/>
    <x v="3"/>
    <s v="Franse Gemeenschap"/>
    <x v="1"/>
    <x v="2"/>
    <s v="124 Universitaire Faculteit voor Protestantse Godgeleerdheid"/>
    <s v="124 Faculté universitaire de théologie protestante"/>
    <x v="4"/>
    <n v="52.25"/>
  </r>
  <r>
    <s v="Subventions sociales Fac.Théolo.protest.Bxl."/>
    <s v="Subventions sociales Fac.Théolo.protest.Bxl."/>
    <s v="54444415"/>
    <m/>
    <x v="0"/>
    <n v="6"/>
    <n v="25"/>
    <s v="12. Algemene kennisvooruitgang: O&amp;O gefinancierd uit algemene universiteitsfondsen (AUF)"/>
    <x v="3"/>
    <s v="Franse Gemeenschap"/>
    <x v="1"/>
    <x v="2"/>
    <s v="124 Universitaire Faculteit voor Protestantse Godgeleerdheid"/>
    <s v="124 Faculté universitaire de théologie protestante"/>
    <x v="4"/>
    <n v="1.5"/>
  </r>
  <r>
    <s v="Subvention au centre de formation continue"/>
    <s v="Subvention au centre de formation continue"/>
    <s v="54454003"/>
    <m/>
    <x v="0"/>
    <n v="301"/>
    <n v="25"/>
    <s v="12. Algemene kennisvooruitgang: O&amp;O gefinancierd uit algemene universiteitsfondsen (AUF)"/>
    <x v="3"/>
    <s v="Franse Gemeenschap"/>
    <x v="1"/>
    <x v="2"/>
    <s v="124 Universitaire Faculteit voor Protestantse Godgeleerdheid"/>
    <s v="124 Faculté universitaire de théologie protestante"/>
    <x v="4"/>
    <n v="75.25"/>
  </r>
  <r>
    <s v="Bibliothèque virtuelle"/>
    <s v="Bibliothèque virtuelle"/>
    <s v="54454002"/>
    <m/>
    <x v="0"/>
    <n v="248"/>
    <n v="100"/>
    <s v="13. Algemene kennisvooruitgang: O&amp;O gefinancierd uit andere bronnen dan AUF"/>
    <x v="1"/>
    <s v="Franse Gemeenschap"/>
    <x v="1"/>
    <x v="2"/>
    <s v="112 Werkingsuitkering Franstalige instellingen"/>
    <s v="112 Allocation de fonctionnement institutions francophones"/>
    <x v="4"/>
    <n v="248"/>
  </r>
  <r>
    <s v="Amort. Invst. Immo. Univ."/>
    <s v="Amort. Invst. Immo. Univ."/>
    <s v="8601DETTE"/>
    <m/>
    <x v="0"/>
    <n v="6031"/>
    <n v="25"/>
    <s v="13. Algemene kennisvooruitgang: O&amp;O gefinancierd uit andere bronnen dan AUF"/>
    <x v="1"/>
    <s v="Franse Gemeenschap"/>
    <x v="1"/>
    <x v="2"/>
    <s v="145 Bijzondere kredietlijnen (niet harmoniseerbaar)"/>
    <s v="145 Lignes de crédit particulières (non harmonisables)"/>
    <x v="4"/>
    <n v="1507.75"/>
  </r>
  <r>
    <s v="Allerhande uitgaven mbt acties ter verbetering vd werking van Justitie"/>
    <s v="Dépenses de toute nature relat. aux actions pour l'amélioration du fonct. de la Justice"/>
    <s v="124031123900"/>
    <s v="12  JUSTITIE"/>
    <x v="2"/>
    <n v="143"/>
    <n v="100"/>
    <s v="11. Politieke en sociale systemen, structuren en processen"/>
    <x v="7"/>
    <s v="Federale overheid"/>
    <x v="2"/>
    <x v="2"/>
    <s v="410 O&amp;O-programma's en -projecten (subsidies en terugvorderbare voorschotten)"/>
    <s v="410 Programmes et projets de R&amp;D (subventions et avances récupérables)"/>
    <x v="0"/>
    <n v="143"/>
  </r>
  <r>
    <s v="Bezoldigingen Rijkspersoneel"/>
    <s v="Rémunérations statutaire"/>
    <s v="126210110300"/>
    <s v="12  JUSTITIE"/>
    <x v="2"/>
    <n v="4497"/>
    <n v="55"/>
    <s v="11. Politieke en sociale systemen, structuren en processen"/>
    <x v="7"/>
    <s v="Federale overheid"/>
    <x v="2"/>
    <x v="2"/>
    <s v="211 Basisfinanciering, werking, investeringen van de WI"/>
    <s v="211 Financement de base, fonctionnement, investissements des IS"/>
    <x v="5"/>
    <n v="2473.35"/>
  </r>
  <r>
    <s v="Bezoldigingen niet-statutair personeel"/>
    <s v="Rémunérations non statutaire"/>
    <s v="126210110400"/>
    <s v="12  JUSTITIE"/>
    <x v="2"/>
    <n v="1818"/>
    <n v="55"/>
    <s v="11. Politieke en sociale systemen, structuren en processen"/>
    <x v="7"/>
    <s v="Federale overheid"/>
    <x v="2"/>
    <x v="2"/>
    <s v="211 Basisfinanciering, werking, investeringen van de WI"/>
    <s v="211 Financement de base, fonctionnement, investissements des IS"/>
    <x v="5"/>
    <n v="999.9"/>
  </r>
  <r>
    <s v="Dotatie aan NICC"/>
    <s v="Dotation à l'INCC"/>
    <s v="126211410100"/>
    <s v="12  JUSTITIE"/>
    <x v="2"/>
    <n v="4224"/>
    <n v="55"/>
    <s v="11. Politieke en sociale systemen, structuren en processen"/>
    <x v="7"/>
    <s v="Federale overheid"/>
    <x v="2"/>
    <x v="2"/>
    <s v="211 Basisfinanciering, werking, investeringen van de WI"/>
    <s v="211 Financement de base, fonctionnement, investissements des IS"/>
    <x v="5"/>
    <n v="2323.1999999999998"/>
  </r>
  <r>
    <s v="Personeelskosten - veiligheid van de burgers"/>
    <s v="Dépenses de personnel - sécurité des citoyens"/>
    <s v="135611110010"/>
    <s v="13  BINNENLANDSE ZAKEN"/>
    <x v="3"/>
    <n v="105"/>
    <n v="100"/>
    <s v="11. Politieke en sociale systemen, structuren en processen"/>
    <x v="7"/>
    <s v="Federale overheid"/>
    <x v="2"/>
    <x v="2"/>
    <s v="410 O&amp;O-programma's en -projecten (subsidies en terugvorderbare voorschotten)"/>
    <s v="410 Programmes et projets de R&amp;D (subventions et avances récupérables)"/>
    <x v="0"/>
    <n v="105"/>
  </r>
  <r>
    <s v="Kosten van laboratoria belast met onderzoekingen mbt brandvoorkoming"/>
    <s v="Frais de laboratoire effectuant des recherches relatives à la prévention en matière d'incendie"/>
    <s v="135611120040"/>
    <s v="13  BINNENLANDSE ZAKEN"/>
    <x v="3"/>
    <n v="42"/>
    <n v="100"/>
    <s v="04. Transport, telecommunicatie en andere infrastructuur"/>
    <x v="11"/>
    <s v="Federale overheid"/>
    <x v="2"/>
    <x v="2"/>
    <s v="410 O&amp;O-programma's en -projecten (subsidies en terugvorderbare voorschotten)"/>
    <s v="410 Programmes et projets de R&amp;D (subventions et avances récupérables)"/>
    <x v="0"/>
    <n v="42"/>
  </r>
  <r>
    <s v="Wetenschappelijk onderzoek - veiligheid vd burgers"/>
    <s v="Recherche scientifique - sécurité des citoyens"/>
    <s v="135611120041"/>
    <s v="13  BINNENLANDSE ZAKEN"/>
    <x v="3"/>
    <n v="502"/>
    <n v="100"/>
    <s v="11. Politieke en sociale systemen, structuren en processen"/>
    <x v="7"/>
    <s v="Federale overheid"/>
    <x v="2"/>
    <x v="2"/>
    <s v="410 O&amp;O-programma's en -projecten (subsidies en terugvorderbare voorschotten)"/>
    <s v="410 Programmes et projets de R&amp;D (subventions et avances récupérables)"/>
    <x v="0"/>
    <n v="502"/>
  </r>
  <r>
    <s v="Buiten het land gevestigde int. organ.:IHO (bijdrage begroting Intern.hydrograf.org.-Monaco)"/>
    <s v="Organis. intern. en dehors du pays:OHI (quote part dans le budget de l'org.hydrogr.intern.-Monaco)"/>
    <s v="145321350070"/>
    <s v="14  BUITENLANDSE ZAKEN, BUITENLANDSE HANDEL EN ONTWIKKELINGSSAMENWERKING"/>
    <x v="4"/>
    <n v="3995"/>
    <n v="1.2265331664580725"/>
    <s v="01. Exploratie en exploitatie van het aardse milieu"/>
    <x v="8"/>
    <s v="Federale overheid"/>
    <x v="2"/>
    <x v="2"/>
    <s v="720 Andere Belgische bijdragen aan internationale organisaties, instellingen en verenigingen"/>
    <s v="720 Autres contributions belges aux organisations, institutions et associations internationales"/>
    <x v="3"/>
    <n v="49"/>
  </r>
  <r>
    <s v="Buiten het land gevestigde int. organ.:AIEA (bijdrage in de begroting)(kernenergie)"/>
    <s v="Organisation internat. en dehors du pays:AIEA (quote-part dans le budget)"/>
    <s v="145321350070"/>
    <s v="14  BUITENLANDSE ZAKEN, BUITENLANDSE HANDEL EN ONTWIKKELINGSSAMENWERKING"/>
    <x v="4"/>
    <n v="3995"/>
    <n v="93.842302878598247"/>
    <s v="05. Energie"/>
    <x v="12"/>
    <s v="Federale overheid"/>
    <x v="2"/>
    <x v="2"/>
    <s v="720 Andere Belgische bijdragen aan internationale organisaties, instellingen en verenigingen"/>
    <s v="720 Autres contributions belges aux organisations, institutions et associations internationales"/>
    <x v="3"/>
    <n v="3749"/>
  </r>
  <r>
    <s v="Buiten het land gevestigde int. organ.:OESO (bijdrage begroting)"/>
    <s v="Organisation internat. en dehors du pays:OCDE (quote-part dans le budget)"/>
    <s v="145321350070"/>
    <s v="14  BUITENLANDSE ZAKEN, BUITENLANDSE HANDEL EN ONTWIKKELINGSSAMENWERKING"/>
    <x v="4"/>
    <n v="3995"/>
    <n v="4.9311639549436803"/>
    <s v="11. Politieke en sociale systemen, structuren en processen"/>
    <x v="7"/>
    <s v="Federale overheid"/>
    <x v="2"/>
    <x v="2"/>
    <s v="720 Andere Belgische bijdragen aan internationale organisaties, instellingen en verenigingen"/>
    <s v="720 Autres contributions belges aux organisations, institutions et associations internationales"/>
    <x v="3"/>
    <n v="197.00000000000003"/>
  </r>
  <r>
    <s v="Toelage aan het Eur. Centrum voor Ontwikkelingsbeleid en Management"/>
    <s v="Subside au Centre eur. pour la Politique de Développ. et le Mangement"/>
    <s v="145422350034"/>
    <s v="14  BUITENLANDSE ZAKEN, BUITENLANDSE HANDEL EN ONTWIKKELINGSSAMENWERKING"/>
    <x v="4"/>
    <n v="233"/>
    <n v="55"/>
    <s v="11. Politieke en sociale systemen, structuren en processen"/>
    <x v="7"/>
    <s v="Federale overheid"/>
    <x v="2"/>
    <x v="2"/>
    <s v="720 Andere Belgische bijdragen aan internationale organisaties, instellingen en verenigingen"/>
    <s v="720 Autres contributions belges aux organisations, institutions et associations internationales"/>
    <x v="3"/>
    <n v="128.15"/>
  </r>
  <r>
    <s v="Toelagen aan het KBIN (ex BA 145422 33.00.31)"/>
    <s v="Subsides à l'IRSN (ex BA 145422 33.00.31)"/>
    <s v="145422410037"/>
    <s v="14  BUITENLANDSE ZAKEN, BUITENLANDSE HANDEL EN ONTWIKKELINGSSAMENWERKING"/>
    <x v="4"/>
    <n v="861"/>
    <n v="100"/>
    <s v="11. Politieke en sociale systemen, structuren en processen"/>
    <x v="7"/>
    <s v="Federale overheid"/>
    <x v="2"/>
    <x v="2"/>
    <s v="730 Andere programma's en projecten op internationaal vlak"/>
    <s v="730 Autres programmes et projets au niveau international"/>
    <x v="3"/>
    <n v="861"/>
  </r>
  <r>
    <s v="Toelagen aan het KMMA (ex BA 54 22 33.00.32)"/>
    <s v="Subsides au MRAC (ex BA 54 22 33.00.32)"/>
    <s v="145422410038"/>
    <s v="14  BUITENLANDSE ZAKEN, BUITENLANDSE HANDEL EN ONTWIKKELINGSSAMENWERKING"/>
    <x v="4"/>
    <n v="2910"/>
    <n v="100"/>
    <s v="13. Algemene kennisvooruitgang: O&amp;O gefinancierd uit andere bronnen dan AUF"/>
    <x v="1"/>
    <s v="Federale overheid"/>
    <x v="2"/>
    <x v="2"/>
    <s v="730 Andere programma's en projecten op internationaal vlak"/>
    <s v="730 Autres programmes et projets au niveau international"/>
    <x v="3"/>
    <n v="2910"/>
  </r>
  <r>
    <s v="Toelagen aan het Instituut voor Tropische Geneeskunde (ex BA 54 22 33.00.34)"/>
    <s v="subsides à l'Institut de Médecine Tropicale (ex BA 54 22 33.00.34)"/>
    <s v="145422410039"/>
    <s v="14  BUITENLANDSE ZAKEN, BUITENLANDSE HANDEL EN ONTWIKKELINGSSAMENWERKING"/>
    <x v="4"/>
    <n v="12600"/>
    <n v="100"/>
    <s v="07. Gezondheid"/>
    <x v="4"/>
    <s v="Federale overheid"/>
    <x v="2"/>
    <x v="2"/>
    <s v="730 Andere programma's en projecten op internationaal vlak"/>
    <s v="730 Autres programmes et projets au niveau international"/>
    <x v="3"/>
    <n v="12600"/>
  </r>
  <r>
    <s v="Vl. univ. samenw.:financiering studiekosten studenten"/>
    <s v="Coop. univ. flam.:financement frais d'étude étudiants"/>
    <s v="145424450050"/>
    <s v="14  BUITENLANDSE ZAKEN, BUITENLANDSE HANDEL EN ONTWIKKELINGSSAMENWERKING"/>
    <x v="4"/>
    <n v="3417"/>
    <n v="25"/>
    <s v="12. Algemene kennisvooruitgang: O&amp;O gefinancierd uit algemene universiteitsfondsen (AUF)"/>
    <x v="3"/>
    <s v="Federale overheid"/>
    <x v="2"/>
    <x v="2"/>
    <s v="113 Werkingsuitkering voor studenten OL"/>
    <s v="113 Allocation de fonctionnement pour les étudiants PVD"/>
    <x v="4"/>
    <n v="854.25"/>
  </r>
  <r>
    <s v="Vl. univ. samenw.:univ. initiatieven -institutionele samenwerkin VLIR"/>
    <s v="Coop. univ. flam.:initiatives univ.-coopération institutionnelle VLIR"/>
    <s v="145424450052"/>
    <s v="14  BUITENLANDSE ZAKEN, BUITENLANDSE HANDEL EN ONTWIKKELINGSSAMENWERKING"/>
    <x v="4"/>
    <n v="8633"/>
    <n v="43"/>
    <s v="11. Politieke en sociale systemen, structuren en processen"/>
    <x v="7"/>
    <s v="Federale overheid"/>
    <x v="2"/>
    <x v="2"/>
    <s v="730 Andere programma's en projecten op internationaal vlak"/>
    <s v="730 Autres programmes et projets au niveau international"/>
    <x v="3"/>
    <n v="3712.19"/>
  </r>
  <r>
    <s v="Vl. univ. samenw.:financiering van projecten overzee -&quot;eigen initiatieven&quot;"/>
    <s v="Coop. univ. flam.:financement des projets outre mer -&quot;initiatives propres&quot;"/>
    <s v="145424450053"/>
    <s v="14  BUITENLANDSE ZAKEN, BUITENLANDSE HANDEL EN ONTWIKKELINGSSAMENWERKING"/>
    <x v="4"/>
    <n v="4423"/>
    <n v="100"/>
    <s v="11. Politieke en sociale systemen, structuren en processen"/>
    <x v="7"/>
    <s v="Federale overheid"/>
    <x v="2"/>
    <x v="2"/>
    <s v="730 Andere programma's en projecten op internationaal vlak"/>
    <s v="730 Autres programmes et projets au niveau international"/>
    <x v="3"/>
    <n v="4423"/>
  </r>
  <r>
    <s v="Noord-acties VLIR"/>
    <s v="Actions-Nord VLIR"/>
    <s v="145424450054"/>
    <s v="14  BUITENLANDSE ZAKEN, BUITENLANDSE HANDEL EN ONTWIKKELINGSSAMENWERKING"/>
    <x v="4"/>
    <n v="7587"/>
    <n v="17.214246272777469"/>
    <s v="11. Politieke en sociale systemen, structuren en processen"/>
    <x v="7"/>
    <s v="Federale overheid"/>
    <x v="2"/>
    <x v="2"/>
    <s v="730 Andere programma's en projecten op internationaal vlak"/>
    <s v="730 Autres programmes et projets au niveau international"/>
    <x v="3"/>
    <n v="1306.0448647156265"/>
  </r>
  <r>
    <s v="Noord-acties VLIR"/>
    <s v="Actions-Nord VLIR"/>
    <s v="145424450054"/>
    <s v="14  BUITENLANDSE ZAKEN, BUITENLANDSE HANDEL EN ONTWIKKELINGSSAMENWERKING"/>
    <x v="4"/>
    <n v="7587"/>
    <n v="3.7962451684152403"/>
    <s v="13. Algemene kennisvooruitgang: O&amp;O gefinancierd uit andere bronnen dan AUF"/>
    <x v="1"/>
    <s v="Federale overheid"/>
    <x v="2"/>
    <x v="2"/>
    <s v="322 Administratie, controle, commissies, jury's..."/>
    <s v="322 Administration, contrôle, commissions, jurys..."/>
    <x v="6"/>
    <n v="288.02112092766424"/>
  </r>
  <r>
    <s v="Fr. univ. samenw.:financiering studiekosten studenten"/>
    <s v="Coop. univ. fr: financement frais d'étude  étudiants"/>
    <s v="145425450050"/>
    <s v="14  BUITENLANDSE ZAKEN, BUITENLANDSE HANDEL EN ONTWIKKELINGSSAMENWERKING"/>
    <x v="4"/>
    <n v="6937"/>
    <n v="25"/>
    <s v="12. Algemene kennisvooruitgang: O&amp;O gefinancierd uit algemene universiteitsfondsen (AUF)"/>
    <x v="3"/>
    <s v="Federale overheid"/>
    <x v="2"/>
    <x v="2"/>
    <s v="113 Werkingsuitkering voor studenten OL"/>
    <s v="113 Allocation de fonctionnement pour les étudiants PVD"/>
    <x v="4"/>
    <n v="1734.25"/>
  </r>
  <r>
    <s v="Fr. univ. samenw.:programma's van institutionele samenwerking overzee"/>
    <s v="Coop. univ. fr:programmes de coopération institutionnelle outre mer"/>
    <s v="145425450052"/>
    <s v="14  BUITENLANDSE ZAKEN, BUITENLANDSE HANDEL EN ONTWIKKELINGSSAMENWERKING"/>
    <x v="4"/>
    <n v="7571"/>
    <n v="43"/>
    <s v="11. Politieke en sociale systemen, structuren en processen"/>
    <x v="7"/>
    <s v="Federale overheid"/>
    <x v="2"/>
    <x v="2"/>
    <s v="730 Andere programma's en projecten op internationaal vlak"/>
    <s v="730 Autres programmes et projets au niveau international"/>
    <x v="3"/>
    <n v="3255.53"/>
  </r>
  <r>
    <s v="Fr. univ. samenw.:financiering van projecten &quot;eigen initiatieven&quot;"/>
    <s v="Coop. univ. fr:financement des projets outre mer 'initiatives propres&quot;"/>
    <s v="145425450053"/>
    <s v="14  BUITENLANDSE ZAKEN, BUITENLANDSE HANDEL EN ONTWIKKELINGSSAMENWERKING"/>
    <x v="4"/>
    <n v="4228"/>
    <n v="100"/>
    <s v="11. Politieke en sociale systemen, structuren en processen"/>
    <x v="7"/>
    <s v="Federale overheid"/>
    <x v="2"/>
    <x v="2"/>
    <s v="730 Andere programma's en projecten op internationaal vlak"/>
    <s v="730 Autres programmes et projets au niveau international"/>
    <x v="3"/>
    <n v="4228"/>
  </r>
  <r>
    <s v="Noord-acties CIUF"/>
    <s v="Actions-Nord CIUF"/>
    <s v="145425450054"/>
    <s v="14  BUITENLANDSE ZAKEN, BUITENLANDSE HANDEL EN ONTWIKKELINGSSAMENWERKING"/>
    <x v="4"/>
    <n v="5450"/>
    <n v="18.160197869101978"/>
    <s v="11. Politieke en sociale systemen, structuren en processen"/>
    <x v="7"/>
    <s v="Federale overheid"/>
    <x v="2"/>
    <x v="2"/>
    <s v="730 Andere programma's en projecten op internationaal vlak"/>
    <s v="730 Autres programmes et projets au niveau international"/>
    <x v="3"/>
    <n v="989.73078386605778"/>
  </r>
  <r>
    <s v="Noord-acties CIUF"/>
    <s v="Actions-Nord CIUF"/>
    <s v="145425450054"/>
    <s v="14  BUITENLANDSE ZAKEN, BUITENLANDSE HANDEL EN ONTWIKKELINGSSAMENWERKING"/>
    <x v="4"/>
    <n v="5450"/>
    <n v="4.2427701674277021"/>
    <s v="13. Algemene kennisvooruitgang: O&amp;O gefinancierd uit andere bronnen dan AUF"/>
    <x v="1"/>
    <s v="Federale overheid"/>
    <x v="2"/>
    <x v="2"/>
    <s v="322 Administratie, controle, commissies, jury's..."/>
    <s v="322 Administration, contrôle, commissions, jurys..."/>
    <x v="6"/>
    <n v="231.23097412480976"/>
  </r>
  <r>
    <s v="Intern. instel. in het bnl : geld. bijdrage bijz. progr. intern. instel. (UIESP)"/>
    <s v="Instit. intern. établies dans le pays: contrib. financière aux progr. spéc."/>
    <s v="145432350006"/>
    <s v="14  BUITENLANDSE ZAKEN, BUITENLANDSE HANDEL EN ONTWIKKELINGSSAMENWERKING"/>
    <x v="4"/>
    <n v="9000"/>
    <n v="100"/>
    <s v="11. Politieke en sociale systemen, structuren en processen"/>
    <x v="7"/>
    <s v="Federale overheid"/>
    <x v="2"/>
    <x v="2"/>
    <s v="730 Andere programma's en projecten op internationaal vlak"/>
    <s v="730 Autres programmes et projets au niveau international"/>
    <x v="3"/>
    <n v="9000"/>
  </r>
  <r>
    <s v="Koninklijk Hoger Instituut voor Defensie"/>
    <s v="Institut Royal Supérieur de Défense"/>
    <s v="167041100000"/>
    <s v="16  LANDSVERDEDIGING"/>
    <x v="5"/>
    <n v="14069.400983793934"/>
    <n v="25"/>
    <s v="12. Algemene kennisvooruitgang: O&amp;O gefinancierd uit algemene universiteitsfondsen (AUF)"/>
    <x v="3"/>
    <s v="Federale overheid"/>
    <x v="2"/>
    <x v="2"/>
    <s v="125 Koninklijk Hoger Instituut voor Landsverdediging"/>
    <s v="125 Institut royal supérieur de Défense"/>
    <x v="4"/>
    <n v="3517.3502459484835"/>
  </r>
  <r>
    <s v="Koninklijke Militaire School"/>
    <s v="Ecole Royale Militaire"/>
    <s v="167041100000"/>
    <s v="16  LANDSVERDEDIGING"/>
    <x v="5"/>
    <n v="31089.541396905737"/>
    <n v="25"/>
    <s v="12. Algemene kennisvooruitgang: O&amp;O gefinancierd uit algemene universiteitsfondsen (AUF)"/>
    <x v="3"/>
    <s v="Federale overheid"/>
    <x v="2"/>
    <x v="2"/>
    <s v="126 Koninklijke Militaire School"/>
    <s v="126 Ecole royale militaire"/>
    <x v="4"/>
    <n v="7772.3853492264343"/>
  </r>
  <r>
    <s v="KoninklijkLegermuseum"/>
    <s v="Musée Royal de l'Armée"/>
    <s v="167041100000"/>
    <s v="16  LANDSVERDEDIGING"/>
    <x v="5"/>
    <n v="8552.0576193003217"/>
    <n v="55"/>
    <s v="13. Algemene kennisvooruitgang: O&amp;O gefinancierd uit andere bronnen dan AUF"/>
    <x v="1"/>
    <s v="Federale overheid"/>
    <x v="2"/>
    <x v="2"/>
    <s v="211 Basisfinanciering, werking, investeringen van de WI"/>
    <s v="211 Financement de base, fonctionnement, investissements des IS"/>
    <x v="5"/>
    <n v="4703.6316906151769"/>
  </r>
  <r>
    <s v="Bezoldigingen niet statutair personeel"/>
    <s v="Rénumérations personnel non statutaire"/>
    <s v="167051110004"/>
    <s v="16  LANDSVERDEDIGING"/>
    <x v="5"/>
    <n v="2405"/>
    <n v="55"/>
    <s v="14. Landsverdediging"/>
    <x v="13"/>
    <s v="Federale overheid"/>
    <x v="2"/>
    <x v="2"/>
    <s v="314 Subsidies voor studies, enquêtes, onderzoek-contracten, acties n.e.g."/>
    <s v="314 Subventions pour études, enquêtes, contrats de recherche, actions n.c.a."/>
    <x v="6"/>
    <n v="1322.75"/>
  </r>
  <r>
    <s v="Allerhande werkingsuitgaven mbt informatica"/>
    <s v="Dépenses de fonctionnement relat. à l'informatique"/>
    <s v="167051120004"/>
    <s v="16  LANDSVERDEDIGING"/>
    <x v="5"/>
    <n v="141"/>
    <n v="55"/>
    <s v="14. Landsverdediging"/>
    <x v="13"/>
    <s v="Federale overheid"/>
    <x v="2"/>
    <x v="2"/>
    <s v="211 Basisfinanciering, werking, investeringen van de WI"/>
    <s v="211 Financement de base, fonctionnement, investissements des IS"/>
    <x v="5"/>
    <n v="77.55"/>
  </r>
  <r>
    <s v="Progr. wet. onderzoek : Lopende aankopen van goederen en diensten"/>
    <s v="Progr. rech. sc. : achats courants de biens et de services"/>
    <s v="167051120033"/>
    <s v="16  LANDSVERDEDIGING"/>
    <x v="5"/>
    <n v="2296"/>
    <n v="100"/>
    <s v="14. Landsverdediging"/>
    <x v="13"/>
    <s v="Federale overheid"/>
    <x v="2"/>
    <x v="2"/>
    <s v="314 Subsidies voor studies, enquêtes, onderzoek-contracten, acties n.e.g."/>
    <s v="314 Subventions pour études, enquêtes, contrats de recherche, actions n.c.a."/>
    <x v="6"/>
    <n v="2296"/>
  </r>
  <r>
    <s v="Progr. wet. onderzoek : aankoop van militaire middelen"/>
    <s v="Progr. rech. sc. : acqu. et rénouv. de moyens spécifiquem. militaires"/>
    <s v="167051130073"/>
    <s v="16  LANDSVERDEDIGING"/>
    <x v="5"/>
    <n v="270"/>
    <n v="100"/>
    <s v="14. Landsverdediging"/>
    <x v="13"/>
    <s v="Federale overheid"/>
    <x v="2"/>
    <x v="2"/>
    <s v="314 Subsidies voor studies, enquêtes, onderzoek-contracten, acties n.e.g."/>
    <s v="314 Subventions pour études, enquêtes, contrats de recherche, actions n.c.a."/>
    <x v="6"/>
    <n v="270"/>
  </r>
  <r>
    <s v="Investering inzake informatica"/>
    <s v="Investissement informatique"/>
    <s v="167051740004"/>
    <s v="16  LANDSVERDEDIGING"/>
    <x v="5"/>
    <n v="60"/>
    <n v="55"/>
    <s v="14. Landsverdediging"/>
    <x v="13"/>
    <s v="Federale overheid"/>
    <x v="2"/>
    <x v="2"/>
    <s v="211 Basisfinanciering, werking, investeringen van de WI"/>
    <s v="211 Financement de base, fonctionnement, investissements des IS"/>
    <x v="5"/>
    <n v="33"/>
  </r>
  <r>
    <s v="Wetenschappelijk onderzoek Federale Politie"/>
    <s v="Recherche scientifique Police fédérale"/>
    <s v="179031120025"/>
    <s v="17  FEDERALE POLITIE"/>
    <x v="6"/>
    <n v="159"/>
    <n v="100"/>
    <s v="14. Landsverdediging"/>
    <x v="13"/>
    <s v="Federale overheid"/>
    <x v="2"/>
    <x v="2"/>
    <s v="314 Subsidies voor studies, enquêtes, onderzoek-contracten, acties n.e.g."/>
    <s v="314 Subventions pour études, enquêtes, contrats de recherche, actions n.c.a."/>
    <x v="6"/>
    <n v="159"/>
  </r>
  <r>
    <s v="Studies door universitaire centra"/>
    <s v="Etudes par des centres universitaires"/>
    <s v="234006121133"/>
    <s v="23  TEWERKSTELLING EN ARBEID"/>
    <x v="7"/>
    <n v="202"/>
    <n v="100"/>
    <s v="11. Politieke en sociale systemen, structuren en processen"/>
    <x v="7"/>
    <s v="Federale overheid"/>
    <x v="2"/>
    <x v="2"/>
    <s v="410 O&amp;O-programma's en -projecten (subsidies en terugvorderbare voorschotten)"/>
    <s v="410 Programmes et projets de R&amp;D (subventions et avances récupérables)"/>
    <x v="0"/>
    <n v="202"/>
  </r>
  <r>
    <s v="Studies en onderzoeken gehandicaptenbeleid"/>
    <s v="Etudes et recherches politiques des handicapés"/>
    <s v="245521121102"/>
    <s v="24  SOCIALE ZEKERHEID"/>
    <x v="8"/>
    <n v="68"/>
    <n v="100"/>
    <s v="11. Politieke en sociale systemen, structuren en processen"/>
    <x v="7"/>
    <s v="Federale overheid"/>
    <x v="2"/>
    <x v="2"/>
    <s v="410 O&amp;O-programma's en -projecten (subsidies en terugvorderbare voorschotten)"/>
    <s v="410 Programmes et projets de R&amp;D (subventions et avances récupérables)"/>
    <x v="0"/>
    <n v="68"/>
  </r>
  <r>
    <s v="Beleidsondersteuning-studies; evolutie sociale bescherming"/>
    <s v="Appui stratégique-études; evolution protection sociale"/>
    <s v="245711121129"/>
    <s v="24  SOCIALE ZEKERHEID"/>
    <x v="8"/>
    <n v="591"/>
    <n v="100"/>
    <s v="11. Politieke en sociale systemen, structuren en processen"/>
    <x v="7"/>
    <s v="Federale overheid"/>
    <x v="2"/>
    <x v="2"/>
    <s v="410 O&amp;O-programma's en -projecten (subsidies en terugvorderbare voorschotten)"/>
    <s v="410 Programmes et projets de R&amp;D (subventions et avances récupérables)"/>
    <x v="0"/>
    <n v="591"/>
  </r>
  <r>
    <s v="Medisch wet.onderzoek; studies, informatie, diensten"/>
    <s v="Recherche scient.médicale; études, information, services"/>
    <s v="255611121101"/>
    <s v="25  VOLKSGEZONDHEID, VEILIGHEID VAN DE VOEDSELKETEN EN LEEFMILIEU"/>
    <x v="9"/>
    <n v="138"/>
    <n v="55"/>
    <s v="07. Gezondheid"/>
    <x v="4"/>
    <s v="Federale overheid"/>
    <x v="2"/>
    <x v="2"/>
    <s v="314 Subsidies voor studies, enquêtes, onderzoek-contracten, acties n.e.g."/>
    <s v="314 Subventions pour études, enquêtes, contrats de recherche, actions n.c.a."/>
    <x v="6"/>
    <n v="75.900000000000006"/>
  </r>
  <r>
    <s v="Studies en onderzoeken verzorgingsinstellingen"/>
    <s v="Etudes et enquêtes établisements de soins"/>
    <s v="255612121101"/>
    <s v="25  VOLKSGEZONDHEID, VEILIGHEID VAN DE VOEDSELKETEN EN LEEFMILIEU"/>
    <x v="9"/>
    <n v="274"/>
    <n v="100"/>
    <s v="07. Gezondheid"/>
    <x v="4"/>
    <s v="Federale overheid"/>
    <x v="2"/>
    <x v="2"/>
    <s v="314 Subsidies voor studies, enquêtes, onderzoek-contracten, acties n.e.g."/>
    <s v="314 Subventions pour études, enquêtes, contrats de recherche, actions n.c.a."/>
    <x v="6"/>
    <n v="274"/>
  </r>
  <r>
    <s v="Bezoldiging statutairen (VGI-Deel ex IHE)"/>
    <s v="Rémunération personnel statutaire (ISP-Partie ex IHE)"/>
    <s v="255631110003"/>
    <s v="25  VOLKSGEZONDHEID, VEILIGHEID VAN DE VOEDSELKETEN EN LEEFMILIEU"/>
    <x v="9"/>
    <n v="9579"/>
    <n v="55"/>
    <s v="07. Gezondheid"/>
    <x v="4"/>
    <s v="Federale overheid"/>
    <x v="2"/>
    <x v="2"/>
    <s v="211 Basisfinanciering, werking, investeringen van de WI"/>
    <s v="211 Financement de base, fonctionnement, investissements des IS"/>
    <x v="5"/>
    <n v="5268.45"/>
  </r>
  <r>
    <s v="Bezoldiging niet-statutairen (VGI-Deel ex IHE)"/>
    <s v="Rémunération personnel non statutaire  (ISP-Partie ex IHE)"/>
    <s v="255631110004"/>
    <s v="25  VOLKSGEZONDHEID, VEILIGHEID VAN DE VOEDSELKETEN EN LEEFMILIEU"/>
    <x v="9"/>
    <n v="2695"/>
    <n v="55"/>
    <s v="07. Gezondheid"/>
    <x v="4"/>
    <s v="Federale overheid"/>
    <x v="2"/>
    <x v="2"/>
    <s v="211 Basisfinanciering, werking, investeringen van de WI"/>
    <s v="211 Financement de base, fonctionnement, investissements des IS"/>
    <x v="5"/>
    <n v="1482.25"/>
  </r>
  <r>
    <s v="Microbiologie: Werkingskosten (ex IHE)"/>
    <s v="Microbiologie: Fonctionnement  (ex IHE)"/>
    <s v="255632121101"/>
    <s v="25  VOLKSGEZONDHEID, VEILIGHEID VAN DE VOEDSELKETEN EN LEEFMILIEU"/>
    <x v="9"/>
    <n v="4447"/>
    <n v="55"/>
    <s v="07. Gezondheid"/>
    <x v="4"/>
    <s v="Federale overheid"/>
    <x v="2"/>
    <x v="2"/>
    <s v="211 Basisfinanciering, werking, investeringen van de WI"/>
    <s v="211 Financement de base, fonctionnement, investissements des IS"/>
    <x v="5"/>
    <n v="2445.85"/>
  </r>
  <r>
    <s v="Microbiologie: Werkingskosten 'informatica'"/>
    <s v="Microbiologie: Frais de fonctionnement 'informatique'"/>
    <s v="255632121104"/>
    <s v="25  VOLKSGEZONDHEID, VEILIGHEID VAN DE VOEDSELKETEN EN LEEFMILIEU"/>
    <x v="9"/>
    <n v="142"/>
    <n v="55"/>
    <s v="07. Gezondheid"/>
    <x v="4"/>
    <s v="Federale overheid"/>
    <x v="2"/>
    <x v="2"/>
    <s v="211 Basisfinanciering, werking, investeringen van de WI"/>
    <s v="211 Financement de base, fonctionnement, investissements des IS"/>
    <x v="5"/>
    <n v="78.099999999999994"/>
  </r>
  <r>
    <s v="Aanwerving personeel MvM"/>
    <s v="Recrutement personnel Smalls"/>
    <s v="255632121110"/>
    <s v="25  VOLKSGEZONDHEID, VEILIGHEID VAN DE VOEDSELKETEN EN LEEFMILIEU"/>
    <x v="9"/>
    <n v="145"/>
    <n v="55"/>
    <s v="07. Gezondheid"/>
    <x v="4"/>
    <s v="Federale overheid"/>
    <x v="2"/>
    <x v="2"/>
    <s v="211 Basisfinanciering, werking, investeringen van de WI"/>
    <s v="211 Financement de base, fonctionnement, investissements des IS"/>
    <x v="5"/>
    <n v="79.75"/>
  </r>
  <r>
    <s v="Microbiologie: bouw lokalen"/>
    <s v="Microbiologie : construction bâtiments"/>
    <s v="255632720001"/>
    <s v="25  VOLKSGEZONDHEID, VEILIGHEID VAN DE VOEDSELKETEN EN LEEFMILIEU"/>
    <x v="9"/>
    <n v="259"/>
    <n v="55"/>
    <s v="07. Gezondheid"/>
    <x v="4"/>
    <s v="Federale overheid"/>
    <x v="2"/>
    <x v="2"/>
    <s v="211 Basisfinanciering, werking, investeringen van de WI"/>
    <s v="211 Financement de base, fonctionnement, investissements des IS"/>
    <x v="5"/>
    <n v="142.44999999999999"/>
  </r>
  <r>
    <s v="Microbiologie: Patrimoniale uitgaven"/>
    <s v="Microbiologie: Dépenses patrimoniales"/>
    <s v="255632742201"/>
    <s v="25  VOLKSGEZONDHEID, VEILIGHEID VAN DE VOEDSELKETEN EN LEEFMILIEU"/>
    <x v="9"/>
    <n v="870"/>
    <n v="55"/>
    <s v="07. Gezondheid"/>
    <x v="4"/>
    <s v="Federale overheid"/>
    <x v="2"/>
    <x v="2"/>
    <s v="211 Basisfinanciering, werking, investeringen van de WI"/>
    <s v="211 Financement de base, fonctionnement, investissements des IS"/>
    <x v="5"/>
    <n v="478.5"/>
  </r>
  <r>
    <s v="Microbiologie: Patrimoniale uitgaven IHE 'informatica'"/>
    <s v="Microbiologie: Dépenses patrimoniales IHE 'informatique'"/>
    <s v="255632742204"/>
    <s v="25  VOLKSGEZONDHEID, VEILIGHEID VAN DE VOEDSELKETEN EN LEEFMILIEU"/>
    <x v="9"/>
    <n v="101"/>
    <n v="55"/>
    <s v="07. Gezondheid"/>
    <x v="4"/>
    <s v="Federale overheid"/>
    <x v="2"/>
    <x v="2"/>
    <s v="211 Basisfinanciering, werking, investeringen van de WI"/>
    <s v="211 Financement de base, fonctionnement, investissements des IS"/>
    <x v="5"/>
    <n v="55.55"/>
  </r>
  <r>
    <s v="Farmacie-Bromatologie: wedden contractuelen Cartagena"/>
    <s v="Pharmacie-Bromatologie: traitements contractuels Cartagena"/>
    <s v="255633110004"/>
    <s v="25  VOLKSGEZONDHEID, VEILIGHEID VAN DE VOEDSELKETEN EN LEEFMILIEU"/>
    <x v="9"/>
    <n v="89"/>
    <n v="55"/>
    <s v="07. Gezondheid"/>
    <x v="4"/>
    <s v="Federale overheid"/>
    <x v="2"/>
    <x v="2"/>
    <s v="211 Basisfinanciering, werking, investeringen van de WI"/>
    <s v="211 Financement de base, fonctionnement, investissements des IS"/>
    <x v="5"/>
    <n v="48.95"/>
  </r>
  <r>
    <s v="Wedden statutair personeel (CODA)"/>
    <s v="Traitements personnel statutaire (CODA)"/>
    <s v="255641110003"/>
    <s v="25  VOLKSGEZONDHEID, VEILIGHEID VAN DE VOEDSELKETEN EN LEEFMILIEU"/>
    <x v="9"/>
    <n v="4140"/>
    <n v="55"/>
    <s v="07. Gezondheid"/>
    <x v="4"/>
    <s v="Federale overheid"/>
    <x v="2"/>
    <x v="2"/>
    <s v="211 Basisfinanciering, werking, investeringen van de WI"/>
    <s v="211 Financement de base, fonctionnement, investissements des IS"/>
    <x v="5"/>
    <n v="2277"/>
  </r>
  <r>
    <s v="Wedden niet-statutair personeel (CODA)"/>
    <s v="Traitements personnel non-statutaire (CODA)"/>
    <s v="255641110004"/>
    <s v="25  VOLKSGEZONDHEID, VEILIGHEID VAN DE VOEDSELKETEN EN LEEFMILIEU"/>
    <x v="9"/>
    <n v="956"/>
    <n v="55"/>
    <s v="07. Gezondheid"/>
    <x v="4"/>
    <s v="Federale overheid"/>
    <x v="2"/>
    <x v="2"/>
    <s v="211 Basisfinanciering, werking, investeringen van de WI"/>
    <s v="211 Financement de base, fonctionnement, investissements des IS"/>
    <x v="5"/>
    <n v="525.79999999999995"/>
  </r>
  <r>
    <s v="Personeel; sociale actie (CODA)"/>
    <s v="Personnel; action sociale (CODA)"/>
    <s v="255641114005"/>
    <s v="25  VOLKSGEZONDHEID, VEILIGHEID VAN DE VOEDSELKETEN EN LEEFMILIEU"/>
    <x v="9"/>
    <n v="28"/>
    <n v="55"/>
    <s v="07. Gezondheid"/>
    <x v="4"/>
    <s v="Federale overheid"/>
    <x v="2"/>
    <x v="2"/>
    <s v="211 Basisfinanciering, werking, investeringen van de WI"/>
    <s v="211 Financement de base, fonctionnement, investissements des IS"/>
    <x v="5"/>
    <n v="15.4"/>
  </r>
  <r>
    <s v="Werkingskosten (CODA)"/>
    <s v="Frais de fonctionnement (CODA)"/>
    <s v="255642121101"/>
    <s v="25  VOLKSGEZONDHEID, VEILIGHEID VAN DE VOEDSELKETEN EN LEEFMILIEU"/>
    <x v="9"/>
    <n v="1558"/>
    <n v="55"/>
    <s v="07. Gezondheid"/>
    <x v="4"/>
    <s v="Federale overheid"/>
    <x v="2"/>
    <x v="2"/>
    <s v="211 Basisfinanciering, werking, investeringen van de WI"/>
    <s v="211 Financement de base, fonctionnement, investissements des IS"/>
    <x v="5"/>
    <n v="856.9"/>
  </r>
  <r>
    <s v="Werkingskosten 'informatica' (CODA)"/>
    <s v="Frais de fonctionnement 'informatique' (CODA)"/>
    <s v="255642121104"/>
    <s v="25  VOLKSGEZONDHEID, VEILIGHEID VAN DE VOEDSELKETEN EN LEEFMILIEU"/>
    <x v="9"/>
    <n v="102"/>
    <n v="55"/>
    <s v="07. Gezondheid"/>
    <x v="4"/>
    <s v="Federale overheid"/>
    <x v="2"/>
    <x v="2"/>
    <s v="211 Basisfinanciering, werking, investeringen van de WI"/>
    <s v="211 Financement de base, fonctionnement, investissements des IS"/>
    <x v="5"/>
    <n v="56.1"/>
  </r>
  <r>
    <s v="Constructies, inrichtingswerken en vaste uitgaven voor het CODA"/>
    <s v="Constructions, travaux d'aménagement et équipement fixe pour le CODA"/>
    <s v="255642720001"/>
    <s v="25  VOLKSGEZONDHEID, VEILIGHEID VAN DE VOEDSELKETEN EN LEEFMILIEU"/>
    <x v="9"/>
    <n v="89"/>
    <n v="55"/>
    <s v="07. Gezondheid"/>
    <x v="4"/>
    <s v="Federale overheid"/>
    <x v="2"/>
    <x v="2"/>
    <s v="211 Basisfinanciering, werking, investeringen van de WI"/>
    <s v="211 Financement de base, fonctionnement, investissements des IS"/>
    <x v="5"/>
    <n v="48.95"/>
  </r>
  <r>
    <s v="Vermogensuitgaven (CODA)"/>
    <s v="Dépenses patrimoniales (CODA)"/>
    <s v="255642741001"/>
    <s v="25  VOLKSGEZONDHEID, VEILIGHEID VAN DE VOEDSELKETEN EN LEEFMILIEU"/>
    <x v="9"/>
    <n v="22"/>
    <n v="55"/>
    <s v="07. Gezondheid"/>
    <x v="4"/>
    <s v="Federale overheid"/>
    <x v="2"/>
    <x v="2"/>
    <s v="211 Basisfinanciering, werking, investeringen van de WI"/>
    <s v="211 Financement de base, fonctionnement, investissements des IS"/>
    <x v="5"/>
    <n v="12.1"/>
  </r>
  <r>
    <s v="Vermogensuitgaven (CODA)"/>
    <s v="Dépenses patrimoniales (CODA)"/>
    <s v="255642742201"/>
    <s v="25  VOLKSGEZONDHEID, VEILIGHEID VAN DE VOEDSELKETEN EN LEEFMILIEU"/>
    <x v="9"/>
    <n v="304"/>
    <n v="55"/>
    <s v="07. Gezondheid"/>
    <x v="4"/>
    <s v="Federale overheid"/>
    <x v="2"/>
    <x v="2"/>
    <s v="211 Basisfinanciering, werking, investeringen van de WI"/>
    <s v="211 Financement de base, fonctionnement, investissements des IS"/>
    <x v="5"/>
    <n v="167.2"/>
  </r>
  <r>
    <s v="Vermogensuitgaven 'informatica' (CODA)"/>
    <s v="Dépenses patrimoniales 'informatique' (CODA)"/>
    <s v="255642742204"/>
    <s v="25  VOLKSGEZONDHEID, VEILIGHEID VAN DE VOEDSELKETEN EN LEEFMILIEU"/>
    <x v="9"/>
    <n v="48"/>
    <n v="55"/>
    <s v="07. Gezondheid"/>
    <x v="4"/>
    <s v="Federale overheid"/>
    <x v="2"/>
    <x v="2"/>
    <s v="211 Basisfinanciering, werking, investeringen van de WI"/>
    <s v="211 Financement de base, fonctionnement, investissements des IS"/>
    <x v="5"/>
    <n v="26.4"/>
  </r>
  <r>
    <s v="Fusieonderzoek"/>
    <s v="Recherches fusion"/>
    <s v="324250312229"/>
    <s v="32  ECONOMISCHE ZAKEN"/>
    <x v="10"/>
    <n v="317"/>
    <n v="100"/>
    <s v="05. Energie"/>
    <x v="12"/>
    <s v="Federale overheid"/>
    <x v="2"/>
    <x v="2"/>
    <s v="410 O&amp;O-programma's en -projecten (subsidies en terugvorderbare voorschotten)"/>
    <s v="410 Programmes et projets de R&amp;D (subventions et avances récupérables)"/>
    <x v="0"/>
    <n v="317"/>
  </r>
  <r>
    <s v="Steun Oost-Europese  landen (nucleaire veiligheid) "/>
    <s v="Aide aux pays de l'Europe de l'Est (politique énergétique)"/>
    <s v="324250352100"/>
    <s v="32  ECONOMISCHE ZAKEN"/>
    <x v="10"/>
    <n v="1510"/>
    <n v="100"/>
    <s v="05. Energie"/>
    <x v="12"/>
    <s v="Federale overheid"/>
    <x v="2"/>
    <x v="2"/>
    <s v="730 Andere programma's en projecten op internationaal vlak"/>
    <s v="730 Autres programmes et projets au niveau international"/>
    <x v="3"/>
    <n v="1510"/>
  </r>
  <r>
    <s v="Joint European Torus (J.E.T.) (Euratom verdrag)"/>
    <s v="Joint European Torus (J.E.T.) (trait Euratom)"/>
    <s v="324250353019"/>
    <s v="32  ECONOMISCHE ZAKEN"/>
    <x v="10"/>
    <n v="366"/>
    <n v="100"/>
    <s v="05. Energie"/>
    <x v="12"/>
    <s v="Federale overheid"/>
    <x v="2"/>
    <x v="2"/>
    <s v="730 Andere programma's en projecten op internationaal vlak"/>
    <s v="730 Autres programmes et projets au niveau international"/>
    <x v="3"/>
    <n v="366"/>
  </r>
  <r>
    <s v="Bijdrage E.C.K.O.-Genève"/>
    <s v="Cotisation C.E.R.N-Genève"/>
    <s v="324250354007"/>
    <s v="32  ECONOMISCHE ZAKEN"/>
    <x v="10"/>
    <n v="19065"/>
    <n v="100"/>
    <s v="13. Algemene kennisvooruitgang: O&amp;O gefinancierd uit andere bronnen dan AUF"/>
    <x v="1"/>
    <s v="Federale overheid"/>
    <x v="2"/>
    <x v="2"/>
    <s v="730 Andere programma's en projecten op internationaal vlak"/>
    <s v="730 Autres programmes et projets au niveau international"/>
    <x v="3"/>
    <n v="19065"/>
  </r>
  <r>
    <s v="Bijdrage R&amp;D-energieprogramma's"/>
    <s v="Contribution programme's-R&amp;D Energie"/>
    <s v="324250354008"/>
    <s v="32  ECONOMISCHE ZAKEN"/>
    <x v="10"/>
    <n v="162"/>
    <n v="100"/>
    <s v="05. Energie"/>
    <x v="12"/>
    <s v="Federale overheid"/>
    <x v="2"/>
    <x v="2"/>
    <s v="730 Andere programma's en projecten op internationaal vlak"/>
    <s v="730 Autres programmes et projets au niveau international"/>
    <x v="3"/>
    <n v="162"/>
  </r>
  <r>
    <s v="Subsidie aan S.C.K.: werking"/>
    <s v="Subvention au C.E.N.: fonctionnement"/>
    <s v="324250414005"/>
    <s v="32  ECONOMISCHE ZAKEN"/>
    <x v="10"/>
    <n v="39918"/>
    <n v="55"/>
    <s v="05. Energie"/>
    <x v="12"/>
    <s v="Federale overheid"/>
    <x v="2"/>
    <x v="2"/>
    <s v="233 SCK - Studiecentrum voor Kernenergie"/>
    <s v="233 CEN - Centre d'études de l'énergie nucléaire"/>
    <x v="5"/>
    <n v="21954.9"/>
  </r>
  <r>
    <s v="Subsidie aan I.I.K.W."/>
    <s v="Subvention  l'I.I.S.N."/>
    <s v="324250452301"/>
    <s v="32  ECONOMISCHE ZAKEN"/>
    <x v="10"/>
    <n v="3514"/>
    <n v="100"/>
    <s v="13. Algemene kennisvooruitgang: O&amp;O gefinancierd uit andere bronnen dan AUF"/>
    <x v="1"/>
    <s v="Federale overheid"/>
    <x v="2"/>
    <x v="2"/>
    <s v="530 IIKW - Interuniversitair Instituut voor Kernwetenschappen"/>
    <s v="530 IISN - Institut interuniversitaire des Sciences nucléaires"/>
    <x v="2"/>
    <n v="3514"/>
  </r>
  <r>
    <s v="Subs. Invest. aan I.R.E.(ontruiming/verwerk. radioact. afvalst. en kosten veroorzaakt door de BR2)"/>
    <s v="Subv. pour Investi.  I.R.E. (évacuation et traitement des résidus radioactifs et frais de BR2)"/>
    <s v="324250511107"/>
    <s v="32  ECONOMISCHE ZAKEN"/>
    <x v="10"/>
    <n v="1284"/>
    <n v="16.5"/>
    <s v="06. Industriële productie en technologie"/>
    <x v="0"/>
    <s v="Federale overheid"/>
    <x v="2"/>
    <x v="2"/>
    <s v="232 IRE - Institut national des Radio-Eléments"/>
    <s v="232 IRE - Institut national des Radio-Eléments"/>
    <x v="5"/>
    <n v="211.86"/>
  </r>
  <r>
    <s v="Subs. Invest. aan I.R.E.(ontruiming/verwerk. radioact. afvalst. en kosten veroorzaakt door de BR2)"/>
    <s v="Subv. pour Investi.  I.R.E. (évacuation et traitement des résidus radioactifs et frais de BR2)"/>
    <s v="324250511107"/>
    <s v="32  ECONOMISCHE ZAKEN"/>
    <x v="10"/>
    <n v="1284"/>
    <n v="38.5"/>
    <s v="07. Gezondheid"/>
    <x v="4"/>
    <s v="Federale overheid"/>
    <x v="2"/>
    <x v="2"/>
    <s v="232 IRE - Institut national des Radio-Eléments"/>
    <s v="232 IRE - Institut national des Radio-Eléments"/>
    <x v="5"/>
    <n v="494.34"/>
  </r>
  <r>
    <s v="Subsidie voor buitengewone Investeringen door S.C.K."/>
    <s v="Subvention pour Investissements exceptionnels par C.E.N."/>
    <s v="324250614103"/>
    <s v="32  ECONOMISCHE ZAKEN"/>
    <x v="10"/>
    <n v="3769"/>
    <n v="55"/>
    <s v="05. Energie"/>
    <x v="12"/>
    <s v="Federale overheid"/>
    <x v="2"/>
    <x v="2"/>
    <s v="233 SCK - Studiecentrum voor Kernenergie"/>
    <s v="233 CEN - Centre d'études de l'énergie nucléaire"/>
    <x v="5"/>
    <n v="2072.9499999999998"/>
  </r>
  <r>
    <s v="Terugvorderbaar voorschot onderzoeksprogr. AIRBUS"/>
    <s v="Avances récupérables progr. de recherche AIRBUS"/>
    <s v="324440811203"/>
    <s v="32  ECONOMISCHE ZAKEN"/>
    <x v="10"/>
    <n v="27740"/>
    <n v="100"/>
    <s v="06. Industriële productie en technologie"/>
    <x v="0"/>
    <s v="Federale overheid"/>
    <x v="2"/>
    <x v="2"/>
    <s v="625 Fonds bestemd voor de financiering van het industrieel onderzoek (subsidies en terugvorderbare voorschotten)"/>
    <s v="625 Fonds destiné au financement de la recherche industrielle (subventions et avances récupérables)"/>
    <x v="1"/>
    <n v="27740"/>
  </r>
  <r>
    <s v="Aankoop dynamometrische app. (Metro. Dienst)"/>
    <s v="Achat app. Dynamométriques (Service Métrologie)"/>
    <s v="324604720500"/>
    <s v="32  ECONOMISCHE ZAKEN"/>
    <x v="10"/>
    <n v="818"/>
    <n v="55"/>
    <s v="06. Industriële productie en technologie"/>
    <x v="0"/>
    <s v="Federale overheid"/>
    <x v="2"/>
    <x v="2"/>
    <s v="211 Basisfinanciering, werking, investeringen van de WI"/>
    <s v="211 Financement de base, fonctionnement, investissements des IS"/>
    <x v="5"/>
    <n v="449.9"/>
  </r>
  <r>
    <s v="Toelage I.V.K (koeltechniek)"/>
    <s v="Subvention I.I.F (froid)"/>
    <s v="324640354009"/>
    <s v="32  ECONOMISCHE ZAKEN"/>
    <x v="10"/>
    <n v="28"/>
    <n v="100"/>
    <s v="06. Industriële productie en technologie"/>
    <x v="0"/>
    <s v="Federale overheid"/>
    <x v="2"/>
    <x v="2"/>
    <s v="720 Andere Belgische bijdragen aan internationale organisaties, instellingen en verenigingen"/>
    <s v="720 Autres contributions belges aux organisations, institutions et associations internationales"/>
    <x v="3"/>
    <n v="28"/>
  </r>
  <r>
    <s v="Pre-normatief onderzoek"/>
    <s v="Recherche prénormative"/>
    <s v="324650313230"/>
    <s v="32  ECONOMISCHE ZAKEN"/>
    <x v="10"/>
    <n v="4167"/>
    <n v="55"/>
    <s v="06. Industriële productie en technologie"/>
    <x v="0"/>
    <s v="Federale overheid"/>
    <x v="2"/>
    <x v="2"/>
    <s v="234 BIN - Belgisch Instituut voor Normalisatie"/>
    <s v="234 IBN - Institut belge de normalisation"/>
    <x v="5"/>
    <n v="2291.85"/>
  </r>
  <r>
    <s v="Subsidie NBN"/>
    <s v="Subvention au NBN"/>
    <s v="324650414031"/>
    <s v="32  ECONOMISCHE ZAKEN"/>
    <x v="10"/>
    <n v="2684"/>
    <n v="55"/>
    <s v="06. Industriële productie en technologie"/>
    <x v="0"/>
    <s v="Federale overheid"/>
    <x v="2"/>
    <x v="2"/>
    <s v="234 BIN - Belgisch Instituut voor Normalisatie"/>
    <s v="234 IBN - Institut belge de normalisation"/>
    <x v="5"/>
    <n v="1476.2"/>
  </r>
  <r>
    <s v="Bezoldigingen Rijkspersoneel"/>
    <s v="Rémunération personnel stat."/>
    <s v="462101110003"/>
    <s v="11  FEDERAAL WETENSCHAPSBELEID"/>
    <x v="1"/>
    <n v="6173"/>
    <n v="55"/>
    <s v="11. Politieke en sociale systemen, structuren en processen"/>
    <x v="7"/>
    <s v="Federale overheid"/>
    <x v="2"/>
    <x v="2"/>
    <s v="312 Administratie, controle, commissies, jury's..."/>
    <s v="312 Administration, contrôle, commissions, jurys..."/>
    <x v="6"/>
    <n v="3395.15"/>
  </r>
  <r>
    <s v="Bezoldiging niet-statutair personeel"/>
    <s v="Rémunération personnel non statutaire"/>
    <s v="462101110004"/>
    <s v="11  FEDERAAL WETENSCHAPSBELEID"/>
    <x v="1"/>
    <n v="1728"/>
    <n v="55"/>
    <s v="11. Politieke en sociale systemen, structuren en processen"/>
    <x v="7"/>
    <s v="Federale overheid"/>
    <x v="2"/>
    <x v="2"/>
    <s v="312 Administratie, controle, commissies, jury's..."/>
    <s v="312 Administration, contrôle, commissions, jurys..."/>
    <x v="6"/>
    <n v="950.4"/>
  </r>
  <r>
    <s v="Sociale actie"/>
    <s v="Service social"/>
    <s v="462101110005"/>
    <s v="11  FEDERAAL WETENSCHAPSBELEID"/>
    <x v="1"/>
    <n v="279"/>
    <n v="55"/>
    <s v="11. Politieke en sociale systemen, structuren en processen"/>
    <x v="7"/>
    <s v="Federale overheid"/>
    <x v="2"/>
    <x v="2"/>
    <s v="312 Administratie, controle, commissies, jury's..."/>
    <s v="312 Administration, contrôle, commissions, jurys..."/>
    <x v="6"/>
    <n v="153.44999999999999"/>
  </r>
  <r>
    <s v="Fed. Raad voor Wetensch. beleid: bezold. voorzitter"/>
    <s v="Conseil féd. polit. scientif. : rénumération président"/>
    <s v="462101110010"/>
    <s v="11  FEDERAAL WETENSCHAPSBELEID"/>
    <x v="1"/>
    <n v="24"/>
    <n v="55"/>
    <s v="11. Politieke en sociale systemen, structuren en processen"/>
    <x v="7"/>
    <s v="Federale overheid"/>
    <x v="2"/>
    <x v="2"/>
    <s v="312 Administratie, controle, commissies, jury's..."/>
    <s v="312 Administration, contrôle, commissions, jurys..."/>
    <x v="6"/>
    <n v="13.2"/>
  </r>
  <r>
    <s v="Aankoop niet duurzame goederen &amp; diensten"/>
    <s v="Achats biens non durables et services"/>
    <s v="462101120001"/>
    <s v="11  FEDERAAL WETENSCHAPSBELEID"/>
    <x v="1"/>
    <n v="1158"/>
    <n v="55"/>
    <s v="11. Politieke en sociale systemen, structuren en processen"/>
    <x v="7"/>
    <s v="Federale overheid"/>
    <x v="2"/>
    <x v="2"/>
    <s v="312 Administratie, controle, commissies, jury's..."/>
    <s v="312 Administration, contrôle, commissions, jurys..."/>
    <x v="6"/>
    <n v="636.9"/>
  </r>
  <r>
    <s v="Bureautica-systeem DWTC"/>
    <s v="Système bureautique/informatique SSTC"/>
    <s v="462101120004"/>
    <s v="11  FEDERAAL WETENSCHAPSBELEID"/>
    <x v="1"/>
    <n v="107"/>
    <n v="55"/>
    <s v="06. Industriële productie en technologie"/>
    <x v="0"/>
    <s v="Federale overheid"/>
    <x v="2"/>
    <x v="2"/>
    <s v="410 O&amp;O-programma's en -projecten (subsidies en terugvorderbare voorschotten)"/>
    <s v="410 Programmes et projets de R&amp;D (subventions et avances récupérables)"/>
    <x v="0"/>
    <n v="58.85"/>
  </r>
  <r>
    <s v="Fed. Raad voor Wetensch. beleid: werking"/>
    <s v="Conseil féd. polit. scientif. : fonctionnement"/>
    <s v="462101120010"/>
    <s v="11  FEDERAAL WETENSCHAPSBELEID"/>
    <x v="1"/>
    <n v="10"/>
    <n v="55"/>
    <s v="11. Politieke en sociale systemen, structuren en processen"/>
    <x v="7"/>
    <s v="Federale overheid"/>
    <x v="2"/>
    <x v="2"/>
    <s v="312 Administratie, controle, commissies, jury's..."/>
    <s v="312 Administration, contrôle, commissions, jurys..."/>
    <x v="6"/>
    <n v="5.5"/>
  </r>
  <r>
    <s v="Promotie wetenschapsbeleid"/>
    <s v="Promotion politique scientifique"/>
    <s v="462101120021"/>
    <s v="11  FEDERAAL WETENSCHAPSBELEID"/>
    <x v="1"/>
    <n v="220"/>
    <n v="55"/>
    <s v="11. Politieke en sociale systemen, structuren en processen"/>
    <x v="7"/>
    <s v="Federale overheid"/>
    <x v="2"/>
    <x v="2"/>
    <s v="312 Administratie, controle, commissies, jury's..."/>
    <s v="312 Administration, contrôle, commissions, jurys..."/>
    <x v="6"/>
    <n v="121"/>
  </r>
  <r>
    <s v="Belgisch Voorzitterschap EU"/>
    <s v="Présidence belge de l'UE"/>
    <s v="462101120023"/>
    <s v="11  FEDERAAL WETENSCHAPSBELEID"/>
    <x v="1"/>
    <n v="917"/>
    <n v="55"/>
    <s v="11. Politieke en sociale systemen, structuren en processen"/>
    <x v="7"/>
    <s v="Federale overheid"/>
    <x v="2"/>
    <x v="2"/>
    <s v="321 Subsidies reizen, beurzen, congressen, publikaties, tentoonstellingen..."/>
    <s v="321 Subventions, voyages, bourses, congrès, publications, expositions..."/>
    <x v="6"/>
    <n v="504.35"/>
  </r>
  <r>
    <s v="Verhuizingskosten"/>
    <s v="Frais de déménagement"/>
    <s v="462101120024"/>
    <s v="11  FEDERAAL WETENSCHAPSBELEID"/>
    <x v="1"/>
    <n v="228"/>
    <n v="55"/>
    <s v="11. Politieke en sociale systemen, structuren en processen"/>
    <x v="7"/>
    <s v="Federale overheid"/>
    <x v="2"/>
    <x v="2"/>
    <s v="321 Subsidies reizen, beurzen, congressen, publikaties, tentoonstellingen..."/>
    <s v="321 Subventions, voyages, bourses, congrès, publications, expositions..."/>
    <x v="6"/>
    <n v="125.4"/>
  </r>
  <r>
    <s v="Uitrusting"/>
    <s v="Biens durables"/>
    <s v="462101740001"/>
    <s v="11  FEDERAAL WETENSCHAPSBELEID"/>
    <x v="1"/>
    <n v="171"/>
    <n v="55"/>
    <s v="11. Politieke en sociale systemen, structuren en processen"/>
    <x v="7"/>
    <s v="Federale overheid"/>
    <x v="2"/>
    <x v="2"/>
    <s v="312 Administratie, controle, commissies, jury's..."/>
    <s v="312 Administration, contrôle, commissions, jurys..."/>
    <x v="6"/>
    <n v="94.05"/>
  </r>
  <r>
    <s v="Investeringsuitgaven inzake de informatica"/>
    <s v="Dépenses d'investissement relatives à l'informatique"/>
    <s v="462101740004"/>
    <s v="11  FEDERAAL WETENSCHAPSBELEID"/>
    <x v="1"/>
    <n v="407"/>
    <n v="55"/>
    <s v="06. Industriële productie en technologie"/>
    <x v="0"/>
    <s v="Federale overheid"/>
    <x v="2"/>
    <x v="2"/>
    <s v="312 Administratie, controle, commissies, jury's..."/>
    <s v="312 Administration, contrôle, commissions, jurys..."/>
    <x v="6"/>
    <n v="223.85"/>
  </r>
  <r>
    <s v="Energiebesparende investeringsuitgaven"/>
    <s v="Dépenses d'investissement en vue d'économie l'énergie"/>
    <s v="462101740015"/>
    <s v="11  FEDERAAL WETENSCHAPSBELEID"/>
    <x v="1"/>
    <n v="136"/>
    <n v="55"/>
    <s v="05. Energie"/>
    <x v="12"/>
    <s v="Federale overheid"/>
    <x v="2"/>
    <x v="2"/>
    <s v="312 Administratie, controle, commissies, jury's..."/>
    <s v="312 Administration, contrôle, commissions, jurys..."/>
    <x v="6"/>
    <n v="74.8"/>
  </r>
  <r>
    <s v="Bezoldigingen Rijkspersoneel"/>
    <s v="Rémunération personnel stat."/>
    <s v="466011110003"/>
    <s v="11  FEDERAAL WETENSCHAPSBELEID"/>
    <x v="1"/>
    <n v="4195"/>
    <n v="55"/>
    <s v="11. Politieke en sociale systemen, structuren en processen"/>
    <x v="7"/>
    <s v="Federale overheid"/>
    <x v="2"/>
    <x v="2"/>
    <s v="312 Administratie, controle, commissies, jury's..."/>
    <s v="312 Administration, contrôle, commissions, jurys..."/>
    <x v="6"/>
    <n v="2307.25"/>
  </r>
  <r>
    <s v="Bezoldiging niet-statutair personeel"/>
    <s v="Rémunération personnel non statutaire"/>
    <s v="466011110004"/>
    <s v="11  FEDERAAL WETENSCHAPSBELEID"/>
    <x v="1"/>
    <n v="1569"/>
    <n v="55"/>
    <s v="11. Politieke en sociale systemen, structuren en processen"/>
    <x v="7"/>
    <s v="Federale overheid"/>
    <x v="2"/>
    <x v="2"/>
    <s v="312 Administratie, controle, commissies, jury's..."/>
    <s v="312 Administration, contrôle, commissions, jurys..."/>
    <x v="6"/>
    <n v="862.95"/>
  </r>
  <r>
    <s v="Contractueel personeel O&amp;O nationaal en IUAP"/>
    <s v="Personnel contractuel R&amp;D nationale et PAI"/>
    <s v="466011110016"/>
    <s v="11  FEDERAAL WETENSCHAPSBELEID"/>
    <x v="1"/>
    <n v="3156"/>
    <n v="100"/>
    <s v="13. Algemene kennisvooruitgang: O&amp;O gefinancierd uit andere bronnen dan AUF"/>
    <x v="1"/>
    <s v="Federale overheid"/>
    <x v="2"/>
    <x v="2"/>
    <s v="430 IUAP - Interuniversitaire attractiepolen"/>
    <s v="430 PAI - Pôles d'Attraction interuniversitaires"/>
    <x v="0"/>
    <n v="3156"/>
  </r>
  <r>
    <s v="Beheer O&amp;O nationaal en IUAP"/>
    <s v="Gestion R&amp;D nationale et PAI"/>
    <s v="466011120016"/>
    <s v="11  FEDERAAL WETENSCHAPSBELEID"/>
    <x v="1"/>
    <n v="18"/>
    <n v="100"/>
    <s v="13. Algemene kennisvooruitgang: O&amp;O gefinancierd uit andere bronnen dan AUF"/>
    <x v="1"/>
    <s v="Federale overheid"/>
    <x v="2"/>
    <x v="2"/>
    <s v="430 IUAP - Interuniversitaire attractiepolen"/>
    <s v="430 PAI - Pôles d'Attraction interuniversitaires"/>
    <x v="0"/>
    <n v="18"/>
  </r>
  <r>
    <s v="Wetenschap voor duurzame ontwikkeling"/>
    <s v="Science pour développement durable"/>
    <s v="466011120017"/>
    <s v="11  FEDERAAL WETENSCHAPSBELEID"/>
    <x v="1"/>
    <n v="856"/>
    <n v="100"/>
    <s v="13. Algemene kennisvooruitgang: O&amp;O gefinancierd uit andere bronnen dan AUF"/>
    <x v="1"/>
    <s v="Federale overheid"/>
    <x v="2"/>
    <x v="2"/>
    <s v="324 Subsidies voor studies, enquêtes, expertise-contracten, onderzoekcontracten, acties n.e.g."/>
    <s v="324 Subventions pour études, enquêtes, contrats d'expertise, contrats de recherche, actions n.c.a."/>
    <x v="6"/>
    <n v="856"/>
  </r>
  <r>
    <s v="Beheer O&amp;O nationaal en IUAP"/>
    <s v="Gestion R&amp;D nationale et PAI"/>
    <s v="466011120018"/>
    <s v="11  FEDERAAL WETENSCHAPSBELEID"/>
    <x v="1"/>
    <n v="1058"/>
    <n v="100"/>
    <s v="13. Algemene kennisvooruitgang: O&amp;O gefinancierd uit andere bronnen dan AUF"/>
    <x v="1"/>
    <s v="Federale overheid"/>
    <x v="2"/>
    <x v="2"/>
    <s v="430 IUAP - Interuniversitaire attractiepolen"/>
    <s v="430 PAI - Pôles d'Attraction interuniversitaires"/>
    <x v="0"/>
    <n v="1058"/>
  </r>
  <r>
    <s v="Contract - Regeringsinitiatieven O&amp;O nationaal"/>
    <s v="Contrats - impulsion gouvernement; R&amp;D nationale"/>
    <s v="466011120051"/>
    <s v="11  FEDERAAL WETENSCHAPSBELEID"/>
    <x v="1"/>
    <n v="25791"/>
    <n v="4.3547010284134799"/>
    <s v="01. Exploratie en exploitatie van het aardse milieu"/>
    <x v="8"/>
    <s v="Federale overheid"/>
    <x v="2"/>
    <x v="2"/>
    <s v="410 O&amp;O-programma's en -projecten (subsidies en terugvorderbare voorschotten)"/>
    <s v="410 Programmes et projets de R&amp;D (subventions et avances récupérables)"/>
    <x v="0"/>
    <n v="1123.1209422381207"/>
  </r>
  <r>
    <s v="Contract - Regeringsinitiatieven O&amp;O nationaal"/>
    <s v="Contrats - impulsion gouvernement; R&amp;D nationale"/>
    <s v="466011120051"/>
    <s v="11  FEDERAAL WETENSCHAPSBELEID"/>
    <x v="1"/>
    <n v="25791"/>
    <n v="33.786431445876183"/>
    <s v="02. Milieubeheer en milieuzorg"/>
    <x v="9"/>
    <s v="Federale overheid"/>
    <x v="2"/>
    <x v="2"/>
    <s v="410 O&amp;O-programma's en -projecten (subsidies en terugvorderbare voorschotten)"/>
    <s v="410 Programmes et projets de R&amp;D (subventions et avances récupérables)"/>
    <x v="0"/>
    <n v="8713.8585342059268"/>
  </r>
  <r>
    <s v="Contract - Regeringsinitiatieven O&amp;O nationaal"/>
    <s v="Contrats - impulsion gouvernement; R&amp;D nationale"/>
    <s v="466011120051"/>
    <s v="11  FEDERAAL WETENSCHAPSBELEID"/>
    <x v="1"/>
    <n v="25791"/>
    <n v="2.9549205316857035"/>
    <s v="03. Exploratie en exploitatie van de ruimte"/>
    <x v="10"/>
    <s v="Federale overheid"/>
    <x v="2"/>
    <x v="2"/>
    <s v="410 O&amp;O-programma's en -projecten (subsidies en terugvorderbare voorschotten)"/>
    <s v="410 Programmes et projets de R&amp;D (subventions et avances récupérables)"/>
    <x v="0"/>
    <n v="762.10355432705978"/>
  </r>
  <r>
    <s v="Contract - Regeringsinitiatieven O&amp;O nationaal"/>
    <s v="Contrats - impulsion gouvernement; R&amp;D nationale"/>
    <s v="466011120051"/>
    <s v="11  FEDERAAL WETENSCHAPSBELEID"/>
    <x v="1"/>
    <n v="25791"/>
    <n v="1.4475021340595913"/>
    <s v="04. Transport, telecommunicatie en andere infrastructuur"/>
    <x v="11"/>
    <s v="Federale overheid"/>
    <x v="2"/>
    <x v="2"/>
    <s v="410 O&amp;O-programma's en -projecten (subsidies en terugvorderbare voorschotten)"/>
    <s v="410 Programmes et projets de R&amp;D (subventions et avances récupérables)"/>
    <x v="0"/>
    <n v="373.32527539530923"/>
  </r>
  <r>
    <s v="Contract - Regeringsinitiatieven O&amp;O nationaal"/>
    <s v="Contrats - impulsion gouvernement; R&amp;D nationale"/>
    <s v="466011120051"/>
    <s v="11  FEDERAAL WETENSCHAPSBELEID"/>
    <x v="1"/>
    <n v="25791"/>
    <n v="2.4263241331653185"/>
    <s v="05. Energie"/>
    <x v="12"/>
    <s v="Federale overheid"/>
    <x v="2"/>
    <x v="2"/>
    <s v="410 O&amp;O-programma's en -projecten (subsidies en terugvorderbare voorschotten)"/>
    <s v="410 Programmes et projets de R&amp;D (subventions et avances récupérables)"/>
    <x v="0"/>
    <n v="625.77325718466727"/>
  </r>
  <r>
    <s v="Contract - Regeringsinitiatieven O&amp;O nationaal"/>
    <s v="Contrats - impulsion gouvernement; R&amp;D nationale"/>
    <s v="466011120051"/>
    <s v="11  FEDERAAL WETENSCHAPSBELEID"/>
    <x v="1"/>
    <n v="25791"/>
    <n v="1.0564611194666884"/>
    <s v="06. Industriële productie en technologie"/>
    <x v="0"/>
    <s v="Federale overheid"/>
    <x v="2"/>
    <x v="2"/>
    <s v="410 O&amp;O-programma's en -projecten (subsidies en terugvorderbare voorschotten)"/>
    <s v="410 Programmes et projets de R&amp;D (subventions et avances récupérables)"/>
    <x v="0"/>
    <n v="272.47188732165358"/>
  </r>
  <r>
    <s v="Contract - Regeringsinitiatieven O&amp;O nationaal"/>
    <s v="Contrats - impulsion gouvernement; R&amp;D nationale"/>
    <s v="466011120051"/>
    <s v="11  FEDERAAL WETENSCHAPSBELEID"/>
    <x v="1"/>
    <n v="25791"/>
    <n v="1.8539896752164546"/>
    <s v="07. Gezondheid"/>
    <x v="4"/>
    <s v="Federale overheid"/>
    <x v="2"/>
    <x v="2"/>
    <s v="410 O&amp;O-programma's en -projecten (subsidies en terugvorderbare voorschotten)"/>
    <s v="410 Programmes et projets de R&amp;D (subventions et avances récupérables)"/>
    <x v="0"/>
    <n v="478.16247713507585"/>
  </r>
  <r>
    <s v="Contract - Regeringsinitiatieven O&amp;O nationaal"/>
    <s v="Contrats - impulsion gouvernement; R&amp;D nationale"/>
    <s v="466011120051"/>
    <s v="11  FEDERAAL WETENSCHAPSBELEID"/>
    <x v="1"/>
    <n v="25791"/>
    <n v="1.5271736921263366"/>
    <s v="08. Landbouw"/>
    <x v="6"/>
    <s v="Federale overheid"/>
    <x v="2"/>
    <x v="2"/>
    <s v="410 O&amp;O-programma's en -projecten (subsidies en terugvorderbare voorschotten)"/>
    <s v="410 Programmes et projets de R&amp;D (subventions et avances récupérables)"/>
    <x v="0"/>
    <n v="393.87336693630351"/>
  </r>
  <r>
    <s v="Contract - Regeringsinitiatieven O&amp;O nationaal"/>
    <s v="Contrats - impulsion gouvernement; R&amp;D nationale"/>
    <s v="466011120051"/>
    <s v="11  FEDERAAL WETENSCHAPSBELEID"/>
    <x v="1"/>
    <n v="25791"/>
    <n v="19.696516401772286"/>
    <s v="10. Cultuur, recreatie, godsdienst en media"/>
    <x v="5"/>
    <s v="Federale overheid"/>
    <x v="2"/>
    <x v="2"/>
    <s v="410 O&amp;O-programma's en -projecten (subsidies en terugvorderbare voorschotten)"/>
    <s v="410 Programmes et projets de R&amp;D (subventions et avances récupérables)"/>
    <x v="0"/>
    <n v="5079.9285451810902"/>
  </r>
  <r>
    <s v="Contract - Regeringsinitiatieven O&amp;O nationaal"/>
    <s v="Contrats - impulsion gouvernement; R&amp;D nationale"/>
    <s v="466011120051"/>
    <s v="11  FEDERAAL WETENSCHAPSBELEID"/>
    <x v="1"/>
    <n v="25791"/>
    <n v="30.895979838217958"/>
    <s v="13. Algemene kennisvooruitgang: O&amp;O gefinancierd uit andere bronnen dan AUF"/>
    <x v="1"/>
    <s v="Federale overheid"/>
    <x v="2"/>
    <x v="2"/>
    <s v="410 O&amp;O-programma's en -projecten (subsidies en terugvorderbare voorschotten)"/>
    <s v="410 Programmes et projets de R&amp;D (subventions et avances récupérables)"/>
    <x v="0"/>
    <n v="7968.3821600747933"/>
  </r>
  <r>
    <s v="Terugkeer Belgische wetenschappelijke competentie"/>
    <s v="Retour de la compétence scientifique belge"/>
    <s v="466011120065"/>
    <s v="11  FEDERAAL WETENSCHAPSBELEID"/>
    <x v="1"/>
    <n v="1240"/>
    <n v="100"/>
    <s v="13. Algemene kennisvooruitgang: O&amp;O gefinancierd uit andere bronnen dan AUF"/>
    <x v="1"/>
    <s v="Federale overheid"/>
    <x v="2"/>
    <x v="2"/>
    <s v="430 IUAP - Interuniversitaire attractiepolen"/>
    <s v="430 PAI - Pôles d'Attraction interuniversitaires"/>
    <x v="0"/>
    <n v="1240"/>
  </r>
  <r>
    <s v="Bijdrage drugsbeleid"/>
    <s v="Plan Drogue"/>
    <s v="466011120066"/>
    <s v="11  FEDERAAL WETENSCHAPSBELEID"/>
    <x v="1"/>
    <n v="961"/>
    <n v="15"/>
    <s v="07. Gezondheid"/>
    <x v="4"/>
    <s v="Federale overheid"/>
    <x v="2"/>
    <x v="2"/>
    <s v="324 Subsidies voor studies, enquêtes, expertise-contracten, onderzoekcontracten, acties n.e.g."/>
    <s v="324 Subventions pour études, enquêtes, contrats d'expertise, contrats de recherche, actions n.c.a."/>
    <x v="6"/>
    <n v="144.15"/>
  </r>
  <r>
    <s v="Opdrachten voor derden"/>
    <s v="Missions pour tiers"/>
    <s v="466011120071"/>
    <s v="11  FEDERAAL WETENSCHAPSBELEID"/>
    <x v="1"/>
    <n v="411"/>
    <n v="100"/>
    <s v="11. Politieke en sociale systemen, structuren en processen"/>
    <x v="7"/>
    <s v="Federale overheid"/>
    <x v="2"/>
    <x v="2"/>
    <s v="314 Subsidies voor studies, enquêtes, onderzoek-contracten, acties n.e.g."/>
    <s v="314 Subventions pour études, enquêtes, contrats de recherche, actions n.c.a."/>
    <x v="6"/>
    <n v="411"/>
  </r>
  <r>
    <s v="Toelage Stichting Prins Laurent"/>
    <s v="Subvention Fondation Prince Laurent"/>
    <s v="466011330001"/>
    <s v="11  FEDERAAL WETENSCHAPSBELEID"/>
    <x v="1"/>
    <n v="35"/>
    <n v="55"/>
    <s v="11. Politieke en sociale systemen, structuren en processen"/>
    <x v="7"/>
    <s v="Federale overheid"/>
    <x v="2"/>
    <x v="2"/>
    <s v="313 Subsidies aan instellingen en verenigingen n.e.g."/>
    <s v="313 Subventions aux institutions et associations n.c.a."/>
    <x v="6"/>
    <n v="19.25"/>
  </r>
  <r>
    <s v="Interuniversitaire attractiepolen (fase 5)"/>
    <s v="Pôles d'attraction interuniversitaires (phase 5)"/>
    <s v="466011440001"/>
    <s v="11  FEDERAAL WETENSCHAPSBELEID"/>
    <x v="1"/>
    <n v="25710"/>
    <n v="100"/>
    <s v="13. Algemene kennisvooruitgang: O&amp;O gefinancierd uit andere bronnen dan AUF"/>
    <x v="1"/>
    <s v="Federale overheid"/>
    <x v="2"/>
    <x v="2"/>
    <s v="430 IUAP - Interuniversitaire attractiepolen"/>
    <s v="430 PAI - Pôles d'Attraction interuniversitaires"/>
    <x v="0"/>
    <n v="25710"/>
  </r>
  <r>
    <s v="Technologische aantrekkingspolen"/>
    <s v="Pôles d'attraction technologiques"/>
    <s v="466011440002"/>
    <s v="11  FEDERAAL WETENSCHAPSBELEID"/>
    <x v="1"/>
    <n v="984"/>
    <n v="100"/>
    <s v="06. Industriële productie en technologie"/>
    <x v="0"/>
    <s v="Federale overheid"/>
    <x v="2"/>
    <x v="2"/>
    <s v="410 O&amp;O-programma's en -projecten (subsidies en terugvorderbare voorschotten)"/>
    <s v="410 Programmes et projets de R&amp;D (subventions et avances récupérables)"/>
    <x v="0"/>
    <n v="984"/>
  </r>
  <r>
    <s v="Toelage voor extra onderzoekers (400)"/>
    <s v="Subvention chercheurs supplémentaires (400)"/>
    <s v="466011450023"/>
    <s v="11  FEDERAAL WETENSCHAPSBELEID"/>
    <x v="1"/>
    <n v="14775"/>
    <n v="100"/>
    <s v="13. Algemene kennisvooruitgang: O&amp;O gefinancierd uit andere bronnen dan AUF"/>
    <x v="1"/>
    <s v="Federale overheid"/>
    <x v="2"/>
    <x v="2"/>
    <s v="510 NFWO - Nationaal Fonds voor Wetenschappelijk Onderzoek"/>
    <s v="510 FNRS - Fonds national de Recherche scientifique"/>
    <x v="2"/>
    <n v="14775"/>
  </r>
  <r>
    <s v="Beheer en werking-Belgische basis in Antarctica"/>
    <s v="Gestion et fonctionnement-Base belge en Antarctique"/>
    <s v="466012120019"/>
    <s v="11  FEDERAAL WETENSCHAPSBELEID"/>
    <x v="1"/>
    <n v="135"/>
    <n v="55"/>
    <s v="01. Exploratie en exploitatie van het aardse milieu"/>
    <x v="8"/>
    <s v="Federale overheid"/>
    <x v="2"/>
    <x v="2"/>
    <s v="410 O&amp;O-programma's en -projecten (subsidies en terugvorderbare voorschotten)"/>
    <s v="410 Programmes et projets de R&amp;D (subventions et avances récupérables)"/>
    <x v="0"/>
    <n v="74.25"/>
  </r>
  <r>
    <s v="Acad. Overz. Wetensc. (wedde personeel)"/>
    <s v="Acad. Sciences d'Outre-Mer. (traitement du personnel)"/>
    <s v="466013110004"/>
    <s v="11  FEDERAAL WETENSCHAPSBELEID"/>
    <x v="1"/>
    <n v="316"/>
    <n v="55"/>
    <s v="01. Exploratie en exploitatie van het aardse milieu"/>
    <x v="8"/>
    <s v="Federale overheid"/>
    <x v="2"/>
    <x v="2"/>
    <s v="211 Basisfinanciering, werking, investeringen van de WI"/>
    <s v="211 Financement de base, fonctionnement, investissements des IS"/>
    <x v="5"/>
    <n v="173.8"/>
  </r>
  <r>
    <s v="Academie Overzeese Wetenschappen (O)(financ. wet. publikaties)"/>
    <s v="Académie Sciences d'Outre-Mer (fin. publ. scient.)"/>
    <s v="466013410003"/>
    <s v="11  FEDERAAL WETENSCHAPSBELEID"/>
    <x v="1"/>
    <n v="148"/>
    <n v="55"/>
    <s v="01. Exploratie en exploitatie van het aardse milieu"/>
    <x v="8"/>
    <s v="Federale overheid"/>
    <x v="2"/>
    <x v="2"/>
    <s v="211 Basisfinanciering, werking, investeringen van de WI"/>
    <s v="211 Financement de base, fonctionnement, investissements des IS"/>
    <x v="5"/>
    <n v="81.400000000000006"/>
  </r>
  <r>
    <s v="Toelage academie voor de nationale commissies"/>
    <s v="Subv. Académie pour les commissions nationales"/>
    <s v="466013410005"/>
    <s v="11  FEDERAAL WETENSCHAPSBELEID"/>
    <x v="1"/>
    <n v="368"/>
    <n v="55"/>
    <s v="10. Cultuur, recreatie, godsdienst en media"/>
    <x v="5"/>
    <s v="Federale overheid"/>
    <x v="2"/>
    <x v="2"/>
    <s v="220 Academies"/>
    <s v="220 Académies"/>
    <x v="5"/>
    <n v="202.4"/>
  </r>
  <r>
    <s v="Toelage SCK (Project MYRRHA)"/>
    <s v="Dotation au CEN (Projet MYRRHA)"/>
    <s v="466013410040"/>
    <s v="11  FEDERAAL WETENSCHAPSBELEID"/>
    <x v="1"/>
    <n v="3000"/>
    <n v="55"/>
    <s v="05. Energie"/>
    <x v="12"/>
    <s v="Federale overheid"/>
    <x v="2"/>
    <x v="2"/>
    <s v="233 SCK - Studiecentrum voor Kernenergie"/>
    <s v="233 CEN - Centre d'études de l'énergie nucléaire"/>
    <x v="5"/>
    <n v="1650"/>
  </r>
  <r>
    <s v="Dekken van de O&amp;O uitgaven van vliegtuig AIRBUS"/>
    <s v="Couverture des dépenses de R&amp;D des avions AIRBUS"/>
    <s v="466014810001"/>
    <s v="11  FEDERAAL WETENSCHAPSBELEID"/>
    <x v="1"/>
    <n v="27740"/>
    <n v="100"/>
    <s v="06. Industriële productie en technologie"/>
    <x v="0"/>
    <s v="Federale overheid"/>
    <x v="2"/>
    <x v="2"/>
    <s v="625 Fonds bestemd voor de financiering van het industrieel onderzoek (subsidies en terugvorderbare voorschotten)"/>
    <s v="625 Fonds destiné au financement de la recherche industrielle (subventions et avances récupérables)"/>
    <x v="1"/>
    <n v="27740"/>
  </r>
  <r>
    <s v="Dotatie  DWTI"/>
    <s v="Dotation SIST"/>
    <s v="466015410001"/>
    <s v="11  FEDERAAL WETENSCHAPSBELEID"/>
    <x v="1"/>
    <n v="561"/>
    <n v="55"/>
    <s v="10. Cultuur, recreatie, godsdienst en media"/>
    <x v="5"/>
    <s v="Federale overheid"/>
    <x v="2"/>
    <x v="2"/>
    <s v="323 Subsidies aan instellingen en verenigingen n.e.g."/>
    <s v="323 Subventions aux institutions et associations n.c.a."/>
    <x v="6"/>
    <n v="308.55"/>
  </r>
  <r>
    <s v="Dotatie  Belnet"/>
    <s v="Dotation Belnet"/>
    <s v="466015410002"/>
    <s v="11  FEDERAAL WETENSCHAPSBELEID"/>
    <x v="1"/>
    <n v="8363"/>
    <n v="55"/>
    <s v="04. Transport, telecommunicatie en andere infrastructuur"/>
    <x v="11"/>
    <s v="Federale overheid"/>
    <x v="2"/>
    <x v="2"/>
    <s v="323 Subsidies aan instellingen en verenigingen n.e.g."/>
    <s v="323 Subventions aux institutions et associations n.c.a."/>
    <x v="6"/>
    <n v="4599.6499999999996"/>
  </r>
  <r>
    <s v="Dotatie Polar secretaris"/>
    <s v="Dotation Secrétaire polaire"/>
    <s v="466015410003"/>
    <s v="11  FEDERAAL WETENSCHAPSBELEID"/>
    <x v="1"/>
    <n v="2000"/>
    <n v="55"/>
    <s v="01. Exploratie en exploitatie van het aardse milieu"/>
    <x v="8"/>
    <s v="Federale overheid"/>
    <x v="2"/>
    <x v="2"/>
    <s v="410 O&amp;O-programma's en -projecten (subsidies en terugvorderbare voorschotten)"/>
    <s v="410 Programmes et projets de R&amp;D (subventions et avances récupérables)"/>
    <x v="0"/>
    <n v="1100"/>
  </r>
  <r>
    <s v="Contractueel personeel van ruimte en O&amp;O internationaal"/>
    <s v="Personnel contractuel spatial et de la R&amp;D internationale"/>
    <s v="466021110018"/>
    <s v="11  FEDERAAL WETENSCHAPSBELEID"/>
    <x v="1"/>
    <n v="600"/>
    <n v="100"/>
    <s v="03. Exploratie en exploitatie van de ruimte"/>
    <x v="10"/>
    <s v="Federale overheid"/>
    <x v="2"/>
    <x v="2"/>
    <s v="710 Ruimteprogramma's en -organisaties"/>
    <s v="710 Programmes et organisations dans le domaine de l'espace"/>
    <x v="3"/>
    <n v="600"/>
  </r>
  <r>
    <s v="Beheer van ruimte en 0&amp;0 internationaal"/>
    <s v="Gestion du spatial et de la R&amp;D internationale"/>
    <s v="466021120019"/>
    <s v="11  FEDERAAL WETENSCHAPSBELEID"/>
    <x v="1"/>
    <n v="176"/>
    <n v="55"/>
    <s v="03. Exploratie en exploitatie van de ruimte"/>
    <x v="10"/>
    <s v="Federale overheid"/>
    <x v="2"/>
    <x v="2"/>
    <s v="710 Ruimteprogramma's en -organisaties"/>
    <s v="710 Programmes et organisations dans le domaine de l'espace"/>
    <x v="3"/>
    <n v="96.8"/>
  </r>
  <r>
    <s v="Contract- R&amp;D - internationaal"/>
    <s v="Contrats R&amp;D international"/>
    <s v="466021120057"/>
    <s v="11  FEDERAAL WETENSCHAPSBELEID"/>
    <x v="1"/>
    <n v="2472"/>
    <n v="5.6200824278756087"/>
    <s v="01. Exploratie en exploitatie van het aardse milieu"/>
    <x v="8"/>
    <s v="Federale overheid"/>
    <x v="2"/>
    <x v="2"/>
    <s v="730 Andere programma's en projecten op internationaal vlak"/>
    <s v="730 Autres programmes et projets au niveau international"/>
    <x v="3"/>
    <n v="138.92843761708505"/>
  </r>
  <r>
    <s v="Contract- R&amp;D - internationaal"/>
    <s v="Contrats R&amp;D international"/>
    <s v="466021120057"/>
    <s v="11  FEDERAAL WETENSCHAPSBELEID"/>
    <x v="1"/>
    <n v="2472"/>
    <n v="5.5339078306481824"/>
    <s v="02. Milieubeheer en milieuzorg"/>
    <x v="9"/>
    <s v="Federale overheid"/>
    <x v="2"/>
    <x v="2"/>
    <s v="730 Andere programma's en projecten op internationaal vlak"/>
    <s v="730 Autres programmes et projets au niveau international"/>
    <x v="3"/>
    <n v="136.79820157362306"/>
  </r>
  <r>
    <s v="Contract- R&amp;D - internationaal"/>
    <s v="Contrats R&amp;D international"/>
    <s v="466021120057"/>
    <s v="11  FEDERAAL WETENSCHAPSBELEID"/>
    <x v="1"/>
    <n v="2472"/>
    <n v="4.8782315473960285"/>
    <s v="04. Transport, telecommunicatie en andere infrastructuur"/>
    <x v="11"/>
    <s v="Federale overheid"/>
    <x v="2"/>
    <x v="2"/>
    <s v="730 Andere programma's en projecten op internationaal vlak"/>
    <s v="730 Autres programmes et projets au niveau international"/>
    <x v="3"/>
    <n v="120.58988385162982"/>
  </r>
  <r>
    <s v="Contract- R&amp;D - internationaal"/>
    <s v="Contrats R&amp;D international"/>
    <s v="466021120057"/>
    <s v="11  FEDERAAL WETENSCHAPSBELEID"/>
    <x v="1"/>
    <n v="2472"/>
    <n v="5.3465717497189953"/>
    <s v="05. Energie"/>
    <x v="12"/>
    <s v="Federale overheid"/>
    <x v="2"/>
    <x v="2"/>
    <s v="730 Andere programma's en projecten op internationaal vlak"/>
    <s v="730 Autres programmes et projets au niveau international"/>
    <x v="3"/>
    <n v="132.16725365305356"/>
  </r>
  <r>
    <s v="Contract- R&amp;D - internationaal"/>
    <s v="Contrats R&amp;D international"/>
    <s v="466021120057"/>
    <s v="11  FEDERAAL WETENSCHAPSBELEID"/>
    <x v="1"/>
    <n v="2472"/>
    <n v="10.153615586361934"/>
    <s v="06. Industriële productie en technologie"/>
    <x v="0"/>
    <s v="Federale overheid"/>
    <x v="2"/>
    <x v="2"/>
    <s v="730 Andere programma's en projecten op internationaal vlak"/>
    <s v="730 Autres programmes et projets au niveau international"/>
    <x v="3"/>
    <n v="250.99737729486699"/>
  </r>
  <r>
    <s v="Contract- R&amp;D - internationaal"/>
    <s v="Contrats R&amp;D international"/>
    <s v="466021120057"/>
    <s v="11  FEDERAAL WETENSCHAPSBELEID"/>
    <x v="1"/>
    <n v="2472"/>
    <n v="4.8782315473960285"/>
    <s v="07. Gezondheid"/>
    <x v="4"/>
    <s v="Federale overheid"/>
    <x v="2"/>
    <x v="2"/>
    <s v="730 Andere programma's en projecten op internationaal vlak"/>
    <s v="730 Autres programmes et projets au niveau international"/>
    <x v="3"/>
    <n v="120.58988385162982"/>
  </r>
  <r>
    <s v="Contract- R&amp;D - internationaal"/>
    <s v="Contrats R&amp;D international"/>
    <s v="466021120057"/>
    <s v="11  FEDERAAL WETENSCHAPSBELEID"/>
    <x v="1"/>
    <n v="2472"/>
    <n v="4.8782315473960285"/>
    <s v="10. Cultuur, recreatie, godsdienst en media"/>
    <x v="5"/>
    <s v="Federale overheid"/>
    <x v="2"/>
    <x v="2"/>
    <s v="730 Andere programma's en projecten op internationaal vlak"/>
    <s v="730 Autres programmes et projets au niveau international"/>
    <x v="3"/>
    <n v="120.58988385162982"/>
  </r>
  <r>
    <s v="Contract- R&amp;D - internationaal"/>
    <s v="Contrats R&amp;D international"/>
    <s v="466021120057"/>
    <s v="11  FEDERAAL WETENSCHAPSBELEID"/>
    <x v="1"/>
    <n v="2472"/>
    <n v="58.711127763207195"/>
    <s v="13. Algemene kennisvooruitgang: O&amp;O gefinancierd uit andere bronnen dan AUF"/>
    <x v="1"/>
    <s v="Federale overheid"/>
    <x v="2"/>
    <x v="2"/>
    <s v="730 Andere programma's en projecten op internationaal vlak"/>
    <s v="730 Autres programmes et projets au niveau international"/>
    <x v="3"/>
    <n v="1451.3390783064817"/>
  </r>
  <r>
    <s v="Contractueel personeel voor de Afdeling 'Ruimtevaart'"/>
    <s v="Personnel contractuel de la Division 'Espace'"/>
    <s v="466022110020"/>
    <s v="11  FEDERAAL WETENSCHAPSBELEID"/>
    <x v="1"/>
    <n v="969"/>
    <n v="55"/>
    <s v="03. Exploratie en exploitatie van de ruimte"/>
    <x v="10"/>
    <s v="Federale overheid"/>
    <x v="2"/>
    <x v="2"/>
    <s v="710 Ruimteprogramma's en -organisaties"/>
    <s v="710 Programmes et organisations dans le domaine de l'espace"/>
    <x v="3"/>
    <n v="532.95000000000005"/>
  </r>
  <r>
    <s v="Werkingskosten voor de Hoge Vertegenwoordiging ruimtevaartbeleid"/>
    <s v="Dépenses de fonctionnement pour la Haute Réprésentation du spatial"/>
    <s v="466022120019"/>
    <s v="11  FEDERAAL WETENSCHAPSBELEID"/>
    <x v="1"/>
    <n v="103"/>
    <n v="55"/>
    <s v="03. Exploratie en exploitatie van de ruimte"/>
    <x v="10"/>
    <s v="Federale overheid"/>
    <x v="2"/>
    <x v="2"/>
    <s v="710 Ruimteprogramma's en -organisaties"/>
    <s v="710 Programmes et organisations dans le domaine de l'espace"/>
    <x v="3"/>
    <n v="56.65"/>
  </r>
  <r>
    <s v="Federale ondersteuning vh ruimtevaartonderzoek en operationele steun"/>
    <s v="Soutien fédéral à la recherche spatiale et appui opérationnel"/>
    <s v="466022120021"/>
    <s v="11  FEDERAAL WETENSCHAPSBELEID"/>
    <x v="1"/>
    <n v="3385"/>
    <n v="100"/>
    <s v="03. Exploratie en exploitatie van de ruimte"/>
    <x v="10"/>
    <s v="Federale overheid"/>
    <x v="2"/>
    <x v="2"/>
    <s v="710 Ruimteprogramma's en -organisaties"/>
    <s v="710 Programmes et organisations dans le domaine de l'espace"/>
    <x v="3"/>
    <n v="3385"/>
  </r>
  <r>
    <s v="Beheer van Ruimte"/>
    <s v="Gestion du spacial"/>
    <s v="466022120022"/>
    <s v="11  FEDERAAL WETENSCHAPSBELEID"/>
    <x v="1"/>
    <n v="696"/>
    <n v="100"/>
    <s v="03. Exploratie en exploitatie van de ruimte"/>
    <x v="10"/>
    <s v="Federale overheid"/>
    <x v="2"/>
    <x v="2"/>
    <s v="710 Ruimteprogramma's en -organisaties"/>
    <s v="710 Programmes et organisations dans le domaine de l'espace"/>
    <x v="3"/>
    <n v="696"/>
  </r>
  <r>
    <s v="ESA-ruimtevaartprogramma's"/>
    <s v="Programmes spatiaux ASE"/>
    <s v="466022350012"/>
    <s v="11  FEDERAAL WETENSCHAPSBELEID"/>
    <x v="1"/>
    <n v="159627"/>
    <n v="100"/>
    <s v="03. Exploratie en exploitatie van de ruimte"/>
    <x v="10"/>
    <s v="Federale overheid"/>
    <x v="2"/>
    <x v="2"/>
    <s v="710 Ruimteprogramma's en -organisaties"/>
    <s v="710 Programmes et organisations dans le domaine de l'espace"/>
    <x v="3"/>
    <n v="159627"/>
  </r>
  <r>
    <s v="Ruimtevaartprogramma's buiten ESA"/>
    <s v="Programmes spatiaux hors ASE"/>
    <s v="466022540061"/>
    <s v="11  FEDERAAL WETENSCHAPSBELEID"/>
    <x v="1"/>
    <n v="5755"/>
    <n v="100"/>
    <s v="03. Exploratie en exploitatie van de ruimte"/>
    <x v="10"/>
    <s v="Federale overheid"/>
    <x v="2"/>
    <x v="2"/>
    <s v="710 Ruimteprogramma's en -organisaties"/>
    <s v="710 Programmes et organisations dans le domaine de l'espace"/>
    <x v="3"/>
    <n v="5755"/>
  </r>
  <r>
    <s v="Von Karman  Instituut"/>
    <s v="Institut Von Karman"/>
    <s v="466023350001"/>
    <s v="11  FEDERAAL WETENSCHAPSBELEID"/>
    <x v="1"/>
    <n v="2812"/>
    <n v="100"/>
    <s v="04. Transport, telecommunicatie en andere infrastructuur"/>
    <x v="11"/>
    <s v="Federale overheid"/>
    <x v="2"/>
    <x v="2"/>
    <s v="720 Andere Belgische bijdragen aan internationale organisaties, instellingen en verenigingen"/>
    <s v="720 Autres contributions belges aux organisations, institutions et associations internationales"/>
    <x v="3"/>
    <n v="2812"/>
  </r>
  <r>
    <s v="Secretariaten EUREKA (techn. + audiovis.)"/>
    <s v="Secrétariats EUREKA (techn. + audiovis.)"/>
    <s v="466023350002"/>
    <s v="11  FEDERAAL WETENSCHAPSBELEID"/>
    <x v="1"/>
    <n v="552"/>
    <n v="55"/>
    <s v="06. Industriële productie en technologie"/>
    <x v="0"/>
    <s v="Federale overheid"/>
    <x v="2"/>
    <x v="2"/>
    <s v="720 Andere Belgische bijdragen aan internationale organisaties, instellingen en verenigingen"/>
    <s v="720 Autres contributions belges aux organisations, institutions et associations internationales"/>
    <x v="3"/>
    <n v="303.60000000000002"/>
  </r>
  <r>
    <s v="Intergouvernementele organisaties"/>
    <s v="Organisations intergouvernementales"/>
    <s v="466023350021"/>
    <s v="11  FEDERAAL WETENSCHAPSBELEID"/>
    <x v="1"/>
    <n v="17171"/>
    <n v="43.022761114656454"/>
    <s v="01. Exploratie en exploitatie van het aardse milieu"/>
    <x v="8"/>
    <s v="Federale overheid"/>
    <x v="2"/>
    <x v="2"/>
    <s v="720 Andere Belgische bijdragen aan internationale organisaties, instellingen en verenigingen"/>
    <s v="720 Autres contributions belges aux organisations, institutions et associations internationales"/>
    <x v="3"/>
    <n v="7387.4383109976598"/>
  </r>
  <r>
    <s v="Intergouvernementele organisaties"/>
    <s v="Organisations intergouvernementales"/>
    <s v="466023350021"/>
    <s v="11  FEDERAAL WETENSCHAPSBELEID"/>
    <x v="1"/>
    <n v="17171"/>
    <n v="0.84556477345245695"/>
    <s v="02. Milieubeheer en milieuzorg"/>
    <x v="9"/>
    <s v="Federale overheid"/>
    <x v="2"/>
    <x v="2"/>
    <s v="720 Andere Belgische bijdragen aan internationale organisaties, instellingen en verenigingen"/>
    <s v="720 Autres contributions belges aux organisations, institutions et associations internationales"/>
    <x v="3"/>
    <n v="145.19192724952137"/>
  </r>
  <r>
    <s v="Intergouvernementele organisaties"/>
    <s v="Organisations intergouvernementales"/>
    <s v="466023350021"/>
    <s v="11  FEDERAAL WETENSCHAPSBELEID"/>
    <x v="1"/>
    <n v="17171"/>
    <n v="21.543288661986811"/>
    <s v="03. Exploratie en exploitatie van de ruimte"/>
    <x v="10"/>
    <s v="Federale overheid"/>
    <x v="2"/>
    <x v="2"/>
    <s v="720 Andere Belgische bijdragen aan internationale organisaties, instellingen en verenigingen"/>
    <s v="720 Autres contributions belges aux organisations, institutions et associations internationales"/>
    <x v="3"/>
    <n v="3699.1980961497552"/>
  </r>
  <r>
    <s v="Intergouvernementele organisaties"/>
    <s v="Organisations intergouvernementales"/>
    <s v="466023350021"/>
    <s v="11  FEDERAAL WETENSCHAPSBELEID"/>
    <x v="1"/>
    <n v="17171"/>
    <n v="34.588385449904273"/>
    <s v="13. Algemene kennisvooruitgang: O&amp;O gefinancierd uit andere bronnen dan AUF"/>
    <x v="1"/>
    <s v="Federale overheid"/>
    <x v="2"/>
    <x v="2"/>
    <s v="720 Andere Belgische bijdragen aan internationale organisaties, instellingen en verenigingen"/>
    <s v="720 Autres contributions belges aux organisations, institutions et associations internationales"/>
    <x v="3"/>
    <n v="5939.1716656030621"/>
  </r>
  <r>
    <s v="Internationale organisaties"/>
    <s v="Organisations internationales"/>
    <s v="466023350022"/>
    <s v="11  FEDERAAL WETENSCHAPSBELEID"/>
    <x v="1"/>
    <n v="322"/>
    <n v="100"/>
    <s v="10. Cultuur, recreatie, godsdienst en media"/>
    <x v="5"/>
    <s v="Federale overheid"/>
    <x v="2"/>
    <x v="2"/>
    <s v="720 Andere Belgische bijdragen aan internationale organisaties, instellingen en verenigingen"/>
    <s v="720 Autres contributions belges aux organisations, institutions et associations internationales"/>
    <x v="3"/>
    <n v="322"/>
  </r>
  <r>
    <s v="Deelname van de Academiën en de daaraan verbonden organismen"/>
    <s v="Participation des Académies et org. qui y sont liés"/>
    <s v="466023350023"/>
    <s v="11  FEDERAAL WETENSCHAPSBELEID"/>
    <x v="1"/>
    <n v="379"/>
    <n v="100"/>
    <s v="10. Cultuur, recreatie, godsdienst en media"/>
    <x v="5"/>
    <s v="Federale overheid"/>
    <x v="2"/>
    <x v="2"/>
    <s v="720 Andere Belgische bijdragen aan internationale organisaties, instellingen en verenigingen"/>
    <s v="720 Autres contributions belges aux organisations, institutions et associations internationales"/>
    <x v="3"/>
    <n v="379"/>
  </r>
  <r>
    <s v="Bezoldiging Rijkspersoneel"/>
    <s v="Rémunérations personnel statutaire"/>
    <s v="466030110003"/>
    <s v="11  FEDERAAL WETENSCHAPSBELEID"/>
    <x v="1"/>
    <n v="45982"/>
    <n v="15.58590819712148"/>
    <s v="03. Exploratie en exploitatie van de ruimte"/>
    <x v="10"/>
    <s v="Federale overheid"/>
    <x v="2"/>
    <x v="2"/>
    <s v="211 Basisfinanciering, werking, investeringen van de WI"/>
    <s v="211 Financement de base, fonctionnement, investissements des IS"/>
    <x v="5"/>
    <n v="7166.7123072003997"/>
  </r>
  <r>
    <s v="Bezoldiging Rijkspersoneel"/>
    <s v="Rémunérations personnel statutaire"/>
    <s v="466030110003"/>
    <s v="11  FEDERAAL WETENSCHAPSBELEID"/>
    <x v="1"/>
    <n v="45982"/>
    <n v="20.711525220114005"/>
    <s v="10. Cultuur, recreatie, godsdienst en media"/>
    <x v="5"/>
    <s v="Federale overheid"/>
    <x v="2"/>
    <x v="2"/>
    <s v="211 Basisfinanciering, werking, investeringen van de WI"/>
    <s v="211 Financement de base, fonctionnement, investissements des IS"/>
    <x v="5"/>
    <n v="9523.5735267128221"/>
  </r>
  <r>
    <s v="Bezoldiging Rijkspersoneel"/>
    <s v="Rémunérations personnel statutaire"/>
    <s v="466030110003"/>
    <s v="11  FEDERAAL WETENSCHAPSBELEID"/>
    <x v="1"/>
    <n v="45982"/>
    <n v="0.71753147094513381"/>
    <s v="11. Politieke en sociale systemen, structuren en processen"/>
    <x v="7"/>
    <s v="Federale overheid"/>
    <x v="2"/>
    <x v="2"/>
    <s v="211 Basisfinanciering, werking, investeringen van de WI"/>
    <s v="211 Financement de base, fonctionnement, investissements des IS"/>
    <x v="5"/>
    <n v="329.93532096999144"/>
  </r>
  <r>
    <s v="Bezoldiging Rijkspersoneel"/>
    <s v="Rémunérations personnel statutaire"/>
    <s v="466030110003"/>
    <s v="11  FEDERAAL WETENSCHAPSBELEID"/>
    <x v="1"/>
    <n v="45982"/>
    <n v="17.985035111819389"/>
    <s v="13. Algemene kennisvooruitgang: O&amp;O gefinancierd uit andere bronnen dan AUF"/>
    <x v="1"/>
    <s v="Federale overheid"/>
    <x v="2"/>
    <x v="2"/>
    <s v="211 Basisfinanciering, werking, investeringen van de WI"/>
    <s v="211 Financement de base, fonctionnement, investissements des IS"/>
    <x v="5"/>
    <n v="8269.8788451167911"/>
  </r>
  <r>
    <s v="Bezoldiging niet-statutair personeel"/>
    <s v="Rémunérations personnel non statutaire"/>
    <s v="466030110004"/>
    <s v="11  FEDERAAL WETENSCHAPSBELEID"/>
    <x v="1"/>
    <n v="18379"/>
    <n v="15.58590819712148"/>
    <s v="03. Exploratie en exploitatie van de ruimte"/>
    <x v="10"/>
    <s v="Federale overheid"/>
    <x v="2"/>
    <x v="2"/>
    <s v="211 Basisfinanciering, werking, investeringen van de WI"/>
    <s v="211 Financement de base, fonctionnement, investissements des IS"/>
    <x v="5"/>
    <n v="2864.534067548957"/>
  </r>
  <r>
    <s v="Bezoldiging niet-statutair personeel"/>
    <s v="Rémunérations personnel non statutaire"/>
    <s v="466030110004"/>
    <s v="11  FEDERAAL WETENSCHAPSBELEID"/>
    <x v="1"/>
    <n v="18379"/>
    <n v="20.711525220114005"/>
    <s v="10. Cultuur, recreatie, godsdienst en media"/>
    <x v="5"/>
    <s v="Federale overheid"/>
    <x v="2"/>
    <x v="2"/>
    <s v="211 Basisfinanciering, werking, investeringen van de WI"/>
    <s v="211 Financement de base, fonctionnement, investissements des IS"/>
    <x v="5"/>
    <n v="3806.5712202047525"/>
  </r>
  <r>
    <s v="Bezoldiging niet-statutair personeel"/>
    <s v="Rémunérations personnel non statutaire"/>
    <s v="466030110004"/>
    <s v="11  FEDERAAL WETENSCHAPSBELEID"/>
    <x v="1"/>
    <n v="18379"/>
    <n v="0.71753147094513381"/>
    <s v="11. Politieke en sociale systemen, structuren en processen"/>
    <x v="7"/>
    <s v="Federale overheid"/>
    <x v="2"/>
    <x v="2"/>
    <s v="211 Basisfinanciering, werking, investeringen van de WI"/>
    <s v="211 Financement de base, fonctionnement, investissements des IS"/>
    <x v="5"/>
    <n v="131.87510904500613"/>
  </r>
  <r>
    <s v="Bezoldiging niet-statutair personeel"/>
    <s v="Rémunérations personnel non statutaire"/>
    <s v="466030110004"/>
    <s v="11  FEDERAAL WETENSCHAPSBELEID"/>
    <x v="1"/>
    <n v="18379"/>
    <n v="17.985035111819389"/>
    <s v="13. Algemene kennisvooruitgang: O&amp;O gefinancierd uit andere bronnen dan AUF"/>
    <x v="1"/>
    <s v="Federale overheid"/>
    <x v="2"/>
    <x v="2"/>
    <s v="211 Basisfinanciering, werking, investeringen van de WI"/>
    <s v="211 Financement de base, fonctionnement, investissements des IS"/>
    <x v="5"/>
    <n v="3305.4696032012853"/>
  </r>
  <r>
    <s v="Dotatie 'Koninklijke Bibliotheek Albert I'"/>
    <s v="Dotation Bibliothèque royale Albert Ier"/>
    <s v="466031410010"/>
    <s v="11  FEDERAAL WETENSCHAPSBELEID"/>
    <x v="1"/>
    <n v="7252"/>
    <n v="55"/>
    <s v="10. Cultuur, recreatie, godsdienst en media"/>
    <x v="5"/>
    <s v="Federale overheid"/>
    <x v="2"/>
    <x v="2"/>
    <s v="211 Basisfinanciering, werking, investeringen van de WI"/>
    <s v="211 Financement de base, fonctionnement, investissements des IS"/>
    <x v="5"/>
    <n v="3988.6"/>
  </r>
  <r>
    <s v="Dotatie Algemeen rijksarchief"/>
    <s v="Dotation Archives générales du Royaume"/>
    <s v="466031410011"/>
    <s v="11  FEDERAAL WETENSCHAPSBELEID"/>
    <x v="1"/>
    <n v="5410"/>
    <n v="55"/>
    <s v="10. Cultuur, recreatie, godsdienst en media"/>
    <x v="5"/>
    <s v="Federale overheid"/>
    <x v="2"/>
    <x v="2"/>
    <s v="211 Basisfinanciering, werking, investeringen van de WI"/>
    <s v="211 Financement de base, fonctionnement, investissements des IS"/>
    <x v="5"/>
    <n v="2975.5"/>
  </r>
  <r>
    <s v="Centrum &quot;Oorlog en Hedendaagse Maatschappij&quot;"/>
    <s v="Centre &quot;Guerres et Sociétés contemporaines&quot;"/>
    <s v="466031410012"/>
    <s v="11  FEDERAAL WETENSCHAPSBELEID"/>
    <x v="1"/>
    <n v="1549"/>
    <n v="55"/>
    <s v="11. Politieke en sociale systemen, structuren en processen"/>
    <x v="7"/>
    <s v="Federale overheid"/>
    <x v="2"/>
    <x v="2"/>
    <s v="211 Basisfinanciering, werking, investeringen van de WI"/>
    <s v="211 Financement de base, fonctionnement, investissements des IS"/>
    <x v="5"/>
    <n v="851.95"/>
  </r>
  <r>
    <s v="Dotatie KMI"/>
    <s v="Dotation IRM"/>
    <s v="466032410013"/>
    <s v="11  FEDERAAL WETENSCHAPSBELEID"/>
    <x v="1"/>
    <n v="4314"/>
    <n v="55"/>
    <s v="03. Exploratie en exploitatie van de ruimte"/>
    <x v="10"/>
    <s v="Federale overheid"/>
    <x v="2"/>
    <x v="2"/>
    <s v="211 Basisfinanciering, werking, investeringen van de WI"/>
    <s v="211 Financement de base, fonctionnement, investissements des IS"/>
    <x v="5"/>
    <n v="2372.6999999999998"/>
  </r>
  <r>
    <s v="Dotatie Belgisch Instituut voor Ruimte-aëronomie"/>
    <s v="Dotation Institut d'Aéronomie spatiale de Belgique"/>
    <s v="466032410014"/>
    <s v="11  FEDERAAL WETENSCHAPSBELEID"/>
    <x v="1"/>
    <n v="1366"/>
    <n v="55"/>
    <s v="03. Exploratie en exploitatie van de ruimte"/>
    <x v="10"/>
    <s v="Federale overheid"/>
    <x v="2"/>
    <x v="2"/>
    <s v="211 Basisfinanciering, werking, investeringen van de WI"/>
    <s v="211 Financement de base, fonctionnement, investissements des IS"/>
    <x v="5"/>
    <n v="751.3"/>
  </r>
  <r>
    <s v="Dotatie Koninklijke Sterrenwacht"/>
    <s v="Dotation Observatoire Royal"/>
    <s v="466032410015"/>
    <s v="11  FEDERAAL WETENSCHAPSBELEID"/>
    <x v="1"/>
    <n v="1405"/>
    <n v="55"/>
    <s v="03. Exploratie en exploitatie van de ruimte"/>
    <x v="10"/>
    <s v="Federale overheid"/>
    <x v="2"/>
    <x v="2"/>
    <s v="211 Basisfinanciering, werking, investeringen van de WI"/>
    <s v="211 Financement de base, fonctionnement, investissements des IS"/>
    <x v="5"/>
    <n v="772.75"/>
  </r>
  <r>
    <s v="Dotatie aan het KMI: beheer gemeenschappelijke sector"/>
    <s v="Dotation à l'IRM: gestion du secteur commun"/>
    <s v="466032410016"/>
    <s v="11  FEDERAAL WETENSCHAPSBELEID"/>
    <x v="1"/>
    <n v="1444"/>
    <n v="55"/>
    <s v="03. Exploratie en exploitatie van de ruimte"/>
    <x v="10"/>
    <s v="Federale overheid"/>
    <x v="2"/>
    <x v="2"/>
    <s v="211 Basisfinanciering, werking, investeringen van de WI"/>
    <s v="211 Financement de base, fonctionnement, investissements des IS"/>
    <x v="5"/>
    <n v="794.2"/>
  </r>
  <r>
    <s v="Dotatie Koninklijk Instituut voor Natuurwetenschappen (KINW)"/>
    <s v="Dotation Institut royal des Sciences naturelles (IRSN)"/>
    <s v="466033410017"/>
    <s v="11  FEDERAAL WETENSCHAPSBELEID"/>
    <x v="1"/>
    <n v="7726"/>
    <n v="55"/>
    <s v="13. Algemene kennisvooruitgang: O&amp;O gefinancierd uit andere bronnen dan AUF"/>
    <x v="1"/>
    <s v="Federale overheid"/>
    <x v="2"/>
    <x v="2"/>
    <s v="211 Basisfinanciering, werking, investeringen van de WI"/>
    <s v="211 Financement de base, fonctionnement, investissements des IS"/>
    <x v="5"/>
    <n v="4249.3"/>
  </r>
  <r>
    <s v="Dotatie Koninklijke Museum voor Midden Afrika (KMMA)"/>
    <s v="Dotation musée royal d' Afrique centrale (MRAC)"/>
    <s v="466033410018"/>
    <s v="11  FEDERAAL WETENSCHAPSBELEID"/>
    <x v="1"/>
    <n v="3860"/>
    <n v="55"/>
    <s v="13. Algemene kennisvooruitgang: O&amp;O gefinancierd uit andere bronnen dan AUF"/>
    <x v="1"/>
    <s v="Federale overheid"/>
    <x v="2"/>
    <x v="2"/>
    <s v="211 Basisfinanciering, werking, investeringen van de WI"/>
    <s v="211 Financement de base, fonctionnement, investissements des IS"/>
    <x v="5"/>
    <n v="2123"/>
  </r>
  <r>
    <s v="Dotatie Koninklijke Musea voor Kunst en Geschiedenis"/>
    <s v="Dotation Musées Royaux d'Art et d'Histoire"/>
    <s v="466034410019"/>
    <s v="11  FEDERAAL WETENSCHAPSBELEID"/>
    <x v="1"/>
    <n v="5530"/>
    <n v="55"/>
    <s v="10. Cultuur, recreatie, godsdienst en media"/>
    <x v="5"/>
    <s v="Federale overheid"/>
    <x v="2"/>
    <x v="2"/>
    <s v="211 Basisfinanciering, werking, investeringen van de WI"/>
    <s v="211 Financement de base, fonctionnement, investissements des IS"/>
    <x v="5"/>
    <n v="3041.5"/>
  </r>
  <r>
    <s v="Dotatie Koninklijke Musea voor Schone Kunsten"/>
    <s v="Dotation Musées Royaux des Beaux-Arts"/>
    <s v="466034410020"/>
    <s v="11  FEDERAAL WETENSCHAPSBELEID"/>
    <x v="1"/>
    <n v="4515"/>
    <n v="55"/>
    <s v="10. Cultuur, recreatie, godsdienst en media"/>
    <x v="5"/>
    <s v="Federale overheid"/>
    <x v="2"/>
    <x v="2"/>
    <s v="211 Basisfinanciering, werking, investeringen van de WI"/>
    <s v="211 Financement de base, fonctionnement, investissements des IS"/>
    <x v="5"/>
    <n v="2483.25"/>
  </r>
  <r>
    <s v="Dotatie Koninklijk Instituut voor het Kunstpatrimonium"/>
    <s v="Dotation Institut Royal du Patrimoine artistique"/>
    <s v="466034410022"/>
    <s v="11  FEDERAAL WETENSCHAPSBELEID"/>
    <x v="1"/>
    <n v="1513"/>
    <n v="55"/>
    <s v="10. Cultuur, recreatie, godsdienst en media"/>
    <x v="5"/>
    <s v="Federale overheid"/>
    <x v="2"/>
    <x v="2"/>
    <s v="211 Basisfinanciering, werking, investeringen van de WI"/>
    <s v="211 Financement de base, fonctionnement, investissements des IS"/>
    <x v="5"/>
    <n v="832.15"/>
  </r>
  <r>
    <s v="ICCROM (International Centre for the Study of the _x000a_Preservation and Restoration of Cultural Property)"/>
    <s v="ICCROM (Centre international d'études pour la conservation et la restauration des biens culturels)"/>
    <s v="466035350010"/>
    <s v="11  FEDERAAL WETENSCHAPSBELEID"/>
    <x v="1"/>
    <n v="40"/>
    <n v="20"/>
    <s v="10. Cultuur, recreatie, godsdienst en media"/>
    <x v="5"/>
    <s v="Federale overheid"/>
    <x v="2"/>
    <x v="2"/>
    <s v="720 Andere Belgische bijdragen aan internationale organisaties, instellingen en verenigingen"/>
    <s v="720 Autres contributions belges aux organisations, institutions et associations internationales"/>
    <x v="3"/>
    <n v="8"/>
  </r>
  <r>
    <s v="Koninklijk Filmarchief"/>
    <s v="Cinémathèque royale"/>
    <s v="466036330010"/>
    <s v="11  FEDERAAL WETENSCHAPSBELEID"/>
    <x v="1"/>
    <n v="2759"/>
    <n v="20"/>
    <s v="10. Cultuur, recreatie, godsdienst en media"/>
    <x v="5"/>
    <s v="Federale overheid"/>
    <x v="2"/>
    <x v="2"/>
    <s v="323 Subsidies aan instellingen en verenigingen n.e.g."/>
    <s v="323 Subventions aux institutions et associations n.c.a."/>
    <x v="6"/>
    <n v="551.79999999999995"/>
  </r>
  <r>
    <s v="Toelage VZW Kunstberg"/>
    <s v="Subvention à l'ASBL Mont des Arts"/>
    <s v="466036330011"/>
    <s v="11  FEDERAAL WETENSCHAPSBELEID"/>
    <x v="1"/>
    <n v="107"/>
    <n v="20"/>
    <s v="10. Cultuur, recreatie, godsdienst en media"/>
    <x v="5"/>
    <s v="Federale overheid"/>
    <x v="2"/>
    <x v="2"/>
    <s v="323 Subsidies aan instellingen en verenigingen n.e.g."/>
    <s v="323 Subventions aux institutions et associations n.c.a."/>
    <x v="6"/>
    <n v="21.4"/>
  </r>
  <r>
    <s v="Steunmaatregelen ten voordele van de FWI"/>
    <s v="Activités d'appui en faveur des ESF"/>
    <s v="466037120012"/>
    <s v="11  FEDERAAL WETENSCHAPSBELEID"/>
    <x v="1"/>
    <n v="416"/>
    <n v="55"/>
    <s v="10. Cultuur, recreatie, godsdienst en media"/>
    <x v="5"/>
    <s v="Federale overheid"/>
    <x v="2"/>
    <x v="2"/>
    <s v="212 Aanvullende financiering van de WI"/>
    <s v="212 Financement complémentaire des IS"/>
    <x v="5"/>
    <n v="228.8"/>
  </r>
  <r>
    <s v="Onderzoekenveloppe van FWI "/>
    <s v="Enveloppe recherche des ESF"/>
    <s v="466037120014"/>
    <s v="11  FEDERAAL WETENSCHAPSBELEID"/>
    <x v="1"/>
    <n v="4164"/>
    <n v="28.338014903857236"/>
    <s v="03. Exploratie en exploitatie van de ruimte"/>
    <x v="10"/>
    <s v="Federale overheid"/>
    <x v="2"/>
    <x v="2"/>
    <s v="440 FCFO - Fonds voor Collectief Fundamenteel Onderzoek-initiatief minister"/>
    <s v="440 FRFC - Fonds de la Recherche fondamentale collective-initiative ministérielle"/>
    <x v="0"/>
    <n v="1179.9949405966154"/>
  </r>
  <r>
    <s v="Onderzoekenveloppe van FWI "/>
    <s v="Enveloppe recherche des ESF"/>
    <s v="466037120014"/>
    <s v="11  FEDERAAL WETENSCHAPSBELEID"/>
    <x v="1"/>
    <n v="4164"/>
    <n v="37.657318582025461"/>
    <s v="10. Cultuur, recreatie, godsdienst en media"/>
    <x v="5"/>
    <s v="Federale overheid"/>
    <x v="2"/>
    <x v="2"/>
    <s v="440 FCFO - Fonds voor Collectief Fundamenteel Onderzoek-initiatief minister"/>
    <s v="440 FRFC - Fonds de la Recherche fondamentale collective-initiative ministérielle"/>
    <x v="0"/>
    <n v="1568.0507457555402"/>
  </r>
  <r>
    <s v="Onderzoekenveloppe van FWI "/>
    <s v="Enveloppe recherche des ESF"/>
    <s v="466037120014"/>
    <s v="11  FEDERAAL WETENSCHAPSBELEID"/>
    <x v="1"/>
    <n v="4164"/>
    <n v="1.3046026744456978"/>
    <s v="11. Politieke en sociale systemen, structuren en processen"/>
    <x v="7"/>
    <s v="Federale overheid"/>
    <x v="2"/>
    <x v="2"/>
    <s v="440 FCFO - Fonds voor Collectief Fundamenteel Onderzoek-initiatief minister"/>
    <s v="440 FRFC - Fonds de la Recherche fondamentale collective-initiative ministérielle"/>
    <x v="0"/>
    <n v="54.323655363918853"/>
  </r>
  <r>
    <s v="Onderzoekenveloppe van FWI "/>
    <s v="Enveloppe recherche des ESF"/>
    <s v="466037120014"/>
    <s v="11  FEDERAAL WETENSCHAPSBELEID"/>
    <x v="1"/>
    <n v="4164"/>
    <n v="32.700063839671621"/>
    <s v="13. Algemene kennisvooruitgang: O&amp;O gefinancierd uit andere bronnen dan AUF"/>
    <x v="1"/>
    <s v="Federale overheid"/>
    <x v="2"/>
    <x v="2"/>
    <s v="440 FCFO - Fonds voor Collectief Fundamenteel Onderzoek-initiatief minister"/>
    <s v="440 FRFC - Fonds de la Recherche fondamentale collective-initiative ministérielle"/>
    <x v="0"/>
    <n v="1361.6306582839263"/>
  </r>
  <r>
    <s v="Publiek-privé partnerschap digitalisering FWI's en SOMA - bijkomende financiering"/>
    <s v="Partenariat public-privé digitalisation ESF et CEGES - financement complémentaire"/>
    <s v="466037120017"/>
    <s v="11  FEDERAAL WETENSCHAPSBELEID"/>
    <x v="1"/>
    <n v="2000"/>
    <n v="15"/>
    <s v="10. Cultuur, recreatie, godsdienst en media"/>
    <x v="5"/>
    <s v="Federale overheid"/>
    <x v="2"/>
    <x v="2"/>
    <s v="321 Subsidies reizen, beurzen, congressen, publikaties, tentoonstellingen..."/>
    <s v="321 Subventions, voyages, bourses, congrès, publications, expositions..."/>
    <x v="6"/>
    <n v="300"/>
  </r>
  <r>
    <s v="Specifieke behoeften FWI"/>
    <s v="Besoins spécifiques ESF"/>
    <s v="466037410011"/>
    <s v="11  FEDERAAL WETENSCHAPSBELEID"/>
    <x v="1"/>
    <n v="463"/>
    <n v="55"/>
    <s v="10. Cultuur, recreatie, godsdienst en media"/>
    <x v="5"/>
    <s v="Federale overheid"/>
    <x v="2"/>
    <x v="2"/>
    <s v="211 Basisfinanciering, werking, investeringen van de WI"/>
    <s v="211 Financement de base, fonctionnement, investissements des IS"/>
    <x v="5"/>
    <n v="254.65"/>
  </r>
  <r>
    <s v="Steunmaatregelen ten voordele van de FWI - Bijkomende dotatie"/>
    <s v="Appui aux expositions temporaires des ESF - Dotation complémentaire"/>
    <s v="466037410012"/>
    <s v="11  FEDERAAL WETENSCHAPSBELEID"/>
    <x v="1"/>
    <n v="110"/>
    <n v="55"/>
    <s v="10. Cultuur, recreatie, godsdienst en media"/>
    <x v="5"/>
    <s v="Federale overheid"/>
    <x v="2"/>
    <x v="2"/>
    <s v="212 Aanvullende financiering van de WI"/>
    <s v="212 Financement complémentaire des IS"/>
    <x v="5"/>
    <n v="60.5"/>
  </r>
  <r>
    <s v="Verhoging vd onderzoekscapaciteit vd FWI "/>
    <s v="Renforcement de la capacité de recherche des ESF"/>
    <s v="466037410016"/>
    <s v="11  FEDERAAL WETENSCHAPSBELEID"/>
    <x v="1"/>
    <n v="4261"/>
    <n v="100"/>
    <s v="10. Cultuur, recreatie, godsdienst en media"/>
    <x v="5"/>
    <s v="Federale overheid"/>
    <x v="2"/>
    <x v="2"/>
    <s v="440 FCFO - Fonds voor Collectief Fundamenteel Onderzoek-initiatief minister"/>
    <s v="440 FRFC - Fonds de la Recherche fondamentale collective-initiative ministérielle"/>
    <x v="0"/>
    <n v="4261"/>
  </r>
  <r>
    <s v="Belgian American Education Foundation"/>
    <s v="Belgian American Education Foundation"/>
    <s v="466043330003"/>
    <s v="11  FEDERAAL WETENSCHAPSBELEID"/>
    <x v="1"/>
    <n v="58"/>
    <n v="100"/>
    <s v="09. Opvoeding"/>
    <x v="2"/>
    <s v="Federale overheid"/>
    <x v="2"/>
    <x v="2"/>
    <s v="720 Andere Belgische bijdragen aan internationale organisaties, instellingen en verenigingen"/>
    <s v="720 Autres contributions belges aux organisations, institutions et associations internationales"/>
    <x v="3"/>
    <n v="58"/>
  </r>
  <r>
    <s v="Bezoldiging statutair personeel (Plantentuin Meise)"/>
    <s v="Rémunération personnel statutaire (Jardin botanique de Meise)"/>
    <s v="466201110003"/>
    <s v="11  FEDERAAL WETENSCHAPSBELEID"/>
    <x v="1"/>
    <n v="4089"/>
    <n v="55"/>
    <s v="08. Landbouw"/>
    <x v="6"/>
    <s v="Federale overheid"/>
    <x v="2"/>
    <x v="2"/>
    <s v="211 Basisfinanciering, werking, investeringen van de WI"/>
    <s v="211 Financement de base, fonctionnement, investissements des IS"/>
    <x v="5"/>
    <n v="2248.9499999999998"/>
  </r>
  <r>
    <s v="Bezoldiging niet-statutair personeel (Plantentuin Meise)"/>
    <s v="Rémunération personnel non statutaire (Jardin botanique de Meise)"/>
    <s v="466201110004"/>
    <s v="11  FEDERAAL WETENSCHAPSBELEID"/>
    <x v="1"/>
    <n v="2559"/>
    <n v="55"/>
    <s v="08. Landbouw"/>
    <x v="6"/>
    <s v="Federale overheid"/>
    <x v="2"/>
    <x v="2"/>
    <s v="211 Basisfinanciering, werking, investeringen van de WI"/>
    <s v="211 Financement de base, fonctionnement, investissements des IS"/>
    <x v="5"/>
    <n v="1407.45"/>
  </r>
  <r>
    <s v="Studievergaderingen (Plantentuin Meise)"/>
    <s v="Réunions d'étude (Jardin botanique de Meise)"/>
    <s v="466201120043"/>
    <s v="11  FEDERAAL WETENSCHAPSBELEID"/>
    <x v="1"/>
    <n v="9"/>
    <n v="55"/>
    <s v="08. Landbouw"/>
    <x v="6"/>
    <s v="Federale overheid"/>
    <x v="2"/>
    <x v="2"/>
    <s v="323 Subsidies aan instellingen en verenigingen n.e.g."/>
    <s v="323 Subventions aux institutions et associations n.c.a."/>
    <x v="6"/>
    <n v="4.95"/>
  </r>
  <r>
    <s v="Aankoop niet-duurz. goed.&amp; die. (Plantentuin Meise)"/>
    <s v="Achats de biens non dur. et de serv. (Jardin botanique de Meise)"/>
    <s v="466202120001"/>
    <s v="11  FEDERAAL WETENSCHAPSBELEID"/>
    <x v="1"/>
    <n v="1618"/>
    <n v="55"/>
    <s v="08. Landbouw"/>
    <x v="6"/>
    <s v="Federale overheid"/>
    <x v="2"/>
    <x v="2"/>
    <s v="211 Basisfinanciering, werking, investeringen van de WI"/>
    <s v="211 Financement de base, fonctionnement, investissements des IS"/>
    <x v="5"/>
    <n v="889.9"/>
  </r>
  <r>
    <s v="Werkingsuitgaven mbt  de informatica (Plantentuin Meise)"/>
    <s v="Dépenses de fonctionnement rel. à l'informatique (Jardin botanique de Meise)"/>
    <s v="466202120004"/>
    <s v="11  FEDERAAL WETENSCHAPSBELEID"/>
    <x v="1"/>
    <n v="68"/>
    <n v="55"/>
    <s v="08. Landbouw"/>
    <x v="6"/>
    <s v="Federale overheid"/>
    <x v="2"/>
    <x v="2"/>
    <s v="211 Basisfinanciering, werking, investeringen van de WI"/>
    <s v="211 Financement de base, fonctionnement, investissements des IS"/>
    <x v="5"/>
    <n v="37.4"/>
  </r>
  <r>
    <s v="Deelneming aan jaarbeurzen, prijskampen en tentoonstellingen (Plantentuin Meise)"/>
    <s v="Participation à des foires, concours et expositions (Jardin botanique de Meise)"/>
    <s v="466202120041"/>
    <s v="11  FEDERAAL WETENSCHAPSBELEID"/>
    <x v="1"/>
    <n v="19"/>
    <n v="55"/>
    <s v="08. Landbouw"/>
    <x v="6"/>
    <s v="Federale overheid"/>
    <x v="2"/>
    <x v="2"/>
    <s v="321 Subsidies reizen, beurzen, congressen, publikaties, tentoonstellingen..."/>
    <s v="321 Subventions, voyages, bourses, congrès, publications, expositions..."/>
    <x v="6"/>
    <n v="10.45"/>
  </r>
  <r>
    <s v="Aankoop duurz. roerende goed. (Plantentuin Meise)"/>
    <s v="Achats biens meubles durables (Jardin botanique de Meise)"/>
    <s v="466202470001"/>
    <s v="11  FEDERAAL WETENSCHAPSBELEID"/>
    <x v="1"/>
    <n v="200"/>
    <n v="55"/>
    <s v="08. Landbouw"/>
    <x v="6"/>
    <s v="Federale overheid"/>
    <x v="2"/>
    <x v="2"/>
    <s v="211 Basisfinanciering, werking, investeringen van de WI"/>
    <s v="211 Financement de base, fonctionnement, investissements des IS"/>
    <x v="5"/>
    <n v="110"/>
  </r>
  <r>
    <s v="Investeringsuitgaven inzake de informatica (Plantentuin Meise)"/>
    <s v="Dépense d'investissements relatives à l'informatique (Jardin botanique de Meise)"/>
    <s v="466202470004"/>
    <s v="11  FEDERAAL WETENSCHAPSBELEID"/>
    <x v="1"/>
    <n v="35"/>
    <n v="55"/>
    <s v="08. Landbouw"/>
    <x v="6"/>
    <s v="Federale overheid"/>
    <x v="2"/>
    <x v="2"/>
    <s v="211 Basisfinanciering, werking, investeringen van de WI"/>
    <s v="211 Financement de base, fonctionnement, investissements des IS"/>
    <x v="5"/>
    <n v="19.25"/>
  </r>
  <r>
    <s v="Constructies, inrichtingswerken en vaste uitrusting (Plantentuin Meise)"/>
    <s v="Constructions, travaux d'aménagement et équipement fixe pour les établissements"/>
    <s v="466203740041"/>
    <s v="11  FEDERAAL WETENSCHAPSBELEID"/>
    <x v="1"/>
    <n v="311"/>
    <n v="55"/>
    <s v="08. Landbouw"/>
    <x v="6"/>
    <s v="Federale overheid"/>
    <x v="2"/>
    <x v="2"/>
    <s v="211 Basisfinanciering, werking, investeringen van de WI"/>
    <s v="211 Financement de base, fonctionnement, investissements des IS"/>
    <x v="5"/>
    <n v="171.05"/>
  </r>
  <r>
    <s v="Dotatie aan de SERV - Stichting Innovatie en Arbeid"/>
    <s v="Dotatie aan de SERV - Stichting Innovatie en Arbeid"/>
    <s v="AB0 AA005 4141"/>
    <m/>
    <x v="0"/>
    <n v="2456.8988871224165"/>
    <n v="100"/>
    <s v="11. Politieke en sociale systemen, structuren en processen"/>
    <x v="7"/>
    <s v="Vlaamse overheid"/>
    <x v="3"/>
    <x v="2"/>
    <s v="313 Subsidies aan instellingen en verenigingen n.e.g."/>
    <s v="313 Subventions aux institutions et associations n.c.a."/>
    <x v="6"/>
    <n v="2456.8988871224165"/>
  </r>
  <r>
    <s v="Cofinanciering Steunpunt Duurzame Ontwikkeling"/>
    <s v="Cofinanciering Steunpunt Duurzame Ontwikkeling"/>
    <s v="AB0 AD003 3300"/>
    <m/>
    <x v="0"/>
    <n v="150"/>
    <n v="100"/>
    <s v="11. Politieke en sociale systemen, structuren en processen"/>
    <x v="7"/>
    <s v="Vlaamse overheid"/>
    <x v="3"/>
    <x v="2"/>
    <s v="313 Subsidies aan instellingen en verenigingen n.e.g."/>
    <s v="313 Subventions aux institutions et associations n.c.a."/>
    <x v="6"/>
    <n v="150"/>
  </r>
  <r>
    <s v="Uitgaven met betrekking tot onderzoek"/>
    <s v="Uitgaven met betrekking tot onderzoek"/>
    <s v="AB0 AI001 1211"/>
    <m/>
    <x v="0"/>
    <n v="80"/>
    <n v="100"/>
    <s v="11. Politieke en sociale systemen, structuren en processen"/>
    <x v="7"/>
    <s v="Vlaamse overheid"/>
    <x v="3"/>
    <x v="2"/>
    <s v="314 Subsidies voor studies, enquêtes, onderzoek-contracten, acties n.e.g."/>
    <s v="314 Subventions pour études, enquêtes, contrats de recherche, actions n.c.a."/>
    <x v="6"/>
    <n v="80"/>
  </r>
  <r>
    <s v="Subsidie aan het Steunpunt Gelijke Kansenbeleid"/>
    <s v="Subsidie aan het Steunpunt Gelijke Kansenbeleid"/>
    <s v="AB0 AI017 3300"/>
    <m/>
    <x v="0"/>
    <n v="152"/>
    <n v="100"/>
    <s v="11. Politieke en sociale systemen, structuren en processen"/>
    <x v="7"/>
    <s v="Vlaamse overheid"/>
    <x v="3"/>
    <x v="2"/>
    <s v="313 Subsidies aan instellingen en verenigingen n.e.g."/>
    <s v="313 Subventions aux institutions et associations n.c.a."/>
    <x v="6"/>
    <n v="152"/>
  </r>
  <r>
    <s v="Subsidie aan het Steunpunt Bestuurlijke Organisatie Vlaanderen"/>
    <s v="Subsidie aan het Steunpunt Bestuurlijke Organisatie Vlaanderen"/>
    <s v="AB0 AL018 3300"/>
    <m/>
    <x v="0"/>
    <n v="102"/>
    <n v="100"/>
    <s v="11. Politieke en sociale systemen, structuren en processen"/>
    <x v="7"/>
    <s v="Vlaamse overheid"/>
    <x v="3"/>
    <x v="2"/>
    <s v="313 Subsidies aan instellingen en verenigingen n.e.g."/>
    <s v="313 Subventions aux institutions et associations n.c.a."/>
    <x v="6"/>
    <n v="102"/>
  </r>
  <r>
    <s v="Uitgaven in het kader van het programma voor plattelandsontwikkeling voor het beleidsdomein Landbouw en Visserij (EU-cofinanciering)"/>
    <s v="Uitgaven in het kader van het programma voor plattelandsontwikkeling voor het beleidsdomein Landbouw en Visserij (EU-cofinanciering)"/>
    <s v="KB0 KD010 1211"/>
    <m/>
    <x v="0"/>
    <n v="98.181719999999999"/>
    <n v="100"/>
    <s v="08. Landbouw"/>
    <x v="6"/>
    <s v="Vlaamse overheid"/>
    <x v="3"/>
    <x v="2"/>
    <s v="314 Subsidies voor studies, enquêtes, onderzoek-contracten, acties n.e.g."/>
    <s v="314 Subventions pour études, enquêtes, contrats de recherche, actions n.c.a."/>
    <x v="6"/>
    <n v="98.181719999999999"/>
  </r>
  <r>
    <s v="Subsidies in kader van de stimulering biologische landbouw (gedeeltelijk met EU-cofinanciering)"/>
    <s v="Subsidies in kader van de stimulering biologische landbouw (gedeeltelijk met EU-cofinanciering)"/>
    <s v="KB0 KD016 3132"/>
    <m/>
    <x v="0"/>
    <n v="98.192771319999991"/>
    <n v="100"/>
    <s v="08. Landbouw"/>
    <x v="6"/>
    <s v="Vlaamse overheid"/>
    <x v="3"/>
    <x v="2"/>
    <s v="314 Subsidies voor studies, enquêtes, onderzoek-contracten, acties n.e.g."/>
    <s v="314 Subventions pour études, enquêtes, contrats de recherche, actions n.c.a."/>
    <x v="6"/>
    <n v="98.192771319999991"/>
  </r>
  <r>
    <s v="Subsidies aan praktijkcentra land- en tuinbouw, aan landbouwkamers, landbouwcomicen, tuinbouwverenigingen, waarschuwingsdiensten en subsidies in het belang van land- en tuinbouw"/>
    <s v="Subsidies aan praktijkcentra land- en tuinbouw, aan landbouwkamers, landbouwcomicen, tuinbouwverenigingen, waarschuwingsdiensten en subsidies in het belang van land- en tuinbouw"/>
    <s v="KB0 KD017 3132"/>
    <m/>
    <x v="0"/>
    <n v="2477.1956256349999"/>
    <n v="96.623270966193559"/>
    <s v="08. Landbouw"/>
    <x v="6"/>
    <s v="Vlaamse overheid"/>
    <x v="3"/>
    <x v="2"/>
    <s v="313 Subsidies aan instellingen en verenigingen n.e.g."/>
    <s v="313 Subventions aux institutions et associations n.c.a."/>
    <x v="6"/>
    <n v="2393.5474417199998"/>
  </r>
  <r>
    <s v="Dotatie aan het eigen vermogen ILVO in het kader van het onderzoek en de ontwikkeling naar meer duurzame landbouwsystemen"/>
    <s v="Dotatie aan het eigen vermogen ILVO in het kader van het onderzoek en de ontwikkeling naar meer duurzame landbouwsystemen"/>
    <s v="KB0 KD032 4143"/>
    <m/>
    <x v="0"/>
    <n v="1016"/>
    <n v="55.000000000000007"/>
    <s v="08. Landbouw"/>
    <x v="6"/>
    <s v="Vlaamse overheid"/>
    <x v="3"/>
    <x v="2"/>
    <s v="211 Basisfinanciering, werking, investeringen van de WI"/>
    <s v="211 Financement de base, fonctionnement, investissements des IS"/>
    <x v="5"/>
    <n v="558.80000000000007"/>
  </r>
  <r>
    <s v="Dotatie aan het eigen vermogen ILVO voor de door de EU verplichte datacollectie en adviestaken ter ondersteuning van het EG Visserijbeleid (EU-cofinanciering)"/>
    <s v="Dotatie aan het eigen vermogen ILVO voor de door de EU verplichte datacollectie en adviestaken ter ondersteuning van het EG Visserijbeleid (EU-cofinanciering)"/>
    <s v="KB0 KD033 4143"/>
    <m/>
    <x v="0"/>
    <n v="160"/>
    <n v="100"/>
    <s v="08. Landbouw"/>
    <x v="6"/>
    <s v="Vlaamse overheid"/>
    <x v="3"/>
    <x v="2"/>
    <s v="313 Subsidies aan instellingen en verenigingen n.e.g."/>
    <s v="313 Subventions aux institutions et associations n.c.a."/>
    <x v="6"/>
    <n v="160"/>
  </r>
  <r>
    <s v="Dotatie aan het eigen vermogen ILVO voor financiering doctoraatsbeurzen met saldo niet doorgestorte bedrijfsvoorheffing voor de periode van 1 juli 2004 tot 31 december 2006"/>
    <s v="Dotatie aan het eigen vermogen ILVO voor financiering doctoraatsbeurzen met saldo niet doorgestorte bedrijfsvoorheffing voor de periode van 1 juli 2004 tot 31 december 2006"/>
    <s v="KB0 KD034 4143"/>
    <m/>
    <x v="0"/>
    <n v="357"/>
    <n v="54.999999999999993"/>
    <s v="08. Landbouw"/>
    <x v="6"/>
    <s v="Vlaamse overheid"/>
    <x v="3"/>
    <x v="2"/>
    <s v="211 Basisfinanciering, werking, investeringen van de WI"/>
    <s v="211 Financement de base, fonctionnement, investissements des IS"/>
    <x v="5"/>
    <n v="196.34999999999997"/>
  </r>
  <r>
    <s v="Dotatie aan het Vlaams LandbouwInvesteringsfonds (VLIF)"/>
    <s v="Dotatie aan het Vlaams LandbouwInvesteringsfonds (VLIF)"/>
    <s v="KC0 KE107 4141"/>
    <m/>
    <x v="0"/>
    <n v="2826.1830432440001"/>
    <n v="100"/>
    <s v="08. Landbouw"/>
    <x v="6"/>
    <s v="Vlaamse overheid"/>
    <x v="3"/>
    <x v="2"/>
    <s v="313 Subsidies aan instellingen en verenigingen n.e.g."/>
    <s v="313 Subventions aux institutions et associations n.c.a."/>
    <x v="6"/>
    <n v="2826.1830432440001"/>
  </r>
  <r>
    <s v="Dotaties aan het Eigen Vermogen van het ILVO voor logistieke en operationele ondersteuning van de kwaliteitscontrole in de plantaardige sector"/>
    <s v="Dotaties aan het Eigen Vermogen van het ILVO voor logistieke en operationele ondersteuning van de kwaliteitscontrole in de plantaardige sector"/>
    <s v="KC0 KE108 4143"/>
    <m/>
    <x v="0"/>
    <n v="342"/>
    <n v="55.000000000000007"/>
    <s v="08. Landbouw"/>
    <x v="6"/>
    <s v="Vlaamse overheid"/>
    <x v="3"/>
    <x v="2"/>
    <s v="211 Basisfinanciering, werking, investeringen van de WI"/>
    <s v="211 Financement de base, fonctionnement, investissements des IS"/>
    <x v="5"/>
    <n v="188.10000000000002"/>
  </r>
  <r>
    <s v="Salarissen en toelagen voor het personeel van het IVA ILVO"/>
    <s v="Salarissen en toelagen voor het personeel van het IVA ILVO"/>
    <s v="KD0 KF200 1100"/>
    <m/>
    <x v="0"/>
    <n v="12207"/>
    <n v="55.000000000000007"/>
    <s v="08. Landbouw"/>
    <x v="6"/>
    <s v="Vlaamse overheid"/>
    <x v="3"/>
    <x v="2"/>
    <s v="211 Basisfinanciering, werking, investeringen van de WI"/>
    <s v="211 Financement de base, fonctionnement, investissements des IS"/>
    <x v="5"/>
    <n v="6713.8500000000013"/>
  </r>
  <r>
    <s v="Wedden en toelagen ILVO"/>
    <s v="Wedden en toelagen ILVO"/>
    <s v="KD0 KF201 1100"/>
    <m/>
    <x v="0"/>
    <n v="75.000000000000014"/>
    <n v="54.999999999999993"/>
    <s v="08. Landbouw"/>
    <x v="6"/>
    <s v="Vlaamse overheid"/>
    <x v="3"/>
    <x v="2"/>
    <s v="211 Basisfinanciering, werking, investeringen van de WI"/>
    <s v="211 Financement de base, fonctionnement, investissements des IS"/>
    <x v="5"/>
    <n v="41.25"/>
  </r>
  <r>
    <s v="Werkingsuitgaven en uitgaven voor aankoop van niet-duurzame goederen en diensten voor het IVA ILVO"/>
    <s v="Werkingsuitgaven en uitgaven voor aankoop van niet-duurzame goederen en diensten voor het IVA ILVO"/>
    <s v="KD0 KF202 1211"/>
    <m/>
    <x v="0"/>
    <n v="2589.9850000000001"/>
    <n v="55.000000000000007"/>
    <s v="08. Landbouw"/>
    <x v="6"/>
    <s v="Vlaamse overheid"/>
    <x v="3"/>
    <x v="2"/>
    <s v="211 Basisfinanciering, werking, investeringen van de WI"/>
    <s v="211 Financement de base, fonctionnement, investissements des IS"/>
    <x v="5"/>
    <n v="1424.4917500000001"/>
  </r>
  <r>
    <s v="Allerhande werkingsuitgaven in verband met informatica voor het IVA ILVO"/>
    <s v="Allerhande werkingsuitgaven in verband met informatica voor het IVA ILVO"/>
    <s v="KD0 KF203 1211"/>
    <m/>
    <x v="0"/>
    <n v="260"/>
    <n v="55.000000000000014"/>
    <s v="08. Landbouw"/>
    <x v="6"/>
    <s v="Vlaamse overheid"/>
    <x v="3"/>
    <x v="2"/>
    <s v="211 Basisfinanciering, werking, investeringen van de WI"/>
    <s v="211 Financement de base, fonctionnement, investissements des IS"/>
    <x v="5"/>
    <n v="143.00000000000003"/>
  </r>
  <r>
    <s v="Uitgaven van alle aard i.v.m. aanleg en onderhoud proefvelden (IVA ILVO)"/>
    <s v="Uitgaven van alle aard i.v.m. aanleg en onderhoud proefvelden (IVA ILVO)"/>
    <s v="KD0 KF204 1211"/>
    <m/>
    <x v="0"/>
    <n v="192"/>
    <n v="55.000000000000007"/>
    <s v="08. Landbouw"/>
    <x v="6"/>
    <s v="Vlaamse overheid"/>
    <x v="3"/>
    <x v="2"/>
    <s v="211 Basisfinanciering, werking, investeringen van de WI"/>
    <s v="211 Financement de base, fonctionnement, investissements des IS"/>
    <x v="5"/>
    <n v="105.60000000000002"/>
  </r>
  <r>
    <s v="Onkosten van alle aard i.v.m. medewerking aan internationale uitwisselingen van het IVA ILVO"/>
    <s v="Onkosten van alle aard i.v.m. medewerking aan internationale uitwisselingen van het IVA ILVO"/>
    <s v="KD0 KF205 1211"/>
    <m/>
    <x v="0"/>
    <n v="31.000000000000004"/>
    <n v="55.000000000000007"/>
    <s v="08. Landbouw"/>
    <x v="6"/>
    <s v="Vlaamse overheid"/>
    <x v="3"/>
    <x v="2"/>
    <s v="211 Basisfinanciering, werking, investeringen van de WI"/>
    <s v="211 Financement de base, fonctionnement, investissements des IS"/>
    <x v="5"/>
    <n v="17.050000000000004"/>
  </r>
  <r>
    <s v="Uitgaven voor aankoop van duurzame goederen, materiaal, machines en vervoermiddelen voor het IVA ILVO"/>
    <s v="Uitgaven voor aankoop van duurzame goederen, materiaal, machines en vervoermiddelen voor het IVA ILVO"/>
    <s v="KD0 KF206 7422"/>
    <m/>
    <x v="0"/>
    <n v="1099"/>
    <n v="55.000000000000007"/>
    <s v="08. Landbouw"/>
    <x v="6"/>
    <s v="Vlaamse overheid"/>
    <x v="3"/>
    <x v="2"/>
    <s v="211 Basisfinanciering, werking, investeringen van de WI"/>
    <s v="211 Financement de base, fonctionnement, investissements des IS"/>
    <x v="5"/>
    <n v="604.45000000000005"/>
  </r>
  <r>
    <s v="Investeringen inzake informatica van het IVA ILVO"/>
    <s v="Investeringen inzake informatica van het IVA ILVO"/>
    <s v="KD0 KF207 7422"/>
    <m/>
    <x v="0"/>
    <n v="138"/>
    <n v="55.000000000000007"/>
    <s v="08. Landbouw"/>
    <x v="6"/>
    <s v="Vlaamse overheid"/>
    <x v="3"/>
    <x v="2"/>
    <s v="211 Basisfinanciering, werking, investeringen van de WI"/>
    <s v="211 Financement de base, fonctionnement, investissements des IS"/>
    <x v="5"/>
    <n v="75.900000000000006"/>
  </r>
  <r>
    <s v="Allerhande uitgaven met betrekking tot het project milieu en gezondheid"/>
    <s v="Allerhande uitgaven met betrekking tot het project milieu en gezondheid"/>
    <s v="LB0 LC106 1200"/>
    <m/>
    <x v="0"/>
    <n v="299.99999999999994"/>
    <n v="100"/>
    <s v="02. Milieubeheer en milieuzorg"/>
    <x v="9"/>
    <s v="Vlaamse overheid"/>
    <x v="3"/>
    <x v="2"/>
    <s v="324 Subsidies voor studies, enquêtes, expertise-contracten, onderzoekcontracten, acties n.e.g."/>
    <s v="324 Subventions pour études, enquêtes, contrats d'expertise, contrats de recherche, actions n.c.a."/>
    <x v="6"/>
    <n v="299.99999999999994"/>
  </r>
  <r>
    <s v="Allerhande uitgaven m.b.t. duurzame ethisch verantwoorde en milieubewuste zorgsystemen"/>
    <s v="Allerhande uitgaven m.b.t. duurzame ethisch verantwoorde en milieubewuste zorgsystemen"/>
    <s v="LB0 LC109 1211"/>
    <m/>
    <x v="0"/>
    <n v="129.99999999999989"/>
    <n v="100"/>
    <s v="02. Milieubeheer en milieuzorg"/>
    <x v="9"/>
    <s v="Vlaamse overheid"/>
    <x v="3"/>
    <x v="2"/>
    <s v="314 Subsidies voor studies, enquêtes, onderzoek-contracten, acties n.e.g."/>
    <s v="314 Subventions pour études, enquêtes, contrats de recherche, actions n.c.a."/>
    <x v="6"/>
    <n v="129.99999999999989"/>
  </r>
  <r>
    <s v="Uitgaven in het kader van grensoverschrijdende en andere bovengewestelijke samenwerkingsprojecten rond bodembescherming"/>
    <s v="Uitgaven in het kader van grensoverschrijdende en andere bovengewestelijke samenwerkingsprojecten rond bodembescherming"/>
    <s v="LB0 LC111 1211"/>
    <m/>
    <x v="0"/>
    <n v="58"/>
    <n v="100"/>
    <s v="02. Milieubeheer en milieuzorg"/>
    <x v="9"/>
    <s v="Vlaamse overheid"/>
    <x v="3"/>
    <x v="2"/>
    <s v="314 Subsidies voor studies, enquêtes, onderzoek-contracten, acties n.e.g."/>
    <s v="314 Subventions pour études, enquêtes, contrats de recherche, actions n.c.a."/>
    <x v="6"/>
    <n v="58"/>
  </r>
  <r>
    <s v="Uitgaven voor onderzoeken in het kader van de uitvoering van het duurzaam oppervlaktedelfstoffenbeleid, de ondergrondse aardkundige structuur en met betrekking tot de databank ondergrond Vlaanderen"/>
    <s v="Uitgaven voor onderzoeken in het kader van de uitvoering van het duurzaam oppervlaktedelfstoffenbeleid, de ondergrondse aardkundige structuur en met betrekking tot de databank ondergrond Vlaanderen"/>
    <s v="LB0 LC112 1211"/>
    <m/>
    <x v="0"/>
    <n v="80.000000000000014"/>
    <n v="100"/>
    <s v="01. Exploratie en exploitatie van het aardse milieu"/>
    <x v="8"/>
    <s v="Vlaamse overheid"/>
    <x v="3"/>
    <x v="2"/>
    <s v="324 Subsidies voor studies, enquêtes, expertise-contracten, onderzoekcontracten, acties n.e.g."/>
    <s v="324 Subventions pour études, enquêtes, contrats d'expertise, contrats de recherche, actions n.c.a."/>
    <x v="6"/>
    <n v="80.000000000000014"/>
  </r>
  <r>
    <s v="Allerhande uitgaven i.v.m. de beleidsonderbouwende studies de verwerving van gegevens en het beheer van gegevens, met betrekking tot de ruilverkaveling, de landinrichting, de beheerslandbouw en de bodembescherming"/>
    <s v="Allerhande uitgaven i.v.m. de beleidsonderbouwende studies de verwerving van gegevens en het beheer van gegevens, met betrekking tot de ruilverkaveling, de landinrichting, de beheerslandbouw en de bodembescherming"/>
    <s v="LB0 LC117 1211"/>
    <m/>
    <x v="0"/>
    <n v="257"/>
    <n v="100"/>
    <s v="02. Milieubeheer en milieuzorg"/>
    <x v="9"/>
    <s v="Vlaamse overheid"/>
    <x v="3"/>
    <x v="2"/>
    <s v="314 Subsidies voor studies, enquêtes, onderzoek-contracten, acties n.e.g."/>
    <s v="314 Subventions pour études, enquêtes, contrats de recherche, actions n.c.a."/>
    <x v="6"/>
    <n v="257"/>
  </r>
  <r>
    <s v="Allerhande uitgaven i.v.m.: de vaststelling, voorkoming en bestrijding van geluidshinder en lichthinder; het uitvoeren van studiewerk i.v.m. de milieuproblematiek; de milieueffectrapportage en de externe veiligheid; de overeenkomst wetenschappelijk evalua"/>
    <s v="Allerhande uitgaven i.v.m.: de vaststelling, voorkoming en bestrijding van geluidshinder en lichthinder; het uitvoeren van studiewerk i.v.m. de milieuproblematiek; de milieueffectrapportage en de externe veiligheid; de overeenkomst wetenschappelijk evalua"/>
    <s v="LB0 LC118 1200"/>
    <m/>
    <x v="0"/>
    <n v="659.26008968609926"/>
    <n v="100"/>
    <s v="02. Milieubeheer en milieuzorg"/>
    <x v="9"/>
    <s v="Vlaamse overheid"/>
    <x v="3"/>
    <x v="2"/>
    <s v="324 Subsidies voor studies, enquêtes, expertise-contracten, onderzoekcontracten, acties n.e.g."/>
    <s v="324 Subventions pour études, enquêtes, contrats d'expertise, contrats de recherche, actions n.c.a."/>
    <x v="6"/>
    <n v="659.26008968609926"/>
  </r>
  <r>
    <s v="Allerhande uitgaven in verband met het uitvoeren van studiewerk inzake het milieurecht behorende tot het takenpakket van de afdeling Internationaal Milieubeleid en allerhande uitgaven m.b.t. het adviseren van de afdeling Internationaal Milieubeleid inzake"/>
    <s v="Allerhande uitgaven in verband met het uitvoeren van studiewerk inzake het milieurecht behorende tot het takenpakket van de afdeling Internationaal Milieubeleid en allerhande uitgaven m.b.t. het adviseren van de afdeling Internationaal Milieubeleid inzake"/>
    <s v="LB0 LC121 1211"/>
    <m/>
    <x v="0"/>
    <n v="83.466947368420975"/>
    <n v="73.776446018341943"/>
    <s v="02. Milieubeheer en milieuzorg"/>
    <x v="9"/>
    <s v="Vlaamse overheid"/>
    <x v="3"/>
    <x v="2"/>
    <s v="314 Subsidies voor studies, enquêtes, onderzoek-contracten, acties n.e.g."/>
    <s v="314 Subventions pour études, enquêtes, contrats de recherche, actions n.c.a."/>
    <x v="6"/>
    <n v="61.578947368420977"/>
  </r>
  <r>
    <s v="Subsidie aan het Steunpunt Milieu en Gezondheid"/>
    <s v="Subsidie aan het Steunpunt Milieu en Gezondheid"/>
    <s v="LB0 LC132 3200"/>
    <m/>
    <x v="0"/>
    <n v="200"/>
    <n v="100"/>
    <s v="07. Gezondheid"/>
    <x v="4"/>
    <s v="Vlaamse overheid"/>
    <x v="3"/>
    <x v="2"/>
    <s v="313 Subsidies aan instellingen en verenigingen n.e.g."/>
    <s v="313 Subventions aux institutions et associations n.c.a."/>
    <x v="6"/>
    <n v="200"/>
  </r>
  <r>
    <s v="Dotatie aan VITO voor de uitvoering van referentietaken voor het beleidsdomein LNE"/>
    <s v="Dotatie aan VITO voor de uitvoering van referentietaken voor het beleidsdomein LNE"/>
    <s v="LB0 LC134 4140"/>
    <m/>
    <x v="0"/>
    <n v="2168"/>
    <n v="100"/>
    <s v="02. Milieubeheer en milieuzorg"/>
    <x v="9"/>
    <s v="Vlaamse overheid"/>
    <x v="3"/>
    <x v="2"/>
    <s v="236 VITO - Vlaamse Instelling voor Technologisch Onderzoek"/>
    <s v="236 VITO - Vlaamse Instelling voor Technologisch Onderzoek"/>
    <x v="5"/>
    <n v="2168"/>
  </r>
  <r>
    <s v="Dotatie aan het EVA Vlaamse Landmaatschappij"/>
    <s v="Dotatie aan het EVA Vlaamse Landmaatschappij"/>
    <s v="LB0 LC136 4141"/>
    <m/>
    <x v="0"/>
    <n v="76.942257055701006"/>
    <n v="100"/>
    <s v="04. Transport, telecommunicatie en andere infrastructuur"/>
    <x v="11"/>
    <s v="Vlaamse overheid"/>
    <x v="3"/>
    <x v="2"/>
    <s v="314 Subsidies voor studies, enquêtes, onderzoek-contracten, acties n.e.g."/>
    <s v="314 Subventions pour études, enquêtes, contrats de recherche, actions n.c.a."/>
    <x v="6"/>
    <n v="76.942257055701006"/>
  </r>
  <r>
    <s v="Werkingsdotatie aan het IVA Vlaamse Milieumaatschappij (VMM)"/>
    <s v="Werkingsdotatie aan het IVA Vlaamse Milieumaatschappij (VMM)"/>
    <s v="LB0 LC138 4141"/>
    <m/>
    <x v="0"/>
    <n v="7791.9433551198226"/>
    <n v="25.963674376061441"/>
    <s v="02. Milieubeheer en milieuzorg"/>
    <x v="9"/>
    <s v="Vlaamse overheid"/>
    <x v="3"/>
    <x v="2"/>
    <s v="324 Subsidies voor studies, enquêtes, expertise-contracten, onderzoekcontracten, acties n.e.g."/>
    <s v="324 Subventions pour études, enquêtes, contrats d'expertise, contrats de recherche, actions n.c.a."/>
    <x v="6"/>
    <n v="2023.0748002904675"/>
  </r>
  <r>
    <s v="Werkingsdotatie aan het EVA Vlaamse Landmaatschappij, Mestbank"/>
    <s v="Werkingsdotatie aan het EVA Vlaamse Landmaatschappij, Mestbank"/>
    <s v="LB0 LC139 4141"/>
    <m/>
    <x v="0"/>
    <n v="392.22190546781542"/>
    <n v="100"/>
    <s v="04. Transport, telecommunicatie en andere infrastructuur"/>
    <x v="11"/>
    <s v="Vlaamse overheid"/>
    <x v="3"/>
    <x v="2"/>
    <s v="314 Subsidies voor studies, enquêtes, onderzoek-contracten, acties n.e.g."/>
    <s v="314 Subventions pour études, enquêtes, contrats de recherche, actions n.c.a."/>
    <x v="6"/>
    <n v="392.22190546781547"/>
  </r>
  <r>
    <s v="Uitgaven met betrekking tot thema-overschrijdende initiatieven en strategisch wetenschappelijk onderzoek en met betrekking tot toekomstgericht en innovatief werken"/>
    <s v="Uitgaven met betrekking tot thema-overschrijdende initiatieven en strategisch wetenschappelijk onderzoek en met betrekking tot toekomstgericht en innovatief werken"/>
    <s v="LBC LC006 1211"/>
    <m/>
    <x v="0"/>
    <n v="866.99999999999955"/>
    <n v="100"/>
    <s v="02. Milieubeheer en milieuzorg"/>
    <x v="9"/>
    <s v="Vlaamse overheid"/>
    <x v="3"/>
    <x v="2"/>
    <s v="630 Fonds voor Preventie en Sanering inzake Milieu en Natuur"/>
    <s v="630 Fonds voor Preventie en Sanering inzake Milieu en Natuur"/>
    <x v="1"/>
    <n v="866.99999999999955"/>
  </r>
  <r>
    <s v="Uitgaven met betrekking tot natuur- en milieu-educatie, natuurtechnische milieubouw, doelgroepenbeleid en informatie en sensibilisering"/>
    <s v="Uitgaven met betrekking tot natuur- en milieu-educatie, natuurtechnische milieubouw, doelgroepenbeleid en informatie en sensibilisering"/>
    <s v="LBC LC007 1211"/>
    <m/>
    <x v="0"/>
    <n v="94.999999999999986"/>
    <n v="100"/>
    <s v="02. Milieubeheer en milieuzorg"/>
    <x v="9"/>
    <s v="Vlaamse overheid"/>
    <x v="3"/>
    <x v="2"/>
    <s v="630 Fonds voor Preventie en Sanering inzake Milieu en Natuur"/>
    <s v="630 Fonds voor Preventie en Sanering inzake Milieu en Natuur"/>
    <x v="1"/>
    <n v="94.999999999999986"/>
  </r>
  <r>
    <s v="Uitgaven met betrekking tot lucht- en hinderthema's"/>
    <s v="Uitgaven met betrekking tot lucht- en hinderthema's"/>
    <s v="LBC LC008 1211"/>
    <m/>
    <x v="0"/>
    <n v="405.00000000000023"/>
    <n v="100"/>
    <s v="02. Milieubeheer en milieuzorg"/>
    <x v="9"/>
    <s v="Vlaamse overheid"/>
    <x v="3"/>
    <x v="2"/>
    <s v="630 Fonds voor Preventie en Sanering inzake Milieu en Natuur"/>
    <s v="630 Fonds voor Preventie en Sanering inzake Milieu en Natuur"/>
    <x v="1"/>
    <n v="405.00000000000023"/>
  </r>
  <r>
    <s v="Uitgaven in toepassing van het decreet van 22 februari 1995 betreffende de bodemsanering (o.a. sensibilisering, studies en onderzoeken - bodem, locatiegebonden onderzoeken, register, kadaster) - overdracht aan OVAM"/>
    <s v="Uitgaven in toepassing van het decreet van 22 februari 1995 betreffende de bodemsanering (o.a. sensibilisering, studies en onderzoeken - bodem, locatiegebonden onderzoeken, register, kadaster) - overdracht aan OVAM"/>
    <s v="LBC LC035 4140"/>
    <m/>
    <x v="0"/>
    <n v="62.746409113422679"/>
    <n v="100"/>
    <s v="02. Milieubeheer en milieuzorg"/>
    <x v="9"/>
    <s v="Vlaamse overheid"/>
    <x v="3"/>
    <x v="2"/>
    <s v="630 Fonds voor Preventie en Sanering inzake Milieu en Natuur"/>
    <s v="630 Fonds voor Preventie en Sanering inzake Milieu en Natuur"/>
    <x v="1"/>
    <n v="62.746409113422679"/>
  </r>
  <r>
    <s v="Uitgaven in toepassing van het decreet van 2 juli 1981 betreffende de voorkoming en het beheer van afvalstoffen (o.a. sensibilisering, studies en onderzoeken - afval en werkingsbijdragen inzameling en afzet) - overdracht aan OVAM"/>
    <s v="Uitgaven in toepassing van het decreet van 2 juli 1981 betreffende de voorkoming en het beheer van afvalstoffen (o.a. sensibilisering, studies en onderzoeken - afval en werkingsbijdragen inzameling en afzet) - overdracht aan OVAM"/>
    <s v="LBC LC038 4140"/>
    <m/>
    <x v="0"/>
    <n v="1065.5021834061145"/>
    <n v="100"/>
    <s v="02. Milieubeheer en milieuzorg"/>
    <x v="9"/>
    <s v="Vlaamse overheid"/>
    <x v="3"/>
    <x v="2"/>
    <s v="630 Fonds voor Preventie en Sanering inzake Milieu en Natuur"/>
    <s v="630 Fonds voor Preventie en Sanering inzake Milieu en Natuur"/>
    <x v="1"/>
    <n v="1065.5021834061145"/>
  </r>
  <r>
    <s v="Algemene werkingstoelage aan openbare waterdistributienetwerken"/>
    <s v="Algemene werkingstoelage aan openbare waterdistributienetwerken"/>
    <s v="LBC LC044 4351"/>
    <m/>
    <x v="0"/>
    <n v="4061.7894973167504"/>
    <n v="49.521422060163971"/>
    <s v="02. Milieubeheer en milieuzorg"/>
    <x v="9"/>
    <s v="Vlaamse overheid"/>
    <x v="3"/>
    <x v="2"/>
    <s v="630 Fonds voor Preventie en Sanering inzake Milieu en Natuur"/>
    <s v="630 Fonds voor Preventie en Sanering inzake Milieu en Natuur"/>
    <x v="1"/>
    <n v="2011.4559201616403"/>
  </r>
  <r>
    <s v="Uitgaven in verband met studies en projecten in het kader van het bosbeheer, natuurbehoud, - beheer en -ontwikkeling, de groenvoorziening, de visserij, de jacht en de vogelbescherming (inclusief uitgaven met EU cofinanciering)"/>
    <s v="Uitgaven in verband met studies en projecten in het kader van het bosbeheer, natuurbehoud, - beheer en -ontwikkeling, de groenvoorziening, de visserij, de jacht en de vogelbescherming (inclusief uitgaven met EU cofinanciering)"/>
    <s v="LBC LD002 1211"/>
    <m/>
    <x v="0"/>
    <n v="288.84462151394422"/>
    <n v="100"/>
    <s v="02. Milieubeheer en milieuzorg"/>
    <x v="9"/>
    <s v="Vlaamse overheid"/>
    <x v="3"/>
    <x v="2"/>
    <s v="630 Fonds voor Preventie en Sanering inzake Milieu en Natuur"/>
    <s v="630 Fonds voor Preventie en Sanering inzake Milieu en Natuur"/>
    <x v="1"/>
    <n v="288.84462151394422"/>
  </r>
  <r>
    <s v="Wedden en toelagen IVA Instituut voor Natuur- en Bosonderzoek"/>
    <s v="Wedden en toelagen IVA Instituut voor Natuur- en Bosonderzoek"/>
    <s v="LC0 LA200 1100"/>
    <m/>
    <x v="0"/>
    <n v="10578.372000000001"/>
    <n v="55.000000000000007"/>
    <s v="02. Milieubeheer en milieuzorg"/>
    <x v="9"/>
    <s v="Vlaamse overheid"/>
    <x v="3"/>
    <x v="2"/>
    <s v="211 Basisfinanciering, werking, investeringen van de WI"/>
    <s v="211 Financement de base, fonctionnement, investissements des IS"/>
    <x v="5"/>
    <n v="5818.1046000000024"/>
  </r>
  <r>
    <s v="Specifieke werkingskosten van het IVA Instituut voor Natuur- en Bosonderzoek"/>
    <s v="Specifieke werkingskosten van het IVA Instituut voor Natuur- en Bosonderzoek"/>
    <s v="LC0 LD200 1200"/>
    <m/>
    <x v="0"/>
    <n v="2655.0000000000005"/>
    <n v="54.999999999999993"/>
    <s v="02. Milieubeheer en milieuzorg"/>
    <x v="9"/>
    <s v="Vlaamse overheid"/>
    <x v="3"/>
    <x v="2"/>
    <s v="211 Basisfinanciering, werking, investeringen van de WI"/>
    <s v="211 Financement de base, fonctionnement, investissements des IS"/>
    <x v="5"/>
    <n v="1460.25"/>
  </r>
  <r>
    <s v="Allerhande uitgaven in verband met dringende studies of opdrachten van algemeen dienstbetoon buiten de programmatie van het IVA Instituut voor Natuur- en Bosonderzoek"/>
    <s v="Allerhande uitgaven in verband met dringende studies of opdrachten van algemeen dienstbetoon buiten de programmatie van het IVA Instituut voor Natuur- en Bosonderzoek"/>
    <s v="LC0 LD201 1211"/>
    <m/>
    <x v="0"/>
    <n v="157"/>
    <n v="100"/>
    <s v="02. Milieubeheer en milieuzorg"/>
    <x v="9"/>
    <s v="Vlaamse overheid"/>
    <x v="3"/>
    <x v="2"/>
    <s v="211 Basisfinanciering, werking, investeringen van de WI"/>
    <s v="211 Financement de base, fonctionnement, investissements des IS"/>
    <x v="5"/>
    <n v="157"/>
  </r>
  <r>
    <s v="Investeringsuitgaven van alle aard door het IVA Instituut voor Natuur- en Bosonderzoek i.v.m. de aanleg, de instandhouding en de verbetering van proefvelden, zaadtuinen, arboreta, kwekerijen en zaadbestanden"/>
    <s v="Investeringsuitgaven van alle aard door het IVA Instituut voor Natuur- en Bosonderzoek i.v.m. de aanleg, de instandhouding en de verbetering van proefvelden, zaadtuinen, arboreta, kwekerijen en zaadbestanden"/>
    <s v="LC0 LD203 7200"/>
    <m/>
    <x v="0"/>
    <n v="158"/>
    <n v="55.000000000000007"/>
    <s v="02. Milieubeheer en milieuzorg"/>
    <x v="9"/>
    <s v="Vlaamse overheid"/>
    <x v="3"/>
    <x v="2"/>
    <s v="211 Basisfinanciering, werking, investeringen van de WI"/>
    <s v="211 Financement de base, fonctionnement, investissements des IS"/>
    <x v="5"/>
    <n v="86.90000000000002"/>
  </r>
  <r>
    <s v="Aankoop van materiaal voor uitrusting van het I.V.A. Instituut voor Natuur- en Bosonderzoek (machines, meubilair, materiaal, apparatuur en vervoermiddelen)"/>
    <s v="Aankoop van materiaal voor uitrusting van het I.V.A. Instituut voor Natuur- en Bosonderzoek (machines, meubilair, materiaal, apparatuur en vervoermiddelen)"/>
    <s v="LC0 LD204 7422"/>
    <m/>
    <x v="0"/>
    <n v="611"/>
    <n v="55.000000000000007"/>
    <s v="02. Milieubeheer en milieuzorg"/>
    <x v="9"/>
    <s v="Vlaamse overheid"/>
    <x v="3"/>
    <x v="2"/>
    <s v="211 Basisfinanciering, werking, investeringen van de WI"/>
    <s v="211 Financement de base, fonctionnement, investissements des IS"/>
    <x v="5"/>
    <n v="336.05000000000007"/>
  </r>
  <r>
    <s v="Boskartering, bosinventarisatie en uitgaven van alle aard in verband met beleidsgerichte studies en modelprojecten, op het gebied van bosbouw, groenvoorziening, jacht, vogelbescherming en riviervisserij in Vlaanderen en internationaal verband overeenkomst"/>
    <s v="Boskartering, bosinventarisatie en uitgaven van alle aard in verband met beleidsgerichte studies en modelprojecten, op het gebied van bosbouw, groenvoorziening, jacht, vogelbescherming en riviervisserij in Vlaanderen en internationaal verband overeenkomst"/>
    <s v="LD0 LD303 1211"/>
    <m/>
    <x v="0"/>
    <n v="171.789720456"/>
    <n v="34.045922378097245"/>
    <s v="08. Landbouw"/>
    <x v="6"/>
    <s v="Vlaamse overheid"/>
    <x v="3"/>
    <x v="2"/>
    <s v="211 Basisfinanciering, werking, investeringen van de WI"/>
    <s v="211 Financement de base, fonctionnement, investissements des IS"/>
    <x v="5"/>
    <n v="58.487394880000004"/>
  </r>
  <r>
    <s v="Werkingskosten ter uitvoering van het visserijfonds"/>
    <s v="Werkingskosten ter uitvoering van het visserijfonds"/>
    <s v="LD0 LD305 1211"/>
    <m/>
    <x v="0"/>
    <n v="69.821428324999985"/>
    <n v="100"/>
    <s v="08. Landbouw"/>
    <x v="6"/>
    <s v="Vlaamse overheid"/>
    <x v="3"/>
    <x v="2"/>
    <s v="314 Subsidies voor studies, enquêtes, onderzoek-contracten, acties n.e.g."/>
    <s v="314 Subventions pour études, enquêtes, contrats de recherche, actions n.c.a."/>
    <x v="6"/>
    <n v="69.821428324999985"/>
  </r>
  <r>
    <s v="Werkingskosten (inbegrepen arbeidsprestaties van werklieden en technici uit de privé-sector en kosten voor aankoop en onderhoud van klein materiaal t.b.v. het hydrologisch onderzoek van de afdeling) specifiek aan de Afdeling Waterbouwkundig Laboratorium e"/>
    <s v="Werkingskosten (inbegrepen arbeidsprestaties van werklieden en technici uit de privé-sector en kosten voor aankoop en onderhoud van klein materiaal t.b.v. het hydrologisch onderzoek van de afdeling) specifiek aan de Afdeling Waterbouwkundig Laboratorium e"/>
    <s v="MB0 MD001 1211"/>
    <m/>
    <x v="0"/>
    <n v="2200"/>
    <n v="100"/>
    <s v="04. Transport, telecommunicatie en andere infrastructuur"/>
    <x v="11"/>
    <s v="Vlaamse overheid"/>
    <x v="3"/>
    <x v="2"/>
    <s v="211 Basisfinanciering, werking, investeringen van de WI"/>
    <s v="211 Financement de base, fonctionnement, investissements des IS"/>
    <x v="5"/>
    <n v="2200"/>
  </r>
  <r>
    <s v="Aankoop van specifieke machines, meubelen, materiaal en vervoermiddelen te land en te water (afdeling Waterbouwkundig Laboratorium)"/>
    <s v="Aankoop van specifieke machines, meubelen, materiaal en vervoermiddelen te land en te water (afdeling Waterbouwkundig Laboratorium)"/>
    <s v="MB0 MD010 7422"/>
    <m/>
    <x v="0"/>
    <n v="500"/>
    <n v="50"/>
    <s v="04. Transport, telecommunicatie en andere infrastructuur"/>
    <x v="11"/>
    <s v="Vlaamse overheid"/>
    <x v="3"/>
    <x v="2"/>
    <s v="211 Basisfinanciering, werking, investeringen van de WI"/>
    <s v="211 Financement de base, fonctionnement, investissements des IS"/>
    <x v="5"/>
    <n v="250"/>
  </r>
  <r>
    <s v="Allerhande uitgaven i.v.m. de voorbereiding, de planning, de studie en begeleiding van projecten mobiliteitsconvenants en basismobiliteit"/>
    <s v="Allerhande uitgaven i.v.m. de voorbereiding, de planning, de studie en begeleiding van projecten mobiliteitsconvenants en basismobiliteit"/>
    <s v="MB0 MF000 1211"/>
    <m/>
    <x v="0"/>
    <n v="125"/>
    <n v="100"/>
    <s v="04. Transport, telecommunicatie en andere infrastructuur"/>
    <x v="11"/>
    <s v="Vlaamse overheid"/>
    <x v="3"/>
    <x v="2"/>
    <s v="314 Subsidies voor studies, enquêtes, onderzoek-contracten, acties n.e.g."/>
    <s v="314 Subventions pour études, enquêtes, contrats de recherche, actions n.c.a."/>
    <x v="6"/>
    <n v="125"/>
  </r>
  <r>
    <s v="Uitgaven m.b.t. mobiliteitsstudies en voor de begeleiding bij het opstellen en uitvoeren van bedrijfsvervoerplannen met inbegrip van studies en enquêtes inzake mobiliteitsbehoeften en studies m.b.t. organisatie, beheer, enz."/>
    <s v="Uitgaven m.b.t. mobiliteitsstudies en voor de begeleiding bij het opstellen en uitvoeren van bedrijfsvervoerplannen met inbegrip van studies en enquêtes inzake mobiliteitsbehoeften en studies m.b.t. organisatie, beheer, enz."/>
    <s v="MB0 MF001 1211"/>
    <m/>
    <x v="0"/>
    <n v="223.49999999999997"/>
    <n v="100"/>
    <s v="04. Transport, telecommunicatie en andere infrastructuur"/>
    <x v="11"/>
    <s v="Vlaamse overheid"/>
    <x v="3"/>
    <x v="2"/>
    <s v="314 Subsidies voor studies, enquêtes, onderzoek-contracten, acties n.e.g."/>
    <s v="314 Subventions pour études, enquêtes, contrats de recherche, actions n.c.a."/>
    <x v="6"/>
    <n v="223.49999999999997"/>
  </r>
  <r>
    <s v="Studies en onderzoekingen inzake havenmateries en de reorganisatie m.i.v. allerhande uitgaven voortvloeiend uit internationale contacten (Departement MOW)"/>
    <s v="Studies en onderzoekingen inzake havenmateries en de reorganisatie m.i.v. allerhande uitgaven voortvloeiend uit internationale contacten (Departement MOW)"/>
    <s v="MB0 MG000 1211"/>
    <m/>
    <x v="0"/>
    <n v="149"/>
    <n v="40"/>
    <s v="04. Transport, telecommunicatie en andere infrastructuur"/>
    <x v="11"/>
    <s v="Vlaamse overheid"/>
    <x v="3"/>
    <x v="2"/>
    <s v="314 Subsidies voor studies, enquêtes, onderzoek-contracten, acties n.e.g."/>
    <s v="314 Subventions pour études, enquêtes, contrats de recherche, actions n.c.a."/>
    <x v="6"/>
    <n v="59.6"/>
  </r>
  <r>
    <s v="Allerhande uitgaven m.b.t. vervoer en mobiliteit : studies en proefprojecten alsmede de uitgaven voor de begeleiding bij het opstellen en uitvoeren van bedrijfsvervoerplannen"/>
    <s v="Allerhande uitgaven m.b.t. vervoer en mobiliteit : studies en proefprojecten alsmede de uitgaven voor de begeleiding bij het opstellen en uitvoeren van bedrijfsvervoerplannen"/>
    <s v="MBU MF001 1211"/>
    <m/>
    <x v="0"/>
    <n v="609.6"/>
    <n v="100"/>
    <s v="04. Transport, telecommunicatie en andere infrastructuur"/>
    <x v="11"/>
    <s v="Vlaamse overheid"/>
    <x v="3"/>
    <x v="2"/>
    <s v="324 Subsidies voor studies, enquêtes, expertise-contracten, onderzoekcontracten, acties n.e.g."/>
    <s v="324 Subventions pour études, enquêtes, contrats d'expertise, contrats de recherche, actions n.c.a."/>
    <x v="6"/>
    <n v="609.6"/>
  </r>
  <r>
    <s v="Project lange termijn visie RSV"/>
    <s v="Project lange termijn visie RSV"/>
    <s v="NC0 ND003 1211"/>
    <m/>
    <x v="0"/>
    <n v="285"/>
    <n v="100"/>
    <s v="04. Transport, telecommunicatie en andere infrastructuur"/>
    <x v="11"/>
    <s v="Vlaamse overheid"/>
    <x v="3"/>
    <x v="2"/>
    <s v="314 Subsidies voor studies, enquêtes, onderzoek-contracten, acties n.e.g."/>
    <s v="314 Subventions pour études, enquêtes, contrats de recherche, actions n.c.a."/>
    <x v="6"/>
    <n v="285"/>
  </r>
  <r>
    <s v="Allerhande onderzoek en studies betreffende de ruimtelijke ordening en externe ondersteuning bij de opmaak van gewestelijke ruimtelijke uitvoeringsplannen"/>
    <s v="Allerhande onderzoek en studies betreffende de ruimtelijke ordening en externe ondersteuning bij de opmaak van gewestelijke ruimtelijke uitvoeringsplannen"/>
    <s v="NC0 ND005 1211"/>
    <m/>
    <x v="0"/>
    <n v="187"/>
    <n v="60"/>
    <s v="04. Transport, telecommunicatie en andere infrastructuur"/>
    <x v="11"/>
    <s v="Vlaamse overheid"/>
    <x v="3"/>
    <x v="2"/>
    <s v="324 Subsidies voor studies, enquêtes, expertise-contracten, onderzoekcontracten, acties n.e.g."/>
    <s v="324 Subventions pour études, enquêtes, contrats d'expertise, contrats de recherche, actions n.c.a."/>
    <x v="6"/>
    <n v="112.2"/>
  </r>
  <r>
    <s v="Subsidie Steunpunt Ruimte en Wonen"/>
    <s v="Subsidie Steunpunt Ruimte en Wonen"/>
    <s v="NC0 ND009 3300"/>
    <m/>
    <x v="0"/>
    <n v="352"/>
    <n v="100"/>
    <s v="04. Transport, telecommunicatie en andere infrastructuur"/>
    <x v="11"/>
    <s v="Vlaamse overheid"/>
    <x v="3"/>
    <x v="2"/>
    <s v="313 Subsidies aan instellingen en verenigingen n.e.g."/>
    <s v="313 Subventions aux institutions et associations n.c.a."/>
    <x v="6"/>
    <n v="352"/>
  </r>
  <r>
    <s v="Uitgaven met betrekking tot onderzoek en monitoring in het beleidsdomein huisvesting"/>
    <s v="Uitgaven met betrekking tot onderzoek en monitoring in het beleidsdomein huisvesting"/>
    <s v="NC0 NE000 1211"/>
    <m/>
    <x v="0"/>
    <n v="50"/>
    <n v="100"/>
    <s v="04. Transport, telecommunicatie en andere infrastructuur"/>
    <x v="11"/>
    <s v="Vlaamse overheid"/>
    <x v="3"/>
    <x v="2"/>
    <s v="314 Subsidies voor studies, enquêtes, onderzoek-contracten, acties n.e.g."/>
    <s v="314 Subventions pour études, enquêtes, contrats de recherche, actions n.c.a."/>
    <x v="6"/>
    <n v="50"/>
  </r>
  <r>
    <s v="Subsidie aan het Steunpunt Ruimte en Wonen"/>
    <s v="Subsidie aan het Steunpunt Ruimte en Wonen"/>
    <s v="NC0 NE003 3300"/>
    <m/>
    <x v="0"/>
    <n v="309"/>
    <n v="100"/>
    <s v="04. Transport, telecommunicatie en andere infrastructuur"/>
    <x v="11"/>
    <s v="Vlaamse overheid"/>
    <x v="3"/>
    <x v="2"/>
    <s v="313 Subsidies aan instellingen en verenigingen n.e.g."/>
    <s v="313 Subventions aux institutions et associations n.c.a."/>
    <x v="6"/>
    <n v="309"/>
  </r>
  <r>
    <s v="Externe studiekosten"/>
    <s v="Externe studiekosten"/>
    <s v="NC0 NF000 1211"/>
    <m/>
    <x v="0"/>
    <n v="75"/>
    <n v="100"/>
    <s v="11. Politieke en sociale systemen, structuren en processen"/>
    <x v="7"/>
    <s v="Vlaamse overheid"/>
    <x v="3"/>
    <x v="2"/>
    <s v="314 Subsidies voor studies, enquêtes, onderzoek-contracten, acties n.e.g."/>
    <s v="314 Subventions pour études, enquêtes, contrats de recherche, actions n.c.a."/>
    <x v="6"/>
    <n v="75"/>
  </r>
  <r>
    <s v="Dotatie aan de DAB &quot;IVA Vlaams Instituut voor Onroerend Erfgoed&quot;"/>
    <s v="Dotatie aan de DAB &quot;IVA Vlaams Instituut voor Onroerend Erfgoed&quot;"/>
    <s v="NC0 NF004 4130"/>
    <m/>
    <x v="0"/>
    <n v="6316.5639999999994"/>
    <n v="55.000000000000007"/>
    <s v="11. Politieke en sociale systemen, structuren en processen"/>
    <x v="7"/>
    <s v="Vlaamse overheid"/>
    <x v="3"/>
    <x v="2"/>
    <s v="211 Basisfinanciering, werking, investeringen van de WI"/>
    <s v="211 Financement de base, fonctionnement, investissements des IS"/>
    <x v="5"/>
    <n v="3474.1102000000001"/>
  </r>
  <r>
    <s v="Dotatie voor het Vlaams Parlement - IST"/>
    <s v="Dotatie voor het Vlaams Parlement - IST"/>
    <s v="VP0 VD000 0100"/>
    <m/>
    <x v="0"/>
    <n v="1117.9999999999998"/>
    <n v="62.432915921288036"/>
    <s v="11. Politieke en sociale systemen, structuren en processen"/>
    <x v="7"/>
    <s v="Vlaamse overheid"/>
    <x v="3"/>
    <x v="2"/>
    <s v="211 Basisfinanciering, werking, investeringen van de WI"/>
    <s v="211 Financement de base, fonctionnement, investissements des IS"/>
    <x v="5"/>
    <n v="698.00000000000011"/>
  </r>
  <r>
    <s v="Allerhande uitgaven met betrekking tot activiteiten en producten van de Studiedienst van de Vlaamse Regering"/>
    <s v="Allerhande uitgaven met betrekking tot activiteiten en producten van de Studiedienst van de Vlaamse Regering"/>
    <s v="AD0 AN200 1211"/>
    <m/>
    <x v="0"/>
    <n v="618"/>
    <n v="100"/>
    <s v="11. Politieke en sociale systemen, structuren en processen"/>
    <x v="7"/>
    <s v="Vlaamse overheid"/>
    <x v="3"/>
    <x v="2"/>
    <s v="314 Subsidies voor studies, enquêtes, onderzoek-contracten, acties n.e.g."/>
    <s v="314 Subventions pour études, enquêtes, contrats de recherche, actions n.c.a."/>
    <x v="6"/>
    <n v="618"/>
  </r>
  <r>
    <s v="Subsidie aan het Steunpunt Bestuurlijke Organisatie Vlaanderen"/>
    <s v="Subsidie aan het Steunpunt Bestuurlijke Organisatie Vlaanderen"/>
    <s v="BC0 BA212 3300"/>
    <m/>
    <x v="0"/>
    <n v="224"/>
    <n v="100"/>
    <s v="11. Politieke en sociale systemen, structuren en processen"/>
    <x v="7"/>
    <s v="Vlaamse overheid"/>
    <x v="3"/>
    <x v="2"/>
    <s v="313 Subsidies aan instellingen en verenigingen n.e.g."/>
    <s v="313 Subventions aux institutions et associations n.c.a."/>
    <x v="6"/>
    <n v="224"/>
  </r>
  <r>
    <s v="Beleidsvoorbereidende studies inzake de bestuurlijke organisatie, personeelsbeleid en andere opdrachten van het departement Bestuurszaken"/>
    <s v="Beleidsvoorbereidende studies inzake de bestuurlijke organisatie, personeelsbeleid en andere opdrachten van het departement Bestuurszaken"/>
    <s v="BC0 BK201 1211"/>
    <m/>
    <x v="0"/>
    <n v="486"/>
    <n v="100"/>
    <s v="11. Politieke en sociale systemen, structuren en processen"/>
    <x v="7"/>
    <s v="Vlaamse overheid"/>
    <x v="3"/>
    <x v="2"/>
    <s v="314 Subsidies voor studies, enquêtes, onderzoek-contracten, acties n.e.g."/>
    <s v="314 Subventions pour études, enquêtes, contrats de recherche, actions n.c.a."/>
    <x v="6"/>
    <n v="486"/>
  </r>
  <r>
    <s v="Studiekosten betreffende de regionale en lokale openbare besturen"/>
    <s v="Studiekosten betreffende de regionale en lokale openbare besturen"/>
    <s v="BD0 BH306 1211"/>
    <m/>
    <x v="0"/>
    <n v="117"/>
    <n v="100"/>
    <s v="11. Politieke en sociale systemen, structuren en processen"/>
    <x v="7"/>
    <s v="Vlaamse overheid"/>
    <x v="3"/>
    <x v="2"/>
    <s v="324 Subsidies voor studies, enquêtes, expertise-contracten, onderzoekcontracten, acties n.e.g."/>
    <s v="324 Subventions pour études, enquêtes, contrats d'expertise, contrats de recherche, actions n.c.a."/>
    <x v="6"/>
    <n v="117"/>
  </r>
  <r>
    <s v="Subsidie aan het Steunpunt Bestuurlijke Organisatie Vlaanderen"/>
    <s v="Subsidie aan het Steunpunt Bestuurlijke Organisatie Vlaanderen"/>
    <s v="BD0 BH310 3300"/>
    <m/>
    <x v="0"/>
    <n v="224"/>
    <n v="100"/>
    <s v="11. Politieke en sociale systemen, structuren en processen"/>
    <x v="7"/>
    <s v="Vlaamse overheid"/>
    <x v="3"/>
    <x v="2"/>
    <s v="313 Subsidies aan instellingen en verenigingen n.e.g."/>
    <s v="313 Subventions aux institutions et associations n.c.a."/>
    <x v="6"/>
    <n v="224"/>
  </r>
  <r>
    <s v="Studiekosten en onderzoeksopdrachten in het kader van het stedenbeleid"/>
    <s v="Studiekosten en onderzoeksopdrachten in het kader van het stedenbeleid"/>
    <s v="BD0 BI301 1211"/>
    <m/>
    <x v="0"/>
    <n v="166"/>
    <n v="100"/>
    <s v="11. Politieke en sociale systemen, structuren en processen"/>
    <x v="7"/>
    <s v="Vlaamse overheid"/>
    <x v="3"/>
    <x v="2"/>
    <s v="314 Subsidies voor studies, enquêtes, onderzoek-contracten, acties n.e.g."/>
    <s v="314 Subventions pour études, enquêtes, contrats de recherche, actions n.c.a."/>
    <x v="6"/>
    <n v="166"/>
  </r>
  <r>
    <s v="Allerhande uitgaven voor aanmoediging, organisatie en ontwikkeling van activiteiten voor de integratie van etnisch-culturele minderheden"/>
    <s v="Allerhande uitgaven voor aanmoediging, organisatie en ontwikkeling van activiteiten voor de integratie van etnisch-culturele minderheden"/>
    <s v="BD0 BJ301 1211"/>
    <m/>
    <x v="0"/>
    <n v="241"/>
    <n v="100"/>
    <s v="11. Politieke en sociale systemen, structuren en processen"/>
    <x v="7"/>
    <s v="Vlaamse overheid"/>
    <x v="3"/>
    <x v="2"/>
    <s v="314 Subsidies voor studies, enquêtes, onderzoek-contracten, acties n.e.g."/>
    <s v="314 Subventions pour études, enquêtes, contrats de recherche, actions n.c.a."/>
    <x v="6"/>
    <n v="241"/>
  </r>
  <r>
    <s v="Subsidie aan het Steunpunt Gelijkekansenbeleid"/>
    <s v="Subsidie aan het Steunpunt Gelijkekansenbeleid"/>
    <s v="BD0 BJ304 3300"/>
    <m/>
    <x v="0"/>
    <n v="187"/>
    <n v="100"/>
    <s v="11. Politieke en sociale systemen, structuren en processen"/>
    <x v="7"/>
    <s v="Vlaamse overheid"/>
    <x v="3"/>
    <x v="2"/>
    <s v="313 Subsidies aan instellingen en verenigingen n.e.g."/>
    <s v="313 Subventions aux institutions et associations n.c.a."/>
    <x v="6"/>
    <n v="187"/>
  </r>
  <r>
    <s v="Subsidie aan het Steunpunt Fiscaliteit en Begroting"/>
    <s v="Subsidie aan het Steunpunt Fiscaliteit en Begroting"/>
    <s v="CB0 CC009 3300"/>
    <m/>
    <x v="0"/>
    <n v="150"/>
    <n v="100"/>
    <s v="11. Politieke en sociale systemen, structuren en processen"/>
    <x v="7"/>
    <s v="Vlaamse overheid"/>
    <x v="3"/>
    <x v="2"/>
    <s v="313 Subsidies aan instellingen en verenigingen n.e.g."/>
    <s v="313 Subventions aux institutions et associations n.c.a."/>
    <x v="6"/>
    <n v="150"/>
  </r>
  <r>
    <s v="Subsidie aan de Antwerp Management School"/>
    <s v="Subsidie aan de Antwerp Management School"/>
    <s v="CB0 CC013 4430"/>
    <m/>
    <x v="0"/>
    <n v="482"/>
    <n v="25"/>
    <s v="12. Algemene kennisvooruitgang: O&amp;O gefinancierd uit algemene universiteitsfondsen (AUF)"/>
    <x v="3"/>
    <s v="Vlaamse overheid"/>
    <x v="3"/>
    <x v="2"/>
    <s v="129 Vlerickschool voor Management"/>
    <s v="129 Vlerickschool voor Management"/>
    <x v="4"/>
    <n v="120.5"/>
  </r>
  <r>
    <s v="Participaties in PMV - Zaaikapitaalfonds i.k.v. Flanders' Care"/>
    <s v="Participaties in PMV - Zaaikapitaalfonds i.k.v. Flanders' Care"/>
    <s v="CB0 CC032 8141"/>
    <m/>
    <x v="0"/>
    <n v="20000"/>
    <n v="100"/>
    <s v="07. Gezondheid"/>
    <x v="4"/>
    <s v="Vlaamse overheid"/>
    <x v="3"/>
    <x v="2"/>
    <s v="614 P.M.V.-Vlaams Innovatiekapitaalfonds"/>
    <s v="614 P.M.V.-Vlaams Innovatiekapitaalfonds"/>
    <x v="1"/>
    <n v="20000"/>
  </r>
  <r>
    <s v="Participaties in het kader van innovatie"/>
    <s v="Participaties in het kader van innovatie"/>
    <s v="CB0 CD003 8140"/>
    <m/>
    <x v="0"/>
    <n v="120000"/>
    <n v="100"/>
    <s v="06. Industriële productie en technologie"/>
    <x v="0"/>
    <s v="Vlaamse overheid"/>
    <x v="3"/>
    <x v="2"/>
    <s v="614 P.M.V.-Vlaams Innovatiekapitaalfonds"/>
    <s v="614 P.M.V.-Vlaams Innovatiekapitaalfonds"/>
    <x v="1"/>
    <n v="120000"/>
  </r>
  <r>
    <s v="Intrestlasten van leningen aangegaan door de universiteiten en het UZ Gent voor de financiering van onroerende investeringen "/>
    <s v="Intrestlasten van leningen aangegaan door de universiteiten en het UZ Gent voor de financiering van onroerende investeringen "/>
    <s v="CB0 CG008 3111"/>
    <m/>
    <x v="0"/>
    <n v="487"/>
    <n v="25"/>
    <s v="12. Algemene kennisvooruitgang: O&amp;O gefinancierd uit algemene universiteitsfondsen (AUF)"/>
    <x v="3"/>
    <s v="Vlaamse overheid"/>
    <x v="3"/>
    <x v="2"/>
    <s v="145 Bijzondere kredietlijnen (niet harmoniseerbaar)"/>
    <s v="145 Lignes de crédit particulières (non harmonisables)"/>
    <x v="4"/>
    <n v="121.75"/>
  </r>
  <r>
    <s v="Subsidies met betrekking tot de cofinanciering van het Steunpunt Buitenlands Beleid, Toerisme en Recreatie"/>
    <s v="Subsidies met betrekking tot de cofinanciering van het Steunpunt Buitenlands Beleid, Toerisme en Recreatie"/>
    <s v="DB0 DC001 3300"/>
    <m/>
    <x v="0"/>
    <n v="259"/>
    <n v="100"/>
    <s v="10. Cultuur, recreatie, godsdienst en media"/>
    <x v="5"/>
    <s v="Vlaamse overheid"/>
    <x v="3"/>
    <x v="2"/>
    <s v="313 Subsidies aan instellingen en verenigingen n.e.g."/>
    <s v="313 Subventions aux institutions et associations n.c.a."/>
    <x v="6"/>
    <n v="259"/>
  </r>
  <r>
    <s v="Subsidie aan de Koninklijke Maatschappij voor Dierkunde van Antwerpen (decreet van 30 mei 1985)"/>
    <s v="Subsidie aan de Koninklijke Maatschappij voor Dierkunde van Antwerpen (decreet van 30 mei 1985)"/>
    <s v="DB0 DG001 3300"/>
    <m/>
    <x v="0"/>
    <n v="1761.7392"/>
    <n v="30.361906007427208"/>
    <s v="10. Cultuur, recreatie, godsdienst en media"/>
    <x v="5"/>
    <s v="Vlaamse overheid"/>
    <x v="3"/>
    <x v="2"/>
    <s v="313 Subsidies aan instellingen en verenigingen n.e.g."/>
    <s v="313 Subventions aux institutions et associations n.c.a."/>
    <x v="6"/>
    <n v="534.89760000000001"/>
  </r>
  <r>
    <s v="Dotatie aan het IVA &quot;Toerisme Vlaanderen&quot;"/>
    <s v="Dotatie aan het IVA &quot;Toerisme Vlaanderen&quot;"/>
    <s v="DB0 DG011 4140"/>
    <m/>
    <x v="0"/>
    <n v="195.67961713593112"/>
    <n v="100"/>
    <s v="11. Politieke en sociale systemen, structuren en processen"/>
    <x v="7"/>
    <s v="Vlaamse overheid"/>
    <x v="3"/>
    <x v="2"/>
    <s v="314 Subsidies voor studies, enquêtes, onderzoek-contracten, acties n.e.g."/>
    <s v="314 Subventions pour études, enquêtes, contrats de recherche, actions n.c.a."/>
    <x v="6"/>
    <n v="195.67961713593112"/>
  </r>
  <r>
    <s v="Uitgaven in het kader van internationale wetenschappelijke samenwerking"/>
    <s v="Uitgaven in het kader van internationale wetenschappelijke samenwerking"/>
    <s v="EB0 EC105 1211"/>
    <m/>
    <x v="0"/>
    <n v="64"/>
    <n v="100"/>
    <s v="11. Politieke en sociale systemen, structuren en processen"/>
    <x v="7"/>
    <s v="Vlaamse overheid"/>
    <x v="3"/>
    <x v="2"/>
    <s v="730 Andere programma's en projecten op internationaal vlak"/>
    <s v="730 Autres programmes et projets au niveau international"/>
    <x v="3"/>
    <n v="64"/>
  </r>
  <r>
    <s v="Subsidie voor een co-financiering van het Steunpunt Ondernemen en Internationaal Ondernemen"/>
    <s v="Subsidie voor een co-financiering van het Steunpunt Ondernemen en Internationaal Ondernemen"/>
    <s v="EB0 EC107 3300"/>
    <m/>
    <x v="0"/>
    <n v="263"/>
    <n v="100"/>
    <s v="06. Industriële productie en technologie"/>
    <x v="0"/>
    <s v="Vlaamse overheid"/>
    <x v="3"/>
    <x v="2"/>
    <s v="313 Subsidies aan instellingen en verenigingen n.e.g."/>
    <s v="313 Subventions aux institutions et associations n.c.a."/>
    <x v="6"/>
    <n v="263"/>
  </r>
  <r>
    <s v="Subsidie aan Steunpunten beleidsrelevant onderzoek"/>
    <s v="Subsidie aan Steunpunten beleidsrelevant onderzoek"/>
    <s v="EB0 EC109 3300"/>
    <m/>
    <x v="0"/>
    <n v="7857"/>
    <n v="100"/>
    <s v="11. Politieke en sociale systemen, structuren en processen"/>
    <x v="7"/>
    <s v="Vlaamse overheid"/>
    <x v="3"/>
    <x v="2"/>
    <s v="313 Subsidies aan instellingen en verenigingen n.e.g."/>
    <s v="313 Subventions aux institutions et associations n.c.a."/>
    <x v="6"/>
    <n v="7857"/>
  </r>
  <r>
    <s v="Subsidie aan het Expertisecentrum Onderzoek en Ontwikkelingsmonitoring"/>
    <s v="Subsidie aan het Expertisecentrum Onderzoek en Ontwikkelingsmonitoring"/>
    <s v="EB0 EC110 3300"/>
    <m/>
    <x v="0"/>
    <n v="1864"/>
    <n v="100"/>
    <s v="11. Politieke en sociale systemen, structuren en processen"/>
    <x v="7"/>
    <s v="Vlaamse overheid"/>
    <x v="3"/>
    <x v="2"/>
    <s v="313 Subsidies aan instellingen en verenigingen n.e.g."/>
    <s v="313 Subventions aux institutions et associations n.c.a."/>
    <x v="6"/>
    <n v="1864"/>
  </r>
  <r>
    <s v="Subsidies in het kader van internationale wetenschappelijke en innovatiesamenwerking"/>
    <s v="Subsidies in het kader van internationale wetenschappelijke en innovatiesamenwerking"/>
    <s v="EB0 EC111 3300"/>
    <m/>
    <x v="0"/>
    <n v="1927"/>
    <n v="100"/>
    <s v="11. Politieke en sociale systemen, structuren en processen"/>
    <x v="7"/>
    <s v="Vlaamse overheid"/>
    <x v="3"/>
    <x v="2"/>
    <s v="730 Andere programma's en projecten op internationaal vlak"/>
    <s v="730 Autres programmes et projets au niveau international"/>
    <x v="3"/>
    <n v="1927"/>
  </r>
  <r>
    <s v="Dotatie aan het IWT-Vlaanderen ter ondersteuning van de Vlaamse deelname aan de Europese programma's (VCP-werking)"/>
    <s v="Dotatie aan het IWT-Vlaanderen ter ondersteuning van de Vlaamse deelname aan de Europese programma's (VCP-werking)"/>
    <s v="EB0 EC113 4141"/>
    <m/>
    <x v="0"/>
    <n v="363"/>
    <n v="100"/>
    <s v="06. Industriële productie en technologie"/>
    <x v="0"/>
    <s v="Vlaamse overheid"/>
    <x v="3"/>
    <x v="2"/>
    <s v="730 Andere programma's en projecten op internationaal vlak"/>
    <s v="730 Autres programmes et projets au niveau international"/>
    <x v="3"/>
    <n v="363"/>
  </r>
  <r>
    <s v="Subsidie aan het Instituut voor Plantenbiotechnologie voor Ontwikkelingslanden (IPBO)"/>
    <s v="Subsidie aan het Instituut voor Plantenbiotechnologie voor Ontwikkelingslanden (IPBO)"/>
    <s v="EB0 EE102 3300"/>
    <m/>
    <x v="0"/>
    <n v="71"/>
    <n v="100"/>
    <s v="12. Algemene kennisvooruitgang: O&amp;O gefinancierd uit algemene universiteitsfondsen (AUF)"/>
    <x v="3"/>
    <s v="Vlaamse overheid"/>
    <x v="3"/>
    <x v="2"/>
    <s v="313 Subsidies aan instellingen en verenigingen n.e.g."/>
    <s v="313 Subventions aux institutions et associations n.c.a."/>
    <x v="6"/>
    <n v="71"/>
  </r>
  <r>
    <s v="Subsidie aan het Internationaal Centrum voor Reproductieve Gezondheid (ICRH)"/>
    <s v="Subsidie aan het Internationaal Centrum voor Reproductieve Gezondheid (ICRH)"/>
    <s v="EB0 EE103 3300"/>
    <m/>
    <x v="0"/>
    <n v="58"/>
    <n v="100"/>
    <s v="12. Algemene kennisvooruitgang: O&amp;O gefinancierd uit algemene universiteitsfondsen (AUF)"/>
    <x v="3"/>
    <s v="Vlaamse overheid"/>
    <x v="3"/>
    <x v="2"/>
    <s v="313 Subsidies aan instellingen en verenigingen n.e.g."/>
    <s v="313 Subventions aux institutions et associations n.c.a."/>
    <x v="6"/>
    <n v="58"/>
  </r>
  <r>
    <s v="Subsidies Projectmatig Wetenschappelijk Onderzoek (PWO)"/>
    <s v="Subsidies Projectmatig Wetenschappelijk Onderzoek (PWO)"/>
    <s v="EB0 EE104 3300"/>
    <m/>
    <x v="0"/>
    <n v="9025"/>
    <n v="100"/>
    <s v="06. Industriële productie en technologie"/>
    <x v="0"/>
    <s v="Vlaamse overheid"/>
    <x v="3"/>
    <x v="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025"/>
  </r>
  <r>
    <s v="Subsidies voor het verrichten van wetenschappelijk onderzoek door de instellingen van postinitieel onderwijs en hogere instituten voor schone kunsten"/>
    <s v="Subsidies voor het verrichten van wetenschappelijk onderzoek door de instellingen van postinitieel onderwijs en hogere instituten voor schone kunsten"/>
    <s v="EB0 EE105 3300"/>
    <m/>
    <x v="0"/>
    <n v="2385"/>
    <n v="100"/>
    <s v="12. Algemene kennisvooruitgang: O&amp;O gefinancierd uit algemene universiteitsfondsen (AUF)"/>
    <x v="3"/>
    <s v="Vlaamse overheid"/>
    <x v="3"/>
    <x v="2"/>
    <s v="111 Werkingsuitkering Nederlandstalige instellingen"/>
    <s v="111 Allocation de fonctionnement institutions néerlandophones"/>
    <x v="4"/>
    <n v="2385"/>
  </r>
  <r>
    <s v="Subsidie aan de Bijzondere Onderzoeksfondsen voor de financiering van een tenure track-stelsel aan de universiteiten"/>
    <s v="Subsidie aan de Bijzondere Onderzoeksfondsen voor de financiering van een tenure track-stelsel aan de universiteiten"/>
    <s v="EB0 EE106 3300"/>
    <m/>
    <x v="0"/>
    <n v="5645"/>
    <n v="100"/>
    <s v="13. Algemene kennisvooruitgang: O&amp;O gefinancierd uit andere bronnen dan AUF"/>
    <x v="1"/>
    <s v="Vlaamse overheid"/>
    <x v="3"/>
    <x v="2"/>
    <s v="130 Speciale fondsen voor onderzoek in universiteiten"/>
    <s v="130 Fonds spéciaux de recherche dans les universités"/>
    <x v="4"/>
    <n v="5645"/>
  </r>
  <r>
    <s v="Subsidie aan de Koninklijke Maatschappij voor Dierkunde in Antwerpen (KMDA)"/>
    <s v="Subsidie aan de Koninklijke Maatschappij voor Dierkunde in Antwerpen (KMDA)"/>
    <s v="EB0 EE107 3300"/>
    <m/>
    <x v="0"/>
    <n v="802"/>
    <n v="100"/>
    <s v="02. Milieubeheer en milieuzorg"/>
    <x v="9"/>
    <s v="Vlaamse overheid"/>
    <x v="3"/>
    <x v="2"/>
    <s v="313 Subsidies aan instellingen en verenigingen n.e.g."/>
    <s v="313 Subventions aux institutions et associations n.c.a."/>
    <x v="6"/>
    <n v="802"/>
  </r>
  <r>
    <s v="Subsidie aan het Vlaams Instituut voor de Zee vzw"/>
    <s v="Subsidie aan het Vlaams Instituut voor de Zee vzw"/>
    <s v="EB0 EE108 3300"/>
    <m/>
    <x v="0"/>
    <n v="1155"/>
    <n v="100"/>
    <s v="01. Exploratie en exploitatie van het aardse milieu"/>
    <x v="8"/>
    <s v="Vlaamse overheid"/>
    <x v="3"/>
    <x v="2"/>
    <s v="313 Subsidies aan instellingen en verenigingen n.e.g."/>
    <s v="313 Subventions aux institutions et associations n.c.a."/>
    <x v="6"/>
    <n v="1155"/>
  </r>
  <r>
    <s v="Subsidie aan het Vlaams Instituut voor de Zee vzw voor de ondersteuning en werking van het IODE Project Office"/>
    <s v="Subsidie aan het Vlaams Instituut voor de Zee vzw voor de ondersteuning en werking van het IODE Project Office"/>
    <s v="EB0 EE109 3300"/>
    <m/>
    <x v="0"/>
    <n v="568"/>
    <n v="70"/>
    <s v="01. Exploratie en exploitatie van het aardse milieu"/>
    <x v="8"/>
    <s v="Vlaamse overheid"/>
    <x v="3"/>
    <x v="2"/>
    <s v="313 Subsidies aan instellingen en verenigingen n.e.g."/>
    <s v="313 Subventions aux institutions et associations n.c.a."/>
    <x v="6"/>
    <n v="397.6"/>
  </r>
  <r>
    <s v="Subsidie aan de United Nations University (UNU) in het kader van het programma regionale integratiestudies"/>
    <s v="Subsidie aan de United Nations University (UNU) in het kader van het programma regionale integratiestudies"/>
    <s v="EB0 EE111 3540"/>
    <m/>
    <x v="0"/>
    <n v="967"/>
    <n v="100"/>
    <s v="11. Politieke en sociale systemen, structuren en processen"/>
    <x v="7"/>
    <s v="Vlaamse overheid"/>
    <x v="3"/>
    <x v="2"/>
    <s v="313 Subsidies aan instellingen en verenigingen n.e.g."/>
    <s v="313 Subventions aux institutions et associations n.c.a."/>
    <x v="6"/>
    <n v="967"/>
  </r>
  <r>
    <s v="Subsidie aan UNESCO voor de ondersteuning van het Vlaams UNESCO-Trustfonds wetenschappen"/>
    <s v="Subsidie aan UNESCO voor de ondersteuning van het Vlaams UNESCO-Trustfonds wetenschappen"/>
    <s v="EB0 EE112 3540"/>
    <m/>
    <x v="0"/>
    <n v="1385"/>
    <n v="100"/>
    <s v="11. Politieke en sociale systemen, structuren en processen"/>
    <x v="7"/>
    <s v="Vlaamse overheid"/>
    <x v="3"/>
    <x v="2"/>
    <s v="730 Andere programma's en projecten op internationaal vlak"/>
    <s v="730 Autres programmes et projets au niveau international"/>
    <x v="3"/>
    <n v="1385"/>
  </r>
  <r>
    <s v="Dotatie aan het E.V.A. Herculesstichting als beheersvergoeding"/>
    <s v="Dotatie aan het E.V.A. Herculesstichting als beheersvergoeding"/>
    <s v="EB0 EE116 4140"/>
    <m/>
    <x v="0"/>
    <n v="585"/>
    <n v="100"/>
    <s v="13. Algemene kennisvooruitgang: O&amp;O gefinancierd uit andere bronnen dan AUF"/>
    <x v="1"/>
    <s v="Vlaamse overheid"/>
    <x v="3"/>
    <x v="2"/>
    <s v="560 Subsidie aan de Herculesstichting"/>
    <s v="560 Subsidie aan de Herculesstichting"/>
    <x v="2"/>
    <n v="585"/>
  </r>
  <r>
    <s v="Dotatie aan het IWT voor steun aan toegepast biomedisch onderzoek met een primair maatschappelijke finaliteit"/>
    <s v="Dotatie aan het IWT voor steun aan toegepast biomedisch onderzoek met een primair maatschappelijke finaliteit"/>
    <s v="EB0 EE118 4141"/>
    <m/>
    <x v="0"/>
    <n v="5700"/>
    <n v="100"/>
    <s v="07. Gezondheid"/>
    <x v="4"/>
    <s v="Vlaamse overheid"/>
    <x v="3"/>
    <x v="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700"/>
  </r>
  <r>
    <s v="Dotatie aan IWT voor de bevordering van technologietransfer en onderzoek door instellingen van hoger onderwijs"/>
    <s v="Dotatie aan IWT voor de bevordering van technologietransfer en onderzoek door instellingen van hoger onderwijs"/>
    <s v="EB0 EE120 4141"/>
    <m/>
    <x v="0"/>
    <n v="8454"/>
    <n v="100"/>
    <s v="06. Industriële productie en technologie"/>
    <x v="0"/>
    <s v="Vlaamse overheid"/>
    <x v="3"/>
    <x v="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454"/>
  </r>
  <r>
    <s v="Strategisch basisonderzoek (IWT)"/>
    <s v="Strategisch basisonderzoek (IWT)"/>
    <s v="EB0 EE121 4141"/>
    <m/>
    <x v="0"/>
    <n v="36674"/>
    <n v="100"/>
    <s v="06. Industriële productie en technologie"/>
    <x v="0"/>
    <s v="Vlaamse overheid"/>
    <x v="3"/>
    <x v="2"/>
    <s v="410 O&amp;O-programma's en -projecten (subsidies en terugvorderbare voorschotten)"/>
    <s v="410 Programmes et projets de R&amp;D (subventions et avances récupérables)"/>
    <x v="0"/>
    <n v="36674"/>
  </r>
  <r>
    <s v="Subsidies aan wetenschappelijk en technisch onderzoek met landbouwkundig doel (IWT-Vlaanderen)"/>
    <s v="Subsidies aan wetenschappelijk en technisch onderzoek met landbouwkundig doel (IWT-Vlaanderen)"/>
    <s v="EB0 EE123 4141"/>
    <m/>
    <x v="0"/>
    <n v="9122"/>
    <n v="100"/>
    <s v="08. Landbouw"/>
    <x v="6"/>
    <s v="Vlaamse overheid"/>
    <x v="3"/>
    <x v="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122"/>
  </r>
  <r>
    <s v="Versterking van de onderzoeksbetrokkenheid van de academische opleidingen aan de hogescholen"/>
    <s v="Versterking van de onderzoeksbetrokkenheid van de academische opleidingen aan de hogescholen"/>
    <s v="EB0 EE127 4150"/>
    <m/>
    <x v="0"/>
    <n v="7500"/>
    <n v="100"/>
    <s v="12. Algemene kennisvooruitgang: O&amp;O gefinancierd uit algemene universiteitsfondsen (AUF)"/>
    <x v="3"/>
    <s v="Vlaamse overheid"/>
    <x v="3"/>
    <x v="2"/>
    <s v="111 Werkingsuitkering Nederlandstalige instellingen"/>
    <s v="111 Allocation de fonctionnement institutions néerlandophones"/>
    <x v="4"/>
    <n v="7500"/>
  </r>
  <r>
    <s v="Subsidie aan de Bijzondere Onderzoeksfondsen in het kader van het Methusalem-programma"/>
    <s v="Subsidie aan de Bijzondere Onderzoeksfondsen in het kader van het Methusalem-programma"/>
    <s v="EB0 EE128 4150"/>
    <m/>
    <x v="0"/>
    <n v="20076"/>
    <n v="100"/>
    <s v="13. Algemene kennisvooruitgang: O&amp;O gefinancierd uit andere bronnen dan AUF"/>
    <x v="1"/>
    <s v="Vlaamse overheid"/>
    <x v="3"/>
    <x v="2"/>
    <s v="130 Speciale fondsen voor onderzoek in universiteiten"/>
    <s v="130 Fonds spéciaux de recherche dans les universités"/>
    <x v="4"/>
    <n v="20076"/>
  </r>
  <r>
    <s v="Subsidie aan de Bijzondere Onderzoeksfondsen voor de aanstelling van bijkomende ZAP-mandaten"/>
    <s v="Subsidie aan de Bijzondere Onderzoeksfondsen voor de aanstelling van bijkomende ZAP-mandaten"/>
    <s v="EB0 EE129 4150"/>
    <m/>
    <x v="0"/>
    <n v="4348"/>
    <n v="100"/>
    <s v="13. Algemene kennisvooruitgang: O&amp;O gefinancierd uit andere bronnen dan AUF"/>
    <x v="1"/>
    <s v="Vlaamse overheid"/>
    <x v="3"/>
    <x v="2"/>
    <s v="130 Speciale fondsen voor onderzoek in universiteiten"/>
    <s v="130 Fonds spéciaux de recherche dans les universités"/>
    <x v="4"/>
    <n v="4348"/>
  </r>
  <r>
    <s v="Dotatie aan het Industrieel Onderzoeksfonds Vlaanderen"/>
    <s v="Dotatie aan het Industrieel Onderzoeksfonds Vlaanderen"/>
    <s v="EB0 EE130 4150"/>
    <m/>
    <x v="0"/>
    <n v="17022"/>
    <n v="100"/>
    <s v="06. Industriële productie en technologie"/>
    <x v="0"/>
    <s v="Vlaamse overheid"/>
    <x v="3"/>
    <x v="2"/>
    <s v="130 Speciale fondsen voor onderzoek in universiteiten"/>
    <s v="130 Fonds spéciaux de recherche dans les universités"/>
    <x v="4"/>
    <n v="17022"/>
  </r>
  <r>
    <s v="Subsidie aan het FWO Vlaanderen voor het Odysseus-programma"/>
    <s v="Subsidie aan het FWO Vlaanderen voor het Odysseus-programma"/>
    <s v="EB0 EE132 4170"/>
    <m/>
    <x v="0"/>
    <n v="12600"/>
    <n v="100"/>
    <s v="13. Algemene kennisvooruitgang: O&amp;O gefinancierd uit andere bronnen dan AUF"/>
    <x v="1"/>
    <s v="Vlaamse overheid"/>
    <x v="3"/>
    <x v="2"/>
    <s v="510 NFWO - Nationaal Fonds voor Wetenschappelijk Onderzoek"/>
    <s v="510 FNRS - Fonds national de Recherche scientifique"/>
    <x v="2"/>
    <n v="12600"/>
  </r>
  <r>
    <s v="Subsidie aan de Koninklijke Vlaamse Academie van België voor Wetenschappen en Kunsten"/>
    <s v="Subsidie aan de Koninklijke Vlaamse Academie van België voor Wetenschappen en Kunsten"/>
    <s v="EB0 EE133 4170"/>
    <m/>
    <x v="0"/>
    <n v="1137"/>
    <n v="40"/>
    <s v="10. Cultuur, recreatie, godsdienst en media"/>
    <x v="5"/>
    <s v="Vlaamse overheid"/>
    <x v="3"/>
    <x v="2"/>
    <s v="220 Academies"/>
    <s v="220 Académies"/>
    <x v="5"/>
    <n v="454.8"/>
  </r>
  <r>
    <s v="Subsidie aan het FWO Vlaanderen"/>
    <s v="Subsidie aan het FWO Vlaanderen"/>
    <s v="EB0 EE134 4170"/>
    <m/>
    <x v="0"/>
    <n v="120063"/>
    <n v="100"/>
    <s v="13. Algemene kennisvooruitgang: O&amp;O gefinancierd uit andere bronnen dan AUF"/>
    <x v="1"/>
    <s v="Vlaamse overheid"/>
    <x v="3"/>
    <x v="2"/>
    <s v="510 NFWO - Nationaal Fonds voor Wetenschappelijk Onderzoek"/>
    <s v="510 FNRS - Fonds national de Recherche scientifique"/>
    <x v="2"/>
    <n v="120063"/>
  </r>
  <r>
    <s v="Subsidie aan het FWO Vlaanderen voor projecten in het kader van internationale onderzoeksfaciliteiten"/>
    <s v="Subsidie aan het FWO Vlaanderen voor projecten in het kader van internationale onderzoeksfaciliteiten"/>
    <s v="EB0 EE135 4170"/>
    <m/>
    <x v="0"/>
    <n v="2201"/>
    <n v="100"/>
    <s v="13. Algemene kennisvooruitgang: O&amp;O gefinancierd uit andere bronnen dan AUF"/>
    <x v="1"/>
    <s v="Vlaamse overheid"/>
    <x v="3"/>
    <x v="2"/>
    <s v="510 NFWO - Nationaal Fonds voor Wetenschappelijk Onderzoek"/>
    <s v="510 FNRS - Fonds national de Recherche scientifique"/>
    <x v="2"/>
    <n v="2201"/>
  </r>
  <r>
    <s v="Subsidie aan het FWO Vlaanderen voor internationale wetenschappelijke samenwerking"/>
    <s v="Subsidie aan het FWO Vlaanderen voor internationale wetenschappelijke samenwerking"/>
    <s v="EB0 EE136 4170"/>
    <m/>
    <x v="0"/>
    <n v="2088"/>
    <n v="100"/>
    <s v="13. Algemene kennisvooruitgang: O&amp;O gefinancierd uit andere bronnen dan AUF"/>
    <x v="1"/>
    <s v="Vlaamse overheid"/>
    <x v="3"/>
    <x v="2"/>
    <s v="510 NFWO - Nationaal Fonds voor Wetenschappelijk Onderzoek"/>
    <s v="510 FNRS - Fonds national de Recherche scientifique"/>
    <x v="2"/>
    <n v="2088"/>
  </r>
  <r>
    <s v="Dotatie gefinancierd met de netto opbrengst van de winst van de Nationale Loterij voor FWO Vlaanderen"/>
    <s v="Dotatie gefinancierd met de netto opbrengst van de winst van de Nationale Loterij voor FWO Vlaanderen"/>
    <s v="EB0 EE137 4170"/>
    <m/>
    <x v="0"/>
    <n v="11463"/>
    <n v="100"/>
    <s v="13. Algemene kennisvooruitgang: O&amp;O gefinancierd uit andere bronnen dan AUF"/>
    <x v="1"/>
    <s v="Vlaamse overheid"/>
    <x v="3"/>
    <x v="2"/>
    <s v="510 NFWO - Nationaal Fonds voor Wetenschappelijk Onderzoek"/>
    <s v="510 FNRS - Fonds national de Recherche scientifique"/>
    <x v="2"/>
    <n v="11463"/>
  </r>
  <r>
    <s v="Subsidie aan de Bijzondere Onderzoeksfondsen voor de universiteiten"/>
    <s v="Subsidie aan de Bijzondere Onderzoeksfondsen voor de universiteiten"/>
    <s v="EB0 EE138 4410"/>
    <m/>
    <x v="0"/>
    <n v="2540"/>
    <n v="100"/>
    <s v="13. Algemene kennisvooruitgang: O&amp;O gefinancierd uit andere bronnen dan AUF"/>
    <x v="1"/>
    <s v="Vlaamse overheid"/>
    <x v="3"/>
    <x v="2"/>
    <s v="130 Speciale fondsen voor onderzoek in universiteiten"/>
    <s v="130 Fonds spéciaux de recherche dans les universités"/>
    <x v="4"/>
    <n v="2540"/>
  </r>
  <r>
    <s v="Subsidie aan het Vlaams Instituut voor de Zee vzw voor investeringsuitgaven"/>
    <s v="Subsidie aan het Vlaams Instituut voor de Zee vzw voor investeringsuitgaven"/>
    <s v="EB0 EE139 5220"/>
    <m/>
    <x v="0"/>
    <n v="1100"/>
    <n v="100"/>
    <s v="01. Exploratie en exploitatie van het aardse milieu"/>
    <x v="8"/>
    <s v="Vlaamse overheid"/>
    <x v="3"/>
    <x v="2"/>
    <s v="313 Subsidies aan instellingen en verenigingen n.e.g."/>
    <s v="313 Subventions aux institutions et associations n.c.a."/>
    <x v="6"/>
    <n v="1100"/>
  </r>
  <r>
    <s v="Dotatie aan het E.V.A. Herculesstichting voor de financiering van (middel)zware onderzoeksapparatuur (art. 75 decreet 22.12.2006)"/>
    <s v="Dotatie aan het E.V.A. Herculesstichting voor de financiering van (middel)zware onderzoeksapparatuur (art. 75 decreet 22.12.2006)"/>
    <s v="EB0 EE140 6142"/>
    <m/>
    <x v="0"/>
    <n v="14250"/>
    <n v="100"/>
    <s v="13. Algemene kennisvooruitgang: O&amp;O gefinancierd uit andere bronnen dan AUF"/>
    <x v="1"/>
    <s v="Vlaamse overheid"/>
    <x v="3"/>
    <x v="2"/>
    <s v="560 Subsidie aan de Herculesstichting"/>
    <s v="560 Subsidie aan de Herculesstichting"/>
    <x v="2"/>
    <n v="14250"/>
  </r>
  <r>
    <s v="Subsidie aan de VZW IMEC"/>
    <s v="Subsidie aan de VZW IMEC"/>
    <s v="EB0 EF100 3300"/>
    <m/>
    <x v="0"/>
    <n v="42616"/>
    <n v="100"/>
    <s v="06. Industriële productie en technologie"/>
    <x v="0"/>
    <s v="Vlaamse overheid"/>
    <x v="3"/>
    <x v="2"/>
    <s v="237 IMEC - Interuniversitair Centrum voor Micro-Electronica"/>
    <s v="237 IMEC - Interuniversitair Centrum voor Micro-Electronica"/>
    <x v="5"/>
    <n v="42616"/>
  </r>
  <r>
    <s v="Vastleggingsmachtiging IWT-Vlaanderen ter ondersteuning van acties van technologische innovatie op initiatief van de Vlaamse regering"/>
    <s v="Vastleggingsmachtiging IWT-Vlaanderen ter ondersteuning van acties van technologische innovatie op initiatief van de Vlaamse regering"/>
    <s v="EB0 EF100 9999"/>
    <m/>
    <x v="0"/>
    <n v="35078"/>
    <n v="100"/>
    <s v="06. Industriële productie en technologie"/>
    <x v="0"/>
    <s v="Vlaamse overheid"/>
    <x v="3"/>
    <x v="2"/>
    <s v="624 FIOV - Fonds tot bevordering van het industrieel onderzoek in Vlaanderen (subsidies en terugvorderbare voorschotten)"/>
    <s v="624 FIOV - Fonds tot bevordering van het industrieel onderzoek in Vlaanderen (subventions et avances récupérables)"/>
    <x v="1"/>
    <n v="35078"/>
  </r>
  <r>
    <s v="Subsidie aan de Vlaamse Interuniversitaire Instelling voor Biotechnologie"/>
    <s v="Subsidie aan de Vlaamse Interuniversitaire Instelling voor Biotechnologie"/>
    <s v="EB0 EF101 3300"/>
    <m/>
    <x v="0"/>
    <n v="37598"/>
    <n v="100"/>
    <s v="06. Industriële productie en technologie"/>
    <x v="0"/>
    <s v="Vlaamse overheid"/>
    <x v="3"/>
    <x v="2"/>
    <s v="239 VIB - Vlaams Interuniversitair Instituut voor de Biotechnologie"/>
    <s v="239 VIB - Vlaams Interuniversitair Instituut voor de Biotechnologie"/>
    <x v="5"/>
    <n v="37598"/>
  </r>
  <r>
    <s v="Vastleggingsmachtiging IWT-Vlaanderen voor projecten op initiatief van de bedrijven en innovatie samenwerkingsverbanden"/>
    <s v="Vastleggingsmachtiging IWT-Vlaanderen voor projecten op initiatief van de bedrijven en innovatie samenwerkingsverbanden"/>
    <s v="EB0 EF101 9999"/>
    <m/>
    <x v="0"/>
    <n v="126423"/>
    <n v="100"/>
    <s v="06. Industriële productie en technologie"/>
    <x v="0"/>
    <s v="Vlaamse overheid"/>
    <x v="3"/>
    <x v="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26423"/>
  </r>
  <r>
    <s v="Subsidie aan het Interdisciplinair Instituut voor Breedbandtechnologie vzw (IBBT)"/>
    <s v="Subsidie aan het Interdisciplinair Instituut voor Breedbandtechnologie vzw (IBBT)"/>
    <s v="EB0 EF102 3300"/>
    <m/>
    <x v="0"/>
    <n v="22767"/>
    <n v="100"/>
    <s v="04. Transport, telecommunicatie en andere infrastructuur"/>
    <x v="11"/>
    <s v="Vlaamse overheid"/>
    <x v="3"/>
    <x v="2"/>
    <s v="239 VIB - Vlaams Interuniversitair Instituut voor de Biotechnologie"/>
    <s v="239 VIB - Vlaams Interuniversitair Instituut voor de Biotechnologie"/>
    <x v="5"/>
    <n v="22767"/>
  </r>
  <r>
    <s v="Vastleggingsmachtiging IWT-Vlaanderen voor beleidsdomeinoverschrijdende innovatieprojecten"/>
    <s v="Vastleggingsmachtiging IWT-Vlaanderen voor beleidsdomeinoverschrijdende innovatieprojecten"/>
    <s v="EB0 EF102 9999"/>
    <m/>
    <x v="0"/>
    <n v="10319"/>
    <n v="100"/>
    <s v="06. Industriële productie en technologie"/>
    <x v="0"/>
    <s v="Vlaamse overheid"/>
    <x v="3"/>
    <x v="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319"/>
  </r>
  <r>
    <s v="Subsidie aan IMEC vzw ikv NERF-activiteiten"/>
    <s v="Subsidie aan IMEC vzw ikv NERF-activiteiten"/>
    <s v="EB0 EF103 3300"/>
    <m/>
    <x v="0"/>
    <n v="926"/>
    <n v="100"/>
    <s v="06. Industriële productie en technologie"/>
    <x v="0"/>
    <s v="Vlaamse overheid"/>
    <x v="3"/>
    <x v="2"/>
    <s v="237 IMEC - Interuniversitair Centrum voor Micro-Electronica"/>
    <s v="237 IMEC - Interuniversitair Centrum voor Micro-Electronica"/>
    <x v="5"/>
    <n v="926"/>
  </r>
  <r>
    <s v="Vastleggingsmachtiging IWT-Vlaanderen voor studie- en expertiseopdrachten t.b.v. het VIN (Vlaams Innovatie Netwerk)"/>
    <s v="Vastleggingsmachtiging IWT-Vlaanderen voor studie- en expertiseopdrachten t.b.v. het VIN (Vlaams Innovatie Netwerk)"/>
    <s v="EB0 EF103 9999"/>
    <m/>
    <x v="0"/>
    <n v="673"/>
    <n v="100"/>
    <s v="06. Industriële productie en technologie"/>
    <x v="0"/>
    <s v="Vlaamse overheid"/>
    <x v="3"/>
    <x v="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73"/>
  </r>
  <r>
    <s v="Dotatie aan de Vlaamse Instelling voor Technologisch Onderzoek (VITO)"/>
    <s v="Dotatie aan de Vlaamse Instelling voor Technologisch Onderzoek (VITO)"/>
    <s v="EB0 EF110 4141"/>
    <m/>
    <x v="0"/>
    <n v="33409"/>
    <n v="100"/>
    <s v="06. Industriële productie en technologie"/>
    <x v="0"/>
    <s v="Vlaamse overheid"/>
    <x v="3"/>
    <x v="2"/>
    <s v="236 VITO - Vlaamse Instelling voor Technologisch Onderzoek"/>
    <s v="236 VITO - Vlaamse Instelling voor Technologisch Onderzoek"/>
    <x v="5"/>
    <n v="33409"/>
  </r>
  <r>
    <s v="Dotatie aan de Vlaamse Instelling voor Technologisch Onderzoek (VITO) voor de financiering van de referentietaken"/>
    <s v="Dotatie aan de Vlaamse Instelling voor Technologisch Onderzoek (VITO) voor de financiering van de referentietaken"/>
    <s v="EB0 EF111 4141"/>
    <m/>
    <x v="0"/>
    <n v="7968"/>
    <n v="100"/>
    <s v="06. Industriële productie en technologie"/>
    <x v="0"/>
    <s v="Vlaamse overheid"/>
    <x v="3"/>
    <x v="2"/>
    <s v="236 VITO - Vlaamse Instelling voor Technologisch Onderzoek"/>
    <s v="236 VITO - Vlaamse Instelling voor Technologisch Onderzoek"/>
    <x v="5"/>
    <n v="7968"/>
  </r>
  <r>
    <s v="Dotatie aan het IWT in verband met het toekennen van specialisatiebeurzen en doctoraatsbeurzen in het kader van het Baekeland-programma (Decreet van 23 januari 1991)"/>
    <s v="Dotatie aan het IWT in verband met het toekennen van specialisatiebeurzen en doctoraatsbeurzen in het kader van het Baekeland-programma (Decreet van 23 januari 1991)"/>
    <s v="EB0 EF112 4141"/>
    <m/>
    <x v="0"/>
    <n v="30183"/>
    <n v="100"/>
    <s v="06. Industriële productie en technologie"/>
    <x v="0"/>
    <s v="Vlaamse overheid"/>
    <x v="3"/>
    <x v="2"/>
    <s v="450 Specialisatiebeurzen (ex-IWONL)"/>
    <s v="450 Bourses de spécialisation (ex-IRSIA)"/>
    <x v="0"/>
    <n v="30183"/>
  </r>
  <r>
    <s v="Dotatie voor investeringen aan de Vlaamse Instelling voor Technologisch Onderzoek (VITO)"/>
    <s v="Dotatie voor investeringen aan de Vlaamse Instelling voor Technologisch Onderzoek (VITO)"/>
    <s v="EB0 EF113 6141"/>
    <m/>
    <x v="0"/>
    <n v="2114"/>
    <n v="100"/>
    <s v="06. Industriële productie en technologie"/>
    <x v="0"/>
    <s v="Vlaamse overheid"/>
    <x v="3"/>
    <x v="2"/>
    <s v="236 VITO - Vlaamse Instelling voor Technologisch Onderzoek"/>
    <s v="236 VITO - Vlaamse Instelling voor Technologisch Onderzoek"/>
    <x v="5"/>
    <n v="2114"/>
  </r>
  <r>
    <s v="Subsidie aan de vzw Flanders DC"/>
    <s v="Subsidie aan de vzw Flanders DC"/>
    <s v="EB0 EG103 3300"/>
    <m/>
    <x v="0"/>
    <n v="2298"/>
    <n v="100"/>
    <s v="06. Industriële productie en technologie"/>
    <x v="0"/>
    <s v="Vlaamse overheid"/>
    <x v="3"/>
    <x v="2"/>
    <s v="313 Subsidies aan instellingen en verenigingen n.e.g."/>
    <s v="313 Subventions aux institutions et associations n.c.a."/>
    <x v="6"/>
    <n v="2298"/>
  </r>
  <r>
    <s v="Vastleggingsmachtiging Fonds voor Flankerend Economisch beleid"/>
    <s v="Vastleggingsmachtiging Fonds voor Flankerend Economisch beleid"/>
    <s v="EC0 ED200 9999"/>
    <m/>
    <x v="0"/>
    <n v="29999.999999999996"/>
    <n v="100"/>
    <s v="06. Industriële productie en technologie"/>
    <x v="0"/>
    <s v="Vlaamse overheid"/>
    <x v="3"/>
    <x v="2"/>
    <s v="313 Subsidies aan instellingen en verenigingen n.e.g."/>
    <s v="313 Subventions aux institutions et associations n.c.a."/>
    <x v="6"/>
    <n v="29999.999999999996"/>
  </r>
  <r>
    <s v="Allerhande uitgaven in het kader van beleidsvoorbereiding, beleidsondersteuning en beleidsevaluatie"/>
    <s v="Allerhande uitgaven in het kader van beleidsvoorbereiding, beleidsondersteuning en beleidsevaluatie"/>
    <s v="FB0 FC010 1211"/>
    <m/>
    <x v="0"/>
    <n v="2453.9499999999998"/>
    <n v="100"/>
    <s v="09. Opvoeding"/>
    <x v="2"/>
    <s v="Vlaamse overheid"/>
    <x v="3"/>
    <x v="2"/>
    <s v="314 Subsidies voor studies, enquêtes, onderzoek-contracten, acties n.e.g."/>
    <s v="314 Subventions pour études, enquêtes, contrats de recherche, actions n.c.a."/>
    <x v="6"/>
    <n v="2453.9499999999998"/>
  </r>
  <r>
    <s v="Subsidie cofinanciering &quot;Steunpunt Studie- en Schoolloopbanen&quot;"/>
    <s v="Subsidie cofinanciering &quot;Steunpunt Studie- en Schoolloopbanen&quot;"/>
    <s v="FB0 FC044 3300"/>
    <m/>
    <x v="0"/>
    <n v="433"/>
    <n v="100"/>
    <s v="09. Opvoeding"/>
    <x v="2"/>
    <s v="Vlaamse overheid"/>
    <x v="3"/>
    <x v="2"/>
    <s v="313 Subsidies aan instellingen en verenigingen n.e.g."/>
    <s v="313 Subventions aux institutions et associations n.c.a."/>
    <x v="6"/>
    <n v="433"/>
  </r>
  <r>
    <s v="Subsidie aan het Onderwijskundig Beleids- en Praktijkgericht Wetenschappelijk Onderzoek (OBPWO)"/>
    <s v="Subsidie aan het Onderwijskundig Beleids- en Praktijkgericht Wetenschappelijk Onderzoek (OBPWO)"/>
    <s v="FB0 FC057 4170"/>
    <m/>
    <x v="0"/>
    <n v="1606"/>
    <n v="100"/>
    <s v="09. Opvoeding"/>
    <x v="2"/>
    <s v="Vlaamse overheid"/>
    <x v="3"/>
    <x v="2"/>
    <s v="410 O&amp;O-programma's en -projecten (subsidies en terugvorderbare voorschotten)"/>
    <s v="410 Programmes et projets de R&amp;D (subventions et avances récupérables)"/>
    <x v="0"/>
    <n v="1606"/>
  </r>
  <r>
    <s v="Aanvullende werkingsmiddelen voor het versterken van het onderzoek in de humane wetenschappen aan de universiteiten"/>
    <s v="Aanvullende werkingsmiddelen voor het versterken van het onderzoek in de humane wetenschappen aan de universiteiten"/>
    <s v="FB0 FG009 4430"/>
    <m/>
    <x v="0"/>
    <n v="1039"/>
    <n v="100"/>
    <s v="12. Algemene kennisvooruitgang: O&amp;O gefinancierd uit algemene universiteitsfondsen (AUF)"/>
    <x v="3"/>
    <s v="Vlaamse overheid"/>
    <x v="3"/>
    <x v="2"/>
    <s v="111 Werkingsuitkering Nederlandstalige instellingen"/>
    <s v="111 Allocation de fonctionnement institutions néerlandophones"/>
    <x v="4"/>
    <n v="1039"/>
  </r>
  <r>
    <s v="Werkingsuitkeringen Hoger Onderwijs"/>
    <s v="Werkingsuitkeringen Hoger Onderwijs"/>
    <s v="FD0 FG201 4430"/>
    <m/>
    <x v="0"/>
    <n v="668804.10750538809"/>
    <n v="25.513517854163197"/>
    <s v="12. Algemene kennisvooruitgang: O&amp;O gefinancierd uit algemene universiteitsfondsen (AUF)"/>
    <x v="3"/>
    <s v="Vlaamse overheid"/>
    <x v="3"/>
    <x v="2"/>
    <s v="111 Werkingsuitkering Nederlandstalige instellingen"/>
    <s v="111 Allocation de fonctionnement institutions néerlandophones"/>
    <x v="4"/>
    <n v="170635.45537776404"/>
  </r>
  <r>
    <s v="Aanvullende werkingsmiddelen in het kader van een aanmoedigingsfonds voor beleidsspeerpunten"/>
    <s v="Aanvullende werkingsmiddelen in het kader van een aanmoedigingsfonds voor beleidsspeerpunten"/>
    <s v="FD0 FG203 4430"/>
    <m/>
    <x v="0"/>
    <n v="6213"/>
    <n v="25"/>
    <s v="12. Algemene kennisvooruitgang: O&amp;O gefinancierd uit algemene universiteitsfondsen (AUF)"/>
    <x v="3"/>
    <s v="Vlaamse overheid"/>
    <x v="3"/>
    <x v="2"/>
    <s v="111 Werkingsuitkering Nederlandstalige instellingen"/>
    <s v="111 Allocation de fonctionnement institutions néerlandophones"/>
    <x v="4"/>
    <n v="1553.25"/>
  </r>
  <r>
    <s v="Subsidies in het kader van de versterking van de onderzoeksbetrokkenheid van de academische opleidingen aan de hogescholen"/>
    <s v="Subsidies in het kader van de versterking van de onderzoeksbetrokkenheid van de academische opleidingen aan de hogescholen"/>
    <s v="FD0 FG215 4430"/>
    <m/>
    <x v="0"/>
    <n v="8229"/>
    <n v="100"/>
    <s v="12. Algemene kennisvooruitgang: O&amp;O gefinancierd uit algemene universiteitsfondsen (AUF)"/>
    <x v="3"/>
    <s v="Vlaamse overheid"/>
    <x v="3"/>
    <x v="2"/>
    <s v="111 Werkingsuitkering Nederlandstalige instellingen"/>
    <s v="111 Allocation de fonctionnement institutions néerlandophones"/>
    <x v="4"/>
    <n v="8229"/>
  </r>
  <r>
    <s v="Toelage associaties"/>
    <s v="Toelage associaties"/>
    <s v="FD0 FG217 4430"/>
    <m/>
    <x v="0"/>
    <n v="520"/>
    <n v="25"/>
    <s v="12. Algemene kennisvooruitgang: O&amp;O gefinancierd uit algemene universiteitsfondsen (AUF)"/>
    <x v="3"/>
    <s v="Vlaamse overheid"/>
    <x v="3"/>
    <x v="2"/>
    <s v="111 Werkingsuitkering Nederlandstalige instellingen"/>
    <s v="111 Allocation de fonctionnement institutions néerlandophones"/>
    <x v="4"/>
    <n v="130"/>
  </r>
  <r>
    <s v="Toelagen sociale voorzieningen in het universitair onderwijs"/>
    <s v="Toelagen sociale voorzieningen in het universitair onderwijs"/>
    <s v="FD0 FG218 4150"/>
    <m/>
    <x v="0"/>
    <n v="8304"/>
    <n v="25"/>
    <s v="12. Algemene kennisvooruitgang: O&amp;O gefinancierd uit algemene universiteitsfondsen (AUF)"/>
    <x v="3"/>
    <s v="Vlaamse overheid"/>
    <x v="3"/>
    <x v="2"/>
    <s v="142 Investeringen en werking sociale sector universiteiten"/>
    <s v="142 Investissements et fonctionnement secteur social universités"/>
    <x v="4"/>
    <n v="2076"/>
  </r>
  <r>
    <s v="Subsidie aan de Universiteit Antwerpen ten bate van het Instituut voor Ontwikkelingsbeleid en -Beheer (IOB)"/>
    <s v="Subsidie aan de Universiteit Antwerpen ten bate van het Instituut voor Ontwikkelingsbeleid en -Beheer (IOB)"/>
    <s v="FD0 FG219 4150"/>
    <m/>
    <x v="0"/>
    <n v="2075"/>
    <n v="25"/>
    <s v="12. Algemene kennisvooruitgang: O&amp;O gefinancierd uit algemene universiteitsfondsen (AUF)"/>
    <x v="3"/>
    <s v="Vlaamse overheid"/>
    <x v="3"/>
    <x v="2"/>
    <s v="122 College voor Ontwikkelingslanden (RUCA)"/>
    <s v="122 College voor Ontwikkelingslanden (RUCA)"/>
    <x v="4"/>
    <n v="518.75"/>
  </r>
  <r>
    <s v="Subsidie aan de Universiteit Antwerpen ten behoeve van het Instituut voor Joodse Studies (IJS)"/>
    <s v="Subsidie aan de Universiteit Antwerpen ten behoeve van het Instituut voor Joodse Studies (IJS)"/>
    <s v="FD0 FG220 4150"/>
    <m/>
    <x v="0"/>
    <n v="167"/>
    <n v="25"/>
    <s v="12. Algemene kennisvooruitgang: O&amp;O gefinancierd uit algemene universiteitsfondsen (AUF)"/>
    <x v="3"/>
    <s v="Vlaamse overheid"/>
    <x v="3"/>
    <x v="2"/>
    <s v="128 Universitair Instituut voor de Studie van het Jodendom - Martin Buber"/>
    <s v="128 Institut universitaire pour l'étude du judaïsme - Martin Buber"/>
    <x v="4"/>
    <n v="41.75"/>
  </r>
  <r>
    <s v="Subsidie aan de Vrije Universiteit Brussel ten behoeve van het Instituut voor Europese Studiën (IES)"/>
    <s v="Subsidie aan de Vrije Universiteit Brussel ten behoeve van het Instituut voor Europese Studiën (IES)"/>
    <s v="FD0 FG221 4430"/>
    <m/>
    <x v="0"/>
    <n v="1859"/>
    <n v="25"/>
    <s v="12. Algemene kennisvooruitgang: O&amp;O gefinancierd uit algemene universiteitsfondsen (AUF)"/>
    <x v="3"/>
    <s v="Vlaamse overheid"/>
    <x v="3"/>
    <x v="2"/>
    <s v="122 College voor Ontwikkelingslanden (RUCA)"/>
    <s v="122 College voor Ontwikkelingslanden (RUCA)"/>
    <x v="4"/>
    <n v="464.75"/>
  </r>
  <r>
    <s v="Bijdrage wettelijke en conventionele werkgeversbijdragen universiteiten"/>
    <s v="Bijdrage wettelijke en conventionele werkgeversbijdragen universiteiten"/>
    <s v="FD0 FG222 4410"/>
    <m/>
    <x v="0"/>
    <n v="24016"/>
    <n v="25"/>
    <s v="12. Algemene kennisvooruitgang: O&amp;O gefinancierd uit algemene universiteitsfondsen (AUF)"/>
    <x v="3"/>
    <s v="Vlaamse overheid"/>
    <x v="3"/>
    <x v="2"/>
    <s v="143 Pensioenuitkeringen en werkgeversbijdragen"/>
    <s v="143 Allocations de retraite et cotisations patronales"/>
    <x v="4"/>
    <n v="6004"/>
  </r>
  <r>
    <s v="Subsidie aan het Bijzonder Onderzoekfonds voor de universiteiten"/>
    <s v="Subsidie aan het Bijzonder Onderzoekfonds voor de universiteiten"/>
    <s v="FD0 FG223 4430"/>
    <m/>
    <x v="0"/>
    <n v="104590"/>
    <n v="100"/>
    <s v="13. Algemene kennisvooruitgang: O&amp;O gefinancierd uit andere bronnen dan AUF"/>
    <x v="1"/>
    <s v="Vlaamse overheid"/>
    <x v="3"/>
    <x v="2"/>
    <s v="130 Speciale fondsen voor onderzoek in universiteiten"/>
    <s v="130 Fonds spéciaux de recherche dans les universités"/>
    <x v="4"/>
    <n v="104590"/>
  </r>
  <r>
    <s v="Kapitaaloverdrachten voor onroerende investeringen universitair onderwijs"/>
    <s v="Kapitaaloverdrachten voor onroerende investeringen universitair onderwijs"/>
    <s v="FD0 FG224 6152"/>
    <m/>
    <x v="0"/>
    <n v="26921"/>
    <n v="25"/>
    <s v="12. Algemene kennisvooruitgang: O&amp;O gefinancierd uit algemene universiteitsfondsen (AUF)"/>
    <x v="3"/>
    <s v="Vlaamse overheid"/>
    <x v="3"/>
    <x v="2"/>
    <s v="144 Academische ziekenhuizen"/>
    <s v="144 Hôpitaux académiques"/>
    <x v="4"/>
    <n v="6730.25"/>
  </r>
  <r>
    <s v="Subsidie aan AMS"/>
    <s v="Subsidie aan AMS"/>
    <s v="FD0 FG225 4430"/>
    <m/>
    <x v="0"/>
    <n v="510"/>
    <n v="25"/>
    <s v="12. Algemene kennisvooruitgang: O&amp;O gefinancierd uit algemene universiteitsfondsen (AUF)"/>
    <x v="3"/>
    <s v="Vlaamse overheid"/>
    <x v="3"/>
    <x v="2"/>
    <s v="129 Vlerickschool voor Management"/>
    <s v="129 Vlerickschool voor Management"/>
    <x v="4"/>
    <n v="127.5"/>
  </r>
  <r>
    <s v="Subsidie aan de Evangelische Theologische Faculteit Leuven"/>
    <s v="Subsidie aan de Evangelische Theologische Faculteit Leuven"/>
    <s v="FD0 FG227 4430"/>
    <m/>
    <x v="0"/>
    <n v="419"/>
    <n v="25"/>
    <s v="12. Algemene kennisvooruitgang: O&amp;O gefinancierd uit algemene universiteitsfondsen (AUF)"/>
    <x v="3"/>
    <s v="Vlaamse overheid"/>
    <x v="3"/>
    <x v="2"/>
    <s v="111 Werkingsuitkering Nederlandstalige instellingen"/>
    <s v="111 Allocation de fonctionnement institutions néerlandophones"/>
    <x v="4"/>
    <n v="104.75"/>
  </r>
  <r>
    <s v="Subsidies aan de Faculteit der Protestantse Godgeleerdheid in Brussel"/>
    <s v="Subsidies aan de Faculteit der Protestantse Godgeleerdheid in Brussel"/>
    <s v="FD0 FG228 4430"/>
    <m/>
    <x v="0"/>
    <n v="215"/>
    <n v="25"/>
    <s v="12. Algemene kennisvooruitgang: O&amp;O gefinancierd uit algemene universiteitsfondsen (AUF)"/>
    <x v="3"/>
    <s v="Vlaamse overheid"/>
    <x v="3"/>
    <x v="2"/>
    <s v="124 Universitaire Faculteit voor Protestantse Godgeleerdheid"/>
    <s v="124 Faculté universitaire de théologie protestante"/>
    <x v="4"/>
    <n v="53.75"/>
  </r>
  <r>
    <s v="Subsidie verleend aan het Instituut voor Tropische Geneeskunde &quot;Prins Leopold&quot; in Antwerpen"/>
    <s v="Subsidie verleend aan het Instituut voor Tropische Geneeskunde &quot;Prins Leopold&quot; in Antwerpen"/>
    <s v="FD0 FG229 4430"/>
    <m/>
    <x v="0"/>
    <n v="10151"/>
    <n v="25"/>
    <s v="12. Algemene kennisvooruitgang: O&amp;O gefinancierd uit algemene universiteitsfondsen (AUF)"/>
    <x v="3"/>
    <s v="Vlaamse overheid"/>
    <x v="3"/>
    <x v="2"/>
    <s v="123 Instituut Tropische Geneeskunde - Antwerpen"/>
    <s v="123 Instituut Tropische Geneeskunde - Antwerpen"/>
    <x v="4"/>
    <n v="2537.75"/>
  </r>
  <r>
    <s v="Subsidie aan de Vlerick Leuven Gent Management School"/>
    <s v="Subsidie aan de Vlerick Leuven Gent Management School"/>
    <s v="FD0 FG230 4430"/>
    <m/>
    <x v="0"/>
    <n v="1862"/>
    <n v="25"/>
    <s v="12. Algemene kennisvooruitgang: O&amp;O gefinancierd uit algemene universiteitsfondsen (AUF)"/>
    <x v="3"/>
    <s v="Vlaamse overheid"/>
    <x v="3"/>
    <x v="2"/>
    <s v="129 Vlerickschool voor Management"/>
    <s v="129 Vlerickschool voor Management"/>
    <x v="4"/>
    <n v="465.5"/>
  </r>
  <r>
    <s v="Kapitaaloverdrachten voor onroerende investeringen ITG"/>
    <s v="Kapitaaloverdrachten voor onroerende investeringen ITG"/>
    <s v="FD0 FG231 6410"/>
    <m/>
    <x v="0"/>
    <n v="636"/>
    <n v="25"/>
    <s v="12. Algemene kennisvooruitgang: O&amp;O gefinancierd uit algemene universiteitsfondsen (AUF)"/>
    <x v="3"/>
    <s v="Vlaamse overheid"/>
    <x v="3"/>
    <x v="2"/>
    <s v="123 Instituut Tropische Geneeskunde - Antwerpen"/>
    <s v="123 Instituut Tropische Geneeskunde - Antwerpen"/>
    <x v="4"/>
    <n v="159"/>
  </r>
  <r>
    <s v="Toelagen sociale voorzieningen in het universitair onderwijs"/>
    <s v="Toelagen sociale voorzieningen in het universitair onderwijs"/>
    <s v="FD0 FG245 4430"/>
    <m/>
    <x v="0"/>
    <n v="7359"/>
    <n v="25"/>
    <s v="12. Algemene kennisvooruitgang: O&amp;O gefinancierd uit algemene universiteitsfondsen (AUF)"/>
    <x v="3"/>
    <s v="Vlaamse overheid"/>
    <x v="3"/>
    <x v="2"/>
    <s v="142 Investeringen en werking sociale sector universiteiten"/>
    <s v="142 Investissements et fonctionnement secteur social universités"/>
    <x v="4"/>
    <n v="1839.75"/>
  </r>
  <r>
    <s v="FFEU"/>
    <s v="FFEU"/>
    <s v="FFEU"/>
    <m/>
    <x v="0"/>
    <n v="20000"/>
    <n v="100"/>
    <s v="06. Industriële productie en technologie"/>
    <x v="0"/>
    <s v="Vlaamse overheid"/>
    <x v="3"/>
    <x v="2"/>
    <s v="314 Subsidies voor studies, enquêtes, onderzoek-contracten, acties n.e.g."/>
    <s v="314 Subventions pour études, enquêtes, contrats de recherche, actions n.c.a."/>
    <x v="6"/>
    <n v="20000"/>
  </r>
  <r>
    <s v="Studies, onderzoekingen en voorbereiding van wetenschappelijke congressen"/>
    <s v="Studies, onderzoekingen en voorbereiding van wetenschappelijke congressen"/>
    <s v="GB0 GC016 1211"/>
    <m/>
    <x v="0"/>
    <n v="163"/>
    <n v="100"/>
    <s v="11. Politieke en sociale systemen, structuren en processen"/>
    <x v="7"/>
    <s v="Vlaamse overheid"/>
    <x v="3"/>
    <x v="2"/>
    <s v="314 Subsidies voor studies, enquêtes, onderzoek-contracten, acties n.e.g."/>
    <s v="314 Subventions pour études, enquêtes, contrats de recherche, actions n.c.a."/>
    <x v="6"/>
    <n v="163"/>
  </r>
  <r>
    <s v="Subsidie aan het Steunpunt Welzijn, Volksgezondheid en Gezin"/>
    <s v="Subsidie aan het Steunpunt Welzijn, Volksgezondheid en Gezin"/>
    <s v="GB0 GC018 3300"/>
    <m/>
    <x v="0"/>
    <n v="326"/>
    <n v="100"/>
    <s v="07. Gezondheid"/>
    <x v="4"/>
    <s v="Vlaamse overheid"/>
    <x v="3"/>
    <x v="2"/>
    <s v="313 Subsidies aan instellingen en verenigingen n.e.g."/>
    <s v="313 Subventions aux institutions et associations n.c.a."/>
    <x v="6"/>
    <n v="326"/>
  </r>
  <r>
    <s v="Dotatie aan het IVA Kind en Gezin"/>
    <s v="Dotatie aan het IVA Kind en Gezin"/>
    <s v="GB0 GF000 4141"/>
    <m/>
    <x v="0"/>
    <n v="360.34168330969169"/>
    <n v="26.455026455010994"/>
    <s v="11. Politieke en sociale systemen, structuren en processen"/>
    <x v="7"/>
    <s v="Vlaamse overheid"/>
    <x v="3"/>
    <x v="2"/>
    <s v="323 Subsidies aan instellingen en verenigingen n.e.g."/>
    <s v="323 Subventions aux institutions et associations n.c.a."/>
    <x v="6"/>
    <n v="95.328487648010864"/>
  </r>
  <r>
    <s v="Dotatie voor het IVA Vlaams Agentschap voor Personen met een Handicap"/>
    <s v="Dotatie voor het IVA Vlaams Agentschap voor Personen met een Handicap"/>
    <s v="GB0 GG000 4141"/>
    <m/>
    <x v="0"/>
    <n v="135.49349522858924"/>
    <n v="100"/>
    <s v="11. Politieke en sociale systemen, structuren en processen"/>
    <x v="7"/>
    <s v="Vlaamse overheid"/>
    <x v="3"/>
    <x v="2"/>
    <s v="323 Subsidies aan instellingen en verenigingen n.e.g."/>
    <s v="323 Subventions aux institutions et associations n.c.a."/>
    <x v="6"/>
    <n v="135.49349522858924"/>
  </r>
  <r>
    <s v="Uitgaven in verband met gezondheid en milieu"/>
    <s v="Uitgaven in verband met gezondheid en milieu"/>
    <s v="GE0 GD304 1211"/>
    <m/>
    <x v="0"/>
    <n v="175"/>
    <n v="100"/>
    <s v="07. Gezondheid"/>
    <x v="4"/>
    <s v="Vlaamse overheid"/>
    <x v="3"/>
    <x v="2"/>
    <s v="314 Subsidies voor studies, enquêtes, onderzoek-contracten, acties n.e.g."/>
    <s v="314 Subventions pour études, enquêtes, contrats de recherche, actions n.c.a."/>
    <x v="6"/>
    <n v="175"/>
  </r>
  <r>
    <s v="Uitgaven in verband met epidemiologisch onderzoek, gegevensverzameling, het gezondheids- en welzijnsinformatiesysteem en ICT-projecten"/>
    <s v="Uitgaven in verband met epidemiologisch onderzoek, gegevensverzameling, het gezondheids- en welzijnsinformatiesysteem en ICT-projecten"/>
    <s v="GE0 GD305 1211"/>
    <m/>
    <x v="0"/>
    <n v="883"/>
    <n v="100"/>
    <s v="07. Gezondheid"/>
    <x v="4"/>
    <s v="Vlaamse overheid"/>
    <x v="3"/>
    <x v="2"/>
    <s v="314 Subsidies voor studies, enquêtes, onderzoek-contracten, acties n.e.g."/>
    <s v="314 Subventions pour études, enquêtes, contrats de recherche, actions n.c.a."/>
    <x v="6"/>
    <n v="883"/>
  </r>
  <r>
    <s v="Subsidies i.v.m. epidemiologisch onderzoek en indicatorenverzameling"/>
    <s v="Subsidies i.v.m. epidemiologisch onderzoek en indicatorenverzameling"/>
    <s v="GE0 GD312 3300"/>
    <m/>
    <x v="0"/>
    <n v="1080"/>
    <n v="100"/>
    <s v="07. Gezondheid"/>
    <x v="4"/>
    <s v="Vlaamse overheid"/>
    <x v="3"/>
    <x v="2"/>
    <s v="314 Subsidies voor studies, enquêtes, onderzoek-contracten, acties n.e.g."/>
    <s v="314 Subventions pour études, enquêtes, contrats de recherche, actions n.c.a."/>
    <x v="6"/>
    <n v="1080"/>
  </r>
  <r>
    <s v="Subsidies aan erkende centra voor menselijke erfelijkheid"/>
    <s v="Subsidies aan erkende centra voor menselijke erfelijkheid"/>
    <s v="GE0 GD313 3300"/>
    <m/>
    <x v="0"/>
    <n v="2129"/>
    <n v="35"/>
    <s v="07. Gezondheid"/>
    <x v="4"/>
    <s v="Vlaamse overheid"/>
    <x v="3"/>
    <x v="2"/>
    <s v="323 Subsidies aan instellingen en verenigingen n.e.g."/>
    <s v="323 Subventions aux institutions et associations n.c.a."/>
    <x v="6"/>
    <n v="745.15"/>
  </r>
  <r>
    <s v="Subsidies aan het Steunpunt Milieu en Gezondheid"/>
    <s v="Subsidies aan het Steunpunt Milieu en Gezondheid"/>
    <s v="GE0 GD314 3300"/>
    <m/>
    <x v="0"/>
    <n v="104"/>
    <n v="100"/>
    <s v="07. Gezondheid"/>
    <x v="4"/>
    <s v="Vlaamse overheid"/>
    <x v="3"/>
    <x v="2"/>
    <s v="313 Subsidies aan instellingen en verenigingen n.e.g."/>
    <s v="313 Subventions aux institutions et associations n.c.a."/>
    <x v="6"/>
    <n v="104"/>
  </r>
  <r>
    <s v="Dotatie aan het Wetenschappelijk Instituut Volksgezondheid  - Louis Pasteur "/>
    <s v="Dotatie aan het Wetenschappelijk Instituut Volksgezondheid  - Louis Pasteur "/>
    <s v="GE0 GD337 4540"/>
    <m/>
    <x v="0"/>
    <n v="737"/>
    <n v="100"/>
    <s v="07. Gezondheid"/>
    <x v="4"/>
    <s v="Vlaamse overheid"/>
    <x v="3"/>
    <x v="2"/>
    <s v="211 Basisfinanciering, werking, investeringen van de WI"/>
    <s v="211 Financement de base, fonctionnement, investissements des IS"/>
    <x v="5"/>
    <n v="737"/>
  </r>
  <r>
    <s v="Enquêtes, studies en audits"/>
    <s v="Enquêtes, studies en audits"/>
    <s v="HB0 HC005 1211"/>
    <m/>
    <x v="0"/>
    <n v="104"/>
    <n v="100"/>
    <s v="10. Cultuur, recreatie, godsdienst en media"/>
    <x v="5"/>
    <s v="Vlaamse overheid"/>
    <x v="3"/>
    <x v="2"/>
    <s v="314 Subsidies voor studies, enquêtes, onderzoek-contracten, acties n.e.g."/>
    <s v="314 Subventions pour études, enquêtes, contrats de recherche, actions n.c.a."/>
    <x v="6"/>
    <n v="104"/>
  </r>
  <r>
    <s v="Subsidies voor het Wetenschappelijk Onderzoekssteunpunt voor Cultuur, Jeugd en Sport"/>
    <s v="Subsidies voor het Wetenschappelijk Onderzoekssteunpunt voor Cultuur, Jeugd en Sport"/>
    <s v="HB0 HC021 3300"/>
    <m/>
    <x v="0"/>
    <n v="250"/>
    <n v="100"/>
    <s v="10. Cultuur, recreatie, godsdienst en media"/>
    <x v="5"/>
    <s v="Vlaamse overheid"/>
    <x v="3"/>
    <x v="2"/>
    <s v="314 Subsidies voor studies, enquêtes, onderzoek-contracten, acties n.e.g."/>
    <s v="314 Subventions pour études, enquêtes, contrats de recherche, actions n.c.a."/>
    <x v="6"/>
    <n v="250"/>
  </r>
  <r>
    <s v="Allerhande uitgaven voor Media en Media-innovatie"/>
    <s v="Allerhande uitgaven voor Media en Media-innovatie"/>
    <s v="HB0 HH001 1211"/>
    <m/>
    <x v="0"/>
    <n v="284.5"/>
    <n v="50"/>
    <s v="10. Cultuur, recreatie, godsdienst en media"/>
    <x v="5"/>
    <s v="Vlaamse overheid"/>
    <x v="3"/>
    <x v="2"/>
    <s v="324 Subsidies voor studies, enquêtes, expertise-contracten, onderzoekcontracten, acties n.e.g."/>
    <s v="324 Subventions pour études, enquêtes, contrats d'expertise, contrats de recherche, actions n.c.a."/>
    <x v="6"/>
    <n v="142.25"/>
  </r>
  <r>
    <s v="Dotatie van de Koninklijke Academie voor Nederlandse Taal- en Letterkunde - Gent (art. 14 en 15 van decreet van 13/02/1980)"/>
    <s v="Dotatie van de Koninklijke Academie voor Nederlandse Taal- en Letterkunde - Gent (art. 14 en 15 van decreet van 13/02/1980)"/>
    <s v="HD0 HE289 4170"/>
    <m/>
    <x v="0"/>
    <n v="266.17943671900002"/>
    <n v="95.877502916731984"/>
    <s v="10. Cultuur, recreatie, godsdienst en media"/>
    <x v="5"/>
    <s v="Vlaamse overheid"/>
    <x v="3"/>
    <x v="2"/>
    <s v="220 Academies"/>
    <s v="220 Académies"/>
    <x v="5"/>
    <n v="255.20619720400001"/>
  </r>
  <r>
    <s v="Wedden en toelagen IVA KMSKA"/>
    <s v="Wedden en toelagen IVA KMSKA"/>
    <s v="HE0 HA300 1100"/>
    <m/>
    <x v="0"/>
    <n v="3180.0000000000005"/>
    <n v="55.000000000000007"/>
    <s v="10. Cultuur, recreatie, godsdienst en media"/>
    <x v="5"/>
    <s v="Vlaamse overheid"/>
    <x v="3"/>
    <x v="2"/>
    <s v="211 Basisfinanciering, werking, investeringen van de WI"/>
    <s v="211 Financement de base, fonctionnement, investissements des IS"/>
    <x v="5"/>
    <n v="1749.0000000000007"/>
  </r>
  <r>
    <s v="Dotatie aan het IVA DAB KMSKA"/>
    <s v="Dotatie aan het IVA DAB KMSKA"/>
    <s v="HE0 HE300 4130"/>
    <m/>
    <x v="0"/>
    <n v="2717"/>
    <n v="55.000000000000007"/>
    <s v="10. Cultuur, recreatie, godsdienst en media"/>
    <x v="5"/>
    <s v="Vlaamse overheid"/>
    <x v="3"/>
    <x v="2"/>
    <s v="211 Basisfinanciering, werking, investeringen van de WI"/>
    <s v="211 Financement de base, fonctionnement, investissements des IS"/>
    <x v="5"/>
    <n v="1494.3500000000004"/>
  </r>
  <r>
    <s v="Studies en onderzoekingen"/>
    <s v="Studies en onderzoekingen"/>
    <s v="JB0 JD100 1211"/>
    <m/>
    <x v="0"/>
    <n v="398"/>
    <n v="100"/>
    <s v="11. Politieke en sociale systemen, structuren en processen"/>
    <x v="7"/>
    <s v="Vlaamse overheid"/>
    <x v="3"/>
    <x v="2"/>
    <s v="314 Subsidies voor studies, enquêtes, onderzoek-contracten, acties n.e.g."/>
    <s v="314 Subventions pour études, enquêtes, contrats de recherche, actions n.c.a."/>
    <x v="6"/>
    <n v="398"/>
  </r>
  <r>
    <s v="Acties van het fonds voor landbouw en visserij onder andere tegemoetkoming aan het EV ILVO in toepassing van art. 35 van het decreet van 29 juni 2007 houdende bepalingen tot begeleiding van de aanpassing van de begroting 2007"/>
    <s v="Acties van het fonds voor landbouw en visserij onder andere tegemoetkoming aan het EV ILVO in toepassing van art. 35 van het decreet van 29 juni 2007 houdende bepalingen tot begeleiding van de aanpassing van de begroting 2007"/>
    <s v="KB0 KD001 0100"/>
    <m/>
    <x v="0"/>
    <n v="790.87519578000013"/>
    <n v="20.284228863921189"/>
    <s v="08. Landbouw"/>
    <x v="6"/>
    <s v="Vlaamse overheid"/>
    <x v="3"/>
    <x v="2"/>
    <s v="211 Basisfinanciering, werking, investeringen van de WI"/>
    <s v="211 Financement de base, fonctionnement, investissements des IS"/>
    <x v="5"/>
    <n v="160.42293473999999"/>
  </r>
  <r>
    <s v="Allerhande uitgaven in het kader van versterking van het onderzoeks- en innovatiepotentieel binnen het beleidsdomein Landbouw en Visserij"/>
    <s v="Allerhande uitgaven in het kader van versterking van het onderzoeks- en innovatiepotentieel binnen het beleidsdomein Landbouw en Visserij"/>
    <s v="KB0 KD007 1211"/>
    <m/>
    <x v="0"/>
    <n v="150"/>
    <n v="100"/>
    <s v="08. Landbouw"/>
    <x v="6"/>
    <s v="Vlaamse overheid"/>
    <x v="3"/>
    <x v="2"/>
    <s v="314 Subsidies voor studies, enquêtes, onderzoek-contracten, acties n.e.g."/>
    <s v="314 Subventions pour études, enquêtes, contrats de recherche, actions n.c.a."/>
    <x v="6"/>
    <n v="150"/>
  </r>
  <r>
    <s v="Institut  Wallon de l'Evaluation, de la Prospective et de la Statistique-Subside de fonctionnement"/>
    <s v="Institut  Wallon de l'Evaluation, de la Prospective et de la Statistique-Subside de fonctionnement"/>
    <s v="09.11.41.01"/>
    <m/>
    <x v="0"/>
    <n v="4883"/>
    <n v="48"/>
    <s v="11. Politieke en sociale systemen, structuren en processen"/>
    <x v="7"/>
    <s v="Waals Gewest"/>
    <x v="4"/>
    <x v="2"/>
    <s v="410 O&amp;O-programma's en -projecten (subsidies en terugvorderbare voorschotten)"/>
    <s v="410 Programmes et projets de R&amp;D (subventions et avances récupérables)"/>
    <x v="0"/>
    <n v="2343.84"/>
  </r>
  <r>
    <s v="Service de la Présidence et Chancellerie-Subventions en faveur de l'Institut Jules Destrée"/>
    <s v="Service de la Présidence et Chancellerie-Subventions en faveur de l'Institut Jules Destrée"/>
    <s v="10.03.33.05"/>
    <m/>
    <x v="0"/>
    <n v="396"/>
    <n v="25"/>
    <s v="11. Politieke en sociale systemen, structuren en processen"/>
    <x v="7"/>
    <s v="Waals Gewest"/>
    <x v="4"/>
    <x v="2"/>
    <s v="410 O&amp;O-programma's en -projecten (subsidies en terugvorderbare voorschotten)"/>
    <s v="410 Programmes et projets de R&amp;D (subventions et avances récupérables)"/>
    <x v="0"/>
    <n v="99"/>
  </r>
  <r>
    <s v="Réseau routier et autoroutier - Construction et entretien - Partie génie civil-Etudes"/>
    <s v="Réseau routier et autoroutier - Construction et entretien - Partie génie civil-Etudes"/>
    <s v="13.02.12.03"/>
    <m/>
    <x v="0"/>
    <n v="318"/>
    <n v="10"/>
    <s v="04. Transport, telecommunicatie en andere infrastructuur"/>
    <x v="11"/>
    <s v="Waals Gewest"/>
    <x v="4"/>
    <x v="2"/>
    <s v="314 Subsidies voor studies, enquêtes, onderzoek-contracten, acties n.e.g."/>
    <s v="314 Subventions pour études, enquêtes, contrats de recherche, actions n.c.a."/>
    <x v="6"/>
    <n v="31.8"/>
  </r>
  <r>
    <s v="Travaux subsidiés-Subventions pour travaux aux administrations publiques subordonnées, en ce compris les travaux améliorant la sécurisation des quartiers urbains"/>
    <s v="Travaux subsidiés-Subventions pour travaux aux administrations publiques subordonnées, en ce compris les travaux améliorant la sécurisation des quartiers urbains"/>
    <s v="13.12.63.02"/>
    <m/>
    <x v="0"/>
    <n v="31118.240000000002"/>
    <n v="0.8"/>
    <s v="04. Transport, telecommunicatie en andere infrastructuur"/>
    <x v="11"/>
    <s v="Waals Gewest"/>
    <x v="4"/>
    <x v="2"/>
    <s v="410 O&amp;O-programma's en -projecten (subsidies en terugvorderbare voorschotten)"/>
    <s v="410 Programmes et projets de R&amp;D (subventions et avances récupérables)"/>
    <x v="0"/>
    <n v="248.94592000000003"/>
  </r>
  <r>
    <s v="Travaux subsidiés-Subventions aux administrations publiques subordonnées pour favoriser l'amélioration du cadre de vie, les déplacements doux et les conditions d'accueil et d'accessibilité aux bâtiments publics et l'intégration sociale"/>
    <s v="Travaux subsidiés-Subventions aux administrations publiques subordonnées pour favoriser l'amélioration du cadre de vie, les déplacements doux et les conditions d'accueil et d'accessibilité aux bâtiments publics et l'intégration sociale"/>
    <s v="13.12.63.04"/>
    <m/>
    <x v="0"/>
    <n v="4142.67"/>
    <n v="0.8"/>
    <s v="04. Transport, telecommunicatie en andere infrastructuur"/>
    <x v="11"/>
    <s v="Waals Gewest"/>
    <x v="4"/>
    <x v="2"/>
    <s v="410 O&amp;O-programma's en -projecten (subsidies en terugvorderbare voorschotten)"/>
    <s v="410 Programmes et projets de R&amp;D (subventions et avances récupérables)"/>
    <x v="0"/>
    <n v="33.141360000000006"/>
  </r>
  <r>
    <s v="Travaux subsidiés-Subventions aux administrations publiques subordonnées pour des travaux dans le cadre de la phase II du plan d'action pluriannuel visant à réduire l'habitat permanent dans les équipements touristiques de Wallonie"/>
    <s v="Travaux subsidiés-Subventions aux administrations publiques subordonnées pour des travaux dans le cadre de la phase II du plan d'action pluriannuel visant à réduire l'habitat permanent dans les équipements touristiques de Wallonie"/>
    <s v="13.12.63.07"/>
    <m/>
    <x v="0"/>
    <n v="100"/>
    <n v="0.8"/>
    <s v="04. Transport, telecommunicatie en andere infrastructuur"/>
    <x v="11"/>
    <s v="Waals Gewest"/>
    <x v="4"/>
    <x v="2"/>
    <s v="410 O&amp;O-programma's en -projecten (subsidies en terugvorderbare voorschotten)"/>
    <s v="410 Programmes et projets de R&amp;D (subventions et avances récupérables)"/>
    <x v="0"/>
    <n v="0.8"/>
  </r>
  <r>
    <s v="Travaux subsidiés-Subvention au C.R.A.C. pour le financement d'investissements communaux d'intérêt supra-local destinés aux Services de sécurité, crèches et bâtiments de synergie communes - CPAS"/>
    <s v="Travaux subsidiés-Subvention au C.R.A.C. pour le financement d'investissements communaux d'intérêt supra-local destinés aux Services de sécurité, crèches et bâtiments de synergie communes - CPAS"/>
    <s v="13.12.63.10"/>
    <m/>
    <x v="0"/>
    <n v="15000"/>
    <n v="1"/>
    <s v="04. Transport, telecommunicatie en andere infrastructuur"/>
    <x v="11"/>
    <s v="Waals Gewest"/>
    <x v="4"/>
    <x v="2"/>
    <s v="410 O&amp;O-programma's en -projecten (subsidies en terugvorderbare voorschotten)"/>
    <s v="410 Programmes et projets de R&amp;D (subventions et avances récupérables)"/>
    <x v="0"/>
    <n v="150"/>
  </r>
  <r>
    <s v="Développement et étude du milieu-Etudes, relations publiques, documentation, participation à des séminaires et colloques, frais de réunions, y compris les frais de fonctionnement des dispositifs expérimentaux"/>
    <s v="Développement et étude du milieu-Etudes, relations publiques, documentation, participation à des séminaires et colloques, frais de réunions, y compris les frais de fonctionnement des dispositifs expérimentaux"/>
    <s v="15.03.12.07"/>
    <m/>
    <x v="0"/>
    <n v="632.37"/>
    <n v="100"/>
    <s v="08. Landbouw"/>
    <x v="6"/>
    <s v="Waals Gewest"/>
    <x v="4"/>
    <x v="2"/>
    <s v="211 Basisfinanciering, werking, investeringen van de WI"/>
    <s v="211 Financement de base, fonctionnement, investissements des IS"/>
    <x v="5"/>
    <n v="632.37"/>
  </r>
  <r>
    <s v="Développement et étude du milieu-Etudes et contrats de services pluriannuels spécifiques au programme DEMNA"/>
    <s v="Développement et étude du milieu-Etudes et contrats de services pluriannuels spécifiques au programme DEMNA"/>
    <s v="15.03.12.12"/>
    <m/>
    <x v="0"/>
    <n v="803.44"/>
    <n v="100"/>
    <s v="08. Landbouw"/>
    <x v="6"/>
    <s v="Waals Gewest"/>
    <x v="4"/>
    <x v="2"/>
    <s v="211 Basisfinanciering, werking, investeringen van de WI"/>
    <s v="211 Financement de base, fonctionnement, investissements des IS"/>
    <x v="5"/>
    <n v="803.44"/>
  </r>
  <r>
    <s v="Développement et étude du milieu-Subventions et indemnités au secteur autre que public en matière de recherche"/>
    <s v="Développement et étude du milieu-Subventions et indemnités au secteur autre que public en matière de recherche"/>
    <s v="15.03.33.01"/>
    <m/>
    <x v="0"/>
    <n v="298.58"/>
    <n v="100"/>
    <s v="02. Milieubeheer en milieuzorg"/>
    <x v="9"/>
    <s v="Waals Gewest"/>
    <x v="4"/>
    <x v="2"/>
    <s v="410 O&amp;O-programma's en -projecten (subsidies en terugvorderbare voorschotten)"/>
    <s v="410 Programmes et projets de R&amp;D (subventions et avances récupérables)"/>
    <x v="0"/>
    <n v="298.58"/>
  </r>
  <r>
    <s v="Développement et étude du milieu-Subvention au Centre wallon de Recherches agronomiques de Gembloux (CRA-W)"/>
    <s v="Développement et étude du milieu-Subvention au Centre wallon de Recherches agronomiques de Gembloux (CRA-W)"/>
    <s v="15.03.41.02"/>
    <m/>
    <x v="0"/>
    <n v="19789"/>
    <n v="100"/>
    <s v="02. Milieubeheer en milieuzorg"/>
    <x v="9"/>
    <s v="Waals Gewest"/>
    <x v="4"/>
    <x v="2"/>
    <s v="410 O&amp;O-programma's en -projecten (subsidies en terugvorderbare voorschotten)"/>
    <s v="410 Programmes et projets de R&amp;D (subventions et avances récupérables)"/>
    <x v="0"/>
    <n v="19789"/>
  </r>
  <r>
    <s v="Développement et étude du milieu-Subventions en faveur de recherches scientifiques et techniques"/>
    <s v="Développement et étude du milieu-Subventions en faveur de recherches scientifiques et techniques"/>
    <s v="15.03.41.07"/>
    <m/>
    <x v="0"/>
    <n v="6900.55"/>
    <n v="100"/>
    <s v="02. Milieubeheer en milieuzorg"/>
    <x v="9"/>
    <s v="Waals Gewest"/>
    <x v="4"/>
    <x v="2"/>
    <s v="410 O&amp;O-programma's en -projecten (subsidies en terugvorderbare voorschotten)"/>
    <s v="410 Programmes et projets de R&amp;D (subventions et avances récupérables)"/>
    <x v="0"/>
    <n v="6900.55"/>
  </r>
  <r>
    <s v="Développement et étude du milieu-Subventions au secteur public en matière d'étude du milieu naturel et agricole"/>
    <s v="Développement et étude du milieu-Subventions au secteur public en matière d'étude du milieu naturel et agricole"/>
    <s v="15.03.43.01"/>
    <m/>
    <x v="0"/>
    <n v="333.92"/>
    <n v="100"/>
    <s v="02. Milieubeheer en milieuzorg"/>
    <x v="9"/>
    <s v="Waals Gewest"/>
    <x v="4"/>
    <x v="2"/>
    <s v="410 O&amp;O-programma's en -projecten (subsidies en terugvorderbare voorschotten)"/>
    <s v="410 Programmes et projets de R&amp;D (subventions et avances récupérables)"/>
    <x v="0"/>
    <n v="333.92"/>
  </r>
  <r>
    <s v="Développement et étude du milieu-Achats de biens meubles durables spécifiques au programme DEMNA"/>
    <s v="Développement et étude du milieu-Achats de biens meubles durables spécifiques au programme DEMNA"/>
    <s v="15.03.74.01"/>
    <m/>
    <x v="0"/>
    <n v="74.08"/>
    <n v="100"/>
    <s v="08. Landbouw"/>
    <x v="6"/>
    <s v="Waals Gewest"/>
    <x v="4"/>
    <x v="2"/>
    <s v="211 Basisfinanciering, werking, investeringen van de WI"/>
    <s v="211 Financement de base, fonctionnement, investissements des IS"/>
    <x v="5"/>
    <n v="74.08"/>
  </r>
  <r>
    <s v="Nature, forêt, chasse-pêche-Etudes, relations publiques, assurances spécifiques, honoraires avocats, documentation, participation à des séminaires et colloques, frais de réunions, organisation examen de chasse, … ainsi que le précompte mobilier sur les lo"/>
    <s v="Nature, forêt, chasse-pêche-Etudes, relations publiques, assurances spécifiques, honoraires avocats, documentation, participation à des séminaires et colloques, frais de réunions, organisation examen de chasse, … ainsi que le précompte mobilier sur les lo"/>
    <s v="15.11.12.02"/>
    <m/>
    <x v="0"/>
    <n v="863.85"/>
    <n v="3"/>
    <s v="02. Milieubeheer en milieuzorg"/>
    <x v="9"/>
    <s v="Waals Gewest"/>
    <x v="4"/>
    <x v="2"/>
    <s v="410 O&amp;O-programma's en -projecten (subsidies en terugvorderbare voorschotten)"/>
    <s v="410 Programmes et projets de R&amp;D (subventions et avances récupérables)"/>
    <x v="0"/>
    <n v="25.915500000000002"/>
  </r>
  <r>
    <s v="Nature, forêt, chasse-pêche- Etudes et contrats de service pluriannuels"/>
    <s v="Nature, forêt, chasse-pêche- Etudes et contrats de service pluriannuels"/>
    <s v="15.11.12.03"/>
    <m/>
    <x v="0"/>
    <n v="968.34"/>
    <n v="12"/>
    <s v="02. Milieubeheer en milieuzorg"/>
    <x v="9"/>
    <s v="Waals Gewest"/>
    <x v="4"/>
    <x v="2"/>
    <s v="410 O&amp;O-programma's en -projecten (subsidies en terugvorderbare voorschotten)"/>
    <s v="410 Programmes et projets de R&amp;D (subventions et avances récupérables)"/>
    <x v="0"/>
    <n v="116.2008"/>
  </r>
  <r>
    <s v="Nature, forêt, chasse-pêche-Etudes et conventions d'étude, frais de réunions, information, éducation dans le cadre de Natura 2000 "/>
    <s v="Nature, forêt, chasse-pêche-Etudes et conventions d'étude, frais de réunions, information, éducation dans le cadre de Natura 2000 "/>
    <s v="15.11.12.07"/>
    <m/>
    <x v="0"/>
    <n v="272.70999999999998"/>
    <n v="17"/>
    <s v="08. Landbouw"/>
    <x v="6"/>
    <s v="Waals Gewest"/>
    <x v="4"/>
    <x v="2"/>
    <s v="211 Basisfinanciering, werking, investeringen van de WI"/>
    <s v="211 Financement de base, fonctionnement, investissements des IS"/>
    <x v="5"/>
    <n v="46.360699999999994"/>
  </r>
  <r>
    <s v="Nature, forêt, chasse-pêche-Subventions au secteur autre que public pour la recherche et la vulgarisation en matière de gestion durable (accords cadres)"/>
    <s v="Nature, forêt, chasse-pêche-Subventions au secteur autre que public pour la recherche et la vulgarisation en matière de gestion durable (accords cadres)"/>
    <s v="15.11.33.05"/>
    <m/>
    <x v="0"/>
    <n v="671"/>
    <n v="73.7"/>
    <s v="02. Milieubeheer en milieuzorg"/>
    <x v="9"/>
    <s v="Waals Gewest"/>
    <x v="4"/>
    <x v="2"/>
    <s v="410 O&amp;O-programma's en -projecten (subsidies en terugvorderbare voorschotten)"/>
    <s v="410 Programmes et projets de R&amp;D (subventions et avances récupérables)"/>
    <x v="0"/>
    <n v="494.52700000000004"/>
  </r>
  <r>
    <s v="Nature, forêt, chasse-pêche-Subventions au secteur public en faveur de la recherche et de la vulgarisation en matière de gestion durable"/>
    <s v="Nature, forêt, chasse-pêche-Subventions au secteur public en faveur de la recherche et de la vulgarisation en matière de gestion durable"/>
    <s v="15.11.44.01"/>
    <m/>
    <x v="0"/>
    <n v="671"/>
    <n v="73.7"/>
    <s v="02. Milieubeheer en milieuzorg"/>
    <x v="9"/>
    <s v="Waals Gewest"/>
    <x v="4"/>
    <x v="2"/>
    <s v="410 O&amp;O-programma's en -projecten (subsidies en terugvorderbare voorschotten)"/>
    <s v="410 Programmes et projets de R&amp;D (subventions et avances récupérables)"/>
    <x v="0"/>
    <n v="494.52700000000004"/>
  </r>
  <r>
    <s v="Espace rural et naturel-Achats de biens et services non durables spécifiques au programme, en ce compris études, documentation, relations publiques, participation à des séminaires et colloques, frais de réunions "/>
    <s v="Espace rural et naturel-Achats de biens et services non durables spécifiques au programme, en ce compris études, documentation, relations publiques, participation à des séminaires et colloques, frais de réunions "/>
    <s v="15.12.12.02"/>
    <m/>
    <x v="0"/>
    <n v="50"/>
    <n v="34"/>
    <s v="04. Transport, telecommunicatie en andere infrastructuur"/>
    <x v="11"/>
    <s v="Waals Gewest"/>
    <x v="4"/>
    <x v="2"/>
    <s v="410 O&amp;O-programma's en -projecten (subsidies en terugvorderbare voorschotten)"/>
    <s v="410 Programmes et projets de R&amp;D (subventions et avances récupérables)"/>
    <x v="0"/>
    <n v="17"/>
  </r>
  <r>
    <s v="Espace rural et naturel-Subventions aux associations et organismes privés en application d'une convention-cadre"/>
    <s v="Espace rural et naturel-Subventions aux associations et organismes privés en application d'une convention-cadre"/>
    <s v="15.12.33.03"/>
    <m/>
    <x v="0"/>
    <n v="1631.16"/>
    <n v="1"/>
    <s v="02. Milieubeheer en milieuzorg"/>
    <x v="9"/>
    <s v="Waals Gewest"/>
    <x v="4"/>
    <x v="2"/>
    <s v="410 O&amp;O-programma's en -projecten (subsidies en terugvorderbare voorschotten)"/>
    <s v="410 Programmes et projets de R&amp;D (subventions et avances récupérables)"/>
    <x v="0"/>
    <n v="16.311600000000002"/>
  </r>
  <r>
    <s v="Prévention et protection : Air, Eau, Sol-Achats de biens et services non durables spécifiques au programme, en ce compris études, documentation, relations publiques, participation à des séminaires et colloques, frais de réunions "/>
    <s v="Prévention et protection : Air, Eau, Sol-Achats de biens et services non durables spécifiques au programme, en ce compris études, documentation, relations publiques, participation à des séminaires et colloques, frais de réunions "/>
    <s v="15.13.12.01"/>
    <m/>
    <x v="0"/>
    <n v="570.97"/>
    <n v="10"/>
    <s v="02. Milieubeheer en milieuzorg"/>
    <x v="9"/>
    <s v="Waals Gewest"/>
    <x v="4"/>
    <x v="2"/>
    <s v="410 O&amp;O-programma's en -projecten (subsidies en terugvorderbare voorschotten)"/>
    <s v="410 Programmes et projets de R&amp;D (subventions et avances récupérables)"/>
    <x v="0"/>
    <n v="57.097000000000008"/>
  </r>
  <r>
    <s v="Aménagement du territoire et urbanisme-Subventions aux organismes universitaires"/>
    <s v="Aménagement du territoire et urbanisme-Subventions aux organismes universitaires"/>
    <s v="16.02.41.03"/>
    <m/>
    <x v="0"/>
    <n v="3400"/>
    <n v="100"/>
    <s v="04. Transport, telecommunicatie en andere infrastructuur"/>
    <x v="11"/>
    <s v="Waals Gewest"/>
    <x v="4"/>
    <x v="2"/>
    <s v="410 O&amp;O-programma's en -projecten (subsidies en terugvorderbare voorschotten)"/>
    <s v="410 Programmes et projets de R&amp;D (subventions et avances récupérables)"/>
    <x v="0"/>
    <n v="3400"/>
  </r>
  <r>
    <s v="Monuments, sites et fouilles-Subventions au secteur public concernant les monuments, sites et fouilles et la mise en valeur des objets et sites archéologiques"/>
    <s v="Monuments, sites et fouilles-Subventions au secteur public concernant les monuments, sites et fouilles et la mise en valeur des objets et sites archéologiques"/>
    <s v="16.21.41.01"/>
    <m/>
    <x v="0"/>
    <n v="108.94"/>
    <n v="100"/>
    <s v="04. Transport, telecommunicatie en andere infrastructuur"/>
    <x v="11"/>
    <s v="Waals Gewest"/>
    <x v="4"/>
    <x v="2"/>
    <s v="410 O&amp;O-programma's en -projecten (subsidies en terugvorderbare voorschotten)"/>
    <s v="410 Programmes et projets de R&amp;D (subventions et avances récupérables)"/>
    <x v="0"/>
    <n v="108.94"/>
  </r>
  <r>
    <s v="Energie-Subventions en matière de politique de l'énergie, visant notamment la recherche liée à l'énergie (compris plan air-climat)"/>
    <s v="Energie-Subventions en matière de politique de l'énergie, visant notamment la recherche liée à l'énergie (compris plan air-climat)"/>
    <s v="16.31.53.01"/>
    <m/>
    <x v="0"/>
    <n v="10275.94"/>
    <n v="30"/>
    <s v="05. Energie"/>
    <x v="12"/>
    <s v="Waals Gewest"/>
    <x v="4"/>
    <x v="2"/>
    <s v="410 O&amp;O-programma's en -projecten (subsidies en terugvorderbare voorschotten)"/>
    <s v="410 Programmes et projets de R&amp;D (subventions et avances récupérables)"/>
    <x v="0"/>
    <n v="3082.7820000000002"/>
  </r>
  <r>
    <s v="Energie-Contrats, subventions ou transferts au secteur public en  vue d'investissements matériels et immatériels, y compris les projets de recherche relatifs au domaine de l'énergie"/>
    <s v="Energie-Contrats, subventions ou transferts au secteur public en  vue d'investissements matériels et immatériels, y compris les projets de recherche relatifs au domaine de l'énergie"/>
    <s v="16.31.63.02"/>
    <m/>
    <x v="0"/>
    <n v="6731"/>
    <n v="40"/>
    <s v="05. Energie"/>
    <x v="12"/>
    <s v="Waals Gewest"/>
    <x v="4"/>
    <x v="2"/>
    <s v="324 Subsidies voor studies, enquêtes, expertise-contracten, onderzoekcontracten, acties n.e.g."/>
    <s v="324 Subventions pour études, enquêtes, contrats d'expertise, contrats de recherche, actions n.c.a."/>
    <x v="6"/>
    <n v="2692.4"/>
  </r>
  <r>
    <s v="Energie- Apports de capitaux et avances récupérables en matière de politique de l'énergie, visant notamment la recherche liée à l'énergie (contrat d'avenir)"/>
    <s v="Energie- Apports de capitaux et avances récupérables en matière de politique de l'énergie, visant notamment la recherche liée à l'énergie (contrat d'avenir)"/>
    <s v="16.31.81.01"/>
    <m/>
    <x v="0"/>
    <n v="44.88"/>
    <n v="100"/>
    <s v="05. Energie"/>
    <x v="12"/>
    <s v="Waals Gewest"/>
    <x v="4"/>
    <x v="2"/>
    <s v="410 O&amp;O-programma's en -projecten (subsidies en terugvorderbare voorschotten)"/>
    <s v="410 Programmes et projets de R&amp;D (subventions et avances récupérables)"/>
    <x v="0"/>
    <n v="44.88"/>
  </r>
  <r>
    <s v="Santé-Subventions au &quot;centre de recherche de la Défense sociale&quot; du Centre Hospitalier Psychiatrique &quot;Les Marronniers&quot;"/>
    <s v="Santé-Subventions au &quot;centre de recherche de la Défense sociale&quot; du Centre Hospitalier Psychiatrique &quot;Les Marronniers&quot;"/>
    <s v="17.12.31.03"/>
    <m/>
    <x v="0"/>
    <n v="202"/>
    <n v="100"/>
    <s v="07. Gezondheid"/>
    <x v="4"/>
    <s v="Waals Gewest"/>
    <x v="4"/>
    <x v="2"/>
    <s v="410 O&amp;O-programma's en -projecten (subsidies en terugvorderbare voorschotten)"/>
    <s v="410 Programmes et projets de R&amp;D (subventions et avances récupérables)"/>
    <x v="0"/>
    <n v="202"/>
  </r>
  <r>
    <s v="Santé-Subventions pour études, recherches et actions dans le domaine de la santé et de la santé mentale"/>
    <s v="Santé-Subventions pour études, recherches et actions dans le domaine de la santé et de la santé mentale"/>
    <s v="17.12.33.01"/>
    <m/>
    <x v="0"/>
    <n v="877.98"/>
    <n v="10"/>
    <s v="07. Gezondheid"/>
    <x v="4"/>
    <s v="Waals Gewest"/>
    <x v="4"/>
    <x v="2"/>
    <s v="410 O&amp;O-programma's en -projecten (subsidies en terugvorderbare voorschotten)"/>
    <s v="410 Programmes et projets de R&amp;D (subventions et avances récupérables)"/>
    <x v="0"/>
    <n v="87.797999999999988"/>
  </r>
  <r>
    <s v="Action sociale-Soutien à des initiatives dans le domaine de l'action sociale"/>
    <s v="Action sociale-Soutien à des initiatives dans le domaine de l'action sociale"/>
    <s v="17.13.33.01"/>
    <m/>
    <x v="0"/>
    <n v="858.29"/>
    <n v="10"/>
    <s v="07. Gezondheid"/>
    <x v="4"/>
    <s v="Waals Gewest"/>
    <x v="4"/>
    <x v="2"/>
    <s v="410 O&amp;O-programma's en -projecten (subsidies en terugvorderbare voorschotten)"/>
    <s v="410 Programmes et projets de R&amp;D (subventions et avances récupérables)"/>
    <x v="0"/>
    <n v="85.828999999999994"/>
  </r>
  <r>
    <s v="Action sociale-Subventions pour le financement de recherches dans le domaine social"/>
    <s v="Action sociale-Subventions pour le financement de recherches dans le domaine social"/>
    <s v="17.13.33.02"/>
    <m/>
    <x v="0"/>
    <n v="47"/>
    <n v="100"/>
    <s v="07. Gezondheid"/>
    <x v="4"/>
    <s v="Waals Gewest"/>
    <x v="4"/>
    <x v="2"/>
    <s v="410 O&amp;O-programma's en -projecten (subsidies en terugvorderbare voorschotten)"/>
    <s v="410 Programmes et projets de R&amp;D (subventions et avances récupérables)"/>
    <x v="0"/>
    <n v="47"/>
  </r>
  <r>
    <s v="Action sociale-Subventions accordées à des organismes de recherche, d'information de réflexion et d'action, à caractère régional, transrégional et transnational en matière d'intégration des migrants"/>
    <s v="Action sociale-Subventions accordées à des organismes de recherche, d'information de réflexion et d'action, à caractère régional, transrégional et transnational en matière d'intégration des migrants"/>
    <s v="17.13.33.06"/>
    <m/>
    <x v="0"/>
    <n v="320.43"/>
    <n v="10"/>
    <s v="07. Gezondheid"/>
    <x v="4"/>
    <s v="Waals Gewest"/>
    <x v="4"/>
    <x v="2"/>
    <s v="410 O&amp;O-programma's en -projecten (subsidies en terugvorderbare voorschotten)"/>
    <s v="410 Programmes et projets de R&amp;D (subventions et avances récupérables)"/>
    <x v="0"/>
    <n v="32.042999999999999"/>
  </r>
  <r>
    <s v="Promotion de l'Emploi-Subventions à l'IWEPS pour les dépenses de fonctionnement de l'Observatoire de l'emploi"/>
    <s v="Promotion de l'Emploi-Subventions à l'IWEPS pour les dépenses de fonctionnement de l'Observatoire de l'emploi"/>
    <s v="18.11.41.33"/>
    <m/>
    <x v="0"/>
    <n v="228"/>
    <n v="100"/>
    <s v="11. Politieke en sociale systemen, structuren en processen"/>
    <x v="7"/>
    <s v="Waals Gewest"/>
    <x v="4"/>
    <x v="2"/>
    <s v="410 O&amp;O-programma's en -projecten (subsidies en terugvorderbare voorschotten)"/>
    <s v="410 Programmes et projets de R&amp;D (subventions et avances récupérables)"/>
    <x v="0"/>
    <n v="228"/>
  </r>
  <r>
    <s v="Forem-Plan d'accompagnement à l'emploi"/>
    <s v="Forem-Plan d'accompagnement à l'emploi"/>
    <s v="18.12.41.04"/>
    <m/>
    <x v="0"/>
    <n v="47491"/>
    <n v="1.4"/>
    <s v="11. Politieke en sociale systemen, structuren en processen"/>
    <x v="7"/>
    <s v="Waals Gewest"/>
    <x v="4"/>
    <x v="2"/>
    <s v="314 Subsidies voor studies, enquêtes, onderzoek-contracten, acties n.e.g."/>
    <s v="314 Subventions pour études, enquêtes, contrats de recherche, actions n.c.a."/>
    <x v="6"/>
    <n v="664.87399999999991"/>
  </r>
  <r>
    <s v="Forem-Subvention de fonctionnement au Forem et pour la gestion du P.R.C."/>
    <s v="Forem-Subvention de fonctionnement au Forem et pour la gestion du P.R.C."/>
    <s v="18.12.41.08"/>
    <m/>
    <x v="0"/>
    <n v="91401"/>
    <n v="3.2"/>
    <s v="11. Politieke en sociale systemen, structuren en processen"/>
    <x v="7"/>
    <s v="Waals Gewest"/>
    <x v="4"/>
    <x v="2"/>
    <s v="314 Subsidies voor studies, enquêtes, onderzoek-contracten, acties n.e.g."/>
    <s v="314 Subventions pour études, enquêtes, contrats de recherche, actions n.c.a."/>
    <x v="6"/>
    <n v="2924.8320000000003"/>
  </r>
  <r>
    <s v="Forem - Formation- Subvention pour le fonctionnement des centres de compétence"/>
    <s v="Forem - Formation- Subvention pour le fonctionnement des centres de compétence"/>
    <s v="18.22.41.10"/>
    <m/>
    <x v="0"/>
    <n v="7055"/>
    <n v="42"/>
    <s v="11. Politieke en sociale systemen, structuren en processen"/>
    <x v="7"/>
    <s v="Waals Gewest"/>
    <x v="4"/>
    <x v="2"/>
    <s v="314 Subsidies voor studies, enquêtes, onderzoek-contracten, acties n.e.g."/>
    <s v="314 Subventions pour études, enquêtes, contrats de recherche, actions n.c.a."/>
    <x v="6"/>
    <n v="2963.1"/>
  </r>
  <r>
    <s v="Recherche-Programme &quot;Convergence&quot; dans le cadre de la programmation 2007-2013 des fonds structurels européens - mesure 2.6"/>
    <s v="Recherche-Programme &quot;Convergence&quot; dans le cadre de la programmation 2007-2013 des fonds structurels européens - mesure 2.6"/>
    <s v="18.31.01.05"/>
    <m/>
    <x v="0"/>
    <n v="8643.35"/>
    <n v="100"/>
    <s v="06. Industriële productie en technologie"/>
    <x v="0"/>
    <s v="Waals Gewest"/>
    <x v="4"/>
    <x v="2"/>
    <s v="410 O&amp;O-programma's en -projecten (subsidies en terugvorderbare voorschotten)"/>
    <s v="410 Programmes et projets de R&amp;D (subventions et avances récupérables)"/>
    <x v="0"/>
    <n v="8643.35"/>
  </r>
  <r>
    <s v="Recherche-Programme &quot;Compétitivité régionale et emploi&quot; dans le cadre de la programmation 2007-2013 des fonds structurels européens - mesure 2.6"/>
    <s v="Recherche-Programme &quot;Compétitivité régionale et emploi&quot; dans le cadre de la programmation 2007-2013 des fonds structurels européens - mesure 2.6"/>
    <s v="18.31.01.06"/>
    <m/>
    <x v="0"/>
    <n v="7792.49"/>
    <n v="100"/>
    <s v="06. Industriële productie en technologie"/>
    <x v="0"/>
    <s v="Waals Gewest"/>
    <x v="4"/>
    <x v="2"/>
    <s v="410 O&amp;O-programma's en -projecten (subsidies en terugvorderbare voorschotten)"/>
    <s v="410 Programmes et projets de R&amp;D (subventions et avances récupérables)"/>
    <x v="0"/>
    <n v="7792.49"/>
  </r>
  <r>
    <s v="Recherche-Programme &quot;Interreg&quot; dans le cadre de la programmation 2007-2013 des fonds structurels européens - mesure 1.1, 1.2 et 1.3"/>
    <s v="Recherche-Programme &quot;Interreg&quot; dans le cadre de la programmation 2007-2013 des fonds structurels européens - mesure 1.1, 1.2 et 1.3"/>
    <s v="18.31.01.08"/>
    <m/>
    <x v="0"/>
    <n v="2989.13"/>
    <n v="100"/>
    <s v="06. Industriële productie en technologie"/>
    <x v="0"/>
    <s v="Waals Gewest"/>
    <x v="4"/>
    <x v="2"/>
    <s v="410 O&amp;O-programma's en -projecten (subsidies en terugvorderbare voorschotten)"/>
    <s v="410 Programmes et projets de R&amp;D (subventions et avances récupérables)"/>
    <x v="0"/>
    <n v="2989.13"/>
  </r>
  <r>
    <s v="Recherche-Soutien à la construction et au développement des ressources humaines et moyens associés nécessaires à la Recherche d'Excellence - PM2.vert"/>
    <s v="Recherche-Soutien à la construction et au développement des ressources humaines et moyens associés nécessaires à la Recherche d'Excellence - PM2.vert"/>
    <s v="18.31.01.10"/>
    <m/>
    <x v="0"/>
    <n v="1630.99"/>
    <n v="100"/>
    <s v="06. Industriële productie en technologie"/>
    <x v="0"/>
    <s v="Waals Gewest"/>
    <x v="4"/>
    <x v="2"/>
    <s v="410 O&amp;O-programma's en -projecten (subsidies en terugvorderbare voorschotten)"/>
    <s v="410 Programmes et projets de R&amp;D (subventions et avances récupérables)"/>
    <x v="0"/>
    <n v="1630.99"/>
  </r>
  <r>
    <s v="Recherche- Subventions accordées dans le cadre de l'accord de coopération avec la Communauté Wallonie-Bruxelles (Contrat d'avenir)"/>
    <s v="Recherche- Subventions accordées dans le cadre de l'accord de coopération avec la Communauté Wallonie-Bruxelles (Contrat d'avenir)"/>
    <s v="18.31.45.01"/>
    <m/>
    <x v="0"/>
    <n v="2860"/>
    <n v="100"/>
    <s v="06. Industriële productie en technologie"/>
    <x v="0"/>
    <s v="Waals Gewest"/>
    <x v="4"/>
    <x v="2"/>
    <s v="410 O&amp;O-programma's en -projecten (subsidies en terugvorderbare voorschotten)"/>
    <s v="410 Programmes et projets de R&amp;D (subventions et avances récupérables)"/>
    <x v="0"/>
    <n v="2860"/>
  </r>
  <r>
    <s v="Recherche-Subvention au FRIA (Plan Marshall 2.VERT)"/>
    <s v="Recherche-Subvention au FRIA (Plan Marshall 2.VERT)"/>
    <s v="18.31.45.03"/>
    <m/>
    <x v="0"/>
    <n v="1910"/>
    <n v="100"/>
    <s v="06. Industriële productie en technologie"/>
    <x v="0"/>
    <s v="Waals Gewest"/>
    <x v="4"/>
    <x v="2"/>
    <s v="410 O&amp;O-programma's en -projecten (subsidies en terugvorderbare voorschotten)"/>
    <s v="410 Programmes et projets de R&amp;D (subventions et avances récupérables)"/>
    <x v="0"/>
    <n v="1910"/>
  </r>
  <r>
    <s v="Recherche-Subventions à des centres collectifs de recherche pour le financement de projets de recherche, l'acquisition d'équipement et pour la fourniture de services de conseils technologiques"/>
    <s v="Recherche-Subventions à des centres collectifs de recherche pour le financement de projets de recherche, l'acquisition d'équipement et pour la fourniture de services de conseils technologiques"/>
    <s v="18.31.51.02"/>
    <m/>
    <x v="0"/>
    <n v="13645.71"/>
    <n v="100"/>
    <s v="06. Industriële productie en technologie"/>
    <x v="0"/>
    <s v="Waals Gewest"/>
    <x v="4"/>
    <x v="2"/>
    <s v="238 Bedrijfscentra voor collectief onderzoek"/>
    <s v="238 Centres sectoriels de recherche collective"/>
    <x v="5"/>
    <n v="13645.71"/>
  </r>
  <r>
    <s v="Recherche-Subventions à des universités, des établissements assimilés et des interfaces université-entreprises pour la diffusion et le développement des technologies nouvelles, la recherche industrielle de base, la multiplication et l'amélioration des rel"/>
    <s v="Recherche-Subventions à des universités, des établissements assimilés et des interfaces université-entreprises pour la diffusion et le développement des technologies nouvelles, la recherche industrielle de base, la multiplication et l'amélioration des rel"/>
    <s v="18.31.61.01"/>
    <m/>
    <x v="0"/>
    <n v="31326.77"/>
    <n v="100"/>
    <s v="06. Industriële productie en technologie"/>
    <x v="0"/>
    <s v="Waals Gewest"/>
    <x v="4"/>
    <x v="2"/>
    <s v="410 O&amp;O-programma's en -projecten (subsidies en terugvorderbare voorschotten)"/>
    <s v="410 Programmes et projets de R&amp;D (subventions et avances récupérables)"/>
    <x v="0"/>
    <n v="31326.77"/>
  </r>
  <r>
    <s v="Recherche-Renforcement de la politique en matière de spin-off dans le cadre du Plan d'actions prioritaires pour l'Avenir wallon (PAP-AW)  "/>
    <s v="Recherche-Renforcement de la politique en matière de spin-off dans le cadre du Plan d'actions prioritaires pour l'Avenir wallon (PAP-AW)  "/>
    <s v="18.31.61.04"/>
    <m/>
    <x v="0"/>
    <n v="942.5"/>
    <n v="100"/>
    <s v="06. Industriële productie en technologie"/>
    <x v="0"/>
    <s v="Waals Gewest"/>
    <x v="4"/>
    <x v="2"/>
    <s v="410 O&amp;O-programma's en -projecten (subsidies en terugvorderbare voorschotten)"/>
    <s v="410 Programmes et projets de R&amp;D (subventions et avances récupérables)"/>
    <x v="0"/>
    <n v="942.5"/>
  </r>
  <r>
    <s v="Recherche-Soutien au renforcement du programme First Spin-off - PM2.vert"/>
    <s v="Recherche-Soutien au renforcement du programme First Spin-off - PM2.vert"/>
    <s v="18.31.61.06"/>
    <m/>
    <x v="0"/>
    <n v="2748.7"/>
    <n v="100"/>
    <s v="06. Industriële productie en technologie"/>
    <x v="0"/>
    <s v="Waals Gewest"/>
    <x v="4"/>
    <x v="2"/>
    <s v="410 O&amp;O-programma's en -projecten (subsidies en terugvorderbare voorschotten)"/>
    <s v="410 Programmes et projets de R&amp;D (subventions et avances récupérables)"/>
    <x v="0"/>
    <n v="2748.7"/>
  </r>
  <r>
    <s v="Aides aux entreprises - Recherche et Technologie-(Modifié) Programme &quot;Convergence&quot; dans le cadre de la programmation 2007-2013 des fonds structurels européens - mesure 2.1"/>
    <s v="Aides aux entreprises - Recherche et Technologie-(Modifié) Programme &quot;Convergence&quot; dans le cadre de la programmation 2007-2013 des fonds structurels européens - mesure 2.1"/>
    <s v="18.32.01.01"/>
    <m/>
    <x v="0"/>
    <n v="4635.6000000000004"/>
    <n v="100"/>
    <s v="06. Industriële productie en technologie"/>
    <x v="0"/>
    <s v="Waals Gewest"/>
    <x v="4"/>
    <x v="2"/>
    <s v="410 O&amp;O-programma's en -projecten (subsidies en terugvorderbare voorschotten)"/>
    <s v="410 Programmes et projets de R&amp;D (subventions et avances récupérables)"/>
    <x v="0"/>
    <n v="4635.6000000000004"/>
  </r>
  <r>
    <s v="Aides aux entreprises - Recherche et Technologie-Programme &quot;Compétitivité régionale et emploi&quot; dans le cadre de la programmation 2007-2013 des fonds structurels européens - mesure 2.1"/>
    <s v="Aides aux entreprises - Recherche et Technologie-Programme &quot;Compétitivité régionale et emploi&quot; dans le cadre de la programmation 2007-2013 des fonds structurels européens - mesure 2.1"/>
    <s v="18.32.01.02"/>
    <m/>
    <x v="0"/>
    <n v="4820.7299999999996"/>
    <n v="100"/>
    <s v="06. Industriële productie en technologie"/>
    <x v="0"/>
    <s v="Waals Gewest"/>
    <x v="4"/>
    <x v="2"/>
    <s v="410 O&amp;O-programma's en -projecten (subsidies en terugvorderbare voorschotten)"/>
    <s v="410 Programmes et projets de R&amp;D (subventions et avances récupérables)"/>
    <x v="0"/>
    <n v="4820.7299999999996"/>
  </r>
  <r>
    <s v="Aides aux entreprises - Recherche et Technologie-Pôles de compétitivité - subventions aux entreprises, aux universités et aux centres de recherche (PAP-AW - mesure 1.2)"/>
    <s v="Aides aux entreprises - Recherche et Technologie-Pôles de compétitivité - subventions aux entreprises, aux universités et aux centres de recherche (PAP-AW - mesure 1.2)"/>
    <s v="18.32.01.07"/>
    <m/>
    <x v="0"/>
    <n v="46057.83"/>
    <n v="100"/>
    <s v="06. Industriële productie en technologie"/>
    <x v="0"/>
    <s v="Waals Gewest"/>
    <x v="4"/>
    <x v="2"/>
    <s v="410 O&amp;O-programma's en -projecten (subsidies en terugvorderbare voorschotten)"/>
    <s v="410 Programmes et projets de R&amp;D (subventions et avances récupérables)"/>
    <x v="0"/>
    <n v="46057.83"/>
  </r>
  <r>
    <s v="Aides aux entreprises - Recherche et Technologie-Programmes mobilisateurs - PM2.V"/>
    <s v="Aides aux entreprises - Recherche et Technologie-Programmes mobilisateurs - PM2.V"/>
    <s v="18.32.01.09"/>
    <m/>
    <x v="0"/>
    <n v="6366.46"/>
    <n v="100"/>
    <s v="06. Industriële productie en technologie"/>
    <x v="0"/>
    <s v="Waals Gewest"/>
    <x v="4"/>
    <x v="2"/>
    <s v="410 O&amp;O-programma's en -projecten (subsidies en terugvorderbare voorschotten)"/>
    <s v="410 Programmes et projets de R&amp;D (subventions et avances récupérables)"/>
    <x v="0"/>
    <n v="6366.46"/>
  </r>
  <r>
    <s v="Aides aux entreprises - Recherche et Technologie-Pôles de compétitivité - subventions aux entreprises, aux universités et aux centres de recherche (PM2.V)"/>
    <s v="Aides aux entreprises - Recherche et Technologie-Pôles de compétitivité - subventions aux entreprises, aux universités et aux centres de recherche (PM2.V)"/>
    <s v="18.32.01.11"/>
    <m/>
    <x v="0"/>
    <n v="10235.02"/>
    <n v="100"/>
    <s v="06. Industriële productie en technologie"/>
    <x v="0"/>
    <s v="Waals Gewest"/>
    <x v="4"/>
    <x v="2"/>
    <s v="410 O&amp;O-programma's en -projecten (subsidies en terugvorderbare voorschotten)"/>
    <s v="410 Programmes et projets de R&amp;D (subventions et avances récupérables)"/>
    <x v="0"/>
    <n v="10235.02"/>
  </r>
  <r>
    <s v="Aides aux entreprises - Recherche et Technologie- Subventions en faveur de l'innovation et du développement technologiques (aides aux PME)"/>
    <s v="Aides aux entreprises - Recherche et Technologie- Subventions en faveur de l'innovation et du développement technologiques (aides aux PME)"/>
    <s v="18.32.32.02"/>
    <m/>
    <x v="0"/>
    <n v="6486.47"/>
    <n v="100"/>
    <s v="06. Industriële productie en technologie"/>
    <x v="0"/>
    <s v="Waals Gewest"/>
    <x v="4"/>
    <x v="2"/>
    <s v="410 O&amp;O-programma's en -projecten (subsidies en terugvorderbare voorschotten)"/>
    <s v="410 Programmes et projets de R&amp;D (subventions et avances récupérables)"/>
    <x v="0"/>
    <n v="6486.47"/>
  </r>
  <r>
    <s v="Aides aux entreprises - Recherche et Technologie-Renforcement de la politique en matière de spin-out (partim PME) dans le cadre du Plan d'actions prioritaires pour l'Avenir wallon (PAP-AW)  "/>
    <s v="Aides aux entreprises - Recherche et Technologie-Renforcement de la politique en matière de spin-out (partim PME) dans le cadre du Plan d'actions prioritaires pour l'Avenir wallon (PAP-AW)  "/>
    <s v="18.32.32.03"/>
    <m/>
    <x v="0"/>
    <n v="581.62"/>
    <n v="100"/>
    <s v="06. Industriële productie en technologie"/>
    <x v="0"/>
    <s v="Waals Gewest"/>
    <x v="4"/>
    <x v="2"/>
    <s v="410 O&amp;O-programma's en -projecten (subsidies en terugvorderbare voorschotten)"/>
    <s v="410 Programmes et projets de R&amp;D (subventions et avances récupérables)"/>
    <x v="0"/>
    <n v="581.62"/>
  </r>
  <r>
    <s v="Aides aux entreprises - Recherche et Technologie-Subventions à des entreprises pour le financement de projets de recherche industrielle de base"/>
    <s v="Aides aux entreprises - Recherche et Technologie-Subventions à des entreprises pour le financement de projets de recherche industrielle de base"/>
    <s v="18.32.51.01"/>
    <m/>
    <x v="0"/>
    <n v="11117.21"/>
    <n v="100"/>
    <s v="06. Industriële productie en technologie"/>
    <x v="0"/>
    <s v="Waals Gewest"/>
    <x v="4"/>
    <x v="2"/>
    <s v="410 O&amp;O-programma's en -projecten (subsidies en terugvorderbare voorschotten)"/>
    <s v="410 Programmes et projets de R&amp;D (subventions et avances récupérables)"/>
    <x v="0"/>
    <n v="11117.21"/>
  </r>
  <r>
    <s v="Aides aux entreprises - Recherche et Technologie-Avances récupérables à des entreprises pour le financement de projets de recherche appliquée et de développement"/>
    <s v="Aides aux entreprises - Recherche et Technologie-Avances récupérables à des entreprises pour le financement de projets de recherche appliquée et de développement"/>
    <s v="18.32.81.01"/>
    <m/>
    <x v="0"/>
    <n v="34783.949999999997"/>
    <n v="100"/>
    <s v="06. Industriële productie en technologie"/>
    <x v="0"/>
    <s v="Waals Gewest"/>
    <x v="4"/>
    <x v="2"/>
    <s v="410 O&amp;O-programma's en -projecten (subsidies en terugvorderbare voorschotten)"/>
    <s v="410 Programmes et projets de R&amp;D (subventions et avances récupérables)"/>
    <x v="0"/>
    <n v="34783.949999999997"/>
  </r>
  <r>
    <s v="Fonds de la Recherche, du Développement et de l'Innovation-Fonds organique : Fonds destiné au soutien de la Recherche, du développement et de l'innovation"/>
    <s v="Fonds de la Recherche, du Développement et de l'Innovation-Fonds organique : Fonds destiné au soutien de la Recherche, du développement et de l'innovation"/>
    <s v="18.34.01.01"/>
    <m/>
    <x v="0"/>
    <n v="14430.98"/>
    <n v="100"/>
    <s v="06. Industriële productie en technologie"/>
    <x v="0"/>
    <s v="Waals Gewest"/>
    <x v="4"/>
    <x v="2"/>
    <s v="410 O&amp;O-programma's en -projecten (subsidies en terugvorderbare voorschotten)"/>
    <s v="410 Programmes et projets de R&amp;D (subventions et avances récupérables)"/>
    <x v="0"/>
    <n v="14430.98"/>
  </r>
  <r>
    <s v="Werkingssubsidies aan eenheden van collectief onderzoek, universiteiten en van het hoger onderwijs voor de realisatie van de met O&amp;O verwante diensten (artikel 10 van de ordonnantie van 21 februari 2002)"/>
    <s v="Subventions de fonctionnement à des unités de recherche collective, universitaires et de l'enseignement supérieur pour la réalisation de services connexes à la R&amp;D (article 10 de l’ordonnance du 21 février 2002)"/>
    <s v="02 001.34.01.3300"/>
    <m/>
    <x v="0"/>
    <n v="2000"/>
    <n v="100"/>
    <s v="06. Industriële productie en technologie"/>
    <x v="0"/>
    <s v="Brussels Hoofdstedelijk Gewest"/>
    <x v="0"/>
    <x v="3"/>
    <s v="410 O&amp;O-programma's en -projecten (subsidies en terugvorderbare voorschotten)"/>
    <s v="410 Programmes et projets de R&amp;D (subventions et avances récupérables)"/>
    <x v="0"/>
    <n v="2000"/>
  </r>
  <r>
    <s v="Werkingssubsidies aan ondernemingen voor precompetitief industrieel onderzoek en industrieel onderzoek (artikel 6 van de ordonnantie van 21 februari 2002)"/>
    <s v="Subventions de fonctionnement aux entreprises pour des actions de recherche industrielle précompétitive et de recherche industrielle (article 6 de l’ordonnance du 21 février 2002)"/>
    <s v="02 001.38.01.3132"/>
    <m/>
    <x v="0"/>
    <n v="4252"/>
    <n v="100"/>
    <s v="06. Industriële productie en technologie"/>
    <x v="0"/>
    <s v="Brussels Hoofdstedelijk Gewest"/>
    <x v="0"/>
    <x v="3"/>
    <s v="612 Précompetitief industrieel onderzoek (ex-IWONL)"/>
    <s v="612 Recherche industrielle précompétitive (ex-IRSIA)"/>
    <x v="1"/>
    <n v="4252"/>
  </r>
  <r>
    <s v="Werkingssubsidies aan KMO's voor het Programma Eurostars"/>
    <s v="Subventions de fonctionnement à des PME pour le Programme Eurostars"/>
    <s v="02 001.38.02.3132"/>
    <m/>
    <x v="0"/>
    <n v="59"/>
    <n v="100"/>
    <s v="06. Industriële productie en technologie"/>
    <x v="0"/>
    <s v="Brussels Hoofdstedelijk Gewest"/>
    <x v="0"/>
    <x v="3"/>
    <s v="410 O&amp;O-programma's en -projecten (subsidies en terugvorderbare voorschotten)"/>
    <s v="410 Programmes et projets de R&amp;D (subventions et avances récupérables)"/>
    <x v="0"/>
    <n v="59"/>
  </r>
  <r>
    <s v="Werkingssubsidies aan KMO's voor technische haalbaarheidsstudies, de indiening en instandhouding van octrooien (artikel 8§3 van de ordonnantie van 21 februari 2002)"/>
    <s v="Subventions de fonctionnement à des PME pour des études de faisabilité technique, le dépôt et le maintien de brevet (article 8 § 3 de l’ordonnance du 21 février 2002 )"/>
    <s v="02 001.38.03.3132"/>
    <m/>
    <x v="0"/>
    <n v="25"/>
    <n v="100"/>
    <s v="06. Industriële productie en technologie"/>
    <x v="0"/>
    <s v="Brussels Hoofdstedelijk Gewest"/>
    <x v="0"/>
    <x v="3"/>
    <s v="410 O&amp;O-programma's en -projecten (subsidies en terugvorderbare voorschotten)"/>
    <s v="410 Programmes et projets de R&amp;D (subventions et avances récupérables)"/>
    <x v="0"/>
    <n v="25"/>
  </r>
  <r>
    <s v="Toelagen aan ondernemingen voor preconcurrentiële ontwikkeling (artikel 7 van de ordonnantie van 21 februari 2002)"/>
    <s v="Subventions aux entreprises pour développement préconcurrentiel (article 7 de l'ordonnance du 21 février 2002)"/>
    <s v="02 001.38.05.3132"/>
    <m/>
    <x v="0"/>
    <n v="5809"/>
    <n v="100"/>
    <s v="06. Industriële productie en technologie"/>
    <x v="0"/>
    <s v="Brussels Hoofdstedelijk Gewest"/>
    <x v="0"/>
    <x v="3"/>
    <s v="410 O&amp;O-programma's en -projecten (subsidies en terugvorderbare voorschotten)"/>
    <s v="410 Programmes et projets de R&amp;D (subventions et avances récupérables)"/>
    <x v="0"/>
    <n v="5809"/>
  </r>
  <r>
    <s v="Werkingssubsidies aan ondernemingen voor proces- en organisatieinnovatie op het gebied van de diensten"/>
    <s v="Subventions de fonctionnement aux entreprises pour l'innovation de procédé et d'organisation de services"/>
    <s v="02 001.38.06.3132"/>
    <m/>
    <x v="0"/>
    <n v="65"/>
    <n v="100"/>
    <s v="06. Industriële productie en technologie"/>
    <x v="0"/>
    <s v="Brussels Hoofdstedelijk Gewest"/>
    <x v="0"/>
    <x v="3"/>
    <s v="410 O&amp;O-programma's en -projecten (subsidies en terugvorderbare voorschotten)"/>
    <s v="410 Programmes et projets de R&amp;D (subventions et avances récupérables)"/>
    <x v="0"/>
    <n v="65"/>
  </r>
  <r>
    <s v="Werkingssubsidies aan KMO's voor industriële eigendomsrechten"/>
    <s v="Subventions de fonctionnement à des PME pour droits de propriété intellectuelle"/>
    <s v="02 001.38.07.3132"/>
    <m/>
    <x v="0"/>
    <n v="165"/>
    <n v="100"/>
    <s v="06. Industriële productie en technologie"/>
    <x v="0"/>
    <s v="Brussels Hoofdstedelijk Gewest"/>
    <x v="0"/>
    <x v="3"/>
    <s v="410 O&amp;O-programma's en -projecten (subsidies en terugvorderbare voorschotten)"/>
    <s v="410 Programmes et projets de R&amp;D (subventions et avances récupérables)"/>
    <x v="0"/>
    <n v="165"/>
  </r>
  <r>
    <s v="Werkingssubsidies aan innovatieve KO's Starters"/>
    <s v="Suventions de fonctionnement à des jeunes PE innovantes"/>
    <s v="02 001.38.08.3132"/>
    <m/>
    <x v="0"/>
    <n v="100"/>
    <n v="100"/>
    <s v="06. Industriële productie en technologie"/>
    <x v="0"/>
    <s v="Brussels Hoofdstedelijk Gewest"/>
    <x v="0"/>
    <x v="3"/>
    <s v="410 O&amp;O-programma's en -projecten (subsidies en terugvorderbare voorschotten)"/>
    <s v="410 Programmes et projets de R&amp;D (subventions et avances récupérables)"/>
    <x v="0"/>
    <n v="100"/>
  </r>
  <r>
    <s v="Werkingssubsidies aan KMO's en middelgrote ondernemingen voor internationale partnerships"/>
    <s v="Subventions de fonctionnement à des PME et des moyennes entreprises pour des partenariats inernationaux"/>
    <s v="02 001.38.10.3132"/>
    <m/>
    <x v="0"/>
    <n v="50"/>
    <n v="100"/>
    <s v="06. Industriële productie en technologie"/>
    <x v="0"/>
    <s v="Brussels Hoofdstedelijk Gewest"/>
    <x v="0"/>
    <x v="3"/>
    <s v="410 O&amp;O-programma's en -projecten (subsidies en terugvorderbare voorschotten)"/>
    <s v="410 Programmes et projets de R&amp;D (subventions et avances récupérables)"/>
    <x v="0"/>
    <n v="50"/>
  </r>
  <r>
    <s v="Terugvorderbare voorschotten aan ondernemingen voor de vervaardiging van prototypes, voor onderzoek inzake geavanceerde technologie en voor de ontwikkeling van het regionaal toegepast onderzoek en de preconcurrentiële ontwikkeling"/>
    <s v="Avances récupérables aux entreprises pour la fabrication de prototypes, pour les recherches de technologie avancée et pour développer les travaux de recherche appliquée régionale et le développement préconcurrentiel"/>
    <s v="02 001.40.01.8112"/>
    <m/>
    <x v="0"/>
    <n v="3586"/>
    <n v="100"/>
    <s v="06. Industriële productie en technologie"/>
    <x v="0"/>
    <s v="Brussels Hoofdstedelijk Gewest"/>
    <x v="0"/>
    <x v="3"/>
    <s v="410 O&amp;O-programma's en -projecten (subsidies en terugvorderbare voorschotten)"/>
    <s v="410 Programmes et projets de R&amp;D (subventions et avances récupérables)"/>
    <x v="0"/>
    <n v="3586"/>
  </r>
  <r>
    <s v="Werkingssubsidies aan eenheden van collectief onderzoek, universiteiten en van het hoger onderwijs voor  internationale partnerships (artikel 23 van de ordonnantie van 26 maart 2009)"/>
    <s v="Subventions de fonctionnement à des unités de recherche collective, universitaires et de l'enseignement supérieur pour des partenariats internationaux (article 23 de l'ordonnance du 26 mars 2009)"/>
    <s v="02 001.53.04.4430"/>
    <m/>
    <x v="0"/>
    <n v="50"/>
    <n v="100"/>
    <s v="13. Algemene kennisvooruitgang: O&amp;O gefinancierd uit andere bronnen dan AUF"/>
    <x v="1"/>
    <s v="Brussels Hoofdstedelijk Gewest"/>
    <x v="0"/>
    <x v="3"/>
    <s v="410 O&amp;O-programma's en -projecten (subsidies en terugvorderbare voorschotten)"/>
    <s v="410 Programmes et projets de R&amp;D (subventions et avances récupérables)"/>
    <x v="0"/>
    <n v="50"/>
  </r>
  <r>
    <s v="Werkingssubsidies aan aan eenheden van collectieve onderzoek, universiteiten en van de hoger onderwijs voor de tijdelijke aanwerving van hooggekawlificeerd personeel (artikel 25 §1 van de ordonnantie van 26 maart 2009)"/>
    <s v="Subventions de fonctionnement à des unités de recherche collective, universitaires et de l'enseignement supérieur  pour l'engagement de personnel hautement qualifié (article 25 de l'ordonnance du 26 mars 2009)"/>
    <s v="02 001.53.05.4430"/>
    <m/>
    <x v="0"/>
    <n v="300"/>
    <n v="100"/>
    <s v="13. Algemene kennisvooruitgang: O&amp;O gefinancierd uit andere bronnen dan AUF"/>
    <x v="1"/>
    <s v="Brussels Hoofdstedelijk Gewest"/>
    <x v="0"/>
    <x v="3"/>
    <s v="410 O&amp;O-programma's en -projecten (subsidies en terugvorderbare voorschotten)"/>
    <s v="410 Programmes et projets de R&amp;D (subventions et avances récupérables)"/>
    <x v="0"/>
    <n v="300"/>
  </r>
  <r>
    <s v="Werkingssubsidies aan universiteiten, hogescholen, KMO's en vzw's voor acties in verband met onderzoek, ontwikkeling, demonstratie en valorisatie op het vlak van het wetenschappelijk onderzoek financierd door de EU "/>
    <s v="Subventions de fonctionnement aux universités, aux hautes écoles, aux PME et asbl pour des actions de recherche, de développement, de démonstration et de valorisation dans le domaine de la recherche scientifique cofinancées par l'UE"/>
    <s v="02 002.34.01.3300"/>
    <m/>
    <x v="0"/>
    <n v="40"/>
    <n v="100"/>
    <s v="06. Industriële productie en technologie"/>
    <x v="0"/>
    <s v="Brussels Hoofdstedelijk Gewest"/>
    <x v="0"/>
    <x v="3"/>
    <s v="410 O&amp;O-programma's en -projecten (subsidies en terugvorderbare voorschotten)"/>
    <s v="410 Programmes et projets de R&amp;D (subventions et avances récupérables)"/>
    <x v="0"/>
    <n v="40"/>
  </r>
  <r>
    <s v="Werkingssubsidies aan universiteiten, hogescholen, vzw's en ondernemingen voor acties in verband met onderzoek, ontwikkeling, demonstratie en valorisatie op het vlak van het wetenschappelijk onderzoek"/>
    <s v="Subventions de fonctionnement à des universités, des hautes écoles, asbl et entreprises pour des actions de recherche, de développement, de démonstration et de valorisation dans le domaine de la recherche scientifique"/>
    <s v="02 002.34.02.3300"/>
    <m/>
    <x v="0"/>
    <n v="40"/>
    <n v="100"/>
    <s v="06. Industriële productie en technologie"/>
    <x v="0"/>
    <s v="Brussels Hoofdstedelijk Gewest"/>
    <x v="0"/>
    <x v="3"/>
    <s v="410 O&amp;O-programma's en -projecten (subsidies en terugvorderbare voorschotten)"/>
    <s v="410 Programmes et projets de R&amp;D (subventions et avances récupérables)"/>
    <x v="0"/>
    <n v="40"/>
  </r>
  <r>
    <s v="Werkingssubsidies voor intergewestelijk collectief onderzoek en technologische sturing"/>
    <s v="Subventions de fonctionnement pour des actions interrégionales de recherche collective et de guidance technologique"/>
    <s v="02 002.34.03.3300"/>
    <m/>
    <x v="0"/>
    <n v="1431"/>
    <n v="100"/>
    <s v="06. Industriële productie en technologie"/>
    <x v="0"/>
    <s v="Brussels Hoofdstedelijk Gewest"/>
    <x v="0"/>
    <x v="3"/>
    <s v="410 O&amp;O-programma's en -projecten (subsidies en terugvorderbare voorschotten)"/>
    <s v="410 Programmes et projets de R&amp;D (subventions et avances récupérables)"/>
    <x v="0"/>
    <n v="1431"/>
  </r>
  <r>
    <s v="Werkingssubsidies aan de universiteiten en Hogescholen voor het programma SOIB"/>
    <s v="Subventions de fonctionnement aux universités et Hautes Ecoles pour le programme SOIB"/>
    <s v="02 002.34.05.3300"/>
    <m/>
    <x v="0"/>
    <n v="873"/>
    <n v="100"/>
    <s v="13. Algemene kennisvooruitgang: O&amp;O gefinancierd uit andere bronnen dan AUF"/>
    <x v="1"/>
    <s v="Brussels Hoofdstedelijk Gewest"/>
    <x v="0"/>
    <x v="3"/>
    <s v="410 O&amp;O-programma's en -projecten (subsidies en terugvorderbare voorschotten)"/>
    <s v="410 Programmes et projets de R&amp;D (subventions et avances récupérables)"/>
    <x v="0"/>
    <n v="873"/>
  </r>
  <r>
    <s v="Werkingssubsidies aan universiteiten en hogescholen voor jaarlijkse impulsprogramma's"/>
    <s v="Subventions de fonctionnement aux universités ou hautes écoles pour des programmes pluriannuels d'impulsion"/>
    <s v="02 002.34.06.3300"/>
    <m/>
    <x v="0"/>
    <n v="3814"/>
    <n v="100"/>
    <s v="06. Industriële productie en technologie"/>
    <x v="0"/>
    <s v="Brussels Hoofdstedelijk Gewest"/>
    <x v="0"/>
    <x v="3"/>
    <s v="410 O&amp;O-programma's en -projecten (subsidies en terugvorderbare voorschotten)"/>
    <s v="410 Programmes et projets de R&amp;D (subventions et avances récupérables)"/>
    <x v="0"/>
    <n v="3814"/>
  </r>
  <r>
    <s v="Werkingssubsidies aan de universiteiten en Hogescholen voor het programma SOIB"/>
    <s v="Subventions de fonctionnement aux universités et Hautes Ecoles pour le programme SOIB"/>
    <s v="02 002.53.02.4430"/>
    <m/>
    <x v="0"/>
    <n v="1345"/>
    <n v="100"/>
    <s v="13. Algemene kennisvooruitgang: O&amp;O gefinancierd uit andere bronnen dan AUF"/>
    <x v="1"/>
    <s v="Brussels Hoofdstedelijk Gewest"/>
    <x v="0"/>
    <x v="3"/>
    <s v="410 O&amp;O-programma's en -projecten (subsidies en terugvorderbare voorschotten)"/>
    <s v="410 Programmes et projets de R&amp;D (subventions et avances récupérables)"/>
    <x v="0"/>
    <n v="1345"/>
  </r>
  <r>
    <s v="Werkingssubsidies aan universiteiten en hogescholen voor jaarlijkse impulsprogramma's"/>
    <s v="Subventions de fonctionnement aux universités ou hautes écoles pour des programmes pluriannuels d'impulsion"/>
    <s v="02 002.53.03.4430"/>
    <m/>
    <x v="0"/>
    <n v="1935"/>
    <n v="100"/>
    <s v="13. Algemene kennisvooruitgang: O&amp;O gefinancierd uit andere bronnen dan AUF"/>
    <x v="1"/>
    <s v="Brussels Hoofdstedelijk Gewest"/>
    <x v="0"/>
    <x v="3"/>
    <s v="410 O&amp;O-programma's en -projecten (subsidies en terugvorderbare voorschotten)"/>
    <s v="410 Programmes et projets de R&amp;D (subventions et avances récupérables)"/>
    <x v="0"/>
    <n v="1935"/>
  </r>
  <r>
    <s v="Werkingssubsidies in het kader van het programma Prospective Research for Brussels bestemd voor universiteiten en hogescholen"/>
    <s v="Subventions de fonctionnement dans le cadre du programme Prospective Research for Brussels destiné aux universités et hautes écoles"/>
    <s v="02 003.34.01.3300"/>
    <m/>
    <x v="0"/>
    <n v="1426"/>
    <n v="100"/>
    <s v="13. Algemene kennisvooruitgang: O&amp;O gefinancierd uit andere bronnen dan AUF"/>
    <x v="1"/>
    <s v="Brussels Hoofdstedelijk Gewest"/>
    <x v="0"/>
    <x v="3"/>
    <s v="410 O&amp;O-programma's en -projecten (subsidies en terugvorderbare voorschotten)"/>
    <s v="410 Programmes et projets de R&amp;D (subventions et avances récupérables)"/>
    <x v="0"/>
    <n v="1426"/>
  </r>
  <r>
    <s v="Werkingssubsidies voor het programma Research in Brussels B2B brains back to Brussels"/>
    <s v="Subventions de fonctionnement pour le programmes B2B brains back to Brussels"/>
    <s v="02 003.34.03.3300"/>
    <m/>
    <x v="0"/>
    <n v="863"/>
    <n v="100"/>
    <s v="13. Algemene kennisvooruitgang: O&amp;O gefinancierd uit andere bronnen dan AUF"/>
    <x v="1"/>
    <s v="Brussels Hoofdstedelijk Gewest"/>
    <x v="0"/>
    <x v="3"/>
    <s v="410 O&amp;O-programma's en -projecten (subsidies en terugvorderbare voorschotten)"/>
    <s v="410 Programmes et projets de R&amp;D (subventions et avances récupérables)"/>
    <x v="0"/>
    <n v="863"/>
  </r>
  <r>
    <s v="Werkingssubsidies in het kader van het programma Prospective Research for Brussels bestemd voor universiteiten en hogescholen"/>
    <s v="Subventions de fonctionnement dans le cadre du programme Prospective Research for Brussels destiné aux universités et hautes écoles"/>
    <s v="02 003.53.01.4430"/>
    <m/>
    <x v="0"/>
    <n v="1056"/>
    <n v="100"/>
    <s v="13. Algemene kennisvooruitgang: O&amp;O gefinancierd uit andere bronnen dan AUF"/>
    <x v="1"/>
    <s v="Brussels Hoofdstedelijk Gewest"/>
    <x v="0"/>
    <x v="3"/>
    <s v="410 O&amp;O-programma's en -projecten (subsidies en terugvorderbare voorschotten)"/>
    <s v="410 Programmes et projets de R&amp;D (subventions et avances récupérables)"/>
    <x v="0"/>
    <n v="1056"/>
  </r>
  <r>
    <s v="Werkingssubsidies voor het programma Research in Brussels B2B brains back to Brussels bestemd voor universiteiten en hogescholen"/>
    <s v="Subventions de fonctionnement pour le programmes B2B brains back to Brussels destiné aux universités et hautes écoles"/>
    <s v="02 003.53.02.4430"/>
    <m/>
    <x v="0"/>
    <n v="1370"/>
    <n v="100"/>
    <s v="13. Algemene kennisvooruitgang: O&amp;O gefinancierd uit andere bronnen dan AUF"/>
    <x v="1"/>
    <s v="Brussels Hoofdstedelijk Gewest"/>
    <x v="0"/>
    <x v="3"/>
    <s v="410 O&amp;O-programma's en -projecten (subsidies en terugvorderbare voorschotten)"/>
    <s v="410 Programmes et projets de R&amp;D (subventions et avances récupérables)"/>
    <x v="0"/>
    <n v="1370"/>
  </r>
  <r>
    <s v="Werkingsuitgaven verbonden met overheidsopdrachten voor expertises, beheer van dossiers, onderzoek en studies door derden"/>
    <s v="Dépenses de fonctionnement liées aux marchés publics pour expertises, gestion de dossiers, recherche et études par des tiers "/>
    <s v="14 001.08.01.1211"/>
    <m/>
    <x v="0"/>
    <n v="18"/>
    <n v="100"/>
    <s v="13. Algemene kennisvooruitgang: O&amp;O gefinancierd uit andere bronnen dan AUF"/>
    <x v="1"/>
    <s v="Brussels Hoofdstedelijk Gewest"/>
    <x v="0"/>
    <x v="3"/>
    <s v="314 Subsidies voor studies, enquêtes, onderzoek-contracten, acties n.e.g."/>
    <s v="314 Subventions pour études, enquêtes, contrats de recherche, actions n.c.a."/>
    <x v="6"/>
    <n v="18"/>
  </r>
  <r>
    <s v="Werkingsuitgaven verbonden met overheidsopdrachten voor de promotie van het wetenschappelijk onderzoek en de ontwikkeling van een kennismaatschappij"/>
    <s v="Dépenses de fonctionnement liées aux marchés publics pour la promotion de la recherche et le développement d'une société de la connaissance"/>
    <s v="14 001.08.02.1211"/>
    <m/>
    <x v="0"/>
    <n v="56"/>
    <n v="100"/>
    <s v="13. Algemene kennisvooruitgang: O&amp;O gefinancierd uit andere bronnen dan AUF"/>
    <x v="1"/>
    <s v="Brussels Hoofdstedelijk Gewest"/>
    <x v="0"/>
    <x v="3"/>
    <s v="314 Subsidies voor studies, enquêtes, onderzoek-contracten, acties n.e.g."/>
    <s v="314 Subventions pour études, enquêtes, contrats de recherche, actions n.c.a."/>
    <x v="6"/>
    <n v="56"/>
  </r>
  <r>
    <s v="Juridische uitgaven"/>
    <s v="Dépenses juridiques"/>
    <s v="14 001.08.04.1211"/>
    <m/>
    <x v="0"/>
    <n v="2"/>
    <n v="100"/>
    <s v="13. Algemene kennisvooruitgang: O&amp;O gefinancierd uit andere bronnen dan AUF"/>
    <x v="1"/>
    <s v="Brussels Hoofdstedelijk Gewest"/>
    <x v="0"/>
    <x v="3"/>
    <s v="312 Administratie, controle, commissies, jury's..."/>
    <s v="312 Administration, contrôle, commissions, jurys..."/>
    <x v="6"/>
    <n v="2"/>
  </r>
  <r>
    <s v="Werkingssubsidies aan privé-verenigingen ten einde de promotie van het onderzoek te verzekeren"/>
    <s v="Subventions de fonctionnement aux associations privées afin d'assurer la promotion de la recherche"/>
    <s v="14 002.34.01.3300"/>
    <m/>
    <x v="0"/>
    <n v="213"/>
    <n v="100"/>
    <s v="13. Algemene kennisvooruitgang: O&amp;O gefinancierd uit andere bronnen dan AUF"/>
    <x v="1"/>
    <s v="Brussels Hoofdstedelijk Gewest"/>
    <x v="0"/>
    <x v="3"/>
    <s v="311 Subsidies reizen, beurzen, congressen, publikaties, tentoonstellingen..."/>
    <s v="311 Subventions, voyages, bourses, congrès, publications, expositions..."/>
    <x v="6"/>
    <n v="213"/>
  </r>
  <r>
    <s v="Werkingssubidies aan privé instellingen ten einde van bevordering van het onderzoek en de ontwikkeling van een kennismaatschappij te verzekeren"/>
    <s v="Subventions de fonctionnement aux associations privées afin d'assurer la promotion de la recherche et le développement d'une société de la connaissance"/>
    <s v="14 002.42.01.4523"/>
    <m/>
    <x v="0"/>
    <n v="75"/>
    <n v="100"/>
    <s v="13. Algemene kennisvooruitgang: O&amp;O gefinancierd uit andere bronnen dan AUF"/>
    <x v="1"/>
    <s v="Brussels Hoofdstedelijk Gewest"/>
    <x v="0"/>
    <x v="3"/>
    <s v="311 Subsidies reizen, beurzen, congressen, publikaties, tentoonstellingen..."/>
    <s v="311 Subventions, voyages, bourses, congrès, publications, expositions..."/>
    <x v="6"/>
    <n v="75"/>
  </r>
  <r>
    <s v="Werkingssubidies aan onderwijsinstellingen ten einde de bevordering van het onderzoek en de ontwikkeling van een kennismaatschappij te verzekeren"/>
    <s v="Subventions de fonctionnement aux institutions d'enseignement afin d'assurer la promotion de la recherche et le développement d'une société de la connaissance"/>
    <s v="14 002.53.01.3300"/>
    <m/>
    <x v="0"/>
    <n v="36"/>
    <n v="100"/>
    <s v="13. Algemene kennisvooruitgang: O&amp;O gefinancierd uit andere bronnen dan AUF"/>
    <x v="1"/>
    <s v="Brussels Hoofdstedelijk Gewest"/>
    <x v="0"/>
    <x v="3"/>
    <s v="311 Subsidies reizen, beurzen, congressen, publikaties, tentoonstellingen..."/>
    <s v="311 Subventions, voyages, bourses, congrès, publications, expositions..."/>
    <x v="6"/>
    <n v="36"/>
  </r>
  <r>
    <s v="Werkingssubsidies aan onderwijsintellingen ten einde de bevordering van het onderzoek en de ontwikkeling van een kennismaatschappij te verzekeren"/>
    <s v="Subventions de fonctionnement aux institutions d'enseignement afin d'assurer la promotion de la recherche et le développement d'une société de la connaissance"/>
    <s v="14 002.53.02.4430"/>
    <m/>
    <x v="0"/>
    <n v="110"/>
    <n v="100"/>
    <s v="13. Algemene kennisvooruitgang: O&amp;O gefinancierd uit andere bronnen dan AUF"/>
    <x v="1"/>
    <s v="Brussels Hoofdstedelijk Gewest"/>
    <x v="0"/>
    <x v="3"/>
    <s v="311 Subsidies reizen, beurzen, congressen, publikaties, tentoonstellingen..."/>
    <s v="311 Subventions, voyages, bourses, congrès, publications, expositions..."/>
    <x v="6"/>
    <n v="110"/>
  </r>
  <r>
    <s v="Werkingssubisidies aan privé-instellingen voor onderzoeken, acties of studies zonder economisch doel"/>
    <s v="Subventions de fonctionnement aux associations privées pour des recherches, actions ou études sans but économique"/>
    <s v="14 003.34.01.3300"/>
    <m/>
    <x v="0"/>
    <n v="119"/>
    <n v="100"/>
    <s v="13. Algemene kennisvooruitgang: O&amp;O gefinancierd uit andere bronnen dan AUF"/>
    <x v="1"/>
    <s v="Brussels Hoofdstedelijk Gewest"/>
    <x v="0"/>
    <x v="3"/>
    <s v="314 Subsidies voor studies, enquêtes, onderzoek-contracten, acties n.e.g."/>
    <s v="314 Subventions pour études, enquêtes, contrats de recherche, actions n.c.a."/>
    <x v="6"/>
    <n v="119"/>
  </r>
  <r>
    <s v="Werkingssubidies aan onderwijsinstellingen voor onderzoeken, acties of studies zonder economisch doel"/>
    <s v="Subventions de fonctionnement aux institutions d'enseignement pour des recherches, actions ou études sans but économique"/>
    <s v="14 003.53.01.4430"/>
    <m/>
    <x v="0"/>
    <n v="121"/>
    <n v="100"/>
    <s v="13. Algemene kennisvooruitgang: O&amp;O gefinancierd uit andere bronnen dan AUF"/>
    <x v="1"/>
    <s v="Brussels Hoofdstedelijk Gewest"/>
    <x v="0"/>
    <x v="3"/>
    <s v="314 Subsidies voor studies, enquêtes, onderzoek-contracten, acties n.e.g."/>
    <s v="314 Subventions pour études, enquêtes, contrats de recherche, actions n.c.a."/>
    <x v="6"/>
    <n v="121"/>
  </r>
  <r>
    <s v="Subventions musées"/>
    <s v="Subventions musées"/>
    <s v="24113308"/>
    <m/>
    <x v="0"/>
    <n v="85"/>
    <n v="25"/>
    <s v="10. Cultuur, recreatie, godsdienst en media"/>
    <x v="5"/>
    <s v="Franse Gemeenschap"/>
    <x v="1"/>
    <x v="3"/>
    <s v="324 Subsidies voor studies, enquêtes, expertise-contracten, onderzoekcontracten, acties n.e.g."/>
    <s v="324 Subventions pour études, enquêtes, contrats d'expertise, contrats de recherche, actions n.c.a."/>
    <x v="6"/>
    <n v="21.25"/>
  </r>
  <r>
    <s v="Subventions musées"/>
    <s v="Subventions musées"/>
    <s v="24113309"/>
    <m/>
    <x v="0"/>
    <n v="13"/>
    <n v="25"/>
    <s v="10. Cultuur, recreatie, godsdienst en media"/>
    <x v="5"/>
    <s v="Franse Gemeenschap"/>
    <x v="1"/>
    <x v="3"/>
    <s v="324 Subsidies voor studies, enquêtes, expertise-contracten, onderzoekcontracten, acties n.e.g."/>
    <s v="324 Subventions pour études, enquêtes, contrats d'expertise, contrats de recherche, actions n.c.a."/>
    <x v="6"/>
    <n v="3.25"/>
  </r>
  <r>
    <s v="Subventions musées"/>
    <s v="Subventions musées"/>
    <s v="24113310"/>
    <m/>
    <x v="0"/>
    <n v="79"/>
    <n v="25"/>
    <s v="10. Cultuur, recreatie, godsdienst en media"/>
    <x v="5"/>
    <s v="Franse Gemeenschap"/>
    <x v="1"/>
    <x v="3"/>
    <s v="324 Subsidies voor studies, enquêtes, expertise-contracten, onderzoekcontracten, acties n.e.g."/>
    <s v="324 Subventions pour études, enquêtes, contrats d'expertise, contrats de recherche, actions n.c.a."/>
    <x v="6"/>
    <n v="19.75"/>
  </r>
  <r>
    <s v="Subventions musées"/>
    <s v="Subventions musées"/>
    <s v="24113334"/>
    <m/>
    <x v="0"/>
    <n v="3257"/>
    <n v="22"/>
    <s v="10. Cultuur, recreatie, godsdienst en media"/>
    <x v="5"/>
    <s v="Franse Gemeenschap"/>
    <x v="1"/>
    <x v="3"/>
    <s v="324 Subsidies voor studies, enquêtes, expertise-contracten, onderzoekcontracten, acties n.e.g."/>
    <s v="324 Subventions pour études, enquêtes, contrats d'expertise, contrats de recherche, actions n.c.a."/>
    <x v="6"/>
    <n v="716.54"/>
  </r>
  <r>
    <s v="Subventions musées publics"/>
    <s v="Subventions musées publics"/>
    <s v="24114314"/>
    <m/>
    <x v="0"/>
    <n v="1421"/>
    <n v="25"/>
    <s v="10. Cultuur, recreatie, godsdienst en media"/>
    <x v="5"/>
    <s v="Franse Gemeenschap"/>
    <x v="1"/>
    <x v="3"/>
    <s v="324 Subsidies voor studies, enquêtes, expertise-contracten, onderzoekcontracten, acties n.e.g."/>
    <s v="324 Subventions pour études, enquêtes, contrats d'expertise, contrats de recherche, actions n.c.a."/>
    <x v="6"/>
    <n v="355.25"/>
  </r>
  <r>
    <s v="Subventions activités rech. ethnol."/>
    <s v="Subventions activités rech. ethnol."/>
    <s v="24133322"/>
    <m/>
    <x v="0"/>
    <n v="44"/>
    <n v="50"/>
    <s v="10. Cultuur, recreatie, godsdienst en media"/>
    <x v="5"/>
    <s v="Franse Gemeenschap"/>
    <x v="1"/>
    <x v="3"/>
    <s v="324 Subsidies voor studies, enquêtes, expertise-contracten, onderzoekcontracten, acties n.e.g."/>
    <s v="324 Subventions pour études, enquêtes, contrats d'expertise, contrats de recherche, actions n.c.a."/>
    <x v="6"/>
    <n v="22"/>
  </r>
  <r>
    <s v="Subventions Centres de culture scient."/>
    <s v="Subventions Centres de culture scient."/>
    <s v="24153340"/>
    <m/>
    <x v="0"/>
    <n v="25"/>
    <n v="100"/>
    <s v="10. Cultuur, recreatie, godsdienst en media"/>
    <x v="5"/>
    <s v="Franse Gemeenschap"/>
    <x v="1"/>
    <x v="3"/>
    <s v="324 Subsidies voor studies, enquêtes, expertise-contracten, onderzoekcontracten, acties n.e.g."/>
    <s v="324 Subventions pour études, enquêtes, contrats d'expertise, contrats de recherche, actions n.c.a."/>
    <x v="6"/>
    <n v="25"/>
  </r>
  <r>
    <s v="Rech...arts plast."/>
    <s v="Rech...arts plast."/>
    <s v="24211260"/>
    <m/>
    <x v="0"/>
    <n v="150"/>
    <n v="1"/>
    <s v="10. Cultuur, recreatie, godsdienst en media"/>
    <x v="5"/>
    <s v="Franse Gemeenschap"/>
    <x v="1"/>
    <x v="3"/>
    <s v="324 Subsidies voor studies, enquêtes, expertise-contracten, onderzoekcontracten, acties n.e.g."/>
    <s v="324 Subventions pour études, enquêtes, contrats d'expertise, contrats de recherche, actions n.c.a."/>
    <x v="6"/>
    <n v="1.5"/>
  </r>
  <r>
    <s v="Etudes rech. dom. sport"/>
    <s v="Etudes rech. dom. sport"/>
    <s v="26221232"/>
    <m/>
    <x v="0"/>
    <n v="262"/>
    <n v="25"/>
    <s v="10. Cultuur, recreatie, godsdienst en media"/>
    <x v="5"/>
    <s v="Franse Gemeenschap"/>
    <x v="1"/>
    <x v="3"/>
    <s v="314 Subsidies voor studies, enquêtes, onderzoek-contracten, acties n.e.g."/>
    <s v="314 Subventions pour études, enquêtes, contrats de recherche, actions n.c.a."/>
    <x v="6"/>
    <n v="65.5"/>
  </r>
  <r>
    <s v="Recherches subventions"/>
    <s v="Recherches subventions"/>
    <s v="40410110"/>
    <m/>
    <x v="0"/>
    <n v="905"/>
    <n v="100"/>
    <s v="09. Opvoeding"/>
    <x v="2"/>
    <s v="Franse Gemeenschap"/>
    <x v="1"/>
    <x v="3"/>
    <s v="324 Subsidies voor studies, enquêtes, expertise-contracten, onderzoekcontracten, acties n.e.g."/>
    <s v="324 Subventions pour études, enquêtes, contrats d'expertise, contrats de recherche, actions n.c.a."/>
    <x v="6"/>
    <n v="905"/>
  </r>
  <r>
    <s v="Frais de rech. en éducation/pol. enseign."/>
    <s v="Frais de rech. en éducation/pol. enseign."/>
    <s v="40411230"/>
    <m/>
    <x v="0"/>
    <n v="28"/>
    <n v="100"/>
    <s v="09. Opvoeding"/>
    <x v="2"/>
    <s v="Franse Gemeenschap"/>
    <x v="1"/>
    <x v="3"/>
    <s v="324 Subsidies voor studies, enquêtes, expertise-contracten, onderzoekcontracten, acties n.e.g."/>
    <s v="324 Subventions pour études, enquêtes, contrats d'expertise, contrats de recherche, actions n.c.a."/>
    <x v="6"/>
    <n v="28"/>
  </r>
  <r>
    <s v="Subvention recherches &amp; études pédagogiques"/>
    <s v="Subvention recherches &amp; études pédagogiques"/>
    <s v="40433308"/>
    <m/>
    <x v="0"/>
    <n v="45"/>
    <n v="55"/>
    <s v="09. Opvoeding"/>
    <x v="2"/>
    <s v="Franse Gemeenschap"/>
    <x v="1"/>
    <x v="3"/>
    <s v="324 Subsidies voor studies, enquêtes, expertise-contracten, onderzoekcontracten, acties n.e.g."/>
    <s v="324 Subventions pour études, enquêtes, contrats d'expertise, contrats de recherche, actions n.c.a."/>
    <x v="6"/>
    <n v="24.75"/>
  </r>
  <r>
    <s v="Dépenses de service (frais de fonctionnement)"/>
    <s v="Dépenses de service (frais de fonctionnement)"/>
    <s v="45021202"/>
    <m/>
    <x v="0"/>
    <n v="53"/>
    <n v="25"/>
    <s v="13. Algemene kennisvooruitgang: O&amp;O gefinancierd uit andere bronnen dan AUF"/>
    <x v="1"/>
    <s v="Franse Gemeenschap"/>
    <x v="1"/>
    <x v="3"/>
    <s v="322 Administratie, controle, commissies, jury's..."/>
    <s v="322 Administration, contrôle, commissions, jurys..."/>
    <x v="6"/>
    <n v="13.25"/>
  </r>
  <r>
    <s v="Subvention IHBR/EFAthènes"/>
    <s v="Subvention IHBR/EFAthènes"/>
    <s v="45113303"/>
    <m/>
    <x v="0"/>
    <n v="52"/>
    <n v="100"/>
    <s v="13. Algemene kennisvooruitgang: O&amp;O gefinancierd uit andere bronnen dan AUF"/>
    <x v="1"/>
    <s v="Franse Gemeenschap"/>
    <x v="1"/>
    <x v="3"/>
    <s v="323 Subsidies aan instellingen en verenigingen n.e.g."/>
    <s v="323 Subventions aux institutions et associations n.c.a."/>
    <x v="6"/>
    <n v="52"/>
  </r>
  <r>
    <s v="Subvention centre de recherche en math. (CREM)"/>
    <s v="Subvention centre de recherche en math. (CREM)"/>
    <s v="45123306"/>
    <m/>
    <x v="0"/>
    <n v="75"/>
    <n v="100"/>
    <s v="13. Algemene kennisvooruitgang: O&amp;O gefinancierd uit andere bronnen dan AUF"/>
    <x v="1"/>
    <s v="Franse Gemeenschap"/>
    <x v="1"/>
    <x v="3"/>
    <s v="323 Subsidies aan instellingen en verenigingen n.e.g."/>
    <s v="323 Subventions aux institutions et associations n.c.a."/>
    <x v="6"/>
    <n v="75"/>
  </r>
  <r>
    <s v="AUF"/>
    <s v="AUF"/>
    <s v="45123307"/>
    <m/>
    <x v="0"/>
    <n v="74"/>
    <n v="25"/>
    <s v="13. Algemene kennisvooruitgang: O&amp;O gefinancierd uit andere bronnen dan AUF"/>
    <x v="1"/>
    <s v="Franse Gemeenschap"/>
    <x v="1"/>
    <x v="3"/>
    <s v="313 Subsidies aan instellingen en verenigingen n.e.g."/>
    <s v="313 Subventions aux institutions et associations n.c.a."/>
    <x v="6"/>
    <n v="18.5"/>
  </r>
  <r>
    <s v="Subvention diffusion connaiss.scientifique"/>
    <s v="Subvention diffusion connaiss.scientifique"/>
    <s v="45123308"/>
    <m/>
    <x v="0"/>
    <n v="260"/>
    <n v="100"/>
    <s v="13. Algemene kennisvooruitgang: O&amp;O gefinancierd uit andere bronnen dan AUF"/>
    <x v="1"/>
    <s v="Franse Gemeenschap"/>
    <x v="1"/>
    <x v="3"/>
    <s v="321 Subsidies reizen, beurzen, congressen, publikaties, tentoonstellingen..."/>
    <s v="321 Subventions, voyages, bourses, congrès, publications, expositions..."/>
    <x v="6"/>
    <n v="260"/>
  </r>
  <r>
    <s v="Subventions à l'université des aînés"/>
    <s v="Subventions à l'université des aînés"/>
    <s v="45123309"/>
    <m/>
    <x v="0"/>
    <n v="25"/>
    <n v="25"/>
    <s v="13. Algemene kennisvooruitgang: O&amp;O gefinancierd uit andere bronnen dan AUF"/>
    <x v="1"/>
    <s v="Franse Gemeenschap"/>
    <x v="1"/>
    <x v="3"/>
    <s v="730 Andere programma's en projecten op internationaal vlak"/>
    <s v="730 Autres programmes et projets au niveau international"/>
    <x v="3"/>
    <n v="6.25"/>
  </r>
  <r>
    <s v="Subvention FRSFC/I.M."/>
    <s v="Subvention FRSFC/I.M."/>
    <s v="45203101"/>
    <m/>
    <x v="0"/>
    <n v="448"/>
    <n v="100"/>
    <s v="13. Algemene kennisvooruitgang: O&amp;O gefinancierd uit andere bronnen dan AUF"/>
    <x v="1"/>
    <s v="Franse Gemeenschap"/>
    <x v="1"/>
    <x v="3"/>
    <s v="440 FCFO - Fonds voor Collectief Fundamenteel Onderzoek-initiatief minister"/>
    <s v="440 FRFC - Fonds de la Recherche fondamentale collective-initiative ministérielle"/>
    <x v="0"/>
    <n v="448"/>
  </r>
  <r>
    <s v="Subvention FRSFC/I.M. (CRISP)"/>
    <s v="Subvention FRSFC/I.M. (CRISP)"/>
    <s v="45203301"/>
    <m/>
    <x v="0"/>
    <n v="242"/>
    <n v="100"/>
    <s v="13. Algemene kennisvooruitgang: O&amp;O gefinancierd uit andere bronnen dan AUF"/>
    <x v="1"/>
    <s v="Franse Gemeenschap"/>
    <x v="1"/>
    <x v="3"/>
    <s v="440 FCFO - Fonds voor Collectief Fundamenteel Onderzoek-initiatief minister"/>
    <s v="440 FRFC - Fonds de la Recherche fondamentale collective-initiative ministérielle"/>
    <x v="0"/>
    <n v="242"/>
  </r>
  <r>
    <s v="Subvention FRSFC/I.M. (sites archéologiques)"/>
    <s v="Subvention FRSFC/I.M. (sites archéologiques)"/>
    <s v="45203302"/>
    <m/>
    <x v="0"/>
    <n v="74"/>
    <n v="100"/>
    <s v="13. Algemene kennisvooruitgang: O&amp;O gefinancierd uit andere bronnen dan AUF"/>
    <x v="1"/>
    <s v="Franse Gemeenschap"/>
    <x v="1"/>
    <x v="3"/>
    <s v="440 FCFO - Fonds voor Collectief Fundamenteel Onderzoek-initiatief minister"/>
    <s v="440 FRFC - Fonds de la Recherche fondamentale collective-initiative ministérielle"/>
    <x v="0"/>
    <n v="74"/>
  </r>
  <r>
    <s v="Subvention FRSFC/I.M. (Inst. Intern. E. Solvay)"/>
    <s v="Subvention FRSFC/I.M. (Inst. Intern. E. Solvay)"/>
    <s v="45203303"/>
    <m/>
    <x v="0"/>
    <n v="52"/>
    <n v="100"/>
    <s v="13. Algemene kennisvooruitgang: O&amp;O gefinancierd uit andere bronnen dan AUF"/>
    <x v="1"/>
    <s v="Franse Gemeenschap"/>
    <x v="1"/>
    <x v="3"/>
    <s v="440 FCFO - Fonds voor Collectief Fundamenteel Onderzoek-initiatief minister"/>
    <s v="440 FRFC - Fonds de la Recherche fondamentale collective-initiative ministérielle"/>
    <x v="0"/>
    <n v="52"/>
  </r>
  <r>
    <s v="Printemps des Sciences"/>
    <s v="Printemps des Sciences"/>
    <s v="45310101"/>
    <m/>
    <x v="0"/>
    <n v="274"/>
    <n v="100"/>
    <s v="13. Algemene kennisvooruitgang: O&amp;O gefinancierd uit andere bronnen dan AUF"/>
    <x v="1"/>
    <s v="Franse Gemeenschap"/>
    <x v="1"/>
    <x v="3"/>
    <s v="321 Subsidies reizen, beurzen, congressen, publikaties, tentoonstellingen..."/>
    <s v="321 Subventions, voyages, bourses, congrès, publications, expositions..."/>
    <x v="6"/>
    <n v="274"/>
  </r>
  <r>
    <s v="Subvention prix, bourses et part.act.scient."/>
    <s v="Subvention prix, bourses et part.act.scient."/>
    <s v="45313309"/>
    <m/>
    <x v="0"/>
    <n v="131"/>
    <n v="100"/>
    <s v="13. Algemene kennisvooruitgang: O&amp;O gefinancierd uit andere bronnen dan AUF"/>
    <x v="1"/>
    <s v="Franse Gemeenschap"/>
    <x v="1"/>
    <x v="3"/>
    <s v="321 Subsidies reizen, beurzen, congressen, publikaties, tentoonstellingen..."/>
    <s v="321 Subventions, voyages, bourses, congrès, publications, expositions..."/>
    <x v="6"/>
    <n v="131"/>
  </r>
  <r>
    <s v="Subventions aux associations étudiants"/>
    <s v="Subventions aux associations étudiants"/>
    <s v="45313311"/>
    <m/>
    <x v="0"/>
    <n v="109"/>
    <n v="10"/>
    <s v="09. Opvoeding"/>
    <x v="2"/>
    <s v="Franse Gemeenschap"/>
    <x v="1"/>
    <x v="3"/>
    <s v="321 Subsidies reizen, beurzen, congressen, publikaties, tentoonstellingen..."/>
    <s v="321 Subventions, voyages, bourses, congrès, publications, expositions..."/>
    <x v="6"/>
    <n v="10.9"/>
  </r>
  <r>
    <s v="Subventions Assoc. scientif. et univ."/>
    <s v="Subventions Assoc. scientif. et univ."/>
    <s v="45314150"/>
    <m/>
    <x v="0"/>
    <n v="50"/>
    <n v="100"/>
    <s v="08. Landbouw"/>
    <x v="6"/>
    <s v="Franse Gemeenschap"/>
    <x v="1"/>
    <x v="3"/>
    <s v="321 Subsidies reizen, beurzen, congressen, publikaties, tentoonstellingen..."/>
    <s v="321 Subventions, voyages, bourses, congrès, publications, expositions..."/>
    <x v="6"/>
    <n v="50"/>
  </r>
  <r>
    <s v="Subvention voyages Jeun.chercheurs &amp; étudiants"/>
    <s v="Subvention voyages Jeun.chercheurs &amp; étudiants"/>
    <s v="45323311"/>
    <m/>
    <x v="0"/>
    <n v="52"/>
    <n v="100"/>
    <s v="13. Algemene kennisvooruitgang: O&amp;O gefinancierd uit andere bronnen dan AUF"/>
    <x v="1"/>
    <s v="Franse Gemeenschap"/>
    <x v="1"/>
    <x v="3"/>
    <s v="321 Subsidies reizen, beurzen, congressen, publikaties, tentoonstellingen..."/>
    <s v="321 Subventions, voyages, bourses, congrès, publications, expositions..."/>
    <x v="6"/>
    <n v="52"/>
  </r>
  <r>
    <s v="Subvention FNRS (Loi 27/7/71+Plan expans.)"/>
    <s v="Subvention FNRS (Loi 27/7/71+Plan expans.)"/>
    <s v="45334104+4105"/>
    <m/>
    <x v="0"/>
    <n v="49484"/>
    <n v="100"/>
    <s v="13. Algemene kennisvooruitgang: O&amp;O gefinancierd uit andere bronnen dan AUF"/>
    <x v="1"/>
    <s v="Franse Gemeenschap"/>
    <x v="1"/>
    <x v="3"/>
    <s v="510 NFWO - Nationaal Fonds voor Wetenschappelijk Onderzoek"/>
    <s v="510 FNRS - Fonds national de Recherche scientifique"/>
    <x v="2"/>
    <n v="49484"/>
  </r>
  <r>
    <s v="Subvention FRSM"/>
    <s v="Subvention FRSM"/>
    <s v="45334106"/>
    <m/>
    <x v="0"/>
    <n v="12500"/>
    <n v="100"/>
    <s v="13. Algemene kennisvooruitgang: O&amp;O gefinancierd uit andere bronnen dan AUF"/>
    <x v="1"/>
    <s v="Franse Gemeenschap"/>
    <x v="1"/>
    <x v="3"/>
    <s v="540 FGWO - Fonds voor Geneeskundig Wetenschappelijk Onderzoek"/>
    <s v="540 FRSM - Fonds de la Recherche scientifique médicale"/>
    <x v="2"/>
    <n v="12500"/>
  </r>
  <r>
    <s v="Subvention FRIA/bourses"/>
    <s v="Subvention FRIA/bourses"/>
    <s v="45334107"/>
    <m/>
    <x v="0"/>
    <n v="11560"/>
    <n v="100"/>
    <s v="13. Algemene kennisvooruitgang: O&amp;O gefinancierd uit andere bronnen dan AUF"/>
    <x v="1"/>
    <s v="Franse Gemeenschap"/>
    <x v="1"/>
    <x v="3"/>
    <s v="450 Specialisatiebeurzen (ex-IWONL)"/>
    <s v="450 Bourses de spécialisation (ex-IRSIA)"/>
    <x v="0"/>
    <n v="11560"/>
  </r>
  <r>
    <s v="Subvention IISN"/>
    <s v="Subvention IISN"/>
    <s v="45334108"/>
    <m/>
    <x v="0"/>
    <n v="11006"/>
    <n v="100"/>
    <s v="13. Algemene kennisvooruitgang: O&amp;O gefinancierd uit andere bronnen dan AUF"/>
    <x v="1"/>
    <s v="Franse Gemeenschap"/>
    <x v="1"/>
    <x v="3"/>
    <s v="530 IIKW - Interuniversitair Instituut voor Kernwetenschappen"/>
    <s v="530 IISN - Institut interuniversitaire des Sciences nucléaires"/>
    <x v="2"/>
    <n v="11006"/>
  </r>
  <r>
    <s v="Subvention C.I.M."/>
    <s v="Subvention C.I.M."/>
    <s v="45334109"/>
    <m/>
    <x v="0"/>
    <n v="221"/>
    <n v="100"/>
    <s v="13. Algemene kennisvooruitgang: O&amp;O gefinancierd uit andere bronnen dan AUF"/>
    <x v="1"/>
    <s v="Franse Gemeenschap"/>
    <x v="1"/>
    <x v="3"/>
    <s v="550 ICM - Interuniversitaire College voor Doctoraatsstudies in de Managementwetenschappen"/>
    <s v="550 CIM - Collège interuniversitaire d'Etudes doctorales dans les Sciences du Management"/>
    <x v="2"/>
    <n v="221"/>
  </r>
  <r>
    <s v="Subvention FRSFC/chercheurs"/>
    <s v="Subvention FRSFC/chercheurs"/>
    <s v="45334110"/>
    <m/>
    <x v="0"/>
    <n v="15894"/>
    <n v="100"/>
    <s v="13. Algemene kennisvooruitgang: O&amp;O gefinancierd uit andere bronnen dan AUF"/>
    <x v="1"/>
    <s v="Franse Gemeenschap"/>
    <x v="1"/>
    <x v="3"/>
    <s v="520 FCFO - Fonds voor Collectief Fundamenteel Onderzoek-initiatief navorsers"/>
    <s v="520 FRFC - Fonds de la Recherche fondamentale collective-initiative chercheurs"/>
    <x v="2"/>
    <n v="15894"/>
  </r>
  <r>
    <s v="Subvention Centres de génétique humaine"/>
    <s v="Subvention Centres de génétique humaine"/>
    <s v="45344110"/>
    <m/>
    <x v="0"/>
    <n v="794"/>
    <n v="15"/>
    <s v="07. Gezondheid"/>
    <x v="4"/>
    <s v="Franse Gemeenschap"/>
    <x v="1"/>
    <x v="3"/>
    <s v="323 Subsidies aan instellingen en verenigingen n.e.g."/>
    <s v="323 Subventions aux institutions et associations n.c.a."/>
    <x v="6"/>
    <n v="119.1"/>
  </r>
  <r>
    <s v="Subvention A.R.C."/>
    <s v="Subvention A.R.C."/>
    <s v="45354113"/>
    <m/>
    <x v="0"/>
    <n v="14823"/>
    <n v="100"/>
    <s v="13. Algemene kennisvooruitgang: O&amp;O gefinancierd uit andere bronnen dan AUF"/>
    <x v="1"/>
    <s v="Franse Gemeenschap"/>
    <x v="1"/>
    <x v="3"/>
    <s v="420 GOA - Geconcerteerde onderzoekacties"/>
    <s v="420 ARC - Actions de Recherche concertées"/>
    <x v="0"/>
    <n v="14823"/>
  </r>
  <r>
    <s v="Fonds spéciaux univ."/>
    <s v="Fonds spéciaux univ."/>
    <s v="45354114"/>
    <m/>
    <x v="0"/>
    <n v="14742"/>
    <n v="100"/>
    <s v="13. Algemene kennisvooruitgang: O&amp;O gefinancierd uit andere bronnen dan AUF"/>
    <x v="1"/>
    <s v="Franse Gemeenschap"/>
    <x v="1"/>
    <x v="3"/>
    <s v="130 Speciale fondsen voor onderzoek in universiteiten"/>
    <s v="130 Fonds spéciaux de recherche dans les universités"/>
    <x v="4"/>
    <n v="14742"/>
  </r>
  <r>
    <s v="Recherches et enquête en matière d'éducation (OCDE)"/>
    <s v="Recherches et enquête en matière d'éducation (OCDE)"/>
    <s v="45363301"/>
    <m/>
    <x v="0"/>
    <n v="208"/>
    <n v="100"/>
    <s v="09. Opvoeding"/>
    <x v="2"/>
    <s v="Franse Gemeenschap"/>
    <x v="1"/>
    <x v="3"/>
    <s v="730 Andere programma's en projecten op internationaal vlak"/>
    <s v="730 Autres programmes et projets au niveau international"/>
    <x v="3"/>
    <n v="208"/>
  </r>
  <r>
    <s v="Academie Royale des Sciences, Lettres et Beaux-Arts (ARSLB)"/>
    <s v="Academie Royale des Sciences, Lettres et Beaux-Arts (ARSLB)"/>
    <s v="46(6101excl)"/>
    <m/>
    <x v="0"/>
    <n v="1644"/>
    <n v="75"/>
    <s v="13. Algemene kennisvooruitgang: O&amp;O gefinancierd uit andere bronnen dan AUF"/>
    <x v="1"/>
    <s v="Franse Gemeenschap"/>
    <x v="1"/>
    <x v="3"/>
    <s v="220 Academies"/>
    <s v="220 Académies"/>
    <x v="5"/>
    <n v="1233"/>
  </r>
  <r>
    <s v="Serv.commissaires &amp; Délégués Gouvt/Univ."/>
    <s v="Serv.commissaires &amp; Délégués Gouvt/Univ."/>
    <s v="54010101"/>
    <m/>
    <x v="0"/>
    <n v="1683"/>
    <n v="25"/>
    <s v="13. Algemene kennisvooruitgang: O&amp;O gefinancierd uit andere bronnen dan AUF"/>
    <x v="1"/>
    <s v="Franse Gemeenschap"/>
    <x v="1"/>
    <x v="3"/>
    <s v="322 Administratie, controle, commissies, jury's..."/>
    <s v="322 Administration, contrôle, commissions, jurys..."/>
    <x v="6"/>
    <n v="420.75"/>
  </r>
  <r>
    <s v="Universités de la communauté-alloc. de fonct."/>
    <s v="Universités de la communauté-alloc. de fonct."/>
    <s v="54104112 à 14"/>
    <m/>
    <x v="0"/>
    <n v="198621"/>
    <n v="25"/>
    <s v="12. Algemene kennisvooruitgang: O&amp;O gefinancierd uit algemene universiteitsfondsen (AUF)"/>
    <x v="3"/>
    <s v="Franse Gemeenschap"/>
    <x v="1"/>
    <x v="3"/>
    <s v="112 Werkingsuitkering Franstalige instellingen"/>
    <s v="112 Allocation de fonctionnement institutions francophones"/>
    <x v="4"/>
    <n v="49655.25"/>
  </r>
  <r>
    <s v="AcadémieWallonie-Europe-alloc. De fonct."/>
    <s v="AcadémieWallonie-Europe-alloc. De fonct."/>
    <s v="54104115"/>
    <m/>
    <x v="0"/>
    <n v="11056"/>
    <n v="25"/>
    <s v="12. Algemene kennisvooruitgang: O&amp;O gefinancierd uit algemene universiteitsfondsen (AUF)"/>
    <x v="3"/>
    <s v="Franse Gemeenschap"/>
    <x v="1"/>
    <x v="3"/>
    <s v="112 Werkingsuitkering Franstalige instellingen"/>
    <s v="112 Allocation de fonctionnement institutions francophones"/>
    <x v="4"/>
    <n v="2764"/>
  </r>
  <r>
    <s v="Subvention C.H.U."/>
    <s v="Subvention C.H.U."/>
    <s v="54114116"/>
    <m/>
    <x v="0"/>
    <n v="8924"/>
    <n v="25"/>
    <s v="12. Algemene kennisvooruitgang: O&amp;O gefinancierd uit algemene universiteitsfondsen (AUF)"/>
    <x v="3"/>
    <s v="Franse Gemeenschap"/>
    <x v="1"/>
    <x v="3"/>
    <s v="145 Bijzondere kredietlijnen (niet harmoniseerbaar)"/>
    <s v="145 Lignes de crédit particulières (non harmonisables)"/>
    <x v="4"/>
    <n v="2231"/>
  </r>
  <r>
    <s v="Subvention K CHU-Ulg"/>
    <s v="Subvention K CHU-Ulg"/>
    <s v="54116101"/>
    <m/>
    <x v="0"/>
    <n v="2050"/>
    <n v="25"/>
    <s v="12. Algemene kennisvooruitgang: O&amp;O gefinancierd uit algemene universiteitsfondsen (AUF)"/>
    <x v="3"/>
    <s v="Franse Gemeenschap"/>
    <x v="1"/>
    <x v="3"/>
    <s v="144 Academische ziekenhuizen"/>
    <s v="144 Hôpitaux académiques"/>
    <x v="4"/>
    <n v="512.5"/>
  </r>
  <r>
    <s v="Subventions sociales Univ. CFB"/>
    <s v="Subventions sociales Univ. CFB"/>
    <s v="54134115"/>
    <m/>
    <x v="0"/>
    <n v="6135"/>
    <n v="25"/>
    <s v="12. Algemene kennisvooruitgang: O&amp;O gefinancierd uit algemene universiteitsfondsen (AUF)"/>
    <x v="3"/>
    <s v="Franse Gemeenschap"/>
    <x v="1"/>
    <x v="3"/>
    <s v="112 Werkingsuitkering Franstalige instellingen"/>
    <s v="112 Allocation de fonctionnement institutions francophones"/>
    <x v="4"/>
    <n v="1533.75"/>
  </r>
  <r>
    <s v="Art. 34 loi 27/07/71"/>
    <s v="Art. 34 loi 27/07/71"/>
    <s v="54204402"/>
    <m/>
    <x v="0"/>
    <n v="7368"/>
    <n v="25"/>
    <s v="12. Algemene kennisvooruitgang: O&amp;O gefinancierd uit algemene universiteitsfondsen (AUF)"/>
    <x v="3"/>
    <s v="Franse Gemeenschap"/>
    <x v="1"/>
    <x v="3"/>
    <s v="145 Bijzondere kredietlijnen (niet harmoniseerbaar)"/>
    <s v="145 Lignes de crédit particulières (non harmonisables)"/>
    <x v="4"/>
    <n v="1842"/>
  </r>
  <r>
    <s v="Subvention Dép. Environnement ULg"/>
    <s v="Subvention Dép. Environnement ULg"/>
    <s v="54214404"/>
    <m/>
    <x v="0"/>
    <n v="2965"/>
    <n v="25"/>
    <s v="12. Algemene kennisvooruitgang: O&amp;O gefinancierd uit algemene universiteitsfondsen (AUF)"/>
    <x v="3"/>
    <s v="Franse Gemeenschap"/>
    <x v="1"/>
    <x v="3"/>
    <s v="121 Fondation Universitaire Luxembourgeoise - F.U.L."/>
    <s v="121 Fondation Universitaire Luxembourgeoise - F.U.L."/>
    <x v="4"/>
    <n v="741.25"/>
  </r>
  <r>
    <s v="Subvention Institut Univ. Etude Judaisme M.Buber"/>
    <s v="Subvention Institut Univ. Etude Judaisme M.Buber"/>
    <s v="54214405"/>
    <m/>
    <x v="0"/>
    <n v="166"/>
    <n v="25"/>
    <s v="13. Algemene kennisvooruitgang: O&amp;O gefinancierd uit andere bronnen dan AUF"/>
    <x v="1"/>
    <s v="Franse Gemeenschap"/>
    <x v="1"/>
    <x v="3"/>
    <s v="128 Universitair Instituut voor de Studie van het Jodendom - Martin Buber"/>
    <s v="128 Institut universitaire pour l'étude du judaïsme - Martin Buber"/>
    <x v="4"/>
    <n v="41.5"/>
  </r>
  <r>
    <s v="Subventions sociales Univ. Subventionnées"/>
    <s v="Subventions sociales Univ. Subventionnées"/>
    <s v="54224403"/>
    <m/>
    <x v="0"/>
    <n v="14287"/>
    <n v="25"/>
    <s v="12. Algemene kennisvooruitgang: O&amp;O gefinancierd uit algemene universiteitsfondsen (AUF)"/>
    <x v="3"/>
    <s v="Franse Gemeenschap"/>
    <x v="1"/>
    <x v="3"/>
    <s v="112 Werkingsuitkering Franstalige instellingen"/>
    <s v="112 Allocation de fonctionnement institutions francophones"/>
    <x v="4"/>
    <n v="3571.75"/>
  </r>
  <r>
    <s v="Universités libres-alloc. de fonct."/>
    <s v="Universités libres-alloc. de fonct."/>
    <s v="54234412à17"/>
    <m/>
    <x v="0"/>
    <n v="374283"/>
    <n v="25"/>
    <s v="12. Algemene kennisvooruitgang: O&amp;O gefinancierd uit algemene universiteitsfondsen (AUF)"/>
    <x v="3"/>
    <s v="Franse Gemeenschap"/>
    <x v="1"/>
    <x v="3"/>
    <s v="112 Werkingsuitkering Franstalige instellingen"/>
    <s v="112 Allocation de fonctionnement institutions francophones"/>
    <x v="4"/>
    <n v="93570.75"/>
  </r>
  <r>
    <s v="Académie Louvain-alloc. de fonct."/>
    <s v="Académie Louvain-alloc. de fonct."/>
    <s v="54234418"/>
    <m/>
    <x v="0"/>
    <n v="15996"/>
    <n v="25"/>
    <s v="12. Algemene kennisvooruitgang: O&amp;O gefinancierd uit algemene universiteitsfondsen (AUF)"/>
    <x v="3"/>
    <s v="Franse Gemeenschap"/>
    <x v="1"/>
    <x v="3"/>
    <s v="112 Werkingsuitkering Franstalige instellingen"/>
    <s v="112 Allocation de fonctionnement institutions francophones"/>
    <x v="4"/>
    <n v="3999"/>
  </r>
  <r>
    <s v="Académie Wallonie-Bruxelles-alloc. de fonct."/>
    <s v="Académie Wallonie-Bruxelles-alloc. de fonct."/>
    <s v="54234419"/>
    <m/>
    <x v="0"/>
    <n v="14622"/>
    <n v="25"/>
    <s v="12. Algemene kennisvooruitgang: O&amp;O gefinancierd uit algemene universiteitsfondsen (AUF)"/>
    <x v="3"/>
    <s v="Franse Gemeenschap"/>
    <x v="1"/>
    <x v="3"/>
    <s v="112 Werkingsuitkering Franstalige instellingen"/>
    <s v="112 Allocation de fonctionnement institutions francophones"/>
    <x v="4"/>
    <n v="3655.5"/>
  </r>
  <r>
    <s v="Subvention CUNIC (Centre Univ. Charleroi)/CIFoP/IPC"/>
    <s v="Subvention CUNIC (Centre Univ. Charleroi)/CIFoP/IPC"/>
    <s v="54303314"/>
    <m/>
    <x v="0"/>
    <n v="259"/>
    <n v="25"/>
    <s v="13. Algemene kennisvooruitgang: O&amp;O gefinancierd uit andere bronnen dan AUF"/>
    <x v="1"/>
    <s v="Franse Gemeenschap"/>
    <x v="1"/>
    <x v="3"/>
    <s v="323 Subsidies aan instellingen en verenigingen n.e.g."/>
    <s v="323 Subventions aux institutions et associations n.c.a."/>
    <x v="6"/>
    <n v="64.75"/>
  </r>
  <r>
    <s v="Achats biens non durables &amp; services"/>
    <s v="Achats biens non durables &amp; services"/>
    <s v="54411201"/>
    <m/>
    <x v="0"/>
    <n v="12"/>
    <n v="25"/>
    <s v="13. Algemene kennisvooruitgang: O&amp;O gefinancierd uit andere bronnen dan AUF"/>
    <x v="1"/>
    <s v="Franse Gemeenschap"/>
    <x v="1"/>
    <x v="3"/>
    <s v="323 Subsidies aan instellingen en verenigingen n.e.g."/>
    <s v="323 Subventions aux institutions et associations n.c.a."/>
    <x v="6"/>
    <n v="3"/>
  </r>
  <r>
    <s v="Subvention Promotion Univ."/>
    <s v="Subvention Promotion Univ."/>
    <s v="54413301"/>
    <m/>
    <x v="0"/>
    <n v="158"/>
    <n v="15"/>
    <s v="12. Algemene kennisvooruitgang: O&amp;O gefinancierd uit algemene universiteitsfondsen (AUF)"/>
    <x v="3"/>
    <s v="Franse Gemeenschap"/>
    <x v="1"/>
    <x v="3"/>
    <s v="324 Subsidies voor studies, enquêtes, expertise-contracten, onderzoekcontracten, acties n.e.g."/>
    <s v="324 Subventions pour études, enquêtes, contrats d'expertise, contrats de recherche, actions n.c.a."/>
    <x v="6"/>
    <n v="23.7"/>
  </r>
  <r>
    <s v="Subvention fonct. CIUF"/>
    <s v="Subvention fonct. CIUF"/>
    <s v="54424104"/>
    <m/>
    <x v="0"/>
    <n v="216"/>
    <n v="25"/>
    <s v="13. Algemene kennisvooruitgang: O&amp;O gefinancierd uit andere bronnen dan AUF"/>
    <x v="1"/>
    <s v="Franse Gemeenschap"/>
    <x v="1"/>
    <x v="3"/>
    <s v="323 Subsidies aan instellingen en verenigingen n.e.g."/>
    <s v="323 Subventions aux institutions et associations n.c.a."/>
    <x v="6"/>
    <n v="54"/>
  </r>
  <r>
    <s v="Fonct. Cent.rech.Mét. ULg (frais de fonctionnement)"/>
    <s v="Fonct. Cent.rech.Mét. ULg (frais de fonctionnement)"/>
    <s v="54433315"/>
    <m/>
    <x v="0"/>
    <n v="372"/>
    <n v="25"/>
    <s v="06. Industriële productie en technologie"/>
    <x v="0"/>
    <s v="Franse Gemeenschap"/>
    <x v="1"/>
    <x v="3"/>
    <s v="211 Basisfinanciering, werking, investeringen van de WI"/>
    <s v="211 Financement de base, fonctionnement, investissements des IS"/>
    <x v="5"/>
    <n v="93"/>
  </r>
  <r>
    <s v="Subvention Fac.Théolo.protest.Bxl. "/>
    <s v="Subvention Fac.Théolo.protest.Bxl. "/>
    <s v="54434414"/>
    <m/>
    <x v="0"/>
    <n v="209"/>
    <n v="25"/>
    <s v="12. Algemene kennisvooruitgang: O&amp;O gefinancierd uit algemene universiteitsfondsen (AUF)"/>
    <x v="3"/>
    <s v="Franse Gemeenschap"/>
    <x v="1"/>
    <x v="3"/>
    <s v="124 Universitaire Faculteit voor Protestantse Godgeleerdheid"/>
    <s v="124 Faculté universitaire de théologie protestante"/>
    <x v="4"/>
    <n v="52.25"/>
  </r>
  <r>
    <s v="Subventions sociales Fac.Théolo.protest.Bxl."/>
    <s v="Subventions sociales Fac.Théolo.protest.Bxl."/>
    <s v="54444415"/>
    <m/>
    <x v="0"/>
    <n v="6"/>
    <n v="25"/>
    <s v="12. Algemene kennisvooruitgang: O&amp;O gefinancierd uit algemene universiteitsfondsen (AUF)"/>
    <x v="3"/>
    <s v="Franse Gemeenschap"/>
    <x v="1"/>
    <x v="3"/>
    <s v="124 Universitaire Faculteit voor Protestantse Godgeleerdheid"/>
    <s v="124 Faculté universitaire de théologie protestante"/>
    <x v="4"/>
    <n v="1.5"/>
  </r>
  <r>
    <s v="Subvention au centre de formation continue"/>
    <s v="Subvention au centre de formation continue"/>
    <s v="54454003"/>
    <m/>
    <x v="0"/>
    <n v="305"/>
    <n v="25"/>
    <s v="12. Algemene kennisvooruitgang: O&amp;O gefinancierd uit algemene universiteitsfondsen (AUF)"/>
    <x v="3"/>
    <s v="Franse Gemeenschap"/>
    <x v="1"/>
    <x v="3"/>
    <s v="124 Universitaire Faculteit voor Protestantse Godgeleerdheid"/>
    <s v="124 Faculté universitaire de théologie protestante"/>
    <x v="4"/>
    <n v="76.25"/>
  </r>
  <r>
    <s v="Bibliothèque virtuelle"/>
    <s v="Bibliothèque virtuelle"/>
    <s v="54454002"/>
    <m/>
    <x v="0"/>
    <n v="248"/>
    <n v="100"/>
    <s v="13. Algemene kennisvooruitgang: O&amp;O gefinancierd uit andere bronnen dan AUF"/>
    <x v="1"/>
    <s v="Franse Gemeenschap"/>
    <x v="1"/>
    <x v="3"/>
    <s v="112 Werkingsuitkering Franstalige instellingen"/>
    <s v="112 Allocation de fonctionnement institutions francophones"/>
    <x v="4"/>
    <n v="248"/>
  </r>
  <r>
    <s v="Amort. Invst. Immo. Univ."/>
    <s v="Amort. Invst. Immo. Univ."/>
    <s v="8601DETTE"/>
    <m/>
    <x v="0"/>
    <n v="3677"/>
    <n v="25"/>
    <s v="13. Algemene kennisvooruitgang: O&amp;O gefinancierd uit andere bronnen dan AUF"/>
    <x v="1"/>
    <s v="Franse Gemeenschap"/>
    <x v="1"/>
    <x v="3"/>
    <s v="145 Bijzondere kredietlijnen (niet harmoniseerbaar)"/>
    <s v="145 Lignes de crédit particulières (non harmonisables)"/>
    <x v="4"/>
    <n v="919.25"/>
  </r>
  <r>
    <s v="Subvention CGRI"/>
    <s v="Subvention CGRI"/>
    <s v="14114101"/>
    <m/>
    <x v="0"/>
    <n v="36068"/>
    <n v="2"/>
    <s v="09. Opvoeding"/>
    <x v="2"/>
    <s v="Franse Gemeenschap"/>
    <x v="1"/>
    <x v="3"/>
    <s v="322 Administratie, controle, commissies, jury's..."/>
    <s v="322 Administration, contrôle, commissions, jurys..."/>
    <x v="6"/>
    <n v="721.36"/>
  </r>
  <r>
    <s v="Honor. rém. experts mat. santé"/>
    <s v="Honor. rém. experts mat. santé"/>
    <s v="16011201"/>
    <m/>
    <x v="0"/>
    <n v="40"/>
    <n v="15"/>
    <s v="07. Gezondheid"/>
    <x v="4"/>
    <s v="Franse Gemeenschap"/>
    <x v="1"/>
    <x v="3"/>
    <s v="324 Subsidies voor studies, enquêtes, expertise-contracten, onderzoekcontracten, acties n.e.g."/>
    <s v="324 Subventions pour études, enquêtes, contrats d'expertise, contrats de recherche, actions n.c.a."/>
    <x v="6"/>
    <n v="6"/>
  </r>
  <r>
    <s v="Santé, com. études, rech."/>
    <s v="Santé, com. études, rech."/>
    <s v="16011220"/>
    <m/>
    <x v="0"/>
    <n v="30"/>
    <n v="55"/>
    <s v="07. Gezondheid"/>
    <x v="4"/>
    <s v="Franse Gemeenschap"/>
    <x v="1"/>
    <x v="3"/>
    <s v="314 Subsidies voor studies, enquêtes, onderzoek-contracten, acties n.e.g."/>
    <s v="314 Subventions pour études, enquêtes, contrats de recherche, actions n.c.a."/>
    <x v="6"/>
    <n v="16.5"/>
  </r>
  <r>
    <s v="Dot. Acad. médecine"/>
    <s v="Dot. Acad. médecine"/>
    <s v="16123302"/>
    <m/>
    <x v="0"/>
    <n v="112"/>
    <n v="25"/>
    <s v="07. Gezondheid"/>
    <x v="4"/>
    <s v="Franse Gemeenschap"/>
    <x v="1"/>
    <x v="3"/>
    <s v="220 Academies"/>
    <s v="220 Académies"/>
    <x v="5"/>
    <n v="28"/>
  </r>
  <r>
    <s v="Problématiques émergentes et projets pilotes"/>
    <s v="Problématiques émergentes et projets pilotes"/>
    <s v="16253302"/>
    <m/>
    <x v="0"/>
    <n v="300"/>
    <n v="5"/>
    <s v="07. Gezondheid"/>
    <x v="4"/>
    <s v="Franse Gemeenschap"/>
    <x v="1"/>
    <x v="3"/>
    <s v="324 Subsidies voor studies, enquêtes, expertise-contracten, onderzoekcontracten, acties n.e.g."/>
    <s v="324 Subventions pour études, enquêtes, contrats d'expertise, contrats de recherche, actions n.c.a."/>
    <x v="6"/>
    <n v="15"/>
  </r>
  <r>
    <s v="Promotion de la santé et médecine préventive"/>
    <s v="Promotion de la santé et médecine préventive"/>
    <s v="16251201"/>
    <m/>
    <x v="0"/>
    <n v="1106"/>
    <n v="7"/>
    <s v="07. Gezondheid"/>
    <x v="4"/>
    <s v="Franse Gemeenschap"/>
    <x v="1"/>
    <x v="3"/>
    <s v="211 Basisfinanciering, werking, investeringen van de WI"/>
    <s v="211 Financement de base, fonctionnement, investissements des IS"/>
    <x v="5"/>
    <n v="77.42"/>
  </r>
  <r>
    <s v="Subvention ONE"/>
    <s v="Subvention ONE"/>
    <s v="19114101"/>
    <m/>
    <x v="0"/>
    <n v="226957"/>
    <n v="1"/>
    <s v="07. Gezondheid"/>
    <x v="4"/>
    <s v="Franse Gemeenschap"/>
    <x v="1"/>
    <x v="3"/>
    <s v="313 Subsidies aan instellingen en verenigingen n.e.g."/>
    <s v="313 Subventions aux institutions et associations n.c.a."/>
    <x v="6"/>
    <n v="2269.5700000000002"/>
  </r>
  <r>
    <s v="Dép. Culture...enquêtes..."/>
    <s v="Dép. Culture...enquêtes..."/>
    <s v="20111220"/>
    <m/>
    <x v="0"/>
    <n v="339"/>
    <n v="55"/>
    <s v="10. Cultuur, recreatie, godsdienst en media"/>
    <x v="5"/>
    <s v="Franse Gemeenschap"/>
    <x v="1"/>
    <x v="3"/>
    <s v="324 Subsidies voor studies, enquêtes, expertise-contracten, onderzoekcontracten, acties n.e.g."/>
    <s v="324 Subventions pour études, enquêtes, contrats d'expertise, contrats de recherche, actions n.c.a."/>
    <x v="6"/>
    <n v="186.45"/>
  </r>
  <r>
    <s v="Subventions musées"/>
    <s v="Subventions musées"/>
    <s v="24113307"/>
    <m/>
    <x v="0"/>
    <n v="280"/>
    <n v="25"/>
    <s v="10. Cultuur, recreatie, godsdienst en media"/>
    <x v="5"/>
    <s v="Franse Gemeenschap"/>
    <x v="1"/>
    <x v="3"/>
    <s v="324 Subsidies voor studies, enquêtes, expertise-contracten, onderzoekcontracten, acties n.e.g."/>
    <s v="324 Subventions pour études, enquêtes, contrats d'expertise, contrats de recherche, actions n.c.a."/>
    <x v="6"/>
    <n v="70"/>
  </r>
  <r>
    <s v="Buiten het land gevestigde int. organ.:IHO (bijdrage begroting Intern.hydrograf.org.-Monaco)"/>
    <s v="Organis. intern. en dehors du pays:OHI (quote part dans le budget de l'org.hydrogr.intern.-Monaco)"/>
    <s v="145321354001"/>
    <s v="14  BUITENLANDSE ZAKEN, BUITENLANDSE HANDEL EN ONTWIKKELINGSSAMENWERKING"/>
    <x v="4"/>
    <n v="4125"/>
    <n v="1.1397999534775529"/>
    <s v="01. Exploratie en exploitatie van het aardse milieu"/>
    <x v="8"/>
    <s v="Federale overheid"/>
    <x v="2"/>
    <x v="3"/>
    <s v="720 Andere Belgische bijdragen aan internationale organisaties, instellingen en verenigingen"/>
    <s v="720 Autres contributions belges aux organisations, institutions et associations internationales"/>
    <x v="3"/>
    <n v="47.016748080949057"/>
  </r>
  <r>
    <s v="Buiten het land gevestigde int. organ.:AIEA (bijdrage in de begroting)(kernenergie)"/>
    <s v="Organisation internat. en dehors du pays:AIEA (quote-part dans le budget)"/>
    <s v="145321354001"/>
    <s v="14  BUITENLANDSE ZAKEN, BUITENLANDSE HANDEL EN ONTWIKKELINGSSAMENWERKING"/>
    <x v="4"/>
    <n v="4125"/>
    <n v="94.184694114910442"/>
    <s v="05. Energie"/>
    <x v="12"/>
    <s v="Federale overheid"/>
    <x v="2"/>
    <x v="3"/>
    <s v="720 Andere Belgische bijdragen aan internationale organisaties, instellingen en verenigingen"/>
    <s v="720 Autres contributions belges aux organisations, institutions et associations internationales"/>
    <x v="3"/>
    <n v="3885.1186322400554"/>
  </r>
  <r>
    <s v="Buiten het land gevestigde int. organ.:OESO (bijdrage begroting)"/>
    <s v="Organisation internat. en dehors du pays:OCDE (quote-part dans le budget)"/>
    <s v="145321354001"/>
    <s v="14  BUITENLANDSE ZAKEN, BUITENLANDSE HANDEL EN ONTWIKKELINGSSAMENWERKING"/>
    <x v="4"/>
    <n v="4125"/>
    <n v="4.6755059316120029"/>
    <s v="13. Algemene kennisvooruitgang: O&amp;O gefinancierd uit andere bronnen dan AUF"/>
    <x v="1"/>
    <s v="Federale overheid"/>
    <x v="2"/>
    <x v="3"/>
    <s v="720 Andere Belgische bijdragen aan internationale organisaties, instellingen en verenigingen"/>
    <s v="720 Autres contributions belges aux organisations, institutions et associations internationales"/>
    <x v="3"/>
    <n v="192.86461967899513"/>
  </r>
  <r>
    <s v="Toelage aan het Eur. Centrum voor Ontwikkelingsbeleid en Management"/>
    <s v="Subside au Centre eur. pour la Politique de Développ. et le Mangement"/>
    <s v="145422353034"/>
    <s v="14  BUITENLANDSE ZAKEN, BUITENLANDSE HANDEL EN ONTWIKKELINGSSAMENWERKING"/>
    <x v="4"/>
    <n v="240"/>
    <n v="55"/>
    <s v="11. Politieke en sociale systemen, structuren en processen"/>
    <x v="7"/>
    <s v="Federale overheid"/>
    <x v="2"/>
    <x v="3"/>
    <s v="720 Andere Belgische bijdragen aan internationale organisaties, instellingen en verenigingen"/>
    <s v="720 Autres contributions belges aux organisations, institutions et associations internationales"/>
    <x v="3"/>
    <n v="132"/>
  </r>
  <r>
    <s v="Toelagen aan het KBIN (ex BA 145422 33.00.31)"/>
    <s v="Subsides à l'IRSN (ex BA 145422 33.00.31)"/>
    <s v="145422413037"/>
    <s v="14  BUITENLANDSE ZAKEN, BUITENLANDSE HANDEL EN ONTWIKKELINGSSAMENWERKING"/>
    <x v="4"/>
    <n v="765"/>
    <n v="100"/>
    <s v="11. Politieke en sociale systemen, structuren en processen"/>
    <x v="7"/>
    <s v="Federale overheid"/>
    <x v="2"/>
    <x v="3"/>
    <s v="730 Andere programma's en projecten op internationaal vlak"/>
    <s v="730 Autres programmes et projets au niveau international"/>
    <x v="3"/>
    <n v="765"/>
  </r>
  <r>
    <s v="Toelagen aan het KMMA (ex BA 54 22 33.00.32)"/>
    <s v="Subsides au MRAC (ex BA 54 22 33.00.32)"/>
    <s v="145422413038"/>
    <s v="14  BUITENLANDSE ZAKEN, BUITENLANDSE HANDEL EN ONTWIKKELINGSSAMENWERKING"/>
    <x v="4"/>
    <n v="2997"/>
    <n v="100"/>
    <s v="13. Algemene kennisvooruitgang: O&amp;O gefinancierd uit andere bronnen dan AUF"/>
    <x v="1"/>
    <s v="Federale overheid"/>
    <x v="2"/>
    <x v="3"/>
    <s v="730 Andere programma's en projecten op internationaal vlak"/>
    <s v="730 Autres programmes et projets au niveau international"/>
    <x v="3"/>
    <n v="2997"/>
  </r>
  <r>
    <s v="Toelagen aan het Instituut voor Tropische Geneeskunde (ex BA 54 22 33.00.34)"/>
    <s v="subsides à l'Institut de Médecine Tropicale (ex BA 54 22 33.00.34)"/>
    <s v="145422452339"/>
    <s v="14  BUITENLANDSE ZAKEN, BUITENLANDSE HANDEL EN ONTWIKKELINGSSAMENWERKING"/>
    <x v="4"/>
    <n v="12800"/>
    <n v="100"/>
    <s v="07. Gezondheid"/>
    <x v="4"/>
    <s v="Federale overheid"/>
    <x v="2"/>
    <x v="3"/>
    <s v="730 Andere programma's en projecten op internationaal vlak"/>
    <s v="730 Autres programmes et projets au niveau international"/>
    <x v="3"/>
    <n v="12800"/>
  </r>
  <r>
    <s v="Vl. univ. samenw.:financiering studiekosten studenten"/>
    <s v="Coop. univ. flam.:financement frais d'étude étudiants"/>
    <s v="145424452350"/>
    <s v="14  BUITENLANDSE ZAKEN, BUITENLANDSE HANDEL EN ONTWIKKELINGSSAMENWERKING"/>
    <x v="4"/>
    <n v="3500"/>
    <n v="25"/>
    <s v="12. Algemene kennisvooruitgang: O&amp;O gefinancierd uit algemene universiteitsfondsen (AUF)"/>
    <x v="3"/>
    <s v="Federale overheid"/>
    <x v="2"/>
    <x v="3"/>
    <s v="113 Werkingsuitkering voor studenten OL"/>
    <s v="113 Allocation de fonctionnement pour les étudiants PVD"/>
    <x v="4"/>
    <n v="875"/>
  </r>
  <r>
    <s v="Vl. univ. samenw.:univ. initiatieven -institutionele samenwerkin VLIR"/>
    <s v="Coop. univ. flam.:initiatives univ.-coopération institutionnelle VLIR"/>
    <s v="145424452352"/>
    <s v="14  BUITENLANDSE ZAKEN, BUITENLANDSE HANDEL EN ONTWIKKELINGSSAMENWERKING"/>
    <x v="4"/>
    <n v="9928"/>
    <n v="43"/>
    <s v="11. Politieke en sociale systemen, structuren en processen"/>
    <x v="7"/>
    <s v="Federale overheid"/>
    <x v="2"/>
    <x v="3"/>
    <s v="730 Andere programma's en projecten op internationaal vlak"/>
    <s v="730 Autres programmes et projets au niveau international"/>
    <x v="3"/>
    <n v="4269.04"/>
  </r>
  <r>
    <s v="Vl. univ. samenw.:financiering van projecten overzee -&quot;eigen initiatieven&quot;"/>
    <s v="Coop. univ. flam.:financement des projets outre mer -&quot;initiatives propres&quot;"/>
    <s v="145424452353"/>
    <s v="14  BUITENLANDSE ZAKEN, BUITENLANDSE HANDEL EN ONTWIKKELINGSSAMENWERKING"/>
    <x v="4"/>
    <n v="4556"/>
    <n v="100"/>
    <s v="11. Politieke en sociale systemen, structuren en processen"/>
    <x v="7"/>
    <s v="Federale overheid"/>
    <x v="2"/>
    <x v="3"/>
    <s v="730 Andere programma's en projecten op internationaal vlak"/>
    <s v="730 Autres programmes et projets au niveau international"/>
    <x v="3"/>
    <n v="4556"/>
  </r>
  <r>
    <s v="Noord-acties VLIR"/>
    <s v="Actions-Nord VLIR"/>
    <s v="145424452354"/>
    <s v="14  BUITENLANDSE ZAKEN, BUITENLANDSE HANDEL EN ONTWIKKELINGSSAMENWERKING"/>
    <x v="4"/>
    <n v="8093"/>
    <n v="17.214246272777469"/>
    <s v="11. Politieke en sociale systemen, structuren en processen"/>
    <x v="7"/>
    <s v="Federale overheid"/>
    <x v="2"/>
    <x v="3"/>
    <s v="730 Andere programma's en projecten op internationaal vlak"/>
    <s v="730 Autres programmes et projets au niveau international"/>
    <x v="3"/>
    <n v="1393.1489508558807"/>
  </r>
  <r>
    <s v="Noord-acties VLIR"/>
    <s v="Actions-Nord VLIR"/>
    <s v="145424452354"/>
    <s v="14  BUITENLANDSE ZAKEN, BUITENLANDSE HANDEL EN ONTWIKKELINGSSAMENWERKING"/>
    <x v="4"/>
    <n v="8093"/>
    <n v="3.7962451684152403"/>
    <s v="13. Algemene kennisvooruitgang: O&amp;O gefinancierd uit andere bronnen dan AUF"/>
    <x v="1"/>
    <s v="Federale overheid"/>
    <x v="2"/>
    <x v="3"/>
    <s v="322 Administratie, controle, commissies, jury's..."/>
    <s v="322 Administration, contrôle, commissions, jurys..."/>
    <x v="6"/>
    <n v="307.23012147984542"/>
  </r>
  <r>
    <s v="Wedden statutair personeel (CODA)"/>
    <s v="Traitements personnel statutaire (CODA)"/>
    <s v="255641110003"/>
    <s v="25  VOLKSGEZONDHEID, VEILIGHEID VAN DE VOEDSELKETEN EN LEEFMILIEU"/>
    <x v="9"/>
    <n v="4234"/>
    <n v="55"/>
    <s v="07. Gezondheid"/>
    <x v="4"/>
    <s v="Federale overheid"/>
    <x v="2"/>
    <x v="3"/>
    <s v="211 Basisfinanciering, werking, investeringen van de WI"/>
    <s v="211 Financement de base, fonctionnement, investissements des IS"/>
    <x v="5"/>
    <n v="2328.6999999999998"/>
  </r>
  <r>
    <s v="Wedden niet-statutair personeel (CODA)"/>
    <s v="Traitements personnel non-statutaire (CODA)"/>
    <s v="255641110004"/>
    <s v="25  VOLKSGEZONDHEID, VEILIGHEID VAN DE VOEDSELKETEN EN LEEFMILIEU"/>
    <x v="9"/>
    <n v="978"/>
    <n v="55"/>
    <s v="07. Gezondheid"/>
    <x v="4"/>
    <s v="Federale overheid"/>
    <x v="2"/>
    <x v="3"/>
    <s v="211 Basisfinanciering, werking, investeringen van de WI"/>
    <s v="211 Financement de base, fonctionnement, investissements des IS"/>
    <x v="5"/>
    <n v="537.9"/>
  </r>
  <r>
    <s v="Personeel; sociale actie (CODA)"/>
    <s v="Personnel; action sociale (CODA)"/>
    <s v="255641114005"/>
    <s v="25  VOLKSGEZONDHEID, VEILIGHEID VAN DE VOEDSELKETEN EN LEEFMILIEU"/>
    <x v="9"/>
    <n v="28"/>
    <n v="55"/>
    <s v="07. Gezondheid"/>
    <x v="4"/>
    <s v="Federale overheid"/>
    <x v="2"/>
    <x v="3"/>
    <s v="211 Basisfinanciering, werking, investeringen van de WI"/>
    <s v="211 Financement de base, fonctionnement, investissements des IS"/>
    <x v="5"/>
    <n v="15.4"/>
  </r>
  <r>
    <s v="Werkingskosten (CODA)"/>
    <s v="Frais de fonctionnement (CODA)"/>
    <s v="255642121101"/>
    <s v="25  VOLKSGEZONDHEID, VEILIGHEID VAN DE VOEDSELKETEN EN LEEFMILIEU"/>
    <x v="9"/>
    <n v="1596"/>
    <n v="55"/>
    <s v="07. Gezondheid"/>
    <x v="4"/>
    <s v="Federale overheid"/>
    <x v="2"/>
    <x v="3"/>
    <s v="211 Basisfinanciering, werking, investeringen van de WI"/>
    <s v="211 Financement de base, fonctionnement, investissements des IS"/>
    <x v="5"/>
    <n v="877.8"/>
  </r>
  <r>
    <s v="Werkingskosten 'informatica' (CODA)"/>
    <s v="Frais de fonctionnement 'informatique' (CODA)"/>
    <s v="255642121104"/>
    <s v="25  VOLKSGEZONDHEID, VEILIGHEID VAN DE VOEDSELKETEN EN LEEFMILIEU"/>
    <x v="9"/>
    <n v="40"/>
    <n v="55"/>
    <s v="07. Gezondheid"/>
    <x v="4"/>
    <s v="Federale overheid"/>
    <x v="2"/>
    <x v="3"/>
    <s v="211 Basisfinanciering, werking, investeringen van de WI"/>
    <s v="211 Financement de base, fonctionnement, investissements des IS"/>
    <x v="5"/>
    <n v="22"/>
  </r>
  <r>
    <s v="Constructies, inrichtingswerken en vaste uitgaven voor het CODA"/>
    <s v="Constructions, travaux d'aménagement et équipement fixe pour le CODA"/>
    <s v="255642720001"/>
    <s v="25  VOLKSGEZONDHEID, VEILIGHEID VAN DE VOEDSELKETEN EN LEEFMILIEU"/>
    <x v="9"/>
    <n v="157"/>
    <n v="55"/>
    <s v="07. Gezondheid"/>
    <x v="4"/>
    <s v="Federale overheid"/>
    <x v="2"/>
    <x v="3"/>
    <s v="211 Basisfinanciering, werking, investeringen van de WI"/>
    <s v="211 Financement de base, fonctionnement, investissements des IS"/>
    <x v="5"/>
    <n v="86.35"/>
  </r>
  <r>
    <s v="Vermogensuitgaven (CODA)"/>
    <s v="Dépenses patrimoniales (CODA)"/>
    <s v="255642741001"/>
    <s v="25  VOLKSGEZONDHEID, VEILIGHEID VAN DE VOEDSELKETEN EN LEEFMILIEU"/>
    <x v="9"/>
    <n v="331"/>
    <n v="55"/>
    <s v="07. Gezondheid"/>
    <x v="4"/>
    <s v="Federale overheid"/>
    <x v="2"/>
    <x v="3"/>
    <s v="211 Basisfinanciering, werking, investeringen van de WI"/>
    <s v="211 Financement de base, fonctionnement, investissements des IS"/>
    <x v="5"/>
    <n v="182.05"/>
  </r>
  <r>
    <s v="Vermogensuitgaven 'informatica' (CODA)"/>
    <s v="Dépenses patrimoniales 'informatique' (CODA)"/>
    <s v="255642742204"/>
    <s v="25  VOLKSGEZONDHEID, VEILIGHEID VAN DE VOEDSELKETEN EN LEEFMILIEU"/>
    <x v="9"/>
    <n v="100"/>
    <n v="55"/>
    <s v="07. Gezondheid"/>
    <x v="4"/>
    <s v="Federale overheid"/>
    <x v="2"/>
    <x v="3"/>
    <s v="211 Basisfinanciering, werking, investeringen van de WI"/>
    <s v="211 Financement de base, fonctionnement, investissements des IS"/>
    <x v="5"/>
    <n v="55"/>
  </r>
  <r>
    <s v="Fusieonderzoek"/>
    <s v="Recherches fusion"/>
    <s v="324250312229"/>
    <s v="32  ECONOMISCHE ZAKEN"/>
    <x v="10"/>
    <n v="457"/>
    <n v="100"/>
    <s v="05. Energie"/>
    <x v="12"/>
    <s v="Federale overheid"/>
    <x v="2"/>
    <x v="3"/>
    <s v="410 O&amp;O-programma's en -projecten (subsidies en terugvorderbare voorschotten)"/>
    <s v="410 Programmes et projets de R&amp;D (subventions et avances récupérables)"/>
    <x v="0"/>
    <n v="457"/>
  </r>
  <r>
    <s v="Economische steun Oost-Europese landen "/>
    <s v="Aide économique aux pays de l'Europe de l'Est"/>
    <s v="324250313221"/>
    <s v="32  ECONOMISCHE ZAKEN"/>
    <x v="10"/>
    <n v="1213"/>
    <n v="100"/>
    <s v="05. Energie"/>
    <x v="12"/>
    <s v="Federale overheid"/>
    <x v="2"/>
    <x v="3"/>
    <s v="730 Andere programma's en projecten op internationaal vlak"/>
    <s v="730 Autres programmes et projets au niveau international"/>
    <x v="3"/>
    <n v="1213"/>
  </r>
  <r>
    <s v="Joint European Torus (J.E.T.) (Euratom verdrag)"/>
    <s v="Joint European Torus (J.E.T.) (trait Euratom)"/>
    <s v="324250353019"/>
    <s v="32  ECONOMISCHE ZAKEN"/>
    <x v="10"/>
    <n v="493"/>
    <n v="100"/>
    <s v="05. Energie"/>
    <x v="12"/>
    <s v="Federale overheid"/>
    <x v="2"/>
    <x v="3"/>
    <s v="730 Andere programma's en projecten op internationaal vlak"/>
    <s v="730 Autres programmes et projets au niveau international"/>
    <x v="3"/>
    <n v="493"/>
  </r>
  <r>
    <s v="Bijdrage E.C.K.O.-Genève"/>
    <s v="Cotisation C.E.R.N-Genève"/>
    <s v="324250354007"/>
    <s v="32  ECONOMISCHE ZAKEN"/>
    <x v="10"/>
    <n v="23628"/>
    <n v="100"/>
    <s v="13. Algemene kennisvooruitgang: O&amp;O gefinancierd uit andere bronnen dan AUF"/>
    <x v="1"/>
    <s v="Federale overheid"/>
    <x v="2"/>
    <x v="3"/>
    <s v="730 Andere programma's en projecten op internationaal vlak"/>
    <s v="730 Autres programmes et projets au niveau international"/>
    <x v="3"/>
    <n v="23628"/>
  </r>
  <r>
    <s v="Bijdrage R&amp;D-energieprogramma's"/>
    <s v="Contribution programme's-R&amp;D Energie"/>
    <s v="324250354008"/>
    <s v="32  ECONOMISCHE ZAKEN"/>
    <x v="10"/>
    <n v="251"/>
    <n v="100"/>
    <s v="05. Energie"/>
    <x v="12"/>
    <s v="Federale overheid"/>
    <x v="2"/>
    <x v="3"/>
    <s v="730 Andere programma's en projecten op internationaal vlak"/>
    <s v="730 Autres programmes et projets au niveau international"/>
    <x v="3"/>
    <n v="251"/>
  </r>
  <r>
    <s v="Subsidie aan S.C.K.: werking"/>
    <s v="Subvention au C.E.N.: fonctionnement"/>
    <s v="324250414005"/>
    <s v="32  ECONOMISCHE ZAKEN"/>
    <x v="10"/>
    <n v="39918"/>
    <n v="55"/>
    <s v="05. Energie"/>
    <x v="12"/>
    <s v="Federale overheid"/>
    <x v="2"/>
    <x v="3"/>
    <s v="233 SCK - Studiecentrum voor Kernenergie"/>
    <s v="233 CEN - Centre d'études de l'énergie nucléaire"/>
    <x v="5"/>
    <n v="21954.9"/>
  </r>
  <r>
    <s v="Subsidie aan I.I.K.W."/>
    <s v="Subvention  l'I.I.S.N."/>
    <s v="324250452301"/>
    <s v="32  ECONOMISCHE ZAKEN"/>
    <x v="10"/>
    <n v="3514"/>
    <n v="100"/>
    <s v="13. Algemene kennisvooruitgang: O&amp;O gefinancierd uit andere bronnen dan AUF"/>
    <x v="1"/>
    <s v="Federale overheid"/>
    <x v="2"/>
    <x v="3"/>
    <s v="530 IIKW - Interuniversitair Instituut voor Kernwetenschappen"/>
    <s v="530 IISN - Institut interuniversitaire des Sciences nucléaires"/>
    <x v="2"/>
    <n v="3514"/>
  </r>
  <r>
    <s v="Subs. Invest. aan I.R.E.(ontruiming/verwerk. radioact. afvalst. en kosten veroorzaakt door de BR2)"/>
    <s v="Subv. pour Investi.  I.R.E. (évacuation et traitement des résidus radioactifs et frais de BR2)"/>
    <s v="324250511107"/>
    <s v="32  ECONOMISCHE ZAKEN"/>
    <x v="10"/>
    <n v="1284"/>
    <n v="16.5"/>
    <s v="06. Industriële productie en technologie"/>
    <x v="0"/>
    <s v="Federale overheid"/>
    <x v="2"/>
    <x v="3"/>
    <s v="232 IRE - Institut national des Radio-Eléments"/>
    <s v="232 IRE - Institut national des Radio-Eléments"/>
    <x v="5"/>
    <n v="211.86"/>
  </r>
  <r>
    <s v="Subs. Invest. aan I.R.E.(ontruiming/verwerk. radioact. afvalst. en kosten veroorzaakt door de BR2)"/>
    <s v="Subv. pour Investi.  I.R.E. (évacuation et traitement des résidus radioactifs et frais de BR2)"/>
    <s v="324250511107"/>
    <s v="32  ECONOMISCHE ZAKEN"/>
    <x v="10"/>
    <n v="1284"/>
    <n v="38.5"/>
    <s v="07. Gezondheid"/>
    <x v="4"/>
    <s v="Federale overheid"/>
    <x v="2"/>
    <x v="3"/>
    <s v="232 IRE - Institut national des Radio-Eléments"/>
    <s v="232 IRE - Institut national des Radio-Eléments"/>
    <x v="5"/>
    <n v="494.34"/>
  </r>
  <r>
    <s v="Subsidie voor buitengewone Investeringen door S.C.K."/>
    <s v="Subvention pour Investissements exceptionnels par C.E.N."/>
    <s v="324250614103"/>
    <s v="32  ECONOMISCHE ZAKEN"/>
    <x v="10"/>
    <n v="3769"/>
    <n v="55"/>
    <s v="05. Energie"/>
    <x v="12"/>
    <s v="Federale overheid"/>
    <x v="2"/>
    <x v="3"/>
    <s v="233 SCK - Studiecentrum voor Kernenergie"/>
    <s v="233 CEN - Centre d'études de l'énergie nucléaire"/>
    <x v="5"/>
    <n v="2072.9499999999998"/>
  </r>
  <r>
    <s v="Terugvorderbaar voorschot onderzoeksprogr. AIRBUS"/>
    <s v="Avances récupérables progr. de recherche AIRBUS"/>
    <s v="324440811203"/>
    <s v="32  ECONOMISCHE ZAKEN"/>
    <x v="10"/>
    <n v="17748"/>
    <n v="100"/>
    <s v="06. Industriële productie en technologie"/>
    <x v="0"/>
    <s v="Federale overheid"/>
    <x v="2"/>
    <x v="3"/>
    <s v="625 Fonds bestemd voor de financiering van het industrieel onderzoek (subsidies en terugvorderbare voorschotten)"/>
    <s v="625 Fonds destiné au financement de la recherche industrielle (subventions et avances récupérables)"/>
    <x v="1"/>
    <n v="17748"/>
  </r>
  <r>
    <s v="Gebouw Metrologie"/>
    <s v="Bâtiment Métrologie"/>
    <s v="324604742205"/>
    <s v="32  ECONOMISCHE ZAKEN"/>
    <x v="10"/>
    <n v="496"/>
    <n v="55"/>
    <s v="06. Industriële productie en technologie"/>
    <x v="0"/>
    <s v="Federale overheid"/>
    <x v="2"/>
    <x v="3"/>
    <s v="211 Basisfinanciering, werking, investeringen van de WI"/>
    <s v="211 Financement de base, fonctionnement, investissements des IS"/>
    <x v="5"/>
    <n v="272.8"/>
  </r>
  <r>
    <s v="Toelage I.V.K (koeltechniek)"/>
    <s v="Subvention I.I.F (froid)"/>
    <s v="324640354009"/>
    <s v="32  ECONOMISCHE ZAKEN"/>
    <x v="10"/>
    <n v="28"/>
    <n v="100"/>
    <s v="06. Industriële productie en technologie"/>
    <x v="0"/>
    <s v="Federale overheid"/>
    <x v="2"/>
    <x v="3"/>
    <s v="720 Andere Belgische bijdragen aan internationale organisaties, instellingen en verenigingen"/>
    <s v="720 Autres contributions belges aux organisations, institutions et associations internationales"/>
    <x v="3"/>
    <n v="28"/>
  </r>
  <r>
    <s v="Pre-normatief onderzoek"/>
    <s v="Recherche prénormative"/>
    <s v="324650313230"/>
    <s v="32  ECONOMISCHE ZAKEN"/>
    <x v="10"/>
    <n v="4167"/>
    <n v="55"/>
    <s v="06. Industriële productie en technologie"/>
    <x v="0"/>
    <s v="Federale overheid"/>
    <x v="2"/>
    <x v="3"/>
    <s v="234 BIN - Belgisch Instituut voor Normalisatie"/>
    <s v="234 IBN - Institut belge de normalisation"/>
    <x v="5"/>
    <n v="2291.85"/>
  </r>
  <r>
    <s v="Subsidie NBN"/>
    <s v="Subvention au NBN"/>
    <s v="324650414031"/>
    <s v="32  ECONOMISCHE ZAKEN"/>
    <x v="10"/>
    <n v="2684"/>
    <n v="55"/>
    <s v="06. Industriële productie en technologie"/>
    <x v="0"/>
    <s v="Federale overheid"/>
    <x v="2"/>
    <x v="3"/>
    <s v="234 BIN - Belgisch Instituut voor Normalisatie"/>
    <s v="234 IBN - Institut belge de normalisation"/>
    <x v="5"/>
    <n v="1476.2"/>
  </r>
  <r>
    <s v="Bezoldigingen Rijkspersoneel"/>
    <s v="Rémunération personnel stat."/>
    <s v="462101110003"/>
    <s v="11  FEDERAAL WETENSCHAPSBELEID"/>
    <x v="1"/>
    <n v="6253"/>
    <n v="55"/>
    <s v="11. Politieke en sociale systemen, structuren en processen"/>
    <x v="7"/>
    <s v="Federale overheid"/>
    <x v="2"/>
    <x v="3"/>
    <s v="312 Administratie, controle, commissies, jury's..."/>
    <s v="312 Administration, contrôle, commissions, jurys..."/>
    <x v="6"/>
    <n v="3439.15"/>
  </r>
  <r>
    <s v="Bezoldiging niet-statutair personeel"/>
    <s v="Rémunération personnel non statutaire"/>
    <s v="462101110004"/>
    <s v="11  FEDERAAL WETENSCHAPSBELEID"/>
    <x v="1"/>
    <n v="1699"/>
    <n v="55"/>
    <s v="11. Politieke en sociale systemen, structuren en processen"/>
    <x v="7"/>
    <s v="Federale overheid"/>
    <x v="2"/>
    <x v="3"/>
    <s v="312 Administratie, controle, commissies, jury's..."/>
    <s v="312 Administration, contrôle, commissions, jurys..."/>
    <x v="6"/>
    <n v="934.45"/>
  </r>
  <r>
    <s v="Fed. Raad voor Wetensch. beleid: bezold. voorzitter"/>
    <s v="Conseil féd. polit. scientif. : rénumération président"/>
    <s v="462101110010"/>
    <s v="11  FEDERAAL WETENSCHAPSBELEID"/>
    <x v="1"/>
    <n v="24"/>
    <n v="55"/>
    <s v="11. Politieke en sociale systemen, structuren en processen"/>
    <x v="7"/>
    <s v="Federale overheid"/>
    <x v="2"/>
    <x v="3"/>
    <s v="312 Administratie, controle, commissies, jury's..."/>
    <s v="312 Administration, contrôle, commissions, jurys..."/>
    <x v="6"/>
    <n v="13.2"/>
  </r>
  <r>
    <s v="Sociale actie"/>
    <s v="Service social"/>
    <s v="462101114005"/>
    <s v="11  FEDERAAL WETENSCHAPSBELEID"/>
    <x v="1"/>
    <n v="239"/>
    <n v="55"/>
    <s v="11. Politieke en sociale systemen, structuren en processen"/>
    <x v="7"/>
    <s v="Federale overheid"/>
    <x v="2"/>
    <x v="3"/>
    <s v="312 Administratie, controle, commissies, jury's..."/>
    <s v="312 Administration, contrôle, commissions, jurys..."/>
    <x v="6"/>
    <n v="131.44999999999999"/>
  </r>
  <r>
    <s v="Aankoop niet duurzame goederen &amp; diensten"/>
    <s v="Achats biens non durables et services"/>
    <s v="462101121101"/>
    <s v="11  FEDERAAL WETENSCHAPSBELEID"/>
    <x v="1"/>
    <n v="904"/>
    <n v="55"/>
    <s v="11. Politieke en sociale systemen, structuren en processen"/>
    <x v="7"/>
    <s v="Federale overheid"/>
    <x v="2"/>
    <x v="3"/>
    <s v="312 Administratie, controle, commissies, jury's..."/>
    <s v="312 Administration, contrôle, commissions, jurys..."/>
    <x v="6"/>
    <n v="497.2"/>
  </r>
  <r>
    <s v="Bureautica-systeem DWTC"/>
    <s v="Système bureautique/informatique SSTC"/>
    <s v="462101121104"/>
    <s v="11  FEDERAAL WETENSCHAPSBELEID"/>
    <x v="1"/>
    <n v="107"/>
    <n v="55"/>
    <s v="06. Industriële productie en technologie"/>
    <x v="0"/>
    <s v="Federale overheid"/>
    <x v="2"/>
    <x v="3"/>
    <s v="410 O&amp;O-programma's en -projecten (subsidies en terugvorderbare voorschotten)"/>
    <s v="410 Programmes et projets de R&amp;D (subventions et avances récupérables)"/>
    <x v="0"/>
    <n v="58.85"/>
  </r>
  <r>
    <s v="Fed. Raad voor Wetensch. beleid: werking"/>
    <s v="Conseil féd. polit. scientif. : fonctionnement"/>
    <s v="462101121110"/>
    <s v="11  FEDERAAL WETENSCHAPSBELEID"/>
    <x v="1"/>
    <n v="10"/>
    <n v="55"/>
    <s v="11. Politieke en sociale systemen, structuren en processen"/>
    <x v="7"/>
    <s v="Federale overheid"/>
    <x v="2"/>
    <x v="3"/>
    <s v="312 Administratie, controle, commissies, jury's..."/>
    <s v="312 Administration, contrôle, commissions, jurys..."/>
    <x v="6"/>
    <n v="5.5"/>
  </r>
  <r>
    <s v="Promotie wetenschapsbeleid"/>
    <s v="Promotion politique scientifique"/>
    <s v="462101121121"/>
    <s v="11  FEDERAAL WETENSCHAPSBELEID"/>
    <x v="1"/>
    <n v="295"/>
    <n v="55"/>
    <s v="11. Politieke en sociale systemen, structuren en processen"/>
    <x v="7"/>
    <s v="Federale overheid"/>
    <x v="2"/>
    <x v="3"/>
    <s v="312 Administratie, controle, commissies, jury's..."/>
    <s v="312 Administration, contrôle, commissions, jurys..."/>
    <x v="6"/>
    <n v="162.25"/>
  </r>
  <r>
    <s v="Uitrusting"/>
    <s v="Biens durables"/>
    <s v="462101742201"/>
    <s v="11  FEDERAAL WETENSCHAPSBELEID"/>
    <x v="1"/>
    <n v="74"/>
    <n v="55"/>
    <s v="11. Politieke en sociale systemen, structuren en processen"/>
    <x v="7"/>
    <s v="Federale overheid"/>
    <x v="2"/>
    <x v="3"/>
    <s v="312 Administratie, controle, commissies, jury's..."/>
    <s v="312 Administration, contrôle, commissions, jurys..."/>
    <x v="6"/>
    <n v="40.700000000000003"/>
  </r>
  <r>
    <s v="Investeringsuitgaven inzake de informatica"/>
    <s v="Dépenses d'investissement relatives à l'informatique"/>
    <s v="462101742204"/>
    <s v="11  FEDERAAL WETENSCHAPSBELEID"/>
    <x v="1"/>
    <n v="288"/>
    <n v="55"/>
    <s v="06. Industriële productie en technologie"/>
    <x v="0"/>
    <s v="Federale overheid"/>
    <x v="2"/>
    <x v="3"/>
    <s v="312 Administratie, controle, commissies, jury's..."/>
    <s v="312 Administration, contrôle, commissions, jurys..."/>
    <x v="6"/>
    <n v="158.4"/>
  </r>
  <r>
    <s v="Bezoldigingen Rijkspersoneel"/>
    <s v="Rémunération personnel stat."/>
    <s v="466011110003"/>
    <s v="11  FEDERAAL WETENSCHAPSBELEID"/>
    <x v="1"/>
    <n v="4250"/>
    <n v="55"/>
    <s v="11. Politieke en sociale systemen, structuren en processen"/>
    <x v="7"/>
    <s v="Federale overheid"/>
    <x v="2"/>
    <x v="3"/>
    <s v="312 Administratie, controle, commissies, jury's..."/>
    <s v="312 Administration, contrôle, commissions, jurys..."/>
    <x v="6"/>
    <n v="2337.5"/>
  </r>
  <r>
    <s v="Bezoldiging niet-statutair personeel"/>
    <s v="Rémunération personnel non statutaire"/>
    <s v="466011110004"/>
    <s v="11  FEDERAAL WETENSCHAPSBELEID"/>
    <x v="1"/>
    <n v="1589"/>
    <n v="55"/>
    <s v="11. Politieke en sociale systemen, structuren en processen"/>
    <x v="7"/>
    <s v="Federale overheid"/>
    <x v="2"/>
    <x v="3"/>
    <s v="312 Administratie, controle, commissies, jury's..."/>
    <s v="312 Administration, contrôle, commissions, jurys..."/>
    <x v="6"/>
    <n v="873.95"/>
  </r>
  <r>
    <s v="Contractueel personeel O&amp;O nationaal en IUAP"/>
    <s v="Personnel contractuel R&amp;D nationale et PAI"/>
    <s v="466011110016"/>
    <s v="11  FEDERAAL WETENSCHAPSBELEID"/>
    <x v="1"/>
    <n v="3197"/>
    <n v="100"/>
    <s v="13. Algemene kennisvooruitgang: O&amp;O gefinancierd uit andere bronnen dan AUF"/>
    <x v="1"/>
    <s v="Federale overheid"/>
    <x v="2"/>
    <x v="3"/>
    <s v="430 IUAP - Interuniversitaire attractiepolen"/>
    <s v="430 PAI - Pôles d'Attraction interuniversitaires"/>
    <x v="0"/>
    <n v="3197"/>
  </r>
  <r>
    <s v="Wetenschap voor duurzame ontwikkeling"/>
    <s v="Science pour développement durable"/>
    <s v="466011121117"/>
    <s v="11  FEDERAAL WETENSCHAPSBELEID"/>
    <x v="1"/>
    <n v="892"/>
    <n v="100"/>
    <s v="13. Algemene kennisvooruitgang: O&amp;O gefinancierd uit andere bronnen dan AUF"/>
    <x v="1"/>
    <s v="Federale overheid"/>
    <x v="2"/>
    <x v="3"/>
    <s v="324 Subsidies voor studies, enquêtes, expertise-contracten, onderzoekcontracten, acties n.e.g."/>
    <s v="324 Subventions pour études, enquêtes, contrats d'expertise, contrats de recherche, actions n.c.a."/>
    <x v="6"/>
    <n v="892"/>
  </r>
  <r>
    <s v="Beheer O&amp;O nationaal en IUAP"/>
    <s v="Gestion R&amp;D nationale et PAI"/>
    <s v="466011121118"/>
    <s v="11  FEDERAAL WETENSCHAPSBELEID"/>
    <x v="1"/>
    <n v="1112"/>
    <n v="100"/>
    <s v="13. Algemene kennisvooruitgang: O&amp;O gefinancierd uit andere bronnen dan AUF"/>
    <x v="1"/>
    <s v="Federale overheid"/>
    <x v="2"/>
    <x v="3"/>
    <s v="430 IUAP - Interuniversitaire attractiepolen"/>
    <s v="430 PAI - Pôles d'Attraction interuniversitaires"/>
    <x v="0"/>
    <n v="1112"/>
  </r>
  <r>
    <s v="Contract - Regeringsinitiatieven O&amp;O nationaal"/>
    <s v="Contrats - impulsion gouvernement; R&amp;D nationale"/>
    <s v="466011121151"/>
    <s v="11  FEDERAAL WETENSCHAPSBELEID"/>
    <x v="1"/>
    <n v="24791"/>
    <n v="4.3547010284134799"/>
    <s v="01. Exploratie en exploitatie van het aardse milieu"/>
    <x v="8"/>
    <s v="Federale overheid"/>
    <x v="2"/>
    <x v="3"/>
    <s v="410 O&amp;O-programma's en -projecten (subsidies en terugvorderbare voorschotten)"/>
    <s v="410 Programmes et projets de R&amp;D (subventions et avances récupérables)"/>
    <x v="0"/>
    <n v="1079.5739319539859"/>
  </r>
  <r>
    <s v="Contract - Regeringsinitiatieven O&amp;O nationaal"/>
    <s v="Contrats - impulsion gouvernement; R&amp;D nationale"/>
    <s v="466011121151"/>
    <s v="11  FEDERAAL WETENSCHAPSBELEID"/>
    <x v="1"/>
    <n v="24791"/>
    <n v="33.786431445876183"/>
    <s v="02. Milieubeheer en milieuzorg"/>
    <x v="9"/>
    <s v="Federale overheid"/>
    <x v="2"/>
    <x v="3"/>
    <s v="410 O&amp;O-programma's en -projecten (subsidies en terugvorderbare voorschotten)"/>
    <s v="410 Programmes et projets de R&amp;D (subventions et avances récupérables)"/>
    <x v="0"/>
    <n v="8375.9942197471646"/>
  </r>
  <r>
    <s v="Contract - Regeringsinitiatieven O&amp;O nationaal"/>
    <s v="Contrats - impulsion gouvernement; R&amp;D nationale"/>
    <s v="466011121151"/>
    <s v="11  FEDERAAL WETENSCHAPSBELEID"/>
    <x v="1"/>
    <n v="24791"/>
    <n v="2.9549205316857035"/>
    <s v="03. Exploratie en exploitatie van de ruimte"/>
    <x v="10"/>
    <s v="Federale overheid"/>
    <x v="2"/>
    <x v="3"/>
    <s v="410 O&amp;O-programma's en -projecten (subsidies en terugvorderbare voorschotten)"/>
    <s v="410 Programmes et projets de R&amp;D (subventions et avances récupérables)"/>
    <x v="0"/>
    <n v="732.55434901020271"/>
  </r>
  <r>
    <s v="Contract - Regeringsinitiatieven O&amp;O nationaal"/>
    <s v="Contrats - impulsion gouvernement; R&amp;D nationale"/>
    <s v="466011121151"/>
    <s v="11  FEDERAAL WETENSCHAPSBELEID"/>
    <x v="1"/>
    <n v="24791"/>
    <n v="1.4475021340595913"/>
    <s v="04. Transport, telecommunicatie en andere infrastructuur"/>
    <x v="11"/>
    <s v="Federale overheid"/>
    <x v="2"/>
    <x v="3"/>
    <s v="410 O&amp;O-programma's en -projecten (subsidies en terugvorderbare voorschotten)"/>
    <s v="410 Programmes et projets de R&amp;D (subventions et avances récupérables)"/>
    <x v="0"/>
    <n v="358.85025405471328"/>
  </r>
  <r>
    <s v="Contract - Regeringsinitiatieven O&amp;O nationaal"/>
    <s v="Contrats - impulsion gouvernement; R&amp;D nationale"/>
    <s v="466011121151"/>
    <s v="11  FEDERAAL WETENSCHAPSBELEID"/>
    <x v="1"/>
    <n v="24791"/>
    <n v="2.4263241331653185"/>
    <s v="05. Energie"/>
    <x v="12"/>
    <s v="Federale overheid"/>
    <x v="2"/>
    <x v="3"/>
    <s v="410 O&amp;O-programma's en -projecten (subsidies en terugvorderbare voorschotten)"/>
    <s v="410 Programmes et projets de R&amp;D (subventions et avances récupérables)"/>
    <x v="0"/>
    <n v="601.51001585301412"/>
  </r>
  <r>
    <s v="Contract - Regeringsinitiatieven O&amp;O nationaal"/>
    <s v="Contrats - impulsion gouvernement; R&amp;D nationale"/>
    <s v="466011121151"/>
    <s v="11  FEDERAAL WETENSCHAPSBELEID"/>
    <x v="1"/>
    <n v="24791"/>
    <n v="1.0564611194666884"/>
    <s v="06. Industriële productie en technologie"/>
    <x v="0"/>
    <s v="Federale overheid"/>
    <x v="2"/>
    <x v="3"/>
    <s v="410 O&amp;O-programma's en -projecten (subsidies en terugvorderbare voorschotten)"/>
    <s v="410 Programmes et projets de R&amp;D (subventions et avances récupérables)"/>
    <x v="0"/>
    <n v="261.90727612698674"/>
  </r>
  <r>
    <s v="Contract - Regeringsinitiatieven O&amp;O nationaal"/>
    <s v="Contrats - impulsion gouvernement; R&amp;D nationale"/>
    <s v="466011121151"/>
    <s v="11  FEDERAAL WETENSCHAPSBELEID"/>
    <x v="1"/>
    <n v="24791"/>
    <n v="1.8539896752164546"/>
    <s v="07. Gezondheid"/>
    <x v="4"/>
    <s v="Federale overheid"/>
    <x v="2"/>
    <x v="3"/>
    <s v="410 O&amp;O-programma's en -projecten (subsidies en terugvorderbare voorschotten)"/>
    <s v="410 Programmes et projets de R&amp;D (subventions et avances récupérables)"/>
    <x v="0"/>
    <n v="459.62258038291128"/>
  </r>
  <r>
    <s v="Contract - Regeringsinitiatieven O&amp;O nationaal"/>
    <s v="Contrats - impulsion gouvernement; R&amp;D nationale"/>
    <s v="466011121151"/>
    <s v="11  FEDERAAL WETENSCHAPSBELEID"/>
    <x v="1"/>
    <n v="24791"/>
    <n v="1.5271736921263366"/>
    <s v="08. Landbouw"/>
    <x v="6"/>
    <s v="Federale overheid"/>
    <x v="2"/>
    <x v="3"/>
    <s v="410 O&amp;O-programma's en -projecten (subsidies en terugvorderbare voorschotten)"/>
    <s v="410 Programmes et projets de R&amp;D (subventions et avances récupérables)"/>
    <x v="0"/>
    <n v="378.60163001504014"/>
  </r>
  <r>
    <s v="Contract - Regeringsinitiatieven O&amp;O nationaal"/>
    <s v="Contrats - impulsion gouvernement; R&amp;D nationale"/>
    <s v="466011121151"/>
    <s v="11  FEDERAAL WETENSCHAPSBELEID"/>
    <x v="1"/>
    <n v="24791"/>
    <n v="19.696516401772286"/>
    <s v="10. Cultuur, recreatie, godsdienst en media"/>
    <x v="5"/>
    <s v="Federale overheid"/>
    <x v="2"/>
    <x v="3"/>
    <s v="410 O&amp;O-programma's en -projecten (subsidies en terugvorderbare voorschotten)"/>
    <s v="410 Programmes et projets de R&amp;D (subventions et avances récupérables)"/>
    <x v="0"/>
    <n v="4882.9633811633676"/>
  </r>
  <r>
    <s v="Contract - Regeringsinitiatieven O&amp;O nationaal"/>
    <s v="Contrats - impulsion gouvernement; R&amp;D nationale"/>
    <s v="466011121151"/>
    <s v="11  FEDERAAL WETENSCHAPSBELEID"/>
    <x v="1"/>
    <n v="24791"/>
    <n v="30.895979838217958"/>
    <s v="13. Algemene kennisvooruitgang: O&amp;O gefinancierd uit andere bronnen dan AUF"/>
    <x v="1"/>
    <s v="Federale overheid"/>
    <x v="2"/>
    <x v="3"/>
    <s v="410 O&amp;O-programma's en -projecten (subsidies en terugvorderbare voorschotten)"/>
    <s v="410 Programmes et projets de R&amp;D (subventions et avances récupérables)"/>
    <x v="0"/>
    <n v="7659.4223616926138"/>
  </r>
  <r>
    <s v="Terugkeer Belgische wetenschappelijke competentie"/>
    <s v="Retour de la compétence scientifique belge"/>
    <s v="466011121165"/>
    <s v="11  FEDERAAL WETENSCHAPSBELEID"/>
    <x v="1"/>
    <n v="1240"/>
    <n v="100"/>
    <s v="13. Algemene kennisvooruitgang: O&amp;O gefinancierd uit andere bronnen dan AUF"/>
    <x v="1"/>
    <s v="Federale overheid"/>
    <x v="2"/>
    <x v="3"/>
    <s v="430 IUAP - Interuniversitaire attractiepolen"/>
    <s v="430 PAI - Pôles d'Attraction interuniversitaires"/>
    <x v="0"/>
    <n v="1240"/>
  </r>
  <r>
    <s v="Bijdrage drugsbeleid"/>
    <s v="Plan Drogue"/>
    <s v="466011121166"/>
    <s v="11  FEDERAAL WETENSCHAPSBELEID"/>
    <x v="1"/>
    <n v="961"/>
    <n v="15"/>
    <s v="07. Gezondheid"/>
    <x v="4"/>
    <s v="Federale overheid"/>
    <x v="2"/>
    <x v="3"/>
    <s v="324 Subsidies voor studies, enquêtes, expertise-contracten, onderzoekcontracten, acties n.e.g."/>
    <s v="324 Subventions pour études, enquêtes, contrats d'expertise, contrats de recherche, actions n.c.a."/>
    <x v="6"/>
    <n v="144.15"/>
  </r>
  <r>
    <s v="Opdrachten voor derden"/>
    <s v="Missions pour tiers"/>
    <s v="466011121171"/>
    <s v="11  FEDERAAL WETENSCHAPSBELEID"/>
    <x v="1"/>
    <n v="1081"/>
    <n v="100"/>
    <s v="11. Politieke en sociale systemen, structuren en processen"/>
    <x v="7"/>
    <s v="Federale overheid"/>
    <x v="2"/>
    <x v="3"/>
    <s v="314 Subsidies voor studies, enquêtes, onderzoek-contracten, acties n.e.g."/>
    <s v="314 Subventions pour études, enquêtes, contrats de recherche, actions n.c.a."/>
    <x v="6"/>
    <n v="1081"/>
  </r>
  <r>
    <s v="Toelage Stichting Prins Laurent"/>
    <s v="Subvention Fondation Prince Laurent"/>
    <s v="466011330001"/>
    <s v="11  FEDERAAL WETENSCHAPSBELEID"/>
    <x v="1"/>
    <n v="35"/>
    <n v="55"/>
    <s v="11. Politieke en sociale systemen, structuren en processen"/>
    <x v="7"/>
    <s v="Federale overheid"/>
    <x v="2"/>
    <x v="3"/>
    <s v="313 Subsidies aan instellingen en verenigingen n.e.g."/>
    <s v="313 Subventions aux institutions et associations n.c.a."/>
    <x v="6"/>
    <n v="19.25"/>
  </r>
  <r>
    <s v="Interuniversitaire attractiepolen (fase 5)"/>
    <s v="Pôles d'attraction interuniversitaires (phase 5)"/>
    <s v="466011443001"/>
    <s v="11  FEDERAAL WETENSCHAPSBELEID"/>
    <x v="1"/>
    <n v="25710"/>
    <n v="100"/>
    <s v="13. Algemene kennisvooruitgang: O&amp;O gefinancierd uit andere bronnen dan AUF"/>
    <x v="1"/>
    <s v="Federale overheid"/>
    <x v="2"/>
    <x v="3"/>
    <s v="430 IUAP - Interuniversitaire attractiepolen"/>
    <s v="430 PAI - Pôles d'Attraction interuniversitaires"/>
    <x v="0"/>
    <n v="25710"/>
  </r>
  <r>
    <s v="Technologische aantrekkingspolen"/>
    <s v="Pôles d'attraction technologiques"/>
    <s v="466011443002"/>
    <s v="11  FEDERAAL WETENSCHAPSBELEID"/>
    <x v="1"/>
    <n v="984"/>
    <n v="100"/>
    <s v="06. Industriële productie en technologie"/>
    <x v="0"/>
    <s v="Federale overheid"/>
    <x v="2"/>
    <x v="3"/>
    <s v="410 O&amp;O-programma's en -projecten (subsidies en terugvorderbare voorschotten)"/>
    <s v="410 Programmes et projets de R&amp;D (subventions et avances récupérables)"/>
    <x v="0"/>
    <n v="984"/>
  </r>
  <r>
    <s v="Toelage voor extra onderzoekers (400)"/>
    <s v="Subvention chercheurs supplémentaires (400)"/>
    <s v="466011452323"/>
    <s v="11  FEDERAAL WETENSCHAPSBELEID"/>
    <x v="1"/>
    <n v="14775"/>
    <n v="100"/>
    <s v="13. Algemene kennisvooruitgang: O&amp;O gefinancierd uit andere bronnen dan AUF"/>
    <x v="1"/>
    <s v="Federale overheid"/>
    <x v="2"/>
    <x v="3"/>
    <s v="510 NFWO - Nationaal Fonds voor Wetenschappelijk Onderzoek"/>
    <s v="510 FNRS - Fonds national de Recherche scientifique"/>
    <x v="2"/>
    <n v="14775"/>
  </r>
  <r>
    <s v="Acad. Overz. Wetensc. (wedde personeel)"/>
    <s v="Acad. Sciences d'Outre-Mer. (traitement du personnel)"/>
    <s v="466013110004"/>
    <s v="11  FEDERAAL WETENSCHAPSBELEID"/>
    <x v="1"/>
    <n v="320"/>
    <n v="55"/>
    <s v="01. Exploratie en exploitatie van het aardse milieu"/>
    <x v="8"/>
    <s v="Federale overheid"/>
    <x v="2"/>
    <x v="3"/>
    <s v="211 Basisfinanciering, werking, investeringen van de WI"/>
    <s v="211 Financement de base, fonctionnement, investissements des IS"/>
    <x v="5"/>
    <n v="176"/>
  </r>
  <r>
    <s v="Toelage SCK (Project MYRRHA)"/>
    <s v="Dotation au CEN (Projet MYRRHA)"/>
    <s v="466013410040"/>
    <s v="11  FEDERAAL WETENSCHAPSBELEID"/>
    <x v="1"/>
    <n v="4500"/>
    <n v="55"/>
    <s v="05. Energie"/>
    <x v="12"/>
    <s v="Federale overheid"/>
    <x v="2"/>
    <x v="3"/>
    <s v="233 SCK - Studiecentrum voor Kernenergie"/>
    <s v="233 CEN - Centre d'études de l'énergie nucléaire"/>
    <x v="5"/>
    <n v="2475"/>
  </r>
  <r>
    <s v="Academie Overzeese Wetenschappen (O)(financ. wet. publikaties)"/>
    <s v="Académie Sciences d'Outre-Mer (fin. publ. scient.)"/>
    <s v="466013413001"/>
    <s v="11  FEDERAAL WETENSCHAPSBELEID"/>
    <x v="1"/>
    <n v="148"/>
    <n v="55"/>
    <s v="01. Exploratie en exploitatie van het aardse milieu"/>
    <x v="8"/>
    <s v="Federale overheid"/>
    <x v="2"/>
    <x v="3"/>
    <s v="211 Basisfinanciering, werking, investeringen van de WI"/>
    <s v="211 Financement de base, fonctionnement, investissements des IS"/>
    <x v="5"/>
    <n v="81.400000000000006"/>
  </r>
  <r>
    <s v="Toelage academie voor de nationale commissies"/>
    <s v="Subv. Académie pour les commissions nationales"/>
    <s v="466013413005"/>
    <s v="11  FEDERAAL WETENSCHAPSBELEID"/>
    <x v="1"/>
    <n v="268"/>
    <n v="55"/>
    <s v="10. Cultuur, recreatie, godsdienst en media"/>
    <x v="5"/>
    <s v="Federale overheid"/>
    <x v="2"/>
    <x v="3"/>
    <s v="220 Academies"/>
    <s v="220 Académies"/>
    <x v="5"/>
    <n v="147.4"/>
  </r>
  <r>
    <s v="Dekken van de O&amp;O uitgaven van vliegtuig AIRBUS"/>
    <s v="Couverture des dépenses de R&amp;D des avions AIRBUS"/>
    <s v="466014811201"/>
    <s v="11  FEDERAAL WETENSCHAPSBELEID"/>
    <x v="1"/>
    <n v="25279"/>
    <n v="100"/>
    <s v="06. Industriële productie en technologie"/>
    <x v="0"/>
    <s v="Federale overheid"/>
    <x v="2"/>
    <x v="3"/>
    <s v="625 Fonds bestemd voor de financiering van het industrieel onderzoek (subsidies en terugvorderbare voorschotten)"/>
    <s v="625 Fonds destiné au financement de la recherche industrielle (subventions et avances récupérables)"/>
    <x v="1"/>
    <n v="25279"/>
  </r>
  <r>
    <s v="Dotatie Polar secretaris"/>
    <s v="Dotation Secrétaire polaire"/>
    <s v="466015410003"/>
    <s v="11  FEDERAAL WETENSCHAPSBELEID"/>
    <x v="1"/>
    <n v="3000"/>
    <n v="55"/>
    <s v="01. Exploratie en exploitatie van het aardse milieu"/>
    <x v="8"/>
    <s v="Federale overheid"/>
    <x v="2"/>
    <x v="3"/>
    <s v="410 O&amp;O-programma's en -projecten (subsidies en terugvorderbare voorschotten)"/>
    <s v="410 Programmes et projets de R&amp;D (subventions et avances récupérables)"/>
    <x v="0"/>
    <n v="1650"/>
  </r>
  <r>
    <s v="Dotatie  DWTI"/>
    <s v="Dotation SIST"/>
    <s v="466015413001"/>
    <s v="11  FEDERAAL WETENSCHAPSBELEID"/>
    <x v="1"/>
    <n v="561"/>
    <n v="55"/>
    <s v="10. Cultuur, recreatie, godsdienst en media"/>
    <x v="5"/>
    <s v="Federale overheid"/>
    <x v="2"/>
    <x v="3"/>
    <s v="323 Subsidies aan instellingen en verenigingen n.e.g."/>
    <s v="323 Subventions aux institutions et associations n.c.a."/>
    <x v="6"/>
    <n v="308.55"/>
  </r>
  <r>
    <s v="Dotatie  Belnet"/>
    <s v="Dotation Belnet"/>
    <s v="466015413002"/>
    <s v="11  FEDERAAL WETENSCHAPSBELEID"/>
    <x v="1"/>
    <n v="8340"/>
    <n v="55"/>
    <s v="04. Transport, telecommunicatie en andere infrastructuur"/>
    <x v="11"/>
    <s v="Federale overheid"/>
    <x v="2"/>
    <x v="3"/>
    <s v="323 Subsidies aan instellingen en verenigingen n.e.g."/>
    <s v="323 Subventions aux institutions et associations n.c.a."/>
    <x v="6"/>
    <n v="4587"/>
  </r>
  <r>
    <s v="Contractueel personeel van ruimte en O&amp;O internationaal"/>
    <s v="Personnel contractuel spatial et de la R&amp;D internationale"/>
    <s v="466021110018"/>
    <s v="11  FEDERAAL WETENSCHAPSBELEID"/>
    <x v="1"/>
    <n v="608"/>
    <n v="100"/>
    <s v="03. Exploratie en exploitatie van de ruimte"/>
    <x v="10"/>
    <s v="Federale overheid"/>
    <x v="2"/>
    <x v="3"/>
    <s v="710 Ruimteprogramma's en -organisaties"/>
    <s v="710 Programmes et organisations dans le domaine de l'espace"/>
    <x v="3"/>
    <n v="608"/>
  </r>
  <r>
    <s v="Beheer van ruimte en 0&amp;0 internationaal"/>
    <s v="Gestion du spatial et de la R&amp;D internationale"/>
    <s v="466021121119"/>
    <s v="11  FEDERAAL WETENSCHAPSBELEID"/>
    <x v="1"/>
    <n v="183"/>
    <n v="55"/>
    <s v="03. Exploratie en exploitatie van de ruimte"/>
    <x v="10"/>
    <s v="Federale overheid"/>
    <x v="2"/>
    <x v="3"/>
    <s v="710 Ruimteprogramma's en -organisaties"/>
    <s v="710 Programmes et organisations dans le domaine de l'espace"/>
    <x v="3"/>
    <n v="100.65"/>
  </r>
  <r>
    <s v="Contract- R&amp;D - internationaal"/>
    <s v="Contrats R&amp;D international"/>
    <s v="466021121157"/>
    <s v="11  FEDERAAL WETENSCHAPSBELEID"/>
    <x v="1"/>
    <n v="2472"/>
    <n v="5.6200824278756087"/>
    <s v="01. Exploratie en exploitatie van het aardse milieu"/>
    <x v="8"/>
    <s v="Federale overheid"/>
    <x v="2"/>
    <x v="3"/>
    <s v="730 Andere programma's en projecten op internationaal vlak"/>
    <s v="730 Autres programmes et projets au niveau international"/>
    <x v="3"/>
    <n v="138.92843761708505"/>
  </r>
  <r>
    <s v="Contract- R&amp;D - internationaal"/>
    <s v="Contrats R&amp;D international"/>
    <s v="466021121157"/>
    <s v="11  FEDERAAL WETENSCHAPSBELEID"/>
    <x v="1"/>
    <n v="2472"/>
    <n v="5.5339078306481824"/>
    <s v="02. Milieubeheer en milieuzorg"/>
    <x v="9"/>
    <s v="Federale overheid"/>
    <x v="2"/>
    <x v="3"/>
    <s v="730 Andere programma's en projecten op internationaal vlak"/>
    <s v="730 Autres programmes et projets au niveau international"/>
    <x v="3"/>
    <n v="136.79820157362306"/>
  </r>
  <r>
    <s v="Contract- R&amp;D - internationaal"/>
    <s v="Contrats R&amp;D international"/>
    <s v="466021121157"/>
    <s v="11  FEDERAAL WETENSCHAPSBELEID"/>
    <x v="1"/>
    <n v="2472"/>
    <n v="4.8782315473960285"/>
    <s v="04. Transport, telecommunicatie en andere infrastructuur"/>
    <x v="11"/>
    <s v="Federale overheid"/>
    <x v="2"/>
    <x v="3"/>
    <s v="730 Andere programma's en projecten op internationaal vlak"/>
    <s v="730 Autres programmes et projets au niveau international"/>
    <x v="3"/>
    <n v="120.58988385162982"/>
  </r>
  <r>
    <s v="Contract- R&amp;D - internationaal"/>
    <s v="Contrats R&amp;D international"/>
    <s v="466021121157"/>
    <s v="11  FEDERAAL WETENSCHAPSBELEID"/>
    <x v="1"/>
    <n v="2472"/>
    <n v="5.3465717497189953"/>
    <s v="05. Energie"/>
    <x v="12"/>
    <s v="Federale overheid"/>
    <x v="2"/>
    <x v="3"/>
    <s v="730 Andere programma's en projecten op internationaal vlak"/>
    <s v="730 Autres programmes et projets au niveau international"/>
    <x v="3"/>
    <n v="132.16725365305356"/>
  </r>
  <r>
    <s v="Contract- R&amp;D - internationaal"/>
    <s v="Contrats R&amp;D international"/>
    <s v="466021121157"/>
    <s v="11  FEDERAAL WETENSCHAPSBELEID"/>
    <x v="1"/>
    <n v="2472"/>
    <n v="10.153615586361934"/>
    <s v="06. Industriële productie en technologie"/>
    <x v="0"/>
    <s v="Federale overheid"/>
    <x v="2"/>
    <x v="3"/>
    <s v="730 Andere programma's en projecten op internationaal vlak"/>
    <s v="730 Autres programmes et projets au niveau international"/>
    <x v="3"/>
    <n v="250.99737729486699"/>
  </r>
  <r>
    <s v="Contract- R&amp;D - internationaal"/>
    <s v="Contrats R&amp;D international"/>
    <s v="466021121157"/>
    <s v="11  FEDERAAL WETENSCHAPSBELEID"/>
    <x v="1"/>
    <n v="2472"/>
    <n v="4.8782315473960285"/>
    <s v="07. Gezondheid"/>
    <x v="4"/>
    <s v="Federale overheid"/>
    <x v="2"/>
    <x v="3"/>
    <s v="730 Andere programma's en projecten op internationaal vlak"/>
    <s v="730 Autres programmes et projets au niveau international"/>
    <x v="3"/>
    <n v="120.58988385162982"/>
  </r>
  <r>
    <s v="Contract- R&amp;D - internationaal"/>
    <s v="Contrats R&amp;D international"/>
    <s v="466021121157"/>
    <s v="11  FEDERAAL WETENSCHAPSBELEID"/>
    <x v="1"/>
    <n v="2472"/>
    <n v="4.8782315473960285"/>
    <s v="10. Cultuur, recreatie, godsdienst en media"/>
    <x v="5"/>
    <s v="Federale overheid"/>
    <x v="2"/>
    <x v="3"/>
    <s v="730 Andere programma's en projecten op internationaal vlak"/>
    <s v="730 Autres programmes et projets au niveau international"/>
    <x v="3"/>
    <n v="120.58988385162982"/>
  </r>
  <r>
    <s v="Contract- R&amp;D - internationaal"/>
    <s v="Contrats R&amp;D international"/>
    <s v="466021121157"/>
    <s v="11  FEDERAAL WETENSCHAPSBELEID"/>
    <x v="1"/>
    <n v="2472"/>
    <n v="58.711127763207195"/>
    <s v="13. Algemene kennisvooruitgang: O&amp;O gefinancierd uit andere bronnen dan AUF"/>
    <x v="1"/>
    <s v="Federale overheid"/>
    <x v="2"/>
    <x v="3"/>
    <s v="730 Andere programma's en projecten op internationaal vlak"/>
    <s v="730 Autres programmes et projets au niveau international"/>
    <x v="3"/>
    <n v="1451.3390783064817"/>
  </r>
  <r>
    <s v="Contractueel personeel voor de Afdeling 'Ruimtevaart'"/>
    <s v="Personnel contractuel de la Division 'Espace'"/>
    <s v="466022110020"/>
    <s v="11  FEDERAAL WETENSCHAPSBELEID"/>
    <x v="1"/>
    <n v="982"/>
    <n v="55"/>
    <s v="03. Exploratie en exploitatie van de ruimte"/>
    <x v="10"/>
    <s v="Federale overheid"/>
    <x v="2"/>
    <x v="3"/>
    <s v="710 Ruimteprogramma's en -organisaties"/>
    <s v="710 Programmes et organisations dans le domaine de l'espace"/>
    <x v="3"/>
    <n v="540.1"/>
  </r>
  <r>
    <s v="Werkingskosten voor de Hoge Vertegenwoordiging ruimtevaartbeleid"/>
    <s v="Dépenses de fonctionnement pour la Haute Réprésentation du spatial"/>
    <s v="466022121119"/>
    <s v="11  FEDERAAL WETENSCHAPSBELEID"/>
    <x v="1"/>
    <n v="103"/>
    <n v="55"/>
    <s v="03. Exploratie en exploitatie van de ruimte"/>
    <x v="10"/>
    <s v="Federale overheid"/>
    <x v="2"/>
    <x v="3"/>
    <s v="710 Ruimteprogramma's en -organisaties"/>
    <s v="710 Programmes et organisations dans le domaine de l'espace"/>
    <x v="3"/>
    <n v="56.65"/>
  </r>
  <r>
    <s v="Federale ondersteuning vh ruimtevaartonderzoek en operationele steun"/>
    <s v="Soutien fédéral à la recherche spatiale et appui opérationnel"/>
    <s v="466022121121"/>
    <s v="11  FEDERAAL WETENSCHAPSBELEID"/>
    <x v="1"/>
    <n v="4385"/>
    <n v="100"/>
    <s v="03. Exploratie en exploitatie van de ruimte"/>
    <x v="10"/>
    <s v="Federale overheid"/>
    <x v="2"/>
    <x v="3"/>
    <s v="710 Ruimteprogramma's en -organisaties"/>
    <s v="710 Programmes et organisations dans le domaine de l'espace"/>
    <x v="3"/>
    <n v="4385"/>
  </r>
  <r>
    <s v="Beheer van Ruimte"/>
    <s v="Gestion du spacial"/>
    <s v="466022121122"/>
    <s v="11  FEDERAAL WETENSCHAPSBELEID"/>
    <x v="1"/>
    <n v="745"/>
    <n v="100"/>
    <s v="03. Exploratie en exploitatie van de ruimte"/>
    <x v="10"/>
    <s v="Federale overheid"/>
    <x v="2"/>
    <x v="3"/>
    <s v="710 Ruimteprogramma's en -organisaties"/>
    <s v="710 Programmes et organisations dans le domaine de l'espace"/>
    <x v="3"/>
    <n v="745"/>
  </r>
  <r>
    <s v="ESA-ruimtevaartprogramma's"/>
    <s v="Programmes spatiaux ASE"/>
    <s v="466022354012"/>
    <s v="11  FEDERAAL WETENSCHAPSBELEID"/>
    <x v="1"/>
    <n v="169627"/>
    <n v="100"/>
    <s v="03. Exploratie en exploitatie van de ruimte"/>
    <x v="10"/>
    <s v="Federale overheid"/>
    <x v="2"/>
    <x v="3"/>
    <s v="710 Ruimteprogramma's en -organisaties"/>
    <s v="710 Programmes et organisations dans le domaine de l'espace"/>
    <x v="3"/>
    <n v="169627"/>
  </r>
  <r>
    <s v="Ruimtevaartprogramma's buiten ESA"/>
    <s v="Programmes spatiaux hors ASE"/>
    <s v="466022544161"/>
    <s v="11  FEDERAAL WETENSCHAPSBELEID"/>
    <x v="1"/>
    <n v="5755"/>
    <n v="100"/>
    <s v="03. Exploratie en exploitatie van de ruimte"/>
    <x v="10"/>
    <s v="Federale overheid"/>
    <x v="2"/>
    <x v="3"/>
    <s v="710 Ruimteprogramma's en -organisaties"/>
    <s v="710 Programmes et organisations dans le domaine de l'espace"/>
    <x v="3"/>
    <n v="5755"/>
  </r>
  <r>
    <s v="Von Karman  Instituut"/>
    <s v="Institut Von Karman"/>
    <s v="466023354001"/>
    <s v="11  FEDERAAL WETENSCHAPSBELEID"/>
    <x v="1"/>
    <n v="2812"/>
    <n v="100"/>
    <s v="04. Transport, telecommunicatie en andere infrastructuur"/>
    <x v="11"/>
    <s v="Federale overheid"/>
    <x v="2"/>
    <x v="3"/>
    <s v="720 Andere Belgische bijdragen aan internationale organisaties, instellingen en verenigingen"/>
    <s v="720 Autres contributions belges aux organisations, institutions et associations internationales"/>
    <x v="3"/>
    <n v="2812"/>
  </r>
  <r>
    <s v="Secretariaten EUREKA (techn. + audiovis.)"/>
    <s v="Secrétariats EUREKA (techn. + audiovis.)"/>
    <s v="466023354002"/>
    <s v="11  FEDERAAL WETENSCHAPSBELEID"/>
    <x v="1"/>
    <n v="682"/>
    <n v="55"/>
    <s v="06. Industriële productie en technologie"/>
    <x v="0"/>
    <s v="Federale overheid"/>
    <x v="2"/>
    <x v="3"/>
    <s v="720 Andere Belgische bijdragen aan internationale organisaties, instellingen en verenigingen"/>
    <s v="720 Autres contributions belges aux organisations, institutions et associations internationales"/>
    <x v="3"/>
    <n v="375.1"/>
  </r>
  <r>
    <s v="Intergouvernementele organisaties"/>
    <s v="Organisations intergouvernementales"/>
    <s v="466023354021"/>
    <s v="11  FEDERAAL WETENSCHAPSBELEID"/>
    <x v="1"/>
    <n v="17171"/>
    <n v="39.514692787177204"/>
    <s v="01. Exploratie en exploitatie van het aardse milieu"/>
    <x v="8"/>
    <s v="Federale overheid"/>
    <x v="2"/>
    <x v="3"/>
    <s v="720 Andere Belgische bijdragen aan internationale organisaties, instellingen en verenigingen"/>
    <s v="720 Autres contributions belges aux organisations, institutions et associations internationales"/>
    <x v="3"/>
    <n v="6785.067898486197"/>
  </r>
  <r>
    <s v="Intergouvernementele organisaties"/>
    <s v="Organisations intergouvernementales"/>
    <s v="466023354021"/>
    <s v="11  FEDERAAL WETENSCHAPSBELEID"/>
    <x v="1"/>
    <n v="17171"/>
    <n v="1.1743098842386466"/>
    <s v="02. Milieubeheer en milieuzorg"/>
    <x v="9"/>
    <s v="Federale overheid"/>
    <x v="2"/>
    <x v="3"/>
    <s v="720 Andere Belgische bijdragen aan internationale organisaties, instellingen en verenigingen"/>
    <s v="720 Autres contributions belges aux organisations, institutions et associations internationales"/>
    <x v="3"/>
    <n v="201.64075022261801"/>
  </r>
  <r>
    <s v="Intergouvernementele organisaties"/>
    <s v="Organisations intergouvernementales"/>
    <s v="466023354021"/>
    <s v="11  FEDERAAL WETENSCHAPSBELEID"/>
    <x v="1"/>
    <n v="17171"/>
    <n v="22.445458593054319"/>
    <s v="03. Exploratie en exploitatie van de ruimte"/>
    <x v="10"/>
    <s v="Federale overheid"/>
    <x v="2"/>
    <x v="3"/>
    <s v="720 Andere Belgische bijdragen aan internationale organisaties, instellingen en verenigingen"/>
    <s v="720 Autres contributions belges aux organisations, institutions et associations internationales"/>
    <x v="3"/>
    <n v="3854.1096950133569"/>
  </r>
  <r>
    <s v="Intergouvernementele organisaties"/>
    <s v="Organisations intergouvernementales"/>
    <s v="466023354021"/>
    <s v="11  FEDERAAL WETENSCHAPSBELEID"/>
    <x v="1"/>
    <n v="17171"/>
    <n v="36.865538735529832"/>
    <s v="13. Algemene kennisvooruitgang: O&amp;O gefinancierd uit andere bronnen dan AUF"/>
    <x v="1"/>
    <s v="Federale overheid"/>
    <x v="2"/>
    <x v="3"/>
    <s v="720 Andere Belgische bijdragen aan internationale organisaties, instellingen en verenigingen"/>
    <s v="720 Autres contributions belges aux organisations, institutions et associations internationales"/>
    <x v="3"/>
    <n v="6330.1816562778267"/>
  </r>
  <r>
    <s v="Internationale organisaties"/>
    <s v="Organisations internationales"/>
    <s v="466023354022"/>
    <s v="11  FEDERAAL WETENSCHAPSBELEID"/>
    <x v="1"/>
    <n v="322"/>
    <n v="100"/>
    <s v="10. Cultuur, recreatie, godsdienst en media"/>
    <x v="5"/>
    <s v="Federale overheid"/>
    <x v="2"/>
    <x v="3"/>
    <s v="720 Andere Belgische bijdragen aan internationale organisaties, instellingen en verenigingen"/>
    <s v="720 Autres contributions belges aux organisations, institutions et associations internationales"/>
    <x v="3"/>
    <n v="322"/>
  </r>
  <r>
    <s v="Deelname van de Academiën en de daaraan verbonden organismen"/>
    <s v="Participation des Académies et org. qui y sont liés"/>
    <s v="466023354023"/>
    <s v="11  FEDERAAL WETENSCHAPSBELEID"/>
    <x v="1"/>
    <n v="347"/>
    <n v="100"/>
    <s v="10. Cultuur, recreatie, godsdienst en media"/>
    <x v="5"/>
    <s v="Federale overheid"/>
    <x v="2"/>
    <x v="3"/>
    <s v="720 Andere Belgische bijdragen aan internationale organisaties, instellingen en verenigingen"/>
    <s v="720 Autres contributions belges aux organisations, institutions et associations internationales"/>
    <x v="3"/>
    <n v="347"/>
  </r>
  <r>
    <s v="Bezoldiging Rijkspersoneel"/>
    <s v="Rémunérations personnel statutaire"/>
    <s v="466030110003"/>
    <s v="11  FEDERAAL WETENSCHAPSBELEID"/>
    <x v="1"/>
    <n v="46577"/>
    <n v="15.58590819712148"/>
    <s v="03. Exploratie en exploitatie van de ruimte"/>
    <x v="10"/>
    <s v="Federale overheid"/>
    <x v="2"/>
    <x v="3"/>
    <s v="211 Basisfinanciering, werking, investeringen van de WI"/>
    <s v="211 Financement de base, fonctionnement, investissements des IS"/>
    <x v="5"/>
    <n v="7259.4484609732717"/>
  </r>
  <r>
    <s v="Bezoldiging Rijkspersoneel"/>
    <s v="Rémunérations personnel statutaire"/>
    <s v="466030110003"/>
    <s v="11  FEDERAAL WETENSCHAPSBELEID"/>
    <x v="1"/>
    <n v="46577"/>
    <n v="20.711525220114005"/>
    <s v="10. Cultuur, recreatie, godsdienst en media"/>
    <x v="5"/>
    <s v="Federale overheid"/>
    <x v="2"/>
    <x v="3"/>
    <s v="211 Basisfinanciering, werking, investeringen van de WI"/>
    <s v="211 Financement de base, fonctionnement, investissements des IS"/>
    <x v="5"/>
    <n v="9646.8071017724997"/>
  </r>
  <r>
    <s v="Bezoldiging Rijkspersoneel"/>
    <s v="Rémunérations personnel statutaire"/>
    <s v="466030110003"/>
    <s v="11  FEDERAAL WETENSCHAPSBELEID"/>
    <x v="1"/>
    <n v="46577"/>
    <n v="0.71753147094513381"/>
    <s v="11. Politieke en sociale systemen, structuren en processen"/>
    <x v="7"/>
    <s v="Federale overheid"/>
    <x v="2"/>
    <x v="3"/>
    <s v="211 Basisfinanciering, werking, investeringen van de WI"/>
    <s v="211 Financement de base, fonctionnement, investissements des IS"/>
    <x v="5"/>
    <n v="334.20463322211504"/>
  </r>
  <r>
    <s v="Bezoldiging Rijkspersoneel"/>
    <s v="Rémunérations personnel statutaire"/>
    <s v="466030110003"/>
    <s v="11  FEDERAAL WETENSCHAPSBELEID"/>
    <x v="1"/>
    <n v="46577"/>
    <n v="17.985035111819389"/>
    <s v="13. Algemene kennisvooruitgang: O&amp;O gefinancierd uit andere bronnen dan AUF"/>
    <x v="1"/>
    <s v="Federale overheid"/>
    <x v="2"/>
    <x v="3"/>
    <s v="211 Basisfinanciering, werking, investeringen van de WI"/>
    <s v="211 Financement de base, fonctionnement, investissements des IS"/>
    <x v="5"/>
    <n v="8376.8898040321164"/>
  </r>
  <r>
    <s v="Bezoldiging niet-statutair personeel"/>
    <s v="Rémunérations personnel non statutaire"/>
    <s v="466030110004"/>
    <s v="11  FEDERAAL WETENSCHAPSBELEID"/>
    <x v="1"/>
    <n v="18618"/>
    <n v="15.58590819712148"/>
    <s v="03. Exploratie en exploitatie van de ruimte"/>
    <x v="10"/>
    <s v="Federale overheid"/>
    <x v="2"/>
    <x v="3"/>
    <s v="211 Basisfinanciering, werking, investeringen van de WI"/>
    <s v="211 Financement de base, fonctionnement, investissements des IS"/>
    <x v="5"/>
    <n v="2901.7843881400772"/>
  </r>
  <r>
    <s v="Bezoldiging niet-statutair personeel"/>
    <s v="Rémunérations personnel non statutaire"/>
    <s v="466030110004"/>
    <s v="11  FEDERAAL WETENSCHAPSBELEID"/>
    <x v="1"/>
    <n v="18618"/>
    <n v="20.711525220114005"/>
    <s v="10. Cultuur, recreatie, godsdienst en media"/>
    <x v="5"/>
    <s v="Federale overheid"/>
    <x v="2"/>
    <x v="3"/>
    <s v="211 Basisfinanciering, werking, investeringen van de WI"/>
    <s v="211 Financement de base, fonctionnement, investissements des IS"/>
    <x v="5"/>
    <n v="3856.0717654808254"/>
  </r>
  <r>
    <s v="Bezoldiging niet-statutair personeel"/>
    <s v="Rémunérations personnel non statutaire"/>
    <s v="466030110004"/>
    <s v="11  FEDERAAL WETENSCHAPSBELEID"/>
    <x v="1"/>
    <n v="18618"/>
    <n v="0.71753147094513381"/>
    <s v="11. Politieke en sociale systemen, structuren en processen"/>
    <x v="7"/>
    <s v="Federale overheid"/>
    <x v="2"/>
    <x v="3"/>
    <s v="211 Basisfinanciering, werking, investeringen van de WI"/>
    <s v="211 Financement de base, fonctionnement, investissements des IS"/>
    <x v="5"/>
    <n v="133.59000926056501"/>
  </r>
  <r>
    <s v="Bezoldiging niet-statutair personeel"/>
    <s v="Rémunérations personnel non statutaire"/>
    <s v="466030110004"/>
    <s v="11  FEDERAAL WETENSCHAPSBELEID"/>
    <x v="1"/>
    <n v="18618"/>
    <n v="17.985035111819389"/>
    <s v="13. Algemene kennisvooruitgang: O&amp;O gefinancierd uit andere bronnen dan AUF"/>
    <x v="1"/>
    <s v="Federale overheid"/>
    <x v="2"/>
    <x v="3"/>
    <s v="211 Basisfinanciering, werking, investeringen van de WI"/>
    <s v="211 Financement de base, fonctionnement, investissements des IS"/>
    <x v="5"/>
    <n v="3348.453837118534"/>
  </r>
  <r>
    <s v="Dotatie 'Koninklijke Bibliotheek Albert I'"/>
    <s v="Dotation Bibliothèque royale Albert Ier"/>
    <s v="466031413010"/>
    <s v="11  FEDERAAL WETENSCHAPSBELEID"/>
    <x v="1"/>
    <n v="7252"/>
    <n v="55"/>
    <s v="10. Cultuur, recreatie, godsdienst en media"/>
    <x v="5"/>
    <s v="Federale overheid"/>
    <x v="2"/>
    <x v="3"/>
    <s v="211 Basisfinanciering, werking, investeringen van de WI"/>
    <s v="211 Financement de base, fonctionnement, investissements des IS"/>
    <x v="5"/>
    <n v="3988.6"/>
  </r>
  <r>
    <s v="Dotatie Algemeen rijksarchief"/>
    <s v="Dotation Archives générales du Royaume"/>
    <s v="466031413011"/>
    <s v="11  FEDERAAL WETENSCHAPSBELEID"/>
    <x v="1"/>
    <n v="5410"/>
    <n v="55"/>
    <s v="10. Cultuur, recreatie, godsdienst en media"/>
    <x v="5"/>
    <s v="Federale overheid"/>
    <x v="2"/>
    <x v="3"/>
    <s v="211 Basisfinanciering, werking, investeringen van de WI"/>
    <s v="211 Financement de base, fonctionnement, investissements des IS"/>
    <x v="5"/>
    <n v="2975.5"/>
  </r>
  <r>
    <s v="Centrum &quot;Oorlog en Hedendaagse Maatschappij&quot;"/>
    <s v="Centre &quot;Guerres et Sociétés contemporaines&quot;"/>
    <s v="466031413012"/>
    <s v="11  FEDERAAL WETENSCHAPSBELEID"/>
    <x v="1"/>
    <n v="1549"/>
    <n v="55"/>
    <s v="11. Politieke en sociale systemen, structuren en processen"/>
    <x v="7"/>
    <s v="Federale overheid"/>
    <x v="2"/>
    <x v="3"/>
    <s v="211 Basisfinanciering, werking, investeringen van de WI"/>
    <s v="211 Financement de base, fonctionnement, investissements des IS"/>
    <x v="5"/>
    <n v="851.95"/>
  </r>
  <r>
    <s v="Dotatie Belgisch Instituut voor Ruimte-aëronomie"/>
    <s v="Dotation Institut d'Aéronomie spatiale de Belgique"/>
    <s v="466032410014"/>
    <s v="11  FEDERAAL WETENSCHAPSBELEID"/>
    <x v="1"/>
    <n v="1366"/>
    <n v="55"/>
    <s v="03. Exploratie en exploitatie van de ruimte"/>
    <x v="10"/>
    <s v="Federale overheid"/>
    <x v="2"/>
    <x v="3"/>
    <s v="211 Basisfinanciering, werking, investeringen van de WI"/>
    <s v="211 Financement de base, fonctionnement, investissements des IS"/>
    <x v="5"/>
    <n v="751.3"/>
  </r>
  <r>
    <s v="Dotatie KMI"/>
    <s v="Dotation IRM"/>
    <s v="466032413013"/>
    <s v="11  FEDERAAL WETENSCHAPSBELEID"/>
    <x v="1"/>
    <n v="4314"/>
    <n v="55"/>
    <s v="03. Exploratie en exploitatie van de ruimte"/>
    <x v="10"/>
    <s v="Federale overheid"/>
    <x v="2"/>
    <x v="3"/>
    <s v="211 Basisfinanciering, werking, investeringen van de WI"/>
    <s v="211 Financement de base, fonctionnement, investissements des IS"/>
    <x v="5"/>
    <n v="2372.6999999999998"/>
  </r>
  <r>
    <s v="Dotatie Koninklijke Sterrenwacht"/>
    <s v="Dotation Observatoire Royal"/>
    <s v="466032413015"/>
    <s v="11  FEDERAAL WETENSCHAPSBELEID"/>
    <x v="1"/>
    <n v="1405"/>
    <n v="55"/>
    <s v="03. Exploratie en exploitatie van de ruimte"/>
    <x v="10"/>
    <s v="Federale overheid"/>
    <x v="2"/>
    <x v="3"/>
    <s v="211 Basisfinanciering, werking, investeringen van de WI"/>
    <s v="211 Financement de base, fonctionnement, investissements des IS"/>
    <x v="5"/>
    <n v="772.75"/>
  </r>
  <r>
    <s v="Dotatie aan het KMI: beheer gemeenschappelijke sector"/>
    <s v="Dotation à l'IRM: gestion du secteur commun"/>
    <s v="466032413016"/>
    <s v="11  FEDERAAL WETENSCHAPSBELEID"/>
    <x v="1"/>
    <n v="1444"/>
    <n v="55"/>
    <s v="03. Exploratie en exploitatie van de ruimte"/>
    <x v="10"/>
    <s v="Federale overheid"/>
    <x v="2"/>
    <x v="3"/>
    <s v="211 Basisfinanciering, werking, investeringen van de WI"/>
    <s v="211 Financement de base, fonctionnement, investissements des IS"/>
    <x v="5"/>
    <n v="794.2"/>
  </r>
  <r>
    <s v="Dotatie Koninklijk Instituut voor Natuurwetenschappen (KINW)"/>
    <s v="Dotation Institut royal des Sciences naturelles (IRSN)"/>
    <s v="466033413017"/>
    <s v="11  FEDERAAL WETENSCHAPSBELEID"/>
    <x v="1"/>
    <n v="7726"/>
    <n v="55"/>
    <s v="13. Algemene kennisvooruitgang: O&amp;O gefinancierd uit andere bronnen dan AUF"/>
    <x v="1"/>
    <s v="Federale overheid"/>
    <x v="2"/>
    <x v="3"/>
    <s v="211 Basisfinanciering, werking, investeringen van de WI"/>
    <s v="211 Financement de base, fonctionnement, investissements des IS"/>
    <x v="5"/>
    <n v="4249.3"/>
  </r>
  <r>
    <s v="Dotatie Koninklijke Museum voor Midden Afrika (KMMA)"/>
    <s v="Dotation musée royal d' Afrique centrale (MRAC)"/>
    <s v="466033413018"/>
    <s v="11  FEDERAAL WETENSCHAPSBELEID"/>
    <x v="1"/>
    <n v="3860"/>
    <n v="55"/>
    <s v="13. Algemene kennisvooruitgang: O&amp;O gefinancierd uit andere bronnen dan AUF"/>
    <x v="1"/>
    <s v="Federale overheid"/>
    <x v="2"/>
    <x v="3"/>
    <s v="211 Basisfinanciering, werking, investeringen van de WI"/>
    <s v="211 Financement de base, fonctionnement, investissements des IS"/>
    <x v="5"/>
    <n v="2123"/>
  </r>
  <r>
    <s v="Dotatie Koninklijke Musea voor Kunst en Geschiedenis"/>
    <s v="Dotation Musées Royaux d'Art et d'Histoire"/>
    <s v="466034413019"/>
    <s v="11  FEDERAAL WETENSCHAPSBELEID"/>
    <x v="1"/>
    <n v="5530"/>
    <n v="55"/>
    <s v="10. Cultuur, recreatie, godsdienst en media"/>
    <x v="5"/>
    <s v="Federale overheid"/>
    <x v="2"/>
    <x v="3"/>
    <s v="211 Basisfinanciering, werking, investeringen van de WI"/>
    <s v="211 Financement de base, fonctionnement, investissements des IS"/>
    <x v="5"/>
    <n v="3041.5"/>
  </r>
  <r>
    <s v="Dotatie Koninklijke Musea voor Schone Kunsten"/>
    <s v="Dotation Musées Royaux des Beaux-Arts"/>
    <s v="466034413020"/>
    <s v="11  FEDERAAL WETENSCHAPSBELEID"/>
    <x v="1"/>
    <n v="4515"/>
    <n v="55"/>
    <s v="10. Cultuur, recreatie, godsdienst en media"/>
    <x v="5"/>
    <s v="Federale overheid"/>
    <x v="2"/>
    <x v="3"/>
    <s v="211 Basisfinanciering, werking, investeringen van de WI"/>
    <s v="211 Financement de base, fonctionnement, investissements des IS"/>
    <x v="5"/>
    <n v="2483.25"/>
  </r>
  <r>
    <s v="Dotatie Koninklijk Instituut voor het Kunstpatrimonium"/>
    <s v="Dotation Institut Royal du Patrimoine artistique"/>
    <s v="466034413022"/>
    <s v="11  FEDERAAL WETENSCHAPSBELEID"/>
    <x v="1"/>
    <n v="1513"/>
    <n v="55"/>
    <s v="10. Cultuur, recreatie, godsdienst en media"/>
    <x v="5"/>
    <s v="Federale overheid"/>
    <x v="2"/>
    <x v="3"/>
    <s v="211 Basisfinanciering, werking, investeringen van de WI"/>
    <s v="211 Financement de base, fonctionnement, investissements des IS"/>
    <x v="5"/>
    <n v="832.15"/>
  </r>
  <r>
    <s v="ICCROM (International Centre for the Study of the _x000a_Preservation and Restoration of Cultural Property)"/>
    <s v="ICCROM (Centre international d'études pour la conservation et la restauration des biens culturels)"/>
    <s v="466035354010"/>
    <s v="11  FEDERAAL WETENSCHAPSBELEID"/>
    <x v="1"/>
    <n v="42"/>
    <n v="20"/>
    <s v="10. Cultuur, recreatie, godsdienst en media"/>
    <x v="5"/>
    <s v="Federale overheid"/>
    <x v="2"/>
    <x v="3"/>
    <s v="720 Andere Belgische bijdragen aan internationale organisaties, instellingen en verenigingen"/>
    <s v="720 Autres contributions belges aux organisations, institutions et associations internationales"/>
    <x v="3"/>
    <n v="8.4"/>
  </r>
  <r>
    <s v="Koninklijk Filmarchief"/>
    <s v="Cinémathèque royale"/>
    <s v="466036336010"/>
    <s v="11  FEDERAAL WETENSCHAPSBELEID"/>
    <x v="1"/>
    <n v="2750"/>
    <n v="20"/>
    <s v="10. Cultuur, recreatie, godsdienst en media"/>
    <x v="5"/>
    <s v="Federale overheid"/>
    <x v="2"/>
    <x v="3"/>
    <s v="323 Subsidies aan instellingen en verenigingen n.e.g."/>
    <s v="323 Subventions aux institutions et associations n.c.a."/>
    <x v="6"/>
    <n v="550"/>
  </r>
  <r>
    <s v="Toelage VZW Kunstberg"/>
    <s v="Subvention à l'ASBL Mont des Arts"/>
    <s v="466036336011"/>
    <s v="11  FEDERAAL WETENSCHAPSBELEID"/>
    <x v="1"/>
    <n v="107"/>
    <n v="20"/>
    <s v="10. Cultuur, recreatie, godsdienst en media"/>
    <x v="5"/>
    <s v="Federale overheid"/>
    <x v="2"/>
    <x v="3"/>
    <s v="323 Subsidies aan instellingen en verenigingen n.e.g."/>
    <s v="323 Subventions aux institutions et associations n.c.a."/>
    <x v="6"/>
    <n v="21.4"/>
  </r>
  <r>
    <s v="Steunmaatregelen ten voordele van de FWI"/>
    <s v="Activités d'appui en faveur des ESF"/>
    <s v="466037121112"/>
    <s v="11  FEDERAAL WETENSCHAPSBELEID"/>
    <x v="1"/>
    <n v="446"/>
    <n v="55"/>
    <s v="10. Cultuur, recreatie, godsdienst en media"/>
    <x v="5"/>
    <s v="Federale overheid"/>
    <x v="2"/>
    <x v="3"/>
    <s v="212 Aanvullende financiering van de WI"/>
    <s v="212 Financement complémentaire des IS"/>
    <x v="5"/>
    <n v="245.3"/>
  </r>
  <r>
    <s v="Publiek-privé partnerschap digitalisering FWI's en SOMA - bijkomende financiering"/>
    <s v="Partenariat public-privé digitalisation ESF et CEGES - financement complémentaire"/>
    <s v="466037121117"/>
    <s v="11  FEDERAAL WETENSCHAPSBELEID"/>
    <x v="1"/>
    <n v="1000"/>
    <n v="15"/>
    <s v="10. Cultuur, recreatie, godsdienst en media"/>
    <x v="5"/>
    <s v="Federale overheid"/>
    <x v="2"/>
    <x v="3"/>
    <s v="321 Subsidies reizen, beurzen, congressen, publikaties, tentoonstellingen..."/>
    <s v="321 Subventions, voyages, bourses, congrès, publications, expositions..."/>
    <x v="6"/>
    <n v="150"/>
  </r>
  <r>
    <s v="Specifieke behoeften FWI"/>
    <s v="Besoins spécifiques ESF"/>
    <s v="466037413011"/>
    <s v="11  FEDERAAL WETENSCHAPSBELEID"/>
    <x v="1"/>
    <n v="463"/>
    <n v="55"/>
    <s v="10. Cultuur, recreatie, godsdienst en media"/>
    <x v="5"/>
    <s v="Federale overheid"/>
    <x v="2"/>
    <x v="3"/>
    <s v="211 Basisfinanciering, werking, investeringen van de WI"/>
    <s v="211 Financement de base, fonctionnement, investissements des IS"/>
    <x v="5"/>
    <n v="254.65"/>
  </r>
  <r>
    <s v="Steunmaatregelen ten voordele van de FWI - Bijkomende dotatie"/>
    <s v="Appui aux expositions temporaires des ESF - Dotation complémentaire"/>
    <s v="466037413012"/>
    <s v="11  FEDERAAL WETENSCHAPSBELEID"/>
    <x v="1"/>
    <n v="110"/>
    <n v="55"/>
    <s v="10. Cultuur, recreatie, godsdienst en media"/>
    <x v="5"/>
    <s v="Federale overheid"/>
    <x v="2"/>
    <x v="3"/>
    <s v="212 Aanvullende financiering van de WI"/>
    <s v="212 Financement complémentaire des IS"/>
    <x v="5"/>
    <n v="60.5"/>
  </r>
  <r>
    <s v="Onderzoekenveloppe van FWI "/>
    <s v="Enveloppe recherche des ESF"/>
    <s v="466037413014"/>
    <s v="11  FEDERAAL WETENSCHAPSBELEID"/>
    <x v="1"/>
    <n v="4164"/>
    <n v="28.338014903857236"/>
    <s v="03. Exploratie en exploitatie van de ruimte"/>
    <x v="10"/>
    <s v="Federale overheid"/>
    <x v="2"/>
    <x v="3"/>
    <s v="440 FCFO - Fonds voor Collectief Fundamenteel Onderzoek-initiatief minister"/>
    <s v="440 FRFC - Fonds de la Recherche fondamentale collective-initiative ministérielle"/>
    <x v="0"/>
    <n v="1179.9949405966154"/>
  </r>
  <r>
    <s v="Onderzoekenveloppe van FWI "/>
    <s v="Enveloppe recherche des ESF"/>
    <s v="466037413014"/>
    <s v="11  FEDERAAL WETENSCHAPSBELEID"/>
    <x v="1"/>
    <n v="4164"/>
    <n v="37.657318582025461"/>
    <s v="10. Cultuur, recreatie, godsdienst en media"/>
    <x v="5"/>
    <s v="Federale overheid"/>
    <x v="2"/>
    <x v="3"/>
    <s v="440 FCFO - Fonds voor Collectief Fundamenteel Onderzoek-initiatief minister"/>
    <s v="440 FRFC - Fonds de la Recherche fondamentale collective-initiative ministérielle"/>
    <x v="0"/>
    <n v="1568.0507457555402"/>
  </r>
  <r>
    <s v="Onderzoekenveloppe van FWI "/>
    <s v="Enveloppe recherche des ESF"/>
    <s v="466037413014"/>
    <s v="11  FEDERAAL WETENSCHAPSBELEID"/>
    <x v="1"/>
    <n v="4164"/>
    <n v="1.3046026744456978"/>
    <s v="11. Politieke en sociale systemen, structuren en processen"/>
    <x v="7"/>
    <s v="Federale overheid"/>
    <x v="2"/>
    <x v="3"/>
    <s v="440 FCFO - Fonds voor Collectief Fundamenteel Onderzoek-initiatief minister"/>
    <s v="440 FRFC - Fonds de la Recherche fondamentale collective-initiative ministérielle"/>
    <x v="0"/>
    <n v="54.323655363918853"/>
  </r>
  <r>
    <s v="Onderzoekenveloppe van FWI "/>
    <s v="Enveloppe recherche des ESF"/>
    <s v="466037413014"/>
    <s v="11  FEDERAAL WETENSCHAPSBELEID"/>
    <x v="1"/>
    <n v="4164"/>
    <n v="32.700063839671621"/>
    <s v="13. Algemene kennisvooruitgang: O&amp;O gefinancierd uit andere bronnen dan AUF"/>
    <x v="1"/>
    <s v="Federale overheid"/>
    <x v="2"/>
    <x v="3"/>
    <s v="440 FCFO - Fonds voor Collectief Fundamenteel Onderzoek-initiatief minister"/>
    <s v="440 FRFC - Fonds de la Recherche fondamentale collective-initiative ministérielle"/>
    <x v="0"/>
    <n v="1361.6306582839263"/>
  </r>
  <r>
    <s v="Verhoging vd onderzoekscapaciteit vd FWI "/>
    <s v="Renforcement de la capacité de recherche des ESF"/>
    <s v="466037413016"/>
    <s v="11  FEDERAAL WETENSCHAPSBELEID"/>
    <x v="1"/>
    <n v="4261"/>
    <n v="100"/>
    <s v="10. Cultuur, recreatie, godsdienst en media"/>
    <x v="5"/>
    <s v="Federale overheid"/>
    <x v="2"/>
    <x v="3"/>
    <s v="440 FCFO - Fonds voor Collectief Fundamenteel Onderzoek-initiatief minister"/>
    <s v="440 FRFC - Fonds de la Recherche fondamentale collective-initiative ministérielle"/>
    <x v="0"/>
    <n v="4261"/>
  </r>
  <r>
    <s v="Belgian American Education Foundation"/>
    <s v="Belgian American Education Foundation"/>
    <s v="466043330003"/>
    <s v="11  FEDERAAL WETENSCHAPSBELEID"/>
    <x v="1"/>
    <n v="58"/>
    <n v="100"/>
    <s v="09. Opvoeding"/>
    <x v="2"/>
    <s v="Federale overheid"/>
    <x v="2"/>
    <x v="3"/>
    <s v="720 Andere Belgische bijdragen aan internationale organisaties, instellingen en verenigingen"/>
    <s v="720 Autres contributions belges aux organisations, institutions et associations internationales"/>
    <x v="3"/>
    <n v="58"/>
  </r>
  <r>
    <s v="Bezoldiging statutair personeel (Plantentuin Meise)"/>
    <s v="Rémunération personnel statutaire (Jardin botanique de Meise)"/>
    <s v="466201110003"/>
    <s v="11  FEDERAAL WETENSCHAPSBELEID"/>
    <x v="1"/>
    <n v="4395"/>
    <n v="55"/>
    <s v="08. Landbouw"/>
    <x v="6"/>
    <s v="Federale overheid"/>
    <x v="2"/>
    <x v="3"/>
    <s v="211 Basisfinanciering, werking, investeringen van de WI"/>
    <s v="211 Financement de base, fonctionnement, investissements des IS"/>
    <x v="5"/>
    <n v="2417.25"/>
  </r>
  <r>
    <s v="Bezoldiging niet-statutair personeel (Plantentuin Meise)"/>
    <s v="Rémunération personnel non statutaire (Jardin botanique de Meise)"/>
    <s v="466201110004"/>
    <s v="11  FEDERAAL WETENSCHAPSBELEID"/>
    <x v="1"/>
    <n v="2339"/>
    <n v="55"/>
    <s v="08. Landbouw"/>
    <x v="6"/>
    <s v="Federale overheid"/>
    <x v="2"/>
    <x v="3"/>
    <s v="211 Basisfinanciering, werking, investeringen van de WI"/>
    <s v="211 Financement de base, fonctionnement, investissements des IS"/>
    <x v="5"/>
    <n v="1286.45"/>
  </r>
  <r>
    <s v="Studievergaderingen (Plantentuin Meise)"/>
    <s v="Réunions d'étude (Jardin botanique de Meise)"/>
    <s v="466201120043"/>
    <s v="11  FEDERAAL WETENSCHAPSBELEID"/>
    <x v="1"/>
    <n v="9"/>
    <n v="55"/>
    <s v="08. Landbouw"/>
    <x v="6"/>
    <s v="Federale overheid"/>
    <x v="2"/>
    <x v="3"/>
    <s v="323 Subsidies aan instellingen en verenigingen n.e.g."/>
    <s v="323 Subventions aux institutions et associations n.c.a."/>
    <x v="6"/>
    <n v="4.95"/>
  </r>
  <r>
    <s v="Aankoop niet-duurz. goed.&amp; die. (Plantentuin Meise)"/>
    <s v="Achats de biens non dur. et de serv. (Jardin botanique de Meise)"/>
    <s v="466202120001"/>
    <s v="11  FEDERAAL WETENSCHAPSBELEID"/>
    <x v="1"/>
    <n v="1618"/>
    <n v="55"/>
    <s v="08. Landbouw"/>
    <x v="6"/>
    <s v="Federale overheid"/>
    <x v="2"/>
    <x v="3"/>
    <s v="211 Basisfinanciering, werking, investeringen van de WI"/>
    <s v="211 Financement de base, fonctionnement, investissements des IS"/>
    <x v="5"/>
    <n v="889.9"/>
  </r>
  <r>
    <s v="Werkingsuitgaven mbt  de informatica (Plantentuin Meise)"/>
    <s v="Dépenses de fonctionnement rel. à l'informatique (Jardin botanique de Meise)"/>
    <s v="466202120004"/>
    <s v="11  FEDERAAL WETENSCHAPSBELEID"/>
    <x v="1"/>
    <n v="68"/>
    <n v="55"/>
    <s v="08. Landbouw"/>
    <x v="6"/>
    <s v="Federale overheid"/>
    <x v="2"/>
    <x v="3"/>
    <s v="211 Basisfinanciering, werking, investeringen van de WI"/>
    <s v="211 Financement de base, fonctionnement, investissements des IS"/>
    <x v="5"/>
    <n v="37.4"/>
  </r>
  <r>
    <s v="Deelneming aan jaarbeurzen, prijskampen en tentoonstellingen (Plantentuin Meise)"/>
    <s v="Participation à des foires, concours et expositions (Jardin botanique de Meise)"/>
    <s v="466202120041"/>
    <s v="11  FEDERAAL WETENSCHAPSBELEID"/>
    <x v="1"/>
    <n v="19"/>
    <n v="55"/>
    <s v="08. Landbouw"/>
    <x v="6"/>
    <s v="Federale overheid"/>
    <x v="2"/>
    <x v="3"/>
    <s v="321 Subsidies reizen, beurzen, congressen, publikaties, tentoonstellingen..."/>
    <s v="321 Subventions, voyages, bourses, congrès, publications, expositions..."/>
    <x v="6"/>
    <n v="10.45"/>
  </r>
  <r>
    <s v="Aankoop duurz. roerende goed. (Plantentuin Meise)"/>
    <s v="Achats biens meubles durables (Jardin botanique de Meise)"/>
    <s v="466202740001"/>
    <s v="11  FEDERAAL WETENSCHAPSBELEID"/>
    <x v="1"/>
    <n v="200"/>
    <n v="55"/>
    <s v="08. Landbouw"/>
    <x v="6"/>
    <s v="Federale overheid"/>
    <x v="2"/>
    <x v="3"/>
    <s v="211 Basisfinanciering, werking, investeringen van de WI"/>
    <s v="211 Financement de base, fonctionnement, investissements des IS"/>
    <x v="5"/>
    <n v="110"/>
  </r>
  <r>
    <s v="Investeringsuitgaven inzake de informatica (Plantentuin Meise)"/>
    <s v="Dépense d'investissements relatives à l'informatique (Jardin botanique de Meise)"/>
    <s v="466202740004"/>
    <s v="11  FEDERAAL WETENSCHAPSBELEID"/>
    <x v="1"/>
    <n v="35"/>
    <n v="55"/>
    <s v="08. Landbouw"/>
    <x v="6"/>
    <s v="Federale overheid"/>
    <x v="2"/>
    <x v="3"/>
    <s v="211 Basisfinanciering, werking, investeringen van de WI"/>
    <s v="211 Financement de base, fonctionnement, investissements des IS"/>
    <x v="5"/>
    <n v="19.25"/>
  </r>
  <r>
    <s v="Constructies, inrichtingswerken en vaste uitrusting (Plantentuin Meise)"/>
    <s v="Constructions, travaux d'aménagement et équipement fixe pour les établissements"/>
    <s v="466203740041"/>
    <s v="11  FEDERAAL WETENSCHAPSBELEID"/>
    <x v="1"/>
    <n v="311"/>
    <n v="55"/>
    <s v="08. Landbouw"/>
    <x v="6"/>
    <s v="Federale overheid"/>
    <x v="2"/>
    <x v="3"/>
    <s v="211 Basisfinanciering, werking, investeringen van de WI"/>
    <s v="211 Financement de base, fonctionnement, investissements des IS"/>
    <x v="5"/>
    <n v="171.05"/>
  </r>
  <r>
    <s v="Allerhande uitgaven mbt acties ter verbetering vd werking van Justitie"/>
    <s v="Dépenses de toute nature relat. aux actions pour l'amélioration du fonct. de la Justice"/>
    <s v="124031123900"/>
    <s v="12  JUSTITIE"/>
    <x v="2"/>
    <n v="94"/>
    <n v="100"/>
    <s v="11. Politieke en sociale systemen, structuren en processen"/>
    <x v="7"/>
    <s v="Federale overheid"/>
    <x v="2"/>
    <x v="3"/>
    <s v="410 O&amp;O-programma's en -projecten (subsidies en terugvorderbare voorschotten)"/>
    <s v="410 Programmes et projets de R&amp;D (subventions et avances récupérables)"/>
    <x v="0"/>
    <n v="94"/>
  </r>
  <r>
    <s v="Bezoldigingen Rijkspersoneel"/>
    <s v="Rémunérations statutaire"/>
    <s v="126210110300"/>
    <s v="12  JUSTITIE"/>
    <x v="2"/>
    <n v="4555"/>
    <n v="55"/>
    <s v="11. Politieke en sociale systemen, structuren en processen"/>
    <x v="7"/>
    <s v="Federale overheid"/>
    <x v="2"/>
    <x v="3"/>
    <s v="211 Basisfinanciering, werking, investeringen van de WI"/>
    <s v="211 Financement de base, fonctionnement, investissements des IS"/>
    <x v="5"/>
    <n v="2505.25"/>
  </r>
  <r>
    <s v="Bezoldigingen niet-statutair personeel"/>
    <s v="Rémunérations non statutaire"/>
    <s v="126210110400"/>
    <s v="12  JUSTITIE"/>
    <x v="2"/>
    <n v="1842"/>
    <n v="55"/>
    <s v="11. Politieke en sociale systemen, structuren en processen"/>
    <x v="7"/>
    <s v="Federale overheid"/>
    <x v="2"/>
    <x v="3"/>
    <s v="211 Basisfinanciering, werking, investeringen van de WI"/>
    <s v="211 Financement de base, fonctionnement, investissements des IS"/>
    <x v="5"/>
    <n v="1013.1"/>
  </r>
  <r>
    <s v="Dotatie aan NICC"/>
    <s v="Dotation à l'INCC"/>
    <s v="126211410100"/>
    <s v="12  JUSTITIE"/>
    <x v="2"/>
    <n v="4224"/>
    <n v="55"/>
    <s v="11. Politieke en sociale systemen, structuren en processen"/>
    <x v="7"/>
    <s v="Federale overheid"/>
    <x v="2"/>
    <x v="3"/>
    <s v="211 Basisfinanciering, werking, investeringen van de WI"/>
    <s v="211 Financement de base, fonctionnement, investissements des IS"/>
    <x v="5"/>
    <n v="2323.1999999999998"/>
  </r>
  <r>
    <s v="Personeelskosten - veiligheid van de burgers"/>
    <s v="Dépenses de personnel - sécurité des citoyens"/>
    <s v="135611110010"/>
    <s v="13  BINNENLANDSE ZAKEN"/>
    <x v="3"/>
    <n v="108"/>
    <n v="100"/>
    <s v="11. Politieke en sociale systemen, structuren en processen"/>
    <x v="7"/>
    <s v="Federale overheid"/>
    <x v="2"/>
    <x v="3"/>
    <s v="410 O&amp;O-programma's en -projecten (subsidies en terugvorderbare voorschotten)"/>
    <s v="410 Programmes et projets de R&amp;D (subventions et avances récupérables)"/>
    <x v="0"/>
    <n v="108"/>
  </r>
  <r>
    <s v="Kosten van laboratoria belast met onderzoekingen mbt brandvoorkoming"/>
    <s v="Frais de laboratoire effectuant des recherches relatives à la prévention en matière d'incendie"/>
    <s v="135611120040"/>
    <s v="13  BINNENLANDSE ZAKEN"/>
    <x v="3"/>
    <n v="42"/>
    <n v="100"/>
    <s v="04. Transport, telecommunicatie en andere infrastructuur"/>
    <x v="11"/>
    <s v="Federale overheid"/>
    <x v="2"/>
    <x v="3"/>
    <s v="410 O&amp;O-programma's en -projecten (subsidies en terugvorderbare voorschotten)"/>
    <s v="410 Programmes et projets de R&amp;D (subventions et avances récupérables)"/>
    <x v="0"/>
    <n v="42"/>
  </r>
  <r>
    <s v="Wetenschappelijk onderzoek - veiligheid vd burgers"/>
    <s v="Recherche scientifique - sécurité des citoyens"/>
    <s v="135611121141"/>
    <s v="13  BINNENLANDSE ZAKEN"/>
    <x v="3"/>
    <n v="502"/>
    <n v="100"/>
    <s v="11. Politieke en sociale systemen, structuren en processen"/>
    <x v="7"/>
    <s v="Federale overheid"/>
    <x v="2"/>
    <x v="3"/>
    <s v="410 O&amp;O-programma's en -projecten (subsidies en terugvorderbare voorschotten)"/>
    <s v="410 Programmes et projets de R&amp;D (subventions et avances récupérables)"/>
    <x v="0"/>
    <n v="502"/>
  </r>
  <r>
    <s v="Fr. univ. samenw.:financiering studiekosten studenten"/>
    <s v="Coop. univ. fr: financement frais d'étude  étudiants"/>
    <s v="145425452350"/>
    <s v="14  BUITENLANDSE ZAKEN, BUITENLANDSE HANDEL EN ONTWIKKELINGSSAMENWERKING"/>
    <x v="4"/>
    <n v="7006"/>
    <n v="25"/>
    <s v="12. Algemene kennisvooruitgang: O&amp;O gefinancierd uit algemene universiteitsfondsen (AUF)"/>
    <x v="3"/>
    <s v="Federale overheid"/>
    <x v="2"/>
    <x v="3"/>
    <s v="113 Werkingsuitkering voor studenten OL"/>
    <s v="113 Allocation de fonctionnement pour les étudiants PVD"/>
    <x v="4"/>
    <n v="1751.5"/>
  </r>
  <r>
    <s v="Fr. univ. samenw.:programma's van institutionele samenwerking overzee"/>
    <s v="Coop. univ. fr:programmes de coopération institutionnelle outre mer"/>
    <s v="145425452352"/>
    <s v="14  BUITENLANDSE ZAKEN, BUITENLANDSE HANDEL EN ONTWIKKELINGSSAMENWERKING"/>
    <x v="4"/>
    <n v="7847"/>
    <n v="43"/>
    <s v="11. Politieke en sociale systemen, structuren en processen"/>
    <x v="7"/>
    <s v="Federale overheid"/>
    <x v="2"/>
    <x v="3"/>
    <s v="730 Andere programma's en projecten op internationaal vlak"/>
    <s v="730 Autres programmes et projets au niveau international"/>
    <x v="3"/>
    <n v="3374.21"/>
  </r>
  <r>
    <s v="Fr. univ. samenw.:financiering van projecten &quot;eigen initiatieven&quot;"/>
    <s v="Coop. univ. fr:financement des projets outre mer 'initiatives propres&quot;"/>
    <s v="145425452353"/>
    <s v="14  BUITENLANDSE ZAKEN, BUITENLANDSE HANDEL EN ONTWIKKELINGSSAMENWERKING"/>
    <x v="4"/>
    <n v="4355"/>
    <n v="100"/>
    <s v="11. Politieke en sociale systemen, structuren en processen"/>
    <x v="7"/>
    <s v="Federale overheid"/>
    <x v="2"/>
    <x v="3"/>
    <s v="730 Andere programma's en projecten op internationaal vlak"/>
    <s v="730 Autres programmes et projets au niveau international"/>
    <x v="3"/>
    <n v="4355"/>
  </r>
  <r>
    <s v="Noord-acties CIUF"/>
    <s v="Actions-Nord CIUF"/>
    <s v="145425452354"/>
    <s v="14  BUITENLANDSE ZAKEN, BUITENLANDSE HANDEL EN ONTWIKKELINGSSAMENWERKING"/>
    <x v="4"/>
    <n v="5757"/>
    <n v="18.160197869101978"/>
    <s v="11. Politieke en sociale systemen, structuren en processen"/>
    <x v="7"/>
    <s v="Federale overheid"/>
    <x v="2"/>
    <x v="3"/>
    <s v="730 Andere programma's en projecten op internationaal vlak"/>
    <s v="730 Autres programmes et projets au niveau international"/>
    <x v="3"/>
    <n v="1045.4825913242009"/>
  </r>
  <r>
    <s v="Noord-acties CIUF"/>
    <s v="Actions-Nord CIUF"/>
    <s v="145425452354"/>
    <s v="14  BUITENLANDSE ZAKEN, BUITENLANDSE HANDEL EN ONTWIKKELINGSSAMENWERKING"/>
    <x v="4"/>
    <n v="5757"/>
    <n v="4.2427701674277021"/>
    <s v="13. Algemene kennisvooruitgang: O&amp;O gefinancierd uit andere bronnen dan AUF"/>
    <x v="1"/>
    <s v="Federale overheid"/>
    <x v="2"/>
    <x v="3"/>
    <s v="322 Administratie, controle, commissies, jury's..."/>
    <s v="322 Administration, contrôle, commissions, jurys..."/>
    <x v="6"/>
    <n v="244.25627853881281"/>
  </r>
  <r>
    <s v="Intern. instel. in het bnl : geld. bijdrage bijz. progr. intern. instel. (UIESP)"/>
    <s v="Instit. intern. établies dans le pays: contrib. financière aux progr. spéc."/>
    <s v="145432354006"/>
    <s v="14  BUITENLANDSE ZAKEN, BUITENLANDSE HANDEL EN ONTWIKKELINGSSAMENWERKING"/>
    <x v="4"/>
    <n v="9370"/>
    <n v="100"/>
    <s v="11. Politieke en sociale systemen, structuren en processen"/>
    <x v="7"/>
    <s v="Federale overheid"/>
    <x v="2"/>
    <x v="3"/>
    <s v="730 Andere programma's en projecten op internationaal vlak"/>
    <s v="730 Autres programmes et projets au niveau international"/>
    <x v="3"/>
    <n v="9370"/>
  </r>
  <r>
    <s v="Koninklijk Hoger Instituut voor Defensie"/>
    <s v="Institut Royal Supérieur de Défense"/>
    <s v="167041100000"/>
    <s v="16  LANDSVERDEDIGING"/>
    <x v="5"/>
    <n v="14069.400983793934"/>
    <n v="25"/>
    <s v="12. Algemene kennisvooruitgang: O&amp;O gefinancierd uit algemene universiteitsfondsen (AUF)"/>
    <x v="3"/>
    <s v="Federale overheid"/>
    <x v="2"/>
    <x v="3"/>
    <s v="125 Koninklijk Hoger Instituut voor Landsverdediging"/>
    <s v="125 Institut royal supérieur de Défense"/>
    <x v="4"/>
    <n v="3517.3502459484835"/>
  </r>
  <r>
    <s v="Koninklijke Militaire School"/>
    <s v="Ecole Royale Militaire"/>
    <s v="167041100000"/>
    <s v="16  LANDSVERDEDIGING"/>
    <x v="5"/>
    <n v="31089.541396905737"/>
    <n v="25"/>
    <s v="12. Algemene kennisvooruitgang: O&amp;O gefinancierd uit algemene universiteitsfondsen (AUF)"/>
    <x v="3"/>
    <s v="Federale overheid"/>
    <x v="2"/>
    <x v="3"/>
    <s v="126 Koninklijke Militaire School"/>
    <s v="126 Ecole royale militaire"/>
    <x v="4"/>
    <n v="7772.3853492264343"/>
  </r>
  <r>
    <s v="KoninklijkLegermuseum"/>
    <s v="Musée Royal de l'Armée"/>
    <s v="167041100000"/>
    <s v="16  LANDSVERDEDIGING"/>
    <x v="5"/>
    <n v="8552.0576193003217"/>
    <n v="55"/>
    <s v="13. Algemene kennisvooruitgang: O&amp;O gefinancierd uit andere bronnen dan AUF"/>
    <x v="1"/>
    <s v="Federale overheid"/>
    <x v="2"/>
    <x v="3"/>
    <s v="211 Basisfinanciering, werking, investeringen van de WI"/>
    <s v="211 Financement de base, fonctionnement, investissements des IS"/>
    <x v="5"/>
    <n v="4703.6316906151769"/>
  </r>
  <r>
    <s v="Bezoldigingen niet statutair personeel"/>
    <s v="Rénumérations personnel non statutaire"/>
    <s v="167051110004"/>
    <s v="16  LANDSVERDEDIGING"/>
    <x v="5"/>
    <n v="3148"/>
    <n v="55"/>
    <s v="14. Landsverdediging"/>
    <x v="13"/>
    <s v="Federale overheid"/>
    <x v="2"/>
    <x v="3"/>
    <s v="314 Subsidies voor studies, enquêtes, onderzoek-contracten, acties n.e.g."/>
    <s v="314 Subventions pour études, enquêtes, contrats de recherche, actions n.c.a."/>
    <x v="6"/>
    <n v="1731.4"/>
  </r>
  <r>
    <s v="Allerhande werkingsuitgaven mbt informatica"/>
    <s v="Dépenses de fonctionnement relat. à l'informatique"/>
    <s v="167051120004"/>
    <s v="16  LANDSVERDEDIGING"/>
    <x v="5"/>
    <n v="166"/>
    <n v="55"/>
    <s v="14. Landsverdediging"/>
    <x v="13"/>
    <s v="Federale overheid"/>
    <x v="2"/>
    <x v="3"/>
    <s v="211 Basisfinanciering, werking, investeringen van de WI"/>
    <s v="211 Financement de base, fonctionnement, investissements des IS"/>
    <x v="5"/>
    <n v="91.3"/>
  </r>
  <r>
    <s v="Progr. wet. onderzoek : Lopende aankopen van goederen en diensten"/>
    <s v="Progr. rech. sc. : achats courants de biens et de services"/>
    <s v="167051120033"/>
    <s v="16  LANDSVERDEDIGING"/>
    <x v="5"/>
    <n v="1869"/>
    <n v="100"/>
    <s v="14. Landsverdediging"/>
    <x v="13"/>
    <s v="Federale overheid"/>
    <x v="2"/>
    <x v="3"/>
    <s v="314 Subsidies voor studies, enquêtes, onderzoek-contracten, acties n.e.g."/>
    <s v="314 Subventions pour études, enquêtes, contrats de recherche, actions n.c.a."/>
    <x v="6"/>
    <n v="1869"/>
  </r>
  <r>
    <s v="Progr. wet. onderzoek : aankoop van militaire middelen"/>
    <s v="Progr. rech. sc. : acqu. et rénouv. de moyens spécifiquem. militaires"/>
    <s v="167051130073"/>
    <s v="16  LANDSVERDEDIGING"/>
    <x v="5"/>
    <n v="300"/>
    <n v="100"/>
    <s v="14. Landsverdediging"/>
    <x v="13"/>
    <s v="Federale overheid"/>
    <x v="2"/>
    <x v="3"/>
    <s v="314 Subsidies voor studies, enquêtes, onderzoek-contracten, acties n.e.g."/>
    <s v="314 Subventions pour études, enquêtes, contrats de recherche, actions n.c.a."/>
    <x v="6"/>
    <n v="300"/>
  </r>
  <r>
    <s v="Investering inzake informatica"/>
    <s v="Investissement informatique"/>
    <s v="167051740004"/>
    <s v="16  LANDSVERDEDIGING"/>
    <x v="5"/>
    <n v="100"/>
    <n v="55"/>
    <s v="14. Landsverdediging"/>
    <x v="13"/>
    <s v="Federale overheid"/>
    <x v="2"/>
    <x v="3"/>
    <s v="211 Basisfinanciering, werking, investeringen van de WI"/>
    <s v="211 Financement de base, fonctionnement, investissements des IS"/>
    <x v="5"/>
    <n v="55"/>
  </r>
  <r>
    <s v="Wetenschappelijk onderzoek Federale Politie"/>
    <s v="Recherche scientifique Police fédérale"/>
    <s v="179031120025"/>
    <s v="17  FEDERALE POLITIE"/>
    <x v="6"/>
    <n v="168"/>
    <n v="100"/>
    <s v="14. Landsverdediging"/>
    <x v="13"/>
    <s v="Federale overheid"/>
    <x v="2"/>
    <x v="3"/>
    <s v="314 Subsidies voor studies, enquêtes, onderzoek-contracten, acties n.e.g."/>
    <s v="314 Subventions pour études, enquêtes, contrats de recherche, actions n.c.a."/>
    <x v="6"/>
    <n v="168"/>
  </r>
  <r>
    <s v="Studies door universitaire centra"/>
    <s v="Etudes par des centres universitaires"/>
    <s v="234006121133"/>
    <s v="23  TEWERKSTELLING EN ARBEID"/>
    <x v="7"/>
    <n v="86"/>
    <n v="100"/>
    <s v="11. Politieke en sociale systemen, structuren en processen"/>
    <x v="7"/>
    <s v="Federale overheid"/>
    <x v="2"/>
    <x v="3"/>
    <s v="410 O&amp;O-programma's en -projecten (subsidies en terugvorderbare voorschotten)"/>
    <s v="410 Programmes et projets de R&amp;D (subventions et avances récupérables)"/>
    <x v="0"/>
    <n v="86"/>
  </r>
  <r>
    <s v="Studies en onderzoeken gehandicaptenbeleid"/>
    <s v="Etudes et recherches politiques des handicapés"/>
    <s v="245521121102"/>
    <s v="24  SOCIALE ZEKERHEID"/>
    <x v="8"/>
    <n v="79"/>
    <n v="100"/>
    <s v="11. Politieke en sociale systemen, structuren en processen"/>
    <x v="7"/>
    <s v="Federale overheid"/>
    <x v="2"/>
    <x v="3"/>
    <s v="410 O&amp;O-programma's en -projecten (subsidies en terugvorderbare voorschotten)"/>
    <s v="410 Programmes et projets de R&amp;D (subventions et avances récupérables)"/>
    <x v="0"/>
    <n v="79"/>
  </r>
  <r>
    <s v="Beleidsondersteuning-studies; evolutie sociale bescherming"/>
    <s v="Appui stratégique-études; evolution protection sociale"/>
    <s v="245711122129"/>
    <s v="24  SOCIALE ZEKERHEID"/>
    <x v="8"/>
    <n v="591"/>
    <n v="100"/>
    <s v="11. Politieke en sociale systemen, structuren en processen"/>
    <x v="7"/>
    <s v="Federale overheid"/>
    <x v="2"/>
    <x v="3"/>
    <s v="410 O&amp;O-programma's en -projecten (subsidies en terugvorderbare voorschotten)"/>
    <s v="410 Programmes et projets de R&amp;D (subventions et avances récupérables)"/>
    <x v="0"/>
    <n v="591"/>
  </r>
  <r>
    <s v="Medisch wet.onderzoek; studies, informatie, diensten"/>
    <s v="Recherche scient.médicale; études, information, services"/>
    <s v="255611121101"/>
    <s v="25  VOLKSGEZONDHEID, VEILIGHEID VAN DE VOEDSELKETEN EN LEEFMILIEU"/>
    <x v="9"/>
    <n v="140"/>
    <n v="55"/>
    <s v="07. Gezondheid"/>
    <x v="4"/>
    <s v="Federale overheid"/>
    <x v="2"/>
    <x v="3"/>
    <s v="314 Subsidies voor studies, enquêtes, onderzoek-contracten, acties n.e.g."/>
    <s v="314 Subventions pour études, enquêtes, contrats de recherche, actions n.c.a."/>
    <x v="6"/>
    <n v="77"/>
  </r>
  <r>
    <s v="Centra voor antropo-genetica"/>
    <s v="Centres de génétique humaine"/>
    <s v="255611330001"/>
    <s v="25  VOLKSGEZONDHEID, VEILIGHEID VAN DE VOEDSELKETEN EN LEEFMILIEU"/>
    <x v="9"/>
    <n v="104"/>
    <n v="15"/>
    <s v="07. Gezondheid"/>
    <x v="4"/>
    <s v="Federale overheid"/>
    <x v="2"/>
    <x v="3"/>
    <s v="323 Subsidies aan instellingen en verenigingen n.e.g."/>
    <s v="323 Subventions aux institutions et associations n.c.a."/>
    <x v="6"/>
    <n v="15.6"/>
  </r>
  <r>
    <s v="Studies en onderzoeken verzorgingsinstellingen"/>
    <s v="Etudes et enquêtes établisements de soins"/>
    <s v="255612121101"/>
    <s v="25  VOLKSGEZONDHEID, VEILIGHEID VAN DE VOEDSELKETEN EN LEEFMILIEU"/>
    <x v="9"/>
    <n v="272"/>
    <n v="100"/>
    <s v="07. Gezondheid"/>
    <x v="4"/>
    <s v="Federale overheid"/>
    <x v="2"/>
    <x v="3"/>
    <s v="314 Subsidies voor studies, enquêtes, onderzoek-contracten, acties n.e.g."/>
    <s v="314 Subventions pour études, enquêtes, contrats de recherche, actions n.c.a."/>
    <x v="6"/>
    <n v="272"/>
  </r>
  <r>
    <s v="Bezoldiging statutairen (VGI-Deel ex IHE)"/>
    <s v="Rémunération personnel statutaire (ISP-Partie ex IHE)"/>
    <s v="255631110003"/>
    <s v="25  VOLKSGEZONDHEID, VEILIGHEID VAN DE VOEDSELKETEN EN LEEFMILIEU"/>
    <x v="9"/>
    <n v="9797"/>
    <n v="55"/>
    <s v="07. Gezondheid"/>
    <x v="4"/>
    <s v="Federale overheid"/>
    <x v="2"/>
    <x v="3"/>
    <s v="211 Basisfinanciering, werking, investeringen van de WI"/>
    <s v="211 Financement de base, fonctionnement, investissements des IS"/>
    <x v="5"/>
    <n v="5388.35"/>
  </r>
  <r>
    <s v="Bezoldiging niet-statutairen (VGI-Deel ex IHE)"/>
    <s v="Rémunération personnel non statutaire  (ISP-Partie ex IHE)"/>
    <s v="255631110004"/>
    <s v="25  VOLKSGEZONDHEID, VEILIGHEID VAN DE VOEDSELKETEN EN LEEFMILIEU"/>
    <x v="9"/>
    <n v="2757"/>
    <n v="55"/>
    <s v="07. Gezondheid"/>
    <x v="4"/>
    <s v="Federale overheid"/>
    <x v="2"/>
    <x v="3"/>
    <s v="211 Basisfinanciering, werking, investeringen van de WI"/>
    <s v="211 Financement de base, fonctionnement, investissements des IS"/>
    <x v="5"/>
    <n v="1516.35"/>
  </r>
  <r>
    <s v="Microbiologie: Werkingskosten (ex IHE)"/>
    <s v="Microbiologie: Fonctionnement  (ex IHE)"/>
    <s v="255632121101"/>
    <s v="25  VOLKSGEZONDHEID, VEILIGHEID VAN DE VOEDSELKETEN EN LEEFMILIEU"/>
    <x v="9"/>
    <n v="4458"/>
    <n v="55"/>
    <s v="07. Gezondheid"/>
    <x v="4"/>
    <s v="Federale overheid"/>
    <x v="2"/>
    <x v="3"/>
    <s v="211 Basisfinanciering, werking, investeringen van de WI"/>
    <s v="211 Financement de base, fonctionnement, investissements des IS"/>
    <x v="5"/>
    <n v="2451.9"/>
  </r>
  <r>
    <s v="Microbiologie: Werkingskosten 'informatica'"/>
    <s v="Microbiologie: Frais de fonctionnement 'informatique'"/>
    <s v="255632121104"/>
    <s v="25  VOLKSGEZONDHEID, VEILIGHEID VAN DE VOEDSELKETEN EN LEEFMILIEU"/>
    <x v="9"/>
    <n v="142"/>
    <n v="55"/>
    <s v="07. Gezondheid"/>
    <x v="4"/>
    <s v="Federale overheid"/>
    <x v="2"/>
    <x v="3"/>
    <s v="211 Basisfinanciering, werking, investeringen van de WI"/>
    <s v="211 Financement de base, fonctionnement, investissements des IS"/>
    <x v="5"/>
    <n v="78.099999999999994"/>
  </r>
  <r>
    <s v="Aanwerving personeel MvM"/>
    <s v="Recrutement personnel Smalls"/>
    <s v="255632121110"/>
    <s v="25  VOLKSGEZONDHEID, VEILIGHEID VAN DE VOEDSELKETEN EN LEEFMILIEU"/>
    <x v="9"/>
    <n v="145"/>
    <n v="55"/>
    <s v="07. Gezondheid"/>
    <x v="4"/>
    <s v="Federale overheid"/>
    <x v="2"/>
    <x v="3"/>
    <s v="211 Basisfinanciering, werking, investeringen van de WI"/>
    <s v="211 Financement de base, fonctionnement, investissements des IS"/>
    <x v="5"/>
    <n v="79.75"/>
  </r>
  <r>
    <s v="Microbiologie: bouw lokalen"/>
    <s v="Microbiologie : construction bâtiments"/>
    <s v="255632720001"/>
    <s v="25  VOLKSGEZONDHEID, VEILIGHEID VAN DE VOEDSELKETEN EN LEEFMILIEU"/>
    <x v="9"/>
    <n v="263"/>
    <n v="55"/>
    <s v="07. Gezondheid"/>
    <x v="4"/>
    <s v="Federale overheid"/>
    <x v="2"/>
    <x v="3"/>
    <s v="211 Basisfinanciering, werking, investeringen van de WI"/>
    <s v="211 Financement de base, fonctionnement, investissements des IS"/>
    <x v="5"/>
    <n v="144.65"/>
  </r>
  <r>
    <s v="Microbiologie: Patrimoniale uitgaven"/>
    <s v="Microbiologie: Dépenses patrimoniales"/>
    <s v="255632742201"/>
    <s v="25  VOLKSGEZONDHEID, VEILIGHEID VAN DE VOEDSELKETEN EN LEEFMILIEU"/>
    <x v="9"/>
    <n v="884"/>
    <n v="55"/>
    <s v="07. Gezondheid"/>
    <x v="4"/>
    <s v="Federale overheid"/>
    <x v="2"/>
    <x v="3"/>
    <s v="211 Basisfinanciering, werking, investeringen van de WI"/>
    <s v="211 Financement de base, fonctionnement, investissements des IS"/>
    <x v="5"/>
    <n v="486.2"/>
  </r>
  <r>
    <s v="Microbiologie: Patrimoniale uitgaven IHE 'informatica'"/>
    <s v="Microbiologie: Dépenses patrimoniales IHE 'informatique'"/>
    <s v="255632742204"/>
    <s v="25  VOLKSGEZONDHEID, VEILIGHEID VAN DE VOEDSELKETEN EN LEEFMILIEU"/>
    <x v="9"/>
    <n v="101"/>
    <n v="55"/>
    <s v="07. Gezondheid"/>
    <x v="4"/>
    <s v="Federale overheid"/>
    <x v="2"/>
    <x v="3"/>
    <s v="211 Basisfinanciering, werking, investeringen van de WI"/>
    <s v="211 Financement de base, fonctionnement, investissements des IS"/>
    <x v="5"/>
    <n v="55.55"/>
  </r>
  <r>
    <s v="Farmacie-Bromatologie: wedden contractuelen Cartagena"/>
    <s v="Pharmacie-Bromatologie: traitements contractuels Cartagena"/>
    <s v="255633110004"/>
    <s v="25  VOLKSGEZONDHEID, VEILIGHEID VAN DE VOEDSELKETEN EN LEEFMILIEU"/>
    <x v="9"/>
    <n v="90"/>
    <n v="55"/>
    <s v="07. Gezondheid"/>
    <x v="4"/>
    <s v="Federale overheid"/>
    <x v="2"/>
    <x v="3"/>
    <s v="211 Basisfinanciering, werking, investeringen van de WI"/>
    <s v="211 Financement de base, fonctionnement, investissements des IS"/>
    <x v="5"/>
    <n v="49.5"/>
  </r>
  <r>
    <s v="Cofinanciering Steunpunt Duurzame Ontwikkeling"/>
    <s v="Cofinanciering Steunpunt Duurzame Ontwikkeling"/>
    <s v="AB0 AD003 3300"/>
    <m/>
    <x v="0"/>
    <n v="147"/>
    <n v="100"/>
    <s v="11. Politieke en sociale systemen, structuren en processen"/>
    <x v="7"/>
    <s v="Vlaamse overheid"/>
    <x v="3"/>
    <x v="3"/>
    <s v="313 Subsidies aan instellingen en verenigingen n.e.g."/>
    <s v="313 Subventions aux institutions et associations n.c.a."/>
    <x v="6"/>
    <n v="147"/>
  </r>
  <r>
    <s v="Uitgaven met betrekking tot onderzoek"/>
    <s v="Uitgaven met betrekking tot onderzoek"/>
    <s v="AB0 AI001 1211"/>
    <m/>
    <x v="0"/>
    <n v="70"/>
    <n v="100"/>
    <s v="11. Politieke en sociale systemen, structuren en processen"/>
    <x v="7"/>
    <s v="Vlaamse overheid"/>
    <x v="3"/>
    <x v="3"/>
    <s v="314 Subsidies voor studies, enquêtes, onderzoek-contracten, acties n.e.g."/>
    <s v="314 Subventions pour études, enquêtes, contrats de recherche, actions n.c.a."/>
    <x v="6"/>
    <n v="70"/>
  </r>
  <r>
    <s v="Subsidie aan het Steunpunt Gelijkekansenbeleid"/>
    <s v="Subsidie aan het Steunpunt Gelijkekansenbeleid"/>
    <s v="AB0 AI017 3300"/>
    <m/>
    <x v="0"/>
    <n v="149"/>
    <n v="100"/>
    <s v="11. Politieke en sociale systemen, structuren en processen"/>
    <x v="7"/>
    <s v="Vlaamse overheid"/>
    <x v="3"/>
    <x v="3"/>
    <s v="313 Subsidies aan instellingen en verenigingen n.e.g."/>
    <s v="313 Subventions aux institutions et associations n.c.a."/>
    <x v="6"/>
    <n v="149"/>
  </r>
  <r>
    <s v="Subsidie aan het Steunpunt Bestuurlijke Organisatie Vlaanderen"/>
    <s v="Subsidie aan het Steunpunt Bestuurlijke Organisatie Vlaanderen"/>
    <s v="AB0 AL018 3300"/>
    <m/>
    <x v="0"/>
    <n v="100"/>
    <n v="100"/>
    <s v="11. Politieke en sociale systemen, structuren en processen"/>
    <x v="7"/>
    <s v="Vlaamse overheid"/>
    <x v="3"/>
    <x v="3"/>
    <s v="313 Subsidies aan instellingen en verenigingen n.e.g."/>
    <s v="313 Subventions aux institutions et associations n.c.a."/>
    <x v="6"/>
    <n v="100"/>
  </r>
  <r>
    <s v="Allerhande uitgaven met betrekking tot activiteiten en producten van de Studiedienst van de Vlaamse Regering"/>
    <s v="Allerhande uitgaven met betrekking tot activiteiten en producten van de Studiedienst van de Vlaamse Regering"/>
    <s v="AD0 AN200 1211"/>
    <m/>
    <x v="0"/>
    <n v="146.99999999999991"/>
    <n v="100"/>
    <s v="11. Politieke en sociale systemen, structuren en processen"/>
    <x v="7"/>
    <s v="Vlaamse overheid"/>
    <x v="3"/>
    <x v="3"/>
    <s v="314 Subsidies voor studies, enquêtes, onderzoek-contracten, acties n.e.g."/>
    <s v="314 Subventions pour études, enquêtes, contrats de recherche, actions n.c.a."/>
    <x v="6"/>
    <n v="146.99999999999991"/>
  </r>
  <r>
    <s v="Subsidie aan het Steunpunt Bestuurlijke Organisatie Vlaanderen"/>
    <s v="Subsidie aan het Steunpunt Bestuurlijke Organisatie Vlaanderen"/>
    <s v="BC0 BA212 3300"/>
    <m/>
    <x v="0"/>
    <n v="219"/>
    <n v="100"/>
    <s v="11. Politieke en sociale systemen, structuren en processen"/>
    <x v="7"/>
    <s v="Vlaamse overheid"/>
    <x v="3"/>
    <x v="3"/>
    <s v="313 Subsidies aan instellingen en verenigingen n.e.g."/>
    <s v="313 Subventions aux institutions et associations n.c.a."/>
    <x v="6"/>
    <n v="219"/>
  </r>
  <r>
    <s v="Beleidsvoorbereidende studies inzake de bestuurlijke organisatie, personeelsbeleid en andere opdrachten van het departement Bestuurszaken"/>
    <s v="Beleidsvoorbereidende studies inzake de bestuurlijke organisatie, personeelsbeleid en andere opdrachten van het departement Bestuurszaken"/>
    <s v="BC0 BK201 1211"/>
    <m/>
    <x v="0"/>
    <n v="312"/>
    <n v="100"/>
    <s v="11. Politieke en sociale systemen, structuren en processen"/>
    <x v="7"/>
    <s v="Vlaamse overheid"/>
    <x v="3"/>
    <x v="3"/>
    <s v="314 Subsidies voor studies, enquêtes, onderzoek-contracten, acties n.e.g."/>
    <s v="314 Subventions pour études, enquêtes, contrats de recherche, actions n.c.a."/>
    <x v="6"/>
    <n v="312"/>
  </r>
  <r>
    <s v="Studiekosten betreffende de regionale en lokale openbare besturen"/>
    <s v="Studiekosten betreffende de regionale en lokale openbare besturen"/>
    <s v="BD0 BH306 1211"/>
    <m/>
    <x v="0"/>
    <n v="167"/>
    <n v="100"/>
    <s v="11. Politieke en sociale systemen, structuren en processen"/>
    <x v="7"/>
    <s v="Vlaamse overheid"/>
    <x v="3"/>
    <x v="3"/>
    <s v="324 Subsidies voor studies, enquêtes, expertise-contracten, onderzoekcontracten, acties n.e.g."/>
    <s v="324 Subventions pour études, enquêtes, contrats d'expertise, contrats de recherche, actions n.c.a."/>
    <x v="6"/>
    <n v="167"/>
  </r>
  <r>
    <s v="Subsidie aan het Steunpunt Bestuurlijke Organisatie Vlaanderen"/>
    <s v="Subsidie aan het Steunpunt Bestuurlijke Organisatie Vlaanderen"/>
    <s v="BD0 BH310 3300"/>
    <m/>
    <x v="0"/>
    <n v="219"/>
    <n v="100"/>
    <s v="11. Politieke en sociale systemen, structuren en processen"/>
    <x v="7"/>
    <s v="Vlaamse overheid"/>
    <x v="3"/>
    <x v="3"/>
    <s v="313 Subsidies aan instellingen en verenigingen n.e.g."/>
    <s v="313 Subventions aux institutions et associations n.c.a."/>
    <x v="6"/>
    <n v="219"/>
  </r>
  <r>
    <s v="Studiekosten en onderzoeksopdrachten in het kader van het stedenbeleid"/>
    <s v="Studiekosten en onderzoeksopdrachten in het kader van het stedenbeleid"/>
    <s v="BD0 BI301 1211"/>
    <m/>
    <x v="0"/>
    <n v="145"/>
    <n v="100"/>
    <s v="11. Politieke en sociale systemen, structuren en processen"/>
    <x v="7"/>
    <s v="Vlaamse overheid"/>
    <x v="3"/>
    <x v="3"/>
    <s v="314 Subsidies voor studies, enquêtes, onderzoek-contracten, acties n.e.g."/>
    <s v="314 Subventions pour études, enquêtes, contrats de recherche, actions n.c.a."/>
    <x v="6"/>
    <n v="145"/>
  </r>
  <r>
    <s v="Allerhande uitgaven voor aanmoediging, organisatie en ontwikkeling van activiteiten voor de integratie van etnisch-culturele minderheden"/>
    <s v="Allerhande uitgaven voor aanmoediging, organisatie en ontwikkeling van activiteiten voor de integratie van etnisch-culturele minderheden"/>
    <s v="BD0 BJ301 1211"/>
    <m/>
    <x v="0"/>
    <n v="111"/>
    <n v="100"/>
    <s v="11. Politieke en sociale systemen, structuren en processen"/>
    <x v="7"/>
    <s v="Vlaamse overheid"/>
    <x v="3"/>
    <x v="3"/>
    <s v="314 Subsidies voor studies, enquêtes, onderzoek-contracten, acties n.e.g."/>
    <s v="314 Subventions pour études, enquêtes, contrats de recherche, actions n.c.a."/>
    <x v="6"/>
    <n v="111"/>
  </r>
  <r>
    <s v="Subsidie aan het Steunpunt Gelijkekansenbeleid"/>
    <s v="Subsidie aan het Steunpunt Gelijkekansenbeleid"/>
    <s v="BD0 BJ304 3300"/>
    <m/>
    <x v="0"/>
    <n v="183"/>
    <n v="100"/>
    <s v="11. Politieke en sociale systemen, structuren en processen"/>
    <x v="7"/>
    <s v="Vlaamse overheid"/>
    <x v="3"/>
    <x v="3"/>
    <s v="313 Subsidies aan instellingen en verenigingen n.e.g."/>
    <s v="313 Subventions aux institutions et associations n.c.a."/>
    <x v="6"/>
    <n v="183"/>
  </r>
  <r>
    <s v="Subsidie aan het Steunpunt Fiscaliteit en Begroting"/>
    <s v="Subsidie aan het Steunpunt Fiscaliteit en Begroting"/>
    <s v="CB0 CC009 3300"/>
    <m/>
    <x v="0"/>
    <n v="247"/>
    <n v="100"/>
    <s v="11. Politieke en sociale systemen, structuren en processen"/>
    <x v="7"/>
    <s v="Vlaamse overheid"/>
    <x v="3"/>
    <x v="3"/>
    <s v="313 Subsidies aan instellingen en verenigingen n.e.g."/>
    <s v="313 Subventions aux institutions et associations n.c.a."/>
    <x v="6"/>
    <n v="247"/>
  </r>
  <r>
    <s v="Subsidie aan de Antwerp Management School"/>
    <s v="Subsidie aan de Antwerp Management School"/>
    <s v="CB0 CC013 4430"/>
    <m/>
    <x v="0"/>
    <n v="464"/>
    <n v="25"/>
    <s v="12. Algemene kennisvooruitgang: O&amp;O gefinancierd uit algemene universiteitsfondsen (AUF)"/>
    <x v="3"/>
    <s v="Vlaamse overheid"/>
    <x v="3"/>
    <x v="3"/>
    <s v="129 Vlerickschool voor Management"/>
    <s v="129 Vlerickschool voor Management"/>
    <x v="4"/>
    <n v="116"/>
  </r>
  <r>
    <s v="Kredietverleningen aan en deelnemingen in bedrijven en financiële instellingen en andere financiële producten - TINA-fonds"/>
    <s v="Kredietverleningen aan en deelnemingen in bedrijven en financiële instellingen en andere financiële producten - TINA-fonds"/>
    <s v="CB0 CD006 8100"/>
    <m/>
    <x v="0"/>
    <n v="100000"/>
    <n v="99.999999999999901"/>
    <s v="06. Industriële productie en technologie"/>
    <x v="0"/>
    <s v="Vlaamse overheid"/>
    <x v="3"/>
    <x v="3"/>
    <s v="614 P.M.V.-Vlaams Innovatiekapitaalfonds"/>
    <s v="614 P.M.V.-Vlaams Innovatiekapitaalfonds"/>
    <x v="1"/>
    <n v="99999.999999999913"/>
  </r>
  <r>
    <s v="Intrestlasten van leningen aangegaan door de universiteiten en het UZ Gent voor de financiering van onroerende investeringen "/>
    <s v="Intrestlasten van leningen aangegaan door de universiteiten en het UZ Gent voor de financiering van onroerende investeringen "/>
    <s v="CB0 CG008 3111"/>
    <m/>
    <x v="0"/>
    <n v="409"/>
    <n v="25"/>
    <s v="12. Algemene kennisvooruitgang: O&amp;O gefinancierd uit algemene universiteitsfondsen (AUF)"/>
    <x v="3"/>
    <s v="Vlaamse overheid"/>
    <x v="3"/>
    <x v="3"/>
    <s v="145 Bijzondere kredietlijnen (niet harmoniseerbaar)"/>
    <s v="145 Lignes de crédit particulières (non harmonisables)"/>
    <x v="4"/>
    <n v="102.25"/>
  </r>
  <r>
    <s v="Subsidies met betrekking tot de cofinanciering van het Steunpunt Buitenlands Beleid, Toerisme en Recreatie"/>
    <s v="Subsidies met betrekking tot de cofinanciering van het Steunpunt Buitenlands Beleid, Toerisme en Recreatie"/>
    <s v="DB0 DC001 3300"/>
    <m/>
    <x v="0"/>
    <n v="253"/>
    <n v="100"/>
    <s v="10. Cultuur, recreatie, godsdienst en media"/>
    <x v="5"/>
    <s v="Vlaamse overheid"/>
    <x v="3"/>
    <x v="3"/>
    <s v="313 Subsidies aan instellingen en verenigingen n.e.g."/>
    <s v="313 Subventions aux institutions et associations n.c.a."/>
    <x v="6"/>
    <n v="253"/>
  </r>
  <r>
    <s v="Subsidie aan de Koninklijke Maatschappij voor Dierkunde van Antwerpen (decreet van 30 mei 1985)"/>
    <s v="Subsidie aan de Koninklijke Maatschappij voor Dierkunde van Antwerpen (decreet van 30 mei 1985)"/>
    <s v="DB0 DG001 3300"/>
    <m/>
    <x v="0"/>
    <n v="1761.7392"/>
    <n v="30.361906007427208"/>
    <s v="10. Cultuur, recreatie, godsdienst en media"/>
    <x v="5"/>
    <s v="Vlaamse overheid"/>
    <x v="3"/>
    <x v="3"/>
    <s v="313 Subsidies aan instellingen en verenigingen n.e.g."/>
    <s v="313 Subventions aux institutions et associations n.c.a."/>
    <x v="6"/>
    <n v="534.89760000000001"/>
  </r>
  <r>
    <s v="Dotatie aan het IVA &quot;Toerisme Vlaanderen&quot;"/>
    <s v="Dotatie aan het IVA &quot;Toerisme Vlaanderen&quot;"/>
    <s v="DB0 DG011 4140"/>
    <m/>
    <x v="0"/>
    <n v="275.94617897866505"/>
    <n v="100"/>
    <s v="11. Politieke en sociale systemen, structuren en processen"/>
    <x v="7"/>
    <s v="Vlaamse overheid"/>
    <x v="3"/>
    <x v="3"/>
    <s v="314 Subsidies voor studies, enquêtes, onderzoek-contracten, acties n.e.g."/>
    <s v="314 Subventions pour études, enquêtes, contrats de recherche, actions n.c.a."/>
    <x v="6"/>
    <n v="275.94617897866505"/>
  </r>
  <r>
    <s v="Uitgaven in het kader van internationale wetenschappelijke samenwerking"/>
    <s v="Uitgaven in het kader van internationale wetenschappelijke samenwerking"/>
    <s v="EB0 EC105 1211"/>
    <m/>
    <x v="0"/>
    <n v="213"/>
    <n v="100"/>
    <s v="11. Politieke en sociale systemen, structuren en processen"/>
    <x v="7"/>
    <s v="Vlaamse overheid"/>
    <x v="3"/>
    <x v="3"/>
    <s v="730 Andere programma's en projecten op internationaal vlak"/>
    <s v="730 Autres programmes et projets au niveau international"/>
    <x v="3"/>
    <n v="213"/>
  </r>
  <r>
    <s v="Subsidie voor een co-financiering van het Steunpunt Ondernemen en Internationaal Ondernemen"/>
    <s v="Subsidie voor een co-financiering van het Steunpunt Ondernemen en Internationaal Ondernemen"/>
    <s v="EB0 EC107 3300"/>
    <m/>
    <x v="0"/>
    <n v="258"/>
    <n v="100"/>
    <s v="06. Industriële productie en technologie"/>
    <x v="0"/>
    <s v="Vlaamse overheid"/>
    <x v="3"/>
    <x v="3"/>
    <s v="313 Subsidies aan instellingen en verenigingen n.e.g."/>
    <s v="313 Subventions aux institutions et associations n.c.a."/>
    <x v="6"/>
    <n v="258"/>
  </r>
  <r>
    <s v="Bevordering van de Vlaamse informatiemaatschappij in het kader van de Lissabon-strategie"/>
    <s v="Bevordering van de Vlaamse informatiemaatschappij in het kader van de Lissabon-strategie"/>
    <s v="EB0 EC108 3300"/>
    <m/>
    <x v="0"/>
    <n v="500"/>
    <n v="100"/>
    <s v="13. Algemene kennisvooruitgang: O&amp;O gefinancierd uit andere bronnen dan AUF"/>
    <x v="1"/>
    <s v="Vlaamse overheid"/>
    <x v="3"/>
    <x v="3"/>
    <s v="322 Administratie, controle, commissies, jury's..."/>
    <s v="322 Administration, contrôle, commissions, jurys..."/>
    <x v="6"/>
    <n v="500"/>
  </r>
  <r>
    <s v="Subsidie aan Steunpunten beleidsrelevant onderzoek"/>
    <s v="Subsidie aan Steunpunten beleidsrelevant onderzoek"/>
    <s v="EB0 EC109 3300"/>
    <m/>
    <x v="0"/>
    <n v="8350"/>
    <n v="100"/>
    <s v="11. Politieke en sociale systemen, structuren en processen"/>
    <x v="7"/>
    <s v="Vlaamse overheid"/>
    <x v="3"/>
    <x v="3"/>
    <s v="313 Subsidies aan instellingen en verenigingen n.e.g."/>
    <s v="313 Subventions aux institutions et associations n.c.a."/>
    <x v="6"/>
    <n v="8350"/>
  </r>
  <r>
    <s v="Subsidie aan het Expertisecentrum Onderzoek en Ontwikkelingsmonitoring"/>
    <s v="Subsidie aan het Expertisecentrum Onderzoek en Ontwikkelingsmonitoring"/>
    <s v="EB0 EC110 3300"/>
    <m/>
    <x v="0"/>
    <n v="1990"/>
    <n v="100"/>
    <s v="11. Politieke en sociale systemen, structuren en processen"/>
    <x v="7"/>
    <s v="Vlaamse overheid"/>
    <x v="3"/>
    <x v="3"/>
    <s v="313 Subsidies aan instellingen en verenigingen n.e.g."/>
    <s v="313 Subventions aux institutions et associations n.c.a."/>
    <x v="6"/>
    <n v="1990"/>
  </r>
  <r>
    <s v="Subsidies in het kader van internationale wetenschappelijke en innovatiesamenwerking"/>
    <s v="Subsidies in het kader van internationale wetenschappelijke en innovatiesamenwerking"/>
    <s v="EB0 EC111 3300"/>
    <m/>
    <x v="0"/>
    <n v="588"/>
    <n v="100"/>
    <s v="11. Politieke en sociale systemen, structuren en processen"/>
    <x v="7"/>
    <s v="Vlaamse overheid"/>
    <x v="3"/>
    <x v="3"/>
    <s v="730 Andere programma's en projecten op internationaal vlak"/>
    <s v="730 Autres programmes et projets au niveau international"/>
    <x v="3"/>
    <n v="588"/>
  </r>
  <r>
    <s v="Dotatie aan het IWT-Vlaanderen ter ondersteuning van de Vlaamse deelname aan de Europese programma's (VCP-werking)"/>
    <s v="Dotatie aan het IWT-Vlaanderen ter ondersteuning van de Vlaamse deelname aan de Europese programma's (VCP-werking)"/>
    <s v="EB0 EC113 4141"/>
    <m/>
    <x v="0"/>
    <n v="338"/>
    <n v="100"/>
    <s v="06. Industriële productie en technologie"/>
    <x v="0"/>
    <s v="Vlaamse overheid"/>
    <x v="3"/>
    <x v="3"/>
    <s v="730 Andere programma's en projecten op internationaal vlak"/>
    <s v="730 Autres programmes et projets au niveau international"/>
    <x v="3"/>
    <n v="338"/>
  </r>
  <r>
    <s v="Internationale wetenschappelijke en innovatiesamenwerking"/>
    <s v="Internationale wetenschappelijke en innovatiesamenwerking"/>
    <s v="EB0 EC117 3540"/>
    <m/>
    <x v="0"/>
    <n v="400"/>
    <n v="100"/>
    <s v="11. Politieke en sociale systemen, structuren en processen"/>
    <x v="7"/>
    <s v="Vlaamse overheid"/>
    <x v="3"/>
    <x v="3"/>
    <s v="730 Andere programma's en projecten op internationaal vlak"/>
    <s v="730 Autres programmes et projets au niveau international"/>
    <x v="3"/>
    <n v="400"/>
  </r>
  <r>
    <s v="Subsidies voor het verrichten van wetenschappelijk onderzoek door de instellingen van postinitieel onderwijs en hogere instituten voor schone kunsten"/>
    <s v="Subsidies voor het verrichten van wetenschappelijk onderzoek door de instellingen van postinitieel onderwijs en hogere instituten voor schone kunsten"/>
    <s v="EB0 EE105 3300"/>
    <m/>
    <x v="0"/>
    <n v="960"/>
    <n v="100"/>
    <s v="12. Algemene kennisvooruitgang: O&amp;O gefinancierd uit algemene universiteitsfondsen (AUF)"/>
    <x v="3"/>
    <s v="Vlaamse overheid"/>
    <x v="3"/>
    <x v="3"/>
    <s v="111 Werkingsuitkering Nederlandstalige instellingen"/>
    <s v="111 Allocation de fonctionnement institutions néerlandophones"/>
    <x v="4"/>
    <n v="960"/>
  </r>
  <r>
    <s v="Subsidie aan de Koninklijke Maatschappij voor Dierkunde in Antwerpen (KMDA)"/>
    <s v="Subsidie aan de Koninklijke Maatschappij voor Dierkunde in Antwerpen (KMDA)"/>
    <s v="EB0 EE107 3300"/>
    <m/>
    <x v="0"/>
    <n v="774"/>
    <n v="100"/>
    <s v="02. Milieubeheer en milieuzorg"/>
    <x v="9"/>
    <s v="Vlaamse overheid"/>
    <x v="3"/>
    <x v="3"/>
    <s v="313 Subsidies aan instellingen en verenigingen n.e.g."/>
    <s v="313 Subventions aux institutions et associations n.c.a."/>
    <x v="6"/>
    <n v="774"/>
  </r>
  <r>
    <s v="Subsidie aan het Vlaams Instituut voor de Zee vzw"/>
    <s v="Subsidie aan het Vlaams Instituut voor de Zee vzw"/>
    <s v="EB0 EE108 3300"/>
    <m/>
    <x v="0"/>
    <n v="1881"/>
    <n v="100"/>
    <s v="01. Exploratie en exploitatie van het aardse milieu"/>
    <x v="8"/>
    <s v="Vlaamse overheid"/>
    <x v="3"/>
    <x v="3"/>
    <s v="313 Subsidies aan instellingen en verenigingen n.e.g."/>
    <s v="313 Subventions aux institutions et associations n.c.a."/>
    <x v="6"/>
    <n v="1881"/>
  </r>
  <r>
    <s v="Subsidie aan UNESCO voor de ondersteuning van het Vlaams UNESCO-Trustfonds wetenschappen"/>
    <s v="Subsidie aan UNESCO voor de ondersteuning van het Vlaams UNESCO-Trustfonds wetenschappen"/>
    <s v="EB0 EE112 3540"/>
    <m/>
    <x v="0"/>
    <n v="1385"/>
    <n v="100"/>
    <s v="11. Politieke en sociale systemen, structuren en processen"/>
    <x v="7"/>
    <s v="Vlaamse overheid"/>
    <x v="3"/>
    <x v="3"/>
    <s v="730 Andere programma's en projecten op internationaal vlak"/>
    <s v="730 Autres programmes et projets au niveau international"/>
    <x v="3"/>
    <n v="1385"/>
  </r>
  <r>
    <s v="Dotatie aan het E.V.A. Herculesstichting als beheersvergoeding"/>
    <s v="Dotatie aan het E.V.A. Herculesstichting als beheersvergoeding"/>
    <s v="EB0 EE116 4140"/>
    <m/>
    <x v="0"/>
    <n v="500"/>
    <n v="100"/>
    <s v="13. Algemene kennisvooruitgang: O&amp;O gefinancierd uit andere bronnen dan AUF"/>
    <x v="1"/>
    <s v="Vlaamse overheid"/>
    <x v="3"/>
    <x v="3"/>
    <s v="560 Subsidie aan de Herculesstichting"/>
    <s v="560 Subsidie aan de Herculesstichting"/>
    <x v="2"/>
    <n v="500"/>
  </r>
  <r>
    <s v="Dotatie aan het IWT voor steun aan toegepast biomedisch onderzoek met een primair maatschappelijke finaliteit"/>
    <s v="Dotatie aan het IWT voor steun aan toegepast biomedisch onderzoek met een primair maatschappelijke finaliteit"/>
    <s v="EB0 EE118 4141"/>
    <m/>
    <x v="0"/>
    <n v="5700"/>
    <n v="100"/>
    <s v="07. Gezondheid"/>
    <x v="4"/>
    <s v="Vlaamse overheid"/>
    <x v="3"/>
    <x v="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700"/>
  </r>
  <r>
    <s v="Dotatie aan IWT voor de bevordering van technologietransfer en onderzoek door instellingen van hoger onderwijs"/>
    <s v="Dotatie aan IWT voor de bevordering van technologietransfer en onderzoek door instellingen van hoger onderwijs"/>
    <s v="EB0 EE120 4141"/>
    <m/>
    <x v="0"/>
    <n v="8454"/>
    <n v="100"/>
    <s v="06. Industriële productie en technologie"/>
    <x v="0"/>
    <s v="Vlaamse overheid"/>
    <x v="3"/>
    <x v="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454"/>
  </r>
  <r>
    <s v="Strategisch basisonderzoek (IWT)"/>
    <s v="Strategisch basisonderzoek (IWT)"/>
    <s v="EB0 EE121 4141"/>
    <m/>
    <x v="0"/>
    <n v="36674"/>
    <n v="100"/>
    <s v="06. Industriële productie en technologie"/>
    <x v="0"/>
    <s v="Vlaamse overheid"/>
    <x v="3"/>
    <x v="3"/>
    <s v="410 O&amp;O-programma's en -projecten (subsidies en terugvorderbare voorschotten)"/>
    <s v="410 Programmes et projets de R&amp;D (subventions et avances récupérables)"/>
    <x v="0"/>
    <n v="36674"/>
  </r>
  <r>
    <s v="Subsidies aan wetenschappelijk en technisch onderzoek met landbouwkundig doel (IWT-Vlaanderen)"/>
    <s v="Subsidies aan wetenschappelijk en technisch onderzoek met landbouwkundig doel (IWT-Vlaanderen)"/>
    <s v="EB0 EE123 4141"/>
    <m/>
    <x v="0"/>
    <n v="10122"/>
    <n v="100"/>
    <s v="08. Landbouw"/>
    <x v="6"/>
    <s v="Vlaamse overheid"/>
    <x v="3"/>
    <x v="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122"/>
  </r>
  <r>
    <s v="Versterking van de onderzoeksbetrokkenheid van de academische opleidingen aan de hogescholen"/>
    <s v="Versterking van de onderzoeksbetrokkenheid van de academische opleidingen aan de hogescholen"/>
    <s v="EB0 EE127 4150"/>
    <m/>
    <x v="0"/>
    <n v="7500"/>
    <n v="100"/>
    <s v="12. Algemene kennisvooruitgang: O&amp;O gefinancierd uit algemene universiteitsfondsen (AUF)"/>
    <x v="3"/>
    <s v="Vlaamse overheid"/>
    <x v="3"/>
    <x v="3"/>
    <s v="111 Werkingsuitkering Nederlandstalige instellingen"/>
    <s v="111 Allocation de fonctionnement institutions néerlandophones"/>
    <x v="4"/>
    <n v="7500"/>
  </r>
  <r>
    <s v="Subsidie aan de Bijzondere Onderzoeksfondsen in het kader van het Methusalem-programma"/>
    <s v="Subsidie aan de Bijzondere Onderzoeksfondsen in het kader van het Methusalem-programma"/>
    <s v="EB0 EE128 4150"/>
    <m/>
    <x v="0"/>
    <n v="19402"/>
    <n v="100"/>
    <s v="13. Algemene kennisvooruitgang: O&amp;O gefinancierd uit andere bronnen dan AUF"/>
    <x v="1"/>
    <s v="Vlaamse overheid"/>
    <x v="3"/>
    <x v="3"/>
    <s v="130 Speciale fondsen voor onderzoek in universiteiten"/>
    <s v="130 Fonds spéciaux de recherche dans les universités"/>
    <x v="4"/>
    <n v="19402"/>
  </r>
  <r>
    <s v="Subsidie aan de Bijzondere Onderzoeksfondsen voor de aanstelling van bijkomende ZAP-mandaten"/>
    <s v="Subsidie aan de Bijzondere Onderzoeksfondsen voor de aanstelling van bijkomende ZAP-mandaten"/>
    <s v="EB0 EE129 4150"/>
    <m/>
    <x v="0"/>
    <n v="4196"/>
    <n v="100"/>
    <s v="13. Algemene kennisvooruitgang: O&amp;O gefinancierd uit andere bronnen dan AUF"/>
    <x v="1"/>
    <s v="Vlaamse overheid"/>
    <x v="3"/>
    <x v="3"/>
    <s v="130 Speciale fondsen voor onderzoek in universiteiten"/>
    <s v="130 Fonds spéciaux de recherche dans les universités"/>
    <x v="4"/>
    <n v="4196"/>
  </r>
  <r>
    <s v="Dotatie aan het Industrieel Onderzoeksfonds Vlaanderen"/>
    <s v="Dotatie aan het Industrieel Onderzoeksfonds Vlaanderen"/>
    <s v="EB0 EE130 4150"/>
    <m/>
    <x v="0"/>
    <n v="16722"/>
    <n v="100"/>
    <s v="06. Industriële productie en technologie"/>
    <x v="0"/>
    <s v="Vlaamse overheid"/>
    <x v="3"/>
    <x v="3"/>
    <s v="130 Speciale fondsen voor onderzoek in universiteiten"/>
    <s v="130 Fonds spéciaux de recherche dans les universités"/>
    <x v="4"/>
    <n v="16722"/>
  </r>
  <r>
    <s v="Subsidie aan het FWO Vlaanderen voor het Odysseus-programma"/>
    <s v="Subsidie aan het FWO Vlaanderen voor het Odysseus-programma"/>
    <s v="EB0 EE132 4170"/>
    <m/>
    <x v="0"/>
    <n v="9684"/>
    <n v="100"/>
    <s v="13. Algemene kennisvooruitgang: O&amp;O gefinancierd uit andere bronnen dan AUF"/>
    <x v="1"/>
    <s v="Vlaamse overheid"/>
    <x v="3"/>
    <x v="3"/>
    <s v="510 NFWO - Nationaal Fonds voor Wetenschappelijk Onderzoek"/>
    <s v="510 FNRS - Fonds national de Recherche scientifique"/>
    <x v="2"/>
    <n v="9684"/>
  </r>
  <r>
    <s v="Subsidie aan de Koninklijke Vlaamse Academie van België voor Wetenschappen en Kunsten"/>
    <s v="Subsidie aan de Koninklijke Vlaamse Academie van België voor Wetenschappen en Kunsten"/>
    <s v="EB0 EE133 4170"/>
    <m/>
    <x v="0"/>
    <n v="1000"/>
    <n v="40"/>
    <s v="10. Cultuur, recreatie, godsdienst en media"/>
    <x v="5"/>
    <s v="Vlaamse overheid"/>
    <x v="3"/>
    <x v="3"/>
    <s v="220 Academies"/>
    <s v="220 Académies"/>
    <x v="5"/>
    <n v="400"/>
  </r>
  <r>
    <s v="Subsidie aan het FWO Vlaanderen"/>
    <s v="Subsidie aan het FWO Vlaanderen"/>
    <s v="EB0 EE134 4170"/>
    <m/>
    <x v="0"/>
    <n v="130939"/>
    <n v="100"/>
    <s v="13. Algemene kennisvooruitgang: O&amp;O gefinancierd uit andere bronnen dan AUF"/>
    <x v="1"/>
    <s v="Vlaamse overheid"/>
    <x v="3"/>
    <x v="3"/>
    <s v="510 NFWO - Nationaal Fonds voor Wetenschappelijk Onderzoek"/>
    <s v="510 FNRS - Fonds national de Recherche scientifique"/>
    <x v="2"/>
    <n v="130939"/>
  </r>
  <r>
    <s v="Subsidie aan het FWO Vlaanderen voor projecten in het kader van internationale onderzoeksfaciliteiten"/>
    <s v="Subsidie aan het FWO Vlaanderen voor projecten in het kader van internationale onderzoeksfaciliteiten"/>
    <s v="EB0 EE135 4170"/>
    <m/>
    <x v="0"/>
    <n v="2124"/>
    <n v="100"/>
    <s v="13. Algemene kennisvooruitgang: O&amp;O gefinancierd uit andere bronnen dan AUF"/>
    <x v="1"/>
    <s v="Vlaamse overheid"/>
    <x v="3"/>
    <x v="3"/>
    <s v="510 NFWO - Nationaal Fonds voor Wetenschappelijk Onderzoek"/>
    <s v="510 FNRS - Fonds national de Recherche scientifique"/>
    <x v="2"/>
    <n v="2124"/>
  </r>
  <r>
    <s v="Subsidie aan het FWO Vlaanderen voor internationale wetenschappelijke samenwerking"/>
    <s v="Subsidie aan het FWO Vlaanderen voor internationale wetenschappelijke samenwerking"/>
    <s v="EB0 EE136 4170"/>
    <m/>
    <x v="0"/>
    <n v="1976"/>
    <n v="100"/>
    <s v="13. Algemene kennisvooruitgang: O&amp;O gefinancierd uit andere bronnen dan AUF"/>
    <x v="1"/>
    <s v="Vlaamse overheid"/>
    <x v="3"/>
    <x v="3"/>
    <s v="510 NFWO - Nationaal Fonds voor Wetenschappelijk Onderzoek"/>
    <s v="510 FNRS - Fonds national de Recherche scientifique"/>
    <x v="2"/>
    <n v="1976"/>
  </r>
  <r>
    <s v="Dotatie gefinancierd met de netto opbrengst van de winst van de Nationale Loterij voor FWO Vlaanderen"/>
    <s v="Dotatie gefinancierd met de netto opbrengst van de winst van de Nationale Loterij voor FWO Vlaanderen"/>
    <s v="EB0 EE137 4170"/>
    <m/>
    <x v="0"/>
    <n v="11463"/>
    <n v="100"/>
    <s v="13. Algemene kennisvooruitgang: O&amp;O gefinancierd uit andere bronnen dan AUF"/>
    <x v="1"/>
    <s v="Vlaamse overheid"/>
    <x v="3"/>
    <x v="3"/>
    <s v="510 NFWO - Nationaal Fonds voor Wetenschappelijk Onderzoek"/>
    <s v="510 FNRS - Fonds national de Recherche scientifique"/>
    <x v="2"/>
    <n v="11463"/>
  </r>
  <r>
    <s v="Subsidie aan de Bijzondere Onderzoeksfondsen voor de universiteiten"/>
    <s v="Subsidie aan de Bijzondere Onderzoeksfondsen voor de universiteiten"/>
    <s v="EB0 EE138 4410"/>
    <m/>
    <x v="0"/>
    <n v="2585"/>
    <n v="100"/>
    <s v="13. Algemene kennisvooruitgang: O&amp;O gefinancierd uit andere bronnen dan AUF"/>
    <x v="1"/>
    <s v="Vlaamse overheid"/>
    <x v="3"/>
    <x v="3"/>
    <s v="130 Speciale fondsen voor onderzoek in universiteiten"/>
    <s v="130 Fonds spéciaux de recherche dans les universités"/>
    <x v="4"/>
    <n v="2585"/>
  </r>
  <r>
    <s v="Subsidie aan het Vlaams Instituut voor de Zee vzw voor investeringsuitgaven"/>
    <s v="Subsidie aan het Vlaams Instituut voor de Zee vzw voor investeringsuitgaven"/>
    <s v="EB0 EE139 5220"/>
    <m/>
    <x v="0"/>
    <n v="1100"/>
    <n v="100"/>
    <s v="01. Exploratie en exploitatie van het aardse milieu"/>
    <x v="8"/>
    <s v="Vlaamse overheid"/>
    <x v="3"/>
    <x v="3"/>
    <s v="313 Subsidies aan instellingen en verenigingen n.e.g."/>
    <s v="313 Subventions aux institutions et associations n.c.a."/>
    <x v="6"/>
    <n v="1100"/>
  </r>
  <r>
    <s v="Dotatie aan het E.V.A. Herculesstichting voor de financiering van (middel)zware onderzoeksapparatuur (art. 75 decreet 22.12.2006)"/>
    <s v="Dotatie aan het E.V.A. Herculesstichting voor de financiering van (middel)zware onderzoeksapparatuur (art. 75 decreet 22.12.2006)"/>
    <s v="EB0 EE140 6142"/>
    <m/>
    <x v="0"/>
    <n v="10000"/>
    <n v="100"/>
    <s v="13. Algemene kennisvooruitgang: O&amp;O gefinancierd uit andere bronnen dan AUF"/>
    <x v="1"/>
    <s v="Vlaamse overheid"/>
    <x v="3"/>
    <x v="3"/>
    <s v="560 Subsidie aan de Herculesstichting"/>
    <s v="560 Subsidie aan de Herculesstichting"/>
    <x v="2"/>
    <n v="10000"/>
  </r>
  <r>
    <s v="Subsidie aan het Instituut voor Plantenbiotechnologie voor Ontwikkelingslanden (IPBO)"/>
    <s v="Subsidie aan het Instituut voor Plantenbiotechnologie voor Ontwikkelingslanden (IPBO)"/>
    <s v="EB0 EE143 4100"/>
    <m/>
    <x v="0"/>
    <n v="60"/>
    <n v="100"/>
    <s v="12. Algemene kennisvooruitgang: O&amp;O gefinancierd uit algemene universiteitsfondsen (AUF)"/>
    <x v="3"/>
    <s v="Vlaamse overheid"/>
    <x v="3"/>
    <x v="3"/>
    <s v="313 Subsidies aan instellingen en verenigingen n.e.g."/>
    <s v="313 Subventions aux institutions et associations n.c.a."/>
    <x v="6"/>
    <n v="60"/>
  </r>
  <r>
    <s v="Subsidie aan het Internationaal Centrum voor Reproductieve Gezondheid (ICRH)"/>
    <s v="Subsidie aan het Internationaal Centrum voor Reproductieve Gezondheid (ICRH)"/>
    <s v="EB0 EE144 4100"/>
    <m/>
    <x v="0"/>
    <n v="45"/>
    <n v="100"/>
    <s v="12. Algemene kennisvooruitgang: O&amp;O gefinancierd uit algemene universiteitsfondsen (AUF)"/>
    <x v="3"/>
    <s v="Vlaamse overheid"/>
    <x v="3"/>
    <x v="3"/>
    <s v="313 Subsidies aan instellingen en verenigingen n.e.g."/>
    <s v="313 Subventions aux institutions et associations n.c.a."/>
    <x v="6"/>
    <n v="45"/>
  </r>
  <r>
    <s v="Subsidies voor het verrichten van wetenschappelijk onderzoek door de instellingen van postinitieel onderwijs en hogere instituten voor schone kunsten - ITG"/>
    <s v="Subsidies voor het verrichten van wetenschappelijk onderzoek door de instellingen van postinitieel onderwijs en hogere instituten voor schone kunsten - ITG"/>
    <s v="EB0 EE145 4100"/>
    <m/>
    <x v="0"/>
    <n v="1600"/>
    <n v="100"/>
    <s v="12. Algemene kennisvooruitgang: O&amp;O gefinancierd uit algemene universiteitsfondsen (AUF)"/>
    <x v="3"/>
    <s v="Vlaamse overheid"/>
    <x v="3"/>
    <x v="3"/>
    <s v="111 Werkingsuitkering Nederlandstalige instellingen"/>
    <s v="111 Allocation de fonctionnement institutions néerlandophones"/>
    <x v="4"/>
    <n v="1600"/>
  </r>
  <r>
    <s v="Subsidie aan de Bijzondere Onderzoeksfondsen voor de financiering van een tenure track-stelsel aan de universiteiten"/>
    <s v="Subsidie aan de Bijzondere Onderzoeksfondsen voor de financiering van een tenure track-stelsel aan de universiteiten"/>
    <s v="EB0 EE146 4100"/>
    <m/>
    <x v="0"/>
    <n v="8961"/>
    <n v="100"/>
    <s v="13. Algemene kennisvooruitgang: O&amp;O gefinancierd uit andere bronnen dan AUF"/>
    <x v="1"/>
    <s v="Vlaamse overheid"/>
    <x v="3"/>
    <x v="3"/>
    <s v="130 Speciale fondsen voor onderzoek in universiteiten"/>
    <s v="130 Fonds spéciaux de recherche dans les universités"/>
    <x v="4"/>
    <n v="8961"/>
  </r>
  <r>
    <s v="Subsidies Projectmatig Wetenschappelijk Onderzoek (PWO)"/>
    <s v="Subsidies Projectmatig Wetenschappelijk Onderzoek (PWO)"/>
    <s v="EB0 EE147 4100"/>
    <m/>
    <x v="0"/>
    <n v="10708"/>
    <n v="100"/>
    <s v="06. Industriële productie en technologie"/>
    <x v="0"/>
    <s v="Vlaamse overheid"/>
    <x v="3"/>
    <x v="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708"/>
  </r>
  <r>
    <s v="Subsidie aan het Europacollege voor United Nations University (UNU) in het kader van het programma Regionale Integratiestudies"/>
    <s v="Subsidie aan het Europacollege voor United Nations University (UNU) in het kader van het programma Regionale Integratiestudies"/>
    <s v="EB0 EE148 4430"/>
    <m/>
    <x v="0"/>
    <n v="915"/>
    <n v="100"/>
    <s v="11. Politieke en sociale systemen, structuren en processen"/>
    <x v="7"/>
    <s v="Vlaamse overheid"/>
    <x v="3"/>
    <x v="3"/>
    <s v="313 Subsidies aan instellingen en verenigingen n.e.g."/>
    <s v="313 Subventions aux institutions et associations n.c.a."/>
    <x v="6"/>
    <n v="915"/>
  </r>
  <r>
    <s v="Subsidie aan de VZW IMEC"/>
    <s v="Subsidie aan de VZW IMEC"/>
    <s v="EB0 EF100 3300"/>
    <m/>
    <x v="0"/>
    <n v="45721"/>
    <n v="100"/>
    <s v="06. Industriële productie en technologie"/>
    <x v="0"/>
    <s v="Vlaamse overheid"/>
    <x v="3"/>
    <x v="3"/>
    <s v="237 IMEC - Interuniversitair Centrum voor Micro-Electronica"/>
    <s v="237 IMEC - Interuniversitair Centrum voor Micro-Electronica"/>
    <x v="5"/>
    <n v="45721"/>
  </r>
  <r>
    <s v="Vastleggingsmachtiging IWT-Vlaanderen ter ondersteuning van acties van technologische innovatie op initiatief van de Vlaamse regering"/>
    <s v="Vastleggingsmachtiging IWT-Vlaanderen ter ondersteuning van acties van technologische innovatie op initiatief van de Vlaamse regering"/>
    <s v="EB0 EF100 9999"/>
    <m/>
    <x v="0"/>
    <n v="50630"/>
    <n v="100"/>
    <s v="06. Industriële productie en technologie"/>
    <x v="0"/>
    <s v="Vlaamse overheid"/>
    <x v="3"/>
    <x v="3"/>
    <s v="624 FIOV - Fonds tot bevordering van het industrieel onderzoek in Vlaanderen (subsidies en terugvorderbare voorschotten)"/>
    <s v="624 FIOV - Fonds tot bevordering van het industrieel onderzoek in Vlaanderen (subventions et avances récupérables)"/>
    <x v="1"/>
    <n v="50630"/>
  </r>
  <r>
    <s v="Subsidie aan de Vlaamse Interuniversitaire Instelling voor Biotechnologie"/>
    <s v="Subsidie aan de Vlaamse Interuniversitaire Instelling voor Biotechnologie"/>
    <s v="EB0 EF101 3300"/>
    <m/>
    <x v="0"/>
    <n v="40778"/>
    <n v="100"/>
    <s v="06. Industriële productie en technologie"/>
    <x v="0"/>
    <s v="Vlaamse overheid"/>
    <x v="3"/>
    <x v="3"/>
    <s v="239 VIB - Vlaams Interuniversitair Instituut voor de Biotechnologie"/>
    <s v="239 VIB - Vlaams Interuniversitair Instituut voor de Biotechnologie"/>
    <x v="5"/>
    <n v="40778"/>
  </r>
  <r>
    <s v="Vastleggingsmachtiging IWT-Vlaanderen voor projecten op initiatief van de bedrijven en innovatie samenwerkingsverbanden"/>
    <s v="Vastleggingsmachtiging IWT-Vlaanderen voor projecten op initiatief van de bedrijven en innovatie samenwerkingsverbanden"/>
    <s v="EB0 EF101 9999"/>
    <m/>
    <x v="0"/>
    <n v="136423"/>
    <n v="100"/>
    <s v="06. Industriële productie en technologie"/>
    <x v="0"/>
    <s v="Vlaamse overheid"/>
    <x v="3"/>
    <x v="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36423"/>
  </r>
  <r>
    <s v="Subsidie aan het Interdisciplinair Instituut voor Breedbandtechnologie vzw (IBBT)"/>
    <s v="Subsidie aan het Interdisciplinair Instituut voor Breedbandtechnologie vzw (IBBT)"/>
    <s v="EB0 EF102 3300"/>
    <m/>
    <x v="0"/>
    <n v="24767"/>
    <n v="100"/>
    <s v="04. Transport, telecommunicatie en andere infrastructuur"/>
    <x v="11"/>
    <s v="Vlaamse overheid"/>
    <x v="3"/>
    <x v="3"/>
    <s v="239 VIB - Vlaams Interuniversitair Instituut voor de Biotechnologie"/>
    <s v="239 VIB - Vlaams Interuniversitair Instituut voor de Biotechnologie"/>
    <x v="5"/>
    <n v="24767"/>
  </r>
  <r>
    <s v="Vastleggingsmachtiging IWT-Vlaanderen voor beleidsdomeinoverschrijdende innovatieprojecten"/>
    <s v="Vastleggingsmachtiging IWT-Vlaanderen voor beleidsdomeinoverschrijdende innovatieprojecten"/>
    <s v="EB0 EF102 9999"/>
    <m/>
    <x v="0"/>
    <n v="10319"/>
    <n v="100"/>
    <s v="06. Industriële productie en technologie"/>
    <x v="0"/>
    <s v="Vlaamse overheid"/>
    <x v="3"/>
    <x v="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319"/>
  </r>
  <r>
    <s v="Subsidie aan IMEC vzw ikv NERF-activiteiten"/>
    <s v="Subsidie aan IMEC vzw ikv NERF-activiteiten"/>
    <s v="EB0 EF103 3300"/>
    <m/>
    <x v="0"/>
    <n v="938"/>
    <n v="100"/>
    <s v="06. Industriële productie en technologie"/>
    <x v="0"/>
    <s v="Vlaamse overheid"/>
    <x v="3"/>
    <x v="3"/>
    <s v="237 IMEC - Interuniversitair Centrum voor Micro-Electronica"/>
    <s v="237 IMEC - Interuniversitair Centrum voor Micro-Electronica"/>
    <x v="5"/>
    <n v="938"/>
  </r>
  <r>
    <s v="Vastleggingsmachtiging IWT-Vlaanderen voor studie- en expertiseopdrachten t.b.v. het VIN (Vlaams Innovatie Netwerk)"/>
    <s v="Vastleggingsmachtiging IWT-Vlaanderen voor studie- en expertiseopdrachten t.b.v. het VIN (Vlaams Innovatie Netwerk)"/>
    <s v="EB0 EF103 9999"/>
    <m/>
    <x v="0"/>
    <n v="673"/>
    <n v="100"/>
    <s v="06. Industriële productie en technologie"/>
    <x v="0"/>
    <s v="Vlaamse overheid"/>
    <x v="3"/>
    <x v="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73"/>
  </r>
  <r>
    <s v="Dotatie aan de Vlaamse Instelling voor Technologisch Onderzoek (VITO)"/>
    <s v="Dotatie aan de Vlaamse Instelling voor Technologisch Onderzoek (VITO)"/>
    <s v="EB0 EF110 4141"/>
    <m/>
    <x v="0"/>
    <n v="34341"/>
    <n v="100"/>
    <s v="06. Industriële productie en technologie"/>
    <x v="0"/>
    <s v="Vlaamse overheid"/>
    <x v="3"/>
    <x v="3"/>
    <s v="236 VITO - Vlaamse Instelling voor Technologisch Onderzoek"/>
    <s v="236 VITO - Vlaamse Instelling voor Technologisch Onderzoek"/>
    <x v="5"/>
    <n v="34341"/>
  </r>
  <r>
    <s v="Dotatie aan de Vlaamse Instelling voor Technologisch Onderzoek (VITO) voor de financiering van de referentietaken"/>
    <s v="Dotatie aan de Vlaamse Instelling voor Technologisch Onderzoek (VITO) voor de financiering van de referentietaken"/>
    <s v="EB0 EF111 4141"/>
    <m/>
    <x v="0"/>
    <n v="7284"/>
    <n v="100"/>
    <s v="06. Industriële productie en technologie"/>
    <x v="0"/>
    <s v="Vlaamse overheid"/>
    <x v="3"/>
    <x v="3"/>
    <s v="236 VITO - Vlaamse Instelling voor Technologisch Onderzoek"/>
    <s v="236 VITO - Vlaamse Instelling voor Technologisch Onderzoek"/>
    <x v="5"/>
    <n v="7284"/>
  </r>
  <r>
    <s v="Dotatie aan het IWT in verband met het toekennen van specialisatiebeurzen en doctoraatsbeurzen in het kader van het Baekeland-programma (Decreet van 23 januari 1991)"/>
    <s v="Dotatie aan het IWT in verband met het toekennen van specialisatiebeurzen en doctoraatsbeurzen in het kader van het Baekeland-programma (Decreet van 23 januari 1991)"/>
    <s v="EB0 EF112 4141"/>
    <m/>
    <x v="0"/>
    <n v="33160"/>
    <n v="100"/>
    <s v="06. Industriële productie en technologie"/>
    <x v="0"/>
    <s v="Vlaamse overheid"/>
    <x v="3"/>
    <x v="3"/>
    <s v="450 Specialisatiebeurzen (ex-IWONL)"/>
    <s v="450 Bourses de spécialisation (ex-IRSIA)"/>
    <x v="0"/>
    <n v="33160"/>
  </r>
  <r>
    <s v="Dotatie voor investeringen aan de Vlaamse Instelling voor Technologisch Onderzoek (VITO)"/>
    <s v="Dotatie voor investeringen aan de Vlaamse Instelling voor Technologisch Onderzoek (VITO)"/>
    <s v="EB0 EF113 6141"/>
    <m/>
    <x v="0"/>
    <n v="2114"/>
    <n v="100"/>
    <s v="06. Industriële productie en technologie"/>
    <x v="0"/>
    <s v="Vlaamse overheid"/>
    <x v="3"/>
    <x v="3"/>
    <s v="236 VITO - Vlaamse Instelling voor Technologisch Onderzoek"/>
    <s v="236 VITO - Vlaamse Instelling voor Technologisch Onderzoek"/>
    <x v="5"/>
    <n v="2114"/>
  </r>
  <r>
    <s v="Deelnemingen in de spin-offs van de strategische onderzoekscentra"/>
    <s v="Deelnemingen in de spin-offs van de strategische onderzoekscentra"/>
    <s v="EB0 EF115 8142"/>
    <m/>
    <x v="0"/>
    <n v="10000"/>
    <n v="100"/>
    <s v="06. Industriële productie en technologie"/>
    <x v="0"/>
    <s v="Vlaamse overheid"/>
    <x v="3"/>
    <x v="3"/>
    <s v="614 P.M.V.-Vlaams Innovatiekapitaalfonds"/>
    <s v="614 P.M.V.-Vlaams Innovatiekapitaalfonds"/>
    <x v="1"/>
    <n v="10000"/>
  </r>
  <r>
    <s v="Subsidie aan de vzw Flanders DC"/>
    <s v="Subsidie aan de vzw Flanders DC"/>
    <s v="EB0 EG103 3300"/>
    <m/>
    <x v="0"/>
    <n v="2675"/>
    <n v="100"/>
    <s v="06. Industriële productie en technologie"/>
    <x v="0"/>
    <s v="Vlaamse overheid"/>
    <x v="3"/>
    <x v="3"/>
    <s v="313 Subsidies aan instellingen en verenigingen n.e.g."/>
    <s v="313 Subventions aux institutions et associations n.c.a."/>
    <x v="6"/>
    <n v="2675"/>
  </r>
  <r>
    <s v="Vastleggingsmachtiging Fonds voor Flankerend Economisch beleid"/>
    <s v="Vastleggingsmachtiging Fonds voor Flankerend Economisch beleid"/>
    <s v="EC0 ED200 9999"/>
    <m/>
    <x v="0"/>
    <n v="25000"/>
    <n v="100"/>
    <s v="06. Industriële productie en technologie"/>
    <x v="0"/>
    <s v="Vlaamse overheid"/>
    <x v="3"/>
    <x v="3"/>
    <s v="313 Subsidies aan instellingen en verenigingen n.e.g."/>
    <s v="313 Subventions aux institutions et associations n.c.a."/>
    <x v="6"/>
    <n v="25000"/>
  </r>
  <r>
    <s v="Allerhande uitgaven in het kader van beleidsvoorbereiding, beleidsondersteuning en beleidsevaluatie"/>
    <s v="Allerhande uitgaven in het kader van beleidsvoorbereiding, beleidsondersteuning en beleidsevaluatie"/>
    <s v="FB0 FC010 1211"/>
    <m/>
    <x v="0"/>
    <n v="3479.9"/>
    <n v="100"/>
    <s v="09. Opvoeding"/>
    <x v="2"/>
    <s v="Vlaamse overheid"/>
    <x v="3"/>
    <x v="3"/>
    <s v="314 Subsidies voor studies, enquêtes, onderzoek-contracten, acties n.e.g."/>
    <s v="314 Subventions pour études, enquêtes, contrats de recherche, actions n.c.a."/>
    <x v="6"/>
    <n v="3479.9"/>
  </r>
  <r>
    <s v="Subsidie cofinanciering &quot;Steunpunt Studie- en Schoolloopbanen&quot;"/>
    <s v="Subsidie cofinanciering &quot;Steunpunt Studie- en Schoolloopbanen&quot;"/>
    <s v="FB0 FC044 3300"/>
    <m/>
    <x v="0"/>
    <n v="441"/>
    <n v="100"/>
    <s v="09. Opvoeding"/>
    <x v="2"/>
    <s v="Vlaamse overheid"/>
    <x v="3"/>
    <x v="3"/>
    <s v="313 Subsidies aan instellingen en verenigingen n.e.g."/>
    <s v="313 Subventions aux institutions et associations n.c.a."/>
    <x v="6"/>
    <n v="441"/>
  </r>
  <r>
    <s v="Subsidie aan het Onderwijskundig Beleids- en Praktijkgericht Wetenschappelijk Onderzoek (OBPWO)"/>
    <s v="Subsidie aan het Onderwijskundig Beleids- en Praktijkgericht Wetenschappelijk Onderzoek (OBPWO)"/>
    <s v="FB0 FC057 4170"/>
    <m/>
    <x v="0"/>
    <n v="1637"/>
    <n v="100"/>
    <s v="09. Opvoeding"/>
    <x v="2"/>
    <s v="Vlaamse overheid"/>
    <x v="3"/>
    <x v="3"/>
    <s v="410 O&amp;O-programma's en -projecten (subsidies en terugvorderbare voorschotten)"/>
    <s v="410 Programmes et projets de R&amp;D (subventions et avances récupérables)"/>
    <x v="0"/>
    <n v="1637"/>
  </r>
  <r>
    <s v="Aanvullende werkingsmiddelen voor het versterken van het onderzoek in de humane wetenschappen aan de universiteiten"/>
    <s v="Aanvullende werkingsmiddelen voor het versterken van het onderzoek in de humane wetenschappen aan de universiteiten"/>
    <s v="FB0 FG009 4430"/>
    <m/>
    <x v="0"/>
    <n v="1060"/>
    <n v="100"/>
    <s v="12. Algemene kennisvooruitgang: O&amp;O gefinancierd uit algemene universiteitsfondsen (AUF)"/>
    <x v="3"/>
    <s v="Vlaamse overheid"/>
    <x v="3"/>
    <x v="3"/>
    <s v="111 Werkingsuitkering Nederlandstalige instellingen"/>
    <s v="111 Allocation de fonctionnement institutions néerlandophones"/>
    <x v="4"/>
    <n v="1060"/>
  </r>
  <r>
    <s v="Werkingsuitkeringen Hoger Onderwijs"/>
    <s v="Werkingsuitkeringen Hoger Onderwijs"/>
    <s v="FD0 FG201 4430"/>
    <m/>
    <x v="0"/>
    <n v="682980.36035328812"/>
    <n v="25.513337487664568"/>
    <s v="12. Algemene kennisvooruitgang: O&amp;O gefinancierd uit algemene universiteitsfondsen (AUF)"/>
    <x v="3"/>
    <s v="Vlaamse overheid"/>
    <x v="3"/>
    <x v="3"/>
    <s v="111 Werkingsuitkering Nederlandstalige instellingen"/>
    <s v="111 Allocation de fonctionnement institutions néerlandophones"/>
    <x v="4"/>
    <n v="174251.08431140202"/>
  </r>
  <r>
    <s v="Aanvullende werkingsmiddelen in het kader van een aanmoedigingsfonds voor beleidsspeerpunten"/>
    <s v="Aanvullende werkingsmiddelen in het kader van een aanmoedigingsfonds voor beleidsspeerpunten"/>
    <s v="FD0 FG203 4430"/>
    <m/>
    <x v="0"/>
    <n v="6344"/>
    <n v="25"/>
    <s v="12. Algemene kennisvooruitgang: O&amp;O gefinancierd uit algemene universiteitsfondsen (AUF)"/>
    <x v="3"/>
    <s v="Vlaamse overheid"/>
    <x v="3"/>
    <x v="3"/>
    <s v="111 Werkingsuitkering Nederlandstalige instellingen"/>
    <s v="111 Allocation de fonctionnement institutions néerlandophones"/>
    <x v="4"/>
    <n v="1586"/>
  </r>
  <r>
    <s v="Dotatie aan de SERV - Stichting Innovatie en Arbeid"/>
    <s v="Dotatie aan de SERV - Stichting Innovatie en Arbeid"/>
    <s v="AB0 AA005 4141"/>
    <m/>
    <x v="0"/>
    <n v="2180.9500000000003"/>
    <n v="100"/>
    <s v="11. Politieke en sociale systemen, structuren en processen"/>
    <x v="7"/>
    <s v="Vlaamse overheid"/>
    <x v="3"/>
    <x v="3"/>
    <s v="313 Subsidies aan instellingen en verenigingen n.e.g."/>
    <s v="313 Subventions aux institutions et associations n.c.a."/>
    <x v="6"/>
    <n v="2180.9500000000003"/>
  </r>
  <r>
    <s v="Subsidies in het kader van de versterking van de onderzoeksbetrokkenheid van de academische opleidingen aan de hogescholen"/>
    <s v="Subsidies in het kader van de versterking van de onderzoeksbetrokkenheid van de academische opleidingen aan de hogescholen"/>
    <s v="FD0 FG215 4430"/>
    <m/>
    <x v="0"/>
    <n v="8401"/>
    <n v="100"/>
    <s v="12. Algemene kennisvooruitgang: O&amp;O gefinancierd uit algemene universiteitsfondsen (AUF)"/>
    <x v="3"/>
    <s v="Vlaamse overheid"/>
    <x v="3"/>
    <x v="3"/>
    <s v="111 Werkingsuitkering Nederlandstalige instellingen"/>
    <s v="111 Allocation de fonctionnement institutions néerlandophones"/>
    <x v="4"/>
    <n v="8401"/>
  </r>
  <r>
    <s v="Toelage associaties"/>
    <s v="Toelage associaties"/>
    <s v="FD0 FG217 4430"/>
    <m/>
    <x v="0"/>
    <n v="531"/>
    <n v="25"/>
    <s v="12. Algemene kennisvooruitgang: O&amp;O gefinancierd uit algemene universiteitsfondsen (AUF)"/>
    <x v="3"/>
    <s v="Vlaamse overheid"/>
    <x v="3"/>
    <x v="3"/>
    <s v="111 Werkingsuitkering Nederlandstalige instellingen"/>
    <s v="111 Allocation de fonctionnement institutions néerlandophones"/>
    <x v="4"/>
    <n v="132.75"/>
  </r>
  <r>
    <s v="Toelagen sociale voorzieningen in het universitair onderwijs"/>
    <s v="Toelagen sociale voorzieningen in het universitair onderwijs"/>
    <s v="FD0 FG218 4150"/>
    <m/>
    <x v="0"/>
    <n v="8488"/>
    <n v="25"/>
    <s v="12. Algemene kennisvooruitgang: O&amp;O gefinancierd uit algemene universiteitsfondsen (AUF)"/>
    <x v="3"/>
    <s v="Vlaamse overheid"/>
    <x v="3"/>
    <x v="3"/>
    <s v="142 Investeringen en werking sociale sector universiteiten"/>
    <s v="142 Investissements et fonctionnement secteur social universités"/>
    <x v="4"/>
    <n v="2122"/>
  </r>
  <r>
    <s v="Subsidie aan de Universiteit Antwerpen ten bate van het Instituut voor Ontwikkelingsbeleid en -Beheer (IOB)"/>
    <s v="Subsidie aan de Universiteit Antwerpen ten bate van het Instituut voor Ontwikkelingsbeleid en -Beheer (IOB)"/>
    <s v="FD0 FG219 4150"/>
    <m/>
    <x v="0"/>
    <n v="2119"/>
    <n v="25"/>
    <s v="12. Algemene kennisvooruitgang: O&amp;O gefinancierd uit algemene universiteitsfondsen (AUF)"/>
    <x v="3"/>
    <s v="Vlaamse overheid"/>
    <x v="3"/>
    <x v="3"/>
    <s v="122 College voor Ontwikkelingslanden (RUCA)"/>
    <s v="122 College voor Ontwikkelingslanden (RUCA)"/>
    <x v="4"/>
    <n v="529.75"/>
  </r>
  <r>
    <s v="Subsidie aan de Universiteit Antwerpen ten behoeve van het Instituut voor Joodse Studies (IJS)"/>
    <s v="Subsidie aan de Universiteit Antwerpen ten behoeve van het Instituut voor Joodse Studies (IJS)"/>
    <s v="FD0 FG220 4150"/>
    <m/>
    <x v="0"/>
    <n v="171"/>
    <n v="25"/>
    <s v="12. Algemene kennisvooruitgang: O&amp;O gefinancierd uit algemene universiteitsfondsen (AUF)"/>
    <x v="3"/>
    <s v="Vlaamse overheid"/>
    <x v="3"/>
    <x v="3"/>
    <s v="128 Universitair Instituut voor de Studie van het Jodendom - Martin Buber"/>
    <s v="128 Institut universitaire pour l'étude du judaïsme - Martin Buber"/>
    <x v="4"/>
    <n v="42.75"/>
  </r>
  <r>
    <s v="Subsidie aan de Vrije Universiteit Brussel ten behoeve van het Instituut voor Europese Studiën (IES)"/>
    <s v="Subsidie aan de Vrije Universiteit Brussel ten behoeve van het Instituut voor Europese Studiën (IES)"/>
    <s v="FD0 FG221 4430"/>
    <m/>
    <x v="0"/>
    <n v="1898"/>
    <n v="25"/>
    <s v="12. Algemene kennisvooruitgang: O&amp;O gefinancierd uit algemene universiteitsfondsen (AUF)"/>
    <x v="3"/>
    <s v="Vlaamse overheid"/>
    <x v="3"/>
    <x v="3"/>
    <s v="122 College voor Ontwikkelingslanden (RUCA)"/>
    <s v="122 College voor Ontwikkelingslanden (RUCA)"/>
    <x v="4"/>
    <n v="474.5"/>
  </r>
  <r>
    <s v="Bijdrage wettelijke en conventionele werkgeversbijdragen universiteiten"/>
    <s v="Bijdrage wettelijke en conventionele werkgeversbijdragen universiteiten"/>
    <s v="FD0 FG222 4410"/>
    <m/>
    <x v="0"/>
    <n v="24545"/>
    <n v="25"/>
    <s v="12. Algemene kennisvooruitgang: O&amp;O gefinancierd uit algemene universiteitsfondsen (AUF)"/>
    <x v="3"/>
    <s v="Vlaamse overheid"/>
    <x v="3"/>
    <x v="3"/>
    <s v="143 Pensioenuitkeringen en werkgeversbijdragen"/>
    <s v="143 Allocations de retraite et cotisations patronales"/>
    <x v="4"/>
    <n v="6136.25"/>
  </r>
  <r>
    <s v="Subsidie aan het Bijzonder Onderzoekfonds voor de universiteiten"/>
    <s v="Subsidie aan het Bijzonder Onderzoekfonds voor de universiteiten"/>
    <s v="FD0 FG223 4430"/>
    <m/>
    <x v="0"/>
    <n v="105092"/>
    <n v="100"/>
    <s v="13. Algemene kennisvooruitgang: O&amp;O gefinancierd uit andere bronnen dan AUF"/>
    <x v="1"/>
    <s v="Vlaamse overheid"/>
    <x v="3"/>
    <x v="3"/>
    <s v="130 Speciale fondsen voor onderzoek in universiteiten"/>
    <s v="130 Fonds spéciaux de recherche dans les universités"/>
    <x v="4"/>
    <n v="105092"/>
  </r>
  <r>
    <s v="Kapitaaloverdrachten voor onroerende investeringen universitair onderwijs"/>
    <s v="Kapitaaloverdrachten voor onroerende investeringen universitair onderwijs"/>
    <s v="FD0 FG224 6152"/>
    <m/>
    <x v="0"/>
    <n v="26921"/>
    <n v="25"/>
    <s v="12. Algemene kennisvooruitgang: O&amp;O gefinancierd uit algemene universiteitsfondsen (AUF)"/>
    <x v="3"/>
    <s v="Vlaamse overheid"/>
    <x v="3"/>
    <x v="3"/>
    <s v="144 Academische ziekenhuizen"/>
    <s v="144 Hôpitaux académiques"/>
    <x v="4"/>
    <n v="6730.25"/>
  </r>
  <r>
    <s v="Subsidie aan de Antwerp Management School"/>
    <s v="Subsidie aan de Antwerp Management School"/>
    <s v="FD0 FG225 4430"/>
    <m/>
    <x v="0"/>
    <n v="521"/>
    <n v="25"/>
    <s v="12. Algemene kennisvooruitgang: O&amp;O gefinancierd uit algemene universiteitsfondsen (AUF)"/>
    <x v="3"/>
    <s v="Vlaamse overheid"/>
    <x v="3"/>
    <x v="3"/>
    <s v="129 Vlerickschool voor Management"/>
    <s v="129 Vlerickschool voor Management"/>
    <x v="4"/>
    <n v="130.25"/>
  </r>
  <r>
    <s v="Subsidie aan de Evangelische Theologische Faculteit Leuven"/>
    <s v="Subsidie aan de Evangelische Theologische Faculteit Leuven"/>
    <s v="FD0 FG227 4430"/>
    <m/>
    <x v="0"/>
    <n v="419"/>
    <n v="25"/>
    <s v="12. Algemene kennisvooruitgang: O&amp;O gefinancierd uit algemene universiteitsfondsen (AUF)"/>
    <x v="3"/>
    <s v="Vlaamse overheid"/>
    <x v="3"/>
    <x v="3"/>
    <s v="111 Werkingsuitkering Nederlandstalige instellingen"/>
    <s v="111 Allocation de fonctionnement institutions néerlandophones"/>
    <x v="4"/>
    <n v="104.75"/>
  </r>
  <r>
    <s v="Subsidies aan de Faculteit der Protestantse Godgeleerdheid in Brussel"/>
    <s v="Subsidies aan de Faculteit der Protestantse Godgeleerdheid in Brussel"/>
    <s v="FD0 FG228 4430"/>
    <m/>
    <x v="0"/>
    <n v="112"/>
    <n v="25"/>
    <s v="12. Algemene kennisvooruitgang: O&amp;O gefinancierd uit algemene universiteitsfondsen (AUF)"/>
    <x v="3"/>
    <s v="Vlaamse overheid"/>
    <x v="3"/>
    <x v="3"/>
    <s v="124 Universitaire Faculteit voor Protestantse Godgeleerdheid"/>
    <s v="124 Faculté universitaire de théologie protestante"/>
    <x v="4"/>
    <n v="28"/>
  </r>
  <r>
    <s v="Subsidie verleend aan het Instituut voor Tropische Geneeskunde &quot;Prins Leopold&quot; in Antwerpen"/>
    <s v="Subsidie verleend aan het Instituut voor Tropische Geneeskunde &quot;Prins Leopold&quot; in Antwerpen"/>
    <s v="FD0 FG229 4430"/>
    <m/>
    <x v="0"/>
    <n v="10364"/>
    <n v="25"/>
    <s v="12. Algemene kennisvooruitgang: O&amp;O gefinancierd uit algemene universiteitsfondsen (AUF)"/>
    <x v="3"/>
    <s v="Vlaamse overheid"/>
    <x v="3"/>
    <x v="3"/>
    <s v="123 Instituut Tropische Geneeskunde - Antwerpen"/>
    <s v="123 Instituut Tropische Geneeskunde - Antwerpen"/>
    <x v="4"/>
    <n v="2591"/>
  </r>
  <r>
    <s v="Subsidie aan de Vlerick Leuven Gent Management School"/>
    <s v="Subsidie aan de Vlerick Leuven Gent Management School"/>
    <s v="FD0 FG230 4430"/>
    <m/>
    <x v="0"/>
    <n v="1901"/>
    <n v="25"/>
    <s v="12. Algemene kennisvooruitgang: O&amp;O gefinancierd uit algemene universiteitsfondsen (AUF)"/>
    <x v="3"/>
    <s v="Vlaamse overheid"/>
    <x v="3"/>
    <x v="3"/>
    <s v="129 Vlerickschool voor Management"/>
    <s v="129 Vlerickschool voor Management"/>
    <x v="4"/>
    <n v="475.25"/>
  </r>
  <r>
    <s v="Kapitaaloverdrachten voor onroerende investeringen ITG"/>
    <s v="Kapitaaloverdrachten voor onroerende investeringen ITG"/>
    <s v="FD0 FG231 6410"/>
    <m/>
    <x v="0"/>
    <n v="636"/>
    <n v="25"/>
    <s v="12. Algemene kennisvooruitgang: O&amp;O gefinancierd uit algemene universiteitsfondsen (AUF)"/>
    <x v="3"/>
    <s v="Vlaamse overheid"/>
    <x v="3"/>
    <x v="3"/>
    <s v="123 Instituut Tropische Geneeskunde - Antwerpen"/>
    <s v="123 Instituut Tropische Geneeskunde - Antwerpen"/>
    <x v="4"/>
    <n v="159"/>
  </r>
  <r>
    <s v="Toelagen sociale voorzieningen in het universitair onderwijs"/>
    <s v="Toelagen sociale voorzieningen in het universitair onderwijs"/>
    <s v="FD0 FG245 4430"/>
    <m/>
    <x v="0"/>
    <n v="7521"/>
    <n v="25"/>
    <s v="12. Algemene kennisvooruitgang: O&amp;O gefinancierd uit algemene universiteitsfondsen (AUF)"/>
    <x v="3"/>
    <s v="Vlaamse overheid"/>
    <x v="3"/>
    <x v="3"/>
    <s v="142 Investeringen en werking sociale sector universiteiten"/>
    <s v="142 Investissements et fonctionnement secteur social universités"/>
    <x v="4"/>
    <n v="1880.25"/>
  </r>
  <r>
    <s v="Studies, onderzoekingen en voorbereiding van wetenschappelijke congressen"/>
    <s v="Studies, onderzoekingen en voorbereiding van wetenschappelijke congressen"/>
    <s v="GB0 GC016 1211"/>
    <m/>
    <x v="0"/>
    <n v="125"/>
    <n v="100"/>
    <s v="11. Politieke en sociale systemen, structuren en processen"/>
    <x v="7"/>
    <s v="Vlaamse overheid"/>
    <x v="3"/>
    <x v="3"/>
    <s v="314 Subsidies voor studies, enquêtes, onderzoek-contracten, acties n.e.g."/>
    <s v="314 Subventions pour études, enquêtes, contrats de recherche, actions n.c.a."/>
    <x v="6"/>
    <n v="125"/>
  </r>
  <r>
    <s v="Subsidie aan het Steunpunt Welzijn, Volksgezondheid en Gezin"/>
    <s v="Subsidie aan het Steunpunt Welzijn, Volksgezondheid en Gezin"/>
    <s v="GB0 GC018 3300"/>
    <m/>
    <x v="0"/>
    <n v="326"/>
    <n v="100"/>
    <s v="07. Gezondheid"/>
    <x v="4"/>
    <s v="Vlaamse overheid"/>
    <x v="3"/>
    <x v="3"/>
    <s v="313 Subsidies aan instellingen en verenigingen n.e.g."/>
    <s v="313 Subventions aux institutions et associations n.c.a."/>
    <x v="6"/>
    <n v="326"/>
  </r>
  <r>
    <s v="Dotatie aan het IVA Kind en Gezin"/>
    <s v="Dotatie aan het IVA Kind en Gezin"/>
    <s v="GB0 GF000 4141"/>
    <m/>
    <x v="0"/>
    <n v="507.01295905091246"/>
    <n v="17.972394445268222"/>
    <s v="11. Politieke en sociale systemen, structuren en processen"/>
    <x v="7"/>
    <s v="Vlaamse overheid"/>
    <x v="3"/>
    <x v="3"/>
    <s v="323 Subsidies aan instellingen en verenigingen n.e.g."/>
    <s v="323 Subventions aux institutions et associations n.c.a."/>
    <x v="6"/>
    <n v="91.122368889256236"/>
  </r>
  <r>
    <s v="Dotatie voor het IVA Vlaams Agentschap voor Personen met een Handicap"/>
    <s v="Dotatie voor het IVA Vlaams Agentschap voor Personen met een Handicap"/>
    <s v="GB0 GG000 4141"/>
    <m/>
    <x v="0"/>
    <n v="119.35237805335586"/>
    <n v="100"/>
    <s v="11. Politieke en sociale systemen, structuren en processen"/>
    <x v="7"/>
    <s v="Vlaamse overheid"/>
    <x v="3"/>
    <x v="3"/>
    <s v="323 Subsidies aan instellingen en verenigingen n.e.g."/>
    <s v="323 Subventions aux institutions et associations n.c.a."/>
    <x v="6"/>
    <n v="119.35237805335586"/>
  </r>
  <r>
    <s v="Uitgaven in verband met gezondheid en milieu"/>
    <s v="Uitgaven in verband met gezondheid en milieu"/>
    <s v="GE0 GD304 1211"/>
    <m/>
    <x v="0"/>
    <n v="303"/>
    <n v="100"/>
    <s v="07. Gezondheid"/>
    <x v="4"/>
    <s v="Vlaamse overheid"/>
    <x v="3"/>
    <x v="3"/>
    <s v="314 Subsidies voor studies, enquêtes, onderzoek-contracten, acties n.e.g."/>
    <s v="314 Subventions pour études, enquêtes, contrats de recherche, actions n.c.a."/>
    <x v="6"/>
    <n v="303"/>
  </r>
  <r>
    <s v="Uitgaven in verband met epidemiologisch onderzoek, gegevensverzameling, het gezondheids- en welzijnsinformatiesysteem en ICT-projecten"/>
    <s v="Uitgaven in verband met epidemiologisch onderzoek, gegevensverzameling, het gezondheids- en welzijnsinformatiesysteem en ICT-projecten"/>
    <s v="GE0 GD305 1211"/>
    <m/>
    <x v="0"/>
    <n v="1377"/>
    <n v="100"/>
    <s v="07. Gezondheid"/>
    <x v="4"/>
    <s v="Vlaamse overheid"/>
    <x v="3"/>
    <x v="3"/>
    <s v="314 Subsidies voor studies, enquêtes, onderzoek-contracten, acties n.e.g."/>
    <s v="314 Subventions pour études, enquêtes, contrats de recherche, actions n.c.a."/>
    <x v="6"/>
    <n v="1377"/>
  </r>
  <r>
    <s v="Subsidies i.v.m. epidemiologisch onderzoek en indicatorenverzameling"/>
    <s v="Subsidies i.v.m. epidemiologisch onderzoek en indicatorenverzameling"/>
    <s v="GE0 GD312 3300"/>
    <m/>
    <x v="0"/>
    <n v="1080"/>
    <n v="100"/>
    <s v="07. Gezondheid"/>
    <x v="4"/>
    <s v="Vlaamse overheid"/>
    <x v="3"/>
    <x v="3"/>
    <s v="314 Subsidies voor studies, enquêtes, onderzoek-contracten, acties n.e.g."/>
    <s v="314 Subventions pour études, enquêtes, contrats de recherche, actions n.c.a."/>
    <x v="6"/>
    <n v="1080"/>
  </r>
  <r>
    <s v="Subsidies aan erkende centra voor menselijke erfelijkheid"/>
    <s v="Subsidies aan erkende centra voor menselijke erfelijkheid"/>
    <s v="GE0 GD313 3300"/>
    <m/>
    <x v="0"/>
    <n v="2166"/>
    <n v="35"/>
    <s v="07. Gezondheid"/>
    <x v="4"/>
    <s v="Vlaamse overheid"/>
    <x v="3"/>
    <x v="3"/>
    <s v="323 Subsidies aan instellingen en verenigingen n.e.g."/>
    <s v="323 Subventions aux institutions et associations n.c.a."/>
    <x v="6"/>
    <n v="758.1"/>
  </r>
  <r>
    <s v="Subsidies aan het Steunpunt Milieu en Gezondheid"/>
    <s v="Subsidies aan het Steunpunt Milieu en Gezondheid"/>
    <s v="GE0 GD314 3300"/>
    <m/>
    <x v="0"/>
    <n v="104"/>
    <n v="100"/>
    <s v="07. Gezondheid"/>
    <x v="4"/>
    <s v="Vlaamse overheid"/>
    <x v="3"/>
    <x v="3"/>
    <s v="313 Subsidies aan instellingen en verenigingen n.e.g."/>
    <s v="313 Subventions aux institutions et associations n.c.a."/>
    <x v="6"/>
    <n v="104"/>
  </r>
  <r>
    <s v="Dotatie aan het Wetenschappelijk Instituut Volksgezondheid  - Louis Pasteur "/>
    <s v="Dotatie aan het Wetenschappelijk Instituut Volksgezondheid  - Louis Pasteur "/>
    <s v="GE0 GD337 4540"/>
    <m/>
    <x v="0"/>
    <n v="959"/>
    <n v="100"/>
    <s v="07. Gezondheid"/>
    <x v="4"/>
    <s v="Vlaamse overheid"/>
    <x v="3"/>
    <x v="3"/>
    <s v="211 Basisfinanciering, werking, investeringen van de WI"/>
    <s v="211 Financement de base, fonctionnement, investissements des IS"/>
    <x v="5"/>
    <n v="959"/>
  </r>
  <r>
    <s v="Enquêtes, studies en audits"/>
    <s v="Enquêtes, studies en audits"/>
    <s v="HB0 HC005 1211"/>
    <m/>
    <x v="0"/>
    <n v="91"/>
    <n v="100"/>
    <s v="10. Cultuur, recreatie, godsdienst en media"/>
    <x v="5"/>
    <s v="Vlaamse overheid"/>
    <x v="3"/>
    <x v="3"/>
    <s v="314 Subsidies voor studies, enquêtes, onderzoek-contracten, acties n.e.g."/>
    <s v="314 Subventions pour études, enquêtes, contrats de recherche, actions n.c.a."/>
    <x v="6"/>
    <n v="91"/>
  </r>
  <r>
    <s v="Subsidies voor het Wetenschappelijk Onderzoekssteunpunt voor Cultuur, Jeugd en Sport"/>
    <s v="Subsidies voor het Wetenschappelijk Onderzoekssteunpunt voor Cultuur, Jeugd en Sport"/>
    <s v="HB0 HC021 3300"/>
    <m/>
    <x v="0"/>
    <n v="240"/>
    <n v="100"/>
    <s v="10. Cultuur, recreatie, godsdienst en media"/>
    <x v="5"/>
    <s v="Vlaamse overheid"/>
    <x v="3"/>
    <x v="3"/>
    <s v="314 Subsidies voor studies, enquêtes, onderzoek-contracten, acties n.e.g."/>
    <s v="314 Subventions pour études, enquêtes, contrats de recherche, actions n.c.a."/>
    <x v="6"/>
    <n v="240"/>
  </r>
  <r>
    <s v="Allerhande uitgaven voor Media en Media-innovatie"/>
    <s v="Allerhande uitgaven voor Media en Media-innovatie"/>
    <s v="HB0 HH001 1211"/>
    <m/>
    <x v="0"/>
    <n v="116.5"/>
    <n v="100"/>
    <s v="10. Cultuur, recreatie, godsdienst en media"/>
    <x v="5"/>
    <s v="Vlaamse overheid"/>
    <x v="3"/>
    <x v="3"/>
    <s v="324 Subsidies voor studies, enquêtes, expertise-contracten, onderzoekcontracten, acties n.e.g."/>
    <s v="324 Subventions pour études, enquêtes, contrats d'expertise, contrats de recherche, actions n.c.a."/>
    <x v="6"/>
    <n v="116.5"/>
  </r>
  <r>
    <s v="Allerhande initiatieven inzake media-educatie en mediawijsheid"/>
    <s v="Allerhande initiatieven inzake media-educatie en mediawijsheid"/>
    <s v="HB0 HH003 1211"/>
    <m/>
    <x v="0"/>
    <n v="50"/>
    <n v="100"/>
    <s v="10. Cultuur, recreatie, godsdienst en media"/>
    <x v="5"/>
    <s v="Vlaamse overheid"/>
    <x v="3"/>
    <x v="3"/>
    <s v="324 Subsidies voor studies, enquêtes, expertise-contracten, onderzoekcontracten, acties n.e.g."/>
    <s v="324 Subventions pour études, enquêtes, contrats d'expertise, contrats de recherche, actions n.c.a."/>
    <x v="6"/>
    <n v="50"/>
  </r>
  <r>
    <s v="Dotatie van de Koninklijke Academie voor Nederlandse Taal- en Letterkunde - Gent (art. 14 en 15 van decreet van 13/02/1980)"/>
    <s v="Dotatie van de Koninklijke Academie voor Nederlandse Taal- en Letterkunde - Gent (art. 14 en 15 van decreet van 13/02/1980)"/>
    <s v="HD0 HE289 4170"/>
    <m/>
    <x v="0"/>
    <n v="269.76676066399995"/>
    <n v="95.877502916731999"/>
    <s v="10. Cultuur, recreatie, godsdienst en media"/>
    <x v="5"/>
    <s v="Vlaamse overheid"/>
    <x v="3"/>
    <x v="3"/>
    <s v="220 Academies"/>
    <s v="220 Académies"/>
    <x v="5"/>
    <n v="258.64563382399996"/>
  </r>
  <r>
    <s v="Wedden en toelagen IVA KMSKA"/>
    <s v="Wedden en toelagen IVA KMSKA"/>
    <s v="HE0 HA300 1100"/>
    <m/>
    <x v="0"/>
    <n v="3270.0000000000005"/>
    <n v="55.000000000000007"/>
    <s v="10. Cultuur, recreatie, godsdienst en media"/>
    <x v="5"/>
    <s v="Vlaamse overheid"/>
    <x v="3"/>
    <x v="3"/>
    <s v="211 Basisfinanciering, werking, investeringen van de WI"/>
    <s v="211 Financement de base, fonctionnement, investissements des IS"/>
    <x v="5"/>
    <n v="1798.5000000000007"/>
  </r>
  <r>
    <s v="Dotatie aan het IVA DAB KMSKA"/>
    <s v="Dotatie aan het IVA DAB KMSKA"/>
    <s v="HE0 HE300 4130"/>
    <m/>
    <x v="0"/>
    <n v="3008"/>
    <n v="55.000000000000007"/>
    <s v="10. Cultuur, recreatie, godsdienst en media"/>
    <x v="5"/>
    <s v="Vlaamse overheid"/>
    <x v="3"/>
    <x v="3"/>
    <s v="211 Basisfinanciering, werking, investeringen van de WI"/>
    <s v="211 Financement de base, fonctionnement, investissements des IS"/>
    <x v="5"/>
    <n v="1654.4000000000003"/>
  </r>
  <r>
    <s v="Studies en onderzoek"/>
    <s v="Studies en onderzoek"/>
    <s v="JB0 JD100 1211"/>
    <m/>
    <x v="0"/>
    <n v="348"/>
    <n v="100"/>
    <s v="11. Politieke en sociale systemen, structuren en processen"/>
    <x v="7"/>
    <s v="Vlaamse overheid"/>
    <x v="3"/>
    <x v="3"/>
    <s v="314 Subsidies voor studies, enquêtes, onderzoek-contracten, acties n.e.g."/>
    <s v="314 Subventions pour études, enquêtes, contrats de recherche, actions n.c.a."/>
    <x v="6"/>
    <n v="348"/>
  </r>
  <r>
    <s v="Acties van het Fonds voor Landbouw en Visserij onder andere tegemoetkoming aan het EV ILVO in toepassing van art. 35 van het decreet van 29 juni 2007 houdende bepalingen tot begeleiding van de aanpassing van de begroting 2007"/>
    <s v="Acties van het Fonds voor Landbouw en Visserij onder andere tegemoetkoming aan het EV ILVO in toepassing van art. 35 van het decreet van 29 juni 2007 houdende bepalingen tot begeleiding van de aanpassing van de begroting 2007"/>
    <s v="KB0 KD001 0100"/>
    <m/>
    <x v="0"/>
    <n v="796.99999999999989"/>
    <n v="15.307402760351319"/>
    <s v="08. Landbouw"/>
    <x v="6"/>
    <s v="Vlaamse overheid"/>
    <x v="3"/>
    <x v="3"/>
    <s v="211 Basisfinanciering, werking, investeringen van de WI"/>
    <s v="211 Financement de base, fonctionnement, investissements des IS"/>
    <x v="5"/>
    <n v="122"/>
  </r>
  <r>
    <s v="Allerhande uitgaven in het kader van versterking van het onderzoeks- en innovatiepotentieel binnen het beleidsdomein Landbouw en Visserij"/>
    <s v="Allerhande uitgaven in het kader van versterking van het onderzoeks- en innovatiepotentieel binnen het beleidsdomein Landbouw en Visserij"/>
    <s v="KB0 KD007 1211"/>
    <m/>
    <x v="0"/>
    <n v="67"/>
    <n v="100"/>
    <s v="08. Landbouw"/>
    <x v="6"/>
    <s v="Vlaamse overheid"/>
    <x v="3"/>
    <x v="3"/>
    <s v="314 Subsidies voor studies, enquêtes, onderzoek-contracten, acties n.e.g."/>
    <s v="314 Subventions pour études, enquêtes, contrats de recherche, actions n.c.a."/>
    <x v="6"/>
    <n v="67"/>
  </r>
  <r>
    <s v="Uitgaven in het kader van het programma voor plattelandsontwikkeling voor het beleidsdomein Landbouw en Visserij (EU-cofinanciering)"/>
    <s v="Uitgaven in het kader van het programma voor plattelandsontwikkeling voor het beleidsdomein Landbouw en Visserij (EU-cofinanciering)"/>
    <s v="KB0 KD010 1211"/>
    <m/>
    <x v="0"/>
    <n v="103"/>
    <n v="100"/>
    <s v="08. Landbouw"/>
    <x v="6"/>
    <s v="Vlaamse overheid"/>
    <x v="3"/>
    <x v="3"/>
    <s v="314 Subsidies voor studies, enquêtes, onderzoek-contracten, acties n.e.g."/>
    <s v="314 Subventions pour études, enquêtes, contrats de recherche, actions n.c.a."/>
    <x v="6"/>
    <n v="103"/>
  </r>
  <r>
    <s v="Subsidies in kader van de stimulering biologische landbouw (gedeeltelijk met EU-cofinanciering)"/>
    <s v="Subsidies in kader van de stimulering biologische landbouw (gedeeltelijk met EU-cofinanciering)"/>
    <s v="KB0 KD016 3132"/>
    <m/>
    <x v="0"/>
    <n v="417.59999999999997"/>
    <n v="100"/>
    <s v="08. Landbouw"/>
    <x v="6"/>
    <s v="Vlaamse overheid"/>
    <x v="3"/>
    <x v="3"/>
    <s v="314 Subsidies voor studies, enquêtes, onderzoek-contracten, acties n.e.g."/>
    <s v="314 Subventions pour études, enquêtes, contrats de recherche, actions n.c.a."/>
    <x v="6"/>
    <n v="417.6"/>
  </r>
  <r>
    <s v="Subsidies aan praktijkcentra land- en tuinbouw, aan landbouwkamers, landbouwcomicen, tuinbouwverenigingen, waarschuwingsdiensten en subsidies in het belang van land- en tuinbouw"/>
    <s v="Subsidies aan praktijkcentra land- en tuinbouw, aan landbouwkamers, landbouwcomicen, tuinbouwverenigingen, waarschuwingsdiensten en subsidies in het belang van land- en tuinbouw"/>
    <s v="KB0 KD017 3132"/>
    <m/>
    <x v="0"/>
    <n v="2136.9999999999995"/>
    <n v="100"/>
    <s v="08. Landbouw"/>
    <x v="6"/>
    <s v="Vlaamse overheid"/>
    <x v="3"/>
    <x v="3"/>
    <s v="313 Subsidies aan instellingen en verenigingen n.e.g."/>
    <s v="313 Subventions aux institutions et associations n.c.a."/>
    <x v="6"/>
    <n v="2136.9999999999995"/>
  </r>
  <r>
    <s v="Dotatie aan het eigen vermogen ILVO in het kader van het onderzoek en de ontwikkeling naar meer duurzame landbouwsystemen"/>
    <s v="Dotatie aan het eigen vermogen ILVO in het kader van het onderzoek en de ontwikkeling naar meer duurzame landbouwsystemen"/>
    <s v="KB0 KD032 4143"/>
    <m/>
    <x v="0"/>
    <n v="1016"/>
    <n v="80.019685039370103"/>
    <s v="08. Landbouw"/>
    <x v="6"/>
    <s v="Vlaamse overheid"/>
    <x v="3"/>
    <x v="3"/>
    <s v="211 Basisfinanciering, werking, investeringen van de WI"/>
    <s v="211 Financement de base, fonctionnement, investissements des IS"/>
    <x v="5"/>
    <n v="813.00000000000034"/>
  </r>
  <r>
    <s v="Dotatie aan het eigen vermogen ILVO voor de door de EU verplichte datacollectie en adviestaken ter ondersteuning van het EG Visserijbeleid (EU-cofinanciering)"/>
    <s v="Dotatie aan het eigen vermogen ILVO voor de door de EU verplichte datacollectie en adviestaken ter ondersteuning van het EG Visserijbeleid (EU-cofinanciering)"/>
    <s v="KB0 KD033 4143"/>
    <m/>
    <x v="0"/>
    <n v="160"/>
    <n v="100"/>
    <s v="08. Landbouw"/>
    <x v="6"/>
    <s v="Vlaamse overheid"/>
    <x v="3"/>
    <x v="3"/>
    <s v="313 Subsidies aan instellingen en verenigingen n.e.g."/>
    <s v="313 Subventions aux institutions et associations n.c.a."/>
    <x v="6"/>
    <n v="160"/>
  </r>
  <r>
    <s v="Dotatie aan het eigen vermogen ILVO voor financiering doctoraatsbeurzen met saldo niet doorgestorte bedrijfsvoorheffing voor de periode van 1 juli 2004 tot 31 december 2006"/>
    <s v="Dotatie aan het eigen vermogen ILVO voor financiering doctoraatsbeurzen met saldo niet doorgestorte bedrijfsvoorheffing voor de periode van 1 juli 2004 tot 31 december 2006"/>
    <s v="KB0 KD034 4143"/>
    <m/>
    <x v="0"/>
    <n v="365"/>
    <n v="100"/>
    <s v="08. Landbouw"/>
    <x v="6"/>
    <s v="Vlaamse overheid"/>
    <x v="3"/>
    <x v="3"/>
    <s v="211 Basisfinanciering, werking, investeringen van de WI"/>
    <s v="211 Financement de base, fonctionnement, investissements des IS"/>
    <x v="5"/>
    <n v="365"/>
  </r>
  <r>
    <s v="Dotatie aan het Vlaams LandbouwInvesteringsfonds (VLIF)"/>
    <s v="Dotatie aan het Vlaams LandbouwInvesteringsfonds (VLIF)"/>
    <s v="KC0 KE107 4141"/>
    <m/>
    <x v="0"/>
    <n v="2000"/>
    <n v="100"/>
    <s v="08. Landbouw"/>
    <x v="6"/>
    <s v="Vlaamse overheid"/>
    <x v="3"/>
    <x v="3"/>
    <s v="313 Subsidies aan instellingen en verenigingen n.e.g."/>
    <s v="313 Subventions aux institutions et associations n.c.a."/>
    <x v="6"/>
    <n v="2000"/>
  </r>
  <r>
    <s v="Dotaties aan het Eigen Vermogen van het ILVO voor logistieke en operationele ondersteuning van de kwaliteitscontrole in de plantaardige sector"/>
    <s v="Dotaties aan het Eigen Vermogen van het ILVO voor logistieke en operationele ondersteuning van de kwaliteitscontrole in de plantaardige sector"/>
    <s v="KC0 KE108 4143"/>
    <m/>
    <x v="0"/>
    <n v="342"/>
    <n v="55.000000000000007"/>
    <s v="08. Landbouw"/>
    <x v="6"/>
    <s v="Vlaamse overheid"/>
    <x v="3"/>
    <x v="3"/>
    <s v="211 Basisfinanciering, werking, investeringen van de WI"/>
    <s v="211 Financement de base, fonctionnement, investissements des IS"/>
    <x v="5"/>
    <n v="188.10000000000002"/>
  </r>
  <r>
    <s v="Salarissen en toelagen voor het personeel van het IVA ILVO"/>
    <s v="Salarissen en toelagen voor het personeel van het IVA ILVO"/>
    <s v="KD0 KF200 1100"/>
    <m/>
    <x v="0"/>
    <n v="12597.000000000002"/>
    <n v="80"/>
    <s v="08. Landbouw"/>
    <x v="6"/>
    <s v="Vlaamse overheid"/>
    <x v="3"/>
    <x v="3"/>
    <s v="211 Basisfinanciering, werking, investeringen van de WI"/>
    <s v="211 Financement de base, fonctionnement, investissements des IS"/>
    <x v="5"/>
    <n v="10077.6"/>
  </r>
  <r>
    <s v="Wedden en toelagen ILVO"/>
    <s v="Wedden en toelagen ILVO"/>
    <s v="KD0 KF201 1100"/>
    <m/>
    <x v="0"/>
    <n v="79.000000000000014"/>
    <n v="80"/>
    <s v="08. Landbouw"/>
    <x v="6"/>
    <s v="Vlaamse overheid"/>
    <x v="3"/>
    <x v="3"/>
    <s v="211 Basisfinanciering, werking, investeringen van de WI"/>
    <s v="211 Financement de base, fonctionnement, investissements des IS"/>
    <x v="5"/>
    <n v="63.20000000000001"/>
  </r>
  <r>
    <s v="Werkingsuitgaven en uitgaven voor aankoop van niet-duurzame goederen en diensten"/>
    <s v="Werkingsuitgaven en uitgaven voor aankoop van niet-duurzame goederen en diensten"/>
    <s v="KD0 KF202 1211"/>
    <m/>
    <x v="0"/>
    <n v="2707.91"/>
    <n v="80"/>
    <s v="08. Landbouw"/>
    <x v="6"/>
    <s v="Vlaamse overheid"/>
    <x v="3"/>
    <x v="3"/>
    <s v="211 Basisfinanciering, werking, investeringen van de WI"/>
    <s v="211 Financement de base, fonctionnement, investissements des IS"/>
    <x v="5"/>
    <n v="2166.328"/>
  </r>
  <r>
    <s v="Allerhande werkingsuitgaven in verband met informatica"/>
    <s v="Allerhande werkingsuitgaven in verband met informatica"/>
    <s v="KD0 KF203 1211"/>
    <m/>
    <x v="0"/>
    <n v="260"/>
    <n v="80.000000000000014"/>
    <s v="08. Landbouw"/>
    <x v="6"/>
    <s v="Vlaamse overheid"/>
    <x v="3"/>
    <x v="3"/>
    <s v="211 Basisfinanciering, werking, investeringen van de WI"/>
    <s v="211 Financement de base, fonctionnement, investissements des IS"/>
    <x v="5"/>
    <n v="208.00000000000003"/>
  </r>
  <r>
    <s v="Uitgaven van alle aard i.v.m. aanleg en onderhoud van proefvelden"/>
    <s v="Uitgaven van alle aard i.v.m. aanleg en onderhoud van proefvelden"/>
    <s v="KD0 KF204 1211"/>
    <m/>
    <x v="0"/>
    <n v="192"/>
    <n v="80.000000000000014"/>
    <s v="08. Landbouw"/>
    <x v="6"/>
    <s v="Vlaamse overheid"/>
    <x v="3"/>
    <x v="3"/>
    <s v="211 Basisfinanciering, werking, investeringen van de WI"/>
    <s v="211 Financement de base, fonctionnement, investissements des IS"/>
    <x v="5"/>
    <n v="153.60000000000002"/>
  </r>
  <r>
    <s v="Onkosten van alle aard i.v.m. medewerking aan internationale uitwisselingen"/>
    <s v="Onkosten van alle aard i.v.m. medewerking aan internationale uitwisselingen"/>
    <s v="KD0 KF205 1211"/>
    <m/>
    <x v="0"/>
    <n v="31.000000000000004"/>
    <n v="80"/>
    <s v="08. Landbouw"/>
    <x v="6"/>
    <s v="Vlaamse overheid"/>
    <x v="3"/>
    <x v="3"/>
    <s v="211 Basisfinanciering, werking, investeringen van de WI"/>
    <s v="211 Financement de base, fonctionnement, investissements des IS"/>
    <x v="5"/>
    <n v="24.800000000000004"/>
  </r>
  <r>
    <s v="Uitgaven voor aankoop van duurzame goederen, materiaal, machines en vervoermiddelen"/>
    <s v="Uitgaven voor aankoop van duurzame goederen, materiaal, machines en vervoermiddelen"/>
    <s v="KD0 KF206 7422"/>
    <m/>
    <x v="0"/>
    <n v="1099"/>
    <n v="80"/>
    <s v="08. Landbouw"/>
    <x v="6"/>
    <s v="Vlaamse overheid"/>
    <x v="3"/>
    <x v="3"/>
    <s v="211 Basisfinanciering, werking, investeringen van de WI"/>
    <s v="211 Financement de base, fonctionnement, investissements des IS"/>
    <x v="5"/>
    <n v="879.2"/>
  </r>
  <r>
    <s v="Investeringen inzake informatica"/>
    <s v="Investeringen inzake informatica"/>
    <s v="KD0 KF207 7422"/>
    <m/>
    <x v="0"/>
    <n v="138"/>
    <n v="80"/>
    <s v="08. Landbouw"/>
    <x v="6"/>
    <s v="Vlaamse overheid"/>
    <x v="3"/>
    <x v="3"/>
    <s v="211 Basisfinanciering, werking, investeringen van de WI"/>
    <s v="211 Financement de base, fonctionnement, investissements des IS"/>
    <x v="5"/>
    <n v="110.4"/>
  </r>
  <r>
    <s v="Allerhande uitgaven met betrekking tot het project milieu en gezondheid"/>
    <s v="Allerhande uitgaven met betrekking tot het project milieu en gezondheid"/>
    <s v="LB0 LC106 1200"/>
    <m/>
    <x v="0"/>
    <n v="396.76171079429741"/>
    <n v="100"/>
    <s v="02. Milieubeheer en milieuzorg"/>
    <x v="9"/>
    <s v="Vlaamse overheid"/>
    <x v="3"/>
    <x v="3"/>
    <s v="324 Subsidies voor studies, enquêtes, expertise-contracten, onderzoekcontracten, acties n.e.g."/>
    <s v="324 Subventions pour études, enquêtes, contrats d'expertise, contrats de recherche, actions n.c.a."/>
    <x v="6"/>
    <n v="396.76171079429741"/>
  </r>
  <r>
    <s v="Allerhande uitgaven m.b.t. duurzame ethisch verantwoorde en milieubewuste zorgsystemen"/>
    <s v="Allerhande uitgaven m.b.t. duurzame ethisch verantwoorde en milieubewuste zorgsystemen"/>
    <s v="LB0 LC109 1211"/>
    <m/>
    <x v="0"/>
    <n v="32.892376681614323"/>
    <n v="100"/>
    <s v="02. Milieubeheer en milieuzorg"/>
    <x v="9"/>
    <s v="Vlaamse overheid"/>
    <x v="3"/>
    <x v="3"/>
    <s v="314 Subsidies voor studies, enquêtes, onderzoek-contracten, acties n.e.g."/>
    <s v="314 Subventions pour études, enquêtes, contrats de recherche, actions n.c.a."/>
    <x v="6"/>
    <n v="32.892376681614323"/>
  </r>
  <r>
    <s v="Uitgaven in het kader van grensoverschrijdende en andere bovengewestelijke samenwerkingsprojecten rond bodembescherming"/>
    <s v="Uitgaven in het kader van grensoverschrijdende en andere bovengewestelijke samenwerkingsprojecten rond bodembescherming"/>
    <s v="LB0 LC111 1211"/>
    <m/>
    <x v="0"/>
    <n v="68"/>
    <n v="100"/>
    <s v="02. Milieubeheer en milieuzorg"/>
    <x v="9"/>
    <s v="Vlaamse overheid"/>
    <x v="3"/>
    <x v="3"/>
    <s v="314 Subsidies voor studies, enquêtes, onderzoek-contracten, acties n.e.g."/>
    <s v="314 Subventions pour études, enquêtes, contrats de recherche, actions n.c.a."/>
    <x v="6"/>
    <n v="68"/>
  </r>
  <r>
    <s v="Uitgaven voor onderzoeken in het kader van de uitvoering van het duurzaam oppervlaktedelfstoffenbeleid, de ondergrondse aardkundige structuur en met betrekking tot de databank ondergrond Vlaanderen"/>
    <s v="Uitgaven voor onderzoeken in het kader van de uitvoering van het duurzaam oppervlaktedelfstoffenbeleid, de ondergrondse aardkundige structuur en met betrekking tot de databank ondergrond Vlaanderen"/>
    <s v="LB0 LC112 1211"/>
    <m/>
    <x v="0"/>
    <n v="183.78378378378397"/>
    <n v="100"/>
    <s v="01. Exploratie en exploitatie van het aardse milieu"/>
    <x v="8"/>
    <s v="Vlaamse overheid"/>
    <x v="3"/>
    <x v="3"/>
    <s v="324 Subsidies voor studies, enquêtes, expertise-contracten, onderzoekcontracten, acties n.e.g."/>
    <s v="324 Subventions pour études, enquêtes, contrats d'expertise, contrats de recherche, actions n.c.a."/>
    <x v="6"/>
    <n v="183.78378378378397"/>
  </r>
  <r>
    <s v="Allerhande uitgaven i.v.m. de beleidsonderbouwende studies de verwerving van gegevens en het beheer van gegevens, met betrekking tot de ruilverkaveling, de landinrichting, de beheerslandbouw en de bodembescherming"/>
    <s v="Allerhande uitgaven i.v.m. de beleidsonderbouwende studies de verwerving van gegevens en het beheer van gegevens, met betrekking tot de ruilverkaveling, de landinrichting, de beheerslandbouw en de bodembescherming"/>
    <s v="LB0 LC117 1211"/>
    <m/>
    <x v="0"/>
    <n v="223"/>
    <n v="100"/>
    <s v="02. Milieubeheer en milieuzorg"/>
    <x v="9"/>
    <s v="Vlaamse overheid"/>
    <x v="3"/>
    <x v="3"/>
    <s v="314 Subsidies voor studies, enquêtes, onderzoek-contracten, acties n.e.g."/>
    <s v="314 Subventions pour études, enquêtes, contrats de recherche, actions n.c.a."/>
    <x v="6"/>
    <n v="223"/>
  </r>
  <r>
    <s v="Allerhande uitgaven i.v.m.: de vaststelling, voorkoming en bestrijding van geluidshinder en lichthinder; het uitvoeren van studiewerk i.v.m. de milieuproblematiek; de milieueffectrapportage en de externe veiligheid; de overeenkomst wetenschappelijk evalua"/>
    <s v="Allerhande uitgaven i.v.m.: de vaststelling, voorkoming en bestrijding van geluidshinder en lichthinder; het uitvoeren van studiewerk i.v.m. de milieuproblematiek; de milieueffectrapportage en de externe veiligheid; de overeenkomst wetenschappelijk evalua"/>
    <s v="LB0 LC118 1200"/>
    <m/>
    <x v="0"/>
    <n v="480"/>
    <n v="100"/>
    <s v="02. Milieubeheer en milieuzorg"/>
    <x v="9"/>
    <s v="Vlaamse overheid"/>
    <x v="3"/>
    <x v="3"/>
    <s v="324 Subsidies voor studies, enquêtes, expertise-contracten, onderzoekcontracten, acties n.e.g."/>
    <s v="324 Subventions pour études, enquêtes, contrats d'expertise, contrats de recherche, actions n.c.a."/>
    <x v="6"/>
    <n v="480"/>
  </r>
  <r>
    <s v="Allerhande uitgaven in verband met het uitvoeren van studiewerk inzake het milieurecht behorende tot het takenpakket van de afdeling Internationaal Milieubeleid en allerhande uitgaven m.b.t. het adviseren van de afdeling Internationaal Milieubeleid inzake"/>
    <s v="Allerhande uitgaven in verband met het uitvoeren van studiewerk inzake het milieurecht behorende tot het takenpakket van de afdeling Internationaal Milieubeleid en allerhande uitgaven m.b.t. het adviseren van de afdeling Internationaal Milieubeleid inzake"/>
    <s v="LB0 LC121 1211"/>
    <m/>
    <x v="0"/>
    <n v="95.674426966292131"/>
    <n v="74.808949452168321"/>
    <s v="02. Milieubeheer en milieuzorg"/>
    <x v="9"/>
    <s v="Vlaamse overheid"/>
    <x v="3"/>
    <x v="3"/>
    <s v="314 Subsidies voor studies, enquêtes, onderzoek-contracten, acties n.e.g."/>
    <s v="314 Subventions pour études, enquêtes, contrats de recherche, actions n.c.a."/>
    <x v="6"/>
    <n v="71.573033707865179"/>
  </r>
  <r>
    <s v="Subsidie aan het Steunpunt Milieu en Gezondheid"/>
    <s v="Subsidie aan het Steunpunt Milieu en Gezondheid"/>
    <s v="LB0 LC132 3200"/>
    <m/>
    <x v="0"/>
    <n v="200"/>
    <n v="100"/>
    <s v="07. Gezondheid"/>
    <x v="4"/>
    <s v="Vlaamse overheid"/>
    <x v="3"/>
    <x v="3"/>
    <s v="313 Subsidies aan instellingen en verenigingen n.e.g."/>
    <s v="313 Subventions aux institutions et associations n.c.a."/>
    <x v="6"/>
    <n v="200"/>
  </r>
  <r>
    <s v="Dotatie aan VITO voor de uitvoering van referentietaken voor het beleidsdomein LNE"/>
    <s v="Dotatie aan VITO voor de uitvoering van referentietaken voor het beleidsdomein LNE"/>
    <s v="LB0 LC134 4140"/>
    <m/>
    <x v="0"/>
    <n v="1990"/>
    <n v="100"/>
    <s v="02. Milieubeheer en milieuzorg"/>
    <x v="9"/>
    <s v="Vlaamse overheid"/>
    <x v="3"/>
    <x v="3"/>
    <s v="236 VITO - Vlaamse Instelling voor Technologisch Onderzoek"/>
    <s v="236 VITO - Vlaamse Instelling voor Technologisch Onderzoek"/>
    <x v="5"/>
    <n v="1990"/>
  </r>
  <r>
    <s v="Werkingsdotatie aan het IVA Vlaamse Milieumaatschappij (VMM)"/>
    <s v="Werkingsdotatie aan het IVA Vlaamse Milieumaatschappij (VMM)"/>
    <s v="LB0 LC138 4141"/>
    <m/>
    <x v="0"/>
    <n v="7233.1290829498257"/>
    <n v="25.390895253908951"/>
    <s v="02. Milieubeheer en milieuzorg"/>
    <x v="9"/>
    <s v="Vlaamse overheid"/>
    <x v="3"/>
    <x v="3"/>
    <s v="324 Subsidies voor studies, enquêtes, expertise-contracten, onderzoekcontracten, acties n.e.g."/>
    <s v="324 Subventions pour études, enquêtes, contrats d'expertise, contrats de recherche, actions n.c.a."/>
    <x v="6"/>
    <n v="1836.5562290318153"/>
  </r>
  <r>
    <s v="Werkingsdotatie aan het EVA Vlaamse Landmaatschappij, Mestbank"/>
    <s v="Werkingsdotatie aan het EVA Vlaamse Landmaatschappij, Mestbank"/>
    <s v="LB0 LC139 4141"/>
    <m/>
    <x v="0"/>
    <n v="384.84425181974774"/>
    <n v="100"/>
    <s v="04. Transport, telecommunicatie en andere infrastructuur"/>
    <x v="11"/>
    <s v="Vlaamse overheid"/>
    <x v="3"/>
    <x v="3"/>
    <s v="314 Subsidies voor studies, enquêtes, onderzoek-contracten, acties n.e.g."/>
    <s v="314 Subventions pour études, enquêtes, contrats de recherche, actions n.c.a."/>
    <x v="6"/>
    <n v="384.84425181974774"/>
  </r>
  <r>
    <s v="Uitgaven met betrekking tot thema-overschrijdende initiatieven en strategisch wetenschappelijk onderzoek en met betrekking tot toekomstgericht en innovatief werken"/>
    <s v="Uitgaven met betrekking tot thema-overschrijdende initiatieven en strategisch wetenschappelijk onderzoek en met betrekking tot toekomstgericht en innovatief werken"/>
    <s v="LBC LC006 1211"/>
    <m/>
    <x v="0"/>
    <n v="872"/>
    <n v="100"/>
    <s v="02. Milieubeheer en milieuzorg"/>
    <x v="9"/>
    <s v="Vlaamse overheid"/>
    <x v="3"/>
    <x v="3"/>
    <s v="630 Fonds voor Preventie en Sanering inzake Milieu en Natuur"/>
    <s v="630 Fonds voor Preventie en Sanering inzake Milieu en Natuur"/>
    <x v="1"/>
    <n v="872"/>
  </r>
  <r>
    <s v="Uitgaven met betrekking tot lucht- en hinderthema's"/>
    <s v="Uitgaven met betrekking tot lucht- en hinderthema's"/>
    <s v="LBC LC008 1211"/>
    <m/>
    <x v="0"/>
    <n v="629.99999999999989"/>
    <n v="100"/>
    <s v="02. Milieubeheer en milieuzorg"/>
    <x v="9"/>
    <s v="Vlaamse overheid"/>
    <x v="3"/>
    <x v="3"/>
    <s v="630 Fonds voor Preventie en Sanering inzake Milieu en Natuur"/>
    <s v="630 Fonds voor Preventie en Sanering inzake Milieu en Natuur"/>
    <x v="1"/>
    <n v="629.99999999999989"/>
  </r>
  <r>
    <s v="Uitgaven in toepassing van het decreet van 22 februari 1995 betreffende de bodemsanering (o.a. sensibilisering, studies en onderzoeken - bodem, locatiegebonden onderzoeken, register, kadaster) - overdracht aan OVAM"/>
    <s v="Uitgaven in toepassing van het decreet van 22 februari 1995 betreffende de bodemsanering (o.a. sensibilisering, studies en onderzoeken - bodem, locatiegebonden onderzoeken, register, kadaster) - overdracht aan OVAM"/>
    <s v="LBC LC035 4140"/>
    <m/>
    <x v="0"/>
    <n v="48.400000000000034"/>
    <n v="100"/>
    <s v="02. Milieubeheer en milieuzorg"/>
    <x v="9"/>
    <s v="Vlaamse overheid"/>
    <x v="3"/>
    <x v="3"/>
    <s v="630 Fonds voor Preventie en Sanering inzake Milieu en Natuur"/>
    <s v="630 Fonds voor Preventie en Sanering inzake Milieu en Natuur"/>
    <x v="1"/>
    <n v="48.400000000000034"/>
  </r>
  <r>
    <s v="Uitgaven in toepassing van het decreet van 2 juli 1981 betreffende de voorkoming en het beheer van afvalstoffen (o.a. sensibilisering, studies en onderzoeken - afval en werkingsbijdragen inzameling en afzet) - overdracht aan OVAM"/>
    <s v="Uitgaven in toepassing van het decreet van 2 juli 1981 betreffende de voorkoming en het beheer van afvalstoffen (o.a. sensibilisering, studies en onderzoeken - afval en werkingsbijdragen inzameling en afzet) - overdracht aan OVAM"/>
    <s v="LBC LC038 4140"/>
    <m/>
    <x v="0"/>
    <n v="854.99999999999898"/>
    <n v="100"/>
    <s v="02. Milieubeheer en milieuzorg"/>
    <x v="9"/>
    <s v="Vlaamse overheid"/>
    <x v="3"/>
    <x v="3"/>
    <s v="630 Fonds voor Preventie en Sanering inzake Milieu en Natuur"/>
    <s v="630 Fonds voor Preventie en Sanering inzake Milieu en Natuur"/>
    <x v="1"/>
    <n v="854.99999999999898"/>
  </r>
  <r>
    <s v="Algemene werkingstoelage aan openbare waterdistributienetwerken"/>
    <s v="Algemene werkingstoelage aan openbare waterdistributienetwerken"/>
    <s v="LBC LC044 4351"/>
    <m/>
    <x v="0"/>
    <n v="5078.8020000000006"/>
    <n v="57.958097204813264"/>
    <s v="02. Milieubeheer en milieuzorg"/>
    <x v="9"/>
    <s v="Vlaamse overheid"/>
    <x v="3"/>
    <x v="3"/>
    <s v="630 Fonds voor Preventie en Sanering inzake Milieu en Natuur"/>
    <s v="630 Fonds voor Preventie en Sanering inzake Milieu en Natuur"/>
    <x v="1"/>
    <n v="2943.5770000000007"/>
  </r>
  <r>
    <s v="Wedden en toelagen IVA Instituut voor Natuur- en Bosonderzoek"/>
    <s v="Wedden en toelagen IVA Instituut voor Natuur- en Bosonderzoek"/>
    <s v="LC0 LA200 1100"/>
    <m/>
    <x v="0"/>
    <n v="10717.216"/>
    <n v="55.000000000000014"/>
    <s v="02. Milieubeheer en milieuzorg"/>
    <x v="9"/>
    <s v="Vlaamse overheid"/>
    <x v="3"/>
    <x v="3"/>
    <s v="211 Basisfinanciering, werking, investeringen van de WI"/>
    <s v="211 Financement de base, fonctionnement, investissements des IS"/>
    <x v="5"/>
    <n v="5894.4688000000015"/>
  </r>
  <r>
    <s v="Aankoop van niet-duurzame goederen en diensten van het IVA Instituut voor Natuur- en Bosonderzoek"/>
    <s v="Aankoop van niet-duurzame goederen en diensten van het IVA Instituut voor Natuur- en Bosonderzoek"/>
    <s v="LC0 LD200 1200"/>
    <m/>
    <x v="0"/>
    <n v="2638"/>
    <n v="55.000000000000007"/>
    <s v="02. Milieubeheer en milieuzorg"/>
    <x v="9"/>
    <s v="Vlaamse overheid"/>
    <x v="3"/>
    <x v="3"/>
    <s v="211 Basisfinanciering, werking, investeringen van de WI"/>
    <s v="211 Financement de base, fonctionnement, investissements des IS"/>
    <x v="5"/>
    <n v="1450.9000000000003"/>
  </r>
  <r>
    <s v="Allerhande uitgaven in verband met dringende studies of opdrachten van algemeen dienstbetoon buiten de programmatie van het IVA Instituut voor Natuur- en Bosonderzoek"/>
    <s v="Allerhande uitgaven in verband met dringende studies of opdrachten van algemeen dienstbetoon buiten de programmatie van het IVA Instituut voor Natuur- en Bosonderzoek"/>
    <s v="LC0 LD201 1211"/>
    <m/>
    <x v="0"/>
    <n v="137"/>
    <n v="100"/>
    <s v="02. Milieubeheer en milieuzorg"/>
    <x v="9"/>
    <s v="Vlaamse overheid"/>
    <x v="3"/>
    <x v="3"/>
    <s v="211 Basisfinanciering, werking, investeringen van de WI"/>
    <s v="211 Financement de base, fonctionnement, investissements des IS"/>
    <x v="5"/>
    <n v="137"/>
  </r>
  <r>
    <s v="Nieuwbouw van gebouwen van het IVA Instituut voor Natuur- en Bosonderzoek: de aanleg, de instandhouding en de verbetering van proefvelden, zaadtuinen, arboreta, kwekerijen en zaadbestanden"/>
    <s v="Nieuwbouw van gebouwen van het IVA Instituut voor Natuur- en Bosonderzoek: de aanleg, de instandhouding en de verbetering van proefvelden, zaadtuinen, arboreta, kwekerijen en zaadbestanden"/>
    <s v="LC0 LD203 7200"/>
    <m/>
    <x v="0"/>
    <n v="93"/>
    <n v="54.999999999999993"/>
    <s v="02. Milieubeheer en milieuzorg"/>
    <x v="9"/>
    <s v="Vlaamse overheid"/>
    <x v="3"/>
    <x v="3"/>
    <s v="211 Basisfinanciering, werking, investeringen van de WI"/>
    <s v="211 Financement de base, fonctionnement, investissements des IS"/>
    <x v="5"/>
    <n v="51.149999999999991"/>
  </r>
  <r>
    <s v="Aankoop van materiaal voor uitrusting van het IVA Instituut voor Natuur- en Bosonderzoek (machines, meubilair, materiaal, apparatuur en vervoermiddelen)"/>
    <s v="Aankoop van materiaal voor uitrusting van het IVA Instituut voor Natuur- en Bosonderzoek (machines, meubilair, materiaal, apparatuur en vervoermiddelen)"/>
    <s v="LC0 LD204 7422"/>
    <m/>
    <x v="0"/>
    <n v="562"/>
    <n v="55.000000000000007"/>
    <s v="02. Milieubeheer en milieuzorg"/>
    <x v="9"/>
    <s v="Vlaamse overheid"/>
    <x v="3"/>
    <x v="3"/>
    <s v="211 Basisfinanciering, werking, investeringen van de WI"/>
    <s v="211 Financement de base, fonctionnement, investissements des IS"/>
    <x v="5"/>
    <n v="309.10000000000002"/>
  </r>
  <r>
    <s v="Werkingskosten (inbegrepen arbeidsprestaties van werklieden en technici uit de privé-sector en kosten voor aankoop en onderhoud van klein materiaal t.b.v. het hydrologisch onderzoek van de afdeling) specifiek aan de Afdeling Waterbouwkundig Laboratorium e"/>
    <s v="Werkingskosten (inbegrepen arbeidsprestaties van werklieden en technici uit de privé-sector en kosten voor aankoop en onderhoud van klein materiaal t.b.v. het hydrologisch onderzoek van de afdeling) specifiek aan de Afdeling Waterbouwkundig Laboratorium e"/>
    <s v="MB0 MD001 1211"/>
    <m/>
    <x v="0"/>
    <n v="2200"/>
    <n v="100"/>
    <s v="04. Transport, telecommunicatie en andere infrastructuur"/>
    <x v="11"/>
    <s v="Vlaamse overheid"/>
    <x v="3"/>
    <x v="3"/>
    <s v="211 Basisfinanciering, werking, investeringen van de WI"/>
    <s v="211 Financement de base, fonctionnement, investissements des IS"/>
    <x v="5"/>
    <n v="2200"/>
  </r>
  <r>
    <s v="Aankoop van specifieke machines, meubelen, materiaal en vervoermiddelen te land en te water (afdeling Waterbouwkundig Laboratorium)"/>
    <s v="Aankoop van specifieke machines, meubelen, materiaal en vervoermiddelen te land en te water (afdeling Waterbouwkundig Laboratorium)"/>
    <s v="MB0 MD010 7422"/>
    <m/>
    <x v="0"/>
    <n v="500"/>
    <n v="50"/>
    <s v="04. Transport, telecommunicatie en andere infrastructuur"/>
    <x v="11"/>
    <s v="Vlaamse overheid"/>
    <x v="3"/>
    <x v="3"/>
    <s v="211 Basisfinanciering, werking, investeringen van de WI"/>
    <s v="211 Financement de base, fonctionnement, investissements des IS"/>
    <x v="5"/>
    <n v="250"/>
  </r>
  <r>
    <s v="Allerhande uitgaven i.v.m. de voorbereiding, de planning, de studie en begeleiding van projecten mobiliteitsconvenants en basismobiliteit"/>
    <s v="Allerhande uitgaven i.v.m. de voorbereiding, de planning, de studie en begeleiding van projecten mobiliteitsconvenants en basismobiliteit"/>
    <s v="MB0 MF000 1211"/>
    <m/>
    <x v="0"/>
    <n v="251"/>
    <n v="100"/>
    <s v="04. Transport, telecommunicatie en andere infrastructuur"/>
    <x v="11"/>
    <s v="Vlaamse overheid"/>
    <x v="3"/>
    <x v="3"/>
    <s v="314 Subsidies voor studies, enquêtes, onderzoek-contracten, acties n.e.g."/>
    <s v="314 Subventions pour études, enquêtes, contrats de recherche, actions n.c.a."/>
    <x v="6"/>
    <n v="251"/>
  </r>
  <r>
    <s v="Uitgaven m.b.t. mobiliteitsstudies en voor de begeleiding bij het opstellen en uitvoeren van bedrijfsvervoerplannen met inbegrip van studies en enquêtes inzake mobiliteitsbehoeften en studies m.b.t. organisatie, beheer, enz."/>
    <s v="Uitgaven m.b.t. mobiliteitsstudies en voor de begeleiding bij het opstellen en uitvoeren van bedrijfsvervoerplannen met inbegrip van studies en enquêtes inzake mobiliteitsbehoeften en studies m.b.t. organisatie, beheer, enz."/>
    <s v="MB0 MF001 1211"/>
    <m/>
    <x v="0"/>
    <n v="127"/>
    <n v="100"/>
    <s v="04. Transport, telecommunicatie en andere infrastructuur"/>
    <x v="11"/>
    <s v="Vlaamse overheid"/>
    <x v="3"/>
    <x v="3"/>
    <s v="314 Subsidies voor studies, enquêtes, onderzoek-contracten, acties n.e.g."/>
    <s v="314 Subventions pour études, enquêtes, contrats de recherche, actions n.c.a."/>
    <x v="6"/>
    <n v="127"/>
  </r>
  <r>
    <s v="Studies en onderzoekingen inzake havenmateries en de reorganisatie m.i.v. allerhande uitgaven voortvloeiend uit internationale contacten (Departement MOW)"/>
    <s v="Studies en onderzoekingen inzake havenmateries en de reorganisatie m.i.v. allerhande uitgaven voortvloeiend uit internationale contacten (Departement MOW)"/>
    <s v="MB0 MG000 1211"/>
    <m/>
    <x v="0"/>
    <n v="112"/>
    <n v="40"/>
    <s v="04. Transport, telecommunicatie en andere infrastructuur"/>
    <x v="11"/>
    <s v="Vlaamse overheid"/>
    <x v="3"/>
    <x v="3"/>
    <s v="314 Subsidies voor studies, enquêtes, onderzoek-contracten, acties n.e.g."/>
    <s v="314 Subventions pour études, enquêtes, contrats de recherche, actions n.c.a."/>
    <x v="6"/>
    <n v="44.8"/>
  </r>
  <r>
    <s v="Allerhande uitgaven m.b.t. vervoer en mobiliteit : studies en proefprojecten alsmede de uitgaven voor de begeleiding bij het opstellen en uitvoeren van bedrijfsvervoerplannen"/>
    <s v="Allerhande uitgaven m.b.t. vervoer en mobiliteit : studies en proefprojecten alsmede de uitgaven voor de begeleiding bij het opstellen en uitvoeren van bedrijfsvervoerplannen"/>
    <s v="MBU MF001 1211"/>
    <m/>
    <x v="0"/>
    <n v="1249.9999999999995"/>
    <n v="100"/>
    <s v="04. Transport, telecommunicatie en andere infrastructuur"/>
    <x v="11"/>
    <s v="Vlaamse overheid"/>
    <x v="3"/>
    <x v="3"/>
    <s v="324 Subsidies voor studies, enquêtes, expertise-contracten, onderzoekcontracten, acties n.e.g."/>
    <s v="324 Subventions pour études, enquêtes, contrats d'expertise, contrats de recherche, actions n.c.a."/>
    <x v="6"/>
    <n v="1249.9999999999995"/>
  </r>
  <r>
    <s v="Project lange termijn visie RSV"/>
    <s v="Project lange termijn visie RSV"/>
    <s v="NC0 ND003 1211"/>
    <m/>
    <x v="0"/>
    <n v="805"/>
    <n v="100"/>
    <s v="04. Transport, telecommunicatie en andere infrastructuur"/>
    <x v="11"/>
    <s v="Vlaamse overheid"/>
    <x v="3"/>
    <x v="3"/>
    <s v="314 Subsidies voor studies, enquêtes, onderzoek-contracten, acties n.e.g."/>
    <s v="314 Subventions pour études, enquêtes, contrats de recherche, actions n.c.a."/>
    <x v="6"/>
    <n v="805"/>
  </r>
  <r>
    <s v="Allerhande onderzoek en studies betreffende de ruimtelijke ordening en externe ondersteuning bij de opmaak van gewestelijke ruimtelijke uitvoeringsplannen"/>
    <s v="Allerhande onderzoek en studies betreffende de ruimtelijke ordening en externe ondersteuning bij de opmaak van gewestelijke ruimtelijke uitvoeringsplannen"/>
    <s v="NC0 ND005 1211"/>
    <m/>
    <x v="0"/>
    <n v="478"/>
    <n v="60"/>
    <s v="04. Transport, telecommunicatie en andere infrastructuur"/>
    <x v="11"/>
    <s v="Vlaamse overheid"/>
    <x v="3"/>
    <x v="3"/>
    <s v="324 Subsidies voor studies, enquêtes, expertise-contracten, onderzoekcontracten, acties n.e.g."/>
    <s v="324 Subventions pour études, enquêtes, contrats d'expertise, contrats de recherche, actions n.c.a."/>
    <x v="6"/>
    <n v="286.8"/>
  </r>
  <r>
    <s v="Subsidie Steunpunt Ruimte en Wonen"/>
    <s v="Subsidie Steunpunt Ruimte en Wonen"/>
    <s v="NC0 ND009 3300"/>
    <m/>
    <x v="0"/>
    <n v="352"/>
    <n v="100"/>
    <s v="04. Transport, telecommunicatie en andere infrastructuur"/>
    <x v="11"/>
    <s v="Vlaamse overheid"/>
    <x v="3"/>
    <x v="3"/>
    <s v="313 Subsidies aan instellingen en verenigingen n.e.g."/>
    <s v="313 Subventions aux institutions et associations n.c.a."/>
    <x v="6"/>
    <n v="352"/>
  </r>
  <r>
    <s v="Uitgaven met betrekking tot onderzoek en monitoring in het beleidsdomein huisvesting"/>
    <s v="Uitgaven met betrekking tot onderzoek en monitoring in het beleidsdomein huisvesting"/>
    <s v="NC0 NE000 1211"/>
    <m/>
    <x v="0"/>
    <n v="100"/>
    <n v="100"/>
    <s v="04. Transport, telecommunicatie en andere infrastructuur"/>
    <x v="11"/>
    <s v="Vlaamse overheid"/>
    <x v="3"/>
    <x v="3"/>
    <s v="314 Subsidies voor studies, enquêtes, onderzoek-contracten, acties n.e.g."/>
    <s v="314 Subventions pour études, enquêtes, contrats de recherche, actions n.c.a."/>
    <x v="6"/>
    <n v="100"/>
  </r>
  <r>
    <s v="Subsidie aan het Steunpunt Ruimte en Wonen"/>
    <s v="Subsidie aan het Steunpunt Ruimte en Wonen"/>
    <s v="NC0 NE003 3300"/>
    <m/>
    <x v="0"/>
    <n v="303"/>
    <n v="100"/>
    <s v="04. Transport, telecommunicatie en andere infrastructuur"/>
    <x v="11"/>
    <s v="Vlaamse overheid"/>
    <x v="3"/>
    <x v="3"/>
    <s v="313 Subsidies aan instellingen en verenigingen n.e.g."/>
    <s v="313 Subventions aux institutions et associations n.c.a."/>
    <x v="6"/>
    <n v="303"/>
  </r>
  <r>
    <s v="Externe studiekosten"/>
    <s v="Externe studiekosten"/>
    <s v="NC0 NF000 1211"/>
    <m/>
    <x v="0"/>
    <n v="67"/>
    <n v="100"/>
    <s v="11. Politieke en sociale systemen, structuren en processen"/>
    <x v="7"/>
    <s v="Vlaamse overheid"/>
    <x v="3"/>
    <x v="3"/>
    <s v="314 Subsidies voor studies, enquêtes, onderzoek-contracten, acties n.e.g."/>
    <s v="314 Subventions pour études, enquêtes, contrats de recherche, actions n.c.a."/>
    <x v="6"/>
    <n v="67"/>
  </r>
  <r>
    <s v="Dotatie aan de DAB &quot;IVA Vlaams Instituut voor Onroerend Erfgoed&quot;"/>
    <s v="Dotatie aan de DAB &quot;IVA Vlaams Instituut voor Onroerend Erfgoed&quot;"/>
    <s v="NC0 NF004 4130"/>
    <m/>
    <x v="0"/>
    <n v="7983.862000000001"/>
    <n v="55.000000000000007"/>
    <s v="11. Politieke en sociale systemen, structuren en processen"/>
    <x v="7"/>
    <s v="Vlaamse overheid"/>
    <x v="3"/>
    <x v="3"/>
    <s v="211 Basisfinanciering, werking, investeringen van de WI"/>
    <s v="211 Financement de base, fonctionnement, investissements des IS"/>
    <x v="5"/>
    <n v="4391.1241000000009"/>
  </r>
  <r>
    <s v="Dotatie voor het Vlaams Parlement - IST"/>
    <s v="Dotatie voor het Vlaams Parlement - IST"/>
    <s v="VP0 VD000 0100"/>
    <m/>
    <x v="0"/>
    <n v="1141.0000000000014"/>
    <n v="68.448729184925512"/>
    <s v="11. Politieke en sociale systemen, structuren en processen"/>
    <x v="7"/>
    <s v="Vlaamse overheid"/>
    <x v="3"/>
    <x v="3"/>
    <s v="211 Basisfinanciering, werking, investeringen van de WI"/>
    <s v="211 Financement de base, fonctionnement, investissements des IS"/>
    <x v="5"/>
    <n v="781.00000000000102"/>
  </r>
  <r>
    <s v="Service de la Présidence et Chancellerie-Subventions en faveur de l'Institut Jules Destrée"/>
    <s v="Service de la Présidence et Chancellerie-Subventions en faveur de l'Institut Jules Destrée"/>
    <s v="10.03.33.05"/>
    <m/>
    <x v="0"/>
    <n v="525"/>
    <n v="25"/>
    <s v="11. Politieke en sociale systemen, structuren en processen"/>
    <x v="7"/>
    <s v="Waals Gewest"/>
    <x v="4"/>
    <x v="3"/>
    <s v="410 O&amp;O-programma's en -projecten (subsidies en terugvorderbare voorschotten)"/>
    <s v="410 Programmes et projets de R&amp;D (subventions et avances récupérables)"/>
    <x v="0"/>
    <n v="131.25"/>
  </r>
  <r>
    <s v="Réseau routier et autoroutier - Construction et entretien - Partie génie civil-Etudes"/>
    <s v="Réseau routier et autoroutier - Construction et entretien - Partie génie civil-Etudes"/>
    <s v="13.02.12.03"/>
    <m/>
    <x v="0"/>
    <n v="792.74"/>
    <n v="10"/>
    <s v="04. Transport, telecommunicatie en andere infrastructuur"/>
    <x v="11"/>
    <s v="Waals Gewest"/>
    <x v="4"/>
    <x v="3"/>
    <s v="314 Subsidies voor studies, enquêtes, onderzoek-contracten, acties n.e.g."/>
    <s v="314 Subventions pour études, enquêtes, contrats de recherche, actions n.c.a."/>
    <x v="6"/>
    <n v="79.274000000000001"/>
  </r>
  <r>
    <s v="Travaux subsidiés-Subventions pour travaux aux administrations publiques subordonnées, en ce compris les travaux améliorant la sécurisation des quartiers urbains"/>
    <s v="Travaux subsidiés-Subventions pour travaux aux administrations publiques subordonnées, en ce compris les travaux améliorant la sécurisation des quartiers urbains"/>
    <s v="13.12.63.02"/>
    <m/>
    <x v="0"/>
    <n v="24998.86"/>
    <n v="0.8"/>
    <s v="04. Transport, telecommunicatie en andere infrastructuur"/>
    <x v="11"/>
    <s v="Waals Gewest"/>
    <x v="4"/>
    <x v="3"/>
    <s v="410 O&amp;O-programma's en -projecten (subsidies en terugvorderbare voorschotten)"/>
    <s v="410 Programmes et projets de R&amp;D (subventions et avances récupérables)"/>
    <x v="0"/>
    <n v="199.99088000000003"/>
  </r>
  <r>
    <s v="Travaux subsidiés-Subventions aux administrations publiques subordonnées pour favoriser l'amélioration du cadre de vie, les déplacements doux et les conditions d'accueil et d'accessibilité aux bâtiments publics et l'intégration sociale"/>
    <s v="Travaux subsidiés-Subventions aux administrations publiques subordonnées pour favoriser l'amélioration du cadre de vie, les déplacements doux et les conditions d'accueil et d'accessibilité aux bâtiments publics et l'intégration sociale"/>
    <s v="13.12.63.04"/>
    <m/>
    <x v="0"/>
    <n v="6593.2"/>
    <n v="0.8"/>
    <s v="04. Transport, telecommunicatie en andere infrastructuur"/>
    <x v="11"/>
    <s v="Waals Gewest"/>
    <x v="4"/>
    <x v="3"/>
    <s v="410 O&amp;O-programma's en -projecten (subsidies en terugvorderbare voorschotten)"/>
    <s v="410 Programmes et projets de R&amp;D (subventions et avances récupérables)"/>
    <x v="0"/>
    <n v="52.745600000000003"/>
  </r>
  <r>
    <s v="Travaux subsidiés-Subventions aux administrations publiques subordonnées pour des travaux dans le cadre de la phase II du plan d'action pluriannuel visant à réduire l'habitat permanent dans les équipements touristiques de Wallonie"/>
    <s v="Travaux subsidiés-Subventions aux administrations publiques subordonnées pour des travaux dans le cadre de la phase II du plan d'action pluriannuel visant à réduire l'habitat permanent dans les équipements touristiques de Wallonie"/>
    <s v="13.12.63.07"/>
    <m/>
    <x v="0"/>
    <n v="21.6"/>
    <n v="0.8"/>
    <s v="04. Transport, telecommunicatie en andere infrastructuur"/>
    <x v="11"/>
    <s v="Waals Gewest"/>
    <x v="4"/>
    <x v="3"/>
    <s v="410 O&amp;O-programma's en -projecten (subsidies en terugvorderbare voorschotten)"/>
    <s v="410 Programmes et projets de R&amp;D (subventions et avances récupérables)"/>
    <x v="0"/>
    <n v="0.17280000000000001"/>
  </r>
  <r>
    <s v="Forem - Formation- Subvention pour le fonctionnement des centres de compétence"/>
    <s v="Forem - Formation- Subvention pour le fonctionnement des centres de compétence"/>
    <s v="18.22.41.10"/>
    <m/>
    <x v="0"/>
    <n v="7193"/>
    <n v="42"/>
    <s v="11. Politieke en sociale systemen, structuren en processen"/>
    <x v="7"/>
    <s v="Waals Gewest"/>
    <x v="4"/>
    <x v="3"/>
    <s v="410 O&amp;O-programma's en -projecten (subsidies en terugvorderbare voorschotten)"/>
    <s v="410 Programmes et projets de R&amp;D (subventions et avances récupérables)"/>
    <x v="0"/>
    <n v="3021.06"/>
  </r>
  <r>
    <s v="Recherche-Programme de &quot;Convergence&quot; dans le cadre de la programmation 2007-2013 des Fonds structurels européens-Mesure 2.2"/>
    <s v="Recherche-Programme de &quot;Convergence&quot; dans le cadre de la programmation 2007-2013 des Fonds structurels européens-Mesure 2.2"/>
    <s v="18.31.01.01"/>
    <m/>
    <x v="0"/>
    <n v="41.6"/>
    <n v="100"/>
    <s v="06. Industriële productie en technologie"/>
    <x v="0"/>
    <s v="Waals Gewest"/>
    <x v="4"/>
    <x v="3"/>
    <s v="410 O&amp;O-programma's en -projecten (subsidies en terugvorderbare voorschotten)"/>
    <s v="410 Programmes et projets de R&amp;D (subventions et avances récupérables)"/>
    <x v="0"/>
    <n v="41.6"/>
  </r>
  <r>
    <s v="Initiatives dans le cadre du Plan Marshall 2.vert en matière de recherche"/>
    <s v="Initiatives dans le cadre du Plan Marshall 2.vert en matière de recherche"/>
    <s v="18.31.01.08"/>
    <m/>
    <x v="0"/>
    <n v="1347.6"/>
    <n v="100"/>
    <s v="06. Industriële productie en technologie"/>
    <x v="0"/>
    <s v="Waals Gewest"/>
    <x v="4"/>
    <x v="3"/>
    <s v="410 O&amp;O-programma's en -projecten (subsidies en terugvorderbare voorschotten)"/>
    <s v="410 Programmes et projets de R&amp;D (subventions et avances récupérables)"/>
    <x v="0"/>
    <n v="1347.6"/>
  </r>
  <r>
    <s v="Soutien à la coordination des efforts dans la Recherche &quot;Marshal 2.Vert&quot;"/>
    <s v="Soutien à la coordination des efforts dans la Recherche &quot;Marshal 2.Vert&quot;"/>
    <s v="18.31.01.09"/>
    <m/>
    <x v="0"/>
    <n v="110"/>
    <n v="100"/>
    <s v="06. Industriële productie en technologie"/>
    <x v="0"/>
    <s v="Waals Gewest"/>
    <x v="4"/>
    <x v="3"/>
    <s v="410 O&amp;O-programma's en -projecten (subsidies en terugvorderbare voorschotten)"/>
    <s v="410 Programmes et projets de R&amp;D (subventions et avances récupérables)"/>
    <x v="0"/>
    <n v="110"/>
  </r>
  <r>
    <s v="soutient à la coordination et la représentation de la recherche wallonne dans les réseaux internationaux-&quot;Marshall2 Vert&quot;"/>
    <s v="soutient à la coordination et la représentation de la recherche wallonne dans les réseaux internationaux-&quot;Marshall2 Vert&quot;"/>
    <s v="18.31.01.11"/>
    <m/>
    <x v="0"/>
    <n v="1779.59"/>
    <n v="100"/>
    <s v="06. Industriële productie en technologie"/>
    <x v="0"/>
    <s v="Waals Gewest"/>
    <x v="4"/>
    <x v="3"/>
    <s v="410 O&amp;O-programma's en -projecten (subsidies en terugvorderbare voorschotten)"/>
    <s v="410 Programmes et projets de R&amp;D (subventions et avances récupérables)"/>
    <x v="0"/>
    <n v="1779.59"/>
  </r>
  <r>
    <s v="Soutien à l'intégration de la recherche dans les stratégies d'innovation des entreprises &quot;Marshall 2.Vert&quot;"/>
    <s v="Soutien à l'intégration de la recherche dans les stratégies d'innovation des entreprises &quot;Marshall 2.Vert&quot;"/>
    <s v="18.31.01.12"/>
    <m/>
    <x v="0"/>
    <n v="1050"/>
    <n v="100"/>
    <s v="06. Industriële productie en technologie"/>
    <x v="0"/>
    <s v="Waals Gewest"/>
    <x v="4"/>
    <x v="3"/>
    <s v="410 O&amp;O-programma's en -projecten (subsidies en terugvorderbare voorschotten)"/>
    <s v="410 Programmes et projets de R&amp;D (subventions et avances récupérables)"/>
    <x v="0"/>
    <n v="1050"/>
  </r>
  <r>
    <s v="Initiatives en matière de soutien aux infrastructures de recherche"/>
    <s v="Initiatives en matière de soutien aux infrastructures de recherche"/>
    <s v="18.31.01.14"/>
    <m/>
    <x v="0"/>
    <n v="4367.3999999999996"/>
    <n v="100"/>
    <s v="06. Industriële productie en technologie"/>
    <x v="0"/>
    <s v="Waals Gewest"/>
    <x v="4"/>
    <x v="3"/>
    <s v="410 O&amp;O-programma's en -projecten (subsidies en terugvorderbare voorschotten)"/>
    <s v="410 Programmes et projets de R&amp;D (subventions et avances récupérables)"/>
    <x v="0"/>
    <n v="4367.3999999999996"/>
  </r>
  <r>
    <s v="Subvention à l'Agence Wallonne de Stimulation Technologique-Marshall 2.Vert"/>
    <s v="Subvention à l'Agence Wallonne de Stimulation Technologique-Marshall 2.Vert"/>
    <s v="18.31.31.02"/>
    <m/>
    <x v="0"/>
    <n v="2000"/>
    <n v="100"/>
    <s v="06. Industriële productie en technologie"/>
    <x v="0"/>
    <s v="Waals Gewest"/>
    <x v="4"/>
    <x v="3"/>
    <s v="410 O&amp;O-programma's en -projecten (subsidies en terugvorderbare voorschotten)"/>
    <s v="410 Programmes et projets de R&amp;D (subventions et avances récupérables)"/>
    <x v="0"/>
    <n v="2000"/>
  </r>
  <r>
    <s v="Recherche, subvention accordée dans le cadre de l'accord de coopération avec la Communauté-Wallonie Bruxelles (Contrat d'Avenir)"/>
    <s v="Recherche, subvention accordée dans le cadre de l'accord de coopération avec la Communauté-Wallonie Bruxelles (Contrat d'Avenir)"/>
    <s v="18.31.45.01"/>
    <m/>
    <x v="0"/>
    <n v="2860"/>
    <n v="100"/>
    <s v="06. Industriële productie en technologie"/>
    <x v="0"/>
    <s v="Waals Gewest"/>
    <x v="4"/>
    <x v="3"/>
    <s v="410 O&amp;O-programma's en -projecten (subsidies en terugvorderbare voorschotten)"/>
    <s v="410 Programmes et projets de R&amp;D (subventions et avances récupérables)"/>
    <x v="0"/>
    <n v="2860"/>
  </r>
  <r>
    <s v="Recherche, subvention au FRIA ( Plan Marshall 2. Vert )"/>
    <s v="Recherche, subvention au FRIA ( Plan Marshall 2. Vert )"/>
    <s v="18.31.45.03"/>
    <m/>
    <x v="0"/>
    <n v="1910"/>
    <n v="100"/>
    <s v="06. Industriële productie en technologie"/>
    <x v="0"/>
    <s v="Waals Gewest"/>
    <x v="4"/>
    <x v="3"/>
    <s v="410 O&amp;O-programma's en -projecten (subsidies en terugvorderbare voorschotten)"/>
    <s v="410 Programmes et projets de R&amp;D (subventions et avances récupérables)"/>
    <x v="0"/>
    <n v="1910"/>
  </r>
  <r>
    <s v="Recherche-Subventions à des centres collectifs de recherche pour le financement de projets de recherche, l'acquisition d'équipement et pour la fourniture de services de conseils technologiques"/>
    <s v="Recherche-Subventions à des centres collectifs de recherche pour le financement de projets de recherche, l'acquisition d'équipement et pour la fourniture de services de conseils technologiques"/>
    <s v="18.31.51.02"/>
    <m/>
    <x v="0"/>
    <n v="10589.97"/>
    <n v="100"/>
    <s v="06. Industriële productie en technologie"/>
    <x v="0"/>
    <s v="Waals Gewest"/>
    <x v="4"/>
    <x v="3"/>
    <s v="238 Bedrijfscentra voor collectief onderzoek"/>
    <s v="238 Centres sectoriels de recherche collective"/>
    <x v="5"/>
    <n v="10589.97"/>
  </r>
  <r>
    <s v="Recherche-Subventions à des universités, des établissements assimilés et des interfaces université-entreprises pour la diffusion et le développement des technologies nouvelles, la recherche industrielle de base, la multiplication et l'amélioration des rel"/>
    <s v="Recherche-Subventions à des universités, des établissements assimilés et des interfaces université-entreprises pour la diffusion et le développement des technologies nouvelles, la recherche industrielle de base, la multiplication et l'amélioration des rel"/>
    <s v="18.31.61.01"/>
    <m/>
    <x v="0"/>
    <n v="23436.15"/>
    <n v="100"/>
    <s v="06. Industriële productie en technologie"/>
    <x v="0"/>
    <s v="Waals Gewest"/>
    <x v="4"/>
    <x v="3"/>
    <s v="410 O&amp;O-programma's en -projecten (subsidies en terugvorderbare voorschotten)"/>
    <s v="410 Programmes et projets de R&amp;D (subventions et avances récupérables)"/>
    <x v="0"/>
    <n v="23436.15"/>
  </r>
  <r>
    <s v="Recherche-Renforcement de la politique en matière de spin-off dans la cadre du Plan d'actions prioritaires pour l'Avenir wallon (PAP¨-AW)"/>
    <s v="Recherche-Renforcement de la politique en matière de spin-off dans la cadre du Plan d'actions prioritaires pour l'Avenir wallon (PAP¨-AW)"/>
    <s v="18.31.61.04"/>
    <m/>
    <x v="0"/>
    <n v="1838.95"/>
    <n v="100"/>
    <s v="06. Industriële productie en technologie"/>
    <x v="0"/>
    <s v="Waals Gewest"/>
    <x v="4"/>
    <x v="3"/>
    <s v="410 O&amp;O-programma's en -projecten (subsidies en terugvorderbare voorschotten)"/>
    <s v="410 Programmes et projets de R&amp;D (subventions et avances récupérables)"/>
    <x v="0"/>
    <n v="1838.95"/>
  </r>
  <r>
    <s v="Aides aux entreprises-Programme &quot;Convergence&quot; dans le cadre de la programmation 2007-2013 des fonds structurels européens-mesure 2.1"/>
    <s v="Aides aux entreprises-Programme &quot;Convergence&quot; dans le cadre de la programmation 2007-2013 des fonds structurels européens-mesure 2.1"/>
    <s v="18.32.01.01"/>
    <m/>
    <x v="0"/>
    <n v="7711.65"/>
    <n v="100"/>
    <s v="06. Industriële productie en technologie"/>
    <x v="0"/>
    <s v="Waals Gewest"/>
    <x v="4"/>
    <x v="3"/>
    <s v="410 O&amp;O-programma's en -projecten (subsidies en terugvorderbare voorschotten)"/>
    <s v="410 Programmes et projets de R&amp;D (subventions et avances récupérables)"/>
    <x v="0"/>
    <n v="7711.65"/>
  </r>
  <r>
    <s v="Aides aux entreprises-Programme &quot;Compétitivité et emploi&quot; dans le cadre de la programmation 2007-2013 des fonds structurels européens-mesure 2.1"/>
    <s v="Aides aux entreprises-Programme &quot;Compétitivité et emploi&quot; dans le cadre de la programmation 2007-2013 des fonds structurels européens-mesure 2.1"/>
    <s v="18.32.01.02"/>
    <m/>
    <x v="0"/>
    <n v="4296.2700000000004"/>
    <n v="100"/>
    <s v="06. Industriële productie en technologie"/>
    <x v="0"/>
    <s v="Waals Gewest"/>
    <x v="4"/>
    <x v="3"/>
    <s v="410 O&amp;O-programma's en -projecten (subsidies en terugvorderbare voorschotten)"/>
    <s v="410 Programmes et projets de R&amp;D (subventions et avances récupérables)"/>
    <x v="0"/>
    <n v="4296.2700000000004"/>
  </r>
  <r>
    <s v="Aides aux entreprises-Pôles de compétitivité-subventions aux entreprises, aux universités et aux centres de recherche (PAP-AW, mesure 1.2)"/>
    <s v="Aides aux entreprises-Pôles de compétitivité-subventions aux entreprises, aux universités et aux centres de recherche (PAP-AW, mesure 1.2)"/>
    <s v="18.32.01.07"/>
    <m/>
    <x v="0"/>
    <n v="14734.98"/>
    <n v="100"/>
    <s v="06. Industriële productie en technologie"/>
    <x v="0"/>
    <s v="Waals Gewest"/>
    <x v="4"/>
    <x v="3"/>
    <s v="410 O&amp;O-programma's en -projecten (subsidies en terugvorderbare voorschotten)"/>
    <s v="410 Programmes et projets de R&amp;D (subventions et avances récupérables)"/>
    <x v="0"/>
    <n v="14734.98"/>
  </r>
  <r>
    <s v="Aides aux entreprises - Recherche et Technologie-Programmes mobilisateurs - PM2.VERT"/>
    <s v="Aides aux entreprises - Recherche et Technologie-Programmes mobilisateurs - PM2.VERT"/>
    <s v="18.32.01.09"/>
    <m/>
    <x v="0"/>
    <n v="4337.7299999999996"/>
    <n v="100"/>
    <s v="06. Industriële productie en technologie"/>
    <x v="0"/>
    <s v="Waals Gewest"/>
    <x v="4"/>
    <x v="3"/>
    <s v="410 O&amp;O-programma's en -projecten (subsidies en terugvorderbare voorschotten)"/>
    <s v="410 Programmes et projets de R&amp;D (subventions et avances récupérables)"/>
    <x v="0"/>
    <n v="4337.7299999999996"/>
  </r>
  <r>
    <s v="Aides aux entreprises - Recherche et Technologie-Pôles de compétitivité - subventions aux entreprises, aux universités et aux centres de recherche (PM2.VERT)"/>
    <s v="Aides aux entreprises - Recherche et Technologie-Pôles de compétitivité - subventions aux entreprises, aux universités et aux centres de recherche (PM2.VERT)"/>
    <s v="18.32.01.11"/>
    <m/>
    <x v="0"/>
    <n v="44620.72"/>
    <n v="100"/>
    <s v="06. Industriële productie en technologie"/>
    <x v="0"/>
    <s v="Waals Gewest"/>
    <x v="4"/>
    <x v="3"/>
    <s v="410 O&amp;O-programma's en -projecten (subsidies en terugvorderbare voorschotten)"/>
    <s v="410 Programmes et projets de R&amp;D (subventions et avances récupérables)"/>
    <x v="0"/>
    <n v="44620.72"/>
  </r>
  <r>
    <s v="Subsides octroyés aux acteurs wallons de la recherche dans le cadre de leur participation à des programmes internationaux"/>
    <s v="Subsides octroyés aux acteurs wallons de la recherche dans le cadre de leur participation à des programmes internationaux"/>
    <s v="18.32.01.12"/>
    <m/>
    <x v="0"/>
    <n v="7987.9"/>
    <n v="100"/>
    <s v="06. Industriële productie en technologie"/>
    <x v="0"/>
    <s v="Waals Gewest"/>
    <x v="4"/>
    <x v="3"/>
    <s v="410 O&amp;O-programma's en -projecten (subsidies en terugvorderbare voorschotten)"/>
    <s v="410 Programmes et projets de R&amp;D (subventions et avances récupérables)"/>
    <x v="0"/>
    <n v="7987.9"/>
  </r>
  <r>
    <s v="Aides aux entreprises - Recherche et Technologie- Subventions en faveur de l'innovation et du développement technologiques (aides aux PME)"/>
    <s v="Aides aux entreprises - Recherche et Technologie- Subventions en faveur de l'innovation et du développement technologiques (aides aux PME)"/>
    <s v="18.32.32.02"/>
    <m/>
    <x v="0"/>
    <n v="7765.46"/>
    <n v="100"/>
    <s v="06. Industriële productie en technologie"/>
    <x v="0"/>
    <s v="Waals Gewest"/>
    <x v="4"/>
    <x v="3"/>
    <s v="410 O&amp;O-programma's en -projecten (subsidies en terugvorderbare voorschotten)"/>
    <s v="410 Programmes et projets de R&amp;D (subventions et avances récupérables)"/>
    <x v="0"/>
    <n v="7765.46"/>
  </r>
  <r>
    <s v="Aides aux entreprises - Recherche et Technologie-Subventions à des entreprises pour le financement de projets de recherche industrielle de base"/>
    <s v="Aides aux entreprises - Recherche et Technologie-Subventions à des entreprises pour le financement de projets de recherche industrielle de base"/>
    <s v="18.32.51.01"/>
    <m/>
    <x v="0"/>
    <n v="13829.8"/>
    <n v="100"/>
    <s v="06. Industriële productie en technologie"/>
    <x v="0"/>
    <s v="Waals Gewest"/>
    <x v="4"/>
    <x v="3"/>
    <s v="410 O&amp;O-programma's en -projecten (subsidies en terugvorderbare voorschotten)"/>
    <s v="410 Programmes et projets de R&amp;D (subventions et avances récupérables)"/>
    <x v="0"/>
    <n v="13829.8"/>
  </r>
  <r>
    <s v="Aides aux entreprises - Recherche et Technologie-Avances récupérables à des entreprises pour le financement de projets de recherche appliquée et de développement"/>
    <s v="Aides aux entreprises - Recherche et Technologie-Avances récupérables à des entreprises pour le financement de projets de recherche appliquée et de développement"/>
    <s v="18.32.81.01"/>
    <m/>
    <x v="0"/>
    <n v="47317.22"/>
    <n v="100"/>
    <s v="06. Industriële productie en technologie"/>
    <x v="0"/>
    <s v="Waals Gewest"/>
    <x v="4"/>
    <x v="3"/>
    <s v="410 O&amp;O-programma's en -projecten (subsidies en terugvorderbare voorschotten)"/>
    <s v="410 Programmes et projets de R&amp;D (subventions et avances récupérables)"/>
    <x v="0"/>
    <n v="47317.22"/>
  </r>
  <r>
    <s v="Aides aux entreprises-Pôles de compétitivité-Avances récupérables aux entrerpises (PAP-AW-Mesure 1.2)"/>
    <s v="Aides aux entreprises-Pôles de compétitivité-Avances récupérables aux entrerpises (PAP-AW-Mesure 1.2)"/>
    <s v="18.32.81.02"/>
    <m/>
    <x v="0"/>
    <n v="728.95"/>
    <n v="100"/>
    <s v="06. Industriële productie en technologie"/>
    <x v="0"/>
    <s v="Waals Gewest"/>
    <x v="4"/>
    <x v="3"/>
    <s v="410 O&amp;O-programma's en -projecten (subsidies en terugvorderbare voorschotten)"/>
    <s v="410 Programmes et projets de R&amp;D (subventions et avances récupérables)"/>
    <x v="0"/>
    <n v="728.95"/>
  </r>
  <r>
    <s v="Fonds de la Recherche, du Développement et de l'Innovation-Fonds organique : Fonds destiné au soutien de la Recherche, du développement et de l'innovation"/>
    <s v="Fonds de la Recherche, du Développement et de l'Innovation-Fonds organique : Fonds destiné au soutien de la Recherche, du développement et de l'innovation"/>
    <s v="18.34.01.01"/>
    <m/>
    <x v="0"/>
    <n v="8031.39"/>
    <n v="100"/>
    <s v="06. Industriële productie en technologie"/>
    <x v="0"/>
    <s v="Waals Gewest"/>
    <x v="4"/>
    <x v="3"/>
    <s v="410 O&amp;O-programma's en -projecten (subsidies en terugvorderbare voorschotten)"/>
    <s v="410 Programmes et projets de R&amp;D (subventions et avances récupérables)"/>
    <x v="0"/>
    <n v="8031.39"/>
  </r>
  <r>
    <s v="Institut  Wallon de l'Evaluation, de la Prospective et de la Statistique-Subside de fonctionnement"/>
    <s v="Institut  Wallon de l'Evaluation, de la Prospective et de la Statistique-Subside de fonctionnement"/>
    <s v="09.11.41.01"/>
    <m/>
    <x v="0"/>
    <n v="4900"/>
    <n v="48"/>
    <s v="11. Politieke en sociale systemen, structuren en processen"/>
    <x v="7"/>
    <s v="Waals Gewest"/>
    <x v="4"/>
    <x v="3"/>
    <s v="410 O&amp;O-programma's en -projecten (subsidies en terugvorderbare voorschotten)"/>
    <s v="410 Programmes et projets de R&amp;D (subventions et avances récupérables)"/>
    <x v="0"/>
    <n v="2352"/>
  </r>
  <r>
    <s v="Travaux subsidiés-Subvention au C.R.A.C. pour le financement d'investissements communaux d'intérêt supra-local destinés aux Services de sécurité, crèches et bâtiments de synergie communes - CPAS"/>
    <s v="Travaux subsidiés-Subvention au C.R.A.C. pour le financement d'investissements communaux d'intérêt supra-local destinés aux Services de sécurité, crèches et bâtiments de synergie communes - CPAS"/>
    <s v="13.12.63.10"/>
    <m/>
    <x v="0"/>
    <n v="15500"/>
    <n v="1"/>
    <s v="04. Transport, telecommunicatie en andere infrastructuur"/>
    <x v="11"/>
    <s v="Waals Gewest"/>
    <x v="4"/>
    <x v="3"/>
    <s v="410 O&amp;O-programma's en -projecten (subsidies en terugvorderbare voorschotten)"/>
    <s v="410 Programmes et projets de R&amp;D (subventions et avances récupérables)"/>
    <x v="0"/>
    <n v="155"/>
  </r>
  <r>
    <s v="Développement et étude du milieu-Etudes, relations publiques, documentation, participation à des séminaires et colloques, frais de réunions, y compris les frais de fonctionnement des dispositifs expérimentaux"/>
    <s v="Développement et étude du milieu-Etudes, relations publiques, documentation, participation à des séminaires et colloques, frais de réunions, y compris les frais de fonctionnement des dispositifs expérimentaux"/>
    <s v="15.03.12.07"/>
    <m/>
    <x v="0"/>
    <n v="630"/>
    <n v="100"/>
    <s v="08. Landbouw"/>
    <x v="6"/>
    <s v="Waals Gewest"/>
    <x v="4"/>
    <x v="3"/>
    <s v="211 Basisfinanciering, werking, investeringen van de WI"/>
    <s v="211 Financement de base, fonctionnement, investissements des IS"/>
    <x v="5"/>
    <n v="630"/>
  </r>
  <r>
    <s v="Développement et étude du milieu-Etudes et contrats de services pluriannuels spécifiques au programme DEMNA"/>
    <s v="Développement et étude du milieu-Etudes et contrats de services pluriannuels spécifiques au programme DEMNA"/>
    <s v="15.03.12.12"/>
    <m/>
    <x v="0"/>
    <n v="1128.8399999999999"/>
    <n v="100"/>
    <s v="08. Landbouw"/>
    <x v="6"/>
    <s v="Waals Gewest"/>
    <x v="4"/>
    <x v="3"/>
    <s v="211 Basisfinanciering, werking, investeringen van de WI"/>
    <s v="211 Financement de base, fonctionnement, investissements des IS"/>
    <x v="5"/>
    <n v="1128.8399999999999"/>
  </r>
  <r>
    <s v="Développement et étude du milieu-Subventions et indemnités au secteur autre que public en matière de recherche"/>
    <s v="Développement et étude du milieu-Subventions et indemnités au secteur autre que public en matière de recherche"/>
    <s v="15.03.33.01"/>
    <m/>
    <x v="0"/>
    <n v="6"/>
    <n v="100"/>
    <s v="02. Milieubeheer en milieuzorg"/>
    <x v="9"/>
    <s v="Waals Gewest"/>
    <x v="4"/>
    <x v="3"/>
    <s v="410 O&amp;O-programma's en -projecten (subsidies en terugvorderbare voorschotten)"/>
    <s v="410 Programmes et projets de R&amp;D (subventions et avances récupérables)"/>
    <x v="0"/>
    <n v="6"/>
  </r>
  <r>
    <s v="Développement et étude du milieu-Subvention au Centre wallon de Recherches agronomiques de Gembloux (CRA-W)"/>
    <s v="Développement et étude du milieu-Subvention au Centre wallon de Recherches agronomiques de Gembloux (CRA-W)"/>
    <s v="15.03.41.02"/>
    <m/>
    <x v="0"/>
    <n v="18394"/>
    <n v="100"/>
    <s v="02. Milieubeheer en milieuzorg"/>
    <x v="9"/>
    <s v="Waals Gewest"/>
    <x v="4"/>
    <x v="3"/>
    <s v="410 O&amp;O-programma's en -projecten (subsidies en terugvorderbare voorschotten)"/>
    <s v="410 Programmes et projets de R&amp;D (subventions et avances récupérables)"/>
    <x v="0"/>
    <n v="18394"/>
  </r>
  <r>
    <s v="Développement et étude du milieu-Subventions en faveur de recherches scientifiques et techniques"/>
    <s v="Développement et étude du milieu-Subventions en faveur de recherches scientifiques et techniques"/>
    <s v="15.03.41.07"/>
    <m/>
    <x v="0"/>
    <n v="6996"/>
    <n v="100"/>
    <s v="02. Milieubeheer en milieuzorg"/>
    <x v="9"/>
    <s v="Waals Gewest"/>
    <x v="4"/>
    <x v="3"/>
    <s v="410 O&amp;O-programma's en -projecten (subsidies en terugvorderbare voorschotten)"/>
    <s v="410 Programmes et projets de R&amp;D (subventions et avances récupérables)"/>
    <x v="0"/>
    <n v="6996"/>
  </r>
  <r>
    <s v="Développement et étude du milieu-Subventions au secteur public en matière d'étude du milieu naturel et agricole"/>
    <s v="Développement et étude du milieu-Subventions au secteur public en matière d'étude du milieu naturel et agricole"/>
    <s v="15.03.43.01"/>
    <m/>
    <x v="0"/>
    <n v="335"/>
    <n v="100"/>
    <s v="02. Milieubeheer en milieuzorg"/>
    <x v="9"/>
    <s v="Waals Gewest"/>
    <x v="4"/>
    <x v="3"/>
    <s v="410 O&amp;O-programma's en -projecten (subsidies en terugvorderbare voorschotten)"/>
    <s v="410 Programmes et projets de R&amp;D (subventions et avances récupérables)"/>
    <x v="0"/>
    <n v="335"/>
  </r>
  <r>
    <s v="Développement et étude du milieu-Achats de biens meubles durables spécifiques au programme DEMNA"/>
    <s v="Développement et étude du milieu-Achats de biens meubles durables spécifiques au programme DEMNA"/>
    <s v="15.03.74.01"/>
    <m/>
    <x v="0"/>
    <n v="75"/>
    <n v="100"/>
    <s v="08. Landbouw"/>
    <x v="6"/>
    <s v="Waals Gewest"/>
    <x v="4"/>
    <x v="3"/>
    <s v="211 Basisfinanciering, werking, investeringen van de WI"/>
    <s v="211 Financement de base, fonctionnement, investissements des IS"/>
    <x v="5"/>
    <n v="75"/>
  </r>
  <r>
    <s v="Nature, forêt, chasse-pêche-Etudes, relations publiques, assurances spécifiques, honoraires avocats, documentation, participation à des séminaires et colloques, frais de réunions, organisation examen de chasse, … ainsi que le précompte mobilier sur les lo"/>
    <s v="Nature, forêt, chasse-pêche-Etudes, relations publiques, assurances spécifiques, honoraires avocats, documentation, participation à des séminaires et colloques, frais de réunions, organisation examen de chasse, … ainsi que le précompte mobilier sur les lo"/>
    <s v="15.11.12.02"/>
    <m/>
    <x v="0"/>
    <n v="828.77"/>
    <n v="3"/>
    <s v="02. Milieubeheer en milieuzorg"/>
    <x v="9"/>
    <s v="Waals Gewest"/>
    <x v="4"/>
    <x v="3"/>
    <s v="410 O&amp;O-programma's en -projecten (subsidies en terugvorderbare voorschotten)"/>
    <s v="410 Programmes et projets de R&amp;D (subventions et avances récupérables)"/>
    <x v="0"/>
    <n v="24.863099999999999"/>
  </r>
  <r>
    <s v="Nature, forêt, chasse-pêche- Etudes et contrats de service pluriannuels"/>
    <s v="Nature, forêt, chasse-pêche- Etudes et contrats de service pluriannuels"/>
    <s v="15.11.12.03"/>
    <m/>
    <x v="0"/>
    <n v="543.83000000000004"/>
    <n v="12"/>
    <s v="02. Milieubeheer en milieuzorg"/>
    <x v="9"/>
    <s v="Waals Gewest"/>
    <x v="4"/>
    <x v="3"/>
    <s v="410 O&amp;O-programma's en -projecten (subsidies en terugvorderbare voorschotten)"/>
    <s v="410 Programmes et projets de R&amp;D (subventions et avances récupérables)"/>
    <x v="0"/>
    <n v="65.259600000000006"/>
  </r>
  <r>
    <s v="Nature, forêt, chasse-pêche-Etudes et conventions d'étude, frais de réunions, information, éducation dans le cadre de Natura 2000 "/>
    <s v="Nature, forêt, chasse-pêche-Etudes et conventions d'étude, frais de réunions, information, éducation dans le cadre de Natura 2000 "/>
    <s v="15.11.12.07"/>
    <m/>
    <x v="0"/>
    <n v="223.12"/>
    <n v="17"/>
    <s v="08. Landbouw"/>
    <x v="6"/>
    <s v="Waals Gewest"/>
    <x v="4"/>
    <x v="3"/>
    <s v="211 Basisfinanciering, werking, investeringen van de WI"/>
    <s v="211 Financement de base, fonctionnement, investissements des IS"/>
    <x v="5"/>
    <n v="37.930399999999999"/>
  </r>
  <r>
    <s v="Nature, forêt, chasse-pêche-Subventions au secteur autre que public pour la recherche et la vulgarisation en matière de gestion durable (accords cadres)"/>
    <s v="Nature, forêt, chasse-pêche-Subventions au secteur autre que public pour la recherche et la vulgarisation en matière de gestion durable (accords cadres)"/>
    <s v="15.11.33.05"/>
    <m/>
    <x v="0"/>
    <n v="684"/>
    <n v="73.7"/>
    <s v="02. Milieubeheer en milieuzorg"/>
    <x v="9"/>
    <s v="Waals Gewest"/>
    <x v="4"/>
    <x v="3"/>
    <s v="410 O&amp;O-programma's en -projecten (subsidies en terugvorderbare voorschotten)"/>
    <s v="410 Programmes et projets de R&amp;D (subventions et avances récupérables)"/>
    <x v="0"/>
    <n v="504.108"/>
  </r>
  <r>
    <s v="Nature, forêt, chasse-pêche-Subventions au secteur public en faveur de la recherche et de la vulgarisation en matière de gestion durable"/>
    <s v="Nature, forêt, chasse-pêche-Subventions au secteur public en faveur de la recherche et de la vulgarisation en matière de gestion durable"/>
    <s v="15.11.44.01"/>
    <m/>
    <x v="0"/>
    <n v="684"/>
    <n v="73.7"/>
    <s v="02. Milieubeheer en milieuzorg"/>
    <x v="9"/>
    <s v="Waals Gewest"/>
    <x v="4"/>
    <x v="3"/>
    <s v="410 O&amp;O-programma's en -projecten (subsidies en terugvorderbare voorschotten)"/>
    <s v="410 Programmes et projets de R&amp;D (subventions et avances récupérables)"/>
    <x v="0"/>
    <n v="504.108"/>
  </r>
  <r>
    <s v="Espace rural et naturel-Subventions aux associations et organismes privés en application d'une convention-cadre"/>
    <s v="Espace rural et naturel-Subventions aux associations et organismes privés en application d'une convention-cadre"/>
    <s v="15.12.33.03"/>
    <m/>
    <x v="0"/>
    <n v="1623.97"/>
    <n v="1"/>
    <s v="02. Milieubeheer en milieuzorg"/>
    <x v="9"/>
    <s v="Waals Gewest"/>
    <x v="4"/>
    <x v="3"/>
    <s v="410 O&amp;O-programma's en -projecten (subsidies en terugvorderbare voorschotten)"/>
    <s v="410 Programmes et projets de R&amp;D (subventions et avances récupérables)"/>
    <x v="0"/>
    <n v="16.239699999999999"/>
  </r>
  <r>
    <s v="Prévention et protection : Air, Eau, Sol-Achats de biens et services non durables spécifiques au programme, en ce compris études, documentation, relations publiques, participation à des séminaires et colloques, frais de réunions "/>
    <s v="Prévention et protection : Air, Eau, Sol-Achats de biens et services non durables spécifiques au programme, en ce compris études, documentation, relations publiques, participation à des séminaires et colloques, frais de réunions "/>
    <s v="15.13.12.01"/>
    <m/>
    <x v="0"/>
    <n v="1140.1600000000001"/>
    <n v="10"/>
    <s v="02. Milieubeheer en milieuzorg"/>
    <x v="9"/>
    <s v="Waals Gewest"/>
    <x v="4"/>
    <x v="3"/>
    <s v="410 O&amp;O-programma's en -projecten (subsidies en terugvorderbare voorschotten)"/>
    <s v="410 Programmes et projets de R&amp;D (subventions et avances récupérables)"/>
    <x v="0"/>
    <n v="114.01600000000001"/>
  </r>
  <r>
    <s v="Monuments, sites et fouilles-Subventions au secteur public concernant les monuments, sites et fouilles et la mise en valeur des objets et sites archéologiques"/>
    <s v="Monuments, sites et fouilles-Subventions au secteur public concernant les monuments, sites et fouilles et la mise en valeur des objets et sites archéologiques"/>
    <s v="16.21.41.01"/>
    <m/>
    <x v="0"/>
    <n v="100.85"/>
    <n v="100"/>
    <s v="04. Transport, telecommunicatie en andere infrastructuur"/>
    <x v="11"/>
    <s v="Waals Gewest"/>
    <x v="4"/>
    <x v="3"/>
    <s v="410 O&amp;O-programma's en -projecten (subsidies en terugvorderbare voorschotten)"/>
    <s v="410 Programmes et projets de R&amp;D (subventions et avances récupérables)"/>
    <x v="0"/>
    <n v="100.85"/>
  </r>
  <r>
    <s v="Subvention visant la recherche dans le domaine de l'energie"/>
    <s v="Subvention visant la recherche dans le domaine de l'energie"/>
    <s v="16.31.51.01"/>
    <m/>
    <x v="0"/>
    <n v="411.07"/>
    <n v="100"/>
    <s v="05. Energie"/>
    <x v="12"/>
    <s v="Waals Gewest"/>
    <x v="4"/>
    <x v="3"/>
    <s v="410 O&amp;O-programma's en -projecten (subsidies en terugvorderbare voorschotten)"/>
    <s v="410 Programmes et projets de R&amp;D (subventions et avances récupérables)"/>
    <x v="0"/>
    <n v="411.07"/>
  </r>
  <r>
    <s v="Energie-Subventions en matière de politique de l'énergie, visant notamment la recherche liée à l'énergie (compris plan air-climat)"/>
    <s v="Energie-Subventions en matière de politique de l'énergie, visant notamment la recherche liée à l'énergie (compris plan air-climat)"/>
    <s v="16.31.53.01"/>
    <m/>
    <x v="0"/>
    <n v="8399.9599999999991"/>
    <n v="30"/>
    <s v="05. Energie"/>
    <x v="12"/>
    <s v="Waals Gewest"/>
    <x v="4"/>
    <x v="3"/>
    <s v="324 Subsidies voor studies, enquêtes, expertise-contracten, onderzoekcontracten, acties n.e.g."/>
    <s v="324 Subventions pour études, enquêtes, contrats d'expertise, contrats de recherche, actions n.c.a."/>
    <x v="6"/>
    <n v="2519.9879999999998"/>
  </r>
  <r>
    <s v="Energie-Contrats, subventions ou transferts au secteur public en  vue d'investissements matériels et immatériels, y compris les projets de recherche relatifs au domaine de l'énergie"/>
    <s v="Energie-Contrats, subventions ou transferts au secteur public en  vue d'investissements matériels et immatériels, y compris les projets de recherche relatifs au domaine de l'énergie"/>
    <s v="16.31.63.02"/>
    <m/>
    <x v="0"/>
    <n v="5300.68"/>
    <n v="40"/>
    <s v="05. Energie"/>
    <x v="12"/>
    <s v="Waals Gewest"/>
    <x v="4"/>
    <x v="3"/>
    <s v="410 O&amp;O-programma's en -projecten (subsidies en terugvorderbare voorschotten)"/>
    <s v="410 Programmes et projets de R&amp;D (subventions et avances récupérables)"/>
    <x v="0"/>
    <n v="2120.2719999999999"/>
  </r>
  <r>
    <s v="Contrat, subventions au secteur public dans le cadre de projet s de recherche relatifs au domaine de l'énergie"/>
    <s v="Contrat, subventions au secteur public dans le cadre de projet s de recherche relatifs au domaine de l'énergie"/>
    <s v="16.31.63.04"/>
    <m/>
    <x v="0"/>
    <n v="1258.8699999999999"/>
    <n v="100"/>
    <s v="05. Energie"/>
    <x v="12"/>
    <s v="Waals Gewest"/>
    <x v="4"/>
    <x v="3"/>
    <s v="410 O&amp;O-programma's en -projecten (subsidies en terugvorderbare voorschotten)"/>
    <s v="410 Programmes et projets de R&amp;D (subventions et avances récupérables)"/>
    <x v="0"/>
    <n v="1258.8699999999999"/>
  </r>
  <r>
    <s v="Energie- Apports de capitaux et avances récupérables en matière de politique de l'énergie, visant notamment la recherche liée à l'énergie (contrat d'avenir)"/>
    <s v="Energie- Apports de capitaux et avances récupérables en matière de politique de l'énergie, visant notamment la recherche liée à l'énergie (contrat d'avenir)"/>
    <s v="16.31.81.01"/>
    <m/>
    <x v="0"/>
    <n v="212.64"/>
    <n v="100"/>
    <s v="05. Energie"/>
    <x v="12"/>
    <s v="Waals Gewest"/>
    <x v="4"/>
    <x v="3"/>
    <s v="410 O&amp;O-programma's en -projecten (subsidies en terugvorderbare voorschotten)"/>
    <s v="410 Programmes et projets de R&amp;D (subventions et avances récupérables)"/>
    <x v="0"/>
    <n v="212.64"/>
  </r>
  <r>
    <s v="Actions destinées à la valorisation des projets de recherche dans les secteurs des économie d'énergie et la construction durable-Plan Marshall 2.Vert"/>
    <s v="Actions destinées à la valorisation des projets de recherche dans les secteurs des économie d'énergie et la construction durable-Plan Marshall 2.Vert"/>
    <s v="16.41.01.04"/>
    <m/>
    <x v="0"/>
    <n v="203.76400000000001"/>
    <n v="100"/>
    <s v="05. Energie"/>
    <x v="12"/>
    <s v="Waals Gewest"/>
    <x v="4"/>
    <x v="3"/>
    <s v="410 O&amp;O-programma's en -projecten (subsidies en terugvorderbare voorschotten)"/>
    <s v="410 Programmes et projets de R&amp;D (subventions et avances récupérables)"/>
    <x v="0"/>
    <n v="203.76400000000001"/>
  </r>
  <r>
    <s v="Action de soutien au renforcement de la recherche Verte-Plan Marshall 2.Vert"/>
    <s v="Action de soutien au renforcement de la recherche Verte-Plan Marshall 2.Vert"/>
    <s v="16.41.01.08"/>
    <m/>
    <x v="0"/>
    <n v="3470.1055899999997"/>
    <n v="100"/>
    <s v="05. Energie"/>
    <x v="12"/>
    <s v="Waals Gewest"/>
    <x v="4"/>
    <x v="3"/>
    <s v="410 O&amp;O-programma's en -projecten (subsidies en terugvorderbare voorschotten)"/>
    <s v="410 Programmes et projets de R&amp;D (subventions et avances récupérables)"/>
    <x v="0"/>
    <n v="3470.1055899999997"/>
  </r>
  <r>
    <s v="Santé-Subventions au &quot;centre de recherche de la Défense sociale&quot; du Centre Hospitalier Psychiatrique &quot;Les Marronniers&quot;"/>
    <s v="Santé-Subventions au &quot;centre de recherche de la Défense sociale&quot; du Centre Hospitalier Psychiatrique &quot;Les Marronniers&quot;"/>
    <s v="17.12.31.03"/>
    <m/>
    <x v="0"/>
    <n v="202"/>
    <n v="100"/>
    <s v="07. Gezondheid"/>
    <x v="4"/>
    <s v="Waals Gewest"/>
    <x v="4"/>
    <x v="3"/>
    <s v="410 O&amp;O-programma's en -projecten (subsidies en terugvorderbare voorschotten)"/>
    <s v="410 Programmes et projets de R&amp;D (subventions et avances récupérables)"/>
    <x v="0"/>
    <n v="202"/>
  </r>
  <r>
    <s v="Santé-Subventions pour études, recherches et actions dans le domaine de la santé et de la santé mentale"/>
    <s v="Santé-Subventions pour études, recherches et actions dans le domaine de la santé et de la santé mentale"/>
    <s v="17.12.33.01"/>
    <m/>
    <x v="0"/>
    <n v="1164"/>
    <n v="10"/>
    <s v="07. Gezondheid"/>
    <x v="4"/>
    <s v="Waals Gewest"/>
    <x v="4"/>
    <x v="3"/>
    <s v="410 O&amp;O-programma's en -projecten (subsidies en terugvorderbare voorschotten)"/>
    <s v="410 Programmes et projets de R&amp;D (subventions et avances récupérables)"/>
    <x v="0"/>
    <n v="116.4"/>
  </r>
  <r>
    <s v="Action sociale-Soutien à des initiatives dans le domaine de l'action sociale"/>
    <s v="Action sociale-Soutien à des initiatives dans le domaine de l'action sociale"/>
    <s v="17.13.33.01"/>
    <m/>
    <x v="0"/>
    <n v="852.91"/>
    <n v="10"/>
    <s v="07. Gezondheid"/>
    <x v="4"/>
    <s v="Waals Gewest"/>
    <x v="4"/>
    <x v="3"/>
    <s v="410 O&amp;O-programma's en -projecten (subsidies en terugvorderbare voorschotten)"/>
    <s v="410 Programmes et projets de R&amp;D (subventions et avances récupérables)"/>
    <x v="0"/>
    <n v="85.290999999999997"/>
  </r>
  <r>
    <s v="Action sociale-Subventions pour le financement de recherches dans le domaine social"/>
    <s v="Action sociale-Subventions pour le financement de recherches dans le domaine social"/>
    <s v="17.13.33.02"/>
    <m/>
    <x v="0"/>
    <n v="33"/>
    <n v="100"/>
    <s v="07. Gezondheid"/>
    <x v="4"/>
    <s v="Waals Gewest"/>
    <x v="4"/>
    <x v="3"/>
    <s v="410 O&amp;O-programma's en -projecten (subsidies en terugvorderbare voorschotten)"/>
    <s v="410 Programmes et projets de R&amp;D (subventions et avances récupérables)"/>
    <x v="0"/>
    <n v="33"/>
  </r>
  <r>
    <s v="Action sociale-Subventions accordées à des organismes de recherche, d'information de réflexion et d'action, à caractère régional, transrégional et transnational en matière d'intégration des migrants"/>
    <s v="Action sociale-Subventions accordées à des organismes de recherche, d'information de réflexion et d'action, à caractère régional, transrégional et transnational en matière d'intégration des migrants"/>
    <s v="17.13.33.06"/>
    <m/>
    <x v="0"/>
    <n v="307.93"/>
    <n v="10"/>
    <s v="07. Gezondheid"/>
    <x v="4"/>
    <s v="Waals Gewest"/>
    <x v="4"/>
    <x v="3"/>
    <s v="410 O&amp;O-programma's en -projecten (subsidies en terugvorderbare voorschotten)"/>
    <s v="410 Programmes et projets de R&amp;D (subventions et avances récupérables)"/>
    <x v="0"/>
    <n v="30.793000000000003"/>
  </r>
  <r>
    <s v="Politique économique, coordination, réglementation, labels et information des aides-Subvention au F.N.R.S. pour le financement de conventions de recherche dans le secteur de l'économie wallonne"/>
    <s v="Politique économique, coordination, réglementation, labels et information des aides-Subvention au F.N.R.S. pour le financement de conventions de recherche dans le secteur de l'économie wallonne"/>
    <s v="18.05.41.02"/>
    <m/>
    <x v="0"/>
    <n v="252"/>
    <n v="100"/>
    <s v="11. Politieke en sociale systemen, structuren en processen"/>
    <x v="7"/>
    <s v="Waals Gewest"/>
    <x v="4"/>
    <x v="3"/>
    <s v="410 O&amp;O-programma's en -projecten (subsidies en terugvorderbare voorschotten)"/>
    <s v="410 Programmes et projets de R&amp;D (subventions et avances récupérables)"/>
    <x v="0"/>
    <n v="252"/>
  </r>
  <r>
    <s v="Subvention à l'IWEPS pour les dépenses de fonctionnement de l'observatoire de l'emploi"/>
    <s v="Subvention à l'IWEPS pour les dépenses de fonctionnement de l'observatoire de l'emploi"/>
    <s v="18.11.41.33"/>
    <m/>
    <x v="0"/>
    <n v="60"/>
    <n v="100"/>
    <s v="11. Politieke en sociale systemen, structuren en processen"/>
    <x v="7"/>
    <s v="Waals Gewest"/>
    <x v="4"/>
    <x v="3"/>
    <s v="314 Subsidies voor studies, enquêtes, onderzoek-contracten, acties n.e.g."/>
    <s v="314 Subventions pour études, enquêtes, contrats de recherche, actions n.c.a."/>
    <x v="6"/>
    <n v="60"/>
  </r>
  <r>
    <s v="Forem-Plan d'accompagnement à l'emploi"/>
    <s v="Forem-Plan d'accompagnement à l'emploi"/>
    <s v="18.12.41.04"/>
    <m/>
    <x v="0"/>
    <n v="48498"/>
    <n v="1.4"/>
    <s v="11. Politieke en sociale systemen, structuren en processen"/>
    <x v="7"/>
    <s v="Waals Gewest"/>
    <x v="4"/>
    <x v="3"/>
    <s v="314 Subsidies voor studies, enquêtes, onderzoek-contracten, acties n.e.g."/>
    <s v="314 Subventions pour études, enquêtes, contrats de recherche, actions n.c.a."/>
    <x v="6"/>
    <n v="678.97199999999998"/>
  </r>
  <r>
    <s v="Forem-Subvention de fonctionnement au Forem et pour la gestion du P.R.C."/>
    <s v="Forem-Subvention de fonctionnement au Forem et pour la gestion du P.R.C."/>
    <s v="18.12.41.08"/>
    <m/>
    <x v="0"/>
    <n v="91401"/>
    <n v="3.2"/>
    <s v="11. Politieke en sociale systemen, structuren en processen"/>
    <x v="7"/>
    <s v="Waals Gewest"/>
    <x v="4"/>
    <x v="3"/>
    <s v="314 Subsidies voor studies, enquêtes, onderzoek-contracten, acties n.e.g."/>
    <s v="314 Subventions pour études, enquêtes, contrats de recherche, actions n.c.a."/>
    <x v="6"/>
    <n v="2924.8320000000003"/>
  </r>
  <r>
    <s v="Werkingssubsidies aan eenheden van collectieve onderzoek, universiteiten en van de hoger onderwijs voor de realisatie van de met O&amp;O verwante diensten (artikel 10 van de ordonnantie van 21 februari 2002)"/>
    <s v="Subventions de fonctionnement à des unités de recherche collective, universitaires et de l'enseignement supérieur pour la réalisation de services connexes à la R&amp;D (article 10 de l’ordonnance du 21 février 2002)"/>
    <s v="02 001.34.01.3300"/>
    <m/>
    <x v="0"/>
    <n v="1635"/>
    <n v="100"/>
    <s v="06. Industriële productie en technologie"/>
    <x v="0"/>
    <s v="Brussels Hoofdstedelijk Gewest"/>
    <x v="0"/>
    <x v="4"/>
    <s v="410 O&amp;O-programma's en -projecten (subsidies en terugvorderbare voorschotten)"/>
    <s v="410 Programmes et projets de R&amp;D (subventions et avances récupérables)"/>
    <x v="0"/>
    <n v="1635"/>
  </r>
  <r>
    <s v="Werkingssubsidies aan ondernemingen voor precompetitief industrieel onderzoek en industrieel onderzoek (artikel 6 van de ordonnantie van 21 februari 2002)"/>
    <s v="Subventions de fonctionnement aux entreprises pour des actions de recherche industrielle précompétitive et de recherche industrielle (article 6 de l’ordonnance du 21 février 2002)"/>
    <s v="02 001.38.01.3132"/>
    <m/>
    <x v="0"/>
    <n v="4058"/>
    <n v="100"/>
    <s v="06. Industriële productie en technologie"/>
    <x v="0"/>
    <s v="Brussels Hoofdstedelijk Gewest"/>
    <x v="0"/>
    <x v="4"/>
    <s v="612 Précompetitief industrieel onderzoek (ex-IWONL)"/>
    <s v="612 Recherche industrielle précompétitive (ex-IRSIA)"/>
    <x v="1"/>
    <n v="4058"/>
  </r>
  <r>
    <s v="Subventions de fonctionnement à des PME pour le Programme Eurostars"/>
    <s v="Subventions de fonctionnement à des PME pour le Programme Eurostars"/>
    <s v="02 001.38.02.3132"/>
    <m/>
    <x v="0"/>
    <n v="410"/>
    <n v="100"/>
    <s v="06. Industriële productie en technologie"/>
    <x v="0"/>
    <s v="Brussels Hoofdstedelijk Gewest"/>
    <x v="0"/>
    <x v="4"/>
    <s v="410 O&amp;O-programma's en -projecten (subsidies en terugvorderbare voorschotten)"/>
    <s v="410 Programmes et projets de R&amp;D (subventions et avances récupérables)"/>
    <x v="0"/>
    <n v="410"/>
  </r>
  <r>
    <s v="Werkingssubsidies aan KMO's voor technische haalbaarheidsstudies, de indiening en instandhouding van octrooien (artikel 8§3 van de ordonnantie van 21 februari 2002)"/>
    <s v="Subventions de fonctionnement à des PME pour des études de faisabilité technique, le dépôt et le maintien de brevet (article 8 § 3 de l’ordonnance du 21 février 2002 )"/>
    <s v="02 001.38.03.3132"/>
    <m/>
    <x v="0"/>
    <n v="20"/>
    <n v="100"/>
    <s v="06. Industriële productie en technologie"/>
    <x v="0"/>
    <s v="Brussels Hoofdstedelijk Gewest"/>
    <x v="0"/>
    <x v="4"/>
    <s v="410 O&amp;O-programma's en -projecten (subsidies en terugvorderbare voorschotten)"/>
    <s v="410 Programmes et projets de R&amp;D (subventions et avances récupérables)"/>
    <x v="0"/>
    <n v="20"/>
  </r>
  <r>
    <s v="Toelagen aan ondernemingen voor preconcurrentiële ontwikkeling (artikel 7 van de ordonnantie van 21 februari 2002)"/>
    <s v="Subventions aux entreprises pour développement préconcurrentiel (article 7 de l'ordonnance du 21 février 2002)"/>
    <s v="02 001.38.05.3132"/>
    <m/>
    <x v="0"/>
    <n v="8032"/>
    <n v="100"/>
    <s v="06. Industriële productie en technologie"/>
    <x v="0"/>
    <s v="Brussels Hoofdstedelijk Gewest"/>
    <x v="0"/>
    <x v="4"/>
    <s v="410 O&amp;O-programma's en -projecten (subsidies en terugvorderbare voorschotten)"/>
    <s v="410 Programmes et projets de R&amp;D (subventions et avances récupérables)"/>
    <x v="0"/>
    <n v="8032"/>
  </r>
  <r>
    <s v="Subventions de fonctionnement aux entreprises pour l'innovation de procédé et d'organisation de services"/>
    <s v="Werkingssubsidies aan ondernemingen voor proces en organisatie innovatie op het gebied van de diensten"/>
    <s v="02 001.38.06.3132"/>
    <m/>
    <x v="0"/>
    <n v="71"/>
    <n v="100"/>
    <s v="06. Industriële productie en technologie"/>
    <x v="0"/>
    <s v="Brussels Hoofdstedelijk Gewest"/>
    <x v="0"/>
    <x v="4"/>
    <s v="410 O&amp;O-programma's en -projecten (subsidies en terugvorderbare voorschotten)"/>
    <s v="410 Programmes et projets de R&amp;D (subventions et avances récupérables)"/>
    <x v="0"/>
    <n v="71"/>
  </r>
  <r>
    <s v="Werkingssubsidies aan KMO's voor industriële eigendomsrechte"/>
    <s v="Subventions de fonctionnement à des PME pour droits de propriété intellectuelle"/>
    <s v="02 001.38.07.3132"/>
    <m/>
    <x v="0"/>
    <n v="250"/>
    <n v="100"/>
    <s v="06. Industriële productie en technologie"/>
    <x v="0"/>
    <s v="Brussels Hoofdstedelijk Gewest"/>
    <x v="0"/>
    <x v="4"/>
    <s v="410 O&amp;O-programma's en -projecten (subsidies en terugvorderbare voorschotten)"/>
    <s v="410 Programmes et projets de R&amp;D (subventions et avances récupérables)"/>
    <x v="0"/>
    <n v="250"/>
  </r>
  <r>
    <s v="Werkingssubsidies aan innovatieve KO's Starters"/>
    <s v="Suventions de fonctionnement à des jeunes PE innovantes"/>
    <s v="02 001.38.08.3132"/>
    <m/>
    <x v="0"/>
    <n v="300"/>
    <n v="100"/>
    <s v="06. Industriële productie en technologie"/>
    <x v="0"/>
    <s v="Brussels Hoofdstedelijk Gewest"/>
    <x v="0"/>
    <x v="4"/>
    <s v="410 O&amp;O-programma's en -projecten (subsidies en terugvorderbare voorschotten)"/>
    <s v="410 Programmes et projets de R&amp;D (subventions et avances récupérables)"/>
    <x v="0"/>
    <n v="300"/>
  </r>
  <r>
    <s v="Werkingssubsidies aan KMO's en middelgrote ondernemingen voor international partnerships"/>
    <s v="Subventions de fonctionnement à des PME et des moyennes entreprises pour des partenariats inernationaux"/>
    <s v="02 001.38.10.3132"/>
    <m/>
    <x v="0"/>
    <n v="97"/>
    <n v="100"/>
    <s v="06. Industriële productie en technologie"/>
    <x v="0"/>
    <s v="Brussels Hoofdstedelijk Gewest"/>
    <x v="0"/>
    <x v="4"/>
    <s v="410 O&amp;O-programma's en -projecten (subsidies en terugvorderbare voorschotten)"/>
    <s v="410 Programmes et projets de R&amp;D (subventions et avances récupérables)"/>
    <x v="0"/>
    <n v="97"/>
  </r>
  <r>
    <s v="Terugvorderbare voorschotten aan ondernemingen voor de vervaardiging van prototypes, voor onderzoek inzake geavanceerde technologie en voor de ontwikkeling van het regionaal toegepast onderzoek en de preconcurrentiële ontwikkeling"/>
    <s v="Avances récupérables aux entreprises pour la fabrication de prototypes, pour les recherches de technologie avancée et pour développer les travaux de recherche appliquée régionale et le développement préconcurrentiel"/>
    <s v="02 001.40.01.8112"/>
    <m/>
    <x v="0"/>
    <n v="1968"/>
    <n v="100"/>
    <s v="06. Industriële productie en technologie"/>
    <x v="0"/>
    <s v="Brussels Hoofdstedelijk Gewest"/>
    <x v="0"/>
    <x v="4"/>
    <s v="410 O&amp;O-programma's en -projecten (subsidies en terugvorderbare voorschotten)"/>
    <s v="410 Programmes et projets de R&amp;D (subventions et avances récupérables)"/>
    <x v="0"/>
    <n v="1968"/>
  </r>
  <r>
    <s v="Werkingssubsidies aan eenheden van collectieve onderzoek, universiteiten en van de hoger onderwijs voor de realisatie van de met O&amp;O verwante diensten (artikel 10 van de ordonnantie van 21 februari 2002 en artikel 18 van de ordonnantie van 26 maart 2009)"/>
    <s v="Subventions de fonctionnement à des unités de recherche collective, universitaires et de l'enseignement supérieur pour la réalisation de services connexes à la R&amp;D (article 18 de l'ordonnance du 26 mars 2009) "/>
    <s v="02 001.53.03.4430"/>
    <m/>
    <x v="0"/>
    <n v="860"/>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860"/>
  </r>
  <r>
    <s v="Werkingssubsidies aan eenheden van collectieve onderzoek, universiteiten en van de hoger onderwijs voor  international partnerships (artikel 23 van de ordonnantie van 26 maart 2009)"/>
    <s v="Subventions de fonctionnement à des unités de recherche collective, universitaires et de l'enseignement supérieur pour des partenariats internationaux (article 23 de l'ordonnance du 26 mars 2009)"/>
    <s v="02 001.53.04.4430"/>
    <m/>
    <x v="0"/>
    <n v="119"/>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119"/>
  </r>
  <r>
    <s v="Werkingssubsidies aan aan eenheden van collectieve onderzoek, universiteiten en van de hoger onderwijs voor de tijdelijke aanwerving van hooggekawlificeerd personeel (artikel 25 §1 van de ordonnantie van 26 maart 2009)"/>
    <s v="Subventions de fonctionnement à des unités de recherche collective, universitaires et de l'enseignement supérieur  pour l'engagement de personnel hautement qualifié (article 25 de l'ordonnance du 26 mars 2009)"/>
    <s v="02 001.53.05.4430"/>
    <m/>
    <x v="0"/>
    <n v="364"/>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364"/>
  </r>
  <r>
    <s v="Werkingssubsidies aan universiteiten, hoge scholen, KMO's en vzw's voor acties in verband met onderzoek, ontwikkeling, demonstratie en valorisatie op het vlak van het wetenschappelijk onderzoek financieerd door de EU "/>
    <s v="Subventions de fonctionnement aux universités, aux hautes écoles, aux PME et asbl pour des actions de recherche, de développement, de démonstration et de valorisation dans le domaine de la recherche scientifique cofinancées par l'UE"/>
    <s v="02 002.34.01.3300"/>
    <m/>
    <x v="0"/>
    <n v="20"/>
    <n v="100"/>
    <s v="06. Industriële productie en technologie"/>
    <x v="0"/>
    <s v="Brussels Hoofdstedelijk Gewest"/>
    <x v="0"/>
    <x v="4"/>
    <s v="410 O&amp;O-programma's en -projecten (subsidies en terugvorderbare voorschotten)"/>
    <s v="410 Programmes et projets de R&amp;D (subventions et avances récupérables)"/>
    <x v="0"/>
    <n v="20"/>
  </r>
  <r>
    <s v="Werkingssubsidies aan universiteiten, hogescholen, vzw's en ondernemingen voor acties in verband met onderzoek, ontwikkeling, demonstratie en valorisatie op het vlak van het wetenschappelijk onderzoek"/>
    <s v="Subventions de fonctionnement à des universités, des hautes écoles, asbl et entreprises pour des actions de recherche, de développement, de démonstration et de valorisation dans le domaine de la recherche scientifique"/>
    <s v="02 002.34.02.3300"/>
    <m/>
    <x v="0"/>
    <n v="158"/>
    <n v="100"/>
    <s v="06. Industriële productie en technologie"/>
    <x v="0"/>
    <s v="Brussels Hoofdstedelijk Gewest"/>
    <x v="0"/>
    <x v="4"/>
    <s v="410 O&amp;O-programma's en -projecten (subsidies en terugvorderbare voorschotten)"/>
    <s v="410 Programmes et projets de R&amp;D (subventions et avances récupérables)"/>
    <x v="0"/>
    <n v="158"/>
  </r>
  <r>
    <s v="Werkingssubsidies voor intergewestelijk collectief onderzoek en technologische sturing"/>
    <s v="Subventions de fonctionnement pour des actions interrégionales de recherche collective et de guidance technologique"/>
    <s v="02 002.34.03.3300"/>
    <m/>
    <x v="0"/>
    <n v="1060"/>
    <n v="100"/>
    <s v="06. Industriële productie en technologie"/>
    <x v="0"/>
    <s v="Brussels Hoofdstedelijk Gewest"/>
    <x v="0"/>
    <x v="4"/>
    <s v="410 O&amp;O-programma's en -projecten (subsidies en terugvorderbare voorschotten)"/>
    <s v="410 Programmes et projets de R&amp;D (subventions et avances récupérables)"/>
    <x v="0"/>
    <n v="1060"/>
  </r>
  <r>
    <s v="Werkingssubsidies aan de universiteiten en Hogescholen voor het programma SOIB"/>
    <s v="Subventions de fonctionnement aux universités et Hautes Ecoles pour le programme SOIB"/>
    <s v="02 002.34.05.3300"/>
    <m/>
    <x v="0"/>
    <n v="210"/>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210"/>
  </r>
  <r>
    <s v="Werkingssubsidies aan universiteiten en hogescholen voor jaarlijkse impulsprogramma's"/>
    <s v="Subventions de fonctionnement aux universités ou hautes écoles pour des programmes pluriannuels d'impulsion"/>
    <s v="02 002.34.06.3300"/>
    <m/>
    <x v="0"/>
    <n v="3661"/>
    <n v="100"/>
    <s v="06. Industriële productie en technologie"/>
    <x v="0"/>
    <s v="Brussels Hoofdstedelijk Gewest"/>
    <x v="0"/>
    <x v="4"/>
    <s v="410 O&amp;O-programma's en -projecten (subsidies en terugvorderbare voorschotten)"/>
    <s v="410 Programmes et projets de R&amp;D (subventions et avances récupérables)"/>
    <x v="0"/>
    <n v="3661"/>
  </r>
  <r>
    <s v="Werkingssubsidies aan universiteiten en hoge scholen  voor acties in verband met onderzoek, ontwikkeling, demonstratie en valorisatie op het vlak van het wetenschappelijk onderzoek financieerd door de EU "/>
    <s v="Subventions de fonctionnement aux universités, aux hautes écoles pour des actions de recherche, de développement, de démonstration et de valorisation dans le domaine de la recherche scientifique cofinancées par l'UE"/>
    <s v="02 002.53.01.4430"/>
    <m/>
    <x v="0"/>
    <n v="19"/>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19"/>
  </r>
  <r>
    <s v="Werkingssubsidies aan de universiteiten en Hogescholen voor het programma SOIB"/>
    <s v="Subventions de fonctionnement aux universités et Hautes Ecoles pour le programme SOIB"/>
    <s v="02 002.53.02.4430"/>
    <m/>
    <x v="0"/>
    <n v="2200"/>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2200"/>
  </r>
  <r>
    <s v="Werkingssubsidies aan universiteiten en hogescholen voor jaarlijkse impulsprogramma's"/>
    <s v="Subventions de fonctionnement aux universités ou hautes écoles pour des programmes pluriannuels d'impulsion"/>
    <s v="02 002.53.03.4430"/>
    <m/>
    <x v="0"/>
    <n v="4718"/>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4718"/>
  </r>
  <r>
    <s v="Werkingssubsidies aan universiteiten en hogescholen voor acties in verband met onderzoek, ontwikkeling, demonstratie en valorisatie op het vlak van het wetenschappelijk onderzoek"/>
    <s v="Subventions de fonctionnement à des universités et hautes écoles pour des actions de recherche, de développement, de démonstration et de valorisation dans le domaine de la recherche scientifique "/>
    <s v="02 002.53.04.4430"/>
    <m/>
    <x v="0"/>
    <n v="40"/>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40"/>
  </r>
  <r>
    <s v="Werkingssubsidies in het kader van het programma Prospective Research for Brussels bestemd voor universiteiten en hogescholen"/>
    <s v="Subventions de fonctionnement dans le cadre du programme Prospective Research for Brussels destiné aux universités et hautes écoles"/>
    <s v="02 003.34.01.3300"/>
    <m/>
    <x v="0"/>
    <n v="858"/>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858"/>
  </r>
  <r>
    <s v="Werkingssubsidies voor het programma Research in Brussels B2B brains back to Brussels"/>
    <s v="Subventions de fonctionnement pour le programmes B2B brains back to Brussels"/>
    <s v="02 003.34.03.3300"/>
    <m/>
    <x v="0"/>
    <n v="880"/>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880"/>
  </r>
  <r>
    <s v="Werkingssubsidies in het kader van het programma Prospective Research for Brussels bestemd voor universiteiten en hogescholen"/>
    <s v="Subventions de fonctionnement dans le cadre du programme Prospective Research for Brussels destiné aux universités et hautes écoles"/>
    <s v="02 003.53.01.4430"/>
    <m/>
    <x v="0"/>
    <n v="2349"/>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2349"/>
  </r>
  <r>
    <s v="Werkingssubsidies voor het programma Research in Brussels B2B brains back to Brussels bestemd voor universiteiten en hogescholen"/>
    <s v="Subventions de fonctionnement pour le programmes B2B brains back to Brussels destiné aux universités et hautes écoles"/>
    <s v="02 003.53.02.4430"/>
    <m/>
    <x v="0"/>
    <n v="1613"/>
    <n v="100"/>
    <s v="13. Algemene kennisvooruitgang: O&amp;O gefinancierd uit andere bronnen dan AUF"/>
    <x v="1"/>
    <s v="Brussels Hoofdstedelijk Gewest"/>
    <x v="0"/>
    <x v="4"/>
    <s v="410 O&amp;O-programma's en -projecten (subsidies en terugvorderbare voorschotten)"/>
    <s v="410 Programmes et projets de R&amp;D (subventions et avances récupérables)"/>
    <x v="0"/>
    <n v="1613"/>
  </r>
  <r>
    <s v="Dépenses de fonctionnement liées aux marchés publics pour la promotion de la recherche et le développement d'une société de la connaissance"/>
    <s v="Werkingsuitgaven verbonden met overheidsopdrachten voor de promotie van het wetenschappelijk onderzoek en aan de ontwikkeling van een kennismaatschappij"/>
    <s v="14 001.08.02.1211"/>
    <m/>
    <x v="0"/>
    <n v="36"/>
    <n v="100"/>
    <s v="13. Algemene kennisvooruitgang: O&amp;O gefinancierd uit andere bronnen dan AUF"/>
    <x v="1"/>
    <s v="Brussels Hoofdstedelijk Gewest"/>
    <x v="0"/>
    <x v="4"/>
    <s v="314 Subsidies voor studies, enquêtes, onderzoek-contracten, acties n.e.g."/>
    <s v="314 Subventions pour études, enquêtes, contrats de recherche, actions n.c.a."/>
    <x v="6"/>
    <n v="36"/>
  </r>
  <r>
    <s v="Dépenses juridiques"/>
    <s v="Juridische uitgaven"/>
    <s v="14 001.08.04.1211"/>
    <m/>
    <x v="0"/>
    <n v="2"/>
    <n v="100"/>
    <s v="13. Algemene kennisvooruitgang: O&amp;O gefinancierd uit andere bronnen dan AUF"/>
    <x v="1"/>
    <s v="Brussels Hoofdstedelijk Gewest"/>
    <x v="0"/>
    <x v="4"/>
    <s v="312 Administratie, controle, commissies, jury's..."/>
    <s v="312 Administration, contrôle, commissions, jurys..."/>
    <x v="6"/>
    <n v="2"/>
  </r>
  <r>
    <s v="Werkingssubsidies aan privé-verenigingen tencinde de promotie van het onderzoek te verzekeren"/>
    <s v="Subventions de fonctionnement aux associations privées afin d'assurer la promotion de la recherche"/>
    <s v="14 002.34.01.3300"/>
    <m/>
    <x v="0"/>
    <n v="377"/>
    <n v="100"/>
    <s v="13. Algemene kennisvooruitgang: O&amp;O gefinancierd uit andere bronnen dan AUF"/>
    <x v="1"/>
    <s v="Brussels Hoofdstedelijk Gewest"/>
    <x v="0"/>
    <x v="4"/>
    <s v="311 Subsidies reizen, beurzen, congressen, publikaties, tentoonstellingen..."/>
    <s v="311 Subventions, voyages, bourses, congrès, publications, expositions..."/>
    <x v="6"/>
    <n v="377"/>
  </r>
  <r>
    <s v="Werkingssubidies aan privé instellingen ten einde van de bevordering van het onderzoek en de ontwikkeling van een kennismaatschappij te verzekering"/>
    <s v="Subventions de fonctionnement aux associations privées afin d'assurer la promotion de la recherche et le développement d'une société de la connaissance"/>
    <s v="14 002.42.01.4523"/>
    <m/>
    <x v="0"/>
    <n v="75"/>
    <n v="100"/>
    <s v="13. Algemene kennisvooruitgang: O&amp;O gefinancierd uit andere bronnen dan AUF"/>
    <x v="1"/>
    <s v="Brussels Hoofdstedelijk Gewest"/>
    <x v="0"/>
    <x v="4"/>
    <s v="311 Subsidies reizen, beurzen, congressen, publikaties, tentoonstellingen..."/>
    <s v="311 Subventions, voyages, bourses, congrès, publications, expositions..."/>
    <x v="6"/>
    <n v="75"/>
  </r>
  <r>
    <s v="Werkingssubsidies aan onderwijsintellingen ten einide van de bevordering van het onderzoek en de ontwikkeling van een kennismaatschappij te verzekeren"/>
    <s v="Subventions de fonctionnement aux institutions d'enseignement afin d'assurer la promotion de la recherche et le développement d'une société de la connaissance"/>
    <s v="14 002.53.02.4430"/>
    <m/>
    <x v="0"/>
    <n v="170"/>
    <n v="100"/>
    <s v="13. Algemene kennisvooruitgang: O&amp;O gefinancierd uit andere bronnen dan AUF"/>
    <x v="1"/>
    <s v="Brussels Hoofdstedelijk Gewest"/>
    <x v="0"/>
    <x v="4"/>
    <s v="311 Subsidies reizen, beurzen, congressen, publikaties, tentoonstellingen..."/>
    <s v="311 Subventions, voyages, bourses, congrès, publications, expositions..."/>
    <x v="6"/>
    <n v="170"/>
  </r>
  <r>
    <s v="Werkingssubisidies aan privé instellingen voor onderzoeken, acties of studies zonder economische doel"/>
    <s v="Subventions de fonctionnement aux associations privées pour des recherches, actions ou études sans but économique"/>
    <s v="14 003.34.01.3300"/>
    <m/>
    <x v="0"/>
    <n v="94"/>
    <n v="100"/>
    <s v="13. Algemene kennisvooruitgang: O&amp;O gefinancierd uit andere bronnen dan AUF"/>
    <x v="1"/>
    <s v="Brussels Hoofdstedelijk Gewest"/>
    <x v="0"/>
    <x v="4"/>
    <s v="314 Subsidies voor studies, enquêtes, onderzoek-contracten, acties n.e.g."/>
    <s v="314 Subventions pour études, enquêtes, contrats de recherche, actions n.c.a."/>
    <x v="6"/>
    <n v="94"/>
  </r>
  <r>
    <s v="Werkingssubidies aan onderwijsinstellingen voor onderzoeken, acties of studies zonder economische doel"/>
    <s v="Subventions de fonctionnement aux institutions d'enseignement pour des recherches, actions ou études sans but économique"/>
    <s v="14 003.53.01.4430"/>
    <m/>
    <x v="0"/>
    <n v="223"/>
    <n v="100"/>
    <s v="13. Algemene kennisvooruitgang: O&amp;O gefinancierd uit andere bronnen dan AUF"/>
    <x v="1"/>
    <s v="Brussels Hoofdstedelijk Gewest"/>
    <x v="0"/>
    <x v="4"/>
    <s v="314 Subsidies voor studies, enquêtes, onderzoek-contracten, acties n.e.g."/>
    <s v="314 Subventions pour études, enquêtes, contrats de recherche, actions n.c.a."/>
    <x v="6"/>
    <n v="223"/>
  </r>
  <r>
    <s v="Dotation à WBI"/>
    <s v="Dotation à WBI"/>
    <s v="14114101"/>
    <m/>
    <x v="0"/>
    <n v="36873"/>
    <n v="2"/>
    <s v="09. Opvoeding"/>
    <x v="2"/>
    <s v="Franse Gemeenschap"/>
    <x v="1"/>
    <x v="4"/>
    <s v="322 Administratie, controle, commissies, jury's..."/>
    <s v="322 Administration, contrôle, commissions, jurys..."/>
    <x v="6"/>
    <n v="737.46"/>
  </r>
  <r>
    <s v="Honor. rém. experts mat. santé"/>
    <s v="Honor. rém. experts mat. santé"/>
    <s v="16011201"/>
    <m/>
    <x v="0"/>
    <n v="33"/>
    <n v="15"/>
    <s v="07. Gezondheid"/>
    <x v="4"/>
    <s v="Franse Gemeenschap"/>
    <x v="1"/>
    <x v="4"/>
    <s v="324 Subsidies voor studies, enquêtes, expertise-contracten, onderzoekcontracten, acties n.e.g."/>
    <s v="324 Subventions pour études, enquêtes, contrats d'expertise, contrats de recherche, actions n.c.a."/>
    <x v="6"/>
    <n v="4.95"/>
  </r>
  <r>
    <s v="Santé, com. études, rech."/>
    <s v="Santé, com. études, rech."/>
    <s v="16011220"/>
    <m/>
    <x v="0"/>
    <n v="20"/>
    <n v="55"/>
    <s v="07. Gezondheid"/>
    <x v="4"/>
    <s v="Franse Gemeenschap"/>
    <x v="1"/>
    <x v="4"/>
    <s v="314 Subsidies voor studies, enquêtes, onderzoek-contracten, acties n.e.g."/>
    <s v="314 Subventions pour études, enquêtes, contrats de recherche, actions n.c.a."/>
    <x v="6"/>
    <n v="11"/>
  </r>
  <r>
    <s v="Dot. Acad. médecine"/>
    <s v="Dot. Acad. médecine"/>
    <s v="16123302"/>
    <m/>
    <x v="0"/>
    <n v="107"/>
    <n v="25"/>
    <s v="07. Gezondheid"/>
    <x v="4"/>
    <s v="Franse Gemeenschap"/>
    <x v="1"/>
    <x v="4"/>
    <s v="220 Academies"/>
    <s v="220 Académies"/>
    <x v="5"/>
    <n v="26.75"/>
  </r>
  <r>
    <s v="Promotion de la santé et médecine préventive"/>
    <s v="Promotion de la santé et médecine préventive"/>
    <s v="16251201"/>
    <m/>
    <x v="0"/>
    <n v="955"/>
    <n v="7"/>
    <s v="07. Gezondheid"/>
    <x v="4"/>
    <s v="Franse Gemeenschap"/>
    <x v="1"/>
    <x v="4"/>
    <s v="211 Basisfinanciering, werking, investeringen van de WI"/>
    <s v="211 Financement de base, fonctionnement, investissements des IS"/>
    <x v="5"/>
    <n v="66.849999999999994"/>
  </r>
  <r>
    <s v="Problématiques émergentes et projets pilotes"/>
    <s v="Problématiques émergentes et projets pilotes"/>
    <s v="16253302"/>
    <m/>
    <x v="0"/>
    <n v="306"/>
    <n v="5"/>
    <s v="07. Gezondheid"/>
    <x v="4"/>
    <s v="Franse Gemeenschap"/>
    <x v="1"/>
    <x v="4"/>
    <s v="324 Subsidies voor studies, enquêtes, expertise-contracten, onderzoekcontracten, acties n.e.g."/>
    <s v="324 Subventions pour études, enquêtes, contrats d'expertise, contrats de recherche, actions n.c.a."/>
    <x v="6"/>
    <n v="15.3"/>
  </r>
  <r>
    <s v="Subvention Inst.Sc. L. Pasteur"/>
    <s v="Subvention Inst.Sc. L. Pasteur"/>
    <s v="16254540"/>
    <m/>
    <x v="0"/>
    <n v="38"/>
    <n v="10"/>
    <s v="07. Gezondheid"/>
    <x v="4"/>
    <s v="Franse Gemeenschap"/>
    <x v="1"/>
    <x v="4"/>
    <s v="211 Basisfinanciering, werking, investeringen van de WI"/>
    <s v="211 Financement de base, fonctionnement, investissements des IS"/>
    <x v="5"/>
    <n v="3.8"/>
  </r>
  <r>
    <s v="Subvention ONE"/>
    <s v="Subvention ONE"/>
    <s v="19114101"/>
    <m/>
    <x v="0"/>
    <n v="232786"/>
    <n v="1"/>
    <s v="07. Gezondheid"/>
    <x v="4"/>
    <s v="Franse Gemeenschap"/>
    <x v="1"/>
    <x v="4"/>
    <s v="313 Subsidies aan instellingen en verenigingen n.e.g."/>
    <s v="313 Subventions aux institutions et associations n.c.a."/>
    <x v="6"/>
    <n v="2327.86"/>
  </r>
  <r>
    <s v="Dép. Culture...enquêtes..."/>
    <s v="Dép. Culture...enquêtes..."/>
    <s v="20111220"/>
    <m/>
    <x v="0"/>
    <n v="250"/>
    <n v="55"/>
    <s v="10. Cultuur, recreatie, godsdienst en media"/>
    <x v="5"/>
    <s v="Franse Gemeenschap"/>
    <x v="1"/>
    <x v="4"/>
    <s v="324 Subsidies voor studies, enquêtes, expertise-contracten, onderzoekcontracten, acties n.e.g."/>
    <s v="324 Subventions pour études, enquêtes, contrats d'expertise, contrats de recherche, actions n.c.a."/>
    <x v="6"/>
    <n v="137.5"/>
  </r>
  <r>
    <s v="Subventions musées"/>
    <s v="Subventions musées"/>
    <s v="24113307"/>
    <m/>
    <x v="0"/>
    <n v="250"/>
    <n v="25"/>
    <s v="10. Cultuur, recreatie, godsdienst en media"/>
    <x v="5"/>
    <s v="Franse Gemeenschap"/>
    <x v="1"/>
    <x v="4"/>
    <s v="324 Subsidies voor studies, enquêtes, expertise-contracten, onderzoekcontracten, acties n.e.g."/>
    <s v="324 Subventions pour études, enquêtes, contrats d'expertise, contrats de recherche, actions n.c.a."/>
    <x v="6"/>
    <n v="62.5"/>
  </r>
  <r>
    <s v="Subventions musées"/>
    <s v="Subventions musées"/>
    <s v="24113308"/>
    <m/>
    <x v="0"/>
    <n v="85"/>
    <n v="25"/>
    <s v="10. Cultuur, recreatie, godsdienst en media"/>
    <x v="5"/>
    <s v="Franse Gemeenschap"/>
    <x v="1"/>
    <x v="4"/>
    <s v="324 Subsidies voor studies, enquêtes, expertise-contracten, onderzoekcontracten, acties n.e.g."/>
    <s v="324 Subventions pour études, enquêtes, contrats d'expertise, contrats de recherche, actions n.c.a."/>
    <x v="6"/>
    <n v="21.25"/>
  </r>
  <r>
    <s v="Subventions musées"/>
    <s v="Subventions musées"/>
    <s v="24113309"/>
    <m/>
    <x v="0"/>
    <n v="13"/>
    <n v="25"/>
    <s v="10. Cultuur, recreatie, godsdienst en media"/>
    <x v="5"/>
    <s v="Franse Gemeenschap"/>
    <x v="1"/>
    <x v="4"/>
    <s v="324 Subsidies voor studies, enquêtes, expertise-contracten, onderzoekcontracten, acties n.e.g."/>
    <s v="324 Subventions pour études, enquêtes, contrats d'expertise, contrats de recherche, actions n.c.a."/>
    <x v="6"/>
    <n v="3.25"/>
  </r>
  <r>
    <s v="Subventions musées"/>
    <s v="Subventions musées"/>
    <s v="24113310"/>
    <m/>
    <x v="0"/>
    <n v="79"/>
    <n v="25"/>
    <s v="10. Cultuur, recreatie, godsdienst en media"/>
    <x v="5"/>
    <s v="Franse Gemeenschap"/>
    <x v="1"/>
    <x v="4"/>
    <s v="324 Subsidies voor studies, enquêtes, expertise-contracten, onderzoekcontracten, acties n.e.g."/>
    <s v="324 Subventions pour études, enquêtes, contrats d'expertise, contrats de recherche, actions n.c.a."/>
    <x v="6"/>
    <n v="19.75"/>
  </r>
  <r>
    <s v="Subventions musées"/>
    <s v="Subventions musées"/>
    <s v="24113334"/>
    <m/>
    <x v="0"/>
    <n v="3424"/>
    <n v="22"/>
    <s v="10. Cultuur, recreatie, godsdienst en media"/>
    <x v="5"/>
    <s v="Franse Gemeenschap"/>
    <x v="1"/>
    <x v="4"/>
    <s v="324 Subsidies voor studies, enquêtes, expertise-contracten, onderzoekcontracten, acties n.e.g."/>
    <s v="324 Subventions pour études, enquêtes, contrats d'expertise, contrats de recherche, actions n.c.a."/>
    <x v="6"/>
    <n v="753.28"/>
  </r>
  <r>
    <s v="Subventions musées publics"/>
    <s v="Subventions musées publics"/>
    <s v="24114314"/>
    <m/>
    <x v="0"/>
    <n v="1643"/>
    <n v="25"/>
    <s v="10. Cultuur, recreatie, godsdienst en media"/>
    <x v="5"/>
    <s v="Franse Gemeenschap"/>
    <x v="1"/>
    <x v="4"/>
    <s v="324 Subsidies voor studies, enquêtes, expertise-contracten, onderzoekcontracten, acties n.e.g."/>
    <s v="324 Subventions pour études, enquêtes, contrats d'expertise, contrats de recherche, actions n.c.a."/>
    <x v="6"/>
    <n v="410.75"/>
  </r>
  <r>
    <s v="Subventions activités rech. ethnol."/>
    <s v="Subventions activités rech. ethnol."/>
    <s v="24133322"/>
    <m/>
    <x v="0"/>
    <n v="34"/>
    <n v="50"/>
    <s v="10. Cultuur, recreatie, godsdienst en media"/>
    <x v="5"/>
    <s v="Franse Gemeenschap"/>
    <x v="1"/>
    <x v="4"/>
    <s v="324 Subsidies voor studies, enquêtes, expertise-contracten, onderzoekcontracten, acties n.e.g."/>
    <s v="324 Subventions pour études, enquêtes, contrats d'expertise, contrats de recherche, actions n.c.a."/>
    <x v="6"/>
    <n v="17"/>
  </r>
  <r>
    <s v="Subventions Centres de culture scient."/>
    <s v="Subventions Centres de culture scient."/>
    <s v="24153340"/>
    <m/>
    <x v="0"/>
    <n v="25"/>
    <n v="100"/>
    <s v="10. Cultuur, recreatie, godsdienst en media"/>
    <x v="5"/>
    <s v="Franse Gemeenschap"/>
    <x v="1"/>
    <x v="4"/>
    <s v="324 Subsidies voor studies, enquêtes, expertise-contracten, onderzoekcontracten, acties n.e.g."/>
    <s v="324 Subventions pour études, enquêtes, contrats d'expertise, contrats de recherche, actions n.c.a."/>
    <x v="6"/>
    <n v="25"/>
  </r>
  <r>
    <s v="Rech...arts plast."/>
    <s v="Rech...arts plast."/>
    <s v="24211260"/>
    <m/>
    <x v="0"/>
    <n v="137"/>
    <n v="1"/>
    <s v="10. Cultuur, recreatie, godsdienst en media"/>
    <x v="5"/>
    <s v="Franse Gemeenschap"/>
    <x v="1"/>
    <x v="4"/>
    <s v="324 Subsidies voor studies, enquêtes, expertise-contracten, onderzoekcontracten, acties n.e.g."/>
    <s v="324 Subventions pour études, enquêtes, contrats d'expertise, contrats de recherche, actions n.c.a."/>
    <x v="6"/>
    <n v="1.37"/>
  </r>
  <r>
    <s v="Etudes rech. dom. sport"/>
    <s v="Etudes rech. dom. sport"/>
    <s v="26221232"/>
    <m/>
    <x v="0"/>
    <n v="100"/>
    <n v="25"/>
    <s v="10. Cultuur, recreatie, godsdienst en media"/>
    <x v="5"/>
    <s v="Franse Gemeenschap"/>
    <x v="1"/>
    <x v="4"/>
    <s v="314 Subsidies voor studies, enquêtes, onderzoek-contracten, acties n.e.g."/>
    <s v="314 Subventions pour études, enquêtes, contrats de recherche, actions n.c.a."/>
    <x v="6"/>
    <n v="25"/>
  </r>
  <r>
    <s v="Recherches subventions"/>
    <s v="Recherches subventions"/>
    <s v="40410110"/>
    <m/>
    <x v="0"/>
    <n v="867"/>
    <n v="100"/>
    <s v="09. Opvoeding"/>
    <x v="2"/>
    <s v="Franse Gemeenschap"/>
    <x v="1"/>
    <x v="4"/>
    <s v="324 Subsidies voor studies, enquêtes, expertise-contracten, onderzoekcontracten, acties n.e.g."/>
    <s v="324 Subventions pour études, enquêtes, contrats d'expertise, contrats de recherche, actions n.c.a."/>
    <x v="6"/>
    <n v="867"/>
  </r>
  <r>
    <s v="Frais de rech. en éducation/pol. enseign."/>
    <s v="Frais de rech. en éducation/pol. enseign."/>
    <s v="40411230"/>
    <m/>
    <x v="0"/>
    <n v="26"/>
    <n v="100"/>
    <s v="09. Opvoeding"/>
    <x v="2"/>
    <s v="Franse Gemeenschap"/>
    <x v="1"/>
    <x v="4"/>
    <s v="324 Subsidies voor studies, enquêtes, expertise-contracten, onderzoekcontracten, acties n.e.g."/>
    <s v="324 Subventions pour études, enquêtes, contrats d'expertise, contrats de recherche, actions n.c.a."/>
    <x v="6"/>
    <n v="26"/>
  </r>
  <r>
    <s v="Subvention recherches &amp; études pédagogiques"/>
    <s v="Subvention recherches &amp; études pédagogiques"/>
    <s v="40433308"/>
    <m/>
    <x v="0"/>
    <n v="45"/>
    <n v="55"/>
    <s v="09. Opvoeding"/>
    <x v="2"/>
    <s v="Franse Gemeenschap"/>
    <x v="1"/>
    <x v="4"/>
    <s v="324 Subsidies voor studies, enquêtes, expertise-contracten, onderzoekcontracten, acties n.e.g."/>
    <s v="324 Subventions pour études, enquêtes, contrats d'expertise, contrats de recherche, actions n.c.a."/>
    <x v="6"/>
    <n v="24.75"/>
  </r>
  <r>
    <s v="Dépenses de service (frais de fonctionnement)"/>
    <s v="Dépenses de service (frais de fonctionnement)"/>
    <s v="45021202"/>
    <m/>
    <x v="0"/>
    <n v="41"/>
    <n v="25"/>
    <s v="13. Algemene kennisvooruitgang: O&amp;O gefinancierd uit andere bronnen dan AUF"/>
    <x v="1"/>
    <s v="Franse Gemeenschap"/>
    <x v="1"/>
    <x v="4"/>
    <s v="322 Administratie, controle, commissies, jury's..."/>
    <s v="322 Administration, contrôle, commissions, jurys..."/>
    <x v="6"/>
    <n v="10.25"/>
  </r>
  <r>
    <s v="Dépenses de service (biens durables)"/>
    <s v="Dépenses de service (biens durables)"/>
    <s v="45027401"/>
    <m/>
    <x v="0"/>
    <n v="10"/>
    <n v="25"/>
    <s v="13. Algemene kennisvooruitgang: O&amp;O gefinancierd uit andere bronnen dan AUF"/>
    <x v="1"/>
    <s v="Franse Gemeenschap"/>
    <x v="1"/>
    <x v="4"/>
    <s v="322 Administratie, controle, commissies, jury's..."/>
    <s v="322 Administration, contrôle, commissions, jurys..."/>
    <x v="6"/>
    <n v="2.5"/>
  </r>
  <r>
    <s v="Subvention IHBR/EFAthènes"/>
    <s v="Subvention IHBR/EFAthènes"/>
    <s v="45113303"/>
    <m/>
    <x v="0"/>
    <n v="35"/>
    <n v="100"/>
    <s v="13. Algemene kennisvooruitgang: O&amp;O gefinancierd uit andere bronnen dan AUF"/>
    <x v="1"/>
    <s v="Franse Gemeenschap"/>
    <x v="1"/>
    <x v="4"/>
    <s v="323 Subsidies aan instellingen en verenigingen n.e.g."/>
    <s v="323 Subventions aux institutions et associations n.c.a."/>
    <x v="6"/>
    <n v="35"/>
  </r>
  <r>
    <s v="Subvention centre de recherche en math. (CREM)"/>
    <s v="Subvention centre de recherche en math. (CREM)"/>
    <s v="45123306"/>
    <m/>
    <x v="0"/>
    <n v="75"/>
    <n v="100"/>
    <s v="13. Algemene kennisvooruitgang: O&amp;O gefinancierd uit andere bronnen dan AUF"/>
    <x v="1"/>
    <s v="Franse Gemeenschap"/>
    <x v="1"/>
    <x v="4"/>
    <s v="323 Subsidies aan instellingen en verenigingen n.e.g."/>
    <s v="323 Subventions aux institutions et associations n.c.a."/>
    <x v="6"/>
    <n v="75"/>
  </r>
  <r>
    <s v="AUF"/>
    <s v="AUF"/>
    <s v="45123307"/>
    <m/>
    <x v="0"/>
    <n v="74"/>
    <n v="25"/>
    <s v="13. Algemene kennisvooruitgang: O&amp;O gefinancierd uit andere bronnen dan AUF"/>
    <x v="1"/>
    <s v="Franse Gemeenschap"/>
    <x v="1"/>
    <x v="4"/>
    <s v="313 Subsidies aan instellingen en verenigingen n.e.g."/>
    <s v="313 Subventions aux institutions et associations n.c.a."/>
    <x v="6"/>
    <n v="18.5"/>
  </r>
  <r>
    <s v="Subvention diffusion connaiss.scientifique"/>
    <s v="Subvention diffusion connaiss.scientifique"/>
    <s v="45123308"/>
    <m/>
    <x v="0"/>
    <n v="260"/>
    <n v="100"/>
    <s v="13. Algemene kennisvooruitgang: O&amp;O gefinancierd uit andere bronnen dan AUF"/>
    <x v="1"/>
    <s v="Franse Gemeenschap"/>
    <x v="1"/>
    <x v="4"/>
    <s v="321 Subsidies reizen, beurzen, congressen, publikaties, tentoonstellingen..."/>
    <s v="321 Subventions, voyages, bourses, congrès, publications, expositions..."/>
    <x v="6"/>
    <n v="260"/>
  </r>
  <r>
    <s v="Subventions à l'université des aînés"/>
    <s v="Subventions à l'université des aînés"/>
    <s v="45123309"/>
    <m/>
    <x v="0"/>
    <n v="24"/>
    <n v="25"/>
    <s v="13. Algemene kennisvooruitgang: O&amp;O gefinancierd uit andere bronnen dan AUF"/>
    <x v="1"/>
    <s v="Franse Gemeenschap"/>
    <x v="1"/>
    <x v="4"/>
    <s v="730 Andere programma's en projecten op internationaal vlak"/>
    <s v="730 Autres programmes et projets au niveau international"/>
    <x v="3"/>
    <n v="6"/>
  </r>
  <r>
    <s v="Subvention FRSFC/I.M."/>
    <s v="Subvention FRSFC/I.M."/>
    <s v="45203101"/>
    <m/>
    <x v="0"/>
    <n v="207"/>
    <n v="100"/>
    <s v="13. Algemene kennisvooruitgang: O&amp;O gefinancierd uit andere bronnen dan AUF"/>
    <x v="1"/>
    <s v="Franse Gemeenschap"/>
    <x v="1"/>
    <x v="4"/>
    <s v="440 FCFO - Fonds voor Collectief Fundamenteel Onderzoek-initiatief minister"/>
    <s v="440 FRFC - Fonds de la Recherche fondamentale collective-initiative ministérielle"/>
    <x v="0"/>
    <n v="207"/>
  </r>
  <r>
    <s v="Subvention FRSFC/I.M. (CRISP)"/>
    <s v="Subvention FRSFC/I.M. (CRISP)"/>
    <s v="45203301"/>
    <m/>
    <x v="0"/>
    <n v="442"/>
    <n v="100"/>
    <s v="13. Algemene kennisvooruitgang: O&amp;O gefinancierd uit andere bronnen dan AUF"/>
    <x v="1"/>
    <s v="Franse Gemeenschap"/>
    <x v="1"/>
    <x v="4"/>
    <s v="440 FCFO - Fonds voor Collectief Fundamenteel Onderzoek-initiatief minister"/>
    <s v="440 FRFC - Fonds de la Recherche fondamentale collective-initiative ministérielle"/>
    <x v="0"/>
    <n v="442"/>
  </r>
  <r>
    <s v="Subvention FRSFC/I.M. (sites archéologiques)"/>
    <s v="Subvention FRSFC/I.M. (sites archéologiques)"/>
    <s v="45203302"/>
    <m/>
    <x v="0"/>
    <n v="74"/>
    <n v="100"/>
    <s v="13. Algemene kennisvooruitgang: O&amp;O gefinancierd uit andere bronnen dan AUF"/>
    <x v="1"/>
    <s v="Franse Gemeenschap"/>
    <x v="1"/>
    <x v="4"/>
    <s v="440 FCFO - Fonds voor Collectief Fundamenteel Onderzoek-initiatief minister"/>
    <s v="440 FRFC - Fonds de la Recherche fondamentale collective-initiative ministérielle"/>
    <x v="0"/>
    <n v="74"/>
  </r>
  <r>
    <s v="Subvention FRSFC/I.M. (Inst. Intern. E. Solvay)"/>
    <s v="Subvention FRSFC/I.M. (Inst. Intern. E. Solvay)"/>
    <s v="45203303"/>
    <m/>
    <x v="0"/>
    <n v="52"/>
    <n v="100"/>
    <s v="13. Algemene kennisvooruitgang: O&amp;O gefinancierd uit andere bronnen dan AUF"/>
    <x v="1"/>
    <s v="Franse Gemeenschap"/>
    <x v="1"/>
    <x v="4"/>
    <s v="440 FCFO - Fonds voor Collectief Fundamenteel Onderzoek-initiatief minister"/>
    <s v="440 FRFC - Fonds de la Recherche fondamentale collective-initiative ministérielle"/>
    <x v="0"/>
    <n v="52"/>
  </r>
  <r>
    <s v="Printemps des Sciences"/>
    <s v="Printemps des Sciences"/>
    <s v="45310101"/>
    <m/>
    <x v="0"/>
    <n v="274"/>
    <n v="100"/>
    <s v="13. Algemene kennisvooruitgang: O&amp;O gefinancierd uit andere bronnen dan AUF"/>
    <x v="1"/>
    <s v="Franse Gemeenschap"/>
    <x v="1"/>
    <x v="4"/>
    <s v="321 Subsidies reizen, beurzen, congressen, publikaties, tentoonstellingen..."/>
    <s v="321 Subventions, voyages, bourses, congrès, publications, expositions..."/>
    <x v="6"/>
    <n v="274"/>
  </r>
  <r>
    <s v="Subvention prix, bourses et part.act.scient."/>
    <s v="Subvention prix, bourses et part.act.scient."/>
    <s v="45313309"/>
    <m/>
    <x v="0"/>
    <n v="131"/>
    <n v="100"/>
    <s v="13. Algemene kennisvooruitgang: O&amp;O gefinancierd uit andere bronnen dan AUF"/>
    <x v="1"/>
    <s v="Franse Gemeenschap"/>
    <x v="1"/>
    <x v="4"/>
    <s v="321 Subsidies reizen, beurzen, congressen, publikaties, tentoonstellingen..."/>
    <s v="321 Subventions, voyages, bourses, congrès, publications, expositions..."/>
    <x v="6"/>
    <n v="131"/>
  </r>
  <r>
    <s v="Subventions aux associations étudiants"/>
    <s v="Subventions aux associations étudiants"/>
    <s v="45313311"/>
    <m/>
    <x v="0"/>
    <n v="105"/>
    <n v="10"/>
    <s v="09. Opvoeding"/>
    <x v="2"/>
    <s v="Franse Gemeenschap"/>
    <x v="1"/>
    <x v="4"/>
    <s v="321 Subsidies reizen, beurzen, congressen, publikaties, tentoonstellingen..."/>
    <s v="321 Subventions, voyages, bourses, congrès, publications, expositions..."/>
    <x v="6"/>
    <n v="10.5"/>
  </r>
  <r>
    <s v="Subventions Assoc. scientif. et univ."/>
    <s v="Subventions Assoc. scientif. et univ."/>
    <s v="45313312"/>
    <m/>
    <x v="0"/>
    <n v="48"/>
    <n v="100"/>
    <s v="13. Algemene kennisvooruitgang: O&amp;O gefinancierd uit andere bronnen dan AUF"/>
    <x v="1"/>
    <s v="Franse Gemeenschap"/>
    <x v="1"/>
    <x v="4"/>
    <s v="321 Subsidies reizen, beurzen, congressen, publikaties, tentoonstellingen..."/>
    <s v="321 Subventions, voyages, bourses, congrès, publications, expositions..."/>
    <x v="6"/>
    <n v="48"/>
  </r>
  <r>
    <s v="Subvention voyages Jeun.chercheurs &amp; étudiants"/>
    <s v="Subvention voyages Jeun.chercheurs &amp; étudiants"/>
    <s v="45323311"/>
    <m/>
    <x v="0"/>
    <n v="50"/>
    <n v="100"/>
    <s v="13. Algemene kennisvooruitgang: O&amp;O gefinancierd uit andere bronnen dan AUF"/>
    <x v="1"/>
    <s v="Franse Gemeenschap"/>
    <x v="1"/>
    <x v="4"/>
    <s v="321 Subsidies reizen, beurzen, congressen, publikaties, tentoonstellingen..."/>
    <s v="321 Subventions, voyages, bourses, congrès, publications, expositions..."/>
    <x v="6"/>
    <n v="50"/>
  </r>
  <r>
    <s v="Subvention FNRS (Loi 27/7/71+Plan expans.)"/>
    <s v="Subvention FNRS (Loi 27/7/71+Plan expans.)"/>
    <s v="45334104à05"/>
    <m/>
    <x v="0"/>
    <n v="51403"/>
    <n v="100"/>
    <s v="13. Algemene kennisvooruitgang: O&amp;O gefinancierd uit andere bronnen dan AUF"/>
    <x v="1"/>
    <s v="Franse Gemeenschap"/>
    <x v="1"/>
    <x v="4"/>
    <s v="510 NFWO - Nationaal Fonds voor Wetenschappelijk Onderzoek"/>
    <s v="510 FNRS - Fonds national de Recherche scientifique"/>
    <x v="2"/>
    <n v="51403"/>
  </r>
  <r>
    <s v="Subvention FRSM"/>
    <s v="Subvention FRSM"/>
    <s v="45334106"/>
    <m/>
    <x v="0"/>
    <n v="10500"/>
    <n v="100"/>
    <s v="13. Algemene kennisvooruitgang: O&amp;O gefinancierd uit andere bronnen dan AUF"/>
    <x v="1"/>
    <s v="Franse Gemeenschap"/>
    <x v="1"/>
    <x v="4"/>
    <s v="540 FGWO - Fonds voor Geneeskundig Wetenschappelijk Onderzoek"/>
    <s v="540 FRSM - Fonds de la Recherche scientifique médicale"/>
    <x v="2"/>
    <n v="10500"/>
  </r>
  <r>
    <s v="Subvention FRIA/bourses"/>
    <s v="Subvention FRIA/bourses"/>
    <s v="45334107"/>
    <m/>
    <x v="0"/>
    <n v="12088"/>
    <n v="100"/>
    <s v="13. Algemene kennisvooruitgang: O&amp;O gefinancierd uit andere bronnen dan AUF"/>
    <x v="1"/>
    <s v="Franse Gemeenschap"/>
    <x v="1"/>
    <x v="4"/>
    <s v="450 Specialisatiebeurzen (ex-IWONL)"/>
    <s v="450 Bourses de spécialisation (ex-IRSIA)"/>
    <x v="0"/>
    <n v="12088"/>
  </r>
  <r>
    <s v="Subvention IISN"/>
    <s v="Subvention IISN"/>
    <s v="45334108"/>
    <m/>
    <x v="0"/>
    <n v="9006"/>
    <n v="100"/>
    <s v="13. Algemene kennisvooruitgang: O&amp;O gefinancierd uit andere bronnen dan AUF"/>
    <x v="1"/>
    <s v="Franse Gemeenschap"/>
    <x v="1"/>
    <x v="4"/>
    <s v="530 IIKW - Interuniversitair Instituut voor Kernwetenschappen"/>
    <s v="530 IISN - Institut interuniversitaire des Sciences nucléaires"/>
    <x v="2"/>
    <n v="9006"/>
  </r>
  <r>
    <s v="Subvention FRESH"/>
    <s v="Subvention FRESH"/>
    <s v="45334109"/>
    <m/>
    <x v="0"/>
    <n v="5221"/>
    <n v="100"/>
    <s v="13. Algemene kennisvooruitgang: O&amp;O gefinancierd uit andere bronnen dan AUF"/>
    <x v="1"/>
    <s v="Franse Gemeenschap"/>
    <x v="1"/>
    <x v="4"/>
    <s v="550 ICM - Interuniversitaire College voor Doctoraatsstudies in de Managementwetenschappen"/>
    <s v="550 CIM - Collège interuniversitaire d'Etudes doctorales dans les Sciences du Management"/>
    <x v="2"/>
    <n v="5221"/>
  </r>
  <r>
    <s v="Subvention FRSFC/chercheurs"/>
    <s v="Subvention FRSFC/chercheurs"/>
    <s v="45334110"/>
    <m/>
    <x v="0"/>
    <n v="14894"/>
    <n v="100"/>
    <s v="13. Algemene kennisvooruitgang: O&amp;O gefinancierd uit andere bronnen dan AUF"/>
    <x v="1"/>
    <s v="Franse Gemeenschap"/>
    <x v="1"/>
    <x v="4"/>
    <s v="520 FCFO - Fonds voor Collectief Fundamenteel Onderzoek-initiatief navorsers"/>
    <s v="520 FRFC - Fonds de la Recherche fondamentale collective-initiative chercheurs"/>
    <x v="2"/>
    <n v="14894"/>
  </r>
  <r>
    <s v="Subvention infrastructures de recherche"/>
    <s v="Subvention infrastructures de recherche"/>
    <s v="45344110"/>
    <m/>
    <x v="0"/>
    <n v="614"/>
    <n v="15"/>
    <s v="13. Algemene kennisvooruitgang: O&amp;O gefinancierd uit andere bronnen dan AUF"/>
    <x v="1"/>
    <s v="Franse Gemeenschap"/>
    <x v="1"/>
    <x v="4"/>
    <s v="323 Subsidies aan instellingen en verenigingen n.e.g."/>
    <s v="323 Subventions aux institutions et associations n.c.a."/>
    <x v="6"/>
    <n v="92.1"/>
  </r>
  <r>
    <s v="Subvention A.R.C."/>
    <s v="Subvention A.R.C."/>
    <s v="45354113"/>
    <m/>
    <x v="0"/>
    <n v="15083"/>
    <n v="100"/>
    <s v="13. Algemene kennisvooruitgang: O&amp;O gefinancierd uit andere bronnen dan AUF"/>
    <x v="1"/>
    <s v="Franse Gemeenschap"/>
    <x v="1"/>
    <x v="4"/>
    <s v="420 GOA - Geconcerteerde onderzoekacties"/>
    <s v="420 ARC - Actions de Recherche concertées"/>
    <x v="0"/>
    <n v="15083"/>
  </r>
  <r>
    <s v="Fonds spéciaux univ."/>
    <s v="Fonds spéciaux univ."/>
    <s v="45354114"/>
    <m/>
    <x v="0"/>
    <n v="15001"/>
    <n v="100"/>
    <s v="13. Algemene kennisvooruitgang: O&amp;O gefinancierd uit andere bronnen dan AUF"/>
    <x v="1"/>
    <s v="Franse Gemeenschap"/>
    <x v="1"/>
    <x v="4"/>
    <s v="130 Speciale fondsen voor onderzoek in universiteiten"/>
    <s v="130 Fonds spéciaux de recherche dans les universités"/>
    <x v="4"/>
    <n v="15001"/>
  </r>
  <r>
    <s v="Applic. de la charte europ. du chercheur"/>
    <s v="Applic. de la charte europ. du chercheur"/>
    <s v="45354115"/>
    <m/>
    <x v="0"/>
    <n v="150"/>
    <n v="100"/>
    <s v="13. Algemene kennisvooruitgang: O&amp;O gefinancierd uit andere bronnen dan AUF"/>
    <x v="1"/>
    <s v="Franse Gemeenschap"/>
    <x v="1"/>
    <x v="4"/>
    <s v="322 Administratie, controle, commissies, jury's..."/>
    <s v="322 Administration, contrôle, commissions, jurys..."/>
    <x v="6"/>
    <n v="150"/>
  </r>
  <r>
    <s v="Recherches et enquête en matière d'éducation (OCDE)"/>
    <s v="Recherches et enquête en matière d'éducation (OCDE)"/>
    <s v="45363301"/>
    <m/>
    <x v="0"/>
    <n v="229"/>
    <n v="100"/>
    <s v="09. Opvoeding"/>
    <x v="2"/>
    <s v="Franse Gemeenschap"/>
    <x v="1"/>
    <x v="4"/>
    <s v="730 Andere programma's en projecten op internationaal vlak"/>
    <s v="730 Autres programmes et projets au niveau international"/>
    <x v="3"/>
    <n v="229"/>
  </r>
  <r>
    <s v="Academie Royale des Sciences, Lettres et Beaux-Arts (ARSLB)"/>
    <s v="Academie Royale des Sciences, Lettres et Beaux-Arts (ARSLB)"/>
    <s v="46(6101excl)"/>
    <m/>
    <x v="0"/>
    <n v="1647"/>
    <n v="75"/>
    <s v="13. Algemene kennisvooruitgang: O&amp;O gefinancierd uit andere bronnen dan AUF"/>
    <x v="1"/>
    <s v="Franse Gemeenschap"/>
    <x v="1"/>
    <x v="4"/>
    <s v="220 Academies"/>
    <s v="220 Académies"/>
    <x v="5"/>
    <n v="1235.25"/>
  </r>
  <r>
    <s v="Serv.commissaires &amp; Délégués Gouvt/Univ."/>
    <s v="Serv.commissaires &amp; Délégués Gouvt/Univ."/>
    <s v="54011101"/>
    <m/>
    <x v="0"/>
    <n v="893"/>
    <n v="25"/>
    <s v="13. Algemene kennisvooruitgang: O&amp;O gefinancierd uit andere bronnen dan AUF"/>
    <x v="1"/>
    <s v="Franse Gemeenschap"/>
    <x v="1"/>
    <x v="4"/>
    <s v="322 Administratie, controle, commissies, jury's..."/>
    <s v="322 Administration, contrôle, commissions, jurys..."/>
    <x v="6"/>
    <n v="223.25"/>
  </r>
  <r>
    <s v="Serv.commissaires &amp; Délégués Gouvt/Univ."/>
    <s v="Serv.commissaires &amp; Délégués Gouvt/Univ."/>
    <s v="54011201"/>
    <m/>
    <x v="0"/>
    <n v="540"/>
    <n v="25"/>
    <s v="13. Algemene kennisvooruitgang: O&amp;O gefinancierd uit andere bronnen dan AUF"/>
    <x v="1"/>
    <s v="Franse Gemeenschap"/>
    <x v="1"/>
    <x v="4"/>
    <s v="322 Administratie, controle, commissies, jury's..."/>
    <s v="322 Administration, contrôle, commissions, jurys..."/>
    <x v="6"/>
    <n v="135"/>
  </r>
  <r>
    <s v="Serv.commissaires &amp; Délégués Gouvt/Univ."/>
    <s v="Serv.commissaires &amp; Délégués Gouvt/Univ."/>
    <s v="54011202"/>
    <m/>
    <x v="0"/>
    <n v="228"/>
    <n v="25"/>
    <s v="13. Algemene kennisvooruitgang: O&amp;O gefinancierd uit andere bronnen dan AUF"/>
    <x v="1"/>
    <s v="Franse Gemeenschap"/>
    <x v="1"/>
    <x v="4"/>
    <s v="322 Administratie, controle, commissies, jury's..."/>
    <s v="322 Administration, contrôle, commissions, jurys..."/>
    <x v="6"/>
    <n v="57"/>
  </r>
  <r>
    <s v="Universités de la communauté-alloc. de fonct."/>
    <s v="Universités de la communauté-alloc. de fonct."/>
    <s v="54104112à14"/>
    <m/>
    <x v="0"/>
    <n v="203373"/>
    <n v="25"/>
    <s v="12. Algemene kennisvooruitgang: O&amp;O gefinancierd uit algemene universiteitsfondsen (AUF)"/>
    <x v="3"/>
    <s v="Franse Gemeenschap"/>
    <x v="1"/>
    <x v="4"/>
    <s v="112 Werkingsuitkering Franstalige instellingen"/>
    <s v="112 Allocation de fonctionnement institutions francophones"/>
    <x v="4"/>
    <n v="50843.25"/>
  </r>
  <r>
    <s v="AcadémieWallonie-Europe-alloc. De fonct."/>
    <s v="AcadémieWallonie-Europe-alloc. De fonct."/>
    <s v="54104115"/>
    <m/>
    <x v="0"/>
    <n v="10702"/>
    <n v="25"/>
    <s v="12. Algemene kennisvooruitgang: O&amp;O gefinancierd uit algemene universiteitsfondsen (AUF)"/>
    <x v="3"/>
    <s v="Franse Gemeenschap"/>
    <x v="1"/>
    <x v="4"/>
    <s v="112 Werkingsuitkering Franstalige instellingen"/>
    <s v="112 Allocation de fonctionnement institutions francophones"/>
    <x v="4"/>
    <n v="2675.5"/>
  </r>
  <r>
    <s v="Subvention C.H.U."/>
    <s v="Subvention C.H.U."/>
    <s v="54114116"/>
    <m/>
    <x v="0"/>
    <n v="8924"/>
    <n v="25"/>
    <s v="12. Algemene kennisvooruitgang: O&amp;O gefinancierd uit algemene universiteitsfondsen (AUF)"/>
    <x v="3"/>
    <s v="Franse Gemeenschap"/>
    <x v="1"/>
    <x v="4"/>
    <s v="145 Bijzondere kredietlijnen (niet harmoniseerbaar)"/>
    <s v="145 Lignes de crédit particulières (non harmonisables)"/>
    <x v="4"/>
    <n v="2231"/>
  </r>
  <r>
    <s v="Subvention K CHU-Ulg"/>
    <s v="Subvention K CHU-Ulg"/>
    <s v="54116101"/>
    <m/>
    <x v="0"/>
    <n v="2110"/>
    <n v="25"/>
    <s v="12. Algemene kennisvooruitgang: O&amp;O gefinancierd uit algemene universiteitsfondsen (AUF)"/>
    <x v="3"/>
    <s v="Franse Gemeenschap"/>
    <x v="1"/>
    <x v="4"/>
    <s v="144 Academische ziekenhuizen"/>
    <s v="144 Hôpitaux académiques"/>
    <x v="4"/>
    <n v="527.5"/>
  </r>
  <r>
    <s v="Subventions sociales Univ. CFB"/>
    <s v="Subventions sociales Univ. CFB"/>
    <s v="54134115"/>
    <m/>
    <x v="0"/>
    <n v="6375"/>
    <n v="25"/>
    <s v="12. Algemene kennisvooruitgang: O&amp;O gefinancierd uit algemene universiteitsfondsen (AUF)"/>
    <x v="3"/>
    <s v="Franse Gemeenschap"/>
    <x v="1"/>
    <x v="4"/>
    <s v="112 Werkingsuitkering Franstalige instellingen"/>
    <s v="112 Allocation de fonctionnement institutions francophones"/>
    <x v="4"/>
    <n v="1593.75"/>
  </r>
  <r>
    <s v="Art. 34 loi 27/07/71"/>
    <s v="Art. 34 loi 27/07/71"/>
    <s v="54204402"/>
    <m/>
    <x v="0"/>
    <n v="7562"/>
    <n v="25"/>
    <s v="12. Algemene kennisvooruitgang: O&amp;O gefinancierd uit algemene universiteitsfondsen (AUF)"/>
    <x v="3"/>
    <s v="Franse Gemeenschap"/>
    <x v="1"/>
    <x v="4"/>
    <s v="145 Bijzondere kredietlijnen (niet harmoniseerbaar)"/>
    <s v="145 Lignes de crédit particulières (non harmonisables)"/>
    <x v="4"/>
    <n v="1890.5"/>
  </r>
  <r>
    <s v="Subvention Dép. Environnement ULg"/>
    <s v="Subvention Dép. Environnement ULg"/>
    <s v="54214404"/>
    <m/>
    <x v="0"/>
    <n v="3027"/>
    <n v="25"/>
    <s v="12. Algemene kennisvooruitgang: O&amp;O gefinancierd uit algemene universiteitsfondsen (AUF)"/>
    <x v="3"/>
    <s v="Franse Gemeenschap"/>
    <x v="1"/>
    <x v="4"/>
    <s v="121 Fondation Universitaire Luxembourgeoise - F.U.L."/>
    <s v="121 Fondation Universitaire Luxembourgeoise - F.U.L."/>
    <x v="4"/>
    <n v="756.75"/>
  </r>
  <r>
    <s v="Subvention Institut Univ. Etude Judaisme M.Buber"/>
    <s v="Subvention Institut Univ. Etude Judaisme M.Buber"/>
    <s v="54214405"/>
    <m/>
    <x v="0"/>
    <n v="166"/>
    <n v="25"/>
    <s v="13. Algemene kennisvooruitgang: O&amp;O gefinancierd uit andere bronnen dan AUF"/>
    <x v="1"/>
    <s v="Franse Gemeenschap"/>
    <x v="1"/>
    <x v="4"/>
    <s v="128 Universitair Instituut voor de Studie van het Jodendom - Martin Buber"/>
    <s v="128 Institut universitaire pour l'étude du judaïsme - Martin Buber"/>
    <x v="4"/>
    <n v="41.5"/>
  </r>
  <r>
    <s v="Subventions sociales Univ. Subventionnées"/>
    <s v="Subventions sociales Univ. Subventionnées"/>
    <s v="54224403"/>
    <m/>
    <x v="0"/>
    <n v="15236"/>
    <n v="25"/>
    <s v="12. Algemene kennisvooruitgang: O&amp;O gefinancierd uit algemene universiteitsfondsen (AUF)"/>
    <x v="3"/>
    <s v="Franse Gemeenschap"/>
    <x v="1"/>
    <x v="4"/>
    <s v="112 Werkingsuitkering Franstalige instellingen"/>
    <s v="112 Allocation de fonctionnement institutions francophones"/>
    <x v="4"/>
    <n v="3809"/>
  </r>
  <r>
    <s v="Universités libres-alloc. de fonct."/>
    <s v="Universités libres-alloc. de fonct."/>
    <s v="54234412à17"/>
    <m/>
    <x v="0"/>
    <n v="387693"/>
    <n v="25"/>
    <s v="12. Algemene kennisvooruitgang: O&amp;O gefinancierd uit algemene universiteitsfondsen (AUF)"/>
    <x v="3"/>
    <s v="Franse Gemeenschap"/>
    <x v="1"/>
    <x v="4"/>
    <s v="112 Werkingsuitkering Franstalige instellingen"/>
    <s v="112 Allocation de fonctionnement institutions francophones"/>
    <x v="4"/>
    <n v="96923.25"/>
  </r>
  <r>
    <s v="Académie Louvain-alloc. de fonct."/>
    <s v="Académie Louvain-alloc. de fonct."/>
    <s v="54234418"/>
    <m/>
    <x v="0"/>
    <n v="16074"/>
    <n v="25"/>
    <s v="12. Algemene kennisvooruitgang: O&amp;O gefinancierd uit algemene universiteitsfondsen (AUF)"/>
    <x v="3"/>
    <s v="Franse Gemeenschap"/>
    <x v="1"/>
    <x v="4"/>
    <s v="112 Werkingsuitkering Franstalige instellingen"/>
    <s v="112 Allocation de fonctionnement institutions francophones"/>
    <x v="4"/>
    <n v="4018.5"/>
  </r>
  <r>
    <s v="Académie Wallonie-Bruxelles-alloc. de fonct."/>
    <s v="Académie Wallonie-Bruxelles-alloc. de fonct."/>
    <s v="54234419"/>
    <m/>
    <x v="0"/>
    <n v="14855"/>
    <n v="25"/>
    <s v="12. Algemene kennisvooruitgang: O&amp;O gefinancierd uit algemene universiteitsfondsen (AUF)"/>
    <x v="3"/>
    <s v="Franse Gemeenschap"/>
    <x v="1"/>
    <x v="4"/>
    <s v="112 Werkingsuitkering Franstalige instellingen"/>
    <s v="112 Allocation de fonctionnement institutions francophones"/>
    <x v="4"/>
    <n v="3713.75"/>
  </r>
  <r>
    <s v="Subvention CUNIC (Centre Univ. Charleroi)/CIFoP/IPC"/>
    <s v="Subvention CUNIC (Centre Univ. Charleroi)/CIFoP/IPC"/>
    <s v="54303314"/>
    <m/>
    <x v="0"/>
    <n v="259"/>
    <n v="25"/>
    <s v="13. Algemene kennisvooruitgang: O&amp;O gefinancierd uit andere bronnen dan AUF"/>
    <x v="1"/>
    <s v="Franse Gemeenschap"/>
    <x v="1"/>
    <x v="4"/>
    <s v="323 Subsidies aan instellingen en verenigingen n.e.g."/>
    <s v="323 Subventions aux institutions et associations n.c.a."/>
    <x v="6"/>
    <n v="64.75"/>
  </r>
  <r>
    <s v="Achats biens non durables &amp; services"/>
    <s v="Achats biens non durables &amp; services"/>
    <s v="54411201"/>
    <m/>
    <x v="0"/>
    <n v="12"/>
    <n v="25"/>
    <s v="13. Algemene kennisvooruitgang: O&amp;O gefinancierd uit andere bronnen dan AUF"/>
    <x v="1"/>
    <s v="Franse Gemeenschap"/>
    <x v="1"/>
    <x v="4"/>
    <s v="323 Subsidies aan instellingen en verenigingen n.e.g."/>
    <s v="323 Subventions aux institutions et associations n.c.a."/>
    <x v="6"/>
    <n v="3"/>
  </r>
  <r>
    <s v="Subvention Promotion Univ."/>
    <s v="Subvention Promotion Univ."/>
    <s v="54413301"/>
    <m/>
    <x v="0"/>
    <n v="48"/>
    <n v="15"/>
    <s v="12. Algemene kennisvooruitgang: O&amp;O gefinancierd uit algemene universiteitsfondsen (AUF)"/>
    <x v="3"/>
    <s v="Franse Gemeenschap"/>
    <x v="1"/>
    <x v="4"/>
    <s v="324 Subsidies voor studies, enquêtes, expertise-contracten, onderzoekcontracten, acties n.e.g."/>
    <s v="324 Subventions pour études, enquêtes, contrats d'expertise, contrats de recherche, actions n.c.a."/>
    <x v="6"/>
    <n v="7.2"/>
  </r>
  <r>
    <s v="Subvention fonct. CIUF"/>
    <s v="Subvention fonct. CIUF"/>
    <s v="54424104"/>
    <m/>
    <x v="0"/>
    <n v="331"/>
    <n v="25"/>
    <s v="13. Algemene kennisvooruitgang: O&amp;O gefinancierd uit andere bronnen dan AUF"/>
    <x v="1"/>
    <s v="Franse Gemeenschap"/>
    <x v="1"/>
    <x v="4"/>
    <s v="323 Subsidies aan instellingen en verenigingen n.e.g."/>
    <s v="323 Subventions aux institutions et associations n.c.a."/>
    <x v="6"/>
    <n v="82.75"/>
  </r>
  <r>
    <s v="Fonct. Cent.rech.Mét. ULg (frais de fonctionnement)"/>
    <s v="Fonct. Cent.rech.Mét. ULg (frais de fonctionnement)"/>
    <s v="54433315"/>
    <m/>
    <x v="0"/>
    <n v="372"/>
    <n v="25"/>
    <s v="06. Industriële productie en technologie"/>
    <x v="0"/>
    <s v="Franse Gemeenschap"/>
    <x v="1"/>
    <x v="4"/>
    <s v="211 Basisfinanciering, werking, investeringen van de WI"/>
    <s v="211 Financement de base, fonctionnement, investissements des IS"/>
    <x v="5"/>
    <n v="93"/>
  </r>
  <r>
    <s v="Subvention Fac.Théolo.protest.Bxl. "/>
    <s v="Subvention Fac.Théolo.protest.Bxl. "/>
    <s v="54434414"/>
    <m/>
    <x v="0"/>
    <n v="209"/>
    <n v="25"/>
    <s v="12. Algemene kennisvooruitgang: O&amp;O gefinancierd uit algemene universiteitsfondsen (AUF)"/>
    <x v="3"/>
    <s v="Franse Gemeenschap"/>
    <x v="1"/>
    <x v="4"/>
    <s v="124 Universitaire Faculteit voor Protestantse Godgeleerdheid"/>
    <s v="124 Faculté universitaire de théologie protestante"/>
    <x v="4"/>
    <n v="52.25"/>
  </r>
  <r>
    <s v="Subventions sociales Fac.Théolo.protest.Bxl."/>
    <s v="Subventions sociales Fac.Théolo.protest.Bxl."/>
    <s v="54444415"/>
    <m/>
    <x v="0"/>
    <n v="6"/>
    <n v="25"/>
    <s v="12. Algemene kennisvooruitgang: O&amp;O gefinancierd uit algemene universiteitsfondsen (AUF)"/>
    <x v="3"/>
    <s v="Franse Gemeenschap"/>
    <x v="1"/>
    <x v="4"/>
    <s v="124 Universitaire Faculteit voor Protestantse Godgeleerdheid"/>
    <s v="124 Faculté universitaire de théologie protestante"/>
    <x v="4"/>
    <n v="1.5"/>
  </r>
  <r>
    <s v="Bibliothèque virtuelle"/>
    <s v="Bibliothèque virtuelle"/>
    <s v="54454002"/>
    <m/>
    <x v="0"/>
    <n v="248"/>
    <n v="100"/>
    <s v="13. Algemene kennisvooruitgang: O&amp;O gefinancierd uit andere bronnen dan AUF"/>
    <x v="1"/>
    <s v="Franse Gemeenschap"/>
    <x v="1"/>
    <x v="4"/>
    <s v="112 Werkingsuitkering Franstalige instellingen"/>
    <s v="112 Allocation de fonctionnement institutions francophones"/>
    <x v="4"/>
    <n v="248"/>
  </r>
  <r>
    <s v="Subvention au centre de formation continue"/>
    <s v="Subvention au centre de formation continue"/>
    <s v="54454003"/>
    <m/>
    <x v="0"/>
    <n v="305"/>
    <n v="25"/>
    <s v="12. Algemene kennisvooruitgang: O&amp;O gefinancierd uit algemene universiteitsfondsen (AUF)"/>
    <x v="3"/>
    <s v="Franse Gemeenschap"/>
    <x v="1"/>
    <x v="4"/>
    <s v="124 Universitaire Faculteit voor Protestantse Godgeleerdheid"/>
    <s v="124 Faculté universitaire de théologie protestante"/>
    <x v="4"/>
    <n v="76.25"/>
  </r>
  <r>
    <s v="Amort. Invst. Immo. Univ."/>
    <s v="Amort. Invst. Immo. Univ."/>
    <s v="8601DETTE"/>
    <m/>
    <x v="0"/>
    <n v="3020"/>
    <n v="25"/>
    <s v="13. Algemene kennisvooruitgang: O&amp;O gefinancierd uit andere bronnen dan AUF"/>
    <x v="1"/>
    <s v="Franse Gemeenschap"/>
    <x v="1"/>
    <x v="4"/>
    <s v="145 Bijzondere kredietlijnen (niet harmoniseerbaar)"/>
    <s v="145 Lignes de crédit particulières (non harmonisables)"/>
    <x v="4"/>
    <n v="755"/>
  </r>
  <r>
    <s v="Toelage aan het Eur. Centrum voor Ontwikkelingsbeleid en Management"/>
    <s v="Subside au Centre eur. pour la Politique de Développ. et le Mangement"/>
    <s v="145422353034"/>
    <s v="14  BUITENLANDSE ZAKEN, BUITENLANDSE HANDEL EN ONTWIKKELINGSSAMENWERKING"/>
    <x v="4"/>
    <n v="300"/>
    <n v="55"/>
    <s v="11. Politieke en sociale systemen, structuren en processen"/>
    <x v="7"/>
    <s v="Federale overheid"/>
    <x v="2"/>
    <x v="4"/>
    <s v="720 Andere Belgische bijdragen aan internationale organisaties, instellingen en verenigingen"/>
    <s v="720 Autres contributions belges aux organisations, institutions et associations internationales"/>
    <x v="3"/>
    <n v="165"/>
  </r>
  <r>
    <s v="Toelagen aan het Instituut voor Tropische Geneeskunde (ex BA 54 22 33.00.34)"/>
    <s v="subsides à l'Institut de Médecine Tropicale (ex BA 54 22 33.00.34)"/>
    <s v="145422412339"/>
    <s v="14  BUITENLANDSE ZAKEN, BUITENLANDSE HANDEL EN ONTWIKKELINGSSAMENWERKING"/>
    <x v="4"/>
    <n v="12800"/>
    <n v="100"/>
    <s v="07. Gezondheid"/>
    <x v="4"/>
    <s v="Federale overheid"/>
    <x v="2"/>
    <x v="4"/>
    <s v="730 Andere programma's en projecten op internationaal vlak"/>
    <s v="730 Autres programmes et projets au niveau international"/>
    <x v="3"/>
    <n v="12800"/>
  </r>
  <r>
    <s v="Toelagen aan het KBIN (ex BA 145422 33.00.31)"/>
    <s v="Subsides à l'IRSN (ex BA 145422 33.00.31)"/>
    <s v="145422413037"/>
    <s v="14  BUITENLANDSE ZAKEN, BUITENLANDSE HANDEL EN ONTWIKKELINGSSAMENWERKING"/>
    <x v="4"/>
    <n v="765"/>
    <n v="100"/>
    <s v="11. Politieke en sociale systemen, structuren en processen"/>
    <x v="7"/>
    <s v="Federale overheid"/>
    <x v="2"/>
    <x v="4"/>
    <s v="730 Andere programma's en projecten op internationaal vlak"/>
    <s v="730 Autres programmes et projets au niveau international"/>
    <x v="3"/>
    <n v="765"/>
  </r>
  <r>
    <s v="Toelagen aan het KMMA (ex BA 54 22 33.00.32)"/>
    <s v="Subsides au MRAC (ex BA 54 22 33.00.32)"/>
    <s v="145422413038"/>
    <s v="14  BUITENLANDSE ZAKEN, BUITENLANDSE HANDEL EN ONTWIKKELINGSSAMENWERKING"/>
    <x v="4"/>
    <n v="2997"/>
    <n v="100"/>
    <s v="13. Algemene kennisvooruitgang: O&amp;O gefinancierd uit andere bronnen dan AUF"/>
    <x v="1"/>
    <s v="Federale overheid"/>
    <x v="2"/>
    <x v="4"/>
    <s v="730 Andere programma's en projecten op internationaal vlak"/>
    <s v="730 Autres programmes et projets au niveau international"/>
    <x v="3"/>
    <n v="2997"/>
  </r>
  <r>
    <s v="Vl. univ. samenw.:financiering studiekosten studenten"/>
    <s v="Coop. univ. flam.:financement frais d'étude étudiants"/>
    <s v="145424452350"/>
    <s v="14  BUITENLANDSE ZAKEN, BUITENLANDSE HANDEL EN ONTWIKKELINGSSAMENWERKING"/>
    <x v="4"/>
    <n v="3379"/>
    <n v="25"/>
    <s v="12. Algemene kennisvooruitgang: O&amp;O gefinancierd uit algemene universiteitsfondsen (AUF)"/>
    <x v="3"/>
    <s v="Federale overheid"/>
    <x v="2"/>
    <x v="4"/>
    <s v="113 Werkingsuitkering voor studenten OL"/>
    <s v="113 Allocation de fonctionnement pour les étudiants PVD"/>
    <x v="4"/>
    <n v="844.75"/>
  </r>
  <r>
    <s v="Vl. univ. samenw.:univ. initiatieven -institutionele samenwerkin VLIR"/>
    <s v="Coop. univ. flam.:initiatives univ.-coopération institutionnelle VLIR"/>
    <s v="145424452352"/>
    <s v="14  BUITENLANDSE ZAKEN, BUITENLANDSE HANDEL EN ONTWIKKELINGSSAMENWERKING"/>
    <x v="4"/>
    <n v="9512"/>
    <n v="43"/>
    <s v="11. Politieke en sociale systemen, structuren en processen"/>
    <x v="7"/>
    <s v="Federale overheid"/>
    <x v="2"/>
    <x v="4"/>
    <s v="730 Andere programma's en projecten op internationaal vlak"/>
    <s v="730 Autres programmes et projets au niveau international"/>
    <x v="3"/>
    <n v="4090.16"/>
  </r>
  <r>
    <s v="Vl. univ. samenw.:financiering van projecten overzee -&quot;eigen initiatieven&quot;"/>
    <s v="Coop. univ. flam.:financement des projets outre mer -&quot;initiatives propres&quot;"/>
    <s v="145424452353"/>
    <s v="14  BUITENLANDSE ZAKEN, BUITENLANDSE HANDEL EN ONTWIKKELINGSSAMENWERKING"/>
    <x v="4"/>
    <n v="4556"/>
    <n v="100"/>
    <s v="11. Politieke en sociale systemen, structuren en processen"/>
    <x v="7"/>
    <s v="Federale overheid"/>
    <x v="2"/>
    <x v="4"/>
    <s v="730 Andere programma's en projecten op internationaal vlak"/>
    <s v="730 Autres programmes et projets au niveau international"/>
    <x v="3"/>
    <n v="4556"/>
  </r>
  <r>
    <s v="Noord-acties VLIR"/>
    <s v="Actions-Nord VLIR"/>
    <s v="145424452354"/>
    <s v="14  BUITENLANDSE ZAKEN, BUITENLANDSE HANDEL EN ONTWIKKELINGSSAMENWERKING"/>
    <x v="4"/>
    <n v="9624"/>
    <n v="17.214246272777469"/>
    <s v="11. Politieke en sociale systemen, structuren en processen"/>
    <x v="7"/>
    <s v="Federale overheid"/>
    <x v="2"/>
    <x v="4"/>
    <s v="730 Andere programma's en projecten op internationaal vlak"/>
    <s v="730 Autres programmes et projets au niveau international"/>
    <x v="3"/>
    <n v="1656.6990612921038"/>
  </r>
  <r>
    <s v="Noord-acties VLIR"/>
    <s v="Actions-Nord VLIR"/>
    <s v="145424452354"/>
    <s v="14  BUITENLANDSE ZAKEN, BUITENLANDSE HANDEL EN ONTWIKKELINGSSAMENWERKING"/>
    <x v="4"/>
    <n v="9624"/>
    <n v="3.7962451684152403"/>
    <s v="13. Algemene kennisvooruitgang: O&amp;O gefinancierd uit andere bronnen dan AUF"/>
    <x v="1"/>
    <s v="Federale overheid"/>
    <x v="2"/>
    <x v="4"/>
    <s v="322 Administratie, controle, commissies, jury's..."/>
    <s v="322 Administration, contrôle, commissions, jurys..."/>
    <x v="6"/>
    <n v="365.35063500828272"/>
  </r>
  <r>
    <s v="Fr. univ. samenw.:financiering studiekosten studenten"/>
    <s v="Coop. univ. fr: financement frais d'étude  étudiants"/>
    <s v="145425452350"/>
    <s v="14  BUITENLANDSE ZAKEN, BUITENLANDSE HANDEL EN ONTWIKKELINGSSAMENWERKING"/>
    <x v="4"/>
    <n v="7000"/>
    <n v="25"/>
    <s v="12. Algemene kennisvooruitgang: O&amp;O gefinancierd uit algemene universiteitsfondsen (AUF)"/>
    <x v="3"/>
    <s v="Federale overheid"/>
    <x v="2"/>
    <x v="4"/>
    <s v="113 Werkingsuitkering voor studenten OL"/>
    <s v="113 Allocation de fonctionnement pour les étudiants PVD"/>
    <x v="4"/>
    <n v="1750"/>
  </r>
  <r>
    <s v="Fr. univ. samenw.:programma's van institutionele samenwerking overzee"/>
    <s v="Coop. univ. fr:programmes de coopération institutionnelle outre mer"/>
    <s v="145425452352"/>
    <s v="14  BUITENLANDSE ZAKEN, BUITENLANDSE HANDEL EN ONTWIKKELINGSSAMENWERKING"/>
    <x v="4"/>
    <n v="7803"/>
    <n v="43"/>
    <s v="11. Politieke en sociale systemen, structuren en processen"/>
    <x v="7"/>
    <s v="Federale overheid"/>
    <x v="2"/>
    <x v="4"/>
    <s v="730 Andere programma's en projecten op internationaal vlak"/>
    <s v="730 Autres programmes et projets au niveau international"/>
    <x v="3"/>
    <n v="3355.29"/>
  </r>
  <r>
    <s v="Fr. univ. samenw.:financiering van projecten &quot;eigen initiatieven&quot;"/>
    <s v="Coop. univ. fr:financement des projets outre mer 'initiatives propres&quot;"/>
    <s v="145425452353"/>
    <s v="14  BUITENLANDSE ZAKEN, BUITENLANDSE HANDEL EN ONTWIKKELINGSSAMENWERKING"/>
    <x v="4"/>
    <n v="4355"/>
    <n v="100"/>
    <s v="11. Politieke en sociale systemen, structuren en processen"/>
    <x v="7"/>
    <s v="Federale overheid"/>
    <x v="2"/>
    <x v="4"/>
    <s v="730 Andere programma's en projecten op internationaal vlak"/>
    <s v="730 Autres programmes et projets au niveau international"/>
    <x v="3"/>
    <n v="4355"/>
  </r>
  <r>
    <s v="Noord-acties CIUF"/>
    <s v="Actions-Nord CIUF"/>
    <s v="145425452354"/>
    <s v="14  BUITENLANDSE ZAKEN, BUITENLANDSE HANDEL EN ONTWIKKELINGSSAMENWERKING"/>
    <x v="4"/>
    <n v="5897"/>
    <n v="18.160197869101978"/>
    <s v="11. Politieke en sociale systemen, structuren en processen"/>
    <x v="7"/>
    <s v="Federale overheid"/>
    <x v="2"/>
    <x v="4"/>
    <s v="730 Andere programma's en projecten op internationaal vlak"/>
    <s v="730 Autres programmes et projets au niveau international"/>
    <x v="3"/>
    <n v="1070.9068683409437"/>
  </r>
  <r>
    <s v="Noord-acties CIUF"/>
    <s v="Actions-Nord CIUF"/>
    <s v="145425452354"/>
    <s v="14  BUITENLANDSE ZAKEN, BUITENLANDSE HANDEL EN ONTWIKKELINGSSAMENWERKING"/>
    <x v="4"/>
    <n v="5897"/>
    <n v="4.2427701674277021"/>
    <s v="13. Algemene kennisvooruitgang: O&amp;O gefinancierd uit andere bronnen dan AUF"/>
    <x v="1"/>
    <s v="Federale overheid"/>
    <x v="2"/>
    <x v="4"/>
    <s v="322 Administratie, controle, commissies, jury's..."/>
    <s v="322 Administration, contrôle, commissions, jurys..."/>
    <x v="6"/>
    <n v="250.19615677321158"/>
  </r>
  <r>
    <s v="Intern. instel. in het bnl : geld. bijdrage bijz. progr. intern. instel. (UIESP)"/>
    <s v="Instit. intern. établies dans le pays: contrib. financière aux progr. spéc."/>
    <s v="145432354006"/>
    <s v="14  BUITENLANDSE ZAKEN, BUITENLANDSE HANDEL EN ONTWIKKELINGSSAMENWERKING"/>
    <x v="4"/>
    <n v="9310"/>
    <n v="100"/>
    <s v="11. Politieke en sociale systemen, structuren en processen"/>
    <x v="7"/>
    <s v="Federale overheid"/>
    <x v="2"/>
    <x v="4"/>
    <s v="730 Andere programma's en projecten op internationaal vlak"/>
    <s v="730 Autres programmes et projets au niveau international"/>
    <x v="3"/>
    <n v="9310"/>
  </r>
  <r>
    <s v="Koninklijk Hoger Instituut voor Defensie"/>
    <s v="Institut Royal Supérieur de Défense"/>
    <s v="167041100000"/>
    <s v="16  LANDSVERDEDIGING"/>
    <x v="5"/>
    <n v="15043.841445891334"/>
    <n v="25"/>
    <s v="12. Algemene kennisvooruitgang: O&amp;O gefinancierd uit algemene universiteitsfondsen (AUF)"/>
    <x v="3"/>
    <s v="Federale overheid"/>
    <x v="2"/>
    <x v="4"/>
    <s v="125 Koninklijk Hoger Instituut voor Landsverdediging"/>
    <s v="125 Institut royal supérieur de Défense"/>
    <x v="4"/>
    <n v="3760.9603614728335"/>
  </r>
  <r>
    <s v="Koninklijke Militaire School"/>
    <s v="Ecole Royale Militaire"/>
    <s v="167041100000"/>
    <s v="16  LANDSVERDEDIGING"/>
    <x v="5"/>
    <n v="33242.789223170184"/>
    <n v="25"/>
    <s v="12. Algemene kennisvooruitgang: O&amp;O gefinancierd uit algemene universiteitsfondsen (AUF)"/>
    <x v="3"/>
    <s v="Federale overheid"/>
    <x v="2"/>
    <x v="4"/>
    <s v="126 Koninklijke Militaire School"/>
    <s v="126 Ecole royale militaire"/>
    <x v="4"/>
    <n v="8310.6973057925461"/>
  </r>
  <r>
    <s v="KoninklijkLegermuseum"/>
    <s v="Musée Royal de l'Armée"/>
    <s v="167041100000"/>
    <s v="16  LANDSVERDEDIGING"/>
    <x v="5"/>
    <n v="9144.3693309384798"/>
    <n v="55"/>
    <s v="13. Algemene kennisvooruitgang: O&amp;O gefinancierd uit andere bronnen dan AUF"/>
    <x v="1"/>
    <s v="Federale overheid"/>
    <x v="2"/>
    <x v="4"/>
    <s v="211 Basisfinanciering, werking, investeringen van de WI"/>
    <s v="211 Financement de base, fonctionnement, investissements des IS"/>
    <x v="5"/>
    <n v="5029.4031320161639"/>
  </r>
  <r>
    <s v="Bezoldigingen niet statutair personeel"/>
    <s v="Rénumérations personnel non statutaire"/>
    <s v="167111000400"/>
    <s v="16  LANDSVERDEDIGING"/>
    <x v="5"/>
    <n v="2173"/>
    <n v="55"/>
    <s v="14. Landsverdediging"/>
    <x v="13"/>
    <s v="Federale overheid"/>
    <x v="2"/>
    <x v="4"/>
    <s v="314 Subsidies voor studies, enquêtes, onderzoek-contracten, acties n.e.g."/>
    <s v="314 Subventions pour études, enquêtes, contrats de recherche, actions n.c.a."/>
    <x v="6"/>
    <n v="1195.1500000000001"/>
  </r>
  <r>
    <s v="Progr. wet. onderzoek : Lopende aankopen van goederen en diensten"/>
    <s v="Progr. rech. sc. : achats courants de biens et de services"/>
    <s v="167212110100"/>
    <s v="16  LANDSVERDEDIGING"/>
    <x v="5"/>
    <n v="2385"/>
    <n v="100"/>
    <s v="14. Landsverdediging"/>
    <x v="13"/>
    <s v="Federale overheid"/>
    <x v="2"/>
    <x v="4"/>
    <s v="314 Subsidies voor studies, enquêtes, onderzoek-contracten, acties n.e.g."/>
    <s v="314 Subventions pour études, enquêtes, contrats de recherche, actions n.c.a."/>
    <x v="6"/>
    <n v="2385"/>
  </r>
  <r>
    <s v="Allerhande werkingsuitgaven mbt informatica"/>
    <s v="Dépenses de fonctionnement relat. à l'informatique"/>
    <s v="167212110400"/>
    <s v="16  LANDSVERDEDIGING"/>
    <x v="5"/>
    <n v="131"/>
    <n v="55"/>
    <s v="14. Landsverdediging"/>
    <x v="13"/>
    <s v="Federale overheid"/>
    <x v="2"/>
    <x v="4"/>
    <s v="211 Basisfinanciering, werking, investeringen van de WI"/>
    <s v="211 Financement de base, fonctionnement, investissements des IS"/>
    <x v="5"/>
    <n v="72.05"/>
  </r>
  <r>
    <s v="Zendingskosten"/>
    <s v="Frais de mission"/>
    <s v="167212119900"/>
    <s v="16  LANDSVERDEDIGING"/>
    <x v="5"/>
    <n v="49"/>
    <n v="25"/>
    <s v="14. Landsverdediging"/>
    <x v="13"/>
    <s v="Federale overheid"/>
    <x v="2"/>
    <x v="4"/>
    <s v="321 Subsidies reizen, beurzen, congressen, publikaties, tentoonstellingen..."/>
    <s v="321 Subventions, voyages, bourses, congrès, publications, expositions..."/>
    <x v="6"/>
    <n v="12.25"/>
  </r>
  <r>
    <s v="Progr. wet. onderzoek : aankoop van militaire middelen"/>
    <s v="Progr. rech. sc. : acqu. et rénouv. de moyens spécifiquem. militaires"/>
    <s v="167374220100"/>
    <s v="16  LANDSVERDEDIGING"/>
    <x v="5"/>
    <n v="293"/>
    <n v="100"/>
    <s v="14. Landsverdediging"/>
    <x v="13"/>
    <s v="Federale overheid"/>
    <x v="2"/>
    <x v="4"/>
    <s v="314 Subsidies voor studies, enquêtes, onderzoek-contracten, acties n.e.g."/>
    <s v="314 Subventions pour études, enquêtes, contrats de recherche, actions n.c.a."/>
    <x v="6"/>
    <n v="293"/>
  </r>
  <r>
    <s v="Investering inzake informatica"/>
    <s v="Investissement informatique"/>
    <s v="167374220400"/>
    <s v="16  LANDSVERDEDIGING"/>
    <x v="5"/>
    <n v="98"/>
    <n v="55"/>
    <s v="14. Landsverdediging"/>
    <x v="13"/>
    <s v="Federale overheid"/>
    <x v="2"/>
    <x v="4"/>
    <s v="211 Basisfinanciering, werking, investeringen van de WI"/>
    <s v="211 Financement de base, fonctionnement, investissements des IS"/>
    <x v="5"/>
    <n v="53.9"/>
  </r>
  <r>
    <s v="Wetenschappelijk onderzoek Federale Politie"/>
    <s v="Recherche scientifique Police fédérale"/>
    <s v="179031120025"/>
    <s v="17  FEDERALE POLITIE"/>
    <x v="6"/>
    <n v="170"/>
    <n v="100"/>
    <s v="14. Landsverdediging"/>
    <x v="13"/>
    <s v="Federale overheid"/>
    <x v="2"/>
    <x v="4"/>
    <s v="314 Subsidies voor studies, enquêtes, onderzoek-contracten, acties n.e.g."/>
    <s v="314 Subventions pour études, enquêtes, contrats de recherche, actions n.c.a."/>
    <x v="6"/>
    <n v="170"/>
  </r>
  <r>
    <s v="Studies door universitaire centra"/>
    <s v="Etudes par des centres universitaires"/>
    <s v="234006121133"/>
    <s v="23  TEWERKSTELLING EN ARBEID"/>
    <x v="7"/>
    <n v="161"/>
    <n v="100"/>
    <s v="11. Politieke en sociale systemen, structuren en processen"/>
    <x v="7"/>
    <s v="Federale overheid"/>
    <x v="2"/>
    <x v="4"/>
    <s v="410 O&amp;O-programma's en -projecten (subsidies en terugvorderbare voorschotten)"/>
    <s v="410 Programmes et projets de R&amp;D (subventions et avances récupérables)"/>
    <x v="0"/>
    <n v="161"/>
  </r>
  <r>
    <s v="Studies en onderzoeken gehandicaptenbeleid"/>
    <s v="Etudes et recherches politiques des handicapés"/>
    <s v="245521121102"/>
    <s v="24  SOCIALE ZEKERHEID"/>
    <x v="8"/>
    <n v="69"/>
    <n v="100"/>
    <s v="11. Politieke en sociale systemen, structuren en processen"/>
    <x v="7"/>
    <s v="Federale overheid"/>
    <x v="2"/>
    <x v="4"/>
    <s v="410 O&amp;O-programma's en -projecten (subsidies en terugvorderbare voorschotten)"/>
    <s v="410 Programmes et projets de R&amp;D (subventions et avances récupérables)"/>
    <x v="0"/>
    <n v="69"/>
  </r>
  <r>
    <s v="Beleidsondersteuning-studies; evolutie sociale bescherming"/>
    <s v="Appui stratégique-études; evolution protection sociale"/>
    <s v="245711122129"/>
    <s v="24  SOCIALE ZEKERHEID"/>
    <x v="8"/>
    <n v="576"/>
    <n v="100"/>
    <s v="11. Politieke en sociale systemen, structuren en processen"/>
    <x v="7"/>
    <s v="Federale overheid"/>
    <x v="2"/>
    <x v="4"/>
    <s v="410 O&amp;O-programma's en -projecten (subsidies en terugvorderbare voorschotten)"/>
    <s v="410 Programmes et projets de R&amp;D (subventions et avances récupérables)"/>
    <x v="0"/>
    <n v="576"/>
  </r>
  <r>
    <s v="Medisch wet.onderzoek; studies, informatie, diensten"/>
    <s v="Recherche scient.médicale; études, information, services"/>
    <s v="255611121101"/>
    <s v="25  VOLKSGEZONDHEID, VEILIGHEID VAN DE VOEDSELKETEN EN LEEFMILIEU"/>
    <x v="9"/>
    <n v="131"/>
    <n v="55"/>
    <s v="07. Gezondheid"/>
    <x v="4"/>
    <s v="Federale overheid"/>
    <x v="2"/>
    <x v="4"/>
    <s v="314 Subsidies voor studies, enquêtes, onderzoek-contracten, acties n.e.g."/>
    <s v="314 Subventions pour études, enquêtes, contrats de recherche, actions n.c.a."/>
    <x v="6"/>
    <n v="72.05"/>
  </r>
  <r>
    <s v="Studies en onderzoeken verzorgingsinstellingen"/>
    <s v="Etudes et enquêtes établisements de soins"/>
    <s v="255612121101"/>
    <s v="25  VOLKSGEZONDHEID, VEILIGHEID VAN DE VOEDSELKETEN EN LEEFMILIEU"/>
    <x v="9"/>
    <n v="164"/>
    <n v="100"/>
    <s v="07. Gezondheid"/>
    <x v="4"/>
    <s v="Federale overheid"/>
    <x v="2"/>
    <x v="4"/>
    <s v="314 Subsidies voor studies, enquêtes, onderzoek-contracten, acties n.e.g."/>
    <s v="314 Subventions pour études, enquêtes, contrats de recherche, actions n.c.a."/>
    <x v="6"/>
    <n v="164"/>
  </r>
  <r>
    <s v="Bezoldiging Rijkspersoneel (Hoge Gezondheidsraad)"/>
    <s v="Rémunération personnel statutaire (Conseil supérieur de la santé)"/>
    <s v="255621110003"/>
    <s v="25  VOLKSGEZONDHEID, VEILIGHEID VAN DE VOEDSELKETEN EN LEEFMILIEU"/>
    <x v="9"/>
    <n v="1066"/>
    <n v="55"/>
    <s v="07. Gezondheid"/>
    <x v="4"/>
    <s v="Federale overheid"/>
    <x v="2"/>
    <x v="4"/>
    <s v="211 Basisfinanciering, werking, investeringen van de WI"/>
    <s v="211 Financement de base, fonctionnement, investissements des IS"/>
    <x v="5"/>
    <n v="586.29999999999995"/>
  </r>
  <r>
    <s v="Bezoldiging niet-statutairen (Hoge Gezondheidsraad)"/>
    <s v="Rémunération personnel non statutaire  (Conseil supérieur de la santé)"/>
    <s v="255621110004"/>
    <s v="25  VOLKSGEZONDHEID, VEILIGHEID VAN DE VOEDSELKETEN EN LEEFMILIEU"/>
    <x v="9"/>
    <n v="553"/>
    <n v="55"/>
    <s v="07. Gezondheid"/>
    <x v="4"/>
    <s v="Federale overheid"/>
    <x v="2"/>
    <x v="4"/>
    <s v="211 Basisfinanciering, werking, investeringen van de WI"/>
    <s v="211 Financement de base, fonctionnement, investissements des IS"/>
    <x v="5"/>
    <n v="304.14999999999998"/>
  </r>
  <r>
    <s v="Aankoop niet-duurz. roerende goe.en diensten"/>
    <s v="Acquisition de biens meubles non durables et de services"/>
    <s v="255622121101"/>
    <s v="25  VOLKSGEZONDHEID, VEILIGHEID VAN DE VOEDSELKETEN EN LEEFMILIEU"/>
    <x v="9"/>
    <n v="266"/>
    <n v="55"/>
    <s v="07. Gezondheid"/>
    <x v="4"/>
    <s v="Federale overheid"/>
    <x v="2"/>
    <x v="4"/>
    <s v="211 Basisfinanciering, werking, investeringen van de WI"/>
    <s v="211 Financement de base, fonctionnement, investissements des IS"/>
    <x v="5"/>
    <n v="146.30000000000001"/>
  </r>
  <r>
    <s v="Aankoop van duurz. roerende goe."/>
    <s v="Acquisition de biens meubles durables"/>
    <s v="255622742201"/>
    <s v="25  VOLKSGEZONDHEID, VEILIGHEID VAN DE VOEDSELKETEN EN LEEFMILIEU"/>
    <x v="9"/>
    <n v="1"/>
    <n v="55"/>
    <s v="07. Gezondheid"/>
    <x v="4"/>
    <s v="Federale overheid"/>
    <x v="2"/>
    <x v="4"/>
    <s v="211 Basisfinanciering, werking, investeringen van de WI"/>
    <s v="211 Financement de base, fonctionnement, investissements des IS"/>
    <x v="5"/>
    <n v="0.55000000000000004"/>
  </r>
  <r>
    <s v="Aankoop niet-duurz. roerende goe.en diensten"/>
    <s v="Acquisition de biens meubles non durables et de services"/>
    <s v="255623121101"/>
    <s v="25  VOLKSGEZONDHEID, VEILIGHEID VAN DE VOEDSELKETEN EN LEEFMILIEU"/>
    <x v="9"/>
    <n v="65"/>
    <n v="55"/>
    <s v="07. Gezondheid"/>
    <x v="4"/>
    <s v="Federale overheid"/>
    <x v="2"/>
    <x v="4"/>
    <s v="211 Basisfinanciering, werking, investeringen van de WI"/>
    <s v="211 Financement de base, fonctionnement, investissements des IS"/>
    <x v="5"/>
    <n v="35.75"/>
  </r>
  <r>
    <s v="Forfaitaire niet-belastbare uitgaven"/>
    <s v="Indemnités fofaitaires non imposables"/>
    <s v="255623121199"/>
    <s v="25  VOLKSGEZONDHEID, VEILIGHEID VAN DE VOEDSELKETEN EN LEEFMILIEU"/>
    <x v="9"/>
    <n v="4"/>
    <n v="55"/>
    <s v="07. Gezondheid"/>
    <x v="4"/>
    <s v="Federale overheid"/>
    <x v="2"/>
    <x v="4"/>
    <s v="211 Basisfinanciering, werking, investeringen van de WI"/>
    <s v="211 Financement de base, fonctionnement, investissements des IS"/>
    <x v="5"/>
    <n v="2.2000000000000002"/>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1455"/>
    <n v="55"/>
    <s v="07. Gezondheid"/>
    <x v="4"/>
    <s v="Federale overheid"/>
    <x v="2"/>
    <x v="4"/>
    <s v="211 Basisfinanciering, werking, investeringen van de WI"/>
    <s v="211 Financement de base, fonctionnement, investissements des IS"/>
    <x v="5"/>
    <n v="800.25"/>
  </r>
  <r>
    <s v="Toelage aan wet.onderzoek mbt voedselveiligheid, gezondheidsbeleid en dierenwelzijn aan het vrij gesubsidieerd onderwijs"/>
    <s v="Subsides à des rech.scient. en matière de sécurité alimentaire, de politique sanitaire et de bien-être animal pour l'enseignement libre subventionné"/>
    <s v="255623443001"/>
    <s v="25  VOLKSGEZONDHEID, VEILIGHEID VAN DE VOEDSELKETEN EN LEEFMILIEU"/>
    <x v="9"/>
    <n v="439"/>
    <n v="55"/>
    <s v="07. Gezondheid"/>
    <x v="4"/>
    <s v="Federale overheid"/>
    <x v="2"/>
    <x v="4"/>
    <s v="211 Basisfinanciering, werking, investeringen van de WI"/>
    <s v="211 Financement de base, fonctionnement, investissements des IS"/>
    <x v="5"/>
    <n v="241.45"/>
  </r>
  <r>
    <s v="Enveloppe geneeskundig wetenschappelijk onderzoek"/>
    <s v="Enveloppe recherche scientifique médicale"/>
    <s v="255623452301"/>
    <s v="25  VOLKSGEZONDHEID, VEILIGHEID VAN DE VOEDSELKETEN EN LEEFMILIEU"/>
    <x v="9"/>
    <n v="3828"/>
    <n v="100"/>
    <s v="13. Algemene kennisvooruitgang: O&amp;O gefinancierd uit andere bronnen dan AUF"/>
    <x v="1"/>
    <s v="Federale overheid"/>
    <x v="2"/>
    <x v="4"/>
    <s v="540 FGWO - Fonds voor Geneeskundig Wetenschappelijk Onderzoek"/>
    <s v="540 FRSM - Fonds de la Recherche scientifique médicale"/>
    <x v="2"/>
    <n v="3828"/>
  </r>
  <r>
    <s v="Toelage aan wet.onderzoek mbt voedselveiligheid, gezondheidsbeleid en dierenwelzijn"/>
    <s v="Subsides à des rech.scient. en matière de sécurité alimentaire, de politique sanitaire et de bien-être animal"/>
    <s v="255623452302"/>
    <s v="25  VOLKSGEZONDHEID, VEILIGHEID VAN DE VOEDSELKETEN EN LEEFMILIEU"/>
    <x v="9"/>
    <n v="2806"/>
    <n v="55"/>
    <s v="07. Gezondheid"/>
    <x v="4"/>
    <s v="Federale overheid"/>
    <x v="2"/>
    <x v="4"/>
    <s v="211 Basisfinanciering, werking, investeringen van de WI"/>
    <s v="211 Financement de base, fonctionnement, investissements des IS"/>
    <x v="5"/>
    <n v="1543.3"/>
  </r>
  <r>
    <s v="Toelage aan wet.onderzoek mbt voedselveiligheid, gezondheidsbeleid en dierenwelzijn"/>
    <s v="Subsides à des rech.scient. en matière de sécurité alimentaire, de politique sanitaire et de bien-être animal"/>
    <s v="255623453301"/>
    <s v="25  VOLKSGEZONDHEID, VEILIGHEID VAN DE VOEDSELKETEN EN LEEFMILIEU"/>
    <x v="9"/>
    <n v="1269"/>
    <n v="55"/>
    <s v="07. Gezondheid"/>
    <x v="4"/>
    <s v="Federale overheid"/>
    <x v="2"/>
    <x v="4"/>
    <s v="211 Basisfinanciering, werking, investeringen van de WI"/>
    <s v="211 Financement de base, fonctionnement, investissements des IS"/>
    <x v="5"/>
    <n v="697.95"/>
  </r>
  <r>
    <s v="Bezoldiging statutairen (VGI-Deel ex IHE)"/>
    <s v="Rémunération personnel statutaire (ISP-Partie ex IHE)"/>
    <s v="255631110003"/>
    <s v="25  VOLKSGEZONDHEID, VEILIGHEID VAN DE VOEDSELKETEN EN LEEFMILIEU"/>
    <x v="9"/>
    <n v="9919"/>
    <n v="55"/>
    <s v="07. Gezondheid"/>
    <x v="4"/>
    <s v="Federale overheid"/>
    <x v="2"/>
    <x v="4"/>
    <s v="211 Basisfinanciering, werking, investeringen van de WI"/>
    <s v="211 Financement de base, fonctionnement, investissements des IS"/>
    <x v="5"/>
    <n v="5455.45"/>
  </r>
  <r>
    <s v="Bezoldiging niet-statutairen (VGI-Deel ex IHE)"/>
    <s v="Rémunération personnel non statutaire  (ISP-Partie ex IHE)"/>
    <s v="255631110004"/>
    <s v="25  VOLKSGEZONDHEID, VEILIGHEID VAN DE VOEDSELKETEN EN LEEFMILIEU"/>
    <x v="9"/>
    <n v="2790"/>
    <n v="55"/>
    <s v="07. Gezondheid"/>
    <x v="4"/>
    <s v="Federale overheid"/>
    <x v="2"/>
    <x v="4"/>
    <s v="211 Basisfinanciering, werking, investeringen van de WI"/>
    <s v="211 Financement de base, fonctionnement, investissements des IS"/>
    <x v="5"/>
    <n v="1534.5"/>
  </r>
  <r>
    <s v="Microbiologie: Werkingskosten 'informatica'"/>
    <s v="Microbiologie: Frais de fonctionnement 'informatique'"/>
    <s v="255632111204"/>
    <s v="25  VOLKSGEZONDHEID, VEILIGHEID VAN DE VOEDSELKETEN EN LEEFMILIEU"/>
    <x v="9"/>
    <n v="142"/>
    <n v="55"/>
    <s v="07. Gezondheid"/>
    <x v="4"/>
    <s v="Federale overheid"/>
    <x v="2"/>
    <x v="4"/>
    <s v="211 Basisfinanciering, werking, investeringen van de WI"/>
    <s v="211 Financement de base, fonctionnement, investissements des IS"/>
    <x v="5"/>
    <n v="78.099999999999994"/>
  </r>
  <r>
    <s v="Microbiologie: Werkingskosten (ex IHE)"/>
    <s v="Microbiologie: Fonctionnement  (ex IHE)"/>
    <s v="255632121101"/>
    <s v="25  VOLKSGEZONDHEID, VEILIGHEID VAN DE VOEDSELKETEN EN LEEFMILIEU"/>
    <x v="9"/>
    <n v="4547"/>
    <n v="55"/>
    <s v="07. Gezondheid"/>
    <x v="4"/>
    <s v="Federale overheid"/>
    <x v="2"/>
    <x v="4"/>
    <s v="211 Basisfinanciering, werking, investeringen van de WI"/>
    <s v="211 Financement de base, fonctionnement, investissements des IS"/>
    <x v="5"/>
    <n v="2500.85"/>
  </r>
  <r>
    <s v="Aanwerving personeel MvM"/>
    <s v="Recrutement personnel Smalls"/>
    <s v="255632121110"/>
    <s v="25  VOLKSGEZONDHEID, VEILIGHEID VAN DE VOEDSELKETEN EN LEEFMILIEU"/>
    <x v="9"/>
    <n v="145"/>
    <n v="55"/>
    <s v="07. Gezondheid"/>
    <x v="4"/>
    <s v="Federale overheid"/>
    <x v="2"/>
    <x v="4"/>
    <s v="211 Basisfinanciering, werking, investeringen van de WI"/>
    <s v="211 Financement de base, fonctionnement, investissements des IS"/>
    <x v="5"/>
    <n v="79.75"/>
  </r>
  <r>
    <s v="Forfaitaire niet-belastbare uitgaven"/>
    <s v="Indemnités fofaitaires non imposables"/>
    <s v="255632121199"/>
    <s v="25  VOLKSGEZONDHEID, VEILIGHEID VAN DE VOEDSELKETEN EN LEEFMILIEU"/>
    <x v="9"/>
    <n v="10"/>
    <n v="55"/>
    <s v="07. Gezondheid"/>
    <x v="4"/>
    <s v="Federale overheid"/>
    <x v="2"/>
    <x v="4"/>
    <s v="211 Basisfinanciering, werking, investeringen van de WI"/>
    <s v="211 Financement de base, fonctionnement, investissements des IS"/>
    <x v="5"/>
    <n v="5.5"/>
  </r>
  <r>
    <s v="Forfaitaire niet-belastbare uitgaven"/>
    <s v="Indemnités fofaitaires non imposables"/>
    <s v="255632121199"/>
    <s v="25  VOLKSGEZONDHEID, VEILIGHEID VAN DE VOEDSELKETEN EN LEEFMILIEU"/>
    <x v="9"/>
    <n v="13"/>
    <n v="55"/>
    <s v="07. Gezondheid"/>
    <x v="4"/>
    <s v="Federale overheid"/>
    <x v="2"/>
    <x v="4"/>
    <s v="211 Basisfinanciering, werking, investeringen van de WI"/>
    <s v="211 Financement de base, fonctionnement, investissements des IS"/>
    <x v="5"/>
    <n v="7.15"/>
  </r>
  <r>
    <s v="Microbiologie: bouw lokalen"/>
    <s v="Microbiologie : construction bâtiments"/>
    <s v="255632720001"/>
    <s v="25  VOLKSGEZONDHEID, VEILIGHEID VAN DE VOEDSELKETEN EN LEEFMILIEU"/>
    <x v="9"/>
    <n v="208"/>
    <n v="55"/>
    <s v="07. Gezondheid"/>
    <x v="4"/>
    <s v="Federale overheid"/>
    <x v="2"/>
    <x v="4"/>
    <s v="211 Basisfinanciering, werking, investeringen van de WI"/>
    <s v="211 Financement de base, fonctionnement, investissements des IS"/>
    <x v="5"/>
    <n v="114.4"/>
  </r>
  <r>
    <s v="Microbiologie: Patrimoniale uitgaven"/>
    <s v="Microbiologie: Dépenses patrimoniales"/>
    <s v="255632742201"/>
    <s v="25  VOLKSGEZONDHEID, VEILIGHEID VAN DE VOEDSELKETEN EN LEEFMILIEU"/>
    <x v="9"/>
    <n v="832"/>
    <n v="55"/>
    <s v="07. Gezondheid"/>
    <x v="4"/>
    <s v="Federale overheid"/>
    <x v="2"/>
    <x v="4"/>
    <s v="211 Basisfinanciering, werking, investeringen van de WI"/>
    <s v="211 Financement de base, fonctionnement, investissements des IS"/>
    <x v="5"/>
    <n v="457.6"/>
  </r>
  <r>
    <s v="Microbiologie: Patrimoniale uitgaven IHE 'informatica'"/>
    <s v="Microbiologie: Dépenses patrimoniales IHE 'informatique'"/>
    <s v="255632742204"/>
    <s v="25  VOLKSGEZONDHEID, VEILIGHEID VAN DE VOEDSELKETEN EN LEEFMILIEU"/>
    <x v="9"/>
    <n v="101"/>
    <n v="55"/>
    <s v="07. Gezondheid"/>
    <x v="4"/>
    <s v="Federale overheid"/>
    <x v="2"/>
    <x v="4"/>
    <s v="211 Basisfinanciering, werking, investeringen van de WI"/>
    <s v="211 Financement de base, fonctionnement, investissements des IS"/>
    <x v="5"/>
    <n v="55.55"/>
  </r>
  <r>
    <s v="Wedden statutair personeel (CODA)"/>
    <s v="Traitements personnel statutaire (CODA)"/>
    <s v="255641110003"/>
    <s v="25  VOLKSGEZONDHEID, VEILIGHEID VAN DE VOEDSELKETEN EN LEEFMILIEU"/>
    <x v="9"/>
    <n v="4287"/>
    <n v="55"/>
    <s v="07. Gezondheid"/>
    <x v="4"/>
    <s v="Federale overheid"/>
    <x v="2"/>
    <x v="4"/>
    <s v="211 Basisfinanciering, werking, investeringen van de WI"/>
    <s v="211 Financement de base, fonctionnement, investissements des IS"/>
    <x v="5"/>
    <n v="2357.85"/>
  </r>
  <r>
    <s v="Wedden niet-statutair personeel (CODA)"/>
    <s v="Traitements personnel non-statutaire (CODA)"/>
    <s v="255641110004"/>
    <s v="25  VOLKSGEZONDHEID, VEILIGHEID VAN DE VOEDSELKETEN EN LEEFMILIEU"/>
    <x v="9"/>
    <n v="990"/>
    <n v="55"/>
    <s v="07. Gezondheid"/>
    <x v="4"/>
    <s v="Federale overheid"/>
    <x v="2"/>
    <x v="4"/>
    <s v="211 Basisfinanciering, werking, investeringen van de WI"/>
    <s v="211 Financement de base, fonctionnement, investissements des IS"/>
    <x v="5"/>
    <n v="544.5"/>
  </r>
  <r>
    <s v="Personeel; sociale actie (CODA)"/>
    <s v="Personnel; action sociale (CODA)"/>
    <s v="255641114005"/>
    <s v="25  VOLKSGEZONDHEID, VEILIGHEID VAN DE VOEDSELKETEN EN LEEFMILIEU"/>
    <x v="9"/>
    <n v="28"/>
    <n v="55"/>
    <s v="07. Gezondheid"/>
    <x v="4"/>
    <s v="Federale overheid"/>
    <x v="2"/>
    <x v="4"/>
    <s v="211 Basisfinanciering, werking, investeringen van de WI"/>
    <s v="211 Financement de base, fonctionnement, investissements des IS"/>
    <x v="5"/>
    <n v="15.4"/>
  </r>
  <r>
    <s v="Werkingskosten (CODA)"/>
    <s v="Frais de fonctionnement (CODA)"/>
    <s v="255642121101"/>
    <s v="25  VOLKSGEZONDHEID, VEILIGHEID VAN DE VOEDSELKETEN EN LEEFMILIEU"/>
    <x v="9"/>
    <n v="1593"/>
    <n v="55"/>
    <s v="07. Gezondheid"/>
    <x v="4"/>
    <s v="Federale overheid"/>
    <x v="2"/>
    <x v="4"/>
    <s v="211 Basisfinanciering, werking, investeringen van de WI"/>
    <s v="211 Financement de base, fonctionnement, investissements des IS"/>
    <x v="5"/>
    <n v="876.15"/>
  </r>
  <r>
    <s v="Werkingskosten 'informatica' (CODA)"/>
    <s v="Frais de fonctionnement 'informatique' (CODA)"/>
    <s v="255642121104"/>
    <s v="25  VOLKSGEZONDHEID, VEILIGHEID VAN DE VOEDSELKETEN EN LEEFMILIEU"/>
    <x v="9"/>
    <n v="100"/>
    <n v="55"/>
    <s v="07. Gezondheid"/>
    <x v="4"/>
    <s v="Federale overheid"/>
    <x v="2"/>
    <x v="4"/>
    <s v="211 Basisfinanciering, werking, investeringen van de WI"/>
    <s v="211 Financement de base, fonctionnement, investissements des IS"/>
    <x v="5"/>
    <n v="55"/>
  </r>
  <r>
    <s v="Constructies, inrichtingswerken en vaste uitgaven voor het CODA"/>
    <s v="Constructions, travaux d'aménagement et équipement fixe pour le CODA"/>
    <s v="255642720001"/>
    <s v="25  VOLKSGEZONDHEID, VEILIGHEID VAN DE VOEDSELKETEN EN LEEFMILIEU"/>
    <x v="9"/>
    <n v="89"/>
    <n v="55"/>
    <s v="07. Gezondheid"/>
    <x v="4"/>
    <s v="Federale overheid"/>
    <x v="2"/>
    <x v="4"/>
    <s v="211 Basisfinanciering, werking, investeringen van de WI"/>
    <s v="211 Financement de base, fonctionnement, investissements des IS"/>
    <x v="5"/>
    <n v="48.95"/>
  </r>
  <r>
    <s v="Vermogensuitgaven (CODA)"/>
    <s v="Dépenses patrimoniales (CODA)"/>
    <s v="255642742201"/>
    <s v="25  VOLKSGEZONDHEID, VEILIGHEID VAN DE VOEDSELKETEN EN LEEFMILIEU"/>
    <x v="9"/>
    <n v="229"/>
    <n v="55"/>
    <s v="07. Gezondheid"/>
    <x v="4"/>
    <s v="Federale overheid"/>
    <x v="2"/>
    <x v="4"/>
    <s v="211 Basisfinanciering, werking, investeringen van de WI"/>
    <s v="211 Financement de base, fonctionnement, investissements des IS"/>
    <x v="5"/>
    <n v="125.95"/>
  </r>
  <r>
    <s v="Vermogensuitgaven 'informatica' (CODA)"/>
    <s v="Dépenses patrimoniales 'informatique' (CODA)"/>
    <s v="255642742204"/>
    <s v="25  VOLKSGEZONDHEID, VEILIGHEID VAN DE VOEDSELKETEN EN LEEFMILIEU"/>
    <x v="9"/>
    <n v="48"/>
    <n v="55"/>
    <s v="07. Gezondheid"/>
    <x v="4"/>
    <s v="Federale overheid"/>
    <x v="2"/>
    <x v="4"/>
    <s v="211 Basisfinanciering, werking, investeringen van de WI"/>
    <s v="211 Financement de base, fonctionnement, investissements des IS"/>
    <x v="5"/>
    <n v="26.4"/>
  </r>
  <r>
    <s v="Subsidie uitzonderlijke werkingskosten aan I.R.E."/>
    <s v="Subv. frais de fonct. except. de l'I.R.E."/>
    <s v="324250312220"/>
    <s v="32  ECONOMISCHE ZAKEN"/>
    <x v="10"/>
    <n v="424"/>
    <n v="16.5"/>
    <s v="06. Industriële productie en technologie"/>
    <x v="0"/>
    <s v="Federale overheid"/>
    <x v="2"/>
    <x v="4"/>
    <s v="232 IRE - Institut national des Radio-Eléments"/>
    <s v="232 IRE - Institut national des Radio-Eléments"/>
    <x v="5"/>
    <n v="69.959999999999994"/>
  </r>
  <r>
    <s v="Subsidie uitzonderlijke werkingskosten aan I.R.E."/>
    <s v="Subv. frais de fonct. except. de l'I.R.E."/>
    <s v="324250312220"/>
    <s v="32  ECONOMISCHE ZAKEN"/>
    <x v="10"/>
    <n v="424"/>
    <n v="38.5"/>
    <s v="07. Gezondheid"/>
    <x v="4"/>
    <s v="Federale overheid"/>
    <x v="2"/>
    <x v="4"/>
    <s v="232 IRE - Institut national des Radio-Eléments"/>
    <s v="232 IRE - Institut national des Radio-Eléments"/>
    <x v="5"/>
    <n v="163.24"/>
  </r>
  <r>
    <s v="Fusieonderzoek"/>
    <s v="Recherches fusion"/>
    <s v="324250312229"/>
    <s v="32  ECONOMISCHE ZAKEN"/>
    <x v="10"/>
    <n v="467"/>
    <n v="100"/>
    <s v="05. Energie"/>
    <x v="12"/>
    <s v="Federale overheid"/>
    <x v="2"/>
    <x v="4"/>
    <s v="410 O&amp;O-programma's en -projecten (subsidies en terugvorderbare voorschotten)"/>
    <s v="410 Programmes et projets de R&amp;D (subventions et avances récupérables)"/>
    <x v="0"/>
    <n v="467"/>
  </r>
  <r>
    <s v="Economische steun Oost-Europese landen "/>
    <s v="Aide économique aux pays de l'Europe de l'Est"/>
    <s v="324250313221"/>
    <s v="32  ECONOMISCHE ZAKEN"/>
    <x v="10"/>
    <n v="932"/>
    <n v="100"/>
    <s v="05. Energie"/>
    <x v="12"/>
    <s v="Federale overheid"/>
    <x v="2"/>
    <x v="4"/>
    <s v="730 Andere programma's en projecten op internationaal vlak"/>
    <s v="730 Autres programmes et projets au niveau international"/>
    <x v="3"/>
    <n v="932"/>
  </r>
  <r>
    <s v="Joint European Torus (J.E.T.) (Euratom verdrag)"/>
    <s v="Joint European Torus (J.E.T.) (trait Euratom)"/>
    <s v="324250353019"/>
    <s v="32  ECONOMISCHE ZAKEN"/>
    <x v="10"/>
    <n v="503"/>
    <n v="100"/>
    <s v="05. Energie"/>
    <x v="12"/>
    <s v="Federale overheid"/>
    <x v="2"/>
    <x v="4"/>
    <s v="730 Andere programma's en projecten op internationaal vlak"/>
    <s v="730 Autres programmes et projets au niveau international"/>
    <x v="3"/>
    <n v="503"/>
  </r>
  <r>
    <s v="Bijdrage E.C.K.O.-Genève"/>
    <s v="Cotisation C.E.R.N-Genève"/>
    <s v="324250354007"/>
    <s v="32  ECONOMISCHE ZAKEN"/>
    <x v="10"/>
    <n v="29097"/>
    <n v="100"/>
    <s v="13. Algemene kennisvooruitgang: O&amp;O gefinancierd uit andere bronnen dan AUF"/>
    <x v="1"/>
    <s v="Federale overheid"/>
    <x v="2"/>
    <x v="4"/>
    <s v="730 Andere programma's en projecten op internationaal vlak"/>
    <s v="730 Autres programmes et projets au niveau international"/>
    <x v="3"/>
    <n v="29097"/>
  </r>
  <r>
    <s v="Bijdrage R&amp;D-energieprogramma's"/>
    <s v="Contribution programme's-R&amp;D Energie"/>
    <s v="324250354008"/>
    <s v="32  ECONOMISCHE ZAKEN"/>
    <x v="10"/>
    <n v="256"/>
    <n v="100"/>
    <s v="05. Energie"/>
    <x v="12"/>
    <s v="Federale overheid"/>
    <x v="2"/>
    <x v="4"/>
    <s v="730 Andere programma's en projecten op internationaal vlak"/>
    <s v="730 Autres programmes et projets au niveau international"/>
    <x v="3"/>
    <n v="256"/>
  </r>
  <r>
    <s v="Subsidie aan S.C.K.: werking"/>
    <s v="Subvention au C.E.N.: fonctionnement"/>
    <s v="324250414005"/>
    <s v="32  ECONOMISCHE ZAKEN"/>
    <x v="10"/>
    <n v="40021"/>
    <n v="55"/>
    <s v="05. Energie"/>
    <x v="12"/>
    <s v="Federale overheid"/>
    <x v="2"/>
    <x v="4"/>
    <s v="233 SCK - Studiecentrum voor Kernenergie"/>
    <s v="233 CEN - Centre d'études de l'énergie nucléaire"/>
    <x v="5"/>
    <n v="22011.55"/>
  </r>
  <r>
    <s v="Subsidie aan I.I.K.W."/>
    <s v="Subvention  l'I.I.S.N."/>
    <s v="324250452301"/>
    <s v="32  ECONOMISCHE ZAKEN"/>
    <x v="10"/>
    <n v="3588"/>
    <n v="100"/>
    <s v="13. Algemene kennisvooruitgang: O&amp;O gefinancierd uit andere bronnen dan AUF"/>
    <x v="1"/>
    <s v="Federale overheid"/>
    <x v="2"/>
    <x v="4"/>
    <s v="530 IIKW - Interuniversitair Instituut voor Kernwetenschappen"/>
    <s v="530 IISN - Institut interuniversitaire des Sciences nucléaires"/>
    <x v="2"/>
    <n v="3588"/>
  </r>
  <r>
    <s v="Subs. Invest. aan I.R.E.(ontruiming/verwerk. radioact. afvalst. en kosten veroorzaakt door de BR2)"/>
    <s v="Subv. pour Investi.  I.R.E. (évacuation et traitement des résidus radioactifs et frais de BR2)"/>
    <s v="324250511107"/>
    <s v="32  ECONOMISCHE ZAKEN"/>
    <x v="10"/>
    <n v="1311"/>
    <n v="16.5"/>
    <s v="06. Industriële productie en technologie"/>
    <x v="0"/>
    <s v="Federale overheid"/>
    <x v="2"/>
    <x v="4"/>
    <s v="232 IRE - Institut national des Radio-Eléments"/>
    <s v="232 IRE - Institut national des Radio-Eléments"/>
    <x v="5"/>
    <n v="216.315"/>
  </r>
  <r>
    <s v="Subs. Invest. aan I.R.E.(ontruiming/verwerk. radioact. afvalst. en kosten veroorzaakt door de BR2)"/>
    <s v="Subv. pour Investi.  I.R.E. (évacuation et traitement des résidus radioactifs et frais de BR2)"/>
    <s v="324250511107"/>
    <s v="32  ECONOMISCHE ZAKEN"/>
    <x v="10"/>
    <n v="1311"/>
    <n v="38.5"/>
    <s v="07. Gezondheid"/>
    <x v="4"/>
    <s v="Federale overheid"/>
    <x v="2"/>
    <x v="4"/>
    <s v="232 IRE - Institut national des Radio-Eléments"/>
    <s v="232 IRE - Institut national des Radio-Eléments"/>
    <x v="5"/>
    <n v="504.73500000000001"/>
  </r>
  <r>
    <s v="Subsidie voor buitengewone Investeringen door S.C.K."/>
    <s v="Subvention pour Investissements exceptionnels par C.E.N."/>
    <s v="324250614103"/>
    <s v="32  ECONOMISCHE ZAKEN"/>
    <x v="10"/>
    <n v="3848"/>
    <n v="55"/>
    <s v="05. Energie"/>
    <x v="12"/>
    <s v="Federale overheid"/>
    <x v="2"/>
    <x v="4"/>
    <s v="233 SCK - Studiecentrum voor Kernenergie"/>
    <s v="233 CEN - Centre d'études de l'énergie nucléaire"/>
    <x v="5"/>
    <n v="2116.4"/>
  </r>
  <r>
    <s v="Terugvorderbaar voorschot onderzoeksprogr. AIRBUS"/>
    <s v="Avances récupérables progr. de recherche AIRBUS"/>
    <s v="324440811203"/>
    <s v="32  ECONOMISCHE ZAKEN"/>
    <x v="10"/>
    <n v="14921"/>
    <n v="100"/>
    <s v="06. Industriële productie en technologie"/>
    <x v="0"/>
    <s v="Federale overheid"/>
    <x v="2"/>
    <x v="4"/>
    <s v="625 Fonds bestemd voor de financiering van het industrieel onderzoek (subsidies en terugvorderbare voorschotten)"/>
    <s v="625 Fonds destiné au financement de la recherche industrielle (subventions et avances récupérables)"/>
    <x v="1"/>
    <n v="14921"/>
  </r>
  <r>
    <s v="Gebouw Metrologie"/>
    <s v="Bâtiment Métrologie"/>
    <s v="324604742205"/>
    <s v="32  ECONOMISCHE ZAKEN"/>
    <x v="10"/>
    <n v="482"/>
    <n v="55"/>
    <s v="06. Industriële productie en technologie"/>
    <x v="0"/>
    <s v="Federale overheid"/>
    <x v="2"/>
    <x v="4"/>
    <s v="211 Basisfinanciering, werking, investeringen van de WI"/>
    <s v="211 Financement de base, fonctionnement, investissements des IS"/>
    <x v="5"/>
    <n v="265.10000000000002"/>
  </r>
  <r>
    <s v="Toelage I.V.K (koeltechniek)"/>
    <s v="Subvention I.I.F (froid)"/>
    <s v="324640354009"/>
    <s v="32  ECONOMISCHE ZAKEN"/>
    <x v="10"/>
    <n v="28"/>
    <n v="100"/>
    <s v="06. Industriële productie en technologie"/>
    <x v="0"/>
    <s v="Federale overheid"/>
    <x v="2"/>
    <x v="4"/>
    <s v="720 Andere Belgische bijdragen aan internationale organisaties, instellingen en verenigingen"/>
    <s v="720 Autres contributions belges aux organisations, institutions et associations internationales"/>
    <x v="3"/>
    <n v="28"/>
  </r>
  <r>
    <s v="Pre-normatief onderzoek"/>
    <s v="Recherche prénormative"/>
    <s v="324650313230"/>
    <s v="32  ECONOMISCHE ZAKEN"/>
    <x v="10"/>
    <n v="4254"/>
    <n v="55"/>
    <s v="06. Industriële productie en technologie"/>
    <x v="0"/>
    <s v="Federale overheid"/>
    <x v="2"/>
    <x v="4"/>
    <s v="234 BIN - Belgisch Instituut voor Normalisatie"/>
    <s v="234 IBN - Institut belge de normalisation"/>
    <x v="5"/>
    <n v="2339.6999999999998"/>
  </r>
  <r>
    <s v="Subsidie NBN"/>
    <s v="Subvention au NBN"/>
    <s v="324650414031"/>
    <s v="32  ECONOMISCHE ZAKEN"/>
    <x v="10"/>
    <n v="2740"/>
    <n v="55"/>
    <s v="06. Industriële productie en technologie"/>
    <x v="0"/>
    <s v="Federale overheid"/>
    <x v="2"/>
    <x v="4"/>
    <s v="234 BIN - Belgisch Instituut voor Normalisatie"/>
    <s v="234 IBN - Institut belge de normalisation"/>
    <x v="5"/>
    <n v="1507"/>
  </r>
  <r>
    <s v="Bezoldigingen Rijkspersoneel"/>
    <s v="Rémunération personnel stat."/>
    <s v="462101110003"/>
    <s v="11  FEDERAAL WETENSCHAPSBELEID"/>
    <x v="1"/>
    <n v="6356"/>
    <n v="55"/>
    <s v="11. Politieke en sociale systemen, structuren en processen"/>
    <x v="7"/>
    <s v="Federale overheid"/>
    <x v="2"/>
    <x v="4"/>
    <s v="312 Administratie, controle, commissies, jury's..."/>
    <s v="312 Administration, contrôle, commissions, jurys..."/>
    <x v="6"/>
    <n v="3495.8"/>
  </r>
  <r>
    <s v="Bezoldiging niet-statutair personeel"/>
    <s v="Rémunération personnel non statutaire"/>
    <s v="462101110004"/>
    <s v="11  FEDERAAL WETENSCHAPSBELEID"/>
    <x v="1"/>
    <n v="1728"/>
    <n v="55"/>
    <s v="11. Politieke en sociale systemen, structuren en processen"/>
    <x v="7"/>
    <s v="Federale overheid"/>
    <x v="2"/>
    <x v="4"/>
    <s v="312 Administratie, controle, commissies, jury's..."/>
    <s v="312 Administration, contrôle, commissions, jurys..."/>
    <x v="6"/>
    <n v="950.4"/>
  </r>
  <r>
    <s v="Fed. Raad voor Wetensch. beleid: bezold. voorzitter"/>
    <s v="Conseil féd. polit. scientif. : rénumération président"/>
    <s v="462101110010"/>
    <s v="11  FEDERAAL WETENSCHAPSBELEID"/>
    <x v="1"/>
    <n v="25"/>
    <n v="55"/>
    <s v="11. Politieke en sociale systemen, structuren en processen"/>
    <x v="7"/>
    <s v="Federale overheid"/>
    <x v="2"/>
    <x v="4"/>
    <s v="312 Administratie, controle, commissies, jury's..."/>
    <s v="312 Administration, contrôle, commissions, jurys..."/>
    <x v="6"/>
    <n v="13.75"/>
  </r>
  <r>
    <s v="Sociale actie"/>
    <s v="Service social"/>
    <s v="462101114005"/>
    <s v="11  FEDERAAL WETENSCHAPSBELEID"/>
    <x v="1"/>
    <n v="247"/>
    <n v="55"/>
    <s v="11. Politieke en sociale systemen, structuren en processen"/>
    <x v="7"/>
    <s v="Federale overheid"/>
    <x v="2"/>
    <x v="4"/>
    <s v="312 Administratie, controle, commissies, jury's..."/>
    <s v="312 Administration, contrôle, commissions, jurys..."/>
    <x v="6"/>
    <n v="135.85"/>
  </r>
  <r>
    <s v="Aankoop niet duurzame goederen &amp; diensten"/>
    <s v="Achats biens non durables et services"/>
    <s v="462101121101"/>
    <s v="11  FEDERAAL WETENSCHAPSBELEID"/>
    <x v="1"/>
    <n v="877"/>
    <n v="55"/>
    <s v="11. Politieke en sociale systemen, structuren en processen"/>
    <x v="7"/>
    <s v="Federale overheid"/>
    <x v="2"/>
    <x v="4"/>
    <s v="312 Administratie, controle, commissies, jury's..."/>
    <s v="312 Administration, contrôle, commissions, jurys..."/>
    <x v="6"/>
    <n v="482.35"/>
  </r>
  <r>
    <s v="Bureautica-systeem DWTC"/>
    <s v="Système bureautique/informatique SSTC"/>
    <s v="462101121104"/>
    <s v="11  FEDERAAL WETENSCHAPSBELEID"/>
    <x v="1"/>
    <n v="66"/>
    <n v="55"/>
    <s v="06. Industriële productie en technologie"/>
    <x v="0"/>
    <s v="Federale overheid"/>
    <x v="2"/>
    <x v="4"/>
    <s v="410 O&amp;O-programma's en -projecten (subsidies en terugvorderbare voorschotten)"/>
    <s v="410 Programmes et projets de R&amp;D (subventions et avances récupérables)"/>
    <x v="0"/>
    <n v="36.299999999999997"/>
  </r>
  <r>
    <s v="Fed. Raad voor Wetensch. beleid: werking"/>
    <s v="Conseil féd. polit. scientif. : fonctionnement"/>
    <s v="462101121110"/>
    <s v="11  FEDERAAL WETENSCHAPSBELEID"/>
    <x v="1"/>
    <n v="10"/>
    <n v="55"/>
    <s v="11. Politieke en sociale systemen, structuren en processen"/>
    <x v="7"/>
    <s v="Federale overheid"/>
    <x v="2"/>
    <x v="4"/>
    <s v="312 Administratie, controle, commissies, jury's..."/>
    <s v="312 Administration, contrôle, commissions, jurys..."/>
    <x v="6"/>
    <n v="5.5"/>
  </r>
  <r>
    <s v="Promotie wetenschapsbeleid"/>
    <s v="Promotion politique scientifique"/>
    <s v="462101121121"/>
    <s v="11  FEDERAAL WETENSCHAPSBELEID"/>
    <x v="1"/>
    <n v="286"/>
    <n v="55"/>
    <s v="11. Politieke en sociale systemen, structuren en processen"/>
    <x v="7"/>
    <s v="Federale overheid"/>
    <x v="2"/>
    <x v="4"/>
    <s v="312 Administratie, controle, commissies, jury's..."/>
    <s v="312 Administration, contrôle, commissions, jurys..."/>
    <x v="6"/>
    <n v="157.30000000000001"/>
  </r>
  <r>
    <s v="Uitrusting"/>
    <s v="Biens durables"/>
    <s v="462101742201"/>
    <s v="11  FEDERAAL WETENSCHAPSBELEID"/>
    <x v="1"/>
    <n v="74"/>
    <n v="55"/>
    <s v="11. Politieke en sociale systemen, structuren en processen"/>
    <x v="7"/>
    <s v="Federale overheid"/>
    <x v="2"/>
    <x v="4"/>
    <s v="312 Administratie, controle, commissies, jury's..."/>
    <s v="312 Administration, contrôle, commissions, jurys..."/>
    <x v="6"/>
    <n v="40.700000000000003"/>
  </r>
  <r>
    <s v="Investeringsuitgaven inzake de informatica"/>
    <s v="Dépenses d'investissement relatives à l'informatique"/>
    <s v="462101742204"/>
    <s v="11  FEDERAAL WETENSCHAPSBELEID"/>
    <x v="1"/>
    <n v="91"/>
    <n v="55"/>
    <s v="06. Industriële productie en technologie"/>
    <x v="0"/>
    <s v="Federale overheid"/>
    <x v="2"/>
    <x v="4"/>
    <s v="312 Administratie, controle, commissies, jury's..."/>
    <s v="312 Administration, contrôle, commissions, jurys..."/>
    <x v="6"/>
    <n v="50.05"/>
  </r>
  <r>
    <s v="Bezoldigingen Rijkspersoneel"/>
    <s v="Rémunération personnel stat."/>
    <s v="466011110003"/>
    <s v="11  FEDERAAL WETENSCHAPSBELEID"/>
    <x v="1"/>
    <n v="4324"/>
    <n v="55"/>
    <s v="11. Politieke en sociale systemen, structuren en processen"/>
    <x v="7"/>
    <s v="Federale overheid"/>
    <x v="2"/>
    <x v="4"/>
    <s v="312 Administratie, controle, commissies, jury's..."/>
    <s v="312 Administration, contrôle, commissions, jurys..."/>
    <x v="6"/>
    <n v="2378.1999999999998"/>
  </r>
  <r>
    <s v="Bezoldiging niet-statutair personeel"/>
    <s v="Rémunération personnel non statutaire"/>
    <s v="466011110004"/>
    <s v="11  FEDERAAL WETENSCHAPSBELEID"/>
    <x v="1"/>
    <n v="1617"/>
    <n v="55"/>
    <s v="11. Politieke en sociale systemen, structuren en processen"/>
    <x v="7"/>
    <s v="Federale overheid"/>
    <x v="2"/>
    <x v="4"/>
    <s v="312 Administratie, controle, commissies, jury's..."/>
    <s v="312 Administration, contrôle, commissions, jurys..."/>
    <x v="6"/>
    <n v="889.35"/>
  </r>
  <r>
    <s v="Contractueel personeel O&amp;O nationaal en IUAP"/>
    <s v="Personnel contractuel R&amp;D nationale et PAI"/>
    <s v="466011110016"/>
    <s v="11  FEDERAAL WETENSCHAPSBELEID"/>
    <x v="1"/>
    <n v="3220"/>
    <n v="100"/>
    <s v="13. Algemene kennisvooruitgang: O&amp;O gefinancierd uit andere bronnen dan AUF"/>
    <x v="1"/>
    <s v="Federale overheid"/>
    <x v="2"/>
    <x v="4"/>
    <s v="430 IUAP - Interuniversitaire attractiepolen"/>
    <s v="430 PAI - Pôles d'Attraction interuniversitaires"/>
    <x v="0"/>
    <n v="3220"/>
  </r>
  <r>
    <s v="Wetenschap voor duurzame ontwikkeling"/>
    <s v="Science pour développement durable"/>
    <s v="466011121117"/>
    <s v="11  FEDERAAL WETENSCHAPSBELEID"/>
    <x v="1"/>
    <n v="890"/>
    <n v="100"/>
    <s v="13. Algemene kennisvooruitgang: O&amp;O gefinancierd uit andere bronnen dan AUF"/>
    <x v="1"/>
    <s v="Federale overheid"/>
    <x v="2"/>
    <x v="4"/>
    <s v="324 Subsidies voor studies, enquêtes, expertise-contracten, onderzoekcontracten, acties n.e.g."/>
    <s v="324 Subventions pour études, enquêtes, contrats d'expertise, contrats de recherche, actions n.c.a."/>
    <x v="6"/>
    <n v="890"/>
  </r>
  <r>
    <s v="Beheer O&amp;O nationaal en IUAP"/>
    <s v="Gestion R&amp;D nationale et PAI"/>
    <s v="466011121118"/>
    <s v="11  FEDERAAL WETENSCHAPSBELEID"/>
    <x v="1"/>
    <n v="1247"/>
    <n v="100"/>
    <s v="13. Algemene kennisvooruitgang: O&amp;O gefinancierd uit andere bronnen dan AUF"/>
    <x v="1"/>
    <s v="Federale overheid"/>
    <x v="2"/>
    <x v="4"/>
    <s v="430 IUAP - Interuniversitaire attractiepolen"/>
    <s v="430 PAI - Pôles d'Attraction interuniversitaires"/>
    <x v="0"/>
    <n v="1247"/>
  </r>
  <r>
    <s v="Contract - Regeringsinitiatieven O&amp;O nationaal"/>
    <s v="Contrats - impulsion gouvernement; R&amp;D nationale"/>
    <s v="466011121151"/>
    <s v="11  FEDERAAL WETENSCHAPSBELEID"/>
    <x v="1"/>
    <n v="24728"/>
    <n v="4.3547010284134799"/>
    <s v="01. Exploratie en exploitatie van het aardse milieu"/>
    <x v="8"/>
    <s v="Federale overheid"/>
    <x v="2"/>
    <x v="4"/>
    <s v="410 O&amp;O-programma's en -projecten (subsidies en terugvorderbare voorschotten)"/>
    <s v="410 Programmes et projets de R&amp;D (subventions et avances récupérables)"/>
    <x v="0"/>
    <n v="1076.8304703060853"/>
  </r>
  <r>
    <s v="Contract - Regeringsinitiatieven O&amp;O nationaal"/>
    <s v="Contrats - impulsion gouvernement; R&amp;D nationale"/>
    <s v="466011121151"/>
    <s v="11  FEDERAAL WETENSCHAPSBELEID"/>
    <x v="1"/>
    <n v="24728"/>
    <n v="33.786431445876183"/>
    <s v="02. Milieubeheer en milieuzorg"/>
    <x v="9"/>
    <s v="Federale overheid"/>
    <x v="2"/>
    <x v="4"/>
    <s v="410 O&amp;O-programma's en -projecten (subsidies en terugvorderbare voorschotten)"/>
    <s v="410 Programmes et projets de R&amp;D (subventions et avances récupérables)"/>
    <x v="0"/>
    <n v="8354.708767936263"/>
  </r>
  <r>
    <s v="Contract - Regeringsinitiatieven O&amp;O nationaal"/>
    <s v="Contrats - impulsion gouvernement; R&amp;D nationale"/>
    <s v="466011121151"/>
    <s v="11  FEDERAAL WETENSCHAPSBELEID"/>
    <x v="1"/>
    <n v="24728"/>
    <n v="2.9549205316857035"/>
    <s v="03. Exploratie en exploitatie van de ruimte"/>
    <x v="10"/>
    <s v="Federale overheid"/>
    <x v="2"/>
    <x v="4"/>
    <s v="410 O&amp;O-programma's en -projecten (subsidies en terugvorderbare voorschotten)"/>
    <s v="410 Programmes et projets de R&amp;D (subventions et avances récupérables)"/>
    <x v="0"/>
    <n v="730.69274907524073"/>
  </r>
  <r>
    <s v="Contract - Regeringsinitiatieven O&amp;O nationaal"/>
    <s v="Contrats - impulsion gouvernement; R&amp;D nationale"/>
    <s v="466011121151"/>
    <s v="11  FEDERAAL WETENSCHAPSBELEID"/>
    <x v="1"/>
    <n v="24728"/>
    <n v="1.4475021340595913"/>
    <s v="04. Transport, telecommunicatie en andere infrastructuur"/>
    <x v="11"/>
    <s v="Federale overheid"/>
    <x v="2"/>
    <x v="4"/>
    <s v="410 O&amp;O-programma's en -projecten (subsidies en terugvorderbare voorschotten)"/>
    <s v="410 Programmes et projets de R&amp;D (subventions et avances récupérables)"/>
    <x v="0"/>
    <n v="357.93832771025575"/>
  </r>
  <r>
    <s v="Contract - Regeringsinitiatieven O&amp;O nationaal"/>
    <s v="Contrats - impulsion gouvernement; R&amp;D nationale"/>
    <s v="466011121151"/>
    <s v="11  FEDERAAL WETENSCHAPSBELEID"/>
    <x v="1"/>
    <n v="24728"/>
    <n v="2.4263241331653185"/>
    <s v="05. Energie"/>
    <x v="12"/>
    <s v="Federale overheid"/>
    <x v="2"/>
    <x v="4"/>
    <s v="410 O&amp;O-programma's en -projecten (subsidies en terugvorderbare voorschotten)"/>
    <s v="410 Programmes et projets de R&amp;D (subventions et avances récupérables)"/>
    <x v="0"/>
    <n v="599.98143164911994"/>
  </r>
  <r>
    <s v="Contract - Regeringsinitiatieven O&amp;O nationaal"/>
    <s v="Contrats - impulsion gouvernement; R&amp;D nationale"/>
    <s v="466011121151"/>
    <s v="11  FEDERAAL WETENSCHAPSBELEID"/>
    <x v="1"/>
    <n v="24728"/>
    <n v="1.0564611194666884"/>
    <s v="06. Industriële productie en technologie"/>
    <x v="0"/>
    <s v="Federale overheid"/>
    <x v="2"/>
    <x v="4"/>
    <s v="410 O&amp;O-programma's en -projecten (subsidies en terugvorderbare voorschotten)"/>
    <s v="410 Programmes et projets de R&amp;D (subventions et avances récupérables)"/>
    <x v="0"/>
    <n v="261.2417056217227"/>
  </r>
  <r>
    <s v="Contract - Regeringsinitiatieven O&amp;O nationaal"/>
    <s v="Contrats - impulsion gouvernement; R&amp;D nationale"/>
    <s v="466011121151"/>
    <s v="11  FEDERAAL WETENSCHAPSBELEID"/>
    <x v="1"/>
    <n v="24728"/>
    <n v="1.8539896752164546"/>
    <s v="07. Gezondheid"/>
    <x v="4"/>
    <s v="Federale overheid"/>
    <x v="2"/>
    <x v="4"/>
    <s v="410 O&amp;O-programma's en -projecten (subsidies en terugvorderbare voorschotten)"/>
    <s v="410 Programmes et projets de R&amp;D (subventions et avances récupérables)"/>
    <x v="0"/>
    <n v="458.45456688752495"/>
  </r>
  <r>
    <s v="Contract - Regeringsinitiatieven O&amp;O nationaal"/>
    <s v="Contrats - impulsion gouvernement; R&amp;D nationale"/>
    <s v="466011121151"/>
    <s v="11  FEDERAAL WETENSCHAPSBELEID"/>
    <x v="1"/>
    <n v="24728"/>
    <n v="1.5271736921263366"/>
    <s v="08. Landbouw"/>
    <x v="6"/>
    <s v="Federale overheid"/>
    <x v="2"/>
    <x v="4"/>
    <s v="410 O&amp;O-programma's en -projecten (subsidies en terugvorderbare voorschotten)"/>
    <s v="410 Programmes et projets de R&amp;D (subventions et avances récupérables)"/>
    <x v="0"/>
    <n v="377.63951058900051"/>
  </r>
  <r>
    <s v="Contract - Regeringsinitiatieven O&amp;O nationaal"/>
    <s v="Contrats - impulsion gouvernement; R&amp;D nationale"/>
    <s v="466011121151"/>
    <s v="11  FEDERAAL WETENSCHAPSBELEID"/>
    <x v="1"/>
    <n v="24728"/>
    <n v="19.696516401772286"/>
    <s v="10. Cultuur, recreatie, godsdienst en media"/>
    <x v="5"/>
    <s v="Federale overheid"/>
    <x v="2"/>
    <x v="4"/>
    <s v="410 O&amp;O-programma's en -projecten (subsidies en terugvorderbare voorschotten)"/>
    <s v="410 Programmes et projets de R&amp;D (subventions et avances récupérables)"/>
    <x v="0"/>
    <n v="4870.5545758302505"/>
  </r>
  <r>
    <s v="Contract - Regeringsinitiatieven O&amp;O nationaal"/>
    <s v="Contrats - impulsion gouvernement; R&amp;D nationale"/>
    <s v="466011121151"/>
    <s v="11  FEDERAAL WETENSCHAPSBELEID"/>
    <x v="1"/>
    <n v="24728"/>
    <n v="30.895979838217958"/>
    <s v="13. Algemene kennisvooruitgang: O&amp;O gefinancierd uit andere bronnen dan AUF"/>
    <x v="1"/>
    <s v="Federale overheid"/>
    <x v="2"/>
    <x v="4"/>
    <s v="410 O&amp;O-programma's en -projecten (subsidies en terugvorderbare voorschotten)"/>
    <s v="410 Programmes et projets de R&amp;D (subventions et avances récupérables)"/>
    <x v="0"/>
    <n v="7639.9578943945362"/>
  </r>
  <r>
    <s v="Terugkeer Belgische wetenschappelijke competentie"/>
    <s v="Retour de la compétence scientifique belge"/>
    <s v="466011121165"/>
    <s v="11  FEDERAAL WETENSCHAPSBELEID"/>
    <x v="1"/>
    <n v="1211"/>
    <n v="100"/>
    <s v="13. Algemene kennisvooruitgang: O&amp;O gefinancierd uit andere bronnen dan AUF"/>
    <x v="1"/>
    <s v="Federale overheid"/>
    <x v="2"/>
    <x v="4"/>
    <s v="430 IUAP - Interuniversitaire attractiepolen"/>
    <s v="430 PAI - Pôles d'Attraction interuniversitaires"/>
    <x v="0"/>
    <n v="1211"/>
  </r>
  <r>
    <s v="Bijdrage drugsbeleid"/>
    <s v="Plan Drogue"/>
    <s v="466011121166"/>
    <s v="11  FEDERAAL WETENSCHAPSBELEID"/>
    <x v="1"/>
    <n v="959"/>
    <n v="15"/>
    <s v="07. Gezondheid"/>
    <x v="4"/>
    <s v="Federale overheid"/>
    <x v="2"/>
    <x v="4"/>
    <s v="324 Subsidies voor studies, enquêtes, expertise-contracten, onderzoekcontracten, acties n.e.g."/>
    <s v="324 Subventions pour études, enquêtes, contrats d'expertise, contrats de recherche, actions n.c.a."/>
    <x v="6"/>
    <n v="143.85"/>
  </r>
  <r>
    <s v="Opdrachten voor derden"/>
    <s v="Missions pour tiers"/>
    <s v="466011121171"/>
    <s v="11  FEDERAAL WETENSCHAPSBELEID"/>
    <x v="1"/>
    <n v="161"/>
    <n v="100"/>
    <s v="11. Politieke en sociale systemen, structuren en processen"/>
    <x v="7"/>
    <s v="Federale overheid"/>
    <x v="2"/>
    <x v="4"/>
    <s v="314 Subsidies voor studies, enquêtes, onderzoek-contracten, acties n.e.g."/>
    <s v="314 Subventions pour études, enquêtes, contrats de recherche, actions n.c.a."/>
    <x v="6"/>
    <n v="161"/>
  </r>
  <r>
    <s v="Toelage Stichting Prins Laurent"/>
    <s v="Subvention Fondation Prince Laurent"/>
    <s v="466011330001"/>
    <s v="11  FEDERAAL WETENSCHAPSBELEID"/>
    <x v="1"/>
    <n v="35"/>
    <n v="55"/>
    <s v="11. Politieke en sociale systemen, structuren en processen"/>
    <x v="7"/>
    <s v="Federale overheid"/>
    <x v="2"/>
    <x v="4"/>
    <s v="313 Subsidies aan instellingen en verenigingen n.e.g."/>
    <s v="313 Subventions aux institutions et associations n.c.a."/>
    <x v="6"/>
    <n v="19.25"/>
  </r>
  <r>
    <s v="Interuniversitaire attractiepolen (autonoom onderwijs)"/>
    <s v="Pôles d'attraction interuniversitaires (enseignement autonome)"/>
    <s v="466011443001"/>
    <s v="11  FEDERAAL WETENSCHAPSBELEID"/>
    <x v="1"/>
    <n v="30223"/>
    <n v="100"/>
    <s v="13. Algemene kennisvooruitgang: O&amp;O gefinancierd uit andere bronnen dan AUF"/>
    <x v="1"/>
    <s v="Federale overheid"/>
    <x v="2"/>
    <x v="4"/>
    <s v="430 IUAP - Interuniversitaire attractiepolen"/>
    <s v="430 PAI - Pôles d'Attraction interuniversitaires"/>
    <x v="0"/>
    <n v="30223"/>
  </r>
  <r>
    <s v="Technologische aantrekkingspolen"/>
    <s v="Pôles d'attraction technologiques"/>
    <s v="466011443002"/>
    <s v="11  FEDERAAL WETENSCHAPSBELEID"/>
    <x v="1"/>
    <n v="984"/>
    <n v="100"/>
    <s v="06. Industriële productie en technologie"/>
    <x v="0"/>
    <s v="Federale overheid"/>
    <x v="2"/>
    <x v="4"/>
    <s v="410 O&amp;O-programma's en -projecten (subsidies en terugvorderbare voorschotten)"/>
    <s v="410 Programmes et projets de R&amp;D (subventions et avances récupérables)"/>
    <x v="0"/>
    <n v="984"/>
  </r>
  <r>
    <s v="Toelage voor extra onderzoekers (400)"/>
    <s v="Subvention chercheurs supplémentaires (400)"/>
    <s v="466011452323"/>
    <s v="11  FEDERAAL WETENSCHAPSBELEID"/>
    <x v="1"/>
    <n v="14950"/>
    <n v="100"/>
    <s v="13. Algemene kennisvooruitgang: O&amp;O gefinancierd uit andere bronnen dan AUF"/>
    <x v="1"/>
    <s v="Federale overheid"/>
    <x v="2"/>
    <x v="4"/>
    <s v="510 NFWO - Nationaal Fonds voor Wetenschappelijk Onderzoek"/>
    <s v="510 FNRS - Fonds national de Recherche scientifique"/>
    <x v="2"/>
    <n v="14950"/>
  </r>
  <r>
    <s v="Acad. Overz. Wetensc. (wedde personeel)"/>
    <s v="Acad. Sciences d'Outre-Mer. (traitement du personnel)"/>
    <s v="466013110004"/>
    <s v="11  FEDERAAL WETENSCHAPSBELEID"/>
    <x v="1"/>
    <n v="324"/>
    <n v="55"/>
    <s v="01. Exploratie en exploitatie van het aardse milieu"/>
    <x v="8"/>
    <s v="Federale overheid"/>
    <x v="2"/>
    <x v="4"/>
    <s v="211 Basisfinanciering, werking, investeringen van de WI"/>
    <s v="211 Financement de base, fonctionnement, investissements des IS"/>
    <x v="5"/>
    <n v="178.2"/>
  </r>
  <r>
    <s v="Academie Overzeese Wetenschappen (O)(financ. wet. publikaties)"/>
    <s v="Académie Sciences d'Outre-Mer (fin. publ. scient.)"/>
    <s v="466013413001"/>
    <s v="11  FEDERAAL WETENSCHAPSBELEID"/>
    <x v="1"/>
    <n v="147"/>
    <n v="55"/>
    <s v="01. Exploratie en exploitatie van het aardse milieu"/>
    <x v="8"/>
    <s v="Federale overheid"/>
    <x v="2"/>
    <x v="4"/>
    <s v="211 Basisfinanciering, werking, investeringen van de WI"/>
    <s v="211 Financement de base, fonctionnement, investissements des IS"/>
    <x v="5"/>
    <n v="80.849999999999994"/>
  </r>
  <r>
    <s v="Toelage academie voor de nationale commissies"/>
    <s v="Subv. Académie pour les commissions nationales"/>
    <s v="466013413005"/>
    <s v="11  FEDERAAL WETENSCHAPSBELEID"/>
    <x v="1"/>
    <n v="291"/>
    <n v="55"/>
    <s v="10. Cultuur, recreatie, godsdienst en media"/>
    <x v="5"/>
    <s v="Federale overheid"/>
    <x v="2"/>
    <x v="4"/>
    <s v="220 Academies"/>
    <s v="220 Académies"/>
    <x v="5"/>
    <n v="160.05000000000001"/>
  </r>
  <r>
    <s v="Dekken van de O&amp;O uitgaven van vliegtuig AIRBUS"/>
    <s v="Couverture des dépenses de R&amp;D des avions AIRBUS"/>
    <s v="466014811201"/>
    <s v="11  FEDERAAL WETENSCHAPSBELEID"/>
    <x v="1"/>
    <n v="14921"/>
    <n v="100"/>
    <s v="06. Industriële productie en technologie"/>
    <x v="0"/>
    <s v="Federale overheid"/>
    <x v="2"/>
    <x v="4"/>
    <s v="625 Fonds bestemd voor de financiering van het industrieel onderzoek (subsidies en terugvorderbare voorschotten)"/>
    <s v="625 Fonds destiné au financement de la recherche industrielle (subventions et avances récupérables)"/>
    <x v="1"/>
    <n v="14921"/>
  </r>
  <r>
    <s v="Dotatie  DWTI"/>
    <s v="Dotation SIST"/>
    <s v="466015413001"/>
    <s v="11  FEDERAAL WETENSCHAPSBELEID"/>
    <x v="1"/>
    <n v="569"/>
    <n v="55"/>
    <s v="10. Cultuur, recreatie, godsdienst en media"/>
    <x v="5"/>
    <s v="Federale overheid"/>
    <x v="2"/>
    <x v="4"/>
    <s v="323 Subsidies aan instellingen en verenigingen n.e.g."/>
    <s v="323 Subventions aux institutions et associations n.c.a."/>
    <x v="6"/>
    <n v="312.95"/>
  </r>
  <r>
    <s v="Dotatie  Belnet"/>
    <s v="Dotation Belnet"/>
    <s v="466015413002"/>
    <s v="11  FEDERAAL WETENSCHAPSBELEID"/>
    <x v="1"/>
    <n v="8503"/>
    <n v="55"/>
    <s v="04. Transport, telecommunicatie en andere infrastructuur"/>
    <x v="11"/>
    <s v="Federale overheid"/>
    <x v="2"/>
    <x v="4"/>
    <s v="323 Subsidies aan instellingen en verenigingen n.e.g."/>
    <s v="323 Subventions aux institutions et associations n.c.a."/>
    <x v="6"/>
    <n v="4676.6499999999996"/>
  </r>
  <r>
    <s v="Dotatie Polar Secretaris"/>
    <s v="Dotation Secrétariat polaire"/>
    <s v="466015413003"/>
    <s v="11  FEDERAAL WETENSCHAPSBELEID"/>
    <x v="1"/>
    <n v="900"/>
    <n v="55"/>
    <s v="01. Exploratie en exploitatie van het aardse milieu"/>
    <x v="8"/>
    <s v="Federale overheid"/>
    <x v="2"/>
    <x v="4"/>
    <s v="410 O&amp;O-programma's en -projecten (subsidies en terugvorderbare voorschotten)"/>
    <s v="410 Programmes et projets de R&amp;D (subventions et avances récupérables)"/>
    <x v="0"/>
    <n v="495"/>
  </r>
  <r>
    <s v="Toelage SCK (Project MYRRHA)"/>
    <s v="Dotation au CEN (Projet MYRRHA)"/>
    <s v="466016410040"/>
    <s v="11  FEDERAAL WETENSCHAPSBELEID"/>
    <x v="1"/>
    <n v="6084"/>
    <n v="55"/>
    <s v="05. Energie"/>
    <x v="12"/>
    <s v="Federale overheid"/>
    <x v="2"/>
    <x v="4"/>
    <s v="233 SCK - Studiecentrum voor Kernenergie"/>
    <s v="233 CEN - Centre d'études de l'énergie nucléaire"/>
    <x v="5"/>
    <n v="3346.2"/>
  </r>
  <r>
    <s v="Personeel voor O&amp;O internationaal"/>
    <s v="Personnel R&amp;D international"/>
    <s v="466021110018"/>
    <s v="11  FEDERAAL WETENSCHAPSBELEID"/>
    <x v="1"/>
    <n v="612"/>
    <n v="100"/>
    <s v="03. Exploratie en exploitatie van de ruimte"/>
    <x v="10"/>
    <s v="Federale overheid"/>
    <x v="2"/>
    <x v="4"/>
    <s v="710 Ruimteprogramma's en -organisaties"/>
    <s v="710 Programmes et organisations dans le domaine de l'espace"/>
    <x v="3"/>
    <n v="612"/>
  </r>
  <r>
    <s v="Beheer van 0&amp;0 internationaal"/>
    <s v="Gestion de la R&amp;D international"/>
    <s v="466021121119"/>
    <s v="11  FEDERAAL WETENSCHAPSBELEID"/>
    <x v="1"/>
    <n v="178"/>
    <n v="55"/>
    <s v="03. Exploratie en exploitatie van de ruimte"/>
    <x v="10"/>
    <s v="Federale overheid"/>
    <x v="2"/>
    <x v="4"/>
    <s v="710 Ruimteprogramma's en -organisaties"/>
    <s v="710 Programmes et organisations dans le domaine de l'espace"/>
    <x v="3"/>
    <n v="97.9"/>
  </r>
  <r>
    <s v="Contracten - O&amp;O - internationaal"/>
    <s v="Contrats - R&amp;D - international"/>
    <s v="466021121157"/>
    <s v="11  FEDERAAL WETENSCHAPSBELEID"/>
    <x v="1"/>
    <n v="2466"/>
    <n v="5.6200824278756087"/>
    <s v="01. Exploratie en exploitatie van het aardse milieu"/>
    <x v="8"/>
    <s v="Federale overheid"/>
    <x v="2"/>
    <x v="4"/>
    <s v="730 Andere programma's en projecten op internationaal vlak"/>
    <s v="730 Autres programmes et projets au niveau international"/>
    <x v="3"/>
    <n v="138.59123267141251"/>
  </r>
  <r>
    <s v="Contracten - O&amp;O - internationaal"/>
    <s v="Contrats - R&amp;D - international"/>
    <s v="466021121157"/>
    <s v="11  FEDERAAL WETENSCHAPSBELEID"/>
    <x v="1"/>
    <n v="2466"/>
    <n v="5.5339078306481824"/>
    <s v="02. Milieubeheer en milieuzorg"/>
    <x v="9"/>
    <s v="Federale overheid"/>
    <x v="2"/>
    <x v="4"/>
    <s v="730 Andere programma's en projecten op internationaal vlak"/>
    <s v="730 Autres programmes et projets au niveau international"/>
    <x v="3"/>
    <n v="136.46616710378419"/>
  </r>
  <r>
    <s v="Contracten - O&amp;O - internationaal"/>
    <s v="Contrats - R&amp;D - international"/>
    <s v="466021121157"/>
    <s v="11  FEDERAAL WETENSCHAPSBELEID"/>
    <x v="1"/>
    <n v="2466"/>
    <n v="4.8782315473960285"/>
    <s v="04. Transport, telecommunicatie en andere infrastructuur"/>
    <x v="11"/>
    <s v="Federale overheid"/>
    <x v="2"/>
    <x v="4"/>
    <s v="730 Andere programma's en projecten op internationaal vlak"/>
    <s v="730 Autres programmes et projets au niveau international"/>
    <x v="3"/>
    <n v="120.29718995878606"/>
  </r>
  <r>
    <s v="Contracten - O&amp;O - internationaal"/>
    <s v="Contrats - R&amp;D - international"/>
    <s v="466021121157"/>
    <s v="11  FEDERAAL WETENSCHAPSBELEID"/>
    <x v="1"/>
    <n v="2466"/>
    <n v="5.3465717497189953"/>
    <s v="05. Energie"/>
    <x v="12"/>
    <s v="Federale overheid"/>
    <x v="2"/>
    <x v="4"/>
    <s v="730 Andere programma's en projecten op internationaal vlak"/>
    <s v="730 Autres programmes et projets au niveau international"/>
    <x v="3"/>
    <n v="131.84645934807043"/>
  </r>
  <r>
    <s v="Contracten - O&amp;O - internationaal"/>
    <s v="Contrats - R&amp;D - international"/>
    <s v="466021121157"/>
    <s v="11  FEDERAAL WETENSCHAPSBELEID"/>
    <x v="1"/>
    <n v="2466"/>
    <n v="10.153615586361934"/>
    <s v="06. Industriële productie en technologie"/>
    <x v="0"/>
    <s v="Federale overheid"/>
    <x v="2"/>
    <x v="4"/>
    <s v="730 Andere programma's en projecten op internationaal vlak"/>
    <s v="730 Autres programmes et projets au niveau international"/>
    <x v="3"/>
    <n v="250.38816035968529"/>
  </r>
  <r>
    <s v="Contracten - O&amp;O - internationaal"/>
    <s v="Contrats - R&amp;D - international"/>
    <s v="466021121157"/>
    <s v="11  FEDERAAL WETENSCHAPSBELEID"/>
    <x v="1"/>
    <n v="2466"/>
    <n v="4.8782315473960285"/>
    <s v="07. Gezondheid"/>
    <x v="4"/>
    <s v="Federale overheid"/>
    <x v="2"/>
    <x v="4"/>
    <s v="730 Andere programma's en projecten op internationaal vlak"/>
    <s v="730 Autres programmes et projets au niveau international"/>
    <x v="3"/>
    <n v="120.29718995878606"/>
  </r>
  <r>
    <s v="Contracten - O&amp;O - internationaal"/>
    <s v="Contrats - R&amp;D - international"/>
    <s v="466021121157"/>
    <s v="11  FEDERAAL WETENSCHAPSBELEID"/>
    <x v="1"/>
    <n v="2466"/>
    <n v="4.8782315473960285"/>
    <s v="10. Cultuur, recreatie, godsdienst en media"/>
    <x v="5"/>
    <s v="Federale overheid"/>
    <x v="2"/>
    <x v="4"/>
    <s v="730 Andere programma's en projecten op internationaal vlak"/>
    <s v="730 Autres programmes et projets au niveau international"/>
    <x v="3"/>
    <n v="120.29718995878606"/>
  </r>
  <r>
    <s v="Contracten - O&amp;O - internationaal"/>
    <s v="Contrats - R&amp;D - international"/>
    <s v="466021121157"/>
    <s v="11  FEDERAAL WETENSCHAPSBELEID"/>
    <x v="1"/>
    <n v="2466"/>
    <n v="58.711127763207195"/>
    <s v="13. Algemene kennisvooruitgang: O&amp;O gefinancierd uit andere bronnen dan AUF"/>
    <x v="1"/>
    <s v="Federale overheid"/>
    <x v="2"/>
    <x v="4"/>
    <s v="730 Andere programma's en projecten op internationaal vlak"/>
    <s v="730 Autres programmes et projets au niveau international"/>
    <x v="3"/>
    <n v="1447.8164106406894"/>
  </r>
  <r>
    <s v="Personeel voor de Ruimte"/>
    <s v="Personnel du spatial"/>
    <s v="466022110020"/>
    <s v="11  FEDERAAL WETENSCHAPSBELEID"/>
    <x v="1"/>
    <n v="989"/>
    <n v="55"/>
    <s v="03. Exploratie en exploitatie van de ruimte"/>
    <x v="10"/>
    <s v="Federale overheid"/>
    <x v="2"/>
    <x v="4"/>
    <s v="710 Ruimteprogramma's en -organisaties"/>
    <s v="710 Programmes et organisations dans le domaine de l'espace"/>
    <x v="3"/>
    <n v="543.95000000000005"/>
  </r>
  <r>
    <s v="Werkingskosten voor de Hoge Vertegenwoordiging ruimtevaartbeleid"/>
    <s v="Dépenses de fonctionnement pour la Haute Réprésentation du Spatial"/>
    <s v="466022121119"/>
    <s v="11  FEDERAAL WETENSCHAPSBELEID"/>
    <x v="1"/>
    <n v="100"/>
    <n v="55"/>
    <s v="03. Exploratie en exploitatie van de ruimte"/>
    <x v="10"/>
    <s v="Federale overheid"/>
    <x v="2"/>
    <x v="4"/>
    <s v="710 Ruimteprogramma's en -organisaties"/>
    <s v="710 Programmes et organisations dans le domaine de l'espace"/>
    <x v="3"/>
    <n v="55"/>
  </r>
  <r>
    <s v="Federale ondersteuning vh ruimtevaartonderzoek en operationele steun"/>
    <s v="Soutien fédéral à la recherche spatiale et appui opérationnel"/>
    <s v="466022121121"/>
    <s v="11  FEDERAAL WETENSCHAPSBELEID"/>
    <x v="1"/>
    <n v="3533"/>
    <n v="100"/>
    <s v="03. Exploratie en exploitatie van de ruimte"/>
    <x v="10"/>
    <s v="Federale overheid"/>
    <x v="2"/>
    <x v="4"/>
    <s v="710 Ruimteprogramma's en -organisaties"/>
    <s v="710 Programmes et organisations dans le domaine de l'espace"/>
    <x v="3"/>
    <n v="3533"/>
  </r>
  <r>
    <s v="Beheer van Ruimte"/>
    <s v="Gestion du spacial"/>
    <s v="466022121122"/>
    <s v="11  FEDERAAL WETENSCHAPSBELEID"/>
    <x v="1"/>
    <n v="722"/>
    <n v="100"/>
    <s v="03. Exploratie en exploitatie van de ruimte"/>
    <x v="10"/>
    <s v="Federale overheid"/>
    <x v="2"/>
    <x v="4"/>
    <s v="710 Ruimteprogramma's en -organisaties"/>
    <s v="710 Programmes et organisations dans le domaine de l'espace"/>
    <x v="3"/>
    <n v="722"/>
  </r>
  <r>
    <s v="ESA-ruimtevaartprogramma's"/>
    <s v="Programmes spatiaux ASE"/>
    <s v="466022354012"/>
    <s v="11  FEDERAAL WETENSCHAPSBELEID"/>
    <x v="1"/>
    <n v="162858"/>
    <n v="100"/>
    <s v="03. Exploratie en exploitatie van de ruimte"/>
    <x v="10"/>
    <s v="Federale overheid"/>
    <x v="2"/>
    <x v="4"/>
    <s v="710 Ruimteprogramma's en -organisaties"/>
    <s v="710 Programmes et organisations dans le domaine de l'espace"/>
    <x v="3"/>
    <n v="162858"/>
  </r>
  <r>
    <s v="Ruimtevaartprogramma's buiten ESA"/>
    <s v="Programmes spatiaux hors ASE"/>
    <s v="466022544161"/>
    <s v="11  FEDERAAL WETENSCHAPSBELEID"/>
    <x v="1"/>
    <n v="26800"/>
    <n v="100"/>
    <s v="03. Exploratie en exploitatie van de ruimte"/>
    <x v="10"/>
    <s v="Federale overheid"/>
    <x v="2"/>
    <x v="4"/>
    <s v="710 Ruimteprogramma's en -organisaties"/>
    <s v="710 Programmes et organisations dans le domaine de l'espace"/>
    <x v="3"/>
    <n v="26800"/>
  </r>
  <r>
    <s v="Von Karman  Instituut"/>
    <s v="Institut Von Karman"/>
    <s v="466023354001"/>
    <s v="11  FEDERAAL WETENSCHAPSBELEID"/>
    <x v="1"/>
    <n v="2871"/>
    <n v="100"/>
    <s v="04. Transport, telecommunicatie en andere infrastructuur"/>
    <x v="11"/>
    <s v="Federale overheid"/>
    <x v="2"/>
    <x v="4"/>
    <s v="720 Andere Belgische bijdragen aan internationale organisaties, instellingen en verenigingen"/>
    <s v="720 Autres contributions belges aux organisations, institutions et associations internationales"/>
    <x v="3"/>
    <n v="2871"/>
  </r>
  <r>
    <s v="Secretariaten EUREKA (techn. + audiovis.)"/>
    <s v="Secrétariats EUREKA (techn. + audiovis.)"/>
    <s v="466023354002"/>
    <s v="11  FEDERAAL WETENSCHAPSBELEID"/>
    <x v="1"/>
    <n v="680"/>
    <n v="55"/>
    <s v="06. Industriële productie en technologie"/>
    <x v="0"/>
    <s v="Federale overheid"/>
    <x v="2"/>
    <x v="4"/>
    <s v="720 Andere Belgische bijdragen aan internationale organisaties, instellingen en verenigingen"/>
    <s v="720 Autres contributions belges aux organisations, institutions et associations internationales"/>
    <x v="3"/>
    <n v="374"/>
  </r>
  <r>
    <s v="Intergouvernementele organisaties"/>
    <s v="Organisations intergouvernementales"/>
    <s v="466023354021"/>
    <s v="11  FEDERAAL WETENSCHAPSBELEID"/>
    <x v="1"/>
    <n v="19875"/>
    <n v="35.93962264150943"/>
    <s v="01. Exploratie en exploitatie van het aardse milieu"/>
    <x v="8"/>
    <s v="Federale overheid"/>
    <x v="2"/>
    <x v="4"/>
    <s v="720 Andere Belgische bijdragen aan internationale organisaties, instellingen en verenigingen"/>
    <s v="720 Autres contributions belges aux organisations, institutions et associations internationales"/>
    <x v="3"/>
    <n v="7142.9999999999991"/>
  </r>
  <r>
    <s v="Intergouvernementele organisaties"/>
    <s v="Organisations intergouvernementales"/>
    <s v="466023354021"/>
    <s v="11  FEDERAAL WETENSCHAPSBELEID"/>
    <x v="1"/>
    <n v="19875"/>
    <n v="1.0767295597484277"/>
    <s v="02. Milieubeheer en milieuzorg"/>
    <x v="9"/>
    <s v="Federale overheid"/>
    <x v="2"/>
    <x v="4"/>
    <s v="720 Andere Belgische bijdragen aan internationale organisaties, instellingen en verenigingen"/>
    <s v="720 Autres contributions belges aux organisations, institutions et associations internationales"/>
    <x v="3"/>
    <n v="214"/>
  </r>
  <r>
    <s v="Intergouvernementele organisaties"/>
    <s v="Organisations intergouvernementales"/>
    <s v="466023354021"/>
    <s v="11  FEDERAAL WETENSCHAPSBELEID"/>
    <x v="1"/>
    <n v="19875"/>
    <n v="24.558490566037737"/>
    <s v="03. Exploratie en exploitatie van de ruimte"/>
    <x v="10"/>
    <s v="Federale overheid"/>
    <x v="2"/>
    <x v="4"/>
    <s v="720 Andere Belgische bijdragen aan internationale organisaties, instellingen en verenigingen"/>
    <s v="720 Autres contributions belges aux organisations, institutions et associations internationales"/>
    <x v="3"/>
    <n v="4881"/>
  </r>
  <r>
    <s v="Intergouvernementele organisaties"/>
    <s v="Organisations intergouvernementales"/>
    <s v="466023354021"/>
    <s v="11  FEDERAAL WETENSCHAPSBELEID"/>
    <x v="1"/>
    <n v="19875"/>
    <n v="38.425157232704407"/>
    <s v="13. Algemene kennisvooruitgang: O&amp;O gefinancierd uit andere bronnen dan AUF"/>
    <x v="1"/>
    <s v="Federale overheid"/>
    <x v="2"/>
    <x v="4"/>
    <s v="720 Andere Belgische bijdragen aan internationale organisaties, instellingen en verenigingen"/>
    <s v="720 Autres contributions belges aux organisations, institutions et associations internationales"/>
    <x v="3"/>
    <n v="7637.0000000000009"/>
  </r>
  <r>
    <s v="Internationale organisaties"/>
    <s v="Organisations internationales"/>
    <s v="466023354022"/>
    <s v="11  FEDERAAL WETENSCHAPSBELEID"/>
    <x v="1"/>
    <n v="329"/>
    <n v="100"/>
    <s v="10. Cultuur, recreatie, godsdienst en media"/>
    <x v="5"/>
    <s v="Federale overheid"/>
    <x v="2"/>
    <x v="4"/>
    <s v="720 Andere Belgische bijdragen aan internationale organisaties, instellingen en verenigingen"/>
    <s v="720 Autres contributions belges aux organisations, institutions et associations internationales"/>
    <x v="3"/>
    <n v="329"/>
  </r>
  <r>
    <s v="Deelname van de Academiën en de daaraan verbonden organismen"/>
    <s v="Participation des Académies et org. qui y sont liés"/>
    <s v="466023354023"/>
    <s v="11  FEDERAAL WETENSCHAPSBELEID"/>
    <x v="1"/>
    <n v="330"/>
    <n v="100"/>
    <s v="10. Cultuur, recreatie, godsdienst en media"/>
    <x v="5"/>
    <s v="Federale overheid"/>
    <x v="2"/>
    <x v="4"/>
    <s v="720 Andere Belgische bijdragen aan internationale organisaties, instellingen en verenigingen"/>
    <s v="720 Autres contributions belges aux organisations, institutions et associations internationales"/>
    <x v="3"/>
    <n v="330"/>
  </r>
  <r>
    <s v="Bezoldiging Rijkspersoneel (WRI)"/>
    <s v="Rémunérations personnel statutaire (ESF)"/>
    <s v="466030110003"/>
    <s v="11  FEDERAAL WETENSCHAPSBELEID"/>
    <x v="1"/>
    <n v="47385"/>
    <n v="15.58590819712148"/>
    <s v="03. Exploratie en exploitatie van de ruimte"/>
    <x v="10"/>
    <s v="Federale overheid"/>
    <x v="2"/>
    <x v="4"/>
    <s v="211 Basisfinanciering, werking, investeringen van de WI"/>
    <s v="211 Financement de base, fonctionnement, investissements des IS"/>
    <x v="5"/>
    <n v="7385.3825992060129"/>
  </r>
  <r>
    <s v="Bezoldiging Rijkspersoneel (WRI)"/>
    <s v="Rémunérations personnel statutaire (ESF)"/>
    <s v="466030110003"/>
    <s v="11  FEDERAAL WETENSCHAPSBELEID"/>
    <x v="1"/>
    <n v="47385"/>
    <n v="20.711525220114005"/>
    <s v="10. Cultuur, recreatie, godsdienst en media"/>
    <x v="5"/>
    <s v="Federale overheid"/>
    <x v="2"/>
    <x v="4"/>
    <s v="211 Basisfinanciering, werking, investeringen van de WI"/>
    <s v="211 Financement de base, fonctionnement, investissements des IS"/>
    <x v="5"/>
    <n v="9814.1562255510216"/>
  </r>
  <r>
    <s v="Bezoldiging Rijkspersoneel (WRI)"/>
    <s v="Rémunérations personnel statutaire (ESF)"/>
    <s v="466030110003"/>
    <s v="11  FEDERAAL WETENSCHAPSBELEID"/>
    <x v="1"/>
    <n v="47385"/>
    <n v="0.71753147094513381"/>
    <s v="11. Politieke en sociale systemen, structuren en processen"/>
    <x v="7"/>
    <s v="Federale overheid"/>
    <x v="2"/>
    <x v="4"/>
    <s v="211 Basisfinanciering, werking, investeringen van de WI"/>
    <s v="211 Financement de base, fonctionnement, investissements des IS"/>
    <x v="5"/>
    <n v="340.00228750735164"/>
  </r>
  <r>
    <s v="Bezoldiging Rijkspersoneel (WRI)"/>
    <s v="Rémunérations personnel statutaire (ESF)"/>
    <s v="466030110003"/>
    <s v="11  FEDERAAL WETENSCHAPSBELEID"/>
    <x v="1"/>
    <n v="47385"/>
    <n v="17.985035111819389"/>
    <s v="13. Algemene kennisvooruitgang: O&amp;O gefinancierd uit andere bronnen dan AUF"/>
    <x v="1"/>
    <s v="Federale overheid"/>
    <x v="2"/>
    <x v="4"/>
    <s v="211 Basisfinanciering, werking, investeringen van de WI"/>
    <s v="211 Financement de base, fonctionnement, investissements des IS"/>
    <x v="5"/>
    <n v="8522.2088877356182"/>
  </r>
  <r>
    <s v="Bezoldiging niet-statutair personeel (WRI)"/>
    <s v="Rémunérations personnel non statutaire (ESF)"/>
    <s v="466030110004"/>
    <s v="11  FEDERAAL WETENSCHAPSBELEID"/>
    <x v="1"/>
    <n v="18940"/>
    <n v="15.58590819712148"/>
    <s v="03. Exploratie en exploitatie van de ruimte"/>
    <x v="10"/>
    <s v="Federale overheid"/>
    <x v="2"/>
    <x v="4"/>
    <s v="211 Basisfinanciering, werking, investeringen van de WI"/>
    <s v="211 Financement de base, fonctionnement, investissements des IS"/>
    <x v="5"/>
    <n v="2951.9710125348083"/>
  </r>
  <r>
    <s v="Bezoldiging niet-statutair personeel (WRI)"/>
    <s v="Rémunérations personnel non statutaire (ESF)"/>
    <s v="466030110004"/>
    <s v="11  FEDERAAL WETENSCHAPSBELEID"/>
    <x v="1"/>
    <n v="18940"/>
    <n v="20.711525220114005"/>
    <s v="10. Cultuur, recreatie, godsdienst en media"/>
    <x v="5"/>
    <s v="Federale overheid"/>
    <x v="2"/>
    <x v="4"/>
    <s v="211 Basisfinanciering, werking, investeringen van de WI"/>
    <s v="211 Financement de base, fonctionnement, investissements des IS"/>
    <x v="5"/>
    <n v="3922.7628766895923"/>
  </r>
  <r>
    <s v="Bezoldiging niet-statutair personeel (WRI)"/>
    <s v="Rémunérations personnel non statutaire (ESF)"/>
    <s v="466030110004"/>
    <s v="11  FEDERAAL WETENSCHAPSBELEID"/>
    <x v="1"/>
    <n v="18940"/>
    <n v="0.71753147094513381"/>
    <s v="11. Politieke en sociale systemen, structuren en processen"/>
    <x v="7"/>
    <s v="Federale overheid"/>
    <x v="2"/>
    <x v="4"/>
    <s v="211 Basisfinanciering, werking, investeringen van de WI"/>
    <s v="211 Financement de base, fonctionnement, investissements des IS"/>
    <x v="5"/>
    <n v="135.90046059700836"/>
  </r>
  <r>
    <s v="Bezoldiging niet-statutair personeel (WRI)"/>
    <s v="Rémunérations personnel non statutaire (ESF)"/>
    <s v="466030110004"/>
    <s v="11  FEDERAAL WETENSCHAPSBELEID"/>
    <x v="1"/>
    <n v="18940"/>
    <n v="17.985035111819389"/>
    <s v="13. Algemene kennisvooruitgang: O&amp;O gefinancierd uit andere bronnen dan AUF"/>
    <x v="1"/>
    <s v="Federale overheid"/>
    <x v="2"/>
    <x v="4"/>
    <s v="211 Basisfinanciering, werking, investeringen van de WI"/>
    <s v="211 Financement de base, fonctionnement, investissements des IS"/>
    <x v="5"/>
    <n v="3406.3656501785922"/>
  </r>
  <r>
    <s v="Dotatie 'Koninklijke Bibliotheek Albert I'"/>
    <s v="Dotation Bibliothèque royale Albert Ier"/>
    <s v="466031413010"/>
    <s v="11  FEDERAAL WETENSCHAPSBELEID"/>
    <x v="1"/>
    <n v="7104"/>
    <n v="55"/>
    <s v="10. Cultuur, recreatie, godsdienst en media"/>
    <x v="5"/>
    <s v="Federale overheid"/>
    <x v="2"/>
    <x v="4"/>
    <s v="211 Basisfinanciering, werking, investeringen van de WI"/>
    <s v="211 Financement de base, fonctionnement, investissements des IS"/>
    <x v="5"/>
    <n v="3907.2"/>
  </r>
  <r>
    <s v="Dotatie Algemeen rijksarchief"/>
    <s v="Dotation Archives générales du Royaume"/>
    <s v="466031413011"/>
    <s v="11  FEDERAAL WETENSCHAPSBELEID"/>
    <x v="1"/>
    <n v="5341"/>
    <n v="55"/>
    <s v="10. Cultuur, recreatie, godsdienst en media"/>
    <x v="5"/>
    <s v="Federale overheid"/>
    <x v="2"/>
    <x v="4"/>
    <s v="211 Basisfinanciering, werking, investeringen van de WI"/>
    <s v="211 Financement de base, fonctionnement, investissements des IS"/>
    <x v="5"/>
    <n v="2937.55"/>
  </r>
  <r>
    <s v="Centrum &quot;Oorlog en Hedendaagse Maatschappij&quot;"/>
    <s v="Centre &quot;Guerres et Sociétés contemporaines&quot;"/>
    <s v="466031413012"/>
    <s v="11  FEDERAAL WETENSCHAPSBELEID"/>
    <x v="1"/>
    <n v="1548"/>
    <n v="55"/>
    <s v="11. Politieke en sociale systemen, structuren en processen"/>
    <x v="7"/>
    <s v="Federale overheid"/>
    <x v="2"/>
    <x v="4"/>
    <s v="211 Basisfinanciering, werking, investeringen van de WI"/>
    <s v="211 Financement de base, fonctionnement, investissements des IS"/>
    <x v="5"/>
    <n v="851.4"/>
  </r>
  <r>
    <s v="Dotatie Belgisch Instituut voor Ruimte-aëronomie"/>
    <s v="Dotation Institut d'Aéronomie spatiale de Belgique"/>
    <s v="466032410014"/>
    <s v="11  FEDERAAL WETENSCHAPSBELEID"/>
    <x v="1"/>
    <n v="1345"/>
    <n v="55"/>
    <s v="03. Exploratie en exploitatie van de ruimte"/>
    <x v="10"/>
    <s v="Federale overheid"/>
    <x v="2"/>
    <x v="4"/>
    <s v="211 Basisfinanciering, werking, investeringen van de WI"/>
    <s v="211 Financement de base, fonctionnement, investissements des IS"/>
    <x v="5"/>
    <n v="739.75"/>
  </r>
  <r>
    <s v="Dotatie KMI"/>
    <s v="Dotation IRM"/>
    <s v="466032413013"/>
    <s v="11  FEDERAAL WETENSCHAPSBELEID"/>
    <x v="1"/>
    <n v="4279"/>
    <n v="55"/>
    <s v="03. Exploratie en exploitatie van de ruimte"/>
    <x v="10"/>
    <s v="Federale overheid"/>
    <x v="2"/>
    <x v="4"/>
    <s v="211 Basisfinanciering, werking, investeringen van de WI"/>
    <s v="211 Financement de base, fonctionnement, investissements des IS"/>
    <x v="5"/>
    <n v="2353.4499999999998"/>
  </r>
  <r>
    <s v="Dotatie Koninklijke Sterrenwacht"/>
    <s v="Dotation Observatoire Royal"/>
    <s v="466032413015"/>
    <s v="11  FEDERAAL WETENSCHAPSBELEID"/>
    <x v="1"/>
    <n v="1396"/>
    <n v="55"/>
    <s v="03. Exploratie en exploitatie van de ruimte"/>
    <x v="10"/>
    <s v="Federale overheid"/>
    <x v="2"/>
    <x v="4"/>
    <s v="211 Basisfinanciering, werking, investeringen van de WI"/>
    <s v="211 Financement de base, fonctionnement, investissements des IS"/>
    <x v="5"/>
    <n v="767.8"/>
  </r>
  <r>
    <s v="Dotatie aan het KMI: beheer gemeenschappelijke sector"/>
    <s v="Dotation à l'IRM: gestion du secteur commun"/>
    <s v="466032413016"/>
    <s v="11  FEDERAAL WETENSCHAPSBELEID"/>
    <x v="1"/>
    <n v="1348"/>
    <n v="55"/>
    <s v="03. Exploratie en exploitatie van de ruimte"/>
    <x v="10"/>
    <s v="Federale overheid"/>
    <x v="2"/>
    <x v="4"/>
    <s v="211 Basisfinanciering, werking, investeringen van de WI"/>
    <s v="211 Financement de base, fonctionnement, investissements des IS"/>
    <x v="5"/>
    <n v="741.4"/>
  </r>
  <r>
    <s v="Dotatie Koninklijk Instituut voor Natuurwetenschappen (KINW)"/>
    <s v="Dotation Institut royal des Sciences naturelles (IRSN)"/>
    <s v="466033413017"/>
    <s v="11  FEDERAAL WETENSCHAPSBELEID"/>
    <x v="1"/>
    <n v="7849"/>
    <n v="55"/>
    <s v="13. Algemene kennisvooruitgang: O&amp;O gefinancierd uit andere bronnen dan AUF"/>
    <x v="1"/>
    <s v="Federale overheid"/>
    <x v="2"/>
    <x v="4"/>
    <s v="211 Basisfinanciering, werking, investeringen van de WI"/>
    <s v="211 Financement de base, fonctionnement, investissements des IS"/>
    <x v="5"/>
    <n v="4316.95"/>
  </r>
  <r>
    <s v="Dotatie Koninklijke Museum voor Midden Afrika (KMMA)"/>
    <s v="Dotation musée royal d' Afrique centrale (MRAC)"/>
    <s v="466033413018"/>
    <s v="11  FEDERAAL WETENSCHAPSBELEID"/>
    <x v="1"/>
    <n v="3847"/>
    <n v="55"/>
    <s v="13. Algemene kennisvooruitgang: O&amp;O gefinancierd uit andere bronnen dan AUF"/>
    <x v="1"/>
    <s v="Federale overheid"/>
    <x v="2"/>
    <x v="4"/>
    <s v="211 Basisfinanciering, werking, investeringen van de WI"/>
    <s v="211 Financement de base, fonctionnement, investissements des IS"/>
    <x v="5"/>
    <n v="2115.85"/>
  </r>
  <r>
    <s v="Dotatie Koninklijke Musea voor Kunst en Geschiedenis"/>
    <s v="Dotation Musées Royaux d'Art et d'Histoire"/>
    <s v="466034413019"/>
    <s v="11  FEDERAAL WETENSCHAPSBELEID"/>
    <x v="1"/>
    <n v="5460"/>
    <n v="55"/>
    <s v="10. Cultuur, recreatie, godsdienst en media"/>
    <x v="5"/>
    <s v="Federale overheid"/>
    <x v="2"/>
    <x v="4"/>
    <s v="211 Basisfinanciering, werking, investeringen van de WI"/>
    <s v="211 Financement de base, fonctionnement, investissements des IS"/>
    <x v="5"/>
    <n v="3003"/>
  </r>
  <r>
    <s v="Dotatie Koninklijke Musea voor Schone Kunsten"/>
    <s v="Dotation Musées Royaux des Beaux-Arts"/>
    <s v="466034413020"/>
    <s v="11  FEDERAAL WETENSCHAPSBELEID"/>
    <x v="1"/>
    <n v="4397"/>
    <n v="55"/>
    <s v="10. Cultuur, recreatie, godsdienst en media"/>
    <x v="5"/>
    <s v="Federale overheid"/>
    <x v="2"/>
    <x v="4"/>
    <s v="211 Basisfinanciering, werking, investeringen van de WI"/>
    <s v="211 Financement de base, fonctionnement, investissements des IS"/>
    <x v="5"/>
    <n v="2418.35"/>
  </r>
  <r>
    <s v="Dotatie Koninklijk Instituut voor het Kunstpatrimonium"/>
    <s v="Dotation Institut Royal du Patrimoine artistique"/>
    <s v="466034413022"/>
    <s v="11  FEDERAAL WETENSCHAPSBELEID"/>
    <x v="1"/>
    <n v="1479"/>
    <n v="55"/>
    <s v="10. Cultuur, recreatie, godsdienst en media"/>
    <x v="5"/>
    <s v="Federale overheid"/>
    <x v="2"/>
    <x v="4"/>
    <s v="211 Basisfinanciering, werking, investeringen van de WI"/>
    <s v="211 Financement de base, fonctionnement, investissements des IS"/>
    <x v="5"/>
    <n v="813.45"/>
  </r>
  <r>
    <s v="ICCROM (International Centre for the Study of the _x000a_Preservation and Restoration of Cultural Property)"/>
    <s v="ICCROM (Centre international d'études pour la conservation et la restauration des biens culturels)"/>
    <s v="466035354010"/>
    <s v="11  FEDERAAL WETENSCHAPSBELEID"/>
    <x v="1"/>
    <n v="43"/>
    <n v="20"/>
    <s v="10. Cultuur, recreatie, godsdienst en media"/>
    <x v="5"/>
    <s v="Federale overheid"/>
    <x v="2"/>
    <x v="4"/>
    <s v="720 Andere Belgische bijdragen aan internationale organisaties, instellingen en verenigingen"/>
    <s v="720 Autres contributions belges aux organisations, institutions et associations internationales"/>
    <x v="3"/>
    <n v="8.6"/>
  </r>
  <r>
    <s v="Koninklijk Filmarchief"/>
    <s v="Cinémathèque royale"/>
    <s v="466036336010"/>
    <s v="11  FEDERAAL WETENSCHAPSBELEID"/>
    <x v="1"/>
    <n v="2742"/>
    <n v="20"/>
    <s v="10. Cultuur, recreatie, godsdienst en media"/>
    <x v="5"/>
    <s v="Federale overheid"/>
    <x v="2"/>
    <x v="4"/>
    <s v="323 Subsidies aan instellingen en verenigingen n.e.g."/>
    <s v="323 Subventions aux institutions et associations n.c.a."/>
    <x v="6"/>
    <n v="548.4"/>
  </r>
  <r>
    <s v="Toelage VZW Kunstberg"/>
    <s v="Subvention à l'ASBL Mont des Arts"/>
    <s v="466036336011"/>
    <s v="11  FEDERAAL WETENSCHAPSBELEID"/>
    <x v="1"/>
    <n v="106"/>
    <n v="20"/>
    <s v="10. Cultuur, recreatie, godsdienst en media"/>
    <x v="5"/>
    <s v="Federale overheid"/>
    <x v="2"/>
    <x v="4"/>
    <s v="323 Subsidies aan instellingen en verenigingen n.e.g."/>
    <s v="323 Subventions aux institutions et associations n.c.a."/>
    <x v="6"/>
    <n v="21.2"/>
  </r>
  <r>
    <s v="Bureautica-systeem/informatica FWI"/>
    <s v="Système bureautique/informatique ESF"/>
    <s v="466037121104"/>
    <s v="11  FEDERAAL WETENSCHAPSBELEID"/>
    <x v="1"/>
    <n v="57"/>
    <n v="55"/>
    <s v="10. Cultuur, recreatie, godsdienst en media"/>
    <x v="5"/>
    <s v="Federale overheid"/>
    <x v="2"/>
    <x v="4"/>
    <s v="212 Aanvullende financiering van de WI"/>
    <s v="212 Financement complémentaire des IS"/>
    <x v="5"/>
    <n v="31.35"/>
  </r>
  <r>
    <s v="Steunmaatregelen ten voordele van de FWI"/>
    <s v="Activités d'appui en faveur des ESF"/>
    <s v="466037121112"/>
    <s v="11  FEDERAAL WETENSCHAPSBELEID"/>
    <x v="1"/>
    <n v="433"/>
    <n v="55"/>
    <s v="10. Cultuur, recreatie, godsdienst en media"/>
    <x v="5"/>
    <s v="Federale overheid"/>
    <x v="2"/>
    <x v="4"/>
    <s v="212 Aanvullende financiering van de WI"/>
    <s v="212 Financement complémentaire des IS"/>
    <x v="5"/>
    <n v="238.15"/>
  </r>
  <r>
    <s v="Publiek-privé partnerschap digitalisering FWI's en SOMA - bijkomende financiering"/>
    <s v="Partenariat public-privé digitalisation ESF et CEGES - financement complémentaire"/>
    <s v="466037121117"/>
    <s v="11  FEDERAAL WETENSCHAPSBELEID"/>
    <x v="1"/>
    <n v="1974"/>
    <n v="15"/>
    <s v="10. Cultuur, recreatie, godsdienst en media"/>
    <x v="5"/>
    <s v="Federale overheid"/>
    <x v="2"/>
    <x v="4"/>
    <s v="321 Subsidies reizen, beurzen, congressen, publikaties, tentoonstellingen..."/>
    <s v="321 Subventions, voyages, bourses, congrès, publications, expositions..."/>
    <x v="6"/>
    <n v="296.10000000000002"/>
  </r>
  <r>
    <s v="Specifieke behoeften FWI"/>
    <s v="Besoins spécifiques ESF"/>
    <s v="466037413011"/>
    <s v="11  FEDERAAL WETENSCHAPSBELEID"/>
    <x v="1"/>
    <n v="462"/>
    <n v="55"/>
    <s v="10. Cultuur, recreatie, godsdienst en media"/>
    <x v="5"/>
    <s v="Federale overheid"/>
    <x v="2"/>
    <x v="4"/>
    <s v="211 Basisfinanciering, werking, investeringen van de WI"/>
    <s v="211 Financement de base, fonctionnement, investissements des IS"/>
    <x v="5"/>
    <n v="254.1"/>
  </r>
  <r>
    <s v="Steunmaatregelen ten voordele van de FWI - Bijkomende dotatie"/>
    <s v="Appui aux expositions temporaires des ESF - Dotation complémentaire"/>
    <s v="466037413012"/>
    <s v="11  FEDERAAL WETENSCHAPSBELEID"/>
    <x v="1"/>
    <n v="109"/>
    <n v="55"/>
    <s v="10. Cultuur, recreatie, godsdienst en media"/>
    <x v="5"/>
    <s v="Federale overheid"/>
    <x v="2"/>
    <x v="4"/>
    <s v="212 Aanvullende financiering van de WI"/>
    <s v="212 Financement complémentaire des IS"/>
    <x v="5"/>
    <n v="59.95"/>
  </r>
  <r>
    <s v="Onderzoekenveloppe van FWI "/>
    <s v="Enveloppe recherche des ESF"/>
    <s v="466037413014"/>
    <s v="11  FEDERAAL WETENSCHAPSBELEID"/>
    <x v="1"/>
    <n v="4252"/>
    <n v="28.338014903857236"/>
    <s v="03. Exploratie en exploitatie van de ruimte"/>
    <x v="10"/>
    <s v="Federale overheid"/>
    <x v="2"/>
    <x v="4"/>
    <s v="440 FCFO - Fonds voor Collectief Fundamenteel Onderzoek-initiatief minister"/>
    <s v="440 FRFC - Fonds de la Recherche fondamentale collective-initiative ministérielle"/>
    <x v="0"/>
    <n v="1204.9323937120096"/>
  </r>
  <r>
    <s v="Onderzoekenveloppe van FWI "/>
    <s v="Enveloppe recherche des ESF"/>
    <s v="466037413014"/>
    <s v="11  FEDERAAL WETENSCHAPSBELEID"/>
    <x v="1"/>
    <n v="4252"/>
    <n v="37.657318582025461"/>
    <s v="10. Cultuur, recreatie, godsdienst en media"/>
    <x v="5"/>
    <s v="Federale overheid"/>
    <x v="2"/>
    <x v="4"/>
    <s v="440 FCFO - Fonds voor Collectief Fundamenteel Onderzoek-initiatief minister"/>
    <s v="440 FRFC - Fonds de la Recherche fondamentale collective-initiative ministérielle"/>
    <x v="0"/>
    <n v="1601.1891861077227"/>
  </r>
  <r>
    <s v="Onderzoekenveloppe van FWI "/>
    <s v="Enveloppe recherche des ESF"/>
    <s v="466037413014"/>
    <s v="11  FEDERAAL WETENSCHAPSBELEID"/>
    <x v="1"/>
    <n v="4252"/>
    <n v="1.3046026744456978"/>
    <s v="11. Politieke en sociale systemen, structuren en processen"/>
    <x v="7"/>
    <s v="Federale overheid"/>
    <x v="2"/>
    <x v="4"/>
    <s v="440 FCFO - Fonds voor Collectief Fundamenteel Onderzoek-initiatief minister"/>
    <s v="440 FRFC - Fonds de la Recherche fondamentale collective-initiative ministérielle"/>
    <x v="0"/>
    <n v="55.471705717431071"/>
  </r>
  <r>
    <s v="Onderzoekenveloppe van FWI "/>
    <s v="Enveloppe recherche des ESF"/>
    <s v="466037413014"/>
    <s v="11  FEDERAAL WETENSCHAPSBELEID"/>
    <x v="1"/>
    <n v="4252"/>
    <n v="32.700063839671621"/>
    <s v="13. Algemene kennisvooruitgang: O&amp;O gefinancierd uit andere bronnen dan AUF"/>
    <x v="1"/>
    <s v="Federale overheid"/>
    <x v="2"/>
    <x v="4"/>
    <s v="440 FCFO - Fonds voor Collectief Fundamenteel Onderzoek-initiatief minister"/>
    <s v="440 FRFC - Fonds de la Recherche fondamentale collective-initiative ministérielle"/>
    <x v="0"/>
    <n v="1390.4067144628373"/>
  </r>
  <r>
    <s v="Verhoging vd onderzoekscapaciteit vd FWI "/>
    <s v="Renforcement de la capacité de recherche des ESF"/>
    <s v="466037413016"/>
    <s v="11  FEDERAAL WETENSCHAPSBELEID"/>
    <x v="1"/>
    <n v="4247"/>
    <n v="100"/>
    <s v="10. Cultuur, recreatie, godsdienst en media"/>
    <x v="5"/>
    <s v="Federale overheid"/>
    <x v="2"/>
    <x v="4"/>
    <s v="440 FCFO - Fonds voor Collectief Fundamenteel Onderzoek-initiatief minister"/>
    <s v="440 FRFC - Fonds de la Recherche fondamentale collective-initiative ministérielle"/>
    <x v="0"/>
    <n v="4247"/>
  </r>
  <r>
    <s v="Belgian American Education Foundation"/>
    <s v="Belgian American Education Foundation"/>
    <s v="466043330003"/>
    <s v="11  FEDERAAL WETENSCHAPSBELEID"/>
    <x v="1"/>
    <n v="59"/>
    <n v="100"/>
    <s v="09. Opvoeding"/>
    <x v="2"/>
    <s v="Federale overheid"/>
    <x v="2"/>
    <x v="4"/>
    <s v="720 Andere Belgische bijdragen aan internationale organisaties, instellingen en verenigingen"/>
    <s v="720 Autres contributions belges aux organisations, institutions et associations internationales"/>
    <x v="3"/>
    <n v="59"/>
  </r>
  <r>
    <s v="Bezoldiging statutair personeel (Plantentuin Meise)"/>
    <s v="Rémunération personnel statutaire (Jardin botanique de Meise)"/>
    <s v="466201110003"/>
    <s v="11  FEDERAAL WETENSCHAPSBELEID"/>
    <x v="1"/>
    <n v="4471"/>
    <n v="55"/>
    <s v="08. Landbouw"/>
    <x v="6"/>
    <s v="Federale overheid"/>
    <x v="2"/>
    <x v="4"/>
    <s v="211 Basisfinanciering, werking, investeringen van de WI"/>
    <s v="211 Financement de base, fonctionnement, investissements des IS"/>
    <x v="5"/>
    <n v="2459.0500000000002"/>
  </r>
  <r>
    <s v="Bezoldiging niet-statutair personeel (Plantentuin Meise)"/>
    <s v="Rémunération personnel non statutaire (Jardin botanique de Meise)"/>
    <s v="466201110004"/>
    <s v="11  FEDERAAL WETENSCHAPSBELEID"/>
    <x v="1"/>
    <n v="2379"/>
    <n v="55"/>
    <s v="08. Landbouw"/>
    <x v="6"/>
    <s v="Federale overheid"/>
    <x v="2"/>
    <x v="4"/>
    <s v="211 Basisfinanciering, werking, investeringen van de WI"/>
    <s v="211 Financement de base, fonctionnement, investissements des IS"/>
    <x v="5"/>
    <n v="1308.45"/>
  </r>
  <r>
    <s v="Toelage Plantentuin (werking)"/>
    <s v="Dotation Jardin Botanique (fonctionnement)"/>
    <s v="466202417001"/>
    <s v="11  FEDERAAL WETENSCHAPSBELEID"/>
    <x v="1"/>
    <n v="2003"/>
    <n v="55"/>
    <s v="08. Landbouw"/>
    <x v="6"/>
    <s v="Federale overheid"/>
    <x v="2"/>
    <x v="4"/>
    <s v="211 Basisfinanciering, werking, investeringen van de WI"/>
    <s v="211 Financement de base, fonctionnement, investissements des IS"/>
    <x v="5"/>
    <n v="1101.6500000000001"/>
  </r>
  <r>
    <s v="Toelage Plantentuin (investering en uitrusting gebouw)"/>
    <s v="Dotation Jardin Botanique (investissements et aménagements relatifs au bâtiment)"/>
    <s v="466203617101"/>
    <s v="11  FEDERAAL WETENSCHAPSBELEID"/>
    <x v="1"/>
    <n v="318"/>
    <n v="55"/>
    <s v="08. Landbouw"/>
    <x v="6"/>
    <s v="Federale overheid"/>
    <x v="2"/>
    <x v="4"/>
    <s v="211 Basisfinanciering, werking, investeringen van de WI"/>
    <s v="211 Financement de base, fonctionnement, investissements des IS"/>
    <x v="5"/>
    <n v="174.9"/>
  </r>
  <r>
    <s v="Allerhande uitgaven mbt acties ter verbetering vd werking van Justitie"/>
    <s v="Dépenses de toute nature relat. aux actions pour l'amélioration du fonct. de la Justice"/>
    <s v="124031123900"/>
    <s v="12  JUSTITIE"/>
    <x v="2"/>
    <n v="142"/>
    <n v="100"/>
    <s v="11. Politieke en sociale systemen, structuren en processen"/>
    <x v="7"/>
    <s v="Federale overheid"/>
    <x v="2"/>
    <x v="4"/>
    <s v="410 O&amp;O-programma's en -projecten (subsidies en terugvorderbare voorschotten)"/>
    <s v="410 Programmes et projets de R&amp;D (subventions et avances récupérables)"/>
    <x v="0"/>
    <n v="142"/>
  </r>
  <r>
    <s v="Bezoldigingen Rijkspersoneel"/>
    <s v="Rémunérations statutaire"/>
    <s v="126210110300"/>
    <s v="12  JUSTITIE"/>
    <x v="2"/>
    <n v="4583"/>
    <n v="55"/>
    <s v="11. Politieke en sociale systemen, structuren en processen"/>
    <x v="7"/>
    <s v="Federale overheid"/>
    <x v="2"/>
    <x v="4"/>
    <s v="211 Basisfinanciering, werking, investeringen van de WI"/>
    <s v="211 Financement de base, fonctionnement, investissements des IS"/>
    <x v="5"/>
    <n v="2520.65"/>
  </r>
  <r>
    <s v="Bezoldigingen niet-statutair personeel"/>
    <s v="Rémunérations non statutaire"/>
    <s v="126210110400"/>
    <s v="12  JUSTITIE"/>
    <x v="2"/>
    <n v="1856"/>
    <n v="55"/>
    <s v="11. Politieke en sociale systemen, structuren en processen"/>
    <x v="7"/>
    <s v="Federale overheid"/>
    <x v="2"/>
    <x v="4"/>
    <s v="211 Basisfinanciering, werking, investeringen van de WI"/>
    <s v="211 Financement de base, fonctionnement, investissements des IS"/>
    <x v="5"/>
    <n v="1020.8"/>
  </r>
  <r>
    <s v="Dotatie aan NICC"/>
    <s v="Dotation à l'INCC"/>
    <s v="126211410100"/>
    <s v="12  JUSTITIE"/>
    <x v="2"/>
    <n v="4252"/>
    <n v="55"/>
    <s v="11. Politieke en sociale systemen, structuren en processen"/>
    <x v="7"/>
    <s v="Federale overheid"/>
    <x v="2"/>
    <x v="4"/>
    <s v="211 Basisfinanciering, werking, investeringen van de WI"/>
    <s v="211 Financement de base, fonctionnement, investissements des IS"/>
    <x v="5"/>
    <n v="2338.6"/>
  </r>
  <r>
    <s v="Personeelskosten - veiligheid van de burgers"/>
    <s v="Dépenses de personnel - sécurité des citoyens"/>
    <s v="135611110010"/>
    <s v="13  BINNENLANDSE ZAKEN"/>
    <x v="3"/>
    <n v="109"/>
    <n v="100"/>
    <s v="11. Politieke en sociale systemen, structuren en processen"/>
    <x v="7"/>
    <s v="Federale overheid"/>
    <x v="2"/>
    <x v="4"/>
    <s v="410 O&amp;O-programma's en -projecten (subsidies en terugvorderbare voorschotten)"/>
    <s v="410 Programmes et projets de R&amp;D (subventions et avances récupérables)"/>
    <x v="0"/>
    <n v="109"/>
  </r>
  <r>
    <s v="Wetenschappelijk onderzoek - veiligheid vd burgers"/>
    <s v="Recherche scientifique - sécurité des citoyens"/>
    <s v="135611121141"/>
    <s v="13  BINNENLANDSE ZAKEN"/>
    <x v="3"/>
    <n v="520"/>
    <n v="100"/>
    <s v="11. Politieke en sociale systemen, structuren en processen"/>
    <x v="7"/>
    <s v="Federale overheid"/>
    <x v="2"/>
    <x v="4"/>
    <s v="410 O&amp;O-programma's en -projecten (subsidies en terugvorderbare voorschotten)"/>
    <s v="410 Programmes et projets de R&amp;D (subventions et avances récupérables)"/>
    <x v="0"/>
    <n v="520"/>
  </r>
  <r>
    <s v="Buiten het land gevestigde int. organ.:IHO (bijdrage begroting Intern.hydrograf.org.-Monaco)"/>
    <s v="Organis. intern. en dehors du pays:OHI (quote part dans le budget de l'org.hydrogr.intern.-Monaco)"/>
    <s v="145321354001"/>
    <s v="14  BUITENLANDSE ZAKEN, BUITENLANDSE HANDEL EN ONTWIKKELINGSSAMENWERKING"/>
    <x v="4"/>
    <n v="3995"/>
    <n v="1.1397999534775529"/>
    <s v="01. Exploratie en exploitatie van het aardse milieu"/>
    <x v="8"/>
    <s v="Federale overheid"/>
    <x v="2"/>
    <x v="4"/>
    <s v="720 Andere Belgische bijdragen aan internationale organisaties, instellingen en verenigingen"/>
    <s v="720 Autres contributions belges aux organisations, institutions et associations internationales"/>
    <x v="3"/>
    <n v="45.535008141428243"/>
  </r>
  <r>
    <s v="Buiten het land gevestigde int. organ.:AIEA (bijdrage in de begroting)(kernenergie)"/>
    <s v="Organisation internat. en dehors du pays:AIEA (quote-part dans le budget)"/>
    <s v="145321354001"/>
    <s v="14  BUITENLANDSE ZAKEN, BUITENLANDSE HANDEL EN ONTWIKKELINGSSAMENWERKING"/>
    <x v="4"/>
    <n v="3995"/>
    <n v="94.184694114910442"/>
    <s v="05. Energie"/>
    <x v="12"/>
    <s v="Federale overheid"/>
    <x v="2"/>
    <x v="4"/>
    <s v="720 Andere Belgische bijdragen aan internationale organisaties, instellingen en verenigingen"/>
    <s v="720 Autres contributions belges aux organisations, institutions et associations internationales"/>
    <x v="3"/>
    <n v="3762.6785298906721"/>
  </r>
  <r>
    <s v="Buiten het land gevestigde int. organ.:OESO (bijdrage begroting)"/>
    <s v="Organisation internat. en dehors du pays:OCDE (quote-part dans le budget)"/>
    <s v="145321354001"/>
    <s v="14  BUITENLANDSE ZAKEN, BUITENLANDSE HANDEL EN ONTWIKKELINGSSAMENWERKING"/>
    <x v="4"/>
    <n v="3995"/>
    <n v="4.6755059316120029"/>
    <s v="11. Politieke en sociale systemen, structuren en processen"/>
    <x v="7"/>
    <s v="Federale overheid"/>
    <x v="2"/>
    <x v="4"/>
    <s v="720 Andere Belgische bijdragen aan internationale organisaties, instellingen en verenigingen"/>
    <s v="720 Autres contributions belges aux organisations, institutions et associations internationales"/>
    <x v="3"/>
    <n v="186.78646196789953"/>
  </r>
  <r>
    <s v="Inkomensoverdrachten binnen een institutionele groep - aan administratieve openbare instellingen (AOI) – werking algemeen - aan de SERV"/>
    <s v="Inkomensoverdrachten binnen een institutionele groep - aan administratieve openbare instellingen (AOI) – werking algemeen - aan de SERV"/>
    <s v="AB0 AA005 4141"/>
    <m/>
    <x v="0"/>
    <n v="2139.30439683437"/>
    <n v="100"/>
    <s v="11. Politieke en sociale systemen, structuren en processen"/>
    <x v="7"/>
    <s v="Vlaamse overheid"/>
    <x v="3"/>
    <x v="4"/>
    <s v="313 Subsidies aan instellingen en verenigingen n.e.g."/>
    <s v="313 Subventions aux institutions et associations n.c.a."/>
    <x v="6"/>
    <n v="2139.30439683437"/>
  </r>
  <r>
    <s v="Inkomensoverdrachten aan vzw's ten behoeve van de gezinnen - cofinanciering Steunpunt Duurzame Ontwikkeling"/>
    <s v="Inkomensoverdrachten aan vzw's ten behoeve van de gezinnen - cofinanciering Steunpunt Duurzame Ontwikkeling"/>
    <s v="AB0 AD006 4150"/>
    <m/>
    <x v="0"/>
    <n v="147"/>
    <n v="100"/>
    <s v="11. Politieke en sociale systemen, structuren en processen"/>
    <x v="7"/>
    <s v="Vlaamse overheid"/>
    <x v="3"/>
    <x v="4"/>
    <s v="313 Subsidies aan instellingen en verenigingen n.e.g."/>
    <s v="313 Subventions aux institutions et associations n.c.a."/>
    <x v="6"/>
    <n v="147"/>
  </r>
  <r>
    <s v="Algemene werkingskosten (vergoed aan andere sectoren dan de overheidssector) - met betrekking tot onderzoek"/>
    <s v="Algemene werkingskosten (vergoed aan andere sectoren dan de overheidssector) - met betrekking tot onderzoek"/>
    <s v="AB0 AI001 1211"/>
    <m/>
    <x v="0"/>
    <n v="70"/>
    <n v="100"/>
    <s v="11. Politieke en sociale systemen, structuren en processen"/>
    <x v="7"/>
    <s v="Vlaamse overheid"/>
    <x v="3"/>
    <x v="4"/>
    <s v="314 Subsidies voor studies, enquêtes, onderzoek-contracten, acties n.e.g."/>
    <s v="314 Subventions pour études, enquêtes, contrats de recherche, actions n.c.a."/>
    <x v="6"/>
    <n v="70"/>
  </r>
  <r>
    <s v="Inkomensoverdrachten aan vzw's ten behoeve van de gezinnen - aan het Steunpunt Gelijke Kansenbeleid"/>
    <s v="Inkomensoverdrachten aan vzw's ten behoeve van de gezinnen - aan het Steunpunt Gelijke Kansenbeleid"/>
    <s v="AB0 AI022 4150"/>
    <m/>
    <x v="0"/>
    <n v="236"/>
    <n v="100"/>
    <s v="11. Politieke en sociale systemen, structuren en processen"/>
    <x v="7"/>
    <s v="Vlaamse overheid"/>
    <x v="3"/>
    <x v="4"/>
    <s v="313 Subsidies aan instellingen en verenigingen n.e.g."/>
    <s v="313 Subventions aux institutions et associations n.c.a."/>
    <x v="6"/>
    <n v="236"/>
  </r>
  <r>
    <s v="Inkomensoverdrachten aan vzw's ten behoeve van de gezinnen - aan het Steunpunt Bestuurlijke Organisatie Vlaanderen"/>
    <s v="Inkomensoverdrachten aan vzw's ten behoeve van de gezinnen - aan het Steunpunt Bestuurlijke Organisatie Vlaanderen"/>
    <s v="AB0 AL018 3300"/>
    <m/>
    <x v="0"/>
    <n v="100"/>
    <n v="100"/>
    <s v="11. Politieke en sociale systemen, structuren en processen"/>
    <x v="7"/>
    <s v="Vlaamse overheid"/>
    <x v="3"/>
    <x v="4"/>
    <s v="313 Subsidies aan instellingen en verenigingen n.e.g."/>
    <s v="313 Subventions aux institutions et associations n.c.a."/>
    <x v="6"/>
    <n v="100"/>
  </r>
  <r>
    <s v="Algemene werkingskosten (vergoed aan andere sectoren dan de overheidssector) - met betrekking tot activiteiten en producten van de Studiedienst van de Vlaamse Regering"/>
    <s v="Algemene werkingskosten (vergoed aan andere sectoren dan de overheidssector) - met betrekking tot activiteiten en producten van de Studiedienst van de Vlaamse Regering"/>
    <s v="AD0 AN200 1211"/>
    <m/>
    <x v="0"/>
    <n v="533.79880774962703"/>
    <n v="94.040968342644305"/>
    <s v="11. Politieke en sociale systemen, structuren en processen"/>
    <x v="7"/>
    <s v="Vlaamse overheid"/>
    <x v="3"/>
    <x v="4"/>
    <s v="314 Subsidies voor studies, enquêtes, onderzoek-contracten, acties n.e.g."/>
    <s v="314 Subventions pour études, enquêtes, contrats de recherche, actions n.c.a."/>
    <x v="6"/>
    <n v="501.98956780923953"/>
  </r>
  <r>
    <s v="Inkomensoverdrachten aan vzw's ten behoeve van de gezinnen - aan het Steunpunt Bestuurlijke Organisatie Vlaanderen"/>
    <s v="Inkomensoverdrachten aan vzw's ten behoeve van de gezinnen - aan het Steunpunt Bestuurlijke Organisatie Vlaanderen"/>
    <s v="BC0 BA219 4150"/>
    <m/>
    <x v="0"/>
    <n v="219"/>
    <n v="100"/>
    <s v="11. Politieke en sociale systemen, structuren en processen"/>
    <x v="7"/>
    <s v="Vlaamse overheid"/>
    <x v="3"/>
    <x v="4"/>
    <s v="313 Subsidies aan instellingen en verenigingen n.e.g."/>
    <s v="313 Subventions aux institutions et associations n.c.a."/>
    <x v="6"/>
    <n v="219"/>
  </r>
  <r>
    <s v="Algemene werkingskosten (vergoed aan andere sectoren dat de overheidssector) - beleidsvoorbereidende studies inzake de bestuurlijke organisatie, personeelsbeleid en andere opdrachten"/>
    <s v="Algemene werkingskosten (vergoed aan andere sectoren dat de overheidssector) - beleidsvoorbereidende studies inzake de bestuurlijke organisatie, personeelsbeleid en andere opdrachten"/>
    <s v="BC0 BK201 1211"/>
    <m/>
    <x v="0"/>
    <n v="307"/>
    <n v="100"/>
    <s v="11. Politieke en sociale systemen, structuren en processen"/>
    <x v="7"/>
    <s v="Vlaamse overheid"/>
    <x v="3"/>
    <x v="4"/>
    <s v="314 Subsidies voor studies, enquêtes, onderzoek-contracten, acties n.e.g."/>
    <s v="314 Subventions pour études, enquêtes, contrats de recherche, actions n.c.a."/>
    <x v="6"/>
    <n v="307"/>
  </r>
  <r>
    <s v="Algemene werkingskosten (vergoed aan andere sectoren dan de overheidssector) - studiekosten betreffende de regionale en lokale openbare besturen"/>
    <s v="Algemene werkingskosten (vergoed aan andere sectoren dan de overheidssector) - studiekosten betreffende de regionale en lokale openbare besturen"/>
    <s v="BD0 BH306 1211"/>
    <m/>
    <x v="0"/>
    <n v="163"/>
    <n v="100"/>
    <s v="11. Politieke en sociale systemen, structuren en processen"/>
    <x v="7"/>
    <s v="Vlaamse overheid"/>
    <x v="3"/>
    <x v="4"/>
    <s v="324 Subsidies voor studies, enquêtes, expertise-contracten, onderzoekcontracten, acties n.e.g."/>
    <s v="324 Subventions pour études, enquêtes, contrats d'expertise, contrats de recherche, actions n.c.a."/>
    <x v="6"/>
    <n v="163"/>
  </r>
  <r>
    <s v="Inkomstenoverdrachten aan vzw's ten behoeve van de gezinnen - aan het Steunpunt Bestuurlijke Organisatie Vlaanderen"/>
    <s v="Inkomstenoverdrachten aan vzw's ten behoeve van de gezinnen - aan het Steunpunt Bestuurlijke Organisatie Vlaanderen"/>
    <s v="BD0 BH310 3300"/>
    <m/>
    <x v="0"/>
    <n v="223"/>
    <n v="100"/>
    <s v="11. Politieke en sociale systemen, structuren en processen"/>
    <x v="7"/>
    <s v="Vlaamse overheid"/>
    <x v="3"/>
    <x v="4"/>
    <s v="313 Subsidies aan instellingen en verenigingen n.e.g."/>
    <s v="313 Subventions aux institutions et associations n.c.a."/>
    <x v="6"/>
    <n v="223"/>
  </r>
  <r>
    <s v="Algemene werkingskosten (vergoed aan andere sectoren dan de overheidssector) - studiekosten en onderzoeksopdrachten in het kader van het stedenbeleid"/>
    <s v="Algemene werkingskosten (vergoed aan andere sectoren dan de overheidssector) - studiekosten en onderzoeksopdrachten in het kader van het stedenbeleid"/>
    <s v="BD0 BI301 1211"/>
    <m/>
    <x v="0"/>
    <n v="145"/>
    <n v="100"/>
    <s v="11. Politieke en sociale systemen, structuren en processen"/>
    <x v="7"/>
    <s v="Vlaamse overheid"/>
    <x v="3"/>
    <x v="4"/>
    <s v="314 Subsidies voor studies, enquêtes, onderzoek-contracten, acties n.e.g."/>
    <s v="314 Subventions pour études, enquêtes, contrats de recherche, actions n.c.a."/>
    <x v="6"/>
    <n v="145"/>
  </r>
  <r>
    <s v="Algemene werkingskosten (vergoed aan andere sectoren dan de overheidssector) - voor aanmoediging, organisatie en ontwikkeling van activiteiten voor de integratie van etnisch-culturele minderheden"/>
    <s v="Algemene werkingskosten (vergoed aan andere sectoren dan de overheidssector) - voor aanmoediging, organisatie en ontwikkeling van activiteiten voor de integratie van etnisch-culturele minderheden"/>
    <s v="BD0 BJ301 1211"/>
    <m/>
    <x v="0"/>
    <n v="55.5"/>
    <n v="100"/>
    <s v="11. Politieke en sociale systemen, structuren en processen"/>
    <x v="7"/>
    <s v="Vlaamse overheid"/>
    <x v="3"/>
    <x v="4"/>
    <s v="314 Subsidies voor studies, enquêtes, onderzoek-contracten, acties n.e.g."/>
    <s v="314 Subventions pour études, enquêtes, contrats de recherche, actions n.c.a."/>
    <x v="6"/>
    <n v="55.5"/>
  </r>
  <r>
    <s v="INKOMENSOVERDRACHTEN BINNEN EEN INSTITUTIONELE GROEP - AAN ONDERWIJSINSTELLINGEN VAN DE INSTITUTIONELE OVERHEID - AAN HET STEUNPUNT - THEMA INBURGERING EN INTEGRATIE"/>
    <s v="INKOMENSOVERDRACHTEN BINNEN EEN INSTITUTIONELE GROEP - AAN ONDERWIJSINSTELLINGEN VAN DE INSTITUTIONELE OVERHEID - AAN HET STEUNPUNT - THEMA INBURGERING EN INTEGRATIE"/>
    <s v="BD0 BJ312 4150"/>
    <m/>
    <x v="0"/>
    <n v="196"/>
    <n v="100"/>
    <s v="11. Politieke en sociale systemen, structuren en processen"/>
    <x v="7"/>
    <s v="Vlaamse overheid"/>
    <x v="3"/>
    <x v="4"/>
    <s v="313 Subsidies aan instellingen en verenigingen n.e.g."/>
    <s v="313 Subventions aux institutions et associations n.c.a."/>
    <x v="6"/>
    <n v="196"/>
  </r>
  <r>
    <s v="Inkomensoverdrachten aan het gesubsidieerd autonoom onderwijs - bijdragen voor overige werkingskosten van het onderwijs - aan de Universiteit Antwerpen Management School"/>
    <s v="Inkomensoverdrachten aan het gesubsidieerd autonoom onderwijs - bijdragen voor overige werkingskosten van het onderwijs - aan de Universiteit Antwerpen Management School"/>
    <s v="CB0 CC013 4430"/>
    <m/>
    <x v="0"/>
    <n v="475"/>
    <n v="25"/>
    <s v="12. Algemene kennisvooruitgang: O&amp;O gefinancierd uit algemene universiteitsfondsen (AUF)"/>
    <x v="3"/>
    <s v="Vlaamse overheid"/>
    <x v="3"/>
    <x v="4"/>
    <s v="129 Vlerickschool voor Management"/>
    <s v="129 Vlerickschool voor Management"/>
    <x v="4"/>
    <n v="118.75"/>
  </r>
  <r>
    <s v="Inkomensoverdrachten aan vzw's ten behoeve van gezinnen - aan het Steunpunt Fiscaliteit en Begroting"/>
    <s v="Inkomensoverdrachten aan vzw's ten behoeve van gezinnen - aan het Steunpunt Fiscaliteit en Begroting"/>
    <s v="CB0 CC034 4150"/>
    <m/>
    <x v="0"/>
    <n v="185"/>
    <n v="100"/>
    <s v="11. Politieke en sociale systemen, structuren en processen"/>
    <x v="7"/>
    <s v="Vlaamse overheid"/>
    <x v="3"/>
    <x v="4"/>
    <s v="313 Subsidies aan instellingen en verenigingen n.e.g."/>
    <s v="313 Subventions aux institutions et associations n.c.a."/>
    <x v="6"/>
    <n v="185"/>
  </r>
  <r>
    <s v="Rentesubsidies aan overheidsbedrijven - intrestlasten van leningen aangegaan door de universiteiten en het UZ Gent voor de financiering van onroerende investeringen"/>
    <s v="Rentesubsidies aan overheidsbedrijven - intrestlasten van leningen aangegaan door de universiteiten en het UZ Gent voor de financiering van onroerende investeringen"/>
    <s v="CB0 CG008 3111"/>
    <m/>
    <x v="0"/>
    <n v="405"/>
    <n v="25"/>
    <s v="12. Algemene kennisvooruitgang: O&amp;O gefinancierd uit algemene universiteitsfondsen (AUF)"/>
    <x v="3"/>
    <s v="Vlaamse overheid"/>
    <x v="3"/>
    <x v="4"/>
    <s v="145 Bijzondere kredietlijnen (niet harmoniseerbaar)"/>
    <s v="145 Lignes de crédit particulières (non harmonisables)"/>
    <x v="4"/>
    <n v="101.25"/>
  </r>
  <r>
    <s v="Inkomensoverdrachten aan vzw's ten behoeve van de gezinnen - cofinanciering van het Steunpunt Buitenlands Beleid, Toerisme en Recreatie"/>
    <s v="Inkomensoverdrachten aan vzw's ten behoeve van de gezinnen - cofinanciering van het Steunpunt Buitenlands Beleid, Toerisme en Recreatie"/>
    <s v="DB0 DC002 4150"/>
    <m/>
    <x v="0"/>
    <n v="162"/>
    <n v="100"/>
    <s v="10. Cultuur, recreatie, godsdienst en media"/>
    <x v="5"/>
    <s v="Vlaamse overheid"/>
    <x v="3"/>
    <x v="4"/>
    <s v="313 Subsidies aan instellingen en verenigingen n.e.g."/>
    <s v="313 Subventions aux institutions et associations n.c.a."/>
    <x v="6"/>
    <n v="162"/>
  </r>
  <r>
    <s v="Inkomensoverdrachten aan vzw's ten behoeve van de gezinnen - Koninklijke Maatschappij voor Dierkunde van Antwerpen (decreet van 30 mei 1985)"/>
    <s v="Inkomensoverdrachten aan vzw's ten behoeve van de gezinnen - Koninklijke Maatschappij voor Dierkunde van Antwerpen (decreet van 30 mei 1985)"/>
    <s v="DB0 DG001 3300"/>
    <m/>
    <x v="0"/>
    <n v="1761.7392"/>
    <n v="30.361906007427201"/>
    <s v="10. Cultuur, recreatie, godsdienst en media"/>
    <x v="5"/>
    <s v="Vlaamse overheid"/>
    <x v="3"/>
    <x v="4"/>
    <s v="313 Subsidies aan instellingen en verenigingen n.e.g."/>
    <s v="313 Subventions aux institutions et associations n.c.a."/>
    <x v="6"/>
    <n v="534.8975999999999"/>
  </r>
  <r>
    <s v="Inkomensoverdrachten binnen een institutionele groep - aan administratieve openbare instelling (AOI) - het IVA &quot;Toerisme Vlaanderen&quot;"/>
    <s v="Inkomensoverdrachten binnen een institutionele groep - aan administratieve openbare instelling (AOI) - het IVA &quot;Toerisme Vlaanderen&quot;"/>
    <s v="DB0 DG011 4140"/>
    <m/>
    <x v="0"/>
    <n v="244.27314302191499"/>
    <n v="100"/>
    <s v="11. Politieke en sociale systemen, structuren en processen"/>
    <x v="7"/>
    <s v="Vlaamse overheid"/>
    <x v="3"/>
    <x v="4"/>
    <s v="314 Subsidies voor studies, enquêtes, onderzoek-contracten, acties n.e.g."/>
    <s v="314 Subventions pour études, enquêtes, contrats de recherche, actions n.c.a."/>
    <x v="6"/>
    <n v="244.27314302191499"/>
  </r>
  <r>
    <s v="Algemene werkingskosten (vergoed aan andere sectoren dan de overheidssector) - internationale wetenschappelijke samenwerking"/>
    <s v="Algemene werkingskosten (vergoed aan andere sectoren dan de overheidssector) - internationale wetenschappelijke samenwerking"/>
    <s v="EB0 EC105 1211"/>
    <m/>
    <x v="0"/>
    <n v="63"/>
    <n v="100"/>
    <s v="11. Politieke en sociale systemen, structuren en processen"/>
    <x v="7"/>
    <s v="Vlaamse overheid"/>
    <x v="3"/>
    <x v="4"/>
    <s v="730 Andere programma's en projecten op internationaal vlak"/>
    <s v="730 Autres programmes et projets au niveau international"/>
    <x v="3"/>
    <n v="63"/>
  </r>
  <r>
    <s v="Inkomensoverdrachten aan vzw's ten behoeve van de gezinnen - Expertisecentrum Onderzoek en Ontwikkelingsmonitoring"/>
    <s v="Inkomensoverdrachten aan vzw's ten behoeve van de gezinnen - Expertisecentrum Onderzoek en Ontwikkelingsmonitoring"/>
    <s v="EB0 EC110 3300"/>
    <m/>
    <x v="0"/>
    <n v="1990"/>
    <n v="100"/>
    <s v="11. Politieke en sociale systemen, structuren en processen"/>
    <x v="7"/>
    <s v="Vlaamse overheid"/>
    <x v="3"/>
    <x v="4"/>
    <s v="313 Subsidies aan instellingen en verenigingen n.e.g."/>
    <s v="313 Subventions aux institutions et associations n.c.a."/>
    <x v="6"/>
    <n v="1990"/>
  </r>
  <r>
    <s v="Inkomensoverdrachten aan vzw's ten behoeve van de gezinnen - internationale wetenschappelijke en innovatiesamenwerking"/>
    <s v="Inkomensoverdrachten aan vzw's ten behoeve van de gezinnen - internationale wetenschappelijke en innovatiesamenwerking"/>
    <s v="EB0 EC111 3300"/>
    <m/>
    <x v="0"/>
    <n v="1218"/>
    <n v="100"/>
    <s v="11. Politieke en sociale systemen, structuren en processen"/>
    <x v="7"/>
    <s v="Vlaamse overheid"/>
    <x v="3"/>
    <x v="4"/>
    <s v="730 Andere programma's en projecten op internationaal vlak"/>
    <s v="730 Autres programmes et projets au niveau international"/>
    <x v="3"/>
    <n v="1218"/>
  </r>
  <r>
    <s v="Inkomensoverdrachten binnen een institutionele groep - aan Administratieve  Openbare Instellingen (AOI) - werking algemeen - IWT-Vlaanderen ter ondersteuning van de Vlaamse deelname aan de Europese programma's (VCP-werking)"/>
    <s v="Inkomensoverdrachten binnen een institutionele groep - aan Administratieve  Openbare Instellingen (AOI) - werking algemeen - IWT-Vlaanderen ter ondersteuning van de Vlaamse deelname aan de Europese programma's (VCP-werking)"/>
    <s v="EB0 EC113 4141"/>
    <m/>
    <x v="0"/>
    <n v="373"/>
    <n v="100"/>
    <s v="06. Industriële productie en technologie"/>
    <x v="0"/>
    <s v="Vlaamse overheid"/>
    <x v="3"/>
    <x v="4"/>
    <s v="730 Andere programma's en projecten op internationaal vlak"/>
    <s v="730 Autres programmes et projets au niveau international"/>
    <x v="3"/>
    <n v="373"/>
  </r>
  <r>
    <s v="INKOMENSOVERDRACHTEN BINNEN EEN INSTITUTIONELE GROEP - AAN ONDERWIJSINSTELLINGEN VAN DE INSTITUTIONELE OVERHEID - STEUNPUNTEN BELEIDSRELEVANT ONDERZOEK"/>
    <s v="INKOMENSOVERDRACHTEN BINNEN EEN INSTITUTIONELE GROEP - AAN ONDERWIJSINSTELLINGEN VAN DE INSTITUTIONELE OVERHEID - STEUNPUNTEN BELEIDSRELEVANT ONDERZOEK"/>
    <s v="EB0 EC118 4150"/>
    <m/>
    <x v="0"/>
    <n v="9036"/>
    <n v="100"/>
    <s v="11. Politieke en sociale systemen, structuren en processen"/>
    <x v="7"/>
    <s v="Vlaamse overheid"/>
    <x v="3"/>
    <x v="4"/>
    <s v="313 Subsidies aan instellingen en verenigingen n.e.g."/>
    <s v="313 Subventions aux institutions et associations n.c.a."/>
    <x v="6"/>
    <n v="9036"/>
  </r>
  <r>
    <s v="INKOMENSOVERDRACHTEN BINNEN EEN INSTITUTIONELE GROEP - AAN ONDERWIJSINSTELLINGEN VAN DE INSTITUTIONELE OVERHEID - CO-FINANCIERING VAN HET STEUNPUNT VOOR HET THEMA ONDERNEMEN EN REGIONALE ECONOMIE"/>
    <s v="INKOMENSOVERDRACHTEN BINNEN EEN INSTITUTIONELE GROEP - AAN ONDERWIJSINSTELLINGEN VAN DE INSTITUTIONELE OVERHEID - CO-FINANCIERING VAN HET STEUNPUNT VOOR HET THEMA ONDERNEMEN EN REGIONALE ECONOMIE"/>
    <s v="EB0 EC119 4150"/>
    <m/>
    <x v="0"/>
    <n v="250"/>
    <n v="100"/>
    <s v="06. Industriële productie en technologie"/>
    <x v="0"/>
    <s v="Vlaamse overheid"/>
    <x v="3"/>
    <x v="4"/>
    <s v="313 Subsidies aan instellingen en verenigingen n.e.g."/>
    <s v="313 Subventions aux institutions et associations n.c.a."/>
    <x v="6"/>
    <n v="250"/>
  </r>
  <r>
    <s v="Inkomensoverdrachten aan vzw's ten behoeve van de gezinnen - Koninklijke Maatschappij voor Dierkunde in Antwerpen (KMDA)"/>
    <s v="Inkomensoverdrachten aan vzw's ten behoeve van de gezinnen - Koninklijke Maatschappij voor Dierkunde in Antwerpen (KMDA)"/>
    <s v="EB0 EE107 3300"/>
    <m/>
    <x v="0"/>
    <n v="900"/>
    <n v="100"/>
    <s v="02. Milieubeheer en milieuzorg"/>
    <x v="9"/>
    <s v="Vlaamse overheid"/>
    <x v="3"/>
    <x v="4"/>
    <s v="313 Subsidies aan instellingen en verenigingen n.e.g."/>
    <s v="313 Subventions aux institutions et associations n.c.a."/>
    <x v="6"/>
    <n v="900"/>
  </r>
  <r>
    <s v="Inkomensoverdrachten aan vzw's ten behoeve van de gezinnen -  Vlaams Instituut voor de Zee vzw"/>
    <s v="Inkomensoverdrachten aan vzw's ten behoeve van de gezinnen -  Vlaams Instituut voor de Zee vzw"/>
    <s v="EB0 EE108 3300"/>
    <m/>
    <x v="0"/>
    <n v="2422"/>
    <n v="100"/>
    <s v="01. Exploratie en exploitatie van het aardse milieu"/>
    <x v="8"/>
    <s v="Vlaamse overheid"/>
    <x v="3"/>
    <x v="4"/>
    <s v="313 Subsidies aan instellingen en verenigingen n.e.g."/>
    <s v="313 Subventions aux institutions et associations n.c.a."/>
    <x v="6"/>
    <n v="2422"/>
  </r>
  <r>
    <s v="Inkomensoverdrachten aan het buitenland - aan internationale instellingen andere dan de EU-instellingen - UNESCO voor de ondersteuning van het Vlaams UNESCO-Trustfonds wetenschappen"/>
    <s v="Inkomensoverdrachten aan het buitenland - aan internationale instellingen andere dan de EU-instellingen - UNESCO voor de ondersteuning van het Vlaams UNESCO-Trustfonds wetenschappen"/>
    <s v="EB0 EE112 3540"/>
    <m/>
    <x v="0"/>
    <n v="1535"/>
    <n v="100"/>
    <s v="11. Politieke en sociale systemen, structuren en processen"/>
    <x v="7"/>
    <s v="Vlaamse overheid"/>
    <x v="3"/>
    <x v="4"/>
    <s v="730 Andere programma's en projecten op internationaal vlak"/>
    <s v="730 Autres programmes et projets au niveau international"/>
    <x v="3"/>
    <n v="1535"/>
  </r>
  <r>
    <s v="Inkomensoverdrachten binnen een institutionele groep - aan Administratieve Openbare Instellingen (AOI) - E.V.A. Herculesstichting als beheersvergoeding"/>
    <s v="Inkomensoverdrachten binnen een institutionele groep - aan Administratieve Openbare Instellingen (AOI) - E.V.A. Herculesstichting als beheersvergoeding"/>
    <s v="EB0 EE116 4140"/>
    <m/>
    <x v="0"/>
    <n v="539"/>
    <n v="100"/>
    <s v="13. Algemene kennisvooruitgang: O&amp;O gefinancierd uit andere bronnen dan AUF"/>
    <x v="1"/>
    <s v="Vlaamse overheid"/>
    <x v="3"/>
    <x v="4"/>
    <s v="560 Subsidie aan de Herculesstichting"/>
    <s v="560 Subsidie aan de Herculesstichting"/>
    <x v="2"/>
    <n v="539"/>
  </r>
  <r>
    <s v="Inkomensoverdrachten binnen een institutionele groep - aan onderwijsinstellingen van de institutionele overheid - Bijzondere Onderzoeksfondsen in het kader van het Methusalem-programma"/>
    <s v="Inkomensoverdrachten binnen een institutionele groep - aan onderwijsinstellingen van de institutionele overheid - Bijzondere Onderzoeksfondsen in het kader van het Methusalem-programma"/>
    <s v="EB0 EE128 4150"/>
    <m/>
    <x v="0"/>
    <n v="19822"/>
    <n v="100"/>
    <s v="13. Algemene kennisvooruitgang: O&amp;O gefinancierd uit andere bronnen dan AUF"/>
    <x v="1"/>
    <s v="Vlaamse overheid"/>
    <x v="3"/>
    <x v="4"/>
    <s v="130 Speciale fondsen voor onderzoek in universiteiten"/>
    <s v="130 Fonds spéciaux de recherche dans les universités"/>
    <x v="4"/>
    <n v="19822"/>
  </r>
  <r>
    <s v="Inkomensoverdrachten binnen een institutionele groep - aan onderwijsinstellingen van de institutionele overheid - Bijzondere Onderzoeksfondsen voor de aanstelling van bijkomende ZAP-mandaten"/>
    <s v="Inkomensoverdrachten binnen een institutionele groep - aan onderwijsinstellingen van de institutionele overheid - Bijzondere Onderzoeksfondsen voor de aanstelling van bijkomende ZAP-mandaten"/>
    <s v="EB0 EE129 4150"/>
    <m/>
    <x v="0"/>
    <n v="5586"/>
    <n v="100"/>
    <s v="13. Algemene kennisvooruitgang: O&amp;O gefinancierd uit andere bronnen dan AUF"/>
    <x v="1"/>
    <s v="Vlaamse overheid"/>
    <x v="3"/>
    <x v="4"/>
    <s v="130 Speciale fondsen voor onderzoek in universiteiten"/>
    <s v="130 Fonds spéciaux de recherche dans les universités"/>
    <x v="4"/>
    <n v="5586"/>
  </r>
  <r>
    <s v="Inkomensoverdrachten binnen een institutionele groep - aan onderwijsinstellingen van de institutionele overheid - Industriële Onderzoeksfondsen"/>
    <s v="Inkomensoverdrachten binnen een institutionele groep - aan onderwijsinstellingen van de institutionele overheid - Industriële Onderzoeksfondsen"/>
    <s v="EB0 EE130 4150"/>
    <m/>
    <x v="0"/>
    <n v="19084"/>
    <n v="100"/>
    <s v="06. Industriële productie en technologie"/>
    <x v="0"/>
    <s v="Vlaamse overheid"/>
    <x v="3"/>
    <x v="4"/>
    <s v="130 Speciale fondsen voor onderzoek in universiteiten"/>
    <s v="130 Fonds spéciaux de recherche dans les universités"/>
    <x v="4"/>
    <n v="19084"/>
  </r>
  <r>
    <s v="Inkomensoverdrachten aan het gesubsidieerd autonoom onderwijs - bijdragen voor lonen van het onderwijzend personeel - Bijzondere Onderzoeksfondsen voor de universiteiten"/>
    <s v="Inkomensoverdrachten aan het gesubsidieerd autonoom onderwijs - bijdragen voor lonen van het onderwijzend personeel - Bijzondere Onderzoeksfondsen voor de universiteiten"/>
    <s v="EB0 EE138 4410"/>
    <m/>
    <x v="0"/>
    <n v="116090"/>
    <n v="100"/>
    <s v="13. Algemene kennisvooruitgang: O&amp;O gefinancierd uit andere bronnen dan AUF"/>
    <x v="1"/>
    <s v="Vlaamse overheid"/>
    <x v="3"/>
    <x v="4"/>
    <s v="130 Speciale fondsen voor onderzoek in universiteiten"/>
    <s v="130 Fonds spéciaux de recherche dans les universités"/>
    <x v="4"/>
    <n v="116090"/>
  </r>
  <r>
    <s v="Overige kapitaaloverdrachten aan vzw's ten behoeve van de gezinnen - Vlaams Instituut voor de Zee vzw voor investeringsuitgaven"/>
    <s v="Overige kapitaaloverdrachten aan vzw's ten behoeve van de gezinnen - Vlaams Instituut voor de Zee vzw voor investeringsuitgaven"/>
    <s v="EB0 EE139 5220"/>
    <m/>
    <x v="0"/>
    <n v="1100"/>
    <n v="100"/>
    <s v="01. Exploratie en exploitatie van het aardse milieu"/>
    <x v="8"/>
    <s v="Vlaamse overheid"/>
    <x v="3"/>
    <x v="4"/>
    <s v="313 Subsidies aan instellingen en verenigingen n.e.g."/>
    <s v="313 Subventions aux institutions et associations n.c.a."/>
    <x v="6"/>
    <n v="1100"/>
  </r>
  <r>
    <s v="Inkomensoverdrachten binnen een institutionele groep - niet verdeeld - het verrichten van wetenschappelijk onderzoek door de instellingen van postinitieel onderwijs en hogere instituten voor schone kunsten - ITG"/>
    <s v="Inkomensoverdrachten binnen een institutionele groep - niet verdeeld - het verrichten van wetenschappelijk onderzoek door de instellingen van postinitieel onderwijs en hogere instituten voor schone kunsten - ITG"/>
    <s v="EB0 EE145 4100"/>
    <m/>
    <x v="0"/>
    <n v="1820"/>
    <n v="100"/>
    <s v="12. Algemene kennisvooruitgang: O&amp;O gefinancierd uit algemene universiteitsfondsen (AUF)"/>
    <x v="3"/>
    <s v="Vlaamse overheid"/>
    <x v="3"/>
    <x v="4"/>
    <s v="111 Werkingsuitkering Nederlandstalige instellingen"/>
    <s v="111 Allocation de fonctionnement institutions néerlandophones"/>
    <x v="4"/>
    <n v="1820"/>
  </r>
  <r>
    <s v="Inkomensoverdrachten aan het gesubsidieerd autonoom onderwijs - bijdragen voor overige werkingskosten van het onderwijs - aan het Europacollege voor United Nations University (UNU) in het kader van het programma Regionale Integratiestudies"/>
    <s v="Inkomensoverdrachten aan het gesubsidieerd autonoom onderwijs - bijdragen voor overige werkingskosten van het onderwijs - aan het Europacollege voor United Nations University (UNU) in het kader van het programma Regionale Integratiestudies"/>
    <s v="EB0 EE148 4430"/>
    <m/>
    <x v="0"/>
    <n v="1065"/>
    <n v="100"/>
    <s v="11. Politieke en sociale systemen, structuren en processen"/>
    <x v="7"/>
    <s v="Vlaamse overheid"/>
    <x v="3"/>
    <x v="4"/>
    <s v="313 Subsidies aan instellingen en verenigingen n.e.g."/>
    <s v="313 Subventions aux institutions et associations n.c.a."/>
    <x v="6"/>
    <n v="1065"/>
  </r>
  <r>
    <s v="VLM IWT VOOR STEUN AAN TOEGEPAST BIOMEDISCH ONDERZOEK MET EEN PRIMAIR MAATSCHAPPELIJKE FINALITEIT"/>
    <s v="VLM IWT VOOR STEUN AAN TOEGEPAST BIOMEDISCH ONDERZOEK MET EEN PRIMAIR MAATSCHAPPELIJKE FINALITEIT"/>
    <s v="EB0 EE149 9999"/>
    <m/>
    <x v="0"/>
    <n v="6700"/>
    <n v="100"/>
    <s v="07. Gezondheid"/>
    <x v="4"/>
    <s v="Vlaamse overheid"/>
    <x v="3"/>
    <x v="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700"/>
  </r>
  <r>
    <s v="VLM IWT VOOR DE BEVORDERING VAN TECHNOLOGIETRANSFER EN ONDERZOEK DOOR INSTELLINGEN VAN HOGER ONDERWIJS"/>
    <s v="VLM IWT VOOR DE BEVORDERING VAN TECHNOLOGIETRANSFER EN ONDERZOEK DOOR INSTELLINGEN VAN HOGER ONDERWIJS"/>
    <s v="EB0 EE151 9999"/>
    <m/>
    <x v="0"/>
    <n v="8454"/>
    <n v="100"/>
    <s v="06. Industriële productie en technologie"/>
    <x v="0"/>
    <s v="Vlaamse overheid"/>
    <x v="3"/>
    <x v="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454"/>
  </r>
  <r>
    <s v="INKOMENSOVERDRACHTEN BINNEN EEN INSTITUTIONELE GROEP - AAN ADMINISTRATIEVE OPENBARE INSTELLINGEN (AOI) - WERKING ALGEMEEN - STRATEGISCH BASISONDERZOEK (IWT)"/>
    <s v="INKOMENSOVERDRACHTEN BINNEN EEN INSTITUTIONELE GROEP - AAN ADMINISTRATIEVE OPENBARE INSTELLINGEN (AOI) - WERKING ALGEMEEN - STRATEGISCH BASISONDERZOEK (IWT)"/>
    <s v="EB0 EE153 9999"/>
    <m/>
    <x v="0"/>
    <n v="39174"/>
    <n v="100"/>
    <s v="06. Industriële productie en technologie"/>
    <x v="0"/>
    <s v="Vlaamse overheid"/>
    <x v="3"/>
    <x v="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39174"/>
  </r>
  <r>
    <s v="VLM WETENSCHAPPELIJK EN TECHNISCH ONDERZOEK MET LANDBOUWKUNDIG DOEL (IWT)"/>
    <s v="VLM WETENSCHAPPELIJK EN TECHNISCH ONDERZOEK MET LANDBOUWKUNDIG DOEL (IWT)"/>
    <s v="EB0 EE155 9999"/>
    <m/>
    <x v="0"/>
    <n v="10122"/>
    <n v="100"/>
    <s v="08. Landbouw"/>
    <x v="6"/>
    <s v="Vlaamse overheid"/>
    <x v="3"/>
    <x v="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122"/>
  </r>
  <r>
    <s v="VLM E.V.A. HERCULESSTICHTING VOOR DE FINANCIERING VAN (MIDDEL) ZWARE ONDERZOEKSAPPARATUUR (ART 75 DECREET 22.12.2006)"/>
    <s v="VLM E.V.A. HERCULESSTICHTING VOOR DE FINANCIERING VAN (MIDDEL) ZWARE ONDERZOEKSAPPARATUUR (ART 75 DECREET 22.12.2006)"/>
    <s v="EB0 EE157 9999"/>
    <m/>
    <x v="0"/>
    <n v="15000"/>
    <n v="100"/>
    <s v="13. Algemene kennisvooruitgang: O&amp;O gefinancierd uit andere bronnen dan AUF"/>
    <x v="1"/>
    <s v="Vlaamse overheid"/>
    <x v="3"/>
    <x v="4"/>
    <s v="560 Subsidie aan de Herculesstichting"/>
    <s v="560 Subsidie aan de Herculesstichting"/>
    <x v="2"/>
    <n v="15000"/>
  </r>
  <r>
    <s v="INKOMENSOVERDRACHTEN AAN HET GESUBSIDIEERD AUTONOOM ONDERWIJS - BIJDRAGEN VOOR OVERIGE _x000a_WERKINGSKOSTEN VAN HET ONDERWIJS - HET VERRICHTEN VAN WETENSCHAPPELIJK ONDERZOEK DOOR DE INSTELLINGEN VAN POSTINITIEEL ONDERWIJS EN HOGERE INSTITUTEN VOOR SCHONE KUNST"/>
    <s v="INKOMENSOVERDRACHTEN AAN HET GESUBSIDIEERD AUTONOOM ONDERWIJS - BIJDRAGEN VOOR OVERIGE _x000a_WERKINGSKOSTEN VAN HET ONDERWIJS - HET VERRICHTEN VAN WETENSCHAPPELIJK ONDERZOEK DOOR DE INSTELLINGEN VAN POSTINITIEEL ONDERWIJS EN HOGERE INSTITUTEN VOOR SCHONE KUNST"/>
    <s v="EB0 EE160 4430"/>
    <m/>
    <x v="0"/>
    <n v="1130"/>
    <n v="100"/>
    <s v="12. Algemene kennisvooruitgang: O&amp;O gefinancierd uit algemene universiteitsfondsen (AUF)"/>
    <x v="3"/>
    <s v="Vlaamse overheid"/>
    <x v="3"/>
    <x v="4"/>
    <s v="111 Werkingsuitkering Nederlandstalige instellingen"/>
    <s v="111 Allocation de fonctionnement institutions néerlandophones"/>
    <x v="4"/>
    <n v="1130"/>
  </r>
  <r>
    <s v="VLM E.V.A. HERCULESSTICHTING VOOR DE FINANCIERING VAN BIJZONDERE ONDERZOEKSAPPARATUUR"/>
    <s v="VLM E.V.A. HERCULESSTICHTING VOOR DE FINANCIERING VAN BIJZONDERE ONDERZOEKSAPPARATUUR"/>
    <s v="EB0 EE161 9999"/>
    <m/>
    <x v="0"/>
    <n v="5000"/>
    <n v="100"/>
    <s v="13. Algemene kennisvooruitgang: O&amp;O gefinancierd uit andere bronnen dan AUF"/>
    <x v="1"/>
    <s v="Vlaamse overheid"/>
    <x v="3"/>
    <x v="4"/>
    <s v="560 Subsidie aan de Herculesstichting"/>
    <s v="560 Subsidie aan de Herculesstichting"/>
    <x v="2"/>
    <n v="5000"/>
  </r>
  <r>
    <s v="INKOMENSOVERDRACHTEN BINNEN EEN INSTITUTIONELE GROEP - AAN ONDERWIJSINSTELLINGEN VAN DE_x000a_INSTITUTIONELE OVERHEID - BIJZONDERE ONDERZOEKSFONDSEN VOOR DE FINANCIERING VAN EEN TENURE TRACK-STELSEL AAN DE UNIVERSITEITEN"/>
    <s v="INKOMENSOVERDRACHTEN BINNEN EEN INSTITUTIONELE GROEP - AAN ONDERWIJSINSTELLINGEN VAN DE_x000a_INSTITUTIONELE OVERHEID - BIJZONDERE ONDERZOEKSFONDSEN VOOR DE FINANCIERING VAN EEN TENURE TRACK-STELSEL AAN DE UNIVERSITEITEN"/>
    <s v="EB0 EE165 4150"/>
    <m/>
    <x v="0"/>
    <n v="9154"/>
    <n v="100"/>
    <s v="13. Algemene kennisvooruitgang: O&amp;O gefinancierd uit andere bronnen dan AUF"/>
    <x v="1"/>
    <s v="Vlaamse overheid"/>
    <x v="3"/>
    <x v="4"/>
    <s v="130 Speciale fondsen voor onderzoek in universiteiten"/>
    <s v="130 Fonds spéciaux de recherche dans les universités"/>
    <x v="4"/>
    <n v="9154"/>
  </r>
  <r>
    <s v="INKOMENSOVERDRACHTEN BINNEN EEN INSTITUTIONELE GROEP - NIET VERDEELD - FWO VOOR HET ODYSSEUSPROGRAMMA"/>
    <s v="INKOMENSOVERDRACHTEN BINNEN EEN INSTITUTIONELE GROEP - NIET VERDEELD - FWO VOOR HET ODYSSEUSPROGRAMMA"/>
    <s v="EB0 EE167 4100"/>
    <m/>
    <x v="0"/>
    <n v="12986"/>
    <n v="100"/>
    <s v="13. Algemene kennisvooruitgang: O&amp;O gefinancierd uit andere bronnen dan AUF"/>
    <x v="1"/>
    <s v="Vlaamse overheid"/>
    <x v="3"/>
    <x v="4"/>
    <s v="510 NFWO - Nationaal Fonds voor Wetenschappelijk Onderzoek"/>
    <s v="510 FNRS - Fonds national de Recherche scientifique"/>
    <x v="2"/>
    <n v="12986"/>
  </r>
  <r>
    <s v="INKOMENSOVERDRACHTEN BINNEN EEN INSTITUTIONELE _x000a_GROEP - NIET VERDEELD - KONINKLIJKE VLAAMSE_x000a_ACADEMIE VAN BELGIE VOOR WETENSCHAPPEN EN_x000a_KUNSTEN"/>
    <s v="INKOMENSOVERDRACHTEN BINNEN EEN INSTITUTIONELE _x000a_GROEP - NIET VERDEELD - KONINKLIJKE VLAAMSE_x000a_ACADEMIE VAN BELGIE VOOR WETENSCHAPPEN EN_x000a_KUNSTEN"/>
    <s v="EB0 EE168 4100"/>
    <m/>
    <x v="0"/>
    <n v="1150"/>
    <n v="40"/>
    <s v="10. Cultuur, recreatie, godsdienst en media"/>
    <x v="5"/>
    <s v="Vlaamse overheid"/>
    <x v="3"/>
    <x v="4"/>
    <s v="220 Academies"/>
    <s v="220 Académies"/>
    <x v="5"/>
    <n v="460"/>
  </r>
  <r>
    <s v="INKOMENSOVERDRACHTEN BINNEN EEN INSTITUTIONELE GROEP - NIET VERDEELD - FWO VLAANDEREN"/>
    <s v="INKOMENSOVERDRACHTEN BINNEN EEN INSTITUTIONELE GROEP - NIET VERDEELD - FWO VLAANDEREN"/>
    <s v="EB0 EE169 4100"/>
    <m/>
    <x v="0"/>
    <n v="142602"/>
    <n v="100"/>
    <s v="13. Algemene kennisvooruitgang: O&amp;O gefinancierd uit andere bronnen dan AUF"/>
    <x v="1"/>
    <s v="Vlaamse overheid"/>
    <x v="3"/>
    <x v="4"/>
    <s v="510 NFWO - Nationaal Fonds voor Wetenschappelijk Onderzoek"/>
    <s v="510 FNRS - Fonds national de Recherche scientifique"/>
    <x v="2"/>
    <n v="142602"/>
  </r>
  <r>
    <s v="INKOMENSOVERDRACHTEN BINNEN EEN INSTITUTIONELE GROEP - NIET VERDEELD - FWO VOOR PROJECTEN IN HET KADER VAN INTERNATIONALE ONDERZOEKSFACILITEITEN"/>
    <s v="INKOMENSOVERDRACHTEN BINNEN EEN INSTITUTIONELE GROEP - NIET VERDEELD - FWO VOOR PROJECTEN IN HET KADER VAN INTERNATIONALE ONDERZOEKSFACILITEITEN"/>
    <s v="EB0 EE170 4100"/>
    <m/>
    <x v="0"/>
    <n v="3670"/>
    <n v="100"/>
    <s v="13. Algemene kennisvooruitgang: O&amp;O gefinancierd uit andere bronnen dan AUF"/>
    <x v="1"/>
    <s v="Vlaamse overheid"/>
    <x v="3"/>
    <x v="4"/>
    <s v="510 NFWO - Nationaal Fonds voor Wetenschappelijk Onderzoek"/>
    <s v="510 FNRS - Fonds national de Recherche scientifique"/>
    <x v="2"/>
    <n v="3670"/>
  </r>
  <r>
    <s v="INKOMENSOVERDRACHTEN BINNEN EEN INSTITUTIONELE GROEP - NIET VERDEELD - FWO VOOR INTERNATIONALE WETENSCHAPPELIJKE SAMENWERKING"/>
    <s v="INKOMENSOVERDRACHTEN BINNEN EEN INSTITUTIONELE GROEP - NIET VERDEELD - FWO VOOR INTERNATIONALE WETENSCHAPPELIJKE SAMENWERKING"/>
    <s v="EB0 EE171 4100"/>
    <m/>
    <x v="0"/>
    <n v="2319"/>
    <n v="100"/>
    <s v="13. Algemene kennisvooruitgang: O&amp;O gefinancierd uit andere bronnen dan AUF"/>
    <x v="1"/>
    <s v="Vlaamse overheid"/>
    <x v="3"/>
    <x v="4"/>
    <s v="510 NFWO - Nationaal Fonds voor Wetenschappelijk Onderzoek"/>
    <s v="510 FNRS - Fonds national de Recherche scientifique"/>
    <x v="2"/>
    <n v="2319"/>
  </r>
  <r>
    <s v="INKOMENSOVERDRACHTEN BINNEN EEN INSTITUTIONELE GROEP - NIET VERDEELD - GEFINANCIERD MET DE NETTO OPBRENGST VAN DE WINST VAN DE NATIONALE LOTERIJ VOOR F.W.O."/>
    <s v="INKOMENSOVERDRACHTEN BINNEN EEN INSTITUTIONELE GROEP - NIET VERDEELD - GEFINANCIERD MET DE NETTO OPBRENGST VAN DE WINST VAN DE NATIONALE LOTERIJ VOOR F.W.O."/>
    <s v="EB0 EE172 4100"/>
    <m/>
    <x v="0"/>
    <n v="11463"/>
    <n v="100"/>
    <s v="13. Algemene kennisvooruitgang: O&amp;O gefinancierd uit andere bronnen dan AUF"/>
    <x v="1"/>
    <s v="Vlaamse overheid"/>
    <x v="3"/>
    <x v="4"/>
    <s v="510 NFWO - Nationaal Fonds voor Wetenschappelijk Onderzoek"/>
    <s v="510 FNRS - Fonds national de Recherche scientifique"/>
    <x v="2"/>
    <n v="11463"/>
  </r>
  <r>
    <s v="Inkomensoverdrachten aan vzw's ten behoeve van gezinnen - vzw IMEC"/>
    <s v="Inkomensoverdrachten aan vzw's ten behoeve van gezinnen - vzw IMEC"/>
    <s v="EB0 EF100 3300"/>
    <m/>
    <x v="0"/>
    <n v="68208"/>
    <n v="100"/>
    <s v="06. Industriële productie en technologie"/>
    <x v="0"/>
    <s v="Vlaamse overheid"/>
    <x v="3"/>
    <x v="4"/>
    <s v="237 IMEC - Interuniversitair Centrum voor Micro-Electronica"/>
    <s v="237 IMEC - Interuniversitair Centrum voor Micro-Electronica"/>
    <x v="5"/>
    <n v="68208"/>
  </r>
  <r>
    <s v="Vastleggingsmachtiging Agentschapvoor Innovatie door Wetenschap en Technologie ter ondersteuning van acties van technologische innovatie op initiatief van de Vlaamse Regering"/>
    <s v="Vastleggingsmachtiging Agentschapvoor Innovatie door Wetenschap en Technologie ter ondersteuning van acties van technologische innovatie op initiatief van de Vlaamse Regering"/>
    <s v="EB0 EF100 9999"/>
    <m/>
    <x v="0"/>
    <n v="50010"/>
    <n v="100"/>
    <s v="06. Industriële productie en technologie"/>
    <x v="0"/>
    <s v="Vlaamse overheid"/>
    <x v="3"/>
    <x v="4"/>
    <s v="624 FIOV - Fonds tot bevordering van het industrieel onderzoek in Vlaanderen (subsidies en terugvorderbare voorschotten)"/>
    <s v="624 FIOV - Fonds tot bevordering van het industrieel onderzoek in Vlaanderen (subventions et avances récupérables)"/>
    <x v="1"/>
    <n v="50010"/>
  </r>
  <r>
    <s v="Vastleggingsmachtiging Agentschap voor Innovatie door Wetenschap en Technologie voor projecten op initiatief van de bedrijven en innovatie samenwerkingsverbanden"/>
    <s v="Vastleggingsmachtiging Agentschap voor Innovatie door Wetenschap en Technologie voor projecten op initiatief van de bedrijven en innovatie samenwerkingsverbanden"/>
    <s v="EB0 EF101 9999"/>
    <m/>
    <x v="0"/>
    <n v="147392"/>
    <n v="100"/>
    <s v="06. Industriële productie en technologie"/>
    <x v="0"/>
    <s v="Vlaamse overheid"/>
    <x v="3"/>
    <x v="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47392"/>
  </r>
  <r>
    <s v="Inkomensoverdrachten aan vzw's ten behoeve van gezinnen - Interdisciplinair Instituut voor Breedbandtechnologie vzw (IBBT)"/>
    <s v="Inkomensoverdrachten aan vzw's ten behoeve van gezinnen - Interdisciplinair Instituut voor Breedbandtechnologie vzw (IBBT)"/>
    <s v="EB0 EF102 3300"/>
    <m/>
    <x v="0"/>
    <n v="34047"/>
    <n v="100"/>
    <s v="04. Transport, telecommunicatie en andere infrastructuur"/>
    <x v="11"/>
    <s v="Vlaamse overheid"/>
    <x v="3"/>
    <x v="4"/>
    <s v="239 VIB - Vlaams Interuniversitair Instituut voor de Biotechnologie"/>
    <s v="239 VIB - Vlaams Interuniversitair Instituut voor de Biotechnologie"/>
    <x v="5"/>
    <n v="34047"/>
  </r>
  <r>
    <s v="Vastleggingsmachtiging Agentschap voor Innovatie door Wetenschap en Technogie voor e-media projecten"/>
    <s v="Vastleggingsmachtiging Agentschap voor Innovatie door Wetenschap en Technogie voor e-media projecten"/>
    <s v="EB0 EF102 9999"/>
    <m/>
    <x v="0"/>
    <n v="5800"/>
    <n v="100"/>
    <s v="06. Industriële productie en technologie"/>
    <x v="0"/>
    <s v="Vlaamse overheid"/>
    <x v="3"/>
    <x v="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800"/>
  </r>
  <r>
    <s v="Inkomensoverdrachten aan vzw's ten behoeve van de gezinnen - IMEC vzw en VIB ikv NERF-activiteiten"/>
    <s v="Inkomensoverdrachten aan vzw's ten behoeve van de gezinnen - IMEC vzw en VIB ikv NERF-activiteiten"/>
    <s v="EB0 EF103 3300"/>
    <m/>
    <x v="0"/>
    <n v="1753"/>
    <n v="100"/>
    <s v="06. Industriële productie en technologie"/>
    <x v="0"/>
    <s v="Vlaamse overheid"/>
    <x v="3"/>
    <x v="4"/>
    <s v="237 IMEC - Interuniversitair Centrum voor Micro-Electronica"/>
    <s v="237 IMEC - Interuniversitair Centrum voor Micro-Electronica"/>
    <x v="5"/>
    <n v="1753"/>
  </r>
  <r>
    <s v="Vastleggingsmachtiging Agentschap voor Innovatie door Wetenschap en Technologie voor studie- en expertiseopdrachten t.b.v. het VIN (Vlaams Innovatie Netwerk)"/>
    <s v="Vastleggingsmachtiging Agentschap voor Innovatie door Wetenschap en Technologie voor studie- en expertiseopdrachten t.b.v. het VIN (Vlaams Innovatie Netwerk)"/>
    <s v="EB0 EF103 9999"/>
    <m/>
    <x v="0"/>
    <n v="686"/>
    <n v="100"/>
    <s v="06. Industriële productie en technologie"/>
    <x v="0"/>
    <s v="Vlaamse overheid"/>
    <x v="3"/>
    <x v="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86"/>
  </r>
  <r>
    <s v="Inkomensoverdrachten binnen een institutionele groep - aan Administratieve Openbare Instellingen (AOI) - werking algemeen - Vlaamse Instelling voor Technologisch Onderzoek (VITO)"/>
    <s v="Inkomensoverdrachten binnen een institutionele groep - aan Administratieve Openbare Instellingen (AOI) - werking algemeen - Vlaamse Instelling voor Technologisch Onderzoek (VITO)"/>
    <s v="EB0 EF110 4141"/>
    <m/>
    <x v="0"/>
    <n v="45378"/>
    <n v="100"/>
    <s v="06. Industriële productie en technologie"/>
    <x v="0"/>
    <s v="Vlaamse overheid"/>
    <x v="3"/>
    <x v="4"/>
    <s v="236 VITO - Vlaamse Instelling voor Technologisch Onderzoek"/>
    <s v="236 VITO - Vlaamse Instelling voor Technologisch Onderzoek"/>
    <x v="5"/>
    <n v="45378"/>
  </r>
  <r>
    <s v="Inkomensoverdrachten binnen een institutionele groep - aan Administratieve Openbare Instellingen (AOI) - werking algemeen - Vlaamse Instelling voor Technologisch Onderzoek (VITO) voor de financiering van de referentietaken"/>
    <s v="Inkomensoverdrachten binnen een institutionele groep - aan Administratieve Openbare Instellingen (AOI) - werking algemeen - Vlaamse Instelling voor Technologisch Onderzoek (VITO) voor de financiering van de referentietaken"/>
    <s v="EB0 EF111 4141"/>
    <m/>
    <x v="0"/>
    <n v="8414"/>
    <n v="100"/>
    <s v="06. Industriële productie en technologie"/>
    <x v="0"/>
    <s v="Vlaamse overheid"/>
    <x v="3"/>
    <x v="4"/>
    <s v="236 VITO - Vlaamse Instelling voor Technologisch Onderzoek"/>
    <s v="236 VITO - Vlaamse Instelling voor Technologisch Onderzoek"/>
    <x v="5"/>
    <n v="8414"/>
  </r>
  <r>
    <s v="VLM IWT- IN VERBAND MET HET TOEKENNEN VAN  DOCTORAATSBEURZEN VOOR STRATEGISCH BASISONDERZOEK EN BAEKELANDMANDATEN"/>
    <s v="VLM IWT- IN VERBAND MET HET TOEKENNEN VAN  DOCTORAATSBEURZEN VOOR STRATEGISCH BASISONDERZOEK EN BAEKELANDMANDATEN"/>
    <s v="EB0 EF117 9999"/>
    <m/>
    <x v="0"/>
    <n v="35493"/>
    <n v="100"/>
    <s v="06. Industriële productie en technologie"/>
    <x v="0"/>
    <s v="Vlaamse overheid"/>
    <x v="3"/>
    <x v="4"/>
    <s v="410 O&amp;O-programma's en -projecten (subsidies en terugvorderbare voorschotten)"/>
    <s v="410 Programmes et projets de R&amp;D (subventions et avances récupérables)"/>
    <x v="0"/>
    <n v="35493"/>
  </r>
  <r>
    <s v="VLM INVESTERINGEN AAN DE VLAAMSE INSTELLING VOOR TECHNOLOGISCH ONDERZOEK (VITO)"/>
    <s v="VLM INVESTERINGEN AAN DE VLAAMSE INSTELLING VOOR TECHNOLOGISCH ONDERZOEK (VITO)"/>
    <s v="EB0 EF119 9999"/>
    <m/>
    <x v="0"/>
    <n v="2114"/>
    <n v="100"/>
    <s v="06. Industriële productie en technologie"/>
    <x v="0"/>
    <s v="Vlaamse overheid"/>
    <x v="3"/>
    <x v="4"/>
    <s v="236 VITO - Vlaamse Instelling voor Technologisch Onderzoek"/>
    <s v="236 VITO - Vlaamse Instelling voor Technologisch Onderzoek"/>
    <x v="5"/>
    <n v="2114"/>
  </r>
  <r>
    <s v="INKOMENSOVERDRACHTEN BINNEN EEN INSTITUTIONELE GROEP - NIET VERDEELD - VIB, VLAAMS INSTITUUT VOOR BIOTECHNOLOGIE"/>
    <s v="INKOMENSOVERDRACHTEN BINNEN EEN INSTITUTIONELE GROEP - NIET VERDEELD - VIB, VLAAMS INSTITUUT VOOR BIOTECHNOLOGIE"/>
    <s v="EB0 EF123 4100"/>
    <m/>
    <x v="0"/>
    <n v="43767"/>
    <n v="100"/>
    <s v="06. Industriële productie en technologie"/>
    <x v="0"/>
    <s v="Vlaamse overheid"/>
    <x v="3"/>
    <x v="4"/>
    <s v="239 VIB - Vlaams Interuniversitair Instituut voor de Biotechnologie"/>
    <s v="239 VIB - Vlaams Interuniversitair Instituut voor de Biotechnologie"/>
    <x v="5"/>
    <n v="43767"/>
  </r>
  <r>
    <s v="Inkomensoverdrachten aan vzw's ten behoeve van de gezinnen -  vzw Flanders DC"/>
    <s v="Inkomensoverdrachten aan vzw's ten behoeve van de gezinnen -  vzw Flanders DC"/>
    <s v="EB0 EG103 3300"/>
    <m/>
    <x v="0"/>
    <n v="2427"/>
    <n v="100"/>
    <s v="06. Industriële productie en technologie"/>
    <x v="0"/>
    <s v="Vlaamse overheid"/>
    <x v="3"/>
    <x v="4"/>
    <s v="313 Subsidies aan instellingen en verenigingen n.e.g."/>
    <s v="313 Subventions aux institutions et associations n.c.a."/>
    <x v="6"/>
    <n v="2427"/>
  </r>
  <r>
    <s v="Vastleggingsmachtiging Fonds voor Flankerend Economisch beleid"/>
    <s v="Vastleggingsmachtiging Fonds voor Flankerend Economisch beleid"/>
    <s v="EC0 ED200 9999"/>
    <m/>
    <x v="0"/>
    <n v="25000"/>
    <n v="100"/>
    <s v="06. Industriële productie en technologie"/>
    <x v="0"/>
    <s v="Vlaamse overheid"/>
    <x v="3"/>
    <x v="4"/>
    <s v="313 Subsidies aan instellingen en verenigingen n.e.g."/>
    <s v="313 Subventions aux institutions et associations n.c.a."/>
    <x v="6"/>
    <n v="25000"/>
  </r>
  <r>
    <s v="Inkomensoverdrachten binnen de overheidssector (niet verdeeld) - versterken van het onderzoek in de humane wetenschappen aan de universiteiten"/>
    <s v="Inkomensoverdrachten binnen de overheidssector (niet verdeeld) - versterken van het onderzoek in de humane wetenschappen aan de universiteiten"/>
    <s v="FB0 FO005 4330"/>
    <m/>
    <x v="0"/>
    <n v="983"/>
    <n v="100"/>
    <s v="12. Algemene kennisvooruitgang: O&amp;O gefinancierd uit algemene universiteitsfondsen (AUF)"/>
    <x v="3"/>
    <s v="Vlaamse overheid"/>
    <x v="3"/>
    <x v="4"/>
    <s v="111 Werkingsuitkering Nederlandstalige instellingen"/>
    <s v="111 Allocation de fonctionnement institutions néerlandophones"/>
    <x v="4"/>
    <n v="983"/>
  </r>
  <r>
    <s v="Algemene werkingskosten (vergoed aan andere sectoren dan de overheidssector ) - Beleidsvoorbereiding, beleidsondersteuning en beleidsevaluatie"/>
    <s v="Algemene werkingskosten (vergoed aan andere sectoren dan de overheidssector ) - Beleidsvoorbereiding, beleidsondersteuning en beleidsevaluatie"/>
    <s v="FB0 FO030 1211"/>
    <m/>
    <x v="0"/>
    <n v="3131.4"/>
    <n v="100"/>
    <s v="09. Opvoeding"/>
    <x v="2"/>
    <s v="Vlaamse overheid"/>
    <x v="3"/>
    <x v="4"/>
    <s v="314 Subsidies voor studies, enquêtes, onderzoek-contracten, acties n.e.g."/>
    <s v="314 Subventions pour études, enquêtes, contrats de recherche, actions n.c.a."/>
    <x v="6"/>
    <n v="3131.4"/>
  </r>
  <r>
    <s v="Inkomensoverdrachten aan vzw's ten behoeve van gezinnen - cofinanciering &quot;Steunpunt Studie- en Schoolloopbanen&quot;"/>
    <s v="Inkomensoverdrachten aan vzw's ten behoeve van gezinnen - cofinanciering &quot;Steunpunt Studie- en Schoolloopbanen&quot;"/>
    <s v="FB0 FO031 3300"/>
    <m/>
    <x v="0"/>
    <n v="348"/>
    <n v="100"/>
    <s v="09. Opvoeding"/>
    <x v="2"/>
    <s v="Vlaamse overheid"/>
    <x v="3"/>
    <x v="4"/>
    <s v="313 Subsidies aan instellingen en verenigingen n.e.g."/>
    <s v="313 Subventions aux institutions et associations n.c.a."/>
    <x v="6"/>
    <n v="348"/>
  </r>
  <r>
    <s v="Inkomensoverdrachten binnen een institutionele groep - aan andere eenheden van de overheid - Onderwijskundig Beleids- en Praktijkgericht Wetenschappelijk Onderzoek (OBPWO)"/>
    <s v="Inkomensoverdrachten binnen een institutionele groep - aan andere eenheden van de overheid - Onderwijskundig Beleids- en Praktijkgericht Wetenschappelijk Onderzoek (OBPWO)"/>
    <s v="FB0 FO032 4150"/>
    <m/>
    <x v="0"/>
    <n v="1678"/>
    <n v="100"/>
    <s v="09. Opvoeding"/>
    <x v="2"/>
    <s v="Vlaamse overheid"/>
    <x v="3"/>
    <x v="4"/>
    <s v="410 O&amp;O-programma's en -projecten (subsidies en terugvorderbare voorschotten)"/>
    <s v="410 Programmes et projets de R&amp;D (subventions et avances récupérables)"/>
    <x v="0"/>
    <n v="1678"/>
  </r>
  <r>
    <s v="Kapitaaloverdrachten binnen éénzelfde institutionele groep - overige kapitaaloverdrachten aan onderwijsinstellingen van de institutionele overheid - onroerende investeringen universitair onderwijs"/>
    <s v="Kapitaaloverdrachten binnen éénzelfde institutionele groep - overige kapitaaloverdrachten aan onderwijsinstellingen van de institutionele overheid - onroerende investeringen universitair onderwijs"/>
    <s v="FD0 FK202 6152"/>
    <m/>
    <x v="0"/>
    <n v="27589"/>
    <n v="25"/>
    <s v="12. Algemene kennisvooruitgang: O&amp;O gefinancierd uit algemene universiteitsfondsen (AUF)"/>
    <x v="3"/>
    <s v="Vlaamse overheid"/>
    <x v="3"/>
    <x v="4"/>
    <s v="144 Academische ziekenhuizen"/>
    <s v="144 Hôpitaux académiques"/>
    <x v="4"/>
    <n v="6897.25"/>
  </r>
  <r>
    <s v="Kapitaaloverdrachten aan het gesubsidieerd autonoom onderwijs - investeringsbijdragen - onroerende investeringen ITG"/>
    <s v="Kapitaaloverdrachten aan het gesubsidieerd autonoom onderwijs - investeringsbijdragen - onroerende investeringen ITG"/>
    <s v="FD0 FK203 6410"/>
    <m/>
    <x v="0"/>
    <n v="652"/>
    <n v="25"/>
    <s v="12. Algemene kennisvooruitgang: O&amp;O gefinancierd uit algemene universiteitsfondsen (AUF)"/>
    <x v="3"/>
    <s v="Vlaamse overheid"/>
    <x v="3"/>
    <x v="4"/>
    <s v="123 Instituut Tropische Geneeskunde - Antwerpen"/>
    <s v="123 Instituut Tropische Geneeskunde - Antwerpen"/>
    <x v="4"/>
    <n v="163"/>
  </r>
  <r>
    <s v="Inkomensoverdrachten binnen de overheidssector (niet verdeeld) - werkingsuitkeringen Hoger Onderwijs"/>
    <s v="Inkomensoverdrachten binnen de overheidssector (niet verdeeld) - werkingsuitkeringen Hoger Onderwijs"/>
    <s v="FD0 FN200 4430"/>
    <m/>
    <x v="0"/>
    <n v="694011.65922114998"/>
    <n v="24.973325085851901"/>
    <s v="12. Algemene kennisvooruitgang: O&amp;O gefinancierd uit algemene universiteitsfondsen (AUF)"/>
    <x v="3"/>
    <s v="Vlaamse overheid"/>
    <x v="3"/>
    <x v="4"/>
    <s v="111 Werkingsuitkering Nederlandstalige instellingen"/>
    <s v="111 Allocation de fonctionnement institutions néerlandophones"/>
    <x v="4"/>
    <n v="173317.78779101244"/>
  </r>
  <r>
    <s v="Inkomensoverdrachten aan het gesubsidieerd autonoom onderwijs - bijdragen voor overige werkingskosten van het onderwijs - Evangelische Theologische Faculteit Leuven"/>
    <s v="Inkomensoverdrachten aan het gesubsidieerd autonoom onderwijs - bijdragen voor overige werkingskosten van het onderwijs - Evangelische Theologische Faculteit Leuven"/>
    <s v="FD0 FN203 4430"/>
    <m/>
    <x v="0"/>
    <n v="540"/>
    <n v="25"/>
    <s v="12. Algemene kennisvooruitgang: O&amp;O gefinancierd uit algemene universiteitsfondsen (AUF)"/>
    <x v="3"/>
    <s v="Vlaamse overheid"/>
    <x v="3"/>
    <x v="4"/>
    <s v="111 Werkingsuitkering Nederlandstalige instellingen"/>
    <s v="111 Allocation de fonctionnement institutions néerlandophones"/>
    <x v="4"/>
    <n v="135"/>
  </r>
  <r>
    <s v="Inkomensoverdrachten aan het gesubsidieerd autonoom onderwijs - bijdragen voor overige werkingskosten van het onderwijs - Faculteit der Protestantse Godgeleerdheid in Brussel"/>
    <s v="Inkomensoverdrachten aan het gesubsidieerd autonoom onderwijs - bijdragen voor overige werkingskosten van het onderwijs - Faculteit der Protestantse Godgeleerdheid in Brussel"/>
    <s v="FD0 FN204 4430"/>
    <m/>
    <x v="0"/>
    <n v="134"/>
    <n v="25"/>
    <s v="12. Algemene kennisvooruitgang: O&amp;O gefinancierd uit algemene universiteitsfondsen (AUF)"/>
    <x v="3"/>
    <s v="Vlaamse overheid"/>
    <x v="3"/>
    <x v="4"/>
    <s v="124 Universitaire Faculteit voor Protestantse Godgeleerdheid"/>
    <s v="124 Faculté universitaire de théologie protestante"/>
    <x v="4"/>
    <n v="33.5"/>
  </r>
  <r>
    <s v="Algemene werkingskosten (vergoed aan andere sectoren dan de overheidssector) - epidemiologisch onderzoek, gegevensverzameling, het gezondheids- en welzijnsinformatiesysteem en ICT-projecten"/>
    <s v="Algemene werkingskosten (vergoed aan andere sectoren dan de overheidssector) - epidemiologisch onderzoek, gegevensverzameling, het gezondheids- en welzijnsinformatiesysteem en ICT-projecten"/>
    <s v="GE0 GD305 1211"/>
    <m/>
    <x v="0"/>
    <n v="1448"/>
    <n v="100"/>
    <s v="07. Gezondheid"/>
    <x v="4"/>
    <s v="Vlaamse overheid"/>
    <x v="3"/>
    <x v="4"/>
    <s v="314 Subsidies voor studies, enquêtes, onderzoek-contracten, acties n.e.g."/>
    <s v="314 Subventions pour études, enquêtes, contrats de recherche, actions n.c.a."/>
    <x v="6"/>
    <n v="1448"/>
  </r>
  <r>
    <s v="Inkomensoverdrachten aan vzw's ten behoeve van de gezinnen - epidemiologisch onderzoek en indicatorenverzameling"/>
    <s v="Inkomensoverdrachten aan vzw's ten behoeve van de gezinnen - epidemiologisch onderzoek en indicatorenverzameling"/>
    <s v="GE0 GD312 3300"/>
    <m/>
    <x v="0"/>
    <n v="1080"/>
    <n v="100"/>
    <s v="07. Gezondheid"/>
    <x v="4"/>
    <s v="Vlaamse overheid"/>
    <x v="3"/>
    <x v="4"/>
    <s v="314 Subsidies voor studies, enquêtes, onderzoek-contracten, acties n.e.g."/>
    <s v="314 Subventions pour études, enquêtes, contrats de recherche, actions n.c.a."/>
    <x v="6"/>
    <n v="1080"/>
  </r>
  <r>
    <s v="Inkomensoverdrachten aan vzw's ten behoeve van de gezinnen - erkende centra voor menselijke erfelijkheid"/>
    <s v="Inkomensoverdrachten aan vzw's ten behoeve van de gezinnen - erkende centra voor menselijke erfelijkheid"/>
    <s v="GE0 GD313 3300"/>
    <m/>
    <x v="0"/>
    <n v="2212"/>
    <n v="35"/>
    <s v="07. Gezondheid"/>
    <x v="4"/>
    <s v="Vlaamse overheid"/>
    <x v="3"/>
    <x v="4"/>
    <s v="323 Subsidies aan instellingen en verenigingen n.e.g."/>
    <s v="323 Subventions aux institutions et associations n.c.a."/>
    <x v="6"/>
    <n v="774.2"/>
  </r>
  <r>
    <s v="Algemene werkingskosten (vergoed aan andere sectoren dan de overheidssector) - Enquêtes, studies en audits"/>
    <s v="Algemene werkingskosten (vergoed aan andere sectoren dan de overheidssector) - Enquêtes, studies en audits"/>
    <s v="HB0 HC005 1211"/>
    <m/>
    <x v="0"/>
    <n v="91"/>
    <n v="100"/>
    <s v="10. Cultuur, recreatie, godsdienst en media"/>
    <x v="5"/>
    <s v="Vlaamse overheid"/>
    <x v="3"/>
    <x v="4"/>
    <s v="314 Subsidies voor studies, enquêtes, onderzoek-contracten, acties n.e.g."/>
    <s v="314 Subventions pour études, enquêtes, contrats de recherche, actions n.c.a."/>
    <x v="6"/>
    <n v="91"/>
  </r>
  <r>
    <s v="INKOMENSOVERDRACHTEN BINNEN EEN INSTITUTIONELE GROEP - AAN ONDERWIJSINSTELLINGEN VAN DE INSTITUTIONELE OVERHEID - WETENSCHAPPELIJK ONDERZOEKSSTEUNPUNT CULTUUR"/>
    <s v="INKOMENSOVERDRACHTEN BINNEN EEN INSTITUTIONELE GROEP - AAN ONDERWIJSINSTELLINGEN VAN DE INSTITUTIONELE OVERHEID - WETENSCHAPPELIJK ONDERZOEKSSTEUNPUNT CULTUUR"/>
    <s v="HB0 HC046 4150"/>
    <m/>
    <x v="0"/>
    <n v="187"/>
    <n v="100"/>
    <s v="10. Cultuur, recreatie, godsdienst en media"/>
    <x v="5"/>
    <s v="Vlaamse overheid"/>
    <x v="3"/>
    <x v="4"/>
    <s v="313 Subsidies aan instellingen en verenigingen n.e.g."/>
    <s v="313 Subventions aux institutions et associations n.c.a."/>
    <x v="6"/>
    <n v="187"/>
  </r>
  <r>
    <s v="INKOMENSOVERDRACHTEN BINNEN EEN INSTITUTIONELE GROEP - AAN ONDERWIJSINSTELLINGEN VAN DE INSTITUTIONELE OVERHEID - WERKINGSMIDDELEN VOOR HET WETENSCHAPPELIJK ONDERZOEKSSTEUNPUNT SPORT"/>
    <s v="INKOMENSOVERDRACHTEN BINNEN EEN INSTITUTIONELE GROEP - AAN ONDERWIJSINSTELLINGEN VAN DE INSTITUTIONELE OVERHEID - WERKINGSMIDDELEN VOOR HET WETENSCHAPPELIJK ONDERZOEKSSTEUNPUNT SPORT"/>
    <s v="HB0 HF052 4150"/>
    <m/>
    <x v="0"/>
    <n v="229"/>
    <n v="100"/>
    <s v="10. Cultuur, recreatie, godsdienst en media"/>
    <x v="5"/>
    <s v="Vlaamse overheid"/>
    <x v="3"/>
    <x v="4"/>
    <s v="313 Subsidies aan instellingen en verenigingen n.e.g."/>
    <s v="313 Subventions aux institutions et associations n.c.a."/>
    <x v="6"/>
    <n v="229"/>
  </r>
  <r>
    <s v="Algemene werkingskosten (vergoed aan andere sectoren dan de overheidssector) - media en media-innovatie"/>
    <s v="Algemene werkingskosten (vergoed aan andere sectoren dan de overheidssector) - media en media-innovatie"/>
    <s v="HB0 HH001 1211"/>
    <m/>
    <x v="0"/>
    <n v="127.8625"/>
    <n v="100"/>
    <s v="10. Cultuur, recreatie, godsdienst en media"/>
    <x v="5"/>
    <s v="Vlaamse overheid"/>
    <x v="3"/>
    <x v="4"/>
    <s v="324 Subsidies voor studies, enquêtes, expertise-contracten, onderzoekcontracten, acties n.e.g."/>
    <s v="324 Subventions pour études, enquêtes, contrats d'expertise, contrats de recherche, actions n.c.a."/>
    <x v="6"/>
    <n v="127.8625"/>
  </r>
  <r>
    <s v="Algemene werkingskosten (vergoed aan andere sectoren dan de overheidssector) - Allerhande initiatieven inzake media-educatie en mediawijsheid"/>
    <s v="Algemene werkingskosten (vergoed aan andere sectoren dan de overheidssector) - Allerhande initiatieven inzake media-educatie en mediawijsheid"/>
    <s v="HB0 HH003 1211"/>
    <m/>
    <x v="0"/>
    <n v="37.5"/>
    <n v="100"/>
    <s v="10. Cultuur, recreatie, godsdienst en media"/>
    <x v="5"/>
    <s v="Vlaamse overheid"/>
    <x v="3"/>
    <x v="4"/>
    <s v="324 Subsidies voor studies, enquêtes, expertise-contracten, onderzoekcontracten, acties n.e.g."/>
    <s v="324 Subventions pour études, enquêtes, contrats d'expertise, contrats de recherche, actions n.c.a."/>
    <x v="6"/>
    <n v="37.5"/>
  </r>
  <r>
    <s v="INKOMENSOVERDRACHTEN BINNEN EEN INSTITUTIONELE GROEP - AAN ONDERWIJSINSTELLINGEN VAN DE INSTITUTIONELE OVERHEID - STEUNPUNT BELEIDSGERICHT ONDERZOEK"/>
    <s v="INKOMENSOVERDRACHTEN BINNEN EEN INSTITUTIONELE GROEP - AAN ONDERWIJSINSTELLINGEN VAN DE INSTITUTIONELE OVERHEID - STEUNPUNT BELEIDSGERICHT ONDERZOEK"/>
    <s v="HB0 HH023 4150"/>
    <m/>
    <x v="0"/>
    <n v="190"/>
    <n v="100"/>
    <s v="10. Cultuur, recreatie, godsdienst en media"/>
    <x v="5"/>
    <s v="Vlaamse overheid"/>
    <x v="3"/>
    <x v="4"/>
    <s v="313 Subsidies aan instellingen en verenigingen n.e.g."/>
    <s v="313 Subventions aux institutions et associations n.c.a."/>
    <x v="6"/>
    <n v="190"/>
  </r>
  <r>
    <s v="INKOMENSOVERDRACHTEN BINNEN EEN INSTITUTIONELE GROEP - AAN ONDERWIJSINSTELLINGEN VAN DE INSTITUTIONELE OVERHEID - WETENSCHAPPELIJK ONDERZOEKSSTEUNPUNT JEUGD"/>
    <s v="INKOMENSOVERDRACHTEN BINNEN EEN INSTITUTIONELE GROEP - AAN ONDERWIJSINSTELLINGEN VAN DE INSTITUTIONELE OVERHEID - WETENSCHAPPELIJK ONDERZOEKSSTEUNPUNT JEUGD"/>
    <s v="HC0 HG137 4150"/>
    <m/>
    <x v="0"/>
    <n v="134"/>
    <n v="100"/>
    <s v="10. Cultuur, recreatie, godsdienst en media"/>
    <x v="5"/>
    <s v="Vlaamse overheid"/>
    <x v="3"/>
    <x v="4"/>
    <s v="313 Subsidies aan instellingen en verenigingen n.e.g."/>
    <s v="313 Subventions aux institutions et associations n.c.a."/>
    <x v="6"/>
    <n v="134"/>
  </r>
  <r>
    <s v="Lonen en sociale lasten - niet verdeeld"/>
    <s v="Lonen en sociale lasten - niet verdeeld"/>
    <s v="HE0 HA300 1100"/>
    <m/>
    <x v="0"/>
    <n v="3766"/>
    <n v="55"/>
    <s v="10. Cultuur, recreatie, godsdienst en media"/>
    <x v="5"/>
    <s v="Vlaamse overheid"/>
    <x v="3"/>
    <x v="4"/>
    <s v="211 Basisfinanciering, werking, investeringen van de WI"/>
    <s v="211 Financement de base, fonctionnement, investissements des IS"/>
    <x v="5"/>
    <n v="2071.3000000000002"/>
  </r>
  <r>
    <s v="Inkomensoverdrachten binnen een institutionele groep - aan Administratieve Diensten met Boekhoudkundige Autonomie (ADBA) - aan het IVA DAB KMSKA"/>
    <s v="Inkomensoverdrachten binnen een institutionele groep - aan Administratieve Diensten met Boekhoudkundige Autonomie (ADBA) - aan het IVA DAB KMSKA"/>
    <s v="HE0 HE300 4130"/>
    <m/>
    <x v="0"/>
    <n v="2937"/>
    <n v="55"/>
    <s v="10. Cultuur, recreatie, godsdienst en media"/>
    <x v="5"/>
    <s v="Vlaamse overheid"/>
    <x v="3"/>
    <x v="4"/>
    <s v="211 Basisfinanciering, werking, investeringen van de WI"/>
    <s v="211 Financement de base, fonctionnement, investissements des IS"/>
    <x v="5"/>
    <n v="1615.35"/>
  </r>
  <r>
    <s v="Algemene werkingskosten (vergoed aan andere sectoren dan de overheidssector) - studies en onderzoek"/>
    <s v="Algemene werkingskosten (vergoed aan andere sectoren dan de overheidssector) - studies en onderzoek"/>
    <s v="JB0 JD100 1211"/>
    <m/>
    <x v="0"/>
    <n v="373"/>
    <n v="100"/>
    <s v="11. Politieke en sociale systemen, structuren en processen"/>
    <x v="7"/>
    <s v="Vlaamse overheid"/>
    <x v="3"/>
    <x v="4"/>
    <s v="314 Subsidies voor studies, enquêtes, onderzoek-contracten, acties n.e.g."/>
    <s v="314 Subventions pour études, enquêtes, contrats de recherche, actions n.c.a."/>
    <x v="6"/>
    <n v="373"/>
  </r>
  <r>
    <s v="INKOMENSOVERDRACHTEN AAN VZW'S TEN BEHOEVE VAN DE GEZINNEN - IN HET KADER VAN HET TEWERKSTELLINGSBELEID"/>
    <s v="INKOMENSOVERDRACHTEN AAN VZW'S TEN BEHOEVE VAN DE GEZINNEN - IN HET KADER VAN HET TEWERKSTELLINGSBELEID"/>
    <s v="JB0 JD103 3300"/>
    <m/>
    <x v="0"/>
    <n v="619"/>
    <n v="100"/>
    <s v="11. Politieke en sociale systemen, structuren en processen"/>
    <x v="7"/>
    <s v="Vlaamse overheid"/>
    <x v="3"/>
    <x v="4"/>
    <s v="314 Subsidies voor studies, enquêtes, onderzoek-contracten, acties n.e.g."/>
    <s v="314 Subventions pour études, enquêtes, contrats de recherche, actions n.c.a."/>
    <x v="6"/>
    <n v="619"/>
  </r>
  <r>
    <s v="Algemene werkingskosten (vergoed aan andere sectoren dan de overheidssector) - versterking van het onderzoeks- en innovatiepotentieel"/>
    <s v="Algemene werkingskosten (vergoed aan andere sectoren dan de overheidssector) - versterking van het onderzoeks- en innovatiepotentieel"/>
    <s v="KB0 KD007 1211"/>
    <m/>
    <x v="0"/>
    <n v="123"/>
    <n v="100"/>
    <s v="08. Landbouw"/>
    <x v="6"/>
    <s v="Vlaamse overheid"/>
    <x v="3"/>
    <x v="4"/>
    <s v="314 Subsidies voor studies, enquêtes, onderzoek-contracten, acties n.e.g."/>
    <s v="314 Subventions pour études, enquêtes, contrats de recherche, actions n.c.a."/>
    <x v="6"/>
    <n v="123"/>
  </r>
  <r>
    <s v="Overige exploitatiesubsidies aan andere producenten dan overheidsbedrijven - stimulering biologische landbouw (gedeeltelijk met EU-cofinanciering)"/>
    <s v="Overige exploitatiesubsidies aan andere producenten dan overheidsbedrijven - stimulering biologische landbouw (gedeeltelijk met EU-cofinanciering)"/>
    <s v="KB0 KD016 3132"/>
    <m/>
    <x v="0"/>
    <n v="160"/>
    <n v="100"/>
    <s v="08. Landbouw"/>
    <x v="6"/>
    <s v="Vlaamse overheid"/>
    <x v="3"/>
    <x v="4"/>
    <s v="314 Subsidies voor studies, enquêtes, onderzoek-contracten, acties n.e.g."/>
    <s v="314 Subventions pour études, enquêtes, contrats de recherche, actions n.c.a."/>
    <x v="6"/>
    <n v="160"/>
  </r>
  <r>
    <s v="Overige exploitatiesubsidies aan andere producenten dan overheidsbedrijven - praktijkcentra land- en tuinbouw, aan landbouwkamers, landbouwcomicen, tuinbouwverenigingen, waarschuwingsdiensten en subsidies in het belang van land- en tuinbouw"/>
    <s v="Overige exploitatiesubsidies aan andere producenten dan overheidsbedrijven - praktijkcentra land- en tuinbouw, aan landbouwkamers, landbouwcomicen, tuinbouwverenigingen, waarschuwingsdiensten en subsidies in het belang van land- en tuinbouw"/>
    <s v="KB0 KD017 3132"/>
    <m/>
    <x v="0"/>
    <n v="2464.9176706827302"/>
    <n v="100"/>
    <s v="08. Landbouw"/>
    <x v="6"/>
    <s v="Vlaamse overheid"/>
    <x v="3"/>
    <x v="4"/>
    <s v="313 Subsidies aan instellingen en verenigingen n.e.g."/>
    <s v="313 Subventions aux institutions et associations n.c.a."/>
    <x v="6"/>
    <n v="2464.9176706827302"/>
  </r>
  <r>
    <s v="Inkomensoverdrachten binnen een institutionele groep - aan Administratieve Openbare Instellingen (AOI) - voorwaardelijke projectdotaties - eigen vermogen ILVO in het kader van het onderzoek en de ontwikkeling naar meer duurzame landbouwsystemen"/>
    <s v="Inkomensoverdrachten binnen een institutionele groep - aan Administratieve Openbare Instellingen (AOI) - voorwaardelijke projectdotaties - eigen vermogen ILVO in het kader van het onderzoek en de ontwikkeling naar meer duurzame landbouwsystemen"/>
    <s v="KB0 KD032 4143"/>
    <m/>
    <x v="0"/>
    <n v="2161"/>
    <n v="80.019685039370103"/>
    <s v="08. Landbouw"/>
    <x v="6"/>
    <s v="Vlaamse overheid"/>
    <x v="3"/>
    <x v="4"/>
    <s v="211 Basisfinanciering, werking, investeringen van de WI"/>
    <s v="211 Financement de base, fonctionnement, investissements des IS"/>
    <x v="5"/>
    <n v="1729.2253937007879"/>
  </r>
  <r>
    <s v="Inkomensoverdrachten binnen een institutionele groep - aan Administratieve Openbare Instellingen (AOI) - voorwaardelijke projectdotaties - eigen vermogen ILVO voor de door de EU verplichte datacollectie en adviestaken ter ondersteuning van het EG visserij"/>
    <s v="Inkomensoverdrachten binnen een institutionele groep - aan Administratieve Openbare Instellingen (AOI) - voorwaardelijke projectdotaties - eigen vermogen ILVO voor de door de EU verplichte datacollectie en adviestaken ter ondersteuning van het EG visserij"/>
    <s v="KB0 KD033 4143"/>
    <m/>
    <x v="0"/>
    <n v="160"/>
    <n v="100"/>
    <s v="08. Landbouw"/>
    <x v="6"/>
    <s v="Vlaamse overheid"/>
    <x v="3"/>
    <x v="4"/>
    <s v="313 Subsidies aan instellingen en verenigingen n.e.g."/>
    <s v="313 Subventions aux institutions et associations n.c.a."/>
    <x v="6"/>
    <n v="160"/>
  </r>
  <r>
    <s v="Uitgaven verdeeld over de hoofdgroepen 1 tot en met 9 - niet verdeeld - acties van het fonds voor landbouw en visserij onder andere tegemoetkoming aan het EV ILVO in toepassing van art. 35 van het decreet van 29 juni 2007 houdende bepalingen tot begeleidi"/>
    <s v="Uitgaven verdeeld over de hoofdgroepen 1 tot en met 9 - niet verdeeld - acties van het fonds voor landbouw en visserij onder andere tegemoetkoming aan het EV ILVO in toepassing van art. 35 van het decreet van 29 juni 2007 houdende bepalingen tot begeleidi"/>
    <s v="KB0 KD043 1211"/>
    <m/>
    <x v="0"/>
    <n v="173"/>
    <n v="100"/>
    <s v="08. Landbouw"/>
    <x v="6"/>
    <s v="Vlaamse overheid"/>
    <x v="3"/>
    <x v="4"/>
    <s v="211 Basisfinanciering, werking, investeringen van de WI"/>
    <s v="211 Financement de base, fonctionnement, investissements des IS"/>
    <x v="5"/>
    <n v="173"/>
  </r>
  <r>
    <s v="VLM VLAAMS LANDBOUWINVESTERINGSFONDS (VLIF)"/>
    <s v="VLM VLAAMS LANDBOUWINVESTERINGSFONDS (VLIF)"/>
    <s v="KC0 KE100 9999"/>
    <m/>
    <x v="0"/>
    <n v="2002.9197506532901"/>
    <n v="100"/>
    <s v="08. Landbouw"/>
    <x v="6"/>
    <s v="Vlaamse overheid"/>
    <x v="3"/>
    <x v="4"/>
    <s v="313 Subsidies aan instellingen en verenigingen n.e.g."/>
    <s v="313 Subventions aux institutions et associations n.c.a."/>
    <x v="6"/>
    <n v="2002.9197506532901"/>
  </r>
  <r>
    <s v="Inkomensoverdrachten binnen een institutionele groep - aan Administratieve Openbare Instellingen (AOI) - voorwaardelijke projectdotaties - eigen vermogen van het ILVO voor logistieke en operationele ondersteuning van de kwaliteitscontrole in de plantaardi"/>
    <s v="Inkomensoverdrachten binnen een institutionele groep - aan Administratieve Openbare Instellingen (AOI) - voorwaardelijke projectdotaties - eigen vermogen van het ILVO voor logistieke en operationele ondersteuning van de kwaliteitscontrole in de plantaardi"/>
    <s v="KC0 KE108 4141"/>
    <m/>
    <x v="0"/>
    <n v="342"/>
    <n v="55"/>
    <s v="08. Landbouw"/>
    <x v="6"/>
    <s v="Vlaamse overheid"/>
    <x v="3"/>
    <x v="4"/>
    <s v="211 Basisfinanciering, werking, investeringen van de WI"/>
    <s v="211 Financement de base, fonctionnement, investissements des IS"/>
    <x v="5"/>
    <n v="188.1"/>
  </r>
  <r>
    <s v="Lonen en sociale lasten - niet verdeeld"/>
    <s v="Lonen en sociale lasten - niet verdeeld"/>
    <s v="KD0 KF200 1100"/>
    <m/>
    <x v="0"/>
    <n v="14531"/>
    <n v="80"/>
    <s v="08. Landbouw"/>
    <x v="6"/>
    <s v="Vlaamse overheid"/>
    <x v="3"/>
    <x v="4"/>
    <s v="211 Basisfinanciering, werking, investeringen van de WI"/>
    <s v="211 Financement de base, fonctionnement, investissements des IS"/>
    <x v="5"/>
    <n v="11624.8"/>
  </r>
  <r>
    <s v="Algemene werkingskosten (vergoed aan andere sectoren dan de overheidssector) - niet-duurzame goederen en diensten"/>
    <s v="Algemene werkingskosten (vergoed aan andere sectoren dan de overheidssector) - niet-duurzame goederen en diensten"/>
    <s v="KD0 KF202 1211"/>
    <m/>
    <x v="0"/>
    <n v="2930.47"/>
    <n v="80"/>
    <s v="08. Landbouw"/>
    <x v="6"/>
    <s v="Vlaamse overheid"/>
    <x v="3"/>
    <x v="4"/>
    <s v="211 Basisfinanciering, werking, investeringen van de WI"/>
    <s v="211 Financement de base, fonctionnement, investissements des IS"/>
    <x v="5"/>
    <n v="2344.3759999999997"/>
  </r>
  <r>
    <s v="Algemene werkingskosten (vergoed aan andere sectoren dan de overheidssector) - informatica"/>
    <s v="Algemene werkingskosten (vergoed aan andere sectoren dan de overheidssector) - informatica"/>
    <s v="KD0 KF203 1211"/>
    <m/>
    <x v="0"/>
    <n v="260"/>
    <n v="80"/>
    <s v="08. Landbouw"/>
    <x v="6"/>
    <s v="Vlaamse overheid"/>
    <x v="3"/>
    <x v="4"/>
    <s v="211 Basisfinanciering, werking, investeringen van de WI"/>
    <s v="211 Financement de base, fonctionnement, investissements des IS"/>
    <x v="5"/>
    <n v="208"/>
  </r>
  <r>
    <s v="Algemene werkingskosten (vergoed aan andere sectoren dan de overheidssector) -  aanleg en onderhoud van proefvelden"/>
    <s v="Algemene werkingskosten (vergoed aan andere sectoren dan de overheidssector) -  aanleg en onderhoud van proefvelden"/>
    <s v="KD0 KF204 1211"/>
    <m/>
    <x v="0"/>
    <n v="192"/>
    <n v="80"/>
    <s v="08. Landbouw"/>
    <x v="6"/>
    <s v="Vlaamse overheid"/>
    <x v="3"/>
    <x v="4"/>
    <s v="211 Basisfinanciering, werking, investeringen van de WI"/>
    <s v="211 Financement de base, fonctionnement, investissements des IS"/>
    <x v="5"/>
    <n v="153.6"/>
  </r>
  <r>
    <s v="Algemene werkingskosten (vergoed aan andere sectoren dan de overheidssector) - onkosten van alle aard i.v.m. medewerking aan internationale uitwisselingen"/>
    <s v="Algemene werkingskosten (vergoed aan andere sectoren dan de overheidssector) - onkosten van alle aard i.v.m. medewerking aan internationale uitwisselingen"/>
    <s v="KD0 KF205 1211"/>
    <m/>
    <x v="0"/>
    <n v="31"/>
    <n v="80"/>
    <s v="08. Landbouw"/>
    <x v="6"/>
    <s v="Vlaamse overheid"/>
    <x v="3"/>
    <x v="4"/>
    <s v="211 Basisfinanciering, werking, investeringen van de WI"/>
    <s v="211 Financement de base, fonctionnement, investissements des IS"/>
    <x v="5"/>
    <n v="24.8"/>
  </r>
  <r>
    <s v="Verwerving van overig materieel -  duurzame goederen, materiaal, machines en vervoermiddelen"/>
    <s v="Verwerving van overig materieel -  duurzame goederen, materiaal, machines en vervoermiddelen"/>
    <s v="KD0 KF206 7422"/>
    <m/>
    <x v="0"/>
    <n v="1099"/>
    <n v="80"/>
    <s v="08. Landbouw"/>
    <x v="6"/>
    <s v="Vlaamse overheid"/>
    <x v="3"/>
    <x v="4"/>
    <s v="211 Basisfinanciering, werking, investeringen van de WI"/>
    <s v="211 Financement de base, fonctionnement, investissements des IS"/>
    <x v="5"/>
    <n v="879.2"/>
  </r>
  <r>
    <s v="Verwerving van overig materieel - informatica"/>
    <s v="Verwerving van overig materieel - informatica"/>
    <s v="KD0 KF207 7422"/>
    <m/>
    <x v="0"/>
    <n v="138"/>
    <n v="80"/>
    <s v="08. Landbouw"/>
    <x v="6"/>
    <s v="Vlaamse overheid"/>
    <x v="3"/>
    <x v="4"/>
    <s v="211 Basisfinanciering, werking, investeringen van de WI"/>
    <s v="211 Financement de base, fonctionnement, investissements des IS"/>
    <x v="5"/>
    <n v="110.4"/>
  </r>
  <r>
    <s v="Aankoop van niet-duurzame goederen en diensten - niet verdeeld - project milieu en gezondheid"/>
    <s v="Aankoop van niet-duurzame goederen en diensten - niet verdeeld - project milieu en gezondheid"/>
    <s v="LB0 LC106 1200"/>
    <m/>
    <x v="0"/>
    <n v="404.653614457831"/>
    <n v="100"/>
    <s v="02. Milieubeheer en milieuzorg"/>
    <x v="9"/>
    <s v="Vlaamse overheid"/>
    <x v="3"/>
    <x v="4"/>
    <s v="324 Subsidies voor studies, enquêtes, expertise-contracten, onderzoekcontracten, acties n.e.g."/>
    <s v="324 Subventions pour études, enquêtes, contrats d'expertise, contrats de recherche, actions n.c.a."/>
    <x v="6"/>
    <n v="404.653614457831"/>
  </r>
  <r>
    <s v="Algemene werkingskosten (vergoed aan andere sectoren dan de overheidssector) - allerhande uitgaven m.b.t. duurzame ethisch verantwoorde en milieubewuste zorgsystemen"/>
    <s v="Algemene werkingskosten (vergoed aan andere sectoren dan de overheidssector) - allerhande uitgaven m.b.t. duurzame ethisch verantwoorde en milieubewuste zorgsystemen"/>
    <s v="LB0 LC109 1211"/>
    <m/>
    <x v="0"/>
    <n v="148.25112107623301"/>
    <n v="100"/>
    <s v="02. Milieubeheer en milieuzorg"/>
    <x v="9"/>
    <s v="Vlaamse overheid"/>
    <x v="3"/>
    <x v="4"/>
    <s v="314 Subsidies voor studies, enquêtes, onderzoek-contracten, acties n.e.g."/>
    <s v="314 Subventions pour études, enquêtes, contrats de recherche, actions n.c.a."/>
    <x v="6"/>
    <n v="148.25112107623301"/>
  </r>
  <r>
    <s v="ALGEMENE WERKINGSKOSTEN (VERGOED AAN ANDERE SECTOREN DAN DE OVERHEIDSSECTOR) - INZ. BELEID LANDEN BODEMBESCHERMING, ONDERGROND EN NAT. RIJKDOMMEN, M.I.V. BOVENGEWESTELIJKE SAMENWERKING, STUDIES, DATAVERWERVING, DATABEHEER, DATABANK DOV. EN TECHNISCH BEHEE"/>
    <s v="ALGEMENE WERKINGSKOSTEN (VERGOED AAN ANDERE SECTOREN DAN DE OVERHEIDSSECTOR) - INZ. BELEID LANDEN BODEMBESCHERMING, ONDERGROND EN NAT. RIJKDOMMEN, M.I.V. BOVENGEWESTELIJKE SAMENWERKING, STUDIES, DATAVERWERVING, DATABEHEER, DATABANK DOV. EN TECHNISCH BEHEE"/>
    <s v="LB0 LC113 1211"/>
    <m/>
    <x v="0"/>
    <n v="452.284595300261"/>
    <n v="100"/>
    <s v="02. Milieubeheer en milieuzorg"/>
    <x v="9"/>
    <s v="Vlaamse overheid"/>
    <x v="3"/>
    <x v="4"/>
    <s v="314 Subsidies voor studies, enquêtes, onderzoek-contracten, acties n.e.g."/>
    <s v="314 Subventions pour études, enquêtes, contrats de recherche, actions n.c.a."/>
    <x v="6"/>
    <n v="452.284595300261"/>
  </r>
  <r>
    <s v="Aankoop van niet-duurzame goederen en diensten - niet verdeeld - vaststelling, voorkoming en bestrijding geluidshinder, geurhinder en lichthinder, uitvoeren van studiewerk i.v.m. milieuproblematiek, milieu effectenrapportage en externe veiligheid. Overeen"/>
    <s v="Aankoop van niet-duurzame goederen en diensten - niet verdeeld - vaststelling, voorkoming en bestrijding geluidshinder, geurhinder en lichthinder, uitvoeren van studiewerk i.v.m. milieuproblematiek, milieu effectenrapportage en externe veiligheid. Overeen"/>
    <s v="LB0 LC118 1200"/>
    <m/>
    <x v="0"/>
    <n v="575"/>
    <n v="100"/>
    <s v="02. Milieubeheer en milieuzorg"/>
    <x v="9"/>
    <s v="Vlaamse overheid"/>
    <x v="3"/>
    <x v="4"/>
    <s v="324 Subsidies voor studies, enquêtes, expertise-contracten, onderzoekcontracten, acties n.e.g."/>
    <s v="324 Subventions pour études, enquêtes, contrats d'expertise, contrats de recherche, actions n.c.a."/>
    <x v="6"/>
    <n v="575"/>
  </r>
  <r>
    <s v="Inkomensoverdrachten binnen een institutionele groep - aan Administratieve Openbare Instellingen (AOI) - VITO voor de uitvoering van referentietaken"/>
    <s v="Inkomensoverdrachten binnen een institutionele groep - aan Administratieve Openbare Instellingen (AOI) - VITO voor de uitvoering van referentietaken"/>
    <s v="LB0 LC134 4140"/>
    <m/>
    <x v="0"/>
    <n v="1990"/>
    <n v="100"/>
    <s v="02. Milieubeheer en milieuzorg"/>
    <x v="9"/>
    <s v="Vlaamse overheid"/>
    <x v="3"/>
    <x v="4"/>
    <s v="236 VITO - Vlaamse Instelling voor Technologisch Onderzoek"/>
    <s v="236 VITO - Vlaamse Instelling voor Technologisch Onderzoek"/>
    <x v="5"/>
    <n v="1990"/>
  </r>
  <r>
    <s v="Inkomensoverdrachten binnen een institutionele groep - aan Administratieve Openbare Instellingen (AOI) - EVA Vlaamse Landmaatschappij"/>
    <s v="Inkomensoverdrachten binnen een institutionele groep - aan Administratieve Openbare Instellingen (AOI) - EVA Vlaamse Landmaatschappij"/>
    <s v="LB0 LC136 4141"/>
    <m/>
    <x v="0"/>
    <n v="132.453934937611"/>
    <n v="100"/>
    <s v="04. Transport, telecommunicatie en andere infrastructuur"/>
    <x v="11"/>
    <s v="Vlaamse overheid"/>
    <x v="3"/>
    <x v="4"/>
    <s v="314 Subsidies voor studies, enquêtes, onderzoek-contracten, acties n.e.g."/>
    <s v="314 Subventions pour études, enquêtes, contrats de recherche, actions n.c.a."/>
    <x v="6"/>
    <n v="132.453934937611"/>
  </r>
  <r>
    <s v="Inkomensoverdrachten binnen een institutionele groep - aan Administratieve Openbare Instellingen (AOI) - werking algemeen - IVA Vlaamse Milieumaatschappij (VMM)"/>
    <s v="Inkomensoverdrachten binnen een institutionele groep - aan Administratieve Openbare Instellingen (AOI) - werking algemeen - IVA Vlaamse Milieumaatschappij (VMM)"/>
    <s v="LB0 LC138 4141"/>
    <m/>
    <x v="0"/>
    <n v="7190.3281780460202"/>
    <n v="25.788445436784802"/>
    <s v="02. Milieubeheer en milieuzorg"/>
    <x v="9"/>
    <s v="Vlaamse overheid"/>
    <x v="3"/>
    <x v="4"/>
    <s v="324 Subsidies voor studies, enquêtes, expertise-contracten, onderzoekcontracten, acties n.e.g."/>
    <s v="324 Subventions pour études, enquêtes, contrats d'expertise, contrats de recherche, actions n.c.a."/>
    <x v="6"/>
    <n v="1854.2738589211606"/>
  </r>
  <r>
    <s v="Inkomensoverdrachten aan vzw's ten behoeve van de gezinnen - Steunpunt Milieu en Gezondheid"/>
    <s v="Inkomensoverdrachten aan vzw's ten behoeve van de gezinnen - Steunpunt Milieu en Gezondheid"/>
    <s v="LB0 LC197 4150"/>
    <m/>
    <x v="0"/>
    <n v="206"/>
    <n v="100"/>
    <s v="07. Gezondheid"/>
    <x v="4"/>
    <s v="Vlaamse overheid"/>
    <x v="3"/>
    <x v="4"/>
    <s v="313 Subsidies aan instellingen en verenigingen n.e.g."/>
    <s v="313 Subventions aux institutions et associations n.c.a."/>
    <x v="6"/>
    <n v="206"/>
  </r>
  <r>
    <s v="LNE DAB MINA Fonds - algemene werkingskosten (vergoed aan andere sectoren dan de overheidssector) - themaoverschrijdende initiatieven en strategisch wetenschappelijk onderzoek en met betrekking tot toekomstgericht en innovatief werken"/>
    <s v="LNE DAB MINA Fonds - algemene werkingskosten (vergoed aan andere sectoren dan de overheidssector) - themaoverschrijdende initiatieven en strategisch wetenschappelijk onderzoek en met betrekking tot toekomstgericht en innovatief werken"/>
    <s v="LBC LC006 1211"/>
    <m/>
    <x v="0"/>
    <n v="785"/>
    <n v="100"/>
    <s v="02. Milieubeheer en milieuzorg"/>
    <x v="9"/>
    <s v="Vlaamse overheid"/>
    <x v="3"/>
    <x v="4"/>
    <s v="630 Fonds voor Preventie en Sanering inzake Milieu en Natuur"/>
    <s v="630 Fonds voor Preventie en Sanering inzake Milieu en Natuur"/>
    <x v="1"/>
    <n v="785"/>
  </r>
  <r>
    <s v="LNE DAB MINA Fonds - algemene werkingskosten (vergoed aan andere sectoren dan de overheidssector) - lucht- en hinderthema's"/>
    <s v="LNE DAB MINA Fonds - algemene werkingskosten (vergoed aan andere sectoren dan de overheidssector) - lucht- en hinderthema's"/>
    <s v="LBC LC008 1211"/>
    <m/>
    <x v="0"/>
    <n v="622"/>
    <n v="100"/>
    <s v="02. Milieubeheer en milieuzorg"/>
    <x v="9"/>
    <s v="Vlaamse overheid"/>
    <x v="3"/>
    <x v="4"/>
    <s v="630 Fonds voor Preventie en Sanering inzake Milieu en Natuur"/>
    <s v="630 Fonds voor Preventie en Sanering inzake Milieu en Natuur"/>
    <x v="1"/>
    <n v="622"/>
  </r>
  <r>
    <s v="LNE DAB MINA Fonds - inkomensoverdrachten binnen een institutionele groep - aan Administratieve Openbare Instellingen (AOI) - in toepassing van het decreet van 22 februari 1995 betreffende de bodemsanering (o.a. sensibilisering, studies en onderzoeken)"/>
    <s v="LNE DAB MINA Fonds - inkomensoverdrachten binnen een institutionele groep - aan Administratieve Openbare Instellingen (AOI) - in toepassing van het decreet van 22 februari 1995 betreffende de bodemsanering (o.a. sensibilisering, studies en onderzoeken)"/>
    <s v="LBC LC035 4140"/>
    <m/>
    <x v="0"/>
    <n v="409.00000000000102"/>
    <n v="100"/>
    <s v="02. Milieubeheer en milieuzorg"/>
    <x v="9"/>
    <s v="Vlaamse overheid"/>
    <x v="3"/>
    <x v="4"/>
    <s v="630 Fonds voor Preventie en Sanering inzake Milieu en Natuur"/>
    <s v="630 Fonds voor Preventie en Sanering inzake Milieu en Natuur"/>
    <x v="1"/>
    <n v="409.00000000000102"/>
  </r>
  <r>
    <s v="LNE DAB MINA Fonds - inkomensoverdrachten binnen een institutionele groep - aan Administratieve Openbare Instellingen (AOI) - uitgaven in toepassing van het decreet van 2 juli 1891 betreffende de voorkoming en het beheer van afvalstoffen (o.a. sensibilise"/>
    <s v="LNE DAB MINA Fonds - inkomensoverdrachten binnen een institutionele groep - aan Administratieve Openbare Instellingen (AOI) - uitgaven in toepassing van het decreet van 2 juli 1891 betreffende de voorkoming en het beheer van afvalstoffen (o.a. sensibilise"/>
    <s v="LBC LC038 4140"/>
    <m/>
    <x v="0"/>
    <n v="945"/>
    <n v="100"/>
    <s v="02. Milieubeheer en milieuzorg"/>
    <x v="9"/>
    <s v="Vlaamse overheid"/>
    <x v="3"/>
    <x v="4"/>
    <s v="630 Fonds voor Preventie en Sanering inzake Milieu en Natuur"/>
    <s v="630 Fonds voor Preventie en Sanering inzake Milieu en Natuur"/>
    <x v="1"/>
    <n v="945"/>
  </r>
  <r>
    <s v="LNE DAB MINA Fonds - algemene bijdragen - aan overige lokale overheden - openbare waterdistributienetwerken"/>
    <s v="LNE DAB MINA Fonds - algemene bijdragen - aan overige lokale overheden - openbare waterdistributienetwerken"/>
    <s v="LBC LC044 4351"/>
    <m/>
    <x v="0"/>
    <n v="5110.6350000000102"/>
    <n v="60.060246916478903"/>
    <s v="02. Milieubeheer en milieuzorg"/>
    <x v="9"/>
    <s v="Vlaamse overheid"/>
    <x v="3"/>
    <x v="4"/>
    <s v="630 Fonds voor Preventie en Sanering inzake Milieu en Natuur"/>
    <s v="630 Fonds voor Preventie en Sanering inzake Milieu en Natuur"/>
    <x v="1"/>
    <n v="3069.4599999999978"/>
  </r>
  <r>
    <s v="LNE DAB MINA FONDS - INKOMENSOVERDRACHTEN BINNEN EEN INSTITUTIONELE GROEP - AAN ADMINISTRATIEVE OPENBARE INSTELLINGEN (AOI) - AAN EVA VLM - UITGAVEN IN HET KADER VAN HET MAP (ONDERZOEKEN)"/>
    <s v="LNE DAB MINA FONDS - INKOMENSOVERDRACHTEN BINNEN EEN INSTITUTIONELE GROEP - AAN ADMINISTRATIEVE OPENBARE INSTELLINGEN (AOI) - AAN EVA VLM - UITGAVEN IN HET KADER VAN HET MAP (ONDERZOEKEN)"/>
    <s v="LBC LC073 4140"/>
    <m/>
    <x v="0"/>
    <n v="1000"/>
    <n v="100"/>
    <s v="02. Milieubeheer en milieuzorg"/>
    <x v="9"/>
    <s v="Vlaamse overheid"/>
    <x v="3"/>
    <x v="4"/>
    <s v="324 Subsidies voor studies, enquêtes, expertise-contracten, onderzoekcontracten, acties n.e.g."/>
    <s v="324 Subventions pour études, enquêtes, contrats d'expertise, contrats de recherche, actions n.c.a."/>
    <x v="6"/>
    <n v="1000"/>
  </r>
  <r>
    <s v="Lonen en sociale lasten - niet verdeeld"/>
    <s v="Lonen en sociale lasten - niet verdeeld"/>
    <s v="LC0 LA200 1100"/>
    <m/>
    <x v="0"/>
    <n v="12272.835999999999"/>
    <n v="55"/>
    <s v="02. Milieubeheer en milieuzorg"/>
    <x v="9"/>
    <s v="Vlaamse overheid"/>
    <x v="3"/>
    <x v="4"/>
    <s v="211 Basisfinanciering, werking, investeringen van de WI"/>
    <s v="211 Financement de base, fonctionnement, investissements des IS"/>
    <x v="5"/>
    <n v="6750.0598"/>
  </r>
  <r>
    <s v="Aankoop van niet-duurzame goederen en diensten - niet verdeeld"/>
    <s v="Aankoop van niet-duurzame goederen en diensten - niet verdeeld"/>
    <s v="LC0 LD200 1200"/>
    <m/>
    <x v="0"/>
    <n v="2686"/>
    <n v="55"/>
    <s v="02. Milieubeheer en milieuzorg"/>
    <x v="9"/>
    <s v="Vlaamse overheid"/>
    <x v="3"/>
    <x v="4"/>
    <s v="211 Basisfinanciering, werking, investeringen van de WI"/>
    <s v="211 Financement de base, fonctionnement, investissements des IS"/>
    <x v="5"/>
    <n v="1477.3"/>
  </r>
  <r>
    <s v="Algemene werkingskosten (vergoed aan andere sectoren dan de overheidssector) - externe studieopdrachten"/>
    <s v="Algemene werkingskosten (vergoed aan andere sectoren dan de overheidssector) - externe studieopdrachten"/>
    <s v="LC0 LD201 1211"/>
    <m/>
    <x v="0"/>
    <n v="139"/>
    <n v="100"/>
    <s v="02. Milieubeheer en milieuzorg"/>
    <x v="9"/>
    <s v="Vlaamse overheid"/>
    <x v="3"/>
    <x v="4"/>
    <s v="211 Basisfinanciering, werking, investeringen van de WI"/>
    <s v="211 Financement de base, fonctionnement, investissements des IS"/>
    <x v="5"/>
    <n v="139"/>
  </r>
  <r>
    <s v="Nieuwbouw van gebouwen - de aanleg, de instandhouding en de verbetering van proefvelden, zaadtuinen, arboreta, kwekerijen en zaadbestanden"/>
    <s v="Nieuwbouw van gebouwen - de aanleg, de instandhouding en de verbetering van proefvelden, zaadtuinen, arboreta, kwekerijen en zaadbestanden"/>
    <s v="LC0 LD203 7200"/>
    <m/>
    <x v="0"/>
    <n v="78"/>
    <n v="55"/>
    <s v="02. Milieubeheer en milieuzorg"/>
    <x v="9"/>
    <s v="Vlaamse overheid"/>
    <x v="3"/>
    <x v="4"/>
    <s v="211 Basisfinanciering, werking, investeringen van de WI"/>
    <s v="211 Financement de base, fonctionnement, investissements des IS"/>
    <x v="5"/>
    <n v="42.9"/>
  </r>
  <r>
    <s v="Verwerving van overig materieel - materiaal voor uitrusting (machines, meubilair, materiaal, apparatuur en vervoermiddelen)"/>
    <s v="Verwerving van overig materieel - materiaal voor uitrusting (machines, meubilair, materiaal, apparatuur en vervoermiddelen)"/>
    <s v="LC0 LD204 7422"/>
    <m/>
    <x v="0"/>
    <n v="527"/>
    <n v="55"/>
    <s v="02. Milieubeheer en milieuzorg"/>
    <x v="9"/>
    <s v="Vlaamse overheid"/>
    <x v="3"/>
    <x v="4"/>
    <s v="211 Basisfinanciering, werking, investeringen van de WI"/>
    <s v="211 Financement de base, fonctionnement, investissements des IS"/>
    <x v="5"/>
    <n v="289.85000000000002"/>
  </r>
  <r>
    <s v="Algemene werkingskosten (vergoed aan andere sectoren dan de overheidssector) - inbegrepen arbeidsprestaties van werklieden en technici uit de privé-sector specifiek aan de afdeling Waterbouwkundig Laboratorium"/>
    <s v="Algemene werkingskosten (vergoed aan andere sectoren dan de overheidssector) - inbegrepen arbeidsprestaties van werklieden en technici uit de privé-sector specifiek aan de afdeling Waterbouwkundig Laboratorium"/>
    <s v="MB0 MD001 1211"/>
    <m/>
    <x v="0"/>
    <n v="2190.1477832512301"/>
    <n v="10.0314889788574"/>
    <s v="04. Transport, telecommunicatie en andere infrastructuur"/>
    <x v="11"/>
    <s v="Vlaamse overheid"/>
    <x v="3"/>
    <x v="4"/>
    <s v="211 Basisfinanciering, werking, investeringen van de WI"/>
    <s v="211 Financement de base, fonctionnement, investissements des IS"/>
    <x v="5"/>
    <n v="219.7044334975368"/>
  </r>
  <r>
    <s v="Verwerving van overig materieel - specifieke machines, meubelen, materiaal en vervoermiddelen te land en te water en infrastructuur van de gebouwen (afdeling Waterbouwkundig Laboratorium)"/>
    <s v="Verwerving van overig materieel - specifieke machines, meubelen, materiaal en vervoermiddelen te land en te water en infrastructuur van de gebouwen (afdeling Waterbouwkundig Laboratorium)"/>
    <s v="MB0 MD010 7422"/>
    <m/>
    <x v="0"/>
    <n v="500"/>
    <n v="50"/>
    <s v="04. Transport, telecommunicatie en andere infrastructuur"/>
    <x v="11"/>
    <s v="Vlaamse overheid"/>
    <x v="3"/>
    <x v="4"/>
    <s v="211 Basisfinanciering, werking, investeringen van de WI"/>
    <s v="211 Financement de base, fonctionnement, investissements des IS"/>
    <x v="5"/>
    <n v="250"/>
  </r>
  <r>
    <s v="Algemene werkingskosten (vergoed aan andere sectoren dan de overheidssector) - allerhande uitgaven i.v.m. de voorbereiding, de planning, de studie en begeleiding van projecten mobiliteitsconvenants en basismobiliteit"/>
    <s v="Algemene werkingskosten (vergoed aan andere sectoren dan de overheidssector) - allerhande uitgaven i.v.m. de voorbereiding, de planning, de studie en begeleiding van projecten mobiliteitsconvenants en basismobiliteit"/>
    <s v="MB0 MF000 1211"/>
    <m/>
    <x v="0"/>
    <n v="501"/>
    <n v="100"/>
    <s v="04. Transport, telecommunicatie en andere infrastructuur"/>
    <x v="11"/>
    <s v="Vlaamse overheid"/>
    <x v="3"/>
    <x v="4"/>
    <s v="314 Subsidies voor studies, enquêtes, onderzoek-contracten, acties n.e.g."/>
    <s v="314 Subventions pour études, enquêtes, contrats de recherche, actions n.c.a."/>
    <x v="6"/>
    <n v="501"/>
  </r>
  <r>
    <s v="Algemene werkingskosten (vergoed aan andere sectoren dan de overheidssector) - uitgaven m.b.t. mobiliteitsstudies en voor de begeleiding bij het opstellen en uitvoeren van bedrijfsvervoerplannen met inbegrip van studies en enquêtes inzake mobiliteitsbehoe"/>
    <s v="Algemene werkingskosten (vergoed aan andere sectoren dan de overheidssector) - uitgaven m.b.t. mobiliteitsstudies en voor de begeleiding bij het opstellen en uitvoeren van bedrijfsvervoerplannen met inbegrip van studies en enquêtes inzake mobiliteitsbehoe"/>
    <s v="MB0 MF001 1211"/>
    <m/>
    <x v="0"/>
    <n v="127"/>
    <n v="100"/>
    <s v="04. Transport, telecommunicatie en andere infrastructuur"/>
    <x v="11"/>
    <s v="Vlaamse overheid"/>
    <x v="3"/>
    <x v="4"/>
    <s v="314 Subsidies voor studies, enquêtes, onderzoek-contracten, acties n.e.g."/>
    <s v="314 Subventions pour études, enquêtes, contrats de recherche, actions n.c.a."/>
    <x v="6"/>
    <n v="127"/>
  </r>
  <r>
    <s v="Algemene werkingskosten (vergoed aan andere sectoren dan de overheidssector) - studies en onderzoekingen inzake havenmateries en de reorganisatie m.i.v. allerhande uitgaven voortvloeiend uit internationale contacten (departement MOW)"/>
    <s v="Algemene werkingskosten (vergoed aan andere sectoren dan de overheidssector) - studies en onderzoekingen inzake havenmateries en de reorganisatie m.i.v. allerhande uitgaven voortvloeiend uit internationale contacten (departement MOW)"/>
    <s v="MB0 MG000 1211"/>
    <m/>
    <x v="0"/>
    <n v="112"/>
    <n v="40"/>
    <s v="04. Transport, telecommunicatie en andere infrastructuur"/>
    <x v="11"/>
    <s v="Vlaamse overheid"/>
    <x v="3"/>
    <x v="4"/>
    <s v="314 Subsidies voor studies, enquêtes, onderzoek-contracten, acties n.e.g."/>
    <s v="314 Subventions pour études, enquêtes, contrats de recherche, actions n.c.a."/>
    <x v="6"/>
    <n v="44.8"/>
  </r>
  <r>
    <s v="MOW DAB VIF - DEP - algemene werkingskosten (vergoed aan andere sectoren dan de overheidssector) - vervoer en mobiliteit : studies en proefprojecten alsmede de uitgaven voor de begeleiding bij het opstellen en uitvoeren van bedrijfsvervoerplannen"/>
    <s v="MOW DAB VIF - DEP - algemene werkingskosten (vergoed aan andere sectoren dan de overheidssector) - vervoer en mobiliteit : studies en proefprojecten alsmede de uitgaven voor de begeleiding bij het opstellen en uitvoeren van bedrijfsvervoerplannen"/>
    <s v="MBU MF001 1211"/>
    <m/>
    <x v="0"/>
    <n v="1273.29192546584"/>
    <n v="100"/>
    <s v="04. Transport, telecommunicatie en andere infrastructuur"/>
    <x v="11"/>
    <s v="Vlaamse overheid"/>
    <x v="3"/>
    <x v="4"/>
    <s v="324 Subsidies voor studies, enquêtes, expertise-contracten, onderzoekcontracten, acties n.e.g."/>
    <s v="324 Subventions pour études, enquêtes, contrats d'expertise, contrats de recherche, actions n.c.a."/>
    <x v="6"/>
    <n v="1273.29192546584"/>
  </r>
  <r>
    <s v="Algemene werkingskosten (vergoed aan andere sectoren dan de overheidssector) - project lange termijn visie RSV 2020-2050"/>
    <s v="Algemene werkingskosten (vergoed aan andere sectoren dan de overheidssector) - project lange termijn visie RSV 2020-2050"/>
    <s v="NC0 ND003 1211"/>
    <m/>
    <x v="0"/>
    <n v="805"/>
    <n v="100"/>
    <s v="04. Transport, telecommunicatie en andere infrastructuur"/>
    <x v="11"/>
    <s v="Vlaamse overheid"/>
    <x v="3"/>
    <x v="4"/>
    <s v="314 Subsidies voor studies, enquêtes, onderzoek-contracten, acties n.e.g."/>
    <s v="314 Subventions pour études, enquêtes, contrats de recherche, actions n.c.a."/>
    <x v="6"/>
    <n v="805"/>
  </r>
  <r>
    <s v="Algemene werkingskosten (vergoed aan andere sectoren dan de overheidssector) - allerhande onderzoek en studies betreffende de ruimtelijke ordening en externe ondersteuning bij de opmaak van gewestelijke ruimtelijke uitvoeringsplannen"/>
    <s v="Algemene werkingskosten (vergoed aan andere sectoren dan de overheidssector) - allerhande onderzoek en studies betreffende de ruimtelijke ordening en externe ondersteuning bij de opmaak van gewestelijke ruimtelijke uitvoeringsplannen"/>
    <s v="NC0 ND005 1211"/>
    <m/>
    <x v="0"/>
    <n v="250"/>
    <n v="60"/>
    <s v="04. Transport, telecommunicatie en andere infrastructuur"/>
    <x v="11"/>
    <s v="Vlaamse overheid"/>
    <x v="3"/>
    <x v="4"/>
    <s v="324 Subsidies voor studies, enquêtes, expertise-contracten, onderzoekcontracten, acties n.e.g."/>
    <s v="324 Subventions pour études, enquêtes, contrats d'expertise, contrats de recherche, actions n.c.a."/>
    <x v="6"/>
    <n v="150"/>
  </r>
  <r>
    <s v="INKOMENSOVERDRACHTEN BINNEN EEN INSTITUTIONELE GROEP - AAN ONDERWIJSINSTELLINGEN VAN DE INSTITUTIONELE OVERHEID - STEUNPUNT RUIMTE"/>
    <s v="INKOMENSOVERDRACHTEN BINNEN EEN INSTITUTIONELE GROEP - AAN ONDERWIJSINSTELLINGEN VAN DE INSTITUTIONELE OVERHEID - STEUNPUNT RUIMTE"/>
    <s v="NC0 ND025 4150"/>
    <m/>
    <x v="0"/>
    <n v="360"/>
    <n v="100"/>
    <s v="04. Transport, telecommunicatie en andere infrastructuur"/>
    <x v="11"/>
    <s v="Vlaamse overheid"/>
    <x v="3"/>
    <x v="4"/>
    <s v="313 Subsidies aan instellingen en verenigingen n.e.g."/>
    <s v="313 Subventions aux institutions et associations n.c.a."/>
    <x v="6"/>
    <n v="360"/>
  </r>
  <r>
    <s v="Algemene werkingskosten (vergoed aan andere sectoren dan de overheidssector) - met betrekking tot onderzoek en monitoring in het beleidsdomein huisvesting"/>
    <s v="Algemene werkingskosten (vergoed aan andere sectoren dan de overheidssector) - met betrekking tot onderzoek en monitoring in het beleidsdomein huisvesting"/>
    <s v="NE0 NE232 1211"/>
    <m/>
    <x v="0"/>
    <n v="2023"/>
    <n v="100"/>
    <s v="04. Transport, telecommunicatie en andere infrastructuur"/>
    <x v="11"/>
    <s v="Vlaamse overheid"/>
    <x v="3"/>
    <x v="4"/>
    <s v="314 Subsidies voor studies, enquêtes, onderzoek-contracten, acties n.e.g."/>
    <s v="314 Subventions pour études, enquêtes, contrats de recherche, actions n.c.a."/>
    <x v="6"/>
    <n v="2023"/>
  </r>
  <r>
    <s v="Inkomensoverdrachten aan het gesubsidieerd autonoom onderwijs - bijdragen voor overige werkingskosten van het onderwijs - aanvullend aanmoedigingsfonds voor beleidsspeerpunten"/>
    <s v="Inkomensoverdrachten aan het gesubsidieerd autonoom onderwijs - bijdragen voor overige werkingskosten van het onderwijs - aanvullend aanmoedigingsfonds voor beleidsspeerpunten"/>
    <s v="FD0 FO205 4430"/>
    <m/>
    <x v="0"/>
    <n v="6482"/>
    <n v="25"/>
    <s v="12. Algemene kennisvooruitgang: O&amp;O gefinancierd uit algemene universiteitsfondsen (AUF)"/>
    <x v="3"/>
    <s v="Vlaamse overheid"/>
    <x v="3"/>
    <x v="4"/>
    <s v="111 Werkingsuitkering Nederlandstalige instellingen"/>
    <s v="111 Allocation de fonctionnement institutions néerlandophones"/>
    <x v="4"/>
    <n v="1620.5"/>
  </r>
  <r>
    <s v="Inkomensoverdrachten binnen de overheidssector (niet verdeeld) - toelage associaties"/>
    <s v="Inkomensoverdrachten binnen de overheidssector (niet verdeeld) - toelage associaties"/>
    <s v="FD0 FO208 4430"/>
    <m/>
    <x v="0"/>
    <n v="542"/>
    <n v="25"/>
    <s v="12. Algemene kennisvooruitgang: O&amp;O gefinancierd uit algemene universiteitsfondsen (AUF)"/>
    <x v="3"/>
    <s v="Vlaamse overheid"/>
    <x v="3"/>
    <x v="4"/>
    <s v="111 Werkingsuitkering Nederlandstalige instellingen"/>
    <s v="111 Allocation de fonctionnement institutions néerlandophones"/>
    <x v="4"/>
    <n v="135.5"/>
  </r>
  <r>
    <s v="Inkomensoverdrachten binnen een institutionele groep - aan onderwijsinstellingen van een institutionele overheid - toelagen sociale voorzieningen in het universitair onderwijs"/>
    <s v="Inkomensoverdrachten binnen een institutionele groep - aan onderwijsinstellingen van een institutionele overheid - toelagen sociale voorzieningen in het universitair onderwijs"/>
    <s v="FD0 FO209 4150"/>
    <m/>
    <x v="0"/>
    <n v="8602"/>
    <n v="25"/>
    <s v="12. Algemene kennisvooruitgang: O&amp;O gefinancierd uit algemene universiteitsfondsen (AUF)"/>
    <x v="3"/>
    <s v="Vlaamse overheid"/>
    <x v="3"/>
    <x v="4"/>
    <s v="142 Investeringen en werking sociale sector universiteiten"/>
    <s v="142 Investissements et fonctionnement secteur social universités"/>
    <x v="4"/>
    <n v="2150.5"/>
  </r>
  <r>
    <s v="Inkomensoverdrachten aan het gesubsidieerd autonoom onderwijs - bijdragen voor overige werkingskosten van het onderwijs - toelagen sociale voorzieningen in het universitair onderwijs"/>
    <s v="Inkomensoverdrachten aan het gesubsidieerd autonoom onderwijs - bijdragen voor overige werkingskosten van het onderwijs - toelagen sociale voorzieningen in het universitair onderwijs"/>
    <s v="FD0 FO210 4430"/>
    <m/>
    <x v="0"/>
    <n v="7623"/>
    <n v="25"/>
    <s v="12. Algemene kennisvooruitgang: O&amp;O gefinancierd uit algemene universiteitsfondsen (AUF)"/>
    <x v="3"/>
    <s v="Vlaamse overheid"/>
    <x v="3"/>
    <x v="4"/>
    <s v="142 Investeringen en werking sociale sector universiteiten"/>
    <s v="142 Investissements et fonctionnement secteur social universités"/>
    <x v="4"/>
    <n v="1905.75"/>
  </r>
  <r>
    <s v="Inkomensoverdrachten aan het gesubsidieerd autonoom onderwijs - bijdrage voor lonen van het onderwijzend personeel - bijdrage wettelijke en conventionele werkgeversbijdragen universiteit"/>
    <s v="Inkomensoverdrachten aan het gesubsidieerd autonoom onderwijs - bijdrage voor lonen van het onderwijzend personeel - bijdrage wettelijke en conventionele werkgeversbijdragen universiteit"/>
    <s v="FD0 FO211 4410"/>
    <m/>
    <x v="0"/>
    <n v="25208"/>
    <n v="25"/>
    <s v="12. Algemene kennisvooruitgang: O&amp;O gefinancierd uit algemene universiteitsfondsen (AUF)"/>
    <x v="3"/>
    <s v="Vlaamse overheid"/>
    <x v="3"/>
    <x v="4"/>
    <s v="143 Pensioenuitkeringen en werkgeversbijdragen"/>
    <s v="143 Allocations de retraite et cotisations patronales"/>
    <x v="4"/>
    <n v="6302"/>
  </r>
  <r>
    <s v="Inkomensoverdrachten aan het gesubsidieerd autonoom onderwijs - bijdragen voor overige werkingskosten van het onderwijs - versterking van de onderzoeksbetrokkenheid van de academische opleidingen aan de hogescholen"/>
    <s v="Inkomensoverdrachten aan het gesubsidieerd autonoom onderwijs - bijdragen voor overige werkingskosten van het onderwijs - versterking van de onderzoeksbetrokkenheid van de academische opleidingen aan de hogescholen"/>
    <s v="FD0 FO212 4430"/>
    <m/>
    <x v="0"/>
    <n v="32332"/>
    <n v="76"/>
    <s v="12. Algemene kennisvooruitgang: O&amp;O gefinancierd uit algemene universiteitsfondsen (AUF)"/>
    <x v="3"/>
    <s v="Vlaamse overheid"/>
    <x v="3"/>
    <x v="4"/>
    <s v="111 Werkingsuitkering Nederlandstalige instellingen"/>
    <s v="111 Allocation de fonctionnement institutions néerlandophones"/>
    <x v="4"/>
    <n v="24572.32"/>
  </r>
  <r>
    <s v="Inkomensoverdrachten binen een institutionele groep - aan onderwijsinstellingen van de institutionele overheid - Universiteit Antwerpen ten bate van het Instituut voor Ontwikkelingsbeleid en -beheer (IOB)"/>
    <s v="Inkomensoverdrachten binen een institutionele groep - aan onderwijsinstellingen van de institutionele overheid - Universiteit Antwerpen ten bate van het Instituut voor Ontwikkelingsbeleid en -beheer (IOB)"/>
    <s v="FD0 FO213 4150"/>
    <m/>
    <x v="0"/>
    <n v="2165"/>
    <n v="25"/>
    <s v="12. Algemene kennisvooruitgang: O&amp;O gefinancierd uit algemene universiteitsfondsen (AUF)"/>
    <x v="3"/>
    <s v="Vlaamse overheid"/>
    <x v="3"/>
    <x v="4"/>
    <s v="122 College voor Ontwikkelingslanden (RUCA)"/>
    <s v="122 College voor Ontwikkelingslanden (RUCA)"/>
    <x v="4"/>
    <n v="541.25"/>
  </r>
  <r>
    <s v="Inkomensoverdrachten binen een institutionele groep - aan onderwijsinstellingen van de institutionele overheid - Universiteit Antwerpen ten behoeve van het Instituut voor Joodse Studies (IJOS)"/>
    <s v="Inkomensoverdrachten binen een institutionele groep - aan onderwijsinstellingen van de institutionele overheid - Universiteit Antwerpen ten behoeve van het Instituut voor Joodse Studies (IJOS)"/>
    <s v="FD0 FO214 4150"/>
    <m/>
    <x v="0"/>
    <n v="174"/>
    <n v="25"/>
    <s v="12. Algemene kennisvooruitgang: O&amp;O gefinancierd uit algemene universiteitsfondsen (AUF)"/>
    <x v="3"/>
    <s v="Vlaamse overheid"/>
    <x v="3"/>
    <x v="4"/>
    <s v="128 Universitair Instituut voor de Studie van het Jodendom - Martin Buber"/>
    <s v="128 Institut universitaire pour l'étude du judaïsme - Martin Buber"/>
    <x v="4"/>
    <n v="43.5"/>
  </r>
  <r>
    <s v="Inkomensoverdrachten aan het gesubsidieerd autonoom onderwijs - bijdragen voor overige werkingskosten van het onderwijs - Vrije Universiteit Brussel ten behoeve van het Instituut voor Europese Studiën (IES)"/>
    <s v="Inkomensoverdrachten aan het gesubsidieerd autonoom onderwijs - bijdragen voor overige werkingskosten van het onderwijs - Vrije Universiteit Brussel ten behoeve van het Instituut voor Europese Studiën (IES)"/>
    <s v="FD0 FO215 4430"/>
    <m/>
    <x v="0"/>
    <n v="1939"/>
    <n v="25"/>
    <s v="12. Algemene kennisvooruitgang: O&amp;O gefinancierd uit algemene universiteitsfondsen (AUF)"/>
    <x v="3"/>
    <s v="Vlaamse overheid"/>
    <x v="3"/>
    <x v="4"/>
    <s v="122 College voor Ontwikkelingslanden (RUCA)"/>
    <s v="122 College voor Ontwikkelingslanden (RUCA)"/>
    <x v="4"/>
    <n v="484.75"/>
  </r>
  <r>
    <s v="Inkomensoverdrachten aan het gesubsidieerd autonoom onderwijs - bijdragen voor overige werkingskosten van het onderwijs - aan de Antwerp Management School"/>
    <s v="Inkomensoverdrachten aan het gesubsidieerd autonoom onderwijs - bijdragen voor overige werkingskosten van het onderwijs - aan de Antwerp Management School"/>
    <s v="FD0 FO216 4430"/>
    <m/>
    <x v="0"/>
    <n v="532"/>
    <n v="25"/>
    <s v="12. Algemene kennisvooruitgang: O&amp;O gefinancierd uit algemene universiteitsfondsen (AUF)"/>
    <x v="3"/>
    <s v="Vlaamse overheid"/>
    <x v="3"/>
    <x v="4"/>
    <s v="129 Vlerickschool voor Management"/>
    <s v="129 Vlerickschool voor Management"/>
    <x v="4"/>
    <n v="133"/>
  </r>
  <r>
    <s v="Inkomensoverdrachten aan het gesubsidieerd autonoom onderwijs - bijdragen voor overige werkingskosten van het onderwijs - Vlerick Leuven Gent Management School"/>
    <s v="Inkomensoverdrachten aan het gesubsidieerd autonoom onderwijs - bijdragen voor overige werkingskosten van het onderwijs - Vlerick Leuven Gent Management School"/>
    <s v="FD0 FO217 4430"/>
    <m/>
    <x v="0"/>
    <n v="1942"/>
    <n v="25"/>
    <s v="12. Algemene kennisvooruitgang: O&amp;O gefinancierd uit algemene universiteitsfondsen (AUF)"/>
    <x v="3"/>
    <s v="Vlaamse overheid"/>
    <x v="3"/>
    <x v="4"/>
    <s v="129 Vlerickschool voor Management"/>
    <s v="129 Vlerickschool voor Management"/>
    <x v="4"/>
    <n v="485.5"/>
  </r>
  <r>
    <s v="Inkomensoverdrachten aan het gesubsidieerd autonoom onderwijs - bijdragen voor overige werkingskosten van het onderwijs - Instituut voor Tropische Geneeskunde &quot;Prins Leopold&quot; in Antwerpen"/>
    <s v="Inkomensoverdrachten aan het gesubsidieerd autonoom onderwijs - bijdragen voor overige werkingskosten van het onderwijs - Instituut voor Tropische Geneeskunde &quot;Prins Leopold&quot; in Antwerpen"/>
    <s v="FD0 FO219 4430"/>
    <m/>
    <x v="0"/>
    <n v="10588"/>
    <n v="25"/>
    <s v="12. Algemene kennisvooruitgang: O&amp;O gefinancierd uit algemene universiteitsfondsen (AUF)"/>
    <x v="3"/>
    <s v="Vlaamse overheid"/>
    <x v="3"/>
    <x v="4"/>
    <s v="123 Instituut Tropische Geneeskunde - Antwerpen"/>
    <s v="123 Instituut Tropische Geneeskunde - Antwerpen"/>
    <x v="4"/>
    <n v="2647"/>
  </r>
  <r>
    <s v="INKOMENSOVERDRACHTEN AAN HET GESUBSIDIEERD AUTONOOM ONDERWIJS - BIJDRAGEN VOOR OVERIGE WERKINGSKOSTEN VAN HET ONDERWIJS – PRAKTIJKGERICHT WETENSCHAPPELIJK ONDERZOEK"/>
    <s v="INKOMENSOVERDRACHTEN AAN HET GESUBSIDIEERD AUTONOOM ONDERWIJS - BIJDRAGEN VOOR OVERIGE WERKINGSKOSTEN VAN HET ONDERWIJS – PRAKTIJKGERICHT WETENSCHAPPELIJK ONDERZOEK"/>
    <s v="FD0 FO220 4430"/>
    <m/>
    <x v="0"/>
    <n v="11039"/>
    <n v="100"/>
    <s v="06. Industriële productie en technologie"/>
    <x v="0"/>
    <s v="Vlaamse overheid"/>
    <x v="3"/>
    <x v="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1039"/>
  </r>
  <r>
    <s v="INKOMENSOVERDRACHTEN AAN HET GESUBSIDIEERD AUTONOOM ONDERWIJS - BIJDRAGEN VOOR OVERIGE WERKINGSKOSTEN VAN HET ONDERWIJS – AANVULLENDE WERKINGSMIDDELEN HOGER ONDERWIJS IN BRUSSEL"/>
    <s v="INKOMENSOVERDRACHTEN AAN HET GESUBSIDIEERD AUTONOOM ONDERWIJS - BIJDRAGEN VOOR OVERIGE WERKINGSKOSTEN VAN HET ONDERWIJS – AANVULLENDE WERKINGSMIDDELEN HOGER ONDERWIJS IN BRUSSEL"/>
    <s v="FD0 FO235 4430"/>
    <m/>
    <x v="0"/>
    <n v="1800"/>
    <n v="25"/>
    <s v="12. Algemene kennisvooruitgang: O&amp;O gefinancierd uit algemene universiteitsfondsen (AUF)"/>
    <x v="3"/>
    <s v="Vlaamse overheid"/>
    <x v="3"/>
    <x v="4"/>
    <s v="111 Werkingsuitkering Nederlandstalige instellingen"/>
    <s v="111 Allocation de fonctionnement institutions néerlandophones"/>
    <x v="4"/>
    <n v="450"/>
  </r>
  <r>
    <s v="Algemene werkingskosten (vergoed aan andere sectoren dan de overheidssector) - studies, onderzoekingen en voorbereiding van wetenschappelijke congressen"/>
    <s v="Algemene werkingskosten (vergoed aan andere sectoren dan de overheidssector) - studies, onderzoekingen en voorbereiding van wetenschappelijke congressen"/>
    <s v="GB0 GC016 1211"/>
    <m/>
    <x v="0"/>
    <n v="78"/>
    <n v="100"/>
    <s v="11. Politieke en sociale systemen, structuren en processen"/>
    <x v="7"/>
    <s v="Vlaamse overheid"/>
    <x v="3"/>
    <x v="4"/>
    <s v="314 Subsidies voor studies, enquêtes, onderzoek-contracten, acties n.e.g."/>
    <s v="314 Subventions pour études, enquêtes, contrats de recherche, actions n.c.a."/>
    <x v="6"/>
    <n v="78"/>
  </r>
  <r>
    <s v="INKOMENSOVERDRACHTEN BINNEN EEN INSTITUTIONELE GROEP - AAN ONDERWIJSINSTELLINGEN VAN DE INSTITUTIONELE OVERHEID - STEUNPUNT ARMOEDE EN SOCIALE UITSLUITING EN ONGELIJKHEID"/>
    <s v="INKOMENSOVERDRACHTEN BINNEN EEN INSTITUTIONELE GROEP - AAN ONDERWIJSINSTELLINGEN VAN DE INSTITUTIONELE OVERHEID - STEUNPUNT ARMOEDE EN SOCIALE UITSLUITING EN ONGELIJKHEID"/>
    <s v="GB0 GC053 4150"/>
    <m/>
    <x v="0"/>
    <n v="200"/>
    <n v="100"/>
    <s v="11. Politieke en sociale systemen, structuren en processen"/>
    <x v="7"/>
    <s v="Vlaamse overheid"/>
    <x v="3"/>
    <x v="4"/>
    <s v="313 Subsidies aan instellingen en verenigingen n.e.g."/>
    <s v="313 Subventions aux institutions et associations n.c.a."/>
    <x v="6"/>
    <n v="200"/>
  </r>
  <r>
    <s v="Inkomensoverdrachten aan vzw's ten behoeve van de gezinnen – steunpunt Welzijn, Volksgezondheid en Gezin"/>
    <s v="Inkomensoverdrachten aan vzw's ten behoeve van de gezinnen – steunpunt Welzijn, Volksgezondheid en Gezin"/>
    <s v="GB0 GC054 4150"/>
    <m/>
    <x v="0"/>
    <n v="464"/>
    <n v="100"/>
    <s v="07. Gezondheid"/>
    <x v="4"/>
    <s v="Vlaamse overheid"/>
    <x v="3"/>
    <x v="4"/>
    <s v="313 Subsidies aan instellingen en verenigingen n.e.g."/>
    <s v="313 Subventions aux institutions et associations n.c.a."/>
    <x v="6"/>
    <n v="464"/>
  </r>
  <r>
    <s v="Inkomensoverdrachten binnen een institutionele groep - aan Administratieve Openbare Instellingen (AOI) - werking algemeen - IVA Kind en Gezin"/>
    <s v="Inkomensoverdrachten binnen een institutionele groep - aan Administratieve Openbare Instellingen (AOI) - werking algemeen - IVA Kind en Gezin"/>
    <s v="GB0 GF000 4141"/>
    <m/>
    <x v="0"/>
    <n v="614.27205730829496"/>
    <n v="14.9253731343284"/>
    <s v="11. Politieke en sociale systemen, structuren en processen"/>
    <x v="7"/>
    <s v="Vlaamse overheid"/>
    <x v="3"/>
    <x v="4"/>
    <s v="323 Subsidies aan instellingen en verenigingen n.e.g."/>
    <s v="323 Subventions aux institutions et associations n.c.a."/>
    <x v="6"/>
    <n v="91.682396613178611"/>
  </r>
  <r>
    <s v="Inkomensoverdrachten binnen een institutionele groep - aan Administratieve Openbare Instellingen (AOI) - werking algemeen -  IVA Vlaams Agentschap voor Personen met een Handicap"/>
    <s v="Inkomensoverdrachten binnen een institutionele groep - aan Administratieve Openbare Instellingen (AOI) - werking algemeen -  IVA Vlaams Agentschap voor Personen met een Handicap"/>
    <s v="GB0 GG000 4141"/>
    <m/>
    <x v="0"/>
    <n v="122.389577646066"/>
    <n v="100"/>
    <s v="11. Politieke en sociale systemen, structuren en processen"/>
    <x v="7"/>
    <s v="Vlaamse overheid"/>
    <x v="3"/>
    <x v="4"/>
    <s v="323 Subsidies aan instellingen en verenigingen n.e.g."/>
    <s v="323 Subventions aux institutions et associations n.c.a."/>
    <x v="6"/>
    <n v="122.38957764606602"/>
  </r>
  <r>
    <s v="INKOMENSOVERDRACHTEN BINNEN EEN INSTITUTIONELE GROEP - AAN ONDERWIJSINSTELLINGEN VAN DE INSTITUTIONELE OVERHEID - STEUNPUNT RUIMTE"/>
    <s v="INKOMENSOVERDRACHTEN BINNEN EEN INSTITUTIONELE GROEP - AAN ONDERWIJSINSTELLINGEN VAN DE INSTITUTIONELE OVERHEID - STEUNPUNT RUIMTE"/>
    <s v="NE0 NE234 4150"/>
    <m/>
    <x v="0"/>
    <n v="244"/>
    <n v="100"/>
    <s v="04. Transport, telecommunicatie en andere infrastructuur"/>
    <x v="11"/>
    <s v="Vlaamse overheid"/>
    <x v="3"/>
    <x v="4"/>
    <s v="313 Subsidies aan instellingen en verenigingen n.e.g."/>
    <s v="313 Subventions aux institutions et associations n.c.a."/>
    <x v="6"/>
    <n v="244"/>
  </r>
  <r>
    <s v="LONEN EN SOCIALE LASTEN - NIET VERDEELD"/>
    <s v="LONEN EN SOCIALE LASTEN - NIET VERDEELD"/>
    <s v="NF0 NA300 1100"/>
    <m/>
    <x v="0"/>
    <n v="16287.681"/>
    <n v="55"/>
    <s v="11. Politieke en sociale systemen, structuren en processen"/>
    <x v="7"/>
    <s v="Vlaamse overheid"/>
    <x v="3"/>
    <x v="4"/>
    <s v="211 Basisfinanciering, werking, investeringen van de WI"/>
    <s v="211 Financement de base, fonctionnement, investissements des IS"/>
    <x v="5"/>
    <n v="8958.2245500000008"/>
  </r>
  <r>
    <s v="Vlaams Parlement - uitgaven te verdelen over de hoofdgroep 1 tot en met 9 - niet verdeeld - Dotatie voor het Vlaams Parlement - IST"/>
    <s v="Vlaams Parlement - uitgaven te verdelen over de hoofdgroep 1 tot en met 9 - niet verdeeld - Dotatie voor het Vlaams Parlement - IST"/>
    <s v="VP0 VD000 0100"/>
    <m/>
    <x v="0"/>
    <n v="817"/>
    <n v="100"/>
    <s v="11. Politieke en sociale systemen, structuren en processen"/>
    <x v="7"/>
    <s v="Vlaamse overheid"/>
    <x v="3"/>
    <x v="4"/>
    <s v="211 Basisfinanciering, werking, investeringen van de WI"/>
    <s v="211 Financement de base, fonctionnement, investissements des IS"/>
    <x v="5"/>
    <n v="817"/>
  </r>
  <r>
    <s v="Action sociale-Subventions accordées à des organismes de recherche, d'information de réflexion et d'action, à caractère régional, transrégional et transnational en matière d'intégration des migrants"/>
    <s v="Action sociale-Subventions accordées à des organismes de recherche, d'information de réflexion et d'action, à caractère régional, transrégional et transnational en matière d'intégration des migrants"/>
    <s v="17.13.33.06"/>
    <m/>
    <x v="0"/>
    <n v="363.71300000000002"/>
    <n v="10"/>
    <s v="07. Gezondheid"/>
    <x v="4"/>
    <s v="Waals Gewest"/>
    <x v="4"/>
    <x v="4"/>
    <s v="410 O&amp;O-programma's en -projecten (subsidies en terugvorderbare voorschotten)"/>
    <s v="410 Programmes et projets de R&amp;D (subventions et avances récupérables)"/>
    <x v="0"/>
    <n v="36.371299999999998"/>
  </r>
  <r>
    <s v="Forem-Plan d'accompagnement à l'emploi"/>
    <s v="Forem-Plan d'accompagnement à l'emploi"/>
    <s v="18.12.41.04"/>
    <m/>
    <x v="0"/>
    <n v="48498"/>
    <n v="1.4"/>
    <s v="11. Politieke en sociale systemen, structuren en processen"/>
    <x v="7"/>
    <s v="Waals Gewest"/>
    <x v="4"/>
    <x v="4"/>
    <s v="314 Subsidies voor studies, enquêtes, onderzoek-contracten, acties n.e.g."/>
    <s v="314 Subventions pour études, enquêtes, contrats de recherche, actions n.c.a."/>
    <x v="6"/>
    <n v="678.97199999999998"/>
  </r>
  <r>
    <s v="Forem-Subvention de fonctionnement au Forem et pour la gestion du P.R.C."/>
    <s v="Forem-Subvention de fonctionnement au Forem et pour la gestion du P.R.C."/>
    <s v="18.12.41.08"/>
    <m/>
    <x v="0"/>
    <n v="91401"/>
    <n v="3.2"/>
    <s v="11. Politieke en sociale systemen, structuren en processen"/>
    <x v="7"/>
    <s v="Waals Gewest"/>
    <x v="4"/>
    <x v="4"/>
    <s v="314 Subsidies voor studies, enquêtes, onderzoek-contracten, acties n.e.g."/>
    <s v="314 Subventions pour études, enquêtes, contrats de recherche, actions n.c.a."/>
    <x v="6"/>
    <n v="2924.8320000000003"/>
  </r>
  <r>
    <s v="Forem - Formation- Subvention pour le fonctionnement des centres de compétence"/>
    <s v="Forem - Formation- Subvention pour le fonctionnement des centres de compétence"/>
    <s v="18.22.41.10"/>
    <m/>
    <x v="0"/>
    <n v="7055"/>
    <n v="42"/>
    <s v="11. Politieke en sociale systemen, structuren en processen"/>
    <x v="7"/>
    <s v="Waals Gewest"/>
    <x v="4"/>
    <x v="4"/>
    <s v="410 O&amp;O-programma's en -projecten (subsidies en terugvorderbare voorschotten)"/>
    <s v="410 Programmes et projets de R&amp;D (subventions et avances récupérables)"/>
    <x v="0"/>
    <n v="2963.1"/>
  </r>
  <r>
    <s v="Recherche-Programme de &quot;Convergence&quot; dans le cadre de la programmation 2007-2013 des Fonds structurels européens-Mesure 2.2"/>
    <s v="Recherche-Programme de &quot;Convergence&quot; dans le cadre de la programmation 2007-2013 des Fonds structurels européens-Mesure 2.2"/>
    <s v="18.31.01.01"/>
    <m/>
    <x v="0"/>
    <n v="2927.8259900000003"/>
    <n v="100"/>
    <s v="06. Industriële productie en technologie"/>
    <x v="0"/>
    <s v="Waals Gewest"/>
    <x v="4"/>
    <x v="4"/>
    <s v="410 O&amp;O-programma's en -projecten (subsidies en terugvorderbare voorschotten)"/>
    <s v="410 Programmes et projets de R&amp;D (subventions et avances récupérables)"/>
    <x v="0"/>
    <n v="2927.8259900000003"/>
  </r>
  <r>
    <s v="Programme &quot;Compétitivité régionale et emploi&quot; dans le cadre de la programmation 2007-2013 des Fonds structurels européens - Mesure 2.2"/>
    <s v="Programme &quot;Compétitivité régionale et emploi&quot; dans le cadre de la programmation 2007-2013 des Fonds structurels européens - Mesure 2.2"/>
    <s v="18.31.01.02"/>
    <m/>
    <x v="0"/>
    <n v="1178.22864"/>
    <n v="100"/>
    <s v="06. Industriële productie en technologie"/>
    <x v="0"/>
    <s v="Waals Gewest"/>
    <x v="4"/>
    <x v="4"/>
    <s v="410 O&amp;O-programma's en -projecten (subsidies en terugvorderbare voorschotten)"/>
    <s v="410 Programmes et projets de R&amp;D (subventions et avances récupérables)"/>
    <x v="0"/>
    <n v="1178.22864"/>
  </r>
  <r>
    <s v="Programme &quot;Convergence&quot; dans le cadre de la programmation 2007-2013 des fonds structurels européens- mesure 2.6"/>
    <s v="Programme &quot;Convergence&quot; dans le cadre de la programmation 2007-2013 des fonds structurels européens- mesure 2.6"/>
    <s v="18.31.01.05"/>
    <m/>
    <x v="0"/>
    <n v="817.24"/>
    <n v="100"/>
    <s v="06. Industriële productie en technologie"/>
    <x v="0"/>
    <s v="Waals Gewest"/>
    <x v="4"/>
    <x v="4"/>
    <s v="410 O&amp;O-programma's en -projecten (subsidies en terugvorderbare voorschotten)"/>
    <s v="410 Programmes et projets de R&amp;D (subventions et avances récupérables)"/>
    <x v="0"/>
    <n v="817.24"/>
  </r>
  <r>
    <s v="Institut  Wallon de l'Evaluation, de la Prospective et de la Statistique-Subside de fonctionnement"/>
    <s v="Institut  Wallon de l'Evaluation, de la Prospective et de la Statistique-Subside de fonctionnement"/>
    <s v="09.11.41.01"/>
    <m/>
    <x v="0"/>
    <n v="4900"/>
    <n v="48"/>
    <s v="11. Politieke en sociale systemen, structuren en processen"/>
    <x v="7"/>
    <s v="Waals Gewest"/>
    <x v="4"/>
    <x v="4"/>
    <s v="410 O&amp;O-programma's en -projecten (subsidies en terugvorderbare voorschotten)"/>
    <s v="410 Programmes et projets de R&amp;D (subventions et avances récupérables)"/>
    <x v="0"/>
    <n v="2352"/>
  </r>
  <r>
    <s v="Service de la Présidence et Chancellerie-Subventions en faveur de l'Institut Jules Destrée"/>
    <s v="Service de la Présidence et Chancellerie-Subventions en faveur de l'Institut Jules Destrée"/>
    <s v="10.03.33.05"/>
    <m/>
    <x v="0"/>
    <n v="459.94299000000001"/>
    <n v="25"/>
    <s v="11. Politieke en sociale systemen, structuren en processen"/>
    <x v="7"/>
    <s v="Waals Gewest"/>
    <x v="4"/>
    <x v="4"/>
    <s v="410 O&amp;O-programma's en -projecten (subsidies en terugvorderbare voorschotten)"/>
    <s v="410 Programmes et projets de R&amp;D (subventions et avances récupérables)"/>
    <x v="0"/>
    <n v="114.9857475"/>
  </r>
  <r>
    <s v="Réseau routier et autoroutier - Construction et entretien - Partie génie civil-Etudes"/>
    <s v="Réseau routier et autoroutier - Construction et entretien - Partie génie civil-Etudes"/>
    <s v="13.02.12.03"/>
    <m/>
    <x v="0"/>
    <n v="200.52937"/>
    <n v="10"/>
    <s v="04. Transport, telecommunicatie en andere infrastructuur"/>
    <x v="11"/>
    <s v="Waals Gewest"/>
    <x v="4"/>
    <x v="4"/>
    <s v="314 Subsidies voor studies, enquêtes, onderzoek-contracten, acties n.e.g."/>
    <s v="314 Subventions pour études, enquêtes, contrats de recherche, actions n.c.a."/>
    <x v="6"/>
    <n v="20.052937"/>
  </r>
  <r>
    <s v="Travaux subsidiés-Subventions pour travaux aux administrations publiques subordonnées, en ce compris les travaux améliorant la sécurisation des quartiers urbains"/>
    <s v="Travaux subsidiés-Subventions pour travaux aux administrations publiques subordonnées, en ce compris les travaux améliorant la sécurisation des quartiers urbains"/>
    <s v="13.12.63.02"/>
    <m/>
    <x v="0"/>
    <n v="38077.629999999997"/>
    <n v="0.8"/>
    <s v="04. Transport, telecommunicatie en andere infrastructuur"/>
    <x v="11"/>
    <s v="Waals Gewest"/>
    <x v="4"/>
    <x v="4"/>
    <s v="410 O&amp;O-programma's en -projecten (subsidies en terugvorderbare voorschotten)"/>
    <s v="410 Programmes et projets de R&amp;D (subventions et avances récupérables)"/>
    <x v="0"/>
    <n v="304.62103999999999"/>
  </r>
  <r>
    <s v="Travaux subsidiés-Subventions aux administrations publiques subordonnées pour favoriser l'amélioration du cadre de vie, les déplacements doux et les conditions d'accueil et d'accessibilité aux bâtiments publics et l'intégration sociale"/>
    <s v="Travaux subsidiés-Subventions aux administrations publiques subordonnées pour favoriser l'amélioration du cadre de vie, les déplacements doux et les conditions d'accueil et d'accessibilité aux bâtiments publics et l'intégration sociale"/>
    <s v="13.12.63.04"/>
    <m/>
    <x v="0"/>
    <n v="1814.2155500000001"/>
    <n v="0.8"/>
    <s v="04. Transport, telecommunicatie en andere infrastructuur"/>
    <x v="11"/>
    <s v="Waals Gewest"/>
    <x v="4"/>
    <x v="4"/>
    <s v="410 O&amp;O-programma's en -projecten (subsidies en terugvorderbare voorschotten)"/>
    <s v="410 Programmes et projets de R&amp;D (subventions et avances récupérables)"/>
    <x v="0"/>
    <n v="14.513724400000001"/>
  </r>
  <r>
    <s v="Travaux subsidiés-Subvention au C.R.A.C. pour le financement d'investissements communaux d'intérêt supra-local destinés aux Services de sécurité, crèches et bâtiments de synergie communes - CPAS"/>
    <s v="Travaux subsidiés-Subvention au C.R.A.C. pour le financement d'investissements communaux d'intérêt supra-local destinés aux Services de sécurité, crèches et bâtiments de synergie communes - CPAS"/>
    <s v="13.12.63.10"/>
    <m/>
    <x v="0"/>
    <n v="16500"/>
    <n v="1"/>
    <s v="04. Transport, telecommunicatie en andere infrastructuur"/>
    <x v="11"/>
    <s v="Waals Gewest"/>
    <x v="4"/>
    <x v="4"/>
    <s v="410 O&amp;O-programma's en -projecten (subsidies en terugvorderbare voorschotten)"/>
    <s v="410 Programmes et projets de R&amp;D (subventions et avances récupérables)"/>
    <x v="0"/>
    <n v="165"/>
  </r>
  <r>
    <s v="Développement et étude du milieu-Etudes, relations publiques, documentation, participation à des séminaires et colloques, frais de réunions, y compris les frais de fonctionnement des dispositifs expérimentaux"/>
    <s v="Développement et étude du milieu-Etudes, relations publiques, documentation, participation à des séminaires et colloques, frais de réunions, y compris les frais de fonctionnement des dispositifs expérimentaux"/>
    <s v="15.03.12.07"/>
    <m/>
    <x v="0"/>
    <n v="530"/>
    <n v="100"/>
    <s v="08. Landbouw"/>
    <x v="6"/>
    <s v="Waals Gewest"/>
    <x v="4"/>
    <x v="4"/>
    <s v="211 Basisfinanciering, werking, investeringen van de WI"/>
    <s v="211 Financement de base, fonctionnement, investissements des IS"/>
    <x v="5"/>
    <n v="530"/>
  </r>
  <r>
    <s v="Développement et étude du milieu-Etudes et contrats de services pluriannuels spécifiques au programme DEMNA"/>
    <s v="Développement et étude du milieu-Etudes et contrats de services pluriannuels spécifiques au programme DEMNA"/>
    <s v="15.03.12.12"/>
    <m/>
    <x v="0"/>
    <n v="1009.16493"/>
    <n v="100"/>
    <s v="08. Landbouw"/>
    <x v="6"/>
    <s v="Waals Gewest"/>
    <x v="4"/>
    <x v="4"/>
    <s v="211 Basisfinanciering, werking, investeringen van de WI"/>
    <s v="211 Financement de base, fonctionnement, investissements des IS"/>
    <x v="5"/>
    <n v="1009.16493"/>
  </r>
  <r>
    <s v="Développement et étude du milieu-Subventions et indemnités au secteur autre que public en matière de recherche"/>
    <s v="Développement et étude du milieu-Subventions et indemnités au secteur autre que public en matière de recherche"/>
    <s v="15.03.33.01"/>
    <m/>
    <x v="0"/>
    <n v="297.98899999999998"/>
    <n v="100"/>
    <s v="02. Milieubeheer en milieuzorg"/>
    <x v="9"/>
    <s v="Waals Gewest"/>
    <x v="4"/>
    <x v="4"/>
    <s v="410 O&amp;O-programma's en -projecten (subsidies en terugvorderbare voorschotten)"/>
    <s v="410 Programmes et projets de R&amp;D (subventions et avances récupérables)"/>
    <x v="0"/>
    <n v="297.98899999999998"/>
  </r>
  <r>
    <s v="Développement et étude du milieu-Subvention au Centre wallon de Recherches agronomiques de Gembloux (CRA-W)"/>
    <s v="Développement et étude du milieu-Subvention au Centre wallon de Recherches agronomiques de Gembloux (CRA-W)"/>
    <s v="15.03.41.02"/>
    <m/>
    <x v="0"/>
    <n v="19034"/>
    <n v="100"/>
    <s v="02. Milieubeheer en milieuzorg"/>
    <x v="9"/>
    <s v="Waals Gewest"/>
    <x v="4"/>
    <x v="4"/>
    <s v="410 O&amp;O-programma's en -projecten (subsidies en terugvorderbare voorschotten)"/>
    <s v="410 Programmes et projets de R&amp;D (subventions et avances récupérables)"/>
    <x v="0"/>
    <n v="19034"/>
  </r>
  <r>
    <s v="Développement et étude du milieu-Subventions en faveur de recherches scientifiques et techniques"/>
    <s v="Développement et étude du milieu-Subventions en faveur de recherches scientifiques et techniques"/>
    <s v="15.03.41.07"/>
    <m/>
    <x v="0"/>
    <n v="5660.85"/>
    <n v="100"/>
    <s v="02. Milieubeheer en milieuzorg"/>
    <x v="9"/>
    <s v="Waals Gewest"/>
    <x v="4"/>
    <x v="4"/>
    <s v="410 O&amp;O-programma's en -projecten (subsidies en terugvorderbare voorschotten)"/>
    <s v="410 Programmes et projets de R&amp;D (subventions et avances récupérables)"/>
    <x v="0"/>
    <n v="5660.85"/>
  </r>
  <r>
    <s v="Développement et étude du milieu-Subventions au secteur public en matière d'étude du milieu naturel et agricole"/>
    <s v="Développement et étude du milieu-Subventions au secteur public en matière d'étude du milieu naturel et agricole"/>
    <s v="15.03.43.01"/>
    <m/>
    <x v="0"/>
    <n v="335"/>
    <n v="100"/>
    <s v="02. Milieubeheer en milieuzorg"/>
    <x v="9"/>
    <s v="Waals Gewest"/>
    <x v="4"/>
    <x v="4"/>
    <s v="410 O&amp;O-programma's en -projecten (subsidies en terugvorderbare voorschotten)"/>
    <s v="410 Programmes et projets de R&amp;D (subventions et avances récupérables)"/>
    <x v="0"/>
    <n v="335"/>
  </r>
  <r>
    <s v="Développement et étude du milieu-Achats de biens meubles durables spécifiques au programme DEMNA"/>
    <s v="Développement et étude du milieu-Achats de biens meubles durables spécifiques au programme DEMNA"/>
    <s v="15.03.74.01"/>
    <m/>
    <x v="0"/>
    <n v="36"/>
    <n v="100"/>
    <s v="08. Landbouw"/>
    <x v="6"/>
    <s v="Waals Gewest"/>
    <x v="4"/>
    <x v="4"/>
    <s v="211 Basisfinanciering, werking, investeringen van de WI"/>
    <s v="211 Financement de base, fonctionnement, investissements des IS"/>
    <x v="5"/>
    <n v="36"/>
  </r>
  <r>
    <s v="Nature, forêt, chasse-pêche-Etudes, relations publiques, assurances spécifiques, honoraires avocats, documentation, participation à des séminaires et colloques, frais de réunions, organisation examen de chasse, … ainsi que le précompte mobilier sur les lo"/>
    <s v="Nature, forêt, chasse-pêche-Etudes, relations publiques, assurances spécifiques, honoraires avocats, documentation, participation à des séminaires et colloques, frais de réunions, organisation examen de chasse, … ainsi que le précompte mobilier sur les lo"/>
    <s v="15.11.12.02"/>
    <m/>
    <x v="0"/>
    <n v="898.51"/>
    <n v="3"/>
    <s v="02. Milieubeheer en milieuzorg"/>
    <x v="9"/>
    <s v="Waals Gewest"/>
    <x v="4"/>
    <x v="4"/>
    <s v="410 O&amp;O-programma's en -projecten (subsidies en terugvorderbare voorschotten)"/>
    <s v="410 Programmes et projets de R&amp;D (subventions et avances récupérables)"/>
    <x v="0"/>
    <n v="26.955299999999998"/>
  </r>
  <r>
    <s v="Nature, forêt, chasse-pêche- Etudes et contrats de service pluriannuels"/>
    <s v="Nature, forêt, chasse-pêche- Etudes et contrats de service pluriannuels"/>
    <s v="15.11.12.03"/>
    <m/>
    <x v="0"/>
    <n v="904.23258999999996"/>
    <n v="12"/>
    <s v="02. Milieubeheer en milieuzorg"/>
    <x v="9"/>
    <s v="Waals Gewest"/>
    <x v="4"/>
    <x v="4"/>
    <s v="410 O&amp;O-programma's en -projecten (subsidies en terugvorderbare voorschotten)"/>
    <s v="410 Programmes et projets de R&amp;D (subventions et avances récupérables)"/>
    <x v="0"/>
    <n v="108.50791079999999"/>
  </r>
  <r>
    <s v="Nature, forêt, chasse-pêche-Etudes et conventions d'étude, frais de réunions, information, éducation dans le cadre de Natura 2000 "/>
    <s v="Nature, forêt, chasse-pêche-Etudes et conventions d'étude, frais de réunions, information, éducation dans le cadre de Natura 2000 "/>
    <s v="15.11.12.07"/>
    <m/>
    <x v="0"/>
    <n v="179.70145000000002"/>
    <n v="17"/>
    <s v="08. Landbouw"/>
    <x v="6"/>
    <s v="Waals Gewest"/>
    <x v="4"/>
    <x v="4"/>
    <s v="211 Basisfinanciering, werking, investeringen van de WI"/>
    <s v="211 Financement de base, fonctionnement, investissements des IS"/>
    <x v="5"/>
    <n v="30.549246500000002"/>
  </r>
  <r>
    <s v="Nature, forêt, chasse-pêche-Subventions au secteur autre que public pour la recherche et la vulgarisation en matière de gestion durable (accords cadres)"/>
    <s v="Nature, forêt, chasse-pêche-Subventions au secteur autre que public pour la recherche et la vulgarisation en matière de gestion durable (accords cadres)"/>
    <s v="15.11.33.05"/>
    <m/>
    <x v="0"/>
    <n v="684"/>
    <n v="73.7"/>
    <s v="02. Milieubeheer en milieuzorg"/>
    <x v="9"/>
    <s v="Waals Gewest"/>
    <x v="4"/>
    <x v="4"/>
    <s v="410 O&amp;O-programma's en -projecten (subsidies en terugvorderbare voorschotten)"/>
    <s v="410 Programmes et projets de R&amp;D (subventions et avances récupérables)"/>
    <x v="0"/>
    <n v="504.108"/>
  </r>
  <r>
    <s v="Nature, forêt, chasse-pêche-Subventions au secteur public en faveur de la recherche et de la vulgarisation en matière de gestion durable"/>
    <s v="Nature, forêt, chasse-pêche-Subventions au secteur public en faveur de la recherche et de la vulgarisation en matière de gestion durable"/>
    <s v="15.11.44.01"/>
    <m/>
    <x v="0"/>
    <n v="684"/>
    <n v="73.7"/>
    <s v="02. Milieubeheer en milieuzorg"/>
    <x v="9"/>
    <s v="Waals Gewest"/>
    <x v="4"/>
    <x v="4"/>
    <s v="410 O&amp;O-programma's en -projecten (subsidies en terugvorderbare voorschotten)"/>
    <s v="410 Programmes et projets de R&amp;D (subventions et avances récupérables)"/>
    <x v="0"/>
    <n v="504.108"/>
  </r>
  <r>
    <s v="Prévention et protection : Air, Eau, Sol-Achats de biens et services non durables spécifiques au programme, en ce compris études, documentation, relations publiques, participation à des séminaires et colloques, frais de réunions "/>
    <s v="Prévention et protection : Air, Eau, Sol-Achats de biens et services non durables spécifiques au programme, en ce compris études, documentation, relations publiques, participation à des séminaires et colloques, frais de réunions "/>
    <s v="15.13.12.01"/>
    <m/>
    <x v="0"/>
    <n v="465.12"/>
    <n v="10"/>
    <s v="02. Milieubeheer en milieuzorg"/>
    <x v="9"/>
    <s v="Waals Gewest"/>
    <x v="4"/>
    <x v="4"/>
    <s v="410 O&amp;O-programma's en -projecten (subsidies en terugvorderbare voorschotten)"/>
    <s v="410 Programmes et projets de R&amp;D (subventions et avances récupérables)"/>
    <x v="0"/>
    <n v="46.512"/>
  </r>
  <r>
    <s v="Aménagement du territoire et urbanisme.Subventions aux organismes universitaires"/>
    <s v="Aménagement du territoire et urbanisme.Subventions aux organismes universitaires"/>
    <s v="16.02.41.03"/>
    <m/>
    <x v="0"/>
    <n v="3250"/>
    <n v="100"/>
    <s v="04. Transport, telecommunicatie en andere infrastructuur"/>
    <x v="11"/>
    <s v="Waals Gewest"/>
    <x v="4"/>
    <x v="4"/>
    <s v="410 O&amp;O-programma's en -projecten (subsidies en terugvorderbare voorschotten)"/>
    <s v="410 Programmes et projets de R&amp;D (subventions et avances récupérables)"/>
    <x v="0"/>
    <n v="3250"/>
  </r>
  <r>
    <s v="Monuments, sites et fouilles-Subventions au secteur public concernant les monuments, sites et fouilles et la mise en valeur des objets et sites archéologiques"/>
    <s v="Monuments, sites et fouilles-Subventions au secteur public concernant les monuments, sites et fouilles et la mise en valeur des objets et sites archéologiques"/>
    <s v="16.21.41.01"/>
    <m/>
    <x v="0"/>
    <n v="45"/>
    <n v="100"/>
    <s v="04. Transport, telecommunicatie en andere infrastructuur"/>
    <x v="11"/>
    <s v="Waals Gewest"/>
    <x v="4"/>
    <x v="4"/>
    <s v="410 O&amp;O-programma's en -projecten (subsidies en terugvorderbare voorschotten)"/>
    <s v="410 Programmes et projets de R&amp;D (subventions et avances récupérables)"/>
    <x v="0"/>
    <n v="45"/>
  </r>
  <r>
    <s v="Subvention visant la recherche dans le domaine de l'energie"/>
    <s v="Subvention visant la recherche dans le domaine de l'energie"/>
    <s v="16.31.51.01"/>
    <m/>
    <x v="0"/>
    <n v="7"/>
    <n v="100"/>
    <s v="05. Energie"/>
    <x v="12"/>
    <s v="Waals Gewest"/>
    <x v="4"/>
    <x v="4"/>
    <s v="410 O&amp;O-programma's en -projecten (subsidies en terugvorderbare voorschotten)"/>
    <s v="410 Programmes et projets de R&amp;D (subventions et avances récupérables)"/>
    <x v="0"/>
    <n v="7"/>
  </r>
  <r>
    <s v="Energie-Subventions en matière de politique de l'énergie, visant notamment la recherche liée à l'énergie (compris plan air-climat)"/>
    <s v="Energie-Subventions en matière de politique de l'énergie, visant notamment la recherche liée à l'énergie (compris plan air-climat)"/>
    <s v="16.31.53.01"/>
    <m/>
    <x v="0"/>
    <n v="5221.9846900000002"/>
    <n v="30"/>
    <s v="05. Energie"/>
    <x v="12"/>
    <s v="Waals Gewest"/>
    <x v="4"/>
    <x v="4"/>
    <s v="324 Subsidies voor studies, enquêtes, expertise-contracten, onderzoekcontracten, acties n.e.g."/>
    <s v="324 Subventions pour études, enquêtes, contrats d'expertise, contrats de recherche, actions n.c.a."/>
    <x v="6"/>
    <n v="1566.595407"/>
  </r>
  <r>
    <s v="Energie-Contrats, subventions ou transferts au secteur public en  vue d'investissements matériels et immatériels, y compris les projets de recherche relatifs au domaine de l'énergie"/>
    <s v="Energie-Contrats, subventions ou transferts au secteur public en  vue d'investissements matériels et immatériels, y compris les projets de recherche relatifs au domaine de l'énergie"/>
    <s v="16.31.63.02"/>
    <m/>
    <x v="0"/>
    <n v="4675.9728700000005"/>
    <n v="40"/>
    <s v="05. Energie"/>
    <x v="12"/>
    <s v="Waals Gewest"/>
    <x v="4"/>
    <x v="4"/>
    <s v="410 O&amp;O-programma's en -projecten (subsidies en terugvorderbare voorschotten)"/>
    <s v="410 Programmes et projets de R&amp;D (subventions et avances récupérables)"/>
    <x v="0"/>
    <n v="1870.3891480000002"/>
  </r>
  <r>
    <s v="Contrats, subvention au secteur public dans le cadre de projes de recherche relatifs au domaine de l'énergie"/>
    <s v="Contrats, subvention au secteur public dans le cadre de projes de recherche relatifs au domaine de l'énergie"/>
    <s v="16.31.63.04"/>
    <m/>
    <x v="0"/>
    <n v="1376"/>
    <n v="100"/>
    <s v="05. Energie"/>
    <x v="12"/>
    <s v="Waals Gewest"/>
    <x v="4"/>
    <x v="4"/>
    <s v="410 O&amp;O-programma's en -projecten (subsidies en terugvorderbare voorschotten)"/>
    <s v="410 Programmes et projets de R&amp;D (subventions et avances récupérables)"/>
    <x v="0"/>
    <n v="1376"/>
  </r>
  <r>
    <s v="financement de la mise en œuvre d'un centre d'excellence dédicacé au développement durable (WISD)-Marshall 2.Vert"/>
    <s v="financement de la mise en œuvre d'un centre d'excellence dédicacé au développement durable (WISD)-Marshall 2.Vert"/>
    <s v="16.41.01.07"/>
    <m/>
    <x v="0"/>
    <n v="10000"/>
    <n v="100"/>
    <s v="05. Energie"/>
    <x v="12"/>
    <s v="Waals Gewest"/>
    <x v="4"/>
    <x v="4"/>
    <s v="410 O&amp;O-programma's en -projecten (subsidies en terugvorderbare voorschotten)"/>
    <s v="410 Programmes et projets de R&amp;D (subventions et avances récupérables)"/>
    <x v="0"/>
    <n v="10000"/>
  </r>
  <r>
    <s v="Action de soutien au renforcement de la recherche Verte-Plan Marshall 2.Vert"/>
    <s v="Action de soutien au renforcement de la recherche Verte-Plan Marshall 2.Vert"/>
    <s v="16.41.01.08"/>
    <m/>
    <x v="0"/>
    <n v="146.70150000000001"/>
    <n v="100"/>
    <s v="05. Energie"/>
    <x v="12"/>
    <s v="Waals Gewest"/>
    <x v="4"/>
    <x v="4"/>
    <s v="410 O&amp;O-programma's en -projecten (subsidies en terugvorderbare voorschotten)"/>
    <s v="410 Programmes et projets de R&amp;D (subventions et avances récupérables)"/>
    <x v="0"/>
    <n v="146.70150000000001"/>
  </r>
  <r>
    <s v="Actions visant à adopter un programme de recherche en matière de technologies intelligentes (réseau électrique-Plan Marshall 2.vert"/>
    <s v="Actions visant à adopter un programme de recherche en matière de technologies intelligentes (réseau électrique-Plan Marshall 2.vert"/>
    <s v="16.41.01.12"/>
    <m/>
    <x v="0"/>
    <n v="5151.9867899999999"/>
    <n v="100"/>
    <s v="05. Energie"/>
    <x v="12"/>
    <s v="Waals Gewest"/>
    <x v="4"/>
    <x v="4"/>
    <s v="410 O&amp;O-programma's en -projecten (subsidies en terugvorderbare voorschotten)"/>
    <s v="410 Programmes et projets de R&amp;D (subventions et avances récupérables)"/>
    <x v="0"/>
    <n v="5151.9867899999999"/>
  </r>
  <r>
    <s v="Santé-Subventions au &quot;centre de recherche de la Défense sociale&quot; du Centre Hospitalier Psychiatrique &quot;Les Marronniers&quot;"/>
    <s v="Santé-Subventions au &quot;centre de recherche de la Défense sociale&quot; du Centre Hospitalier Psychiatrique &quot;Les Marronniers&quot;"/>
    <s v="17.12.31.03"/>
    <m/>
    <x v="0"/>
    <n v="202"/>
    <n v="100"/>
    <s v="07. Gezondheid"/>
    <x v="4"/>
    <s v="Waals Gewest"/>
    <x v="4"/>
    <x v="4"/>
    <s v="410 O&amp;O-programma's en -projecten (subsidies en terugvorderbare voorschotten)"/>
    <s v="410 Programmes et projets de R&amp;D (subventions et avances récupérables)"/>
    <x v="0"/>
    <n v="202"/>
  </r>
  <r>
    <s v="Santé-Subventions pour études, recherches et actions dans le domaine de la santé et de la santé mentale"/>
    <s v="Santé-Subventions pour études, recherches et actions dans le domaine de la santé et de la santé mentale"/>
    <s v="17.12.33.01"/>
    <m/>
    <x v="0"/>
    <n v="612.75"/>
    <n v="10"/>
    <s v="07. Gezondheid"/>
    <x v="4"/>
    <s v="Waals Gewest"/>
    <x v="4"/>
    <x v="4"/>
    <s v="410 O&amp;O-programma's en -projecten (subsidies en terugvorderbare voorschotten)"/>
    <s v="410 Programmes et projets de R&amp;D (subventions et avances récupérables)"/>
    <x v="0"/>
    <n v="61.274999999999999"/>
  </r>
  <r>
    <s v="Action sociale-Soutien à des initiatives dans le domaine de l'action sociale"/>
    <s v="Action sociale-Soutien à des initiatives dans le domaine de l'action sociale"/>
    <s v="17.13.33.01"/>
    <m/>
    <x v="0"/>
    <n v="893.50400000000002"/>
    <n v="10"/>
    <s v="07. Gezondheid"/>
    <x v="4"/>
    <s v="Waals Gewest"/>
    <x v="4"/>
    <x v="4"/>
    <s v="410 O&amp;O-programma's en -projecten (subsidies en terugvorderbare voorschotten)"/>
    <s v="410 Programmes et projets de R&amp;D (subventions et avances récupérables)"/>
    <x v="0"/>
    <n v="89.350400000000008"/>
  </r>
  <r>
    <s v="Action sociale-Subventions pour le financement de recherches dans le domaine social"/>
    <s v="Action sociale-Subventions pour le financement de recherches dans le domaine social"/>
    <s v="17.13.33.02"/>
    <m/>
    <x v="0"/>
    <n v="40"/>
    <n v="100"/>
    <s v="07. Gezondheid"/>
    <x v="4"/>
    <s v="Waals Gewest"/>
    <x v="4"/>
    <x v="4"/>
    <s v="410 O&amp;O-programma's en -projecten (subsidies en terugvorderbare voorschotten)"/>
    <s v="410 Programmes et projets de R&amp;D (subventions et avances récupérables)"/>
    <x v="0"/>
    <n v="40"/>
  </r>
  <r>
    <s v="Programme &quot;Compétitivité régionale et emploi&quot; dans le cadre de la programmation 2007-2013 des Fonds structurels européens - Mesure 2.6"/>
    <s v="Programme &quot;Compétitivité régionale et emploi&quot; dans le cadre de la programmation 2007-2013 des Fonds structurels européens - Mesure 2.6"/>
    <s v="18.31.01.06"/>
    <m/>
    <x v="0"/>
    <n v="32.22"/>
    <n v="100"/>
    <s v="06. Industriële productie en technologie"/>
    <x v="0"/>
    <s v="Waals Gewest"/>
    <x v="4"/>
    <x v="4"/>
    <s v="410 O&amp;O-programma's en -projecten (subsidies en terugvorderbare voorschotten)"/>
    <s v="410 Programmes et projets de R&amp;D (subventions et avances récupérables)"/>
    <x v="0"/>
    <n v="32.22"/>
  </r>
  <r>
    <s v="Programme Intereg&quot; dans le cadre de la programmation 2007-2013 des Fonds structurels européens"/>
    <s v="Programme Intereg&quot; dans le cadre de la programmation 2007-2013 des Fonds structurels européens"/>
    <s v="18.31.01.08"/>
    <m/>
    <x v="0"/>
    <n v="2137.3297000000002"/>
    <n v="100"/>
    <s v="06. Industriële productie en technologie"/>
    <x v="0"/>
    <s v="Waals Gewest"/>
    <x v="4"/>
    <x v="4"/>
    <s v="410 O&amp;O-programma's en -projecten (subsidies en terugvorderbare voorschotten)"/>
    <s v="410 Programmes et projets de R&amp;D (subventions et avances récupérables)"/>
    <x v="0"/>
    <n v="2137.3297000000002"/>
  </r>
  <r>
    <s v="Soutient à la coordination et la représentation de la recherche wallonne dans les réseaux internationaux-&quot;Marshall2 Vert&quot;"/>
    <s v="Soutient à la coordination et la représentation de la recherche wallonne dans les réseaux internationaux-&quot;Marshall2 Vert&quot;"/>
    <s v="18.31.01.11"/>
    <m/>
    <x v="0"/>
    <n v="5172.5645700000005"/>
    <n v="100"/>
    <s v="06. Industriële productie en technologie"/>
    <x v="0"/>
    <s v="Waals Gewest"/>
    <x v="4"/>
    <x v="4"/>
    <s v="410 O&amp;O-programma's en -projecten (subsidies en terugvorderbare voorschotten)"/>
    <s v="410 Programmes et projets de R&amp;D (subventions et avances récupérables)"/>
    <x v="0"/>
    <n v="5172.5645700000005"/>
  </r>
  <r>
    <s v="Soutient à l'intégration de la recherche dans les stratégies d'innovation des entreprises&quot; Marshall 2.Vert&quot;"/>
    <s v="Soutient à l'intégration de la recherche dans les stratégies d'innovation des entreprises&quot; Marshall 2.Vert&quot;"/>
    <s v="18.31.01.12"/>
    <m/>
    <x v="0"/>
    <n v="1500"/>
    <n v="100"/>
    <s v="06. Industriële productie en technologie"/>
    <x v="0"/>
    <s v="Waals Gewest"/>
    <x v="4"/>
    <x v="4"/>
    <s v="410 O&amp;O-programma's en -projecten (subsidies en terugvorderbare voorschotten)"/>
    <s v="410 Programmes et projets de R&amp;D (subventions et avances récupérables)"/>
    <x v="0"/>
    <n v="1500"/>
  </r>
  <r>
    <s v="Initiatives en matière de soutien aux infrastructues de recherche"/>
    <s v="Initiatives en matière de soutien aux infrastructues de recherche"/>
    <s v="18.31.01.14"/>
    <m/>
    <x v="0"/>
    <n v="4903.8040000000001"/>
    <n v="100"/>
    <s v="06. Industriële productie en technologie"/>
    <x v="0"/>
    <s v="Waals Gewest"/>
    <x v="4"/>
    <x v="4"/>
    <s v="410 O&amp;O-programma's en -projecten (subsidies en terugvorderbare voorschotten)"/>
    <s v="410 Programmes et projets de R&amp;D (subventions et avances récupérables)"/>
    <x v="0"/>
    <n v="4903.8040000000001"/>
  </r>
  <r>
    <s v="Dotation exceptionnelle pour l'octroi de mandats recherche"/>
    <s v="Dotation exceptionnelle pour l'octroi de mandats recherche"/>
    <s v="18.31.01.15"/>
    <m/>
    <x v="0"/>
    <n v="2500"/>
    <n v="100"/>
    <s v="06. Industriële productie en technologie"/>
    <x v="0"/>
    <s v="Waals Gewest"/>
    <x v="4"/>
    <x v="4"/>
    <s v="410 O&amp;O-programma's en -projecten (subsidies en terugvorderbare voorschotten)"/>
    <s v="410 Programmes et projets de R&amp;D (subventions et avances récupérables)"/>
    <x v="0"/>
    <n v="2500"/>
  </r>
  <r>
    <s v="Subvention à l'agence wallonne de Stimulation Technologique (Marshall 2.Vert)"/>
    <s v="Subvention à l'agence wallonne de Stimulation Technologique (Marshall 2.Vert)"/>
    <s v="18.31.41.02"/>
    <m/>
    <x v="0"/>
    <n v="2000"/>
    <n v="100"/>
    <s v="06. Industriële productie en technologie"/>
    <x v="0"/>
    <s v="Waals Gewest"/>
    <x v="4"/>
    <x v="4"/>
    <s v="410 O&amp;O-programma's en -projecten (subsidies en terugvorderbare voorschotten)"/>
    <s v="410 Programmes et projets de R&amp;D (subventions et avances récupérables)"/>
    <x v="0"/>
    <n v="2000"/>
  </r>
  <r>
    <s v="Recherche, subvention accordée dans le cadre de l'accord de coopération avec la Communauté-Wallonie Bruxelles (Contrat d'Avenir)"/>
    <s v="Recherche, subvention accordée dans le cadre de l'accord de coopération avec la Communauté-Wallonie Bruxelles (Contrat d'Avenir)"/>
    <s v="18.31.45.01"/>
    <m/>
    <x v="0"/>
    <n v="2860"/>
    <n v="100"/>
    <s v="06. Industriële productie en technologie"/>
    <x v="0"/>
    <s v="Waals Gewest"/>
    <x v="4"/>
    <x v="4"/>
    <s v="410 O&amp;O-programma's en -projecten (subsidies en terugvorderbare voorschotten)"/>
    <s v="410 Programmes et projets de R&amp;D (subventions et avances récupérables)"/>
    <x v="0"/>
    <n v="2860"/>
  </r>
  <r>
    <s v="Recherche, subvention au FRIA ( Plan Marshall 2. Vert )"/>
    <s v="Recherche, subvention au FRIA ( Plan Marshall 2. Vert )"/>
    <s v="18.31.45.03"/>
    <m/>
    <x v="0"/>
    <n v="2060"/>
    <n v="100"/>
    <s v="06. Industriële productie en technologie"/>
    <x v="0"/>
    <s v="Waals Gewest"/>
    <x v="4"/>
    <x v="4"/>
    <s v="410 O&amp;O-programma's en -projecten (subsidies en terugvorderbare voorschotten)"/>
    <s v="410 Programmes et projets de R&amp;D (subventions et avances récupérables)"/>
    <x v="0"/>
    <n v="2060"/>
  </r>
  <r>
    <s v="Soutient à l'application de la Charte européenne du chercheur (Marshall 2.Vert)"/>
    <s v="Soutient à l'application de la Charte européenne du chercheur (Marshall 2.Vert)"/>
    <s v="18.31.45.05"/>
    <m/>
    <x v="0"/>
    <n v="350"/>
    <n v="100"/>
    <s v="06. Industriële productie en technologie"/>
    <x v="0"/>
    <s v="Waals Gewest"/>
    <x v="4"/>
    <x v="4"/>
    <s v="410 O&amp;O-programma's en -projecten (subsidies en terugvorderbare voorschotten)"/>
    <s v="410 Programmes et projets de R&amp;D (subventions et avances récupérables)"/>
    <x v="0"/>
    <n v="350"/>
  </r>
  <r>
    <s v="Recherche-Subventions à des centres collectifs de recherche pour le financement de projets de recherche, l'acquisition d'équipement et pour la fourniture de services de conseils technologiques"/>
    <s v="Recherche-Subventions à des centres collectifs de recherche pour le financement de projets de recherche, l'acquisition d'équipement et pour la fourniture de services de conseils technologiques"/>
    <s v="18.31.51.02"/>
    <m/>
    <x v="0"/>
    <n v="11537.73365"/>
    <n v="100"/>
    <s v="06. Industriële productie en technologie"/>
    <x v="0"/>
    <s v="Waals Gewest"/>
    <x v="4"/>
    <x v="4"/>
    <s v="238 Bedrijfscentra voor collectief onderzoek"/>
    <s v="238 Centres sectoriels de recherche collective"/>
    <x v="5"/>
    <n v="11537.73365"/>
  </r>
  <r>
    <s v="Recherche-Subventions à des universités, des établissements assimilés et des interfaces université-entreprises pour la diffusion et le développement des technologies nouvelles, la recherche industrielle de base, la multiplication et l'amélioration des rel"/>
    <s v="Recherche-Subventions à des universités, des établissements assimilés et des interfaces université-entreprises pour la diffusion et le développement des technologies nouvelles, la recherche industrielle de base, la multiplication et l'amélioration des rel"/>
    <s v="18.31.61.01"/>
    <m/>
    <x v="0"/>
    <n v="26170.319100000001"/>
    <n v="100"/>
    <s v="06. Industriële productie en technologie"/>
    <x v="0"/>
    <s v="Waals Gewest"/>
    <x v="4"/>
    <x v="4"/>
    <s v="410 O&amp;O-programma's en -projecten (subsidies en terugvorderbare voorschotten)"/>
    <s v="410 Programmes et projets de R&amp;D (subventions et avances récupérables)"/>
    <x v="0"/>
    <n v="26170.319100000001"/>
  </r>
  <r>
    <s v="Soutien à l'évaluation, la poursuite et la création de programmes d'excellence (Marshall 2.Vert)"/>
    <s v="Soutien à l'évaluation, la poursuite et la création de programmes d'excellence (Marshall 2.Vert)"/>
    <s v="18.31.65.01"/>
    <m/>
    <x v="0"/>
    <n v="1124.3589999999999"/>
    <n v="100"/>
    <s v="06. Industriële productie en technologie"/>
    <x v="0"/>
    <s v="Waals Gewest"/>
    <x v="4"/>
    <x v="4"/>
    <s v="410 O&amp;O-programma's en -projecten (subsidies en terugvorderbare voorschotten)"/>
    <s v="410 Programmes et projets de R&amp;D (subventions et avances récupérables)"/>
    <x v="0"/>
    <n v="1124.3589999999999"/>
  </r>
  <r>
    <s v="Soutien au renforcement du programme FIRST Spin-Off (Marshall 2.Vert)"/>
    <s v="Soutien au renforcement du programme FIRST Spin-Off (Marshall 2.Vert)"/>
    <s v="18.31.65.03"/>
    <m/>
    <x v="0"/>
    <n v="1694.5650000000001"/>
    <n v="100"/>
    <s v="06. Industriële productie en technologie"/>
    <x v="0"/>
    <s v="Waals Gewest"/>
    <x v="4"/>
    <x v="4"/>
    <s v="410 O&amp;O-programma's en -projecten (subsidies en terugvorderbare voorschotten)"/>
    <s v="410 Programmes et projets de R&amp;D (subventions et avances récupérables)"/>
    <x v="0"/>
    <n v="1694.5650000000001"/>
  </r>
  <r>
    <s v="Aides aux entreprises-Programme &quot;Convergence&quot; dans le cadre de la programmation 2007-2013 des fonds structurels européens-mesure 2.1"/>
    <s v="Aides aux entreprises-Programme &quot;Convergence&quot; dans le cadre de la programmation 2007-2013 des fonds structurels européens-mesure 2.1"/>
    <s v="18.32.01.01"/>
    <m/>
    <x v="0"/>
    <n v="3097.5031200000003"/>
    <n v="100"/>
    <s v="06. Industriële productie en technologie"/>
    <x v="0"/>
    <s v="Waals Gewest"/>
    <x v="4"/>
    <x v="4"/>
    <s v="410 O&amp;O-programma's en -projecten (subsidies en terugvorderbare voorschotten)"/>
    <s v="410 Programmes et projets de R&amp;D (subventions et avances récupérables)"/>
    <x v="0"/>
    <n v="3097.5031200000003"/>
  </r>
  <r>
    <s v="Aides aux entreprises-Programme &quot;Compétitivité et emploi&quot; dans le cadre de la programmation 2007-2013 des fonds structurels européens-mesure 2.1"/>
    <s v="Aides aux entreprises-Programme &quot;Compétitivité et emploi&quot; dans le cadre de la programmation 2007-2013 des fonds structurels européens-mesure 2.1"/>
    <s v="18.32.01.02"/>
    <m/>
    <x v="0"/>
    <n v="2576.5175399999998"/>
    <n v="100"/>
    <s v="06. Industriële productie en technologie"/>
    <x v="0"/>
    <s v="Waals Gewest"/>
    <x v="4"/>
    <x v="4"/>
    <s v="410 O&amp;O-programma's en -projecten (subsidies en terugvorderbare voorschotten)"/>
    <s v="410 Programmes et projets de R&amp;D (subventions et avances récupérables)"/>
    <x v="0"/>
    <n v="2576.5175399999998"/>
  </r>
  <r>
    <s v="Aides aux entreprises - Recherche et Technologie-Pôles de compétitivité - subventions aux entreprises, aux universités et aux centres de recherche (PM2.VERT)"/>
    <s v="Aides aux entreprises - Recherche et Technologie-Pôles de compétitivité - subventions aux entreprises, aux universités et aux centres de recherche (PM2.VERT)"/>
    <s v="18.32.01.11"/>
    <m/>
    <x v="0"/>
    <n v="58766.702109999998"/>
    <n v="100"/>
    <s v="06. Industriële productie en technologie"/>
    <x v="0"/>
    <s v="Waals Gewest"/>
    <x v="4"/>
    <x v="4"/>
    <s v="410 O&amp;O-programma's en -projecten (subsidies en terugvorderbare voorschotten)"/>
    <s v="410 Programmes et projets de R&amp;D (subventions et avances récupérables)"/>
    <x v="0"/>
    <n v="58766.702109999998"/>
  </r>
  <r>
    <s v="Subsides octroyés aux acteurs wallons de la recherche dans le cadre de leur participation à des programmes internationaux"/>
    <s v="Subsides octroyés aux acteurs wallons de la recherche dans le cadre de leur participation à des programmes internationaux"/>
    <s v="18.32.01.12"/>
    <m/>
    <x v="0"/>
    <n v="4134.0529299999998"/>
    <n v="100"/>
    <s v="06. Industriële productie en technologie"/>
    <x v="0"/>
    <s v="Waals Gewest"/>
    <x v="4"/>
    <x v="4"/>
    <s v="410 O&amp;O-programma's en -projecten (subsidies en terugvorderbare voorschotten)"/>
    <s v="410 Programmes et projets de R&amp;D (subventions et avances récupérables)"/>
    <x v="0"/>
    <n v="4134.0529299999998"/>
  </r>
  <r>
    <s v="Aides aux entreprises - Recherche et Technologie- Subventions en faveur de l'innovation et du développement technologiques (aides aux PME)"/>
    <s v="Aides aux entreprises - Recherche et Technologie- Subventions en faveur de l'innovation et du développement technologiques (aides aux PME)"/>
    <s v="18.32.32.02"/>
    <m/>
    <x v="0"/>
    <n v="5394.4789600000004"/>
    <n v="100"/>
    <s v="06. Industriële productie en technologie"/>
    <x v="0"/>
    <s v="Waals Gewest"/>
    <x v="4"/>
    <x v="4"/>
    <s v="410 O&amp;O-programma's en -projecten (subsidies en terugvorderbare voorschotten)"/>
    <s v="410 Programmes et projets de R&amp;D (subventions et avances récupérables)"/>
    <x v="0"/>
    <n v="5394.4789600000004"/>
  </r>
  <r>
    <s v="Aides aux entreprises - Recherche et Technologie-Subventions à des entreprises pour le financement de projets de recherche industrielle de base"/>
    <s v="Aides aux entreprises - Recherche et Technologie-Subventions à des entreprises pour le financement de projets de recherche industrielle de base"/>
    <s v="18.32.51.01"/>
    <m/>
    <x v="0"/>
    <n v="13984.793740000001"/>
    <n v="100"/>
    <s v="06. Industriële productie en technologie"/>
    <x v="0"/>
    <s v="Waals Gewest"/>
    <x v="4"/>
    <x v="4"/>
    <s v="410 O&amp;O-programma's en -projecten (subsidies en terugvorderbare voorschotten)"/>
    <s v="410 Programmes et projets de R&amp;D (subventions et avances récupérables)"/>
    <x v="0"/>
    <n v="13984.793740000001"/>
  </r>
  <r>
    <s v="Aides aux entreprises - Recherche et Technologie-Avances récupérables à des entreprises pour le financement de projets de recherche appliquée et de développement"/>
    <s v="Aides aux entreprises - Recherche et Technologie-Avances récupérables à des entreprises pour le financement de projets de recherche appliquée et de développement"/>
    <s v="18.32.81.01"/>
    <m/>
    <x v="0"/>
    <n v="42484.394460000003"/>
    <n v="100"/>
    <s v="06. Industriële productie en technologie"/>
    <x v="0"/>
    <s v="Waals Gewest"/>
    <x v="4"/>
    <x v="4"/>
    <s v="410 O&amp;O-programma's en -projecten (subsidies en terugvorderbare voorschotten)"/>
    <s v="410 Programmes et projets de R&amp;D (subventions et avances récupérables)"/>
    <x v="0"/>
    <n v="42484.394460000003"/>
  </r>
  <r>
    <s v="Fonds de la Recherche, du Développement et de l'Innovation-Fonds organique : Fonds destiné au soutien de la Recherche, du développement et de l'innovation"/>
    <s v="Fonds de la Recherche, du Développement et de l'Innovation-Fonds organique : Fonds destiné au soutien de la Recherche, du développement et de l'innovation"/>
    <s v="18.34.01.01"/>
    <m/>
    <x v="0"/>
    <n v="15476.7"/>
    <n v="100"/>
    <s v="06. Industriële productie en technologie"/>
    <x v="0"/>
    <s v="Waals Gewest"/>
    <x v="4"/>
    <x v="4"/>
    <s v="410 O&amp;O-programma's en -projecten (subsidies en terugvorderbare voorschotten)"/>
    <s v="410 Programmes et projets de R&amp;D (subventions et avances récupérables)"/>
    <x v="0"/>
    <n v="15476.7"/>
  </r>
  <r>
    <s v="Subventions aux entreprises pour le soutien des innovations de procédé et d'organisation dans les services"/>
    <s v="Subventions aux entreprises pour le soutien des innovations de procédé et d'organisation dans les services"/>
    <s v="18.35.32.02"/>
    <m/>
    <x v="0"/>
    <n v="565"/>
    <n v="100"/>
    <s v="06. Industriële productie en technologie"/>
    <x v="0"/>
    <s v="Waals Gewest"/>
    <x v="4"/>
    <x v="4"/>
    <s v="410 O&amp;O-programma's en -projecten (subsidies en terugvorderbare voorschotten)"/>
    <s v="410 Programmes et projets de R&amp;D (subventions et avances récupérables)"/>
    <x v="0"/>
    <n v="565"/>
  </r>
  <r>
    <s v="Subventions aux entreprises pour le financement de projets de développemnt expérimental en coopération"/>
    <s v="Subventions aux entreprises pour le financement de projets de développemnt expérimental en coopération"/>
    <s v="18.35.51.01"/>
    <m/>
    <x v="0"/>
    <n v="6262.0345800000005"/>
    <n v="100"/>
    <s v="06. Industriële productie en technologie"/>
    <x v="0"/>
    <s v="Waals Gewest"/>
    <x v="4"/>
    <x v="4"/>
    <s v="410 O&amp;O-programma's en -projecten (subsidies en terugvorderbare voorschotten)"/>
    <s v="410 Programmes et projets de R&amp;D (subventions et avances récupérables)"/>
    <x v="0"/>
    <n v="6262.0345800000014"/>
  </r>
  <r>
    <s v="Avances récupérables aux entrerpises pour le financement de projets de développemnt expérimental"/>
    <s v="Avances récupérables aux entrerpises pour le financement de projets de développemnt expérimental"/>
    <s v="18.35.81.01"/>
    <m/>
    <x v="0"/>
    <n v="29006.75546"/>
    <n v="100"/>
    <s v="06. Industriële productie en technologie"/>
    <x v="0"/>
    <s v="Waals Gewest"/>
    <x v="4"/>
    <x v="4"/>
    <s v="410 O&amp;O-programma's en -projecten (subsidies en terugvorderbare voorschotten)"/>
    <s v="410 Programmes et projets de R&amp;D (subventions et avances récupérables)"/>
    <x v="0"/>
    <n v="29006.75546"/>
  </r>
  <r>
    <s v="Werkingssubsidies aan eenheden van collectieve onderzoek, universiteiten en van de hoger onderwijs voor de realisatie van de met O&amp;O verwante diensten (artikel 10 van de ordonnantie van 21 februari 2002)"/>
    <s v="Subventions de fonctionnement à des unités de recherche collective, universitaires et de l'enseignement supérieur pour la réalisation de services connexes à la R&amp;D (article 10 de l’ordonnance du 21 février 2002)"/>
    <s v="02 001.34.01.3300"/>
    <m/>
    <x v="0"/>
    <n v="826"/>
    <n v="100"/>
    <s v="06. Industriële productie en technologie"/>
    <x v="0"/>
    <s v="Brussels Hoofdstedelijk Gewest"/>
    <x v="0"/>
    <x v="5"/>
    <s v="410 O&amp;O-programma's en -projecten (subsidies en terugvorderbare voorschotten)"/>
    <s v="410 Programmes et projets de R&amp;D (subventions et avances récupérables)"/>
    <x v="0"/>
    <n v="826"/>
  </r>
  <r>
    <s v="Werkingssubsidies aan ondernemingen voor precompetitief industrieel onderzoek en industrieel onderzoek (artikel 6 van de ordonnantie van 21 februari 2002)"/>
    <s v="Subventions de fonctionnement aux entreprises pour des actions de recherche industrielle précompétitive et de recherche industrielle (article 6 de l’ordonnance du 21 février 2002)"/>
    <s v="02 001.38.01.3132"/>
    <m/>
    <x v="0"/>
    <n v="3405"/>
    <n v="100"/>
    <s v="06. Industriële productie en technologie"/>
    <x v="0"/>
    <s v="Brussels Hoofdstedelijk Gewest"/>
    <x v="0"/>
    <x v="5"/>
    <s v="612 Précompetitief industrieel onderzoek (ex-IWONL)"/>
    <s v="612 Recherche industrielle précompétitive (ex-IRSIA)"/>
    <x v="1"/>
    <n v="3405"/>
  </r>
  <r>
    <s v="Subventions de fonctionnement à des PME pour le Programme Eurostars"/>
    <s v="Subventions de fonctionnement à des PME pour le Programme Eurostars"/>
    <s v="02 001.38.02.3132"/>
    <m/>
    <x v="0"/>
    <n v="350"/>
    <n v="100"/>
    <s v="06. Industriële productie en technologie"/>
    <x v="0"/>
    <s v="Brussels Hoofdstedelijk Gewest"/>
    <x v="0"/>
    <x v="5"/>
    <s v="410 O&amp;O-programma's en -projecten (subsidies en terugvorderbare voorschotten)"/>
    <s v="410 Programmes et projets de R&amp;D (subventions et avances récupérables)"/>
    <x v="0"/>
    <n v="350"/>
  </r>
  <r>
    <s v="Werkingssubsidies aan KMO's voor technische haalbaarheidsstudies, de indiening en instandhouding van octrooien (artikel 8§3 van de ordonnantie van 21 februari 2002)"/>
    <s v="Subventions de fonctionnement à des PME pour des études de faisabilité technique, le dépôt et le maintien de brevet (article 8 § 3 de l’ordonnance du 21 février 2002 )"/>
    <s v="02 001.38.03.3132"/>
    <m/>
    <x v="0"/>
    <n v="10"/>
    <n v="100"/>
    <s v="06. Industriële productie en technologie"/>
    <x v="0"/>
    <s v="Brussels Hoofdstedelijk Gewest"/>
    <x v="0"/>
    <x v="5"/>
    <s v="410 O&amp;O-programma's en -projecten (subsidies en terugvorderbare voorschotten)"/>
    <s v="410 Programmes et projets de R&amp;D (subventions et avances récupérables)"/>
    <x v="0"/>
    <n v="10"/>
  </r>
  <r>
    <s v="Toelagen aan ondernemingen voor preconcurrentiële ontwikkeling (artikel 7 van de ordonnantie van 21 februari 2002)"/>
    <s v="Subventions aux entreprises pour développement préconcurrentiel (article 7 de l'ordonnance du 21 février 2002)"/>
    <s v="02 001.38.05.3132"/>
    <m/>
    <x v="0"/>
    <n v="6171"/>
    <n v="100"/>
    <s v="06. Industriële productie en technologie"/>
    <x v="0"/>
    <s v="Brussels Hoofdstedelijk Gewest"/>
    <x v="0"/>
    <x v="5"/>
    <s v="410 O&amp;O-programma's en -projecten (subsidies en terugvorderbare voorschotten)"/>
    <s v="410 Programmes et projets de R&amp;D (subventions et avances récupérables)"/>
    <x v="0"/>
    <n v="6171"/>
  </r>
  <r>
    <s v="Subventions de fonctionnement aux entreprises pour l'innovation de procédé et d'organisation de services"/>
    <s v="Werkingssubsidies aan ondernemingen voor proces en organisatie innovatie op het gebied van de diensten"/>
    <s v="02 001.38.06.3132"/>
    <m/>
    <x v="0"/>
    <n v="352"/>
    <n v="100"/>
    <s v="06. Industriële productie en technologie"/>
    <x v="0"/>
    <s v="Brussels Hoofdstedelijk Gewest"/>
    <x v="0"/>
    <x v="5"/>
    <s v="410 O&amp;O-programma's en -projecten (subsidies en terugvorderbare voorschotten)"/>
    <s v="410 Programmes et projets de R&amp;D (subventions et avances récupérables)"/>
    <x v="0"/>
    <n v="352"/>
  </r>
  <r>
    <s v="Werkingssubsidies aan KMO's voor industriële eigendomsrechte"/>
    <s v="Subventions de fonctionnement à des PME pour droits de propriété intellectuelle"/>
    <s v="02 001.38.07.3132"/>
    <m/>
    <x v="0"/>
    <n v="266"/>
    <n v="100"/>
    <s v="06. Industriële productie en technologie"/>
    <x v="0"/>
    <s v="Brussels Hoofdstedelijk Gewest"/>
    <x v="0"/>
    <x v="5"/>
    <s v="410 O&amp;O-programma's en -projecten (subsidies en terugvorderbare voorschotten)"/>
    <s v="410 Programmes et projets de R&amp;D (subventions et avances récupérables)"/>
    <x v="0"/>
    <n v="266"/>
  </r>
  <r>
    <s v="Werkingssubsidies aan innovatieve KO's Starters"/>
    <s v="Suventions de fonctionnement à des jeunes PE innovantes"/>
    <s v="02 001.38.08.3132"/>
    <m/>
    <x v="0"/>
    <n v="280"/>
    <n v="100"/>
    <s v="06. Industriële productie en technologie"/>
    <x v="0"/>
    <s v="Brussels Hoofdstedelijk Gewest"/>
    <x v="0"/>
    <x v="5"/>
    <s v="410 O&amp;O-programma's en -projecten (subsidies en terugvorderbare voorschotten)"/>
    <s v="410 Programmes et projets de R&amp;D (subventions et avances récupérables)"/>
    <x v="0"/>
    <n v="280"/>
  </r>
  <r>
    <s v="Werkingssubsidies aan KMO's en middelgrote ondernemingen voor international partnerships"/>
    <s v="Subventions de fonctionnement à des PME et des moyennes entreprises pour des partenariats inernationaux"/>
    <s v="02 001.38.10.3132"/>
    <m/>
    <x v="0"/>
    <n v="26"/>
    <n v="100"/>
    <s v="06. Industriële productie en technologie"/>
    <x v="0"/>
    <s v="Brussels Hoofdstedelijk Gewest"/>
    <x v="0"/>
    <x v="5"/>
    <s v="410 O&amp;O-programma's en -projecten (subsidies en terugvorderbare voorschotten)"/>
    <s v="410 Programmes et projets de R&amp;D (subventions et avances récupérables)"/>
    <x v="0"/>
    <n v="26"/>
  </r>
  <r>
    <s v="Terugvorderbare voorschotten aan ondernemingen voor de vervaardiging van prototypes, voor onderzoek inzake geavanceerde technologie en voor de ontwikkeling van het regionaal toegepast onderzoek en de preconcurrentiële ontwikkeling"/>
    <s v="Avances récupérables aux entreprises pour la fabrication de prototypes, pour les recherches de technologie avancée et pour développer les travaux de recherche appliquée régionale et le développement préconcurrentiel"/>
    <s v="02 001.40.01.8112"/>
    <m/>
    <x v="0"/>
    <n v="2793"/>
    <n v="100"/>
    <s v="06. Industriële productie en technologie"/>
    <x v="0"/>
    <s v="Brussels Hoofdstedelijk Gewest"/>
    <x v="0"/>
    <x v="5"/>
    <s v="410 O&amp;O-programma's en -projecten (subsidies en terugvorderbare voorschotten)"/>
    <s v="410 Programmes et projets de R&amp;D (subventions et avances récupérables)"/>
    <x v="0"/>
    <n v="2793"/>
  </r>
  <r>
    <s v="Werkingssubsidies aan eenheden van collectieve onderzoek, universiteiten en van de hoger onderwijs voor de realisatie van de met O&amp;O verwante diensten (artikel 10 van de ordonnantie van 21 februari 2002 en artikel 18 van de ordonnantie van 26 maart 2009)"/>
    <s v="Subventions de fonctionnement à des unités de recherche collective, universitaires et de l'enseignement supérieur pour la réalisation de services connexes à la R&amp;D (article 18 de l'ordonnance du 26 mars 2009) "/>
    <s v="02 001.53.03.4430"/>
    <m/>
    <x v="0"/>
    <n v="740"/>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740"/>
  </r>
  <r>
    <s v="Werkingssubsidies aan eenheden van collectieve onderzoek, universiteiten en van de hoger onderwijs voor  international partnerships (artikel 23 van de ordonnantie van 26 maart 2009)"/>
    <s v="Subventions de fonctionnement à des unités de recherche collective, universitaires et de l'enseignement supérieur pour des partenariats internationaux (article 23 de l'ordonnance du 26 mars 2009)"/>
    <s v="02 001.53.04.4430"/>
    <m/>
    <x v="0"/>
    <n v="25"/>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25"/>
  </r>
  <r>
    <s v="Werkingssubsidies aan aan eenheden van collectieve onderzoek, universiteiten en van de hoger onderwijs voor de tijdelijke aanwerving van hooggekawlificeerd personeel (artikel 25 §1 van de ordonnantie van 26 maart 2009)"/>
    <s v="Subventions de fonctionnement à des unités de recherche collective, universitaires et de l'enseignement supérieur  pour l'engagement de personnel hautement qualifié (article 25 de l'ordonnance du 26 mars 2009)"/>
    <s v="02 001.53.05.4430"/>
    <m/>
    <x v="0"/>
    <n v="739"/>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739"/>
  </r>
  <r>
    <s v="Subventions de fonctionnement aux asbl régionales consolidées pour des actions de développement, de démonstration et de valorisation dans le domaine de la recherche scientifique"/>
    <s v="Subsidies voor werkingskosten aan de regionale vzw geconsolideerd voor ontwikkelings-, demonstratie- en valorisatie acties, in het domein van het wetenschappelijk onderzoek"/>
    <s v="02 002.15.01.4160"/>
    <m/>
    <x v="0"/>
    <n v="156"/>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156"/>
  </r>
  <r>
    <s v="Werkingssubsidies aan universiteiten, hogescholen, vzw's en ondernemingen voor acties in verband met onderzoek, ontwikkeling, demonstratie en valorisatie op het vlak van het wetenschappelijk onderzoek"/>
    <s v="Subventions de fonctionnement à des universités, des hautes écoles, asbl et entreprises pour des actions de recherche, de développement, de démonstration et de valorisation dans le domaine de la recherche scientifique"/>
    <s v="02 002.34.02.3300"/>
    <m/>
    <x v="0"/>
    <n v="136"/>
    <n v="100"/>
    <s v="06. Industriële productie en technologie"/>
    <x v="0"/>
    <s v="Brussels Hoofdstedelijk Gewest"/>
    <x v="0"/>
    <x v="5"/>
    <s v="410 O&amp;O-programma's en -projecten (subsidies en terugvorderbare voorschotten)"/>
    <s v="410 Programmes et projets de R&amp;D (subventions et avances récupérables)"/>
    <x v="0"/>
    <n v="136"/>
  </r>
  <r>
    <s v="Werkingssubsidies voor intergewestelijk collectief onderzoek en technologische sturing"/>
    <s v="Subventions de fonctionnement pour des actions interrégionales de recherche collective et de guidance technologique"/>
    <s v="02 002.34.03.3300"/>
    <m/>
    <x v="0"/>
    <n v="1828"/>
    <n v="100"/>
    <s v="06. Industriële productie en technologie"/>
    <x v="0"/>
    <s v="Brussels Hoofdstedelijk Gewest"/>
    <x v="0"/>
    <x v="5"/>
    <s v="410 O&amp;O-programma's en -projecten (subsidies en terugvorderbare voorschotten)"/>
    <s v="410 Programmes et projets de R&amp;D (subventions et avances récupérables)"/>
    <x v="0"/>
    <n v="1828"/>
  </r>
  <r>
    <s v="Werkingssubsidies aan universiteiten en hogescholen voor jaarlijkse impulsprogramma's"/>
    <s v="Subventions de fonctionnement aux universités ou hautes écoles pour des programmes pluriannuels d'impulsion"/>
    <s v="02 002.34.06.3300"/>
    <m/>
    <x v="0"/>
    <n v="972"/>
    <n v="100"/>
    <s v="06. Industriële productie en technologie"/>
    <x v="0"/>
    <s v="Brussels Hoofdstedelijk Gewest"/>
    <x v="0"/>
    <x v="5"/>
    <s v="410 O&amp;O-programma's en -projecten (subsidies en terugvorderbare voorschotten)"/>
    <s v="410 Programmes et projets de R&amp;D (subventions et avances récupérables)"/>
    <x v="0"/>
    <n v="972"/>
  </r>
  <r>
    <s v="Werkingssubsidies aan universiteiten en hoge scholen  voor acties in verband met onderzoek, ontwikkeling, demonstratie en valorisatie op het vlak van het wetenschappelijk onderzoek financieerd door de EU "/>
    <s v="Subventions de fonctionnement aux universités, aux hautes écoles pour des actions de recherche, de développement, de démonstration et de valorisation dans le domaine de la recherche scientifique cofinancées par l'UE"/>
    <s v="02 002.53.01.4430"/>
    <m/>
    <x v="0"/>
    <n v="40"/>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40"/>
  </r>
  <r>
    <s v="Werkingssubsidies aan de universiteiten en Hogescholen voor het programma SOIB"/>
    <s v="Subventions de fonctionnement aux universités et Hautes Ecoles pour le programme SOIB"/>
    <s v="02 002.53.02.4430"/>
    <m/>
    <x v="0"/>
    <n v="1143"/>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1143"/>
  </r>
  <r>
    <s v="Werkingssubsidies aan universiteiten en hogescholen voor jaarlijkse impulsprogramma's"/>
    <s v="Subventions de fonctionnement aux universités ou hautes écoles pour des programmes pluriannuels d'impulsion"/>
    <s v="02 002.53.03.4430"/>
    <m/>
    <x v="0"/>
    <n v="5337"/>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5337"/>
  </r>
  <r>
    <s v="Werkingssubsidies aan universiteiten en hogescholen voor acties in verband met onderzoek, ontwikkeling, demonstratie en valorisatie op het vlak van het wetenschappelijk onderzoek"/>
    <s v="Subventions de fonctionnement à des universités et hautes écoles pour des actions de recherche, de développement, de démonstration et de valorisation dans le domaine de la recherche scientifique "/>
    <s v="02 002.53.04.4430"/>
    <m/>
    <x v="0"/>
    <n v="297"/>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297"/>
  </r>
  <r>
    <s v="Werkingssubsidies voor het programma Research in Brussels B2B brains back to Brussels"/>
    <s v="Subventions de fonctionnement pour le programmes B2B brains back to Brussels"/>
    <s v="02 003.34.03.3300"/>
    <m/>
    <x v="0"/>
    <n v="109"/>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109"/>
  </r>
  <r>
    <s v="Werkingssubsidies in het kader van het programma Prospective Research for Brussels bestemd voor universiteiten en hogescholen"/>
    <s v="Subventions de fonctionnement dans le cadre du programme Prospective Research for Brussels destiné aux universités et hautes écoles"/>
    <s v="02 003.53.01.4430"/>
    <m/>
    <x v="0"/>
    <n v="2179"/>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2179"/>
  </r>
  <r>
    <s v="Werkingssubsidies voor het programma Research in Brussels B2B brains back to Brussels bestemd voor universiteiten en hogescholen"/>
    <s v="Subventions de fonctionnement pour le programmes B2B brains back to Brussels destiné aux universités et hautes écoles"/>
    <s v="02 003.53.02.4430"/>
    <m/>
    <x v="0"/>
    <n v="1019"/>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1019"/>
  </r>
  <r>
    <s v="Dépenses de fonctionnement liées aux marchés publics pour expertises, gestion de dossiers, recherche et études par des tiers "/>
    <s v="Werkingsuitgaven verbonden met overheidsopdrachten voor expertises, beheer van dossiers, onderzoek en studies door derden"/>
    <s v="14 001.08.01.1211"/>
    <m/>
    <x v="0"/>
    <n v="5"/>
    <n v="100"/>
    <s v="13. Algemene kennisvooruitgang: O&amp;O gefinancierd uit andere bronnen dan AUF"/>
    <x v="1"/>
    <s v="Brussels Hoofdstedelijk Gewest"/>
    <x v="0"/>
    <x v="5"/>
    <s v="410 O&amp;O-programma's en -projecten (subsidies en terugvorderbare voorschotten)"/>
    <s v="410 Programmes et projets de R&amp;D (subventions et avances récupérables)"/>
    <x v="0"/>
    <n v="5"/>
  </r>
  <r>
    <s v="Dépenses de fonctionnement liées aux marchés publics pour la promotion de la recherche et le développement d'une société de la connaissance"/>
    <s v="Werkingsuitgaven verbonden met overheidsopdrachten voor de promotie van het wetenschappelijk onderzoek en aan de ontwikkeling van een kennismaatschappij"/>
    <s v="14 001.08.02.1211"/>
    <m/>
    <x v="0"/>
    <n v="15"/>
    <n v="100"/>
    <s v="13. Algemene kennisvooruitgang: O&amp;O gefinancierd uit andere bronnen dan AUF"/>
    <x v="1"/>
    <s v="Brussels Hoofdstedelijk Gewest"/>
    <x v="0"/>
    <x v="5"/>
    <s v="314 Subsidies voor studies, enquêtes, onderzoek-contracten, acties n.e.g."/>
    <s v="314 Subventions pour études, enquêtes, contrats de recherche, actions n.c.a."/>
    <x v="6"/>
    <n v="15"/>
  </r>
  <r>
    <s v="Dépenses juridiques"/>
    <s v="Juridische uitgaven"/>
    <s v="14 001.08.04.1211"/>
    <m/>
    <x v="0"/>
    <n v="2"/>
    <n v="100"/>
    <s v="13. Algemene kennisvooruitgang: O&amp;O gefinancierd uit andere bronnen dan AUF"/>
    <x v="1"/>
    <s v="Brussels Hoofdstedelijk Gewest"/>
    <x v="0"/>
    <x v="5"/>
    <s v="312 Administratie, controle, commissies, jury's..."/>
    <s v="312 Administration, contrôle, commissions, jurys..."/>
    <x v="6"/>
    <n v="2"/>
  </r>
  <r>
    <s v="Werkingssubsidies aan privé-verenigingen tencinde de promotie van het onderzoek te verzekeren"/>
    <s v="Subventions de fonctionnement aux associations privées afin d'assurer la promotion de la recherche"/>
    <s v="14 002.34.01.3300"/>
    <m/>
    <x v="0"/>
    <n v="359"/>
    <n v="100"/>
    <s v="13. Algemene kennisvooruitgang: O&amp;O gefinancierd uit andere bronnen dan AUF"/>
    <x v="1"/>
    <s v="Brussels Hoofdstedelijk Gewest"/>
    <x v="0"/>
    <x v="5"/>
    <s v="311 Subsidies reizen, beurzen, congressen, publikaties, tentoonstellingen..."/>
    <s v="311 Subventions, voyages, bourses, congrès, publications, expositions..."/>
    <x v="6"/>
    <n v="359"/>
  </r>
  <r>
    <s v="Werkingssubsidies aan onderwijsintellingen ten einide van de bevordering van het onderzoek en de ontwikkeling van een kennismaatschappij te verzekeren"/>
    <s v="Subventions de fonctionnement aux institutions d'enseignement afin d'assurer la promotion de la recherche et le développement d'une société de la connaissance"/>
    <s v="14 002.53.02.4430"/>
    <m/>
    <x v="0"/>
    <n v="138"/>
    <n v="100"/>
    <s v="13. Algemene kennisvooruitgang: O&amp;O gefinancierd uit andere bronnen dan AUF"/>
    <x v="1"/>
    <s v="Brussels Hoofdstedelijk Gewest"/>
    <x v="0"/>
    <x v="5"/>
    <s v="311 Subsidies reizen, beurzen, congressen, publikaties, tentoonstellingen..."/>
    <s v="311 Subventions, voyages, bourses, congrès, publications, expositions..."/>
    <x v="6"/>
    <n v="138"/>
  </r>
  <r>
    <s v="Werkingssubisidies aan privé instellingen voor onderzoeken, acties of studies zonder economische doel"/>
    <s v="Subventions de fonctionnement aux associations privées pour des recherches, actions ou études sans but économique"/>
    <s v="14 003.34.01.3300"/>
    <m/>
    <x v="0"/>
    <n v="30"/>
    <n v="100"/>
    <s v="13. Algemene kennisvooruitgang: O&amp;O gefinancierd uit andere bronnen dan AUF"/>
    <x v="1"/>
    <s v="Brussels Hoofdstedelijk Gewest"/>
    <x v="0"/>
    <x v="5"/>
    <s v="314 Subsidies voor studies, enquêtes, onderzoek-contracten, acties n.e.g."/>
    <s v="314 Subventions pour études, enquêtes, contrats de recherche, actions n.c.a."/>
    <x v="6"/>
    <n v="30"/>
  </r>
  <r>
    <s v="Werkingssubidies aan onderwijsinstellingen voor onderzoeken, acties of studies zonder economische doel"/>
    <s v="Subventions de fonctionnement aux institutions d'enseignement pour des recherches, actions ou études sans but économique"/>
    <s v="14 003.53.01.4430"/>
    <m/>
    <x v="0"/>
    <n v="64"/>
    <n v="100"/>
    <s v="13. Algemene kennisvooruitgang: O&amp;O gefinancierd uit andere bronnen dan AUF"/>
    <x v="1"/>
    <s v="Brussels Hoofdstedelijk Gewest"/>
    <x v="0"/>
    <x v="5"/>
    <s v="314 Subsidies voor studies, enquêtes, onderzoek-contracten, acties n.e.g."/>
    <s v="314 Subventions pour études, enquêtes, contrats de recherche, actions n.c.a."/>
    <x v="6"/>
    <n v="64"/>
  </r>
  <r>
    <s v="Dotation à WBI"/>
    <s v="Dotation à WBI"/>
    <s v="14114101"/>
    <m/>
    <x v="0"/>
    <n v="36873"/>
    <n v="2"/>
    <s v="09. Opvoeding"/>
    <x v="2"/>
    <s v="Franse Gemeenschap"/>
    <x v="1"/>
    <x v="5"/>
    <s v="322 Administratie, controle, commissies, jury's..."/>
    <s v="322 Administration, contrôle, commissions, jurys..."/>
    <x v="6"/>
    <n v="737.46"/>
  </r>
  <r>
    <s v="Honor. rém. experts mat. santé"/>
    <s v="Honor. rém. experts mat. santé"/>
    <s v="16011201"/>
    <m/>
    <x v="0"/>
    <n v="28"/>
    <n v="15"/>
    <s v="07. Gezondheid"/>
    <x v="4"/>
    <s v="Franse Gemeenschap"/>
    <x v="1"/>
    <x v="5"/>
    <s v="324 Subsidies voor studies, enquêtes, expertise-contracten, onderzoekcontracten, acties n.e.g."/>
    <s v="324 Subventions pour études, enquêtes, contrats d'expertise, contrats de recherche, actions n.c.a."/>
    <x v="6"/>
    <n v="4.2"/>
  </r>
  <r>
    <s v="Santé, com. études, rech."/>
    <s v="Santé, com. études, rech."/>
    <s v="16011220"/>
    <m/>
    <x v="0"/>
    <n v="20"/>
    <n v="55"/>
    <s v="07. Gezondheid"/>
    <x v="4"/>
    <s v="Franse Gemeenschap"/>
    <x v="1"/>
    <x v="5"/>
    <s v="314 Subsidies voor studies, enquêtes, onderzoek-contracten, acties n.e.g."/>
    <s v="314 Subventions pour études, enquêtes, contrats de recherche, actions n.c.a."/>
    <x v="6"/>
    <n v="11"/>
  </r>
  <r>
    <s v="Dot. Acad. médecine"/>
    <s v="Dot. Acad. médecine"/>
    <s v="16123302"/>
    <m/>
    <x v="0"/>
    <n v="83"/>
    <n v="25"/>
    <s v="07. Gezondheid"/>
    <x v="4"/>
    <s v="Franse Gemeenschap"/>
    <x v="1"/>
    <x v="5"/>
    <s v="220 Academies"/>
    <s v="220 Académies"/>
    <x v="5"/>
    <n v="20.75"/>
  </r>
  <r>
    <s v="Promotion de la santé et médecine préventive"/>
    <s v="Promotion de la santé et médecine préventive"/>
    <s v="16251201"/>
    <m/>
    <x v="0"/>
    <n v="610"/>
    <n v="7"/>
    <s v="07. Gezondheid"/>
    <x v="4"/>
    <s v="Franse Gemeenschap"/>
    <x v="1"/>
    <x v="5"/>
    <s v="211 Basisfinanciering, werking, investeringen van de WI"/>
    <s v="211 Financement de base, fonctionnement, investissements des IS"/>
    <x v="5"/>
    <n v="42.7"/>
  </r>
  <r>
    <s v="Problématiques émergentes et projets pilotes"/>
    <s v="Problématiques émergentes et projets pilotes"/>
    <s v="16253302"/>
    <m/>
    <x v="0"/>
    <n v="375"/>
    <n v="5"/>
    <s v="07. Gezondheid"/>
    <x v="4"/>
    <s v="Franse Gemeenschap"/>
    <x v="1"/>
    <x v="5"/>
    <s v="324 Subsidies voor studies, enquêtes, expertise-contracten, onderzoekcontracten, acties n.e.g."/>
    <s v="324 Subventions pour études, enquêtes, contrats d'expertise, contrats de recherche, actions n.c.a."/>
    <x v="6"/>
    <n v="18.75"/>
  </r>
  <r>
    <s v="Subvention Inst.Sc. L. Pasteur"/>
    <s v="Subvention Inst.Sc. L. Pasteur"/>
    <s v="16254540"/>
    <m/>
    <x v="0"/>
    <n v="38"/>
    <n v="10"/>
    <s v="07. Gezondheid"/>
    <x v="4"/>
    <s v="Franse Gemeenschap"/>
    <x v="1"/>
    <x v="5"/>
    <s v="211 Basisfinanciering, werking, investeringen van de WI"/>
    <s v="211 Financement de base, fonctionnement, investissements des IS"/>
    <x v="5"/>
    <n v="3.8"/>
  </r>
  <r>
    <s v="Subvention ONE"/>
    <s v="Subvention ONE"/>
    <s v="19114101"/>
    <m/>
    <x v="0"/>
    <n v="235775"/>
    <n v="1"/>
    <s v="07. Gezondheid"/>
    <x v="4"/>
    <s v="Franse Gemeenschap"/>
    <x v="1"/>
    <x v="5"/>
    <s v="313 Subsidies aan instellingen en verenigingen n.e.g."/>
    <s v="313 Subventions aux institutions et associations n.c.a."/>
    <x v="6"/>
    <n v="2357.75"/>
  </r>
  <r>
    <s v="Dép. Culture...enquêtes..."/>
    <s v="Dép. Culture...enquêtes..."/>
    <s v="20111220"/>
    <m/>
    <x v="0"/>
    <n v="250"/>
    <n v="55"/>
    <s v="10. Cultuur, recreatie, godsdienst en media"/>
    <x v="5"/>
    <s v="Franse Gemeenschap"/>
    <x v="1"/>
    <x v="5"/>
    <s v="324 Subsidies voor studies, enquêtes, expertise-contracten, onderzoekcontracten, acties n.e.g."/>
    <s v="324 Subventions pour études, enquêtes, contrats d'expertise, contrats de recherche, actions n.c.a."/>
    <x v="6"/>
    <n v="137.5"/>
  </r>
  <r>
    <s v="Subventions musées"/>
    <s v="Subventions musées"/>
    <s v="24113307"/>
    <m/>
    <x v="0"/>
    <n v="305"/>
    <n v="25"/>
    <s v="10. Cultuur, recreatie, godsdienst en media"/>
    <x v="5"/>
    <s v="Franse Gemeenschap"/>
    <x v="1"/>
    <x v="5"/>
    <s v="324 Subsidies voor studies, enquêtes, expertise-contracten, onderzoekcontracten, acties n.e.g."/>
    <s v="324 Subventions pour études, enquêtes, contrats d'expertise, contrats de recherche, actions n.c.a."/>
    <x v="6"/>
    <n v="76.25"/>
  </r>
  <r>
    <s v="Subventions musées"/>
    <s v="Subventions musées"/>
    <s v="24113308"/>
    <m/>
    <x v="0"/>
    <n v="75"/>
    <n v="25"/>
    <s v="10. Cultuur, recreatie, godsdienst en media"/>
    <x v="5"/>
    <s v="Franse Gemeenschap"/>
    <x v="1"/>
    <x v="5"/>
    <s v="324 Subsidies voor studies, enquêtes, expertise-contracten, onderzoekcontracten, acties n.e.g."/>
    <s v="324 Subventions pour études, enquêtes, contrats d'expertise, contrats de recherche, actions n.c.a."/>
    <x v="6"/>
    <n v="18.75"/>
  </r>
  <r>
    <s v="Subventions musées"/>
    <s v="Subventions musées"/>
    <s v="24113309"/>
    <m/>
    <x v="0"/>
    <n v="10"/>
    <n v="25"/>
    <s v="10. Cultuur, recreatie, godsdienst en media"/>
    <x v="5"/>
    <s v="Franse Gemeenschap"/>
    <x v="1"/>
    <x v="5"/>
    <s v="324 Subsidies voor studies, enquêtes, expertise-contracten, onderzoekcontracten, acties n.e.g."/>
    <s v="324 Subventions pour études, enquêtes, contrats d'expertise, contrats de recherche, actions n.c.a."/>
    <x v="6"/>
    <n v="2.5"/>
  </r>
  <r>
    <s v="Subventions musées"/>
    <s v="Subventions musées"/>
    <s v="24113310"/>
    <m/>
    <x v="0"/>
    <n v="84"/>
    <n v="25"/>
    <s v="10. Cultuur, recreatie, godsdienst en media"/>
    <x v="5"/>
    <s v="Franse Gemeenschap"/>
    <x v="1"/>
    <x v="5"/>
    <s v="324 Subsidies voor studies, enquêtes, expertise-contracten, onderzoekcontracten, acties n.e.g."/>
    <s v="324 Subventions pour études, enquêtes, contrats d'expertise, contrats de recherche, actions n.c.a."/>
    <x v="6"/>
    <n v="21"/>
  </r>
  <r>
    <s v="Subventions musées"/>
    <s v="Subventions musées"/>
    <s v="24113334"/>
    <m/>
    <x v="0"/>
    <n v="3462"/>
    <n v="22"/>
    <s v="10. Cultuur, recreatie, godsdienst en media"/>
    <x v="5"/>
    <s v="Franse Gemeenschap"/>
    <x v="1"/>
    <x v="5"/>
    <s v="324 Subsidies voor studies, enquêtes, expertise-contracten, onderzoekcontracten, acties n.e.g."/>
    <s v="324 Subventions pour études, enquêtes, contrats d'expertise, contrats de recherche, actions n.c.a."/>
    <x v="6"/>
    <n v="761.64"/>
  </r>
  <r>
    <s v="Subventions musées publics"/>
    <s v="Subventions musées publics"/>
    <s v="24114314"/>
    <m/>
    <x v="0"/>
    <n v="1633"/>
    <n v="25"/>
    <s v="10. Cultuur, recreatie, godsdienst en media"/>
    <x v="5"/>
    <s v="Franse Gemeenschap"/>
    <x v="1"/>
    <x v="5"/>
    <s v="324 Subsidies voor studies, enquêtes, expertise-contracten, onderzoekcontracten, acties n.e.g."/>
    <s v="324 Subventions pour études, enquêtes, contrats d'expertise, contrats de recherche, actions n.c.a."/>
    <x v="6"/>
    <n v="408.25"/>
  </r>
  <r>
    <s v="Subventions activités rech. ethnol."/>
    <s v="Subventions activités rech. ethnol."/>
    <s v="24133322"/>
    <m/>
    <x v="0"/>
    <n v="23"/>
    <n v="50"/>
    <s v="10. Cultuur, recreatie, godsdienst en media"/>
    <x v="5"/>
    <s v="Franse Gemeenschap"/>
    <x v="1"/>
    <x v="5"/>
    <s v="324 Subsidies voor studies, enquêtes, expertise-contracten, onderzoekcontracten, acties n.e.g."/>
    <s v="324 Subventions pour études, enquêtes, contrats d'expertise, contrats de recherche, actions n.c.a."/>
    <x v="6"/>
    <n v="11.5"/>
  </r>
  <r>
    <s v="Subventions Centres de culture scient."/>
    <s v="Subventions Centres de culture scient."/>
    <s v="24153340"/>
    <m/>
    <x v="0"/>
    <n v="15"/>
    <n v="100"/>
    <s v="10. Cultuur, recreatie, godsdienst en media"/>
    <x v="5"/>
    <s v="Franse Gemeenschap"/>
    <x v="1"/>
    <x v="5"/>
    <s v="324 Subsidies voor studies, enquêtes, expertise-contracten, onderzoekcontracten, acties n.e.g."/>
    <s v="324 Subventions pour études, enquêtes, contrats d'expertise, contrats de recherche, actions n.c.a."/>
    <x v="6"/>
    <n v="15"/>
  </r>
  <r>
    <s v="Rech...arts plast."/>
    <s v="Rech...arts plast."/>
    <s v="24211260"/>
    <m/>
    <x v="0"/>
    <n v="120"/>
    <n v="1"/>
    <s v="10. Cultuur, recreatie, godsdienst en media"/>
    <x v="5"/>
    <s v="Franse Gemeenschap"/>
    <x v="1"/>
    <x v="5"/>
    <s v="324 Subsidies voor studies, enquêtes, expertise-contracten, onderzoekcontracten, acties n.e.g."/>
    <s v="324 Subventions pour études, enquêtes, contrats d'expertise, contrats de recherche, actions n.c.a."/>
    <x v="6"/>
    <n v="1.2"/>
  </r>
  <r>
    <s v="Etudes rech. dom. sport"/>
    <s v="Etudes rech. dom. sport"/>
    <s v="26221232"/>
    <m/>
    <x v="0"/>
    <n v="145"/>
    <n v="25"/>
    <s v="10. Cultuur, recreatie, godsdienst en media"/>
    <x v="5"/>
    <s v="Franse Gemeenschap"/>
    <x v="1"/>
    <x v="5"/>
    <s v="314 Subsidies voor studies, enquêtes, onderzoek-contracten, acties n.e.g."/>
    <s v="314 Subventions pour études, enquêtes, contrats de recherche, actions n.c.a."/>
    <x v="6"/>
    <n v="36.25"/>
  </r>
  <r>
    <s v="Recherches subventions"/>
    <s v="Recherches subventions"/>
    <s v="40410110"/>
    <m/>
    <x v="0"/>
    <n v="610"/>
    <n v="100"/>
    <s v="09. Opvoeding"/>
    <x v="2"/>
    <s v="Franse Gemeenschap"/>
    <x v="1"/>
    <x v="5"/>
    <s v="324 Subsidies voor studies, enquêtes, expertise-contracten, onderzoekcontracten, acties n.e.g."/>
    <s v="324 Subventions pour études, enquêtes, contrats d'expertise, contrats de recherche, actions n.c.a."/>
    <x v="6"/>
    <n v="610"/>
  </r>
  <r>
    <s v="Frais de rech. en éducation/pol. enseign."/>
    <s v="Frais de rech. en éducation/pol. enseign."/>
    <s v="40411230"/>
    <m/>
    <x v="0"/>
    <n v="10"/>
    <n v="100"/>
    <s v="09. Opvoeding"/>
    <x v="2"/>
    <s v="Franse Gemeenschap"/>
    <x v="1"/>
    <x v="5"/>
    <s v="324 Subsidies voor studies, enquêtes, expertise-contracten, onderzoekcontracten, acties n.e.g."/>
    <s v="324 Subventions pour études, enquêtes, contrats d'expertise, contrats de recherche, actions n.c.a."/>
    <x v="6"/>
    <n v="10"/>
  </r>
  <r>
    <s v="Subvention recherches &amp; études pédagogiques"/>
    <s v="Subvention recherches &amp; études pédagogiques"/>
    <s v="40433308"/>
    <m/>
    <x v="0"/>
    <n v="40"/>
    <n v="55"/>
    <s v="09. Opvoeding"/>
    <x v="2"/>
    <s v="Franse Gemeenschap"/>
    <x v="1"/>
    <x v="5"/>
    <s v="324 Subsidies voor studies, enquêtes, expertise-contracten, onderzoekcontracten, acties n.e.g."/>
    <s v="324 Subventions pour études, enquêtes, contrats d'expertise, contrats de recherche, actions n.c.a."/>
    <x v="6"/>
    <n v="22"/>
  </r>
  <r>
    <s v="Dépenses de service (frais de fonctionnement)"/>
    <s v="Dépenses de service (frais de fonctionnement)"/>
    <s v="45021202"/>
    <m/>
    <x v="0"/>
    <n v="39"/>
    <n v="25"/>
    <s v="13. Algemene kennisvooruitgang: O&amp;O gefinancierd uit andere bronnen dan AUF"/>
    <x v="1"/>
    <s v="Franse Gemeenschap"/>
    <x v="1"/>
    <x v="5"/>
    <s v="322 Administratie, controle, commissies, jury's..."/>
    <s v="322 Administration, contrôle, commissions, jurys..."/>
    <x v="6"/>
    <n v="9.75"/>
  </r>
  <r>
    <s v="Dépenses de service (biens durables)"/>
    <s v="Dépenses de service (biens durables)"/>
    <s v="45027401"/>
    <m/>
    <x v="0"/>
    <n v="8"/>
    <n v="25"/>
    <s v="13. Algemene kennisvooruitgang: O&amp;O gefinancierd uit andere bronnen dan AUF"/>
    <x v="1"/>
    <s v="Franse Gemeenschap"/>
    <x v="1"/>
    <x v="5"/>
    <s v="322 Administratie, controle, commissies, jury's..."/>
    <s v="322 Administration, contrôle, commissions, jurys..."/>
    <x v="6"/>
    <n v="2"/>
  </r>
  <r>
    <s v="Subvention IHBR/EFAthènes"/>
    <s v="Subvention IHBR/EFAthènes"/>
    <s v="45113303"/>
    <m/>
    <x v="0"/>
    <n v="35"/>
    <n v="100"/>
    <s v="13. Algemene kennisvooruitgang: O&amp;O gefinancierd uit andere bronnen dan AUF"/>
    <x v="1"/>
    <s v="Franse Gemeenschap"/>
    <x v="1"/>
    <x v="5"/>
    <s v="323 Subsidies aan instellingen en verenigingen n.e.g."/>
    <s v="323 Subventions aux institutions et associations n.c.a."/>
    <x v="6"/>
    <n v="35"/>
  </r>
  <r>
    <s v="Subventions Assoc. scientif. et univ."/>
    <s v="Subventions Assoc. scientif. et univ."/>
    <s v="45123305"/>
    <m/>
    <x v="0"/>
    <n v="46"/>
    <n v="100"/>
    <s v="13. Algemene kennisvooruitgang: O&amp;O gefinancierd uit andere bronnen dan AUF"/>
    <x v="1"/>
    <s v="Franse Gemeenschap"/>
    <x v="1"/>
    <x v="5"/>
    <s v="321 Subsidies reizen, beurzen, congressen, publikaties, tentoonstellingen..."/>
    <s v="321 Subventions, voyages, bourses, congrès, publications, expositions..."/>
    <x v="6"/>
    <n v="46"/>
  </r>
  <r>
    <s v="Subvention centre de recherche en math. (CREM)"/>
    <s v="Subvention centre de recherche en math. (CREM)"/>
    <s v="45123306"/>
    <m/>
    <x v="0"/>
    <n v="69"/>
    <n v="100"/>
    <s v="13. Algemene kennisvooruitgang: O&amp;O gefinancierd uit andere bronnen dan AUF"/>
    <x v="1"/>
    <s v="Franse Gemeenschap"/>
    <x v="1"/>
    <x v="5"/>
    <s v="323 Subsidies aan instellingen en verenigingen n.e.g."/>
    <s v="323 Subventions aux institutions et associations n.c.a."/>
    <x v="6"/>
    <n v="69"/>
  </r>
  <r>
    <s v="AUF"/>
    <s v="AUF"/>
    <s v="45123307"/>
    <m/>
    <x v="0"/>
    <n v="74"/>
    <n v="25"/>
    <s v="13. Algemene kennisvooruitgang: O&amp;O gefinancierd uit andere bronnen dan AUF"/>
    <x v="1"/>
    <s v="Franse Gemeenschap"/>
    <x v="1"/>
    <x v="5"/>
    <s v="313 Subsidies aan instellingen en verenigingen n.e.g."/>
    <s v="313 Subventions aux institutions et associations n.c.a."/>
    <x v="6"/>
    <n v="18.5"/>
  </r>
  <r>
    <s v="Subvention diffusion connaiss.scientifique"/>
    <s v="Subvention diffusion connaiss.scientifique"/>
    <s v="45123308"/>
    <m/>
    <x v="0"/>
    <n v="238"/>
    <n v="100"/>
    <s v="13. Algemene kennisvooruitgang: O&amp;O gefinancierd uit andere bronnen dan AUF"/>
    <x v="1"/>
    <s v="Franse Gemeenschap"/>
    <x v="1"/>
    <x v="5"/>
    <s v="321 Subsidies reizen, beurzen, congressen, publikaties, tentoonstellingen..."/>
    <s v="321 Subventions, voyages, bourses, congrès, publications, expositions..."/>
    <x v="6"/>
    <n v="238"/>
  </r>
  <r>
    <s v="Subventions à l'université des aînés"/>
    <s v="Subventions à l'université des aînés"/>
    <s v="45123309"/>
    <m/>
    <x v="0"/>
    <n v="21"/>
    <n v="25"/>
    <s v="13. Algemene kennisvooruitgang: O&amp;O gefinancierd uit andere bronnen dan AUF"/>
    <x v="1"/>
    <s v="Franse Gemeenschap"/>
    <x v="1"/>
    <x v="5"/>
    <s v="730 Andere programma's en projecten op internationaal vlak"/>
    <s v="730 Autres programmes et projets au niveau international"/>
    <x v="3"/>
    <n v="5.25"/>
  </r>
  <r>
    <s v="Subvention FRSFC/I.M. (Inst. Intern. E. Solvay)"/>
    <s v="Subvention FRSFC/I.M. (Inst. Intern. E. Solvay)"/>
    <s v="45123310"/>
    <m/>
    <x v="0"/>
    <n v="47"/>
    <n v="100"/>
    <s v="13. Algemene kennisvooruitgang: O&amp;O gefinancierd uit andere bronnen dan AUF"/>
    <x v="1"/>
    <s v="Franse Gemeenschap"/>
    <x v="1"/>
    <x v="5"/>
    <s v="440 FCFO - Fonds voor Collectief Fundamenteel Onderzoek-initiatief minister"/>
    <s v="440 FRFC - Fonds de la Recherche fondamentale collective-initiative ministérielle"/>
    <x v="0"/>
    <n v="47"/>
  </r>
  <r>
    <s v="Subvention FRSFC/I.M. (CRISP)"/>
    <s v="Subvention FRSFC/I.M. (CRISP)"/>
    <s v="45123311"/>
    <m/>
    <x v="0"/>
    <n v="404"/>
    <n v="100"/>
    <s v="13. Algemene kennisvooruitgang: O&amp;O gefinancierd uit andere bronnen dan AUF"/>
    <x v="1"/>
    <s v="Franse Gemeenschap"/>
    <x v="1"/>
    <x v="5"/>
    <s v="440 FCFO - Fonds voor Collectief Fundamenteel Onderzoek-initiatief minister"/>
    <s v="440 FRFC - Fonds de la Recherche fondamentale collective-initiative ministérielle"/>
    <x v="0"/>
    <n v="404"/>
  </r>
  <r>
    <s v="Subvention FRSFC/I.M."/>
    <s v="Subvention FRSFC/I.M."/>
    <s v="45203101"/>
    <m/>
    <x v="0"/>
    <n v="151"/>
    <n v="100"/>
    <s v="13. Algemene kennisvooruitgang: O&amp;O gefinancierd uit andere bronnen dan AUF"/>
    <x v="1"/>
    <s v="Franse Gemeenschap"/>
    <x v="1"/>
    <x v="5"/>
    <s v="440 FCFO - Fonds voor Collectief Fundamenteel Onderzoek-initiatief minister"/>
    <s v="440 FRFC - Fonds de la Recherche fondamentale collective-initiative ministérielle"/>
    <x v="0"/>
    <n v="151"/>
  </r>
  <r>
    <s v="Subvention FRSFC/I.M. (sites archéologiques)"/>
    <s v="Subvention FRSFC/I.M. (sites archéologiques)"/>
    <s v="45203302"/>
    <m/>
    <x v="0"/>
    <n v="68"/>
    <n v="100"/>
    <s v="13. Algemene kennisvooruitgang: O&amp;O gefinancierd uit andere bronnen dan AUF"/>
    <x v="1"/>
    <s v="Franse Gemeenschap"/>
    <x v="1"/>
    <x v="5"/>
    <s v="440 FCFO - Fonds voor Collectief Fundamenteel Onderzoek-initiatief minister"/>
    <s v="440 FRFC - Fonds de la Recherche fondamentale collective-initiative ministérielle"/>
    <x v="0"/>
    <n v="68"/>
  </r>
  <r>
    <s v="Printemps des Sciences"/>
    <s v="Printemps des Sciences"/>
    <s v="45310101"/>
    <m/>
    <x v="0"/>
    <n v="274"/>
    <n v="100"/>
    <s v="13. Algemene kennisvooruitgang: O&amp;O gefinancierd uit andere bronnen dan AUF"/>
    <x v="1"/>
    <s v="Franse Gemeenschap"/>
    <x v="1"/>
    <x v="5"/>
    <s v="321 Subsidies reizen, beurzen, congressen, publikaties, tentoonstellingen..."/>
    <s v="321 Subventions, voyages, bourses, congrès, publications, expositions..."/>
    <x v="6"/>
    <n v="274"/>
  </r>
  <r>
    <s v="Subvention prix, bourses et voyages en groupe"/>
    <s v="Subvention prix, bourses et voyages en groupe"/>
    <s v="45313309"/>
    <m/>
    <x v="0"/>
    <n v="167"/>
    <n v="100"/>
    <s v="13. Algemene kennisvooruitgang: O&amp;O gefinancierd uit andere bronnen dan AUF"/>
    <x v="1"/>
    <s v="Franse Gemeenschap"/>
    <x v="1"/>
    <x v="5"/>
    <s v="321 Subsidies reizen, beurzen, congressen, publikaties, tentoonstellingen..."/>
    <s v="321 Subventions, voyages, bourses, congrès, publications, expositions..."/>
    <x v="6"/>
    <n v="167"/>
  </r>
  <r>
    <s v="Subventions aux associations étudiants"/>
    <s v="Subventions aux associations étudiants"/>
    <s v="45313311"/>
    <m/>
    <x v="0"/>
    <n v="105"/>
    <n v="10"/>
    <s v="09. Opvoeding"/>
    <x v="2"/>
    <s v="Franse Gemeenschap"/>
    <x v="1"/>
    <x v="5"/>
    <s v="321 Subsidies reizen, beurzen, congressen, publikaties, tentoonstellingen..."/>
    <s v="321 Subventions, voyages, bourses, congrès, publications, expositions..."/>
    <x v="6"/>
    <n v="10.5"/>
  </r>
  <r>
    <s v="Subvention FNRS (Loi 27/7/71+Plan expans.)"/>
    <s v="Subvention FNRS (Loi 27/7/71+Plan expans.)"/>
    <s v="45334104à05"/>
    <m/>
    <x v="0"/>
    <n v="49852"/>
    <n v="100"/>
    <s v="13. Algemene kennisvooruitgang: O&amp;O gefinancierd uit andere bronnen dan AUF"/>
    <x v="1"/>
    <s v="Franse Gemeenschap"/>
    <x v="1"/>
    <x v="5"/>
    <s v="510 NFWO - Nationaal Fonds voor Wetenschappelijk Onderzoek"/>
    <s v="510 FNRS - Fonds national de Recherche scientifique"/>
    <x v="2"/>
    <n v="49852"/>
  </r>
  <r>
    <s v="Subvention FRSM"/>
    <s v="Subvention FRSM"/>
    <s v="45334106"/>
    <m/>
    <x v="0"/>
    <n v="9616"/>
    <n v="100"/>
    <s v="13. Algemene kennisvooruitgang: O&amp;O gefinancierd uit andere bronnen dan AUF"/>
    <x v="1"/>
    <s v="Franse Gemeenschap"/>
    <x v="1"/>
    <x v="5"/>
    <s v="540 FGWO - Fonds voor Geneeskundig Wetenschappelijk Onderzoek"/>
    <s v="540 FRSM - Fonds de la Recherche scientifique médicale"/>
    <x v="2"/>
    <n v="9616"/>
  </r>
  <r>
    <s v="Subvention FRIA/bourses"/>
    <s v="Subvention FRIA/bourses"/>
    <s v="45334107"/>
    <m/>
    <x v="0"/>
    <n v="12189"/>
    <n v="100"/>
    <s v="13. Algemene kennisvooruitgang: O&amp;O gefinancierd uit andere bronnen dan AUF"/>
    <x v="1"/>
    <s v="Franse Gemeenschap"/>
    <x v="1"/>
    <x v="5"/>
    <s v="450 Specialisatiebeurzen (ex-IWONL)"/>
    <s v="450 Bourses de spécialisation (ex-IRSIA)"/>
    <x v="0"/>
    <n v="12189"/>
  </r>
  <r>
    <s v="Subvention IISN"/>
    <s v="Subvention IISN"/>
    <s v="45334108"/>
    <m/>
    <x v="0"/>
    <n v="8248"/>
    <n v="100"/>
    <s v="13. Algemene kennisvooruitgang: O&amp;O gefinancierd uit andere bronnen dan AUF"/>
    <x v="1"/>
    <s v="Franse Gemeenschap"/>
    <x v="1"/>
    <x v="5"/>
    <s v="530 IIKW - Interuniversitair Instituut voor Kernwetenschappen"/>
    <s v="530 IISN - Institut interuniversitaire des Sciences nucléaires"/>
    <x v="2"/>
    <n v="8248"/>
  </r>
  <r>
    <s v="Subvention FRESH"/>
    <s v="Subvention FRESH"/>
    <s v="45334109"/>
    <m/>
    <x v="0"/>
    <n v="4782"/>
    <n v="100"/>
    <s v="13. Algemene kennisvooruitgang: O&amp;O gefinancierd uit andere bronnen dan AUF"/>
    <x v="1"/>
    <s v="Franse Gemeenschap"/>
    <x v="1"/>
    <x v="5"/>
    <s v="550 ICM - Interuniversitaire College voor Doctoraatsstudies in de Managementwetenschappen"/>
    <s v="550 CIM - Collège interuniversitaire d'Etudes doctorales dans les Sciences du Management"/>
    <x v="2"/>
    <n v="4782"/>
  </r>
  <r>
    <s v="Subvention FRSFC/chercheurs"/>
    <s v="Subvention FRSFC/chercheurs"/>
    <s v="45334110"/>
    <m/>
    <x v="0"/>
    <n v="13640"/>
    <n v="100"/>
    <s v="13. Algemene kennisvooruitgang: O&amp;O gefinancierd uit andere bronnen dan AUF"/>
    <x v="1"/>
    <s v="Franse Gemeenschap"/>
    <x v="1"/>
    <x v="5"/>
    <s v="520 FCFO - Fonds voor Collectief Fundamenteel Onderzoek-initiatief navorsers"/>
    <s v="520 FRFC - Fonds de la Recherche fondamentale collective-initiative chercheurs"/>
    <x v="2"/>
    <n v="13640"/>
  </r>
  <r>
    <s v="Subvention infrastructures de recherche"/>
    <s v="Subvention infrastructures de recherche"/>
    <s v="45344110"/>
    <m/>
    <x v="0"/>
    <n v="600"/>
    <n v="15"/>
    <s v="13. Algemene kennisvooruitgang: O&amp;O gefinancierd uit andere bronnen dan AUF"/>
    <x v="1"/>
    <s v="Franse Gemeenschap"/>
    <x v="1"/>
    <x v="5"/>
    <s v="323 Subsidies aan instellingen en verenigingen n.e.g."/>
    <s v="323 Subventions aux institutions et associations n.c.a."/>
    <x v="6"/>
    <n v="90"/>
  </r>
  <r>
    <s v="Subvention A.R.C."/>
    <s v="Subvention A.R.C."/>
    <s v="45354113"/>
    <m/>
    <x v="0"/>
    <n v="15203"/>
    <n v="100"/>
    <s v="13. Algemene kennisvooruitgang: O&amp;O gefinancierd uit andere bronnen dan AUF"/>
    <x v="1"/>
    <s v="Franse Gemeenschap"/>
    <x v="1"/>
    <x v="5"/>
    <s v="420 GOA - Geconcerteerde onderzoekacties"/>
    <s v="420 ARC - Actions de Recherche concertées"/>
    <x v="0"/>
    <n v="15203"/>
  </r>
  <r>
    <s v="Fonds spéciaux univ."/>
    <s v="Fonds spéciaux univ."/>
    <s v="45354114"/>
    <m/>
    <x v="0"/>
    <n v="15119"/>
    <n v="100"/>
    <s v="13. Algemene kennisvooruitgang: O&amp;O gefinancierd uit andere bronnen dan AUF"/>
    <x v="1"/>
    <s v="Franse Gemeenschap"/>
    <x v="1"/>
    <x v="5"/>
    <s v="130 Speciale fondsen voor onderzoek in universiteiten"/>
    <s v="130 Fonds spéciaux de recherche dans les universités"/>
    <x v="4"/>
    <n v="15119"/>
  </r>
  <r>
    <s v="Application de la charte européenne du chercheur"/>
    <s v="Application de la charte européenne du chercheur"/>
    <s v="45354115"/>
    <m/>
    <x v="0"/>
    <n v="75"/>
    <n v="100"/>
    <s v="13. Algemene kennisvooruitgang: O&amp;O gefinancierd uit andere bronnen dan AUF"/>
    <x v="1"/>
    <s v="Franse Gemeenschap"/>
    <x v="1"/>
    <x v="5"/>
    <s v="322 Administratie, controle, commissies, jury's..."/>
    <s v="322 Administration, contrôle, commissions, jurys..."/>
    <x v="6"/>
    <n v="75"/>
  </r>
  <r>
    <s v="Recherches et enquête en matière d'éducation (OCDE)"/>
    <s v="Recherches et enquête en matière d'éducation (OCDE)"/>
    <s v="45363301"/>
    <m/>
    <x v="0"/>
    <n v="217"/>
    <n v="100"/>
    <s v="09. Opvoeding"/>
    <x v="2"/>
    <s v="Franse Gemeenschap"/>
    <x v="1"/>
    <x v="5"/>
    <s v="730 Andere programma's en projecten op internationaal vlak"/>
    <s v="730 Autres programmes et projets au niveau international"/>
    <x v="3"/>
    <n v="217"/>
  </r>
  <r>
    <s v="Academie Royale des Sciences, Lettres et Beaux-Arts (ARSLB)"/>
    <s v="Academie Royale des Sciences, Lettres et Beaux-Arts (ARSLB)"/>
    <s v="46(6101excl)"/>
    <m/>
    <x v="0"/>
    <n v="569"/>
    <n v="75"/>
    <s v="13. Algemene kennisvooruitgang: O&amp;O gefinancierd uit andere bronnen dan AUF"/>
    <x v="1"/>
    <s v="Franse Gemeenschap"/>
    <x v="1"/>
    <x v="5"/>
    <s v="220 Academies"/>
    <s v="220 Académies"/>
    <x v="5"/>
    <n v="426.75"/>
  </r>
  <r>
    <s v="Serv.commissaires &amp; Délégués Gouvt/Univ."/>
    <s v="Serv.commissaires &amp; Délégués Gouvt/Univ."/>
    <s v="54011101"/>
    <m/>
    <x v="0"/>
    <n v="881"/>
    <n v="25"/>
    <s v="13. Algemene kennisvooruitgang: O&amp;O gefinancierd uit andere bronnen dan AUF"/>
    <x v="1"/>
    <s v="Franse Gemeenschap"/>
    <x v="1"/>
    <x v="5"/>
    <s v="322 Administratie, controle, commissies, jury's..."/>
    <s v="322 Administration, contrôle, commissions, jurys..."/>
    <x v="6"/>
    <n v="220.25"/>
  </r>
  <r>
    <s v="Serv.commissaires &amp; Délégués Gouvt/Univ."/>
    <s v="Serv.commissaires &amp; Délégués Gouvt/Univ."/>
    <s v="54011201"/>
    <m/>
    <x v="0"/>
    <n v="540"/>
    <n v="25"/>
    <s v="13. Algemene kennisvooruitgang: O&amp;O gefinancierd uit andere bronnen dan AUF"/>
    <x v="1"/>
    <s v="Franse Gemeenschap"/>
    <x v="1"/>
    <x v="5"/>
    <s v="322 Administratie, controle, commissies, jury's..."/>
    <s v="322 Administration, contrôle, commissions, jurys..."/>
    <x v="6"/>
    <n v="135"/>
  </r>
  <r>
    <s v="Serv.commissaires &amp; Délégués Gouvt/Univ."/>
    <s v="Serv.commissaires &amp; Délégués Gouvt/Univ."/>
    <s v="54011202"/>
    <m/>
    <x v="0"/>
    <n v="216"/>
    <n v="25"/>
    <s v="13. Algemene kennisvooruitgang: O&amp;O gefinancierd uit andere bronnen dan AUF"/>
    <x v="1"/>
    <s v="Franse Gemeenschap"/>
    <x v="1"/>
    <x v="5"/>
    <s v="322 Administratie, controle, commissies, jury's..."/>
    <s v="322 Administration, contrôle, commissions, jurys..."/>
    <x v="6"/>
    <n v="54"/>
  </r>
  <r>
    <s v="Universités de la communauté-alloc. de fonct."/>
    <s v="Universités de la communauté-alloc. de fonct."/>
    <s v="54104112à14"/>
    <m/>
    <x v="0"/>
    <n v="203734"/>
    <n v="25"/>
    <s v="12. Algemene kennisvooruitgang: O&amp;O gefinancierd uit algemene universiteitsfondsen (AUF)"/>
    <x v="3"/>
    <s v="Franse Gemeenschap"/>
    <x v="1"/>
    <x v="5"/>
    <s v="112 Werkingsuitkering Franstalige instellingen"/>
    <s v="112 Allocation de fonctionnement institutions francophones"/>
    <x v="4"/>
    <n v="50933.5"/>
  </r>
  <r>
    <s v="AcadémieWallonie-Europe-alloc. De fonct."/>
    <s v="AcadémieWallonie-Europe-alloc. De fonct."/>
    <s v="54104115"/>
    <m/>
    <x v="0"/>
    <n v="10665"/>
    <n v="25"/>
    <s v="12. Algemene kennisvooruitgang: O&amp;O gefinancierd uit algemene universiteitsfondsen (AUF)"/>
    <x v="3"/>
    <s v="Franse Gemeenschap"/>
    <x v="1"/>
    <x v="5"/>
    <s v="112 Werkingsuitkering Franstalige instellingen"/>
    <s v="112 Allocation de fonctionnement institutions francophones"/>
    <x v="4"/>
    <n v="2666.25"/>
  </r>
  <r>
    <s v="Subvention C.H.U."/>
    <s v="Subvention C.H.U."/>
    <s v="54114116"/>
    <m/>
    <x v="0"/>
    <n v="8924"/>
    <n v="25"/>
    <s v="12. Algemene kennisvooruitgang: O&amp;O gefinancierd uit algemene universiteitsfondsen (AUF)"/>
    <x v="3"/>
    <s v="Franse Gemeenschap"/>
    <x v="1"/>
    <x v="5"/>
    <s v="145 Bijzondere kredietlijnen (niet harmoniseerbaar)"/>
    <s v="145 Lignes de crédit particulières (non harmonisables)"/>
    <x v="4"/>
    <n v="2231"/>
  </r>
  <r>
    <s v="Subvention K CHU-Ulg"/>
    <s v="Subvention K CHU-Ulg"/>
    <s v="54116101"/>
    <m/>
    <x v="0"/>
    <n v="2120"/>
    <n v="25"/>
    <s v="12. Algemene kennisvooruitgang: O&amp;O gefinancierd uit algemene universiteitsfondsen (AUF)"/>
    <x v="3"/>
    <s v="Franse Gemeenschap"/>
    <x v="1"/>
    <x v="5"/>
    <s v="144 Academische ziekenhuizen"/>
    <s v="144 Hôpitaux académiques"/>
    <x v="4"/>
    <n v="530"/>
  </r>
  <r>
    <s v="Subventions sociales Univ. CFB"/>
    <s v="Subventions sociales Univ. CFB"/>
    <s v="54134115"/>
    <m/>
    <x v="0"/>
    <n v="6566"/>
    <n v="25"/>
    <s v="12. Algemene kennisvooruitgang: O&amp;O gefinancierd uit algemene universiteitsfondsen (AUF)"/>
    <x v="3"/>
    <s v="Franse Gemeenschap"/>
    <x v="1"/>
    <x v="5"/>
    <s v="112 Werkingsuitkering Franstalige instellingen"/>
    <s v="112 Allocation de fonctionnement institutions francophones"/>
    <x v="4"/>
    <n v="1641.5"/>
  </r>
  <r>
    <s v="Art. 34 loi 27/07/71"/>
    <s v="Art. 34 loi 27/07/71"/>
    <s v="54204402"/>
    <m/>
    <x v="0"/>
    <n v="7571"/>
    <n v="25"/>
    <s v="12. Algemene kennisvooruitgang: O&amp;O gefinancierd uit algemene universiteitsfondsen (AUF)"/>
    <x v="3"/>
    <s v="Franse Gemeenschap"/>
    <x v="1"/>
    <x v="5"/>
    <s v="145 Bijzondere kredietlijnen (niet harmoniseerbaar)"/>
    <s v="145 Lignes de crédit particulières (non harmonisables)"/>
    <x v="4"/>
    <n v="1892.75"/>
  </r>
  <r>
    <s v="Subvention Dép. Environnement ULg"/>
    <s v="Subvention Dép. Environnement ULg"/>
    <s v="54214404"/>
    <m/>
    <x v="0"/>
    <n v="3055"/>
    <n v="25"/>
    <s v="12. Algemene kennisvooruitgang: O&amp;O gefinancierd uit algemene universiteitsfondsen (AUF)"/>
    <x v="3"/>
    <s v="Franse Gemeenschap"/>
    <x v="1"/>
    <x v="5"/>
    <s v="121 Fondation Universitaire Luxembourgeoise - F.U.L."/>
    <s v="121 Fondation Universitaire Luxembourgeoise - F.U.L."/>
    <x v="4"/>
    <n v="763.75"/>
  </r>
  <r>
    <s v="Subvention Institut Univ. Etude Judaisme M.Buber"/>
    <s v="Subvention Institut Univ. Etude Judaisme M.Buber"/>
    <s v="54214405"/>
    <m/>
    <x v="0"/>
    <n v="157"/>
    <n v="25"/>
    <s v="13. Algemene kennisvooruitgang: O&amp;O gefinancierd uit andere bronnen dan AUF"/>
    <x v="1"/>
    <s v="Franse Gemeenschap"/>
    <x v="1"/>
    <x v="5"/>
    <s v="128 Universitair Instituut voor de Studie van het Jodendom - Martin Buber"/>
    <s v="128 Institut universitaire pour l'étude du judaïsme - Martin Buber"/>
    <x v="4"/>
    <n v="39.25"/>
  </r>
  <r>
    <s v="Subventions sociales Univ. Subventionnées"/>
    <s v="Subventions sociales Univ. Subventionnées"/>
    <s v="54224403"/>
    <m/>
    <x v="0"/>
    <n v="15522"/>
    <n v="25"/>
    <s v="12. Algemene kennisvooruitgang: O&amp;O gefinancierd uit algemene universiteitsfondsen (AUF)"/>
    <x v="3"/>
    <s v="Franse Gemeenschap"/>
    <x v="1"/>
    <x v="5"/>
    <s v="112 Werkingsuitkering Franstalige instellingen"/>
    <s v="112 Allocation de fonctionnement institutions francophones"/>
    <x v="4"/>
    <n v="3880.5"/>
  </r>
  <r>
    <s v="Universités libres-alloc. de fonct."/>
    <s v="Universités libres-alloc. de fonct."/>
    <s v="54234412à17"/>
    <m/>
    <x v="0"/>
    <n v="396058"/>
    <n v="25"/>
    <s v="12. Algemene kennisvooruitgang: O&amp;O gefinancierd uit algemene universiteitsfondsen (AUF)"/>
    <x v="3"/>
    <s v="Franse Gemeenschap"/>
    <x v="1"/>
    <x v="5"/>
    <s v="112 Werkingsuitkering Franstalige instellingen"/>
    <s v="112 Allocation de fonctionnement institutions francophones"/>
    <x v="4"/>
    <n v="99014.5"/>
  </r>
  <r>
    <s v="Académie Louvain-alloc. de fonct."/>
    <s v="Académie Louvain-alloc. de fonct."/>
    <s v="54234418"/>
    <m/>
    <x v="0"/>
    <n v="16249"/>
    <n v="25"/>
    <s v="12. Algemene kennisvooruitgang: O&amp;O gefinancierd uit algemene universiteitsfondsen (AUF)"/>
    <x v="3"/>
    <s v="Franse Gemeenschap"/>
    <x v="1"/>
    <x v="5"/>
    <s v="112 Werkingsuitkering Franstalige instellingen"/>
    <s v="112 Allocation de fonctionnement institutions francophones"/>
    <x v="4"/>
    <n v="4062.25"/>
  </r>
  <r>
    <s v="Académie Wallonie-Bruxelles-alloc. de fonct."/>
    <s v="Académie Wallonie-Bruxelles-alloc. de fonct."/>
    <s v="54234419"/>
    <m/>
    <x v="0"/>
    <n v="14612"/>
    <n v="25"/>
    <s v="12. Algemene kennisvooruitgang: O&amp;O gefinancierd uit algemene universiteitsfondsen (AUF)"/>
    <x v="3"/>
    <s v="Franse Gemeenschap"/>
    <x v="1"/>
    <x v="5"/>
    <s v="112 Werkingsuitkering Franstalige instellingen"/>
    <s v="112 Allocation de fonctionnement institutions francophones"/>
    <x v="4"/>
    <n v="3653"/>
  </r>
  <r>
    <s v="Subvention CUNIC (Centre Univ. Charleroi)/CIFoP/IPC"/>
    <s v="Subvention CUNIC (Centre Univ. Charleroi)/CIFoP/IPC"/>
    <s v="54303314"/>
    <m/>
    <x v="0"/>
    <n v="246"/>
    <n v="25"/>
    <s v="13. Algemene kennisvooruitgang: O&amp;O gefinancierd uit andere bronnen dan AUF"/>
    <x v="1"/>
    <s v="Franse Gemeenschap"/>
    <x v="1"/>
    <x v="5"/>
    <s v="323 Subsidies aan instellingen en verenigingen n.e.g."/>
    <s v="323 Subventions aux institutions et associations n.c.a."/>
    <x v="6"/>
    <n v="61.5"/>
  </r>
  <r>
    <s v="Achats biens non durables &amp; services"/>
    <s v="Achats biens non durables &amp; services"/>
    <s v="54411201"/>
    <m/>
    <x v="0"/>
    <n v="11"/>
    <n v="25"/>
    <s v="13. Algemene kennisvooruitgang: O&amp;O gefinancierd uit andere bronnen dan AUF"/>
    <x v="1"/>
    <s v="Franse Gemeenschap"/>
    <x v="1"/>
    <x v="5"/>
    <s v="323 Subsidies aan instellingen en verenigingen n.e.g."/>
    <s v="323 Subventions aux institutions et associations n.c.a."/>
    <x v="6"/>
    <n v="2.75"/>
  </r>
  <r>
    <s v="Subvention Promotion Univ."/>
    <s v="Subvention Promotion Univ."/>
    <s v="54413301"/>
    <m/>
    <x v="0"/>
    <n v="46"/>
    <n v="15"/>
    <s v="12. Algemene kennisvooruitgang: O&amp;O gefinancierd uit algemene universiteitsfondsen (AUF)"/>
    <x v="3"/>
    <s v="Franse Gemeenschap"/>
    <x v="1"/>
    <x v="5"/>
    <s v="324 Subsidies voor studies, enquêtes, expertise-contracten, onderzoekcontracten, acties n.e.g."/>
    <s v="324 Subventions pour études, enquêtes, contrats d'expertise, contrats de recherche, actions n.c.a."/>
    <x v="6"/>
    <n v="6.9"/>
  </r>
  <r>
    <s v="Subvention fonct. CIUF"/>
    <s v="Subvention fonct. CIUF"/>
    <s v="54424104"/>
    <m/>
    <x v="0"/>
    <n v="331"/>
    <n v="25"/>
    <s v="13. Algemene kennisvooruitgang: O&amp;O gefinancierd uit andere bronnen dan AUF"/>
    <x v="1"/>
    <s v="Franse Gemeenschap"/>
    <x v="1"/>
    <x v="5"/>
    <s v="323 Subsidies aan instellingen en verenigingen n.e.g."/>
    <s v="323 Subventions aux institutions et associations n.c.a."/>
    <x v="6"/>
    <n v="82.75"/>
  </r>
  <r>
    <s v="Fonct. Cent.rech.Mét. ULg (frais de fonctionnement)"/>
    <s v="Fonct. Cent.rech.Mét. ULg (frais de fonctionnement)"/>
    <s v="54433315"/>
    <m/>
    <x v="0"/>
    <n v="353"/>
    <n v="25"/>
    <s v="06. Industriële productie en technologie"/>
    <x v="0"/>
    <s v="Franse Gemeenschap"/>
    <x v="1"/>
    <x v="5"/>
    <s v="211 Basisfinanciering, werking, investeringen van de WI"/>
    <s v="211 Financement de base, fonctionnement, investissements des IS"/>
    <x v="5"/>
    <n v="88.25"/>
  </r>
  <r>
    <s v="Subvention Fac.Théolo.protest.Bxl. "/>
    <s v="Subvention Fac.Théolo.protest.Bxl. "/>
    <s v="54434414"/>
    <m/>
    <x v="0"/>
    <n v="198"/>
    <n v="25"/>
    <s v="12. Algemene kennisvooruitgang: O&amp;O gefinancierd uit algemene universiteitsfondsen (AUF)"/>
    <x v="3"/>
    <s v="Franse Gemeenschap"/>
    <x v="1"/>
    <x v="5"/>
    <s v="124 Universitaire Faculteit voor Protestantse Godgeleerdheid"/>
    <s v="124 Faculté universitaire de théologie protestante"/>
    <x v="4"/>
    <n v="49.5"/>
  </r>
  <r>
    <s v="Subventions sociales Fac.Théolo.protest.Bxl."/>
    <s v="Subventions sociales Fac.Théolo.protest.Bxl."/>
    <s v="54444415"/>
    <m/>
    <x v="0"/>
    <n v="6"/>
    <n v="25"/>
    <s v="12. Algemene kennisvooruitgang: O&amp;O gefinancierd uit algemene universiteitsfondsen (AUF)"/>
    <x v="3"/>
    <s v="Franse Gemeenschap"/>
    <x v="1"/>
    <x v="5"/>
    <s v="124 Universitaire Faculteit voor Protestantse Godgeleerdheid"/>
    <s v="124 Faculté universitaire de théologie protestante"/>
    <x v="4"/>
    <n v="1.5"/>
  </r>
  <r>
    <s v="Bibliothèque virtuelle"/>
    <s v="Bibliothèque virtuelle"/>
    <s v="54454002"/>
    <m/>
    <x v="0"/>
    <n v="235"/>
    <n v="100"/>
    <s v="13. Algemene kennisvooruitgang: O&amp;O gefinancierd uit andere bronnen dan AUF"/>
    <x v="1"/>
    <s v="Franse Gemeenschap"/>
    <x v="1"/>
    <x v="5"/>
    <s v="112 Werkingsuitkering Franstalige instellingen"/>
    <s v="112 Allocation de fonctionnement institutions francophones"/>
    <x v="4"/>
    <n v="235"/>
  </r>
  <r>
    <s v="Subvention au centre de formation continue"/>
    <s v="Subvention au centre de formation continue"/>
    <s v="54454003"/>
    <m/>
    <x v="0"/>
    <n v="290"/>
    <n v="25"/>
    <s v="12. Algemene kennisvooruitgang: O&amp;O gefinancierd uit algemene universiteitsfondsen (AUF)"/>
    <x v="3"/>
    <s v="Franse Gemeenschap"/>
    <x v="1"/>
    <x v="5"/>
    <s v="124 Universitaire Faculteit voor Protestantse Godgeleerdheid"/>
    <s v="124 Faculté universitaire de théologie protestante"/>
    <x v="4"/>
    <n v="72.5"/>
  </r>
  <r>
    <s v="Amort. Invst. Immo. Univ."/>
    <s v="Amort. Invst. Immo. Univ."/>
    <s v="8601DETTE"/>
    <m/>
    <x v="0"/>
    <n v="2783"/>
    <n v="25"/>
    <s v="13. Algemene kennisvooruitgang: O&amp;O gefinancierd uit andere bronnen dan AUF"/>
    <x v="1"/>
    <s v="Franse Gemeenschap"/>
    <x v="1"/>
    <x v="5"/>
    <s v="145 Bijzondere kredietlijnen (niet harmoniseerbaar)"/>
    <s v="145 Lignes de crédit particulières (non harmonisables)"/>
    <x v="4"/>
    <n v="695.75"/>
  </r>
  <r>
    <s v="Bezoldigingen Rijkspersoneel"/>
    <s v="Rémunérations statutaire"/>
    <s v="126210110300"/>
    <s v="12  JUSTITIE"/>
    <x v="2"/>
    <n v="4920"/>
    <n v="55"/>
    <s v="11. Politieke en sociale systemen, structuren en processen"/>
    <x v="7"/>
    <s v="Federale overheid"/>
    <x v="2"/>
    <x v="5"/>
    <s v="211 Basisfinanciering, werking, investeringen van de WI"/>
    <s v="211 Financement de base, fonctionnement, investissements des IS"/>
    <x v="5"/>
    <n v="2706"/>
  </r>
  <r>
    <s v="Bezoldigingen niet-statutair personeel"/>
    <s v="Rémunérations non statutaire"/>
    <s v="126210110400"/>
    <s v="12  JUSTITIE"/>
    <x v="2"/>
    <n v="1574"/>
    <n v="55"/>
    <s v="11. Politieke en sociale systemen, structuren en processen"/>
    <x v="7"/>
    <s v="Federale overheid"/>
    <x v="2"/>
    <x v="5"/>
    <s v="211 Basisfinanciering, werking, investeringen van de WI"/>
    <s v="211 Financement de base, fonctionnement, investissements des IS"/>
    <x v="5"/>
    <n v="865.7"/>
  </r>
  <r>
    <s v="Dotatie aan NICC"/>
    <s v="Dotation à l'INCC"/>
    <s v="126211410100"/>
    <s v="12  JUSTITIE"/>
    <x v="2"/>
    <n v="4194"/>
    <n v="55"/>
    <s v="11. Politieke en sociale systemen, structuren en processen"/>
    <x v="7"/>
    <s v="Federale overheid"/>
    <x v="2"/>
    <x v="5"/>
    <s v="211 Basisfinanciering, werking, investeringen van de WI"/>
    <s v="211 Financement de base, fonctionnement, investissements des IS"/>
    <x v="5"/>
    <n v="2306.6999999999998"/>
  </r>
  <r>
    <s v="Personeelskosten - veiligheid van de burgers"/>
    <s v="Dépenses de personnel - sécurité des citoyens"/>
    <s v="135611110010"/>
    <s v="13  BINNENLANDSE ZAKEN"/>
    <x v="3"/>
    <n v="110"/>
    <n v="100"/>
    <s v="11. Politieke en sociale systemen, structuren en processen"/>
    <x v="7"/>
    <s v="Federale overheid"/>
    <x v="2"/>
    <x v="5"/>
    <s v="410 O&amp;O-programma's en -projecten (subsidies en terugvorderbare voorschotten)"/>
    <s v="410 Programmes et projets de R&amp;D (subventions et avances récupérables)"/>
    <x v="0"/>
    <n v="110"/>
  </r>
  <r>
    <s v="Wetenschappelijk onderzoek - veiligheid vd burgers"/>
    <s v="Recherche scientifique - sécurité des citoyens"/>
    <s v="135611121141"/>
    <s v="13  BINNENLANDSE ZAKEN"/>
    <x v="3"/>
    <n v="521"/>
    <n v="100"/>
    <s v="11. Politieke en sociale systemen, structuren en processen"/>
    <x v="7"/>
    <s v="Federale overheid"/>
    <x v="2"/>
    <x v="5"/>
    <s v="410 O&amp;O-programma's en -projecten (subsidies en terugvorderbare voorschotten)"/>
    <s v="410 Programmes et projets de R&amp;D (subventions et avances récupérables)"/>
    <x v="0"/>
    <n v="521"/>
  </r>
  <r>
    <s v="Buiten het land gevestigde int. organ.:IHO (bijdrage begroting Intern.hydrograf.org.-Monaco)"/>
    <s v="Organis. intern. en dehors du pays:OHI (quote part dans le budget de l'org.hydrogr.intern.-Monaco)"/>
    <s v="145321354001"/>
    <s v="14  BUITENLANDSE ZAKEN, BUITENLANDSE HANDEL EN ONTWIKKELINGSSAMENWERKING"/>
    <x v="4"/>
    <n v="4606"/>
    <n v="1.0686044026501389"/>
    <s v="01. Exploratie en exploitatie van het aardse milieu"/>
    <x v="8"/>
    <s v="Federale overheid"/>
    <x v="2"/>
    <x v="5"/>
    <s v="720 Andere Belgische bijdragen aan internationale organisaties, instellingen en verenigingen"/>
    <s v="720 Autres contributions belges aux organisations, institutions et associations internationales"/>
    <x v="3"/>
    <n v="49.219918786065399"/>
  </r>
  <r>
    <s v="Buiten het land gevestigde int. organ.:AIEA (bijdrage in de begroting)(kernenergie)"/>
    <s v="Organisation internat. en dehors du pays:AIEA (quote-part dans le budget)"/>
    <s v="145321354001"/>
    <s v="14  BUITENLANDSE ZAKEN, BUITENLANDSE HANDEL EN ONTWIKKELINGSSAMENWERKING"/>
    <x v="4"/>
    <n v="4606"/>
    <n v="94.486001282325276"/>
    <s v="05. Energie"/>
    <x v="12"/>
    <s v="Federale overheid"/>
    <x v="2"/>
    <x v="5"/>
    <s v="720 Andere Belgische bijdragen aan internationale organisaties, instellingen en verenigingen"/>
    <s v="720 Autres contributions belges aux organisations, institutions et associations internationales"/>
    <x v="3"/>
    <n v="4352.0252190639021"/>
  </r>
  <r>
    <s v="Buiten het land gevestigde int. organ.:OESO (bijdrage begroting)"/>
    <s v="Organisation internat. en dehors du pays:OCDE (quote-part dans le budget)"/>
    <s v="145321354001"/>
    <s v="14  BUITENLANDSE ZAKEN, BUITENLANDSE HANDEL EN ONTWIKKELINGSSAMENWERKING"/>
    <x v="4"/>
    <n v="4606"/>
    <n v="4.4453943150245774"/>
    <s v="11. Politieke en sociale systemen, structuren en processen"/>
    <x v="7"/>
    <s v="Federale overheid"/>
    <x v="2"/>
    <x v="5"/>
    <s v="720 Andere Belgische bijdragen aan internationale organisaties, instellingen en verenigingen"/>
    <s v="720 Autres contributions belges aux organisations, institutions et associations internationales"/>
    <x v="3"/>
    <n v="204.75486215003201"/>
  </r>
  <r>
    <s v="Toelage aan het Eur. Centrum voor Ontwikkelingsbeleid en Management"/>
    <s v="Subside au Centre eur. pour la Politique de Développ. et le Mangement"/>
    <s v="145422353034"/>
    <s v="14  BUITENLANDSE ZAKEN, BUITENLANDSE HANDEL EN ONTWIKKELINGSSAMENWERKING"/>
    <x v="4"/>
    <n v="350"/>
    <n v="55"/>
    <s v="11. Politieke en sociale systemen, structuren en processen"/>
    <x v="7"/>
    <s v="Federale overheid"/>
    <x v="2"/>
    <x v="5"/>
    <s v="720 Andere Belgische bijdragen aan internationale organisaties, instellingen en verenigingen"/>
    <s v="720 Autres contributions belges aux organisations, institutions et associations internationales"/>
    <x v="3"/>
    <n v="192.5"/>
  </r>
  <r>
    <s v="Toelagen aan het Instituut voor Tropische Geneeskunde (ex BA 54 22 33.00.34)"/>
    <s v="subsides à l'Institut de Médecine Tropicale (ex BA 54 22 33.00.34)"/>
    <s v="145422412339"/>
    <s v="14  BUITENLANDSE ZAKEN, BUITENLANDSE HANDEL EN ONTWIKKELINGSSAMENWERKING"/>
    <x v="4"/>
    <n v="12800"/>
    <n v="100"/>
    <s v="07. Gezondheid"/>
    <x v="4"/>
    <s v="Federale overheid"/>
    <x v="2"/>
    <x v="5"/>
    <s v="730 Andere programma's en projecten op internationaal vlak"/>
    <s v="730 Autres programmes et projets au niveau international"/>
    <x v="3"/>
    <n v="12800"/>
  </r>
  <r>
    <s v="Toelagen aan het KBIN (ex BA 145422 33.00.31)"/>
    <s v="Subsides à l'IRSN (ex BA 145422 33.00.31)"/>
    <s v="145422413037"/>
    <s v="14  BUITENLANDSE ZAKEN, BUITENLANDSE HANDEL EN ONTWIKKELINGSSAMENWERKING"/>
    <x v="4"/>
    <n v="788"/>
    <n v="100"/>
    <s v="11. Politieke en sociale systemen, structuren en processen"/>
    <x v="7"/>
    <s v="Federale overheid"/>
    <x v="2"/>
    <x v="5"/>
    <s v="730 Andere programma's en projecten op internationaal vlak"/>
    <s v="730 Autres programmes et projets au niveau international"/>
    <x v="3"/>
    <n v="788"/>
  </r>
  <r>
    <s v="Toelagen aan het KMMA (ex BA 54 22 33.00.32)"/>
    <s v="Subsides au MRAC (ex BA 54 22 33.00.32)"/>
    <s v="145422413038"/>
    <s v="14  BUITENLANDSE ZAKEN, BUITENLANDSE HANDEL EN ONTWIKKELINGSSAMENWERKING"/>
    <x v="4"/>
    <n v="3087"/>
    <n v="100"/>
    <s v="13. Algemene kennisvooruitgang: O&amp;O gefinancierd uit andere bronnen dan AUF"/>
    <x v="1"/>
    <s v="Federale overheid"/>
    <x v="2"/>
    <x v="5"/>
    <s v="730 Andere programma's en projecten op internationaal vlak"/>
    <s v="730 Autres programmes et projets au niveau international"/>
    <x v="3"/>
    <n v="3087"/>
  </r>
  <r>
    <s v="Vl. univ. samenw.:financiering studiekosten studenten"/>
    <s v="Coop. univ. flam.:financement frais d'étude étudiants"/>
    <s v="145424452350"/>
    <s v="14  BUITENLANDSE ZAKEN, BUITENLANDSE HANDEL EN ONTWIKKELINGSSAMENWERKING"/>
    <x v="4"/>
    <n v="3000"/>
    <n v="25"/>
    <s v="12. Algemene kennisvooruitgang: O&amp;O gefinancierd uit algemene universiteitsfondsen (AUF)"/>
    <x v="3"/>
    <s v="Federale overheid"/>
    <x v="2"/>
    <x v="5"/>
    <s v="113 Werkingsuitkering voor studenten OL"/>
    <s v="113 Allocation de fonctionnement pour les étudiants PVD"/>
    <x v="4"/>
    <n v="750"/>
  </r>
  <r>
    <s v="Vl. univ. samenw.:univ. initiatieven -institutionele samenwerkin VLIR"/>
    <s v="Coop. univ. flam.:initiatives univ.-coopération institutionnelle VLIR"/>
    <s v="145424452352"/>
    <s v="14  BUITENLANDSE ZAKEN, BUITENLANDSE HANDEL EN ONTWIKKELINGSSAMENWERKING"/>
    <x v="4"/>
    <n v="10010"/>
    <n v="43"/>
    <s v="11. Politieke en sociale systemen, structuren en processen"/>
    <x v="7"/>
    <s v="Federale overheid"/>
    <x v="2"/>
    <x v="5"/>
    <s v="730 Andere programma's en projecten op internationaal vlak"/>
    <s v="730 Autres programmes et projets au niveau international"/>
    <x v="3"/>
    <n v="4304.3"/>
  </r>
  <r>
    <s v="Vl. univ. samenw.:financiering van projecten overzee -&quot;eigen initiatieven&quot;"/>
    <s v="Coop. univ. flam.:financement des projets outre mer -&quot;initiatives propres&quot;"/>
    <s v="145424452353"/>
    <s v="14  BUITENLANDSE ZAKEN, BUITENLANDSE HANDEL EN ONTWIKKELINGSSAMENWERKING"/>
    <x v="4"/>
    <n v="5350"/>
    <n v="100"/>
    <s v="11. Politieke en sociale systemen, structuren en processen"/>
    <x v="7"/>
    <s v="Federale overheid"/>
    <x v="2"/>
    <x v="5"/>
    <s v="730 Andere programma's en projecten op internationaal vlak"/>
    <s v="730 Autres programmes et projets au niveau international"/>
    <x v="3"/>
    <n v="5350"/>
  </r>
  <r>
    <s v="Noord-acties VLIR"/>
    <s v="Actions-Nord VLIR"/>
    <s v="145424452354"/>
    <s v="14  BUITENLANDSE ZAKEN, BUITENLANDSE HANDEL EN ONTWIKKELINGSSAMENWERKING"/>
    <x v="4"/>
    <n v="7811"/>
    <n v="17.214246272777469"/>
    <s v="11. Politieke en sociale systemen, structuren en processen"/>
    <x v="7"/>
    <s v="Federale overheid"/>
    <x v="2"/>
    <x v="5"/>
    <s v="730 Andere programma's en projecten op internationaal vlak"/>
    <s v="730 Autres programmes et projets au niveau international"/>
    <x v="3"/>
    <n v="1344.6047763666481"/>
  </r>
  <r>
    <s v="Noord-acties VLIR"/>
    <s v="Actions-Nord VLIR"/>
    <s v="145424452354"/>
    <s v="14  BUITENLANDSE ZAKEN, BUITENLANDSE HANDEL EN ONTWIKKELINGSSAMENWERKING"/>
    <x v="4"/>
    <n v="7811"/>
    <n v="3.7962451684152403"/>
    <s v="13. Algemene kennisvooruitgang: O&amp;O gefinancierd uit andere bronnen dan AUF"/>
    <x v="1"/>
    <s v="Federale overheid"/>
    <x v="2"/>
    <x v="5"/>
    <s v="322 Administratie, controle, commissies, jury's..."/>
    <s v="322 Administration, contrôle, commissions, jurys..."/>
    <x v="6"/>
    <n v="296.52471010491439"/>
  </r>
  <r>
    <s v="Fr. univ. samenw.:financiering studiekosten studenten"/>
    <s v="Coop. univ. fr: financement frais d'étude  étudiants"/>
    <s v="145425452350"/>
    <s v="14  BUITENLANDSE ZAKEN, BUITENLANDSE HANDEL EN ONTWIKKELINGSSAMENWERKING"/>
    <x v="4"/>
    <n v="7000"/>
    <n v="25"/>
    <s v="12. Algemene kennisvooruitgang: O&amp;O gefinancierd uit algemene universiteitsfondsen (AUF)"/>
    <x v="3"/>
    <s v="Federale overheid"/>
    <x v="2"/>
    <x v="5"/>
    <s v="113 Werkingsuitkering voor studenten OL"/>
    <s v="113 Allocation de fonctionnement pour les étudiants PVD"/>
    <x v="4"/>
    <n v="1750"/>
  </r>
  <r>
    <s v="Fr. univ. samenw.:programma's van institutionele samenwerking overzee"/>
    <s v="Coop. univ. fr:programmes de coopération institutionnelle outre mer"/>
    <s v="145425452352"/>
    <s v="14  BUITENLANDSE ZAKEN, BUITENLANDSE HANDEL EN ONTWIKKELINGSSAMENWERKING"/>
    <x v="4"/>
    <n v="7803"/>
    <n v="43"/>
    <s v="11. Politieke en sociale systemen, structuren en processen"/>
    <x v="7"/>
    <s v="Federale overheid"/>
    <x v="2"/>
    <x v="5"/>
    <s v="730 Andere programma's en projecten op internationaal vlak"/>
    <s v="730 Autres programmes et projets au niveau international"/>
    <x v="3"/>
    <n v="3355.29"/>
  </r>
  <r>
    <s v="Fr. univ. samenw.:financiering van projecten &quot;eigen initiatieven&quot;"/>
    <s v="Coop. univ. fr:financement des projets outre mer 'initiatives propres&quot;"/>
    <s v="145425452353"/>
    <s v="14  BUITENLANDSE ZAKEN, BUITENLANDSE HANDEL EN ONTWIKKELINGSSAMENWERKING"/>
    <x v="4"/>
    <n v="4355"/>
    <n v="100"/>
    <s v="11. Politieke en sociale systemen, structuren en processen"/>
    <x v="7"/>
    <s v="Federale overheid"/>
    <x v="2"/>
    <x v="5"/>
    <s v="730 Andere programma's en projecten op internationaal vlak"/>
    <s v="730 Autres programmes et projets au niveau international"/>
    <x v="3"/>
    <n v="4355"/>
  </r>
  <r>
    <s v="Noord-acties CIUF"/>
    <s v="Actions-Nord CIUF"/>
    <s v="145425452354"/>
    <s v="14  BUITENLANDSE ZAKEN, BUITENLANDSE HANDEL EN ONTWIKKELINGSSAMENWERKING"/>
    <x v="4"/>
    <n v="5897"/>
    <n v="18.160197869101978"/>
    <s v="11. Politieke en sociale systemen, structuren en processen"/>
    <x v="7"/>
    <s v="Federale overheid"/>
    <x v="2"/>
    <x v="5"/>
    <s v="730 Andere programma's en projecten op internationaal vlak"/>
    <s v="730 Autres programmes et projets au niveau international"/>
    <x v="3"/>
    <n v="1070.9068683409437"/>
  </r>
  <r>
    <s v="Noord-acties CIUF"/>
    <s v="Actions-Nord CIUF"/>
    <s v="145425452354"/>
    <s v="14  BUITENLANDSE ZAKEN, BUITENLANDSE HANDEL EN ONTWIKKELINGSSAMENWERKING"/>
    <x v="4"/>
    <n v="5897"/>
    <n v="4.2427701674277021"/>
    <s v="13. Algemene kennisvooruitgang: O&amp;O gefinancierd uit andere bronnen dan AUF"/>
    <x v="1"/>
    <s v="Federale overheid"/>
    <x v="2"/>
    <x v="5"/>
    <s v="322 Administratie, controle, commissies, jury's..."/>
    <s v="322 Administration, contrôle, commissions, jurys..."/>
    <x v="6"/>
    <n v="250.19615677321158"/>
  </r>
  <r>
    <s v="Intern. instel. in het bnl : geld. bijdrage bijz. progr. intern. instel. (UIESP)"/>
    <s v="Instit. intern. établies dans le pays: contrib. financière aux progr. spéc."/>
    <s v="145432354006"/>
    <s v="14  BUITENLANDSE ZAKEN, BUITENLANDSE HANDEL EN ONTWIKKELINGSSAMENWERKING"/>
    <x v="4"/>
    <n v="9310"/>
    <n v="100"/>
    <s v="11. Politieke en sociale systemen, structuren en processen"/>
    <x v="7"/>
    <s v="Federale overheid"/>
    <x v="2"/>
    <x v="5"/>
    <s v="730 Andere programma's en projecten op internationaal vlak"/>
    <s v="730 Autres programmes et projets au niveau international"/>
    <x v="3"/>
    <n v="9310"/>
  </r>
  <r>
    <s v="Koninklijk Hoger Instituut voor Defensie"/>
    <s v="Institut Royal Supérieur de Défense"/>
    <s v="167041100000"/>
    <s v="16  LANDSVERDEDIGING"/>
    <x v="5"/>
    <n v="14546.143360411479"/>
    <n v="25"/>
    <s v="12. Algemene kennisvooruitgang: O&amp;O gefinancierd uit algemene universiteitsfondsen (AUF)"/>
    <x v="3"/>
    <s v="Federale overheid"/>
    <x v="2"/>
    <x v="5"/>
    <s v="125 Koninklijk Hoger Instituut voor Landsverdediging"/>
    <s v="125 Institut royal supérieur de Défense"/>
    <x v="4"/>
    <n v="3636.5358401028698"/>
  </r>
  <r>
    <s v="Koninklijke Militaire School"/>
    <s v="Ecole Royale Militaire"/>
    <s v="167041100000"/>
    <s v="16  LANDSVERDEDIGING"/>
    <x v="5"/>
    <n v="32143.012107605009"/>
    <n v="25"/>
    <s v="12. Algemene kennisvooruitgang: O&amp;O gefinancierd uit algemene universiteitsfondsen (AUF)"/>
    <x v="3"/>
    <s v="Federale overheid"/>
    <x v="2"/>
    <x v="5"/>
    <s v="126 Koninklijke Militaire School"/>
    <s v="126 Ecole royale militaire"/>
    <x v="4"/>
    <n v="8035.7530269012523"/>
  </r>
  <r>
    <s v="KoninklijkLegermuseum"/>
    <s v="Musée Royal de l'Armée"/>
    <s v="167041100000"/>
    <s v="16  LANDSVERDEDIGING"/>
    <x v="5"/>
    <n v="8841.8445319835082"/>
    <n v="55"/>
    <s v="13. Algemene kennisvooruitgang: O&amp;O gefinancierd uit andere bronnen dan AUF"/>
    <x v="1"/>
    <s v="Federale overheid"/>
    <x v="2"/>
    <x v="5"/>
    <s v="211 Basisfinanciering, werking, investeringen van de WI"/>
    <s v="211 Financement de base, fonctionnement, investissements des IS"/>
    <x v="5"/>
    <n v="4863.0144925909299"/>
  </r>
  <r>
    <s v="Bezoldigingen niet statutair personeel"/>
    <s v="Rénumérations personnel non statutaire"/>
    <s v="167111000400"/>
    <s v="16  LANDSVERDEDIGING"/>
    <x v="5"/>
    <n v="2258"/>
    <n v="55"/>
    <s v="14. Landsverdediging"/>
    <x v="13"/>
    <s v="Federale overheid"/>
    <x v="2"/>
    <x v="5"/>
    <s v="314 Subsidies voor studies, enquêtes, onderzoek-contracten, acties n.e.g."/>
    <s v="314 Subventions pour études, enquêtes, contrats de recherche, actions n.c.a."/>
    <x v="6"/>
    <n v="1241.9000000000001"/>
  </r>
  <r>
    <s v="Progr. wet. onderzoek : Lopende aankopen van goederen en diensten"/>
    <s v="Progr. rech. sc. : achats courants de biens et de services"/>
    <s v="167212110100"/>
    <s v="16  LANDSVERDEDIGING"/>
    <x v="5"/>
    <n v="2419"/>
    <n v="100"/>
    <s v="14. Landsverdediging"/>
    <x v="13"/>
    <s v="Federale overheid"/>
    <x v="2"/>
    <x v="5"/>
    <s v="314 Subsidies voor studies, enquêtes, onderzoek-contracten, acties n.e.g."/>
    <s v="314 Subventions pour études, enquêtes, contrats de recherche, actions n.c.a."/>
    <x v="6"/>
    <n v="2419"/>
  </r>
  <r>
    <s v="Allerhande werkingsuitgaven mbt informatica"/>
    <s v="Dépenses de fonctionnement relat. à l'informatique"/>
    <s v="167212110400"/>
    <s v="16  LANDSVERDEDIGING"/>
    <x v="5"/>
    <n v="143"/>
    <n v="55"/>
    <s v="14. Landsverdediging"/>
    <x v="13"/>
    <s v="Federale overheid"/>
    <x v="2"/>
    <x v="5"/>
    <s v="211 Basisfinanciering, werking, investeringen van de WI"/>
    <s v="211 Financement de base, fonctionnement, investissements des IS"/>
    <x v="5"/>
    <n v="78.650000000000006"/>
  </r>
  <r>
    <s v="Zendingskosten"/>
    <s v="Frais de mission"/>
    <s v="167212119900"/>
    <s v="16  LANDSVERDEDIGING"/>
    <x v="5"/>
    <n v="48"/>
    <n v="25"/>
    <s v="14. Landsverdediging"/>
    <x v="13"/>
    <s v="Federale overheid"/>
    <x v="2"/>
    <x v="5"/>
    <s v="321 Subsidies reizen, beurzen, congressen, publikaties, tentoonstellingen..."/>
    <s v="321 Subventions, voyages, bourses, congrès, publications, expositions..."/>
    <x v="6"/>
    <n v="12"/>
  </r>
  <r>
    <s v="Progr. wet. onderzoek : aankoop van militaire middelen"/>
    <s v="Progr. rech. sc. : acqu. et rénouv. de moyens spécifiquem. militaires"/>
    <s v="167374220100"/>
    <s v="16  LANDSVERDEDIGING"/>
    <x v="5"/>
    <n v="248"/>
    <n v="100"/>
    <s v="14. Landsverdediging"/>
    <x v="13"/>
    <s v="Federale overheid"/>
    <x v="2"/>
    <x v="5"/>
    <s v="314 Subsidies voor studies, enquêtes, onderzoek-contracten, acties n.e.g."/>
    <s v="314 Subventions pour études, enquêtes, contrats de recherche, actions n.c.a."/>
    <x v="6"/>
    <n v="248"/>
  </r>
  <r>
    <s v="Investering inzake informatica"/>
    <s v="Investissement informatique"/>
    <s v="167374220400"/>
    <s v="16  LANDSVERDEDIGING"/>
    <x v="5"/>
    <n v="114"/>
    <n v="55"/>
    <s v="14. Landsverdediging"/>
    <x v="13"/>
    <s v="Federale overheid"/>
    <x v="2"/>
    <x v="5"/>
    <s v="211 Basisfinanciering, werking, investeringen van de WI"/>
    <s v="211 Financement de base, fonctionnement, investissements des IS"/>
    <x v="5"/>
    <n v="62.7"/>
  </r>
  <r>
    <s v="Dotatie aan KoninklijkLegermuseum"/>
    <s v="Dotation au Musée Royal de l'Armée"/>
    <s v="169441300100"/>
    <s v="16  LANDSVERDEDIGING"/>
    <x v="5"/>
    <n v="3426"/>
    <n v="55"/>
    <s v="13. Algemene kennisvooruitgang: O&amp;O gefinancierd uit andere bronnen dan AUF"/>
    <x v="1"/>
    <s v="Federale overheid"/>
    <x v="2"/>
    <x v="5"/>
    <s v="211 Basisfinanciering, werking, investeringen van de WI"/>
    <s v="211 Financement de base, fonctionnement, investissements des IS"/>
    <x v="5"/>
    <n v="1884.3"/>
  </r>
  <r>
    <s v="Wetenschappelijk onderzoek Federale Politie"/>
    <s v="Recherche scientifique Police fédérale"/>
    <s v="179031120025"/>
    <s v="17  FEDERALE POLITIE"/>
    <x v="6"/>
    <n v="69"/>
    <n v="100"/>
    <s v="14. Landsverdediging"/>
    <x v="13"/>
    <s v="Federale overheid"/>
    <x v="2"/>
    <x v="5"/>
    <s v="314 Subsidies voor studies, enquêtes, onderzoek-contracten, acties n.e.g."/>
    <s v="314 Subventions pour études, enquêtes, contrats de recherche, actions n.c.a."/>
    <x v="6"/>
    <n v="69"/>
  </r>
  <r>
    <s v="Studies door universitaire centra"/>
    <s v="Etudes par des centres universitaires"/>
    <s v="234006121133"/>
    <s v="23  TEWERKSTELLING EN ARBEID"/>
    <x v="7"/>
    <n v="83"/>
    <n v="100"/>
    <s v="11. Politieke en sociale systemen, structuren en processen"/>
    <x v="7"/>
    <s v="Federale overheid"/>
    <x v="2"/>
    <x v="5"/>
    <s v="410 O&amp;O-programma's en -projecten (subsidies en terugvorderbare voorschotten)"/>
    <s v="410 Programmes et projets de R&amp;D (subventions et avances récupérables)"/>
    <x v="0"/>
    <n v="83"/>
  </r>
  <r>
    <s v="Studies en onderzoeken gehandicaptenbeleid"/>
    <s v="Etudes et recherches politiques des handicapés"/>
    <s v="245521121102"/>
    <s v="24  SOCIALE ZEKERHEID"/>
    <x v="8"/>
    <n v="74"/>
    <n v="100"/>
    <s v="11. Politieke en sociale systemen, structuren en processen"/>
    <x v="7"/>
    <s v="Federale overheid"/>
    <x v="2"/>
    <x v="5"/>
    <s v="410 O&amp;O-programma's en -projecten (subsidies en terugvorderbare voorschotten)"/>
    <s v="410 Programmes et projets de R&amp;D (subventions et avances récupérables)"/>
    <x v="0"/>
    <n v="74"/>
  </r>
  <r>
    <s v="Beleidsondersteuning-studies; evolutie sociale bescherming"/>
    <s v="Appui stratégique-études; evolution protection sociale"/>
    <s v="245711122129"/>
    <s v="24  SOCIALE ZEKERHEID"/>
    <x v="8"/>
    <n v="608"/>
    <n v="100"/>
    <s v="11. Politieke en sociale systemen, structuren en processen"/>
    <x v="7"/>
    <s v="Federale overheid"/>
    <x v="2"/>
    <x v="5"/>
    <s v="410 O&amp;O-programma's en -projecten (subsidies en terugvorderbare voorschotten)"/>
    <s v="410 Programmes et projets de R&amp;D (subventions et avances récupérables)"/>
    <x v="0"/>
    <n v="608"/>
  </r>
  <r>
    <s v="Medisch wet.onderzoek; studies, informatie, diensten"/>
    <s v="Recherche scient.médicale; études, information, services"/>
    <s v="255611121101"/>
    <s v="25  VOLKSGEZONDHEID, VEILIGHEID VAN DE VOEDSELKETEN EN LEEFMILIEU"/>
    <x v="9"/>
    <n v="128"/>
    <n v="55"/>
    <s v="07. Gezondheid"/>
    <x v="4"/>
    <s v="Federale overheid"/>
    <x v="2"/>
    <x v="5"/>
    <s v="314 Subsidies voor studies, enquêtes, onderzoek-contracten, acties n.e.g."/>
    <s v="314 Subventions pour études, enquêtes, contrats de recherche, actions n.c.a."/>
    <x v="6"/>
    <n v="70.400000000000006"/>
  </r>
  <r>
    <s v="Studies en onderzoeken verzorgingsinstellingen"/>
    <s v="Etudes et enquêtes établisements de soins"/>
    <s v="255612121101"/>
    <s v="25  VOLKSGEZONDHEID, VEILIGHEID VAN DE VOEDSELKETEN EN LEEFMILIEU"/>
    <x v="9"/>
    <n v="161"/>
    <n v="100"/>
    <s v="07. Gezondheid"/>
    <x v="4"/>
    <s v="Federale overheid"/>
    <x v="2"/>
    <x v="5"/>
    <s v="314 Subsidies voor studies, enquêtes, onderzoek-contracten, acties n.e.g."/>
    <s v="314 Subventions pour études, enquêtes, contrats de recherche, actions n.c.a."/>
    <x v="6"/>
    <n v="161"/>
  </r>
  <r>
    <s v="Bezoldiging Rijkspersoneel (Hoge Gezondheidsraad)"/>
    <s v="Rémunération personnel statutaire (Conseil supérieur de la santé)"/>
    <s v="255621110003"/>
    <s v="25  VOLKSGEZONDHEID, VEILIGHEID VAN DE VOEDSELKETEN EN LEEFMILIEU"/>
    <x v="9"/>
    <n v="1204"/>
    <n v="55"/>
    <s v="07. Gezondheid"/>
    <x v="4"/>
    <s v="Federale overheid"/>
    <x v="2"/>
    <x v="5"/>
    <s v="211 Basisfinanciering, werking, investeringen van de WI"/>
    <s v="211 Financement de base, fonctionnement, investissements des IS"/>
    <x v="5"/>
    <n v="662.2"/>
  </r>
  <r>
    <s v="Bezoldiging niet-statutairen (Hoge Gezondheidsraad)"/>
    <s v="Rémunération personnel non statutaire  (Conseil supérieur de la santé)"/>
    <s v="255621110004"/>
    <s v="25  VOLKSGEZONDHEID, VEILIGHEID VAN DE VOEDSELKETEN EN LEEFMILIEU"/>
    <x v="9"/>
    <n v="409"/>
    <n v="55"/>
    <s v="07. Gezondheid"/>
    <x v="4"/>
    <s v="Federale overheid"/>
    <x v="2"/>
    <x v="5"/>
    <s v="211 Basisfinanciering, werking, investeringen van de WI"/>
    <s v="211 Financement de base, fonctionnement, investissements des IS"/>
    <x v="5"/>
    <n v="224.95"/>
  </r>
  <r>
    <s v="Aankoop niet-duurz. roerende goe.en diensten"/>
    <s v="Acquisition de biens meubles non durables et de services"/>
    <s v="255622121101"/>
    <s v="25  VOLKSGEZONDHEID, VEILIGHEID VAN DE VOEDSELKETEN EN LEEFMILIEU"/>
    <x v="9"/>
    <n v="258"/>
    <n v="55"/>
    <s v="07. Gezondheid"/>
    <x v="4"/>
    <s v="Federale overheid"/>
    <x v="2"/>
    <x v="5"/>
    <s v="211 Basisfinanciering, werking, investeringen van de WI"/>
    <s v="211 Financement de base, fonctionnement, investissements des IS"/>
    <x v="5"/>
    <n v="141.9"/>
  </r>
  <r>
    <s v="Aankoop niet-duurz. roerende goe.en diensten"/>
    <s v="Acquisition de biens meubles non durables et de services"/>
    <s v="255623121101"/>
    <s v="25  VOLKSGEZONDHEID, VEILIGHEID VAN DE VOEDSELKETEN EN LEEFMILIEU"/>
    <x v="9"/>
    <n v="62"/>
    <n v="55"/>
    <s v="07. Gezondheid"/>
    <x v="4"/>
    <s v="Federale overheid"/>
    <x v="2"/>
    <x v="5"/>
    <s v="211 Basisfinanciering, werking, investeringen van de WI"/>
    <s v="211 Financement de base, fonctionnement, investissements des IS"/>
    <x v="5"/>
    <n v="34.1"/>
  </r>
  <r>
    <s v="Forfaitaire niet-belastbare uitgaven"/>
    <s v="Indemnités fofaitaires non imposables"/>
    <s v="255623121199"/>
    <s v="25  VOLKSGEZONDHEID, VEILIGHEID VAN DE VOEDSELKETEN EN LEEFMILIEU"/>
    <x v="9"/>
    <n v="4"/>
    <n v="55"/>
    <s v="07. Gezondheid"/>
    <x v="4"/>
    <s v="Federale overheid"/>
    <x v="2"/>
    <x v="5"/>
    <s v="211 Basisfinanciering, werking, investeringen van de WI"/>
    <s v="211 Financement de base, fonctionnement, investissements des IS"/>
    <x v="5"/>
    <n v="2.2000000000000002"/>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1344"/>
    <n v="55"/>
    <s v="07. Gezondheid"/>
    <x v="4"/>
    <s v="Federale overheid"/>
    <x v="2"/>
    <x v="5"/>
    <s v="211 Basisfinanciering, werking, investeringen van de WI"/>
    <s v="211 Financement de base, fonctionnement, investissements des IS"/>
    <x v="5"/>
    <n v="739.2"/>
  </r>
  <r>
    <s v="Toelage aan wet.onderzoek mbt voedselveiligheid, gezondheidsbeleid en dierenwelzijn aan het vrij gesubsidieerd onderwijs"/>
    <s v="Subsides à des rech.scient. en matière de sécurité alimentaire, de politique sanitaire et de bien-être animal pour l'enseignement libre subventionné"/>
    <s v="255623443001"/>
    <s v="25  VOLKSGEZONDHEID, VEILIGHEID VAN DE VOEDSELKETEN EN LEEFMILIEU"/>
    <x v="9"/>
    <n v="406"/>
    <n v="55"/>
    <s v="07. Gezondheid"/>
    <x v="4"/>
    <s v="Federale overheid"/>
    <x v="2"/>
    <x v="5"/>
    <s v="211 Basisfinanciering, werking, investeringen van de WI"/>
    <s v="211 Financement de base, fonctionnement, investissements des IS"/>
    <x v="5"/>
    <n v="223.3"/>
  </r>
  <r>
    <s v="Enveloppe geneeskundig wetenschappelijk onderzoek"/>
    <s v="Enveloppe recherche scientifique médicale"/>
    <s v="255623452301"/>
    <s v="25  VOLKSGEZONDHEID, VEILIGHEID VAN DE VOEDSELKETEN EN LEEFMILIEU"/>
    <x v="9"/>
    <n v="3285"/>
    <n v="100"/>
    <s v="13. Algemene kennisvooruitgang: O&amp;O gefinancierd uit andere bronnen dan AUF"/>
    <x v="1"/>
    <s v="Federale overheid"/>
    <x v="2"/>
    <x v="5"/>
    <s v="540 FGWO - Fonds voor Geneeskundig Wetenschappelijk Onderzoek"/>
    <s v="540 FRSM - Fonds de la Recherche scientifique médicale"/>
    <x v="2"/>
    <n v="3285"/>
  </r>
  <r>
    <s v="Toelage aan wet.onderzoek mbt voedselveiligheid, gezondheidsbeleid en dierenwelzijn"/>
    <s v="Subsides à des rech.scient. en matière de sécurité alimentaire, de politique sanitaire et de bien-être animal"/>
    <s v="255623452302"/>
    <s v="25  VOLKSGEZONDHEID, VEILIGHEID VAN DE VOEDSELKETEN EN LEEFMILIEU"/>
    <x v="9"/>
    <n v="2591"/>
    <n v="55"/>
    <s v="07. Gezondheid"/>
    <x v="4"/>
    <s v="Federale overheid"/>
    <x v="2"/>
    <x v="5"/>
    <s v="211 Basisfinanciering, werking, investeringen van de WI"/>
    <s v="211 Financement de base, fonctionnement, investissements des IS"/>
    <x v="5"/>
    <n v="1425.05"/>
  </r>
  <r>
    <s v="Toelage aan wet.onderzoek mbt voedselveiligheid, gezondheidsbeleid en dierenwelzijn"/>
    <s v="Subsides à des rech.scient. en matière de sécurité alimentaire, de politique sanitaire et de bien-être animal"/>
    <s v="255623453301"/>
    <s v="25  VOLKSGEZONDHEID, VEILIGHEID VAN DE VOEDSELKETEN EN LEEFMILIEU"/>
    <x v="9"/>
    <n v="1171"/>
    <n v="55"/>
    <s v="07. Gezondheid"/>
    <x v="4"/>
    <s v="Federale overheid"/>
    <x v="2"/>
    <x v="5"/>
    <s v="211 Basisfinanciering, werking, investeringen van de WI"/>
    <s v="211 Financement de base, fonctionnement, investissements des IS"/>
    <x v="5"/>
    <n v="644.04999999999995"/>
  </r>
  <r>
    <s v="Bezoldiging statutairen (VGI-Deel ex IHE)"/>
    <s v="Rémunération personnel statutaire (ISP-Partie ex IHE)"/>
    <s v="255631110003"/>
    <s v="25  VOLKSGEZONDHEID, VEILIGHEID VAN DE VOEDSELKETEN EN LEEFMILIEU"/>
    <x v="9"/>
    <n v="9936"/>
    <n v="55"/>
    <s v="07. Gezondheid"/>
    <x v="4"/>
    <s v="Federale overheid"/>
    <x v="2"/>
    <x v="5"/>
    <s v="211 Basisfinanciering, werking, investeringen van de WI"/>
    <s v="211 Financement de base, fonctionnement, investissements des IS"/>
    <x v="5"/>
    <n v="5464.8"/>
  </r>
  <r>
    <s v="Bezoldiging niet-statutairen (VGI-Deel ex IHE)"/>
    <s v="Rémunération personnel non statutaire  (ISP-Partie ex IHE)"/>
    <s v="255631110004"/>
    <s v="25  VOLKSGEZONDHEID, VEILIGHEID VAN DE VOEDSELKETEN EN LEEFMILIEU"/>
    <x v="9"/>
    <n v="2635"/>
    <n v="55"/>
    <s v="07. Gezondheid"/>
    <x v="4"/>
    <s v="Federale overheid"/>
    <x v="2"/>
    <x v="5"/>
    <s v="211 Basisfinanciering, werking, investeringen van de WI"/>
    <s v="211 Financement de base, fonctionnement, investissements des IS"/>
    <x v="5"/>
    <n v="1449.25"/>
  </r>
  <r>
    <s v="Microbiologie: Werkingskosten 'informatica'"/>
    <s v="Microbiologie: Frais de fonctionnement 'informatique'"/>
    <s v="255632111204"/>
    <s v="25  VOLKSGEZONDHEID, VEILIGHEID VAN DE VOEDSELKETEN EN LEEFMILIEU"/>
    <x v="9"/>
    <n v="140"/>
    <n v="55"/>
    <s v="07. Gezondheid"/>
    <x v="4"/>
    <s v="Federale overheid"/>
    <x v="2"/>
    <x v="5"/>
    <s v="211 Basisfinanciering, werking, investeringen van de WI"/>
    <s v="211 Financement de base, fonctionnement, investissements des IS"/>
    <x v="5"/>
    <n v="77"/>
  </r>
  <r>
    <s v="Microbiologie: Werkingskosten (ex IHE)"/>
    <s v="Microbiologie: Fonctionnement  (ex IHE)"/>
    <s v="255632121101"/>
    <s v="25  VOLKSGEZONDHEID, VEILIGHEID VAN DE VOEDSELKETEN EN LEEFMILIEU"/>
    <x v="9"/>
    <n v="4324"/>
    <n v="55"/>
    <s v="07. Gezondheid"/>
    <x v="4"/>
    <s v="Federale overheid"/>
    <x v="2"/>
    <x v="5"/>
    <s v="211 Basisfinanciering, werking, investeringen van de WI"/>
    <s v="211 Financement de base, fonctionnement, investissements des IS"/>
    <x v="5"/>
    <n v="2378.1999999999998"/>
  </r>
  <r>
    <s v="Aanwerving personeel MvM"/>
    <s v="Recrutement personnel Smalls"/>
    <s v="255632121110"/>
    <s v="25  VOLKSGEZONDHEID, VEILIGHEID VAN DE VOEDSELKETEN EN LEEFMILIEU"/>
    <x v="9"/>
    <n v="143"/>
    <n v="55"/>
    <s v="07. Gezondheid"/>
    <x v="4"/>
    <s v="Federale overheid"/>
    <x v="2"/>
    <x v="5"/>
    <s v="211 Basisfinanciering, werking, investeringen van de WI"/>
    <s v="211 Financement de base, fonctionnement, investissements des IS"/>
    <x v="5"/>
    <n v="78.650000000000006"/>
  </r>
  <r>
    <s v="Allerhande uitgaven mbt acties ter verbetering vd werking van Justitie"/>
    <s v="Dépenses de toute nature relat. aux actions pour l'amélioration du fonct. de la Justice"/>
    <s v="124031123900"/>
    <s v="12  JUSTITIE"/>
    <x v="2"/>
    <n v="132"/>
    <n v="100"/>
    <s v="11. Politieke en sociale systemen, structuren en processen"/>
    <x v="7"/>
    <s v="Federale overheid"/>
    <x v="2"/>
    <x v="5"/>
    <s v="410 O&amp;O-programma's en -projecten (subsidies en terugvorderbare voorschotten)"/>
    <s v="410 Programmes et projets de R&amp;D (subventions et avances récupérables)"/>
    <x v="0"/>
    <n v="132"/>
  </r>
  <r>
    <s v="Forfaitaire niet-belastbare uitgaven"/>
    <s v="Indemnités fofaitaires non imposables"/>
    <s v="255632121199"/>
    <s v="25  VOLKSGEZONDHEID, VEILIGHEID VAN DE VOEDSELKETEN EN LEEFMILIEU"/>
    <x v="9"/>
    <n v="5"/>
    <n v="55"/>
    <s v="07. Gezondheid"/>
    <x v="4"/>
    <s v="Federale overheid"/>
    <x v="2"/>
    <x v="5"/>
    <s v="211 Basisfinanciering, werking, investeringen van de WI"/>
    <s v="211 Financement de base, fonctionnement, investissements des IS"/>
    <x v="5"/>
    <n v="2.75"/>
  </r>
  <r>
    <s v="Forfaitaire niet-belastbare uitgaven"/>
    <s v="Indemnités fofaitaires non imposables"/>
    <s v="255632121199"/>
    <s v="25  VOLKSGEZONDHEID, VEILIGHEID VAN DE VOEDSELKETEN EN LEEFMILIEU"/>
    <x v="9"/>
    <n v="13"/>
    <n v="55"/>
    <s v="07. Gezondheid"/>
    <x v="4"/>
    <s v="Federale overheid"/>
    <x v="2"/>
    <x v="5"/>
    <s v="211 Basisfinanciering, werking, investeringen van de WI"/>
    <s v="211 Financement de base, fonctionnement, investissements des IS"/>
    <x v="5"/>
    <n v="7.15"/>
  </r>
  <r>
    <s v="Microbiologie: bouw lokalen"/>
    <s v="Microbiologie : construction bâtiments"/>
    <s v="255632720001"/>
    <s v="25  VOLKSGEZONDHEID, VEILIGHEID VAN DE VOEDSELKETEN EN LEEFMILIEU"/>
    <x v="9"/>
    <n v="200"/>
    <n v="55"/>
    <s v="07. Gezondheid"/>
    <x v="4"/>
    <s v="Federale overheid"/>
    <x v="2"/>
    <x v="5"/>
    <s v="211 Basisfinanciering, werking, investeringen van de WI"/>
    <s v="211 Financement de base, fonctionnement, investissements des IS"/>
    <x v="5"/>
    <n v="110"/>
  </r>
  <r>
    <s v="Aankoop vervoermateriaal"/>
    <s v="Achat véhicules"/>
    <s v="255632741001"/>
    <s v="25  VOLKSGEZONDHEID, VEILIGHEID VAN DE VOEDSELKETEN EN LEEFMILIEU"/>
    <x v="9"/>
    <n v="38"/>
    <n v="55"/>
    <s v="07. Gezondheid"/>
    <x v="4"/>
    <s v="Federale overheid"/>
    <x v="2"/>
    <x v="5"/>
    <s v="211 Basisfinanciering, werking, investeringen van de WI"/>
    <s v="211 Financement de base, fonctionnement, investissements des IS"/>
    <x v="5"/>
    <n v="20.9"/>
  </r>
  <r>
    <s v="Microbiologie: Patrimoniale uitgaven"/>
    <s v="Microbiologie: Dépenses patrimoniales"/>
    <s v="255632742201"/>
    <s v="25  VOLKSGEZONDHEID, VEILIGHEID VAN DE VOEDSELKETEN EN LEEFMILIEU"/>
    <x v="9"/>
    <n v="763"/>
    <n v="55"/>
    <s v="07. Gezondheid"/>
    <x v="4"/>
    <s v="Federale overheid"/>
    <x v="2"/>
    <x v="5"/>
    <s v="211 Basisfinanciering, werking, investeringen van de WI"/>
    <s v="211 Financement de base, fonctionnement, investissements des IS"/>
    <x v="5"/>
    <n v="419.65"/>
  </r>
  <r>
    <s v="Microbiologie: Patrimoniale uitgaven IHE 'informatica'"/>
    <s v="Microbiologie: Dépenses patrimoniales IHE 'informatique'"/>
    <s v="255632742204"/>
    <s v="25  VOLKSGEZONDHEID, VEILIGHEID VAN DE VOEDSELKETEN EN LEEFMILIEU"/>
    <x v="9"/>
    <n v="98"/>
    <n v="55"/>
    <s v="07. Gezondheid"/>
    <x v="4"/>
    <s v="Federale overheid"/>
    <x v="2"/>
    <x v="5"/>
    <s v="211 Basisfinanciering, werking, investeringen van de WI"/>
    <s v="211 Financement de base, fonctionnement, investissements des IS"/>
    <x v="5"/>
    <n v="53.9"/>
  </r>
  <r>
    <s v="Wedden statutair personeel (CODA)"/>
    <s v="Traitements personnel statutaire (CODA)"/>
    <s v="255641110003"/>
    <s v="25  VOLKSGEZONDHEID, VEILIGHEID VAN DE VOEDSELKETEN EN LEEFMILIEU"/>
    <x v="9"/>
    <n v="4578"/>
    <n v="55"/>
    <s v="07. Gezondheid"/>
    <x v="4"/>
    <s v="Federale overheid"/>
    <x v="2"/>
    <x v="5"/>
    <s v="211 Basisfinanciering, werking, investeringen van de WI"/>
    <s v="211 Financement de base, fonctionnement, investissements des IS"/>
    <x v="5"/>
    <n v="2517.9"/>
  </r>
  <r>
    <s v="Wedden niet-statutair personeel (CODA)"/>
    <s v="Traitements personnel non-statutaire (CODA)"/>
    <s v="255641110004"/>
    <s v="25  VOLKSGEZONDHEID, VEILIGHEID VAN DE VOEDSELKETEN EN LEEFMILIEU"/>
    <x v="9"/>
    <n v="1273"/>
    <n v="55"/>
    <s v="07. Gezondheid"/>
    <x v="4"/>
    <s v="Federale overheid"/>
    <x v="2"/>
    <x v="5"/>
    <s v="211 Basisfinanciering, werking, investeringen van de WI"/>
    <s v="211 Financement de base, fonctionnement, investissements des IS"/>
    <x v="5"/>
    <n v="700.15"/>
  </r>
  <r>
    <s v="Personeel; sociale actie (CODA)"/>
    <s v="Personnel; action sociale (CODA)"/>
    <s v="255641114005"/>
    <s v="25  VOLKSGEZONDHEID, VEILIGHEID VAN DE VOEDSELKETEN EN LEEFMILIEU"/>
    <x v="9"/>
    <n v="27"/>
    <n v="55"/>
    <s v="07. Gezondheid"/>
    <x v="4"/>
    <s v="Federale overheid"/>
    <x v="2"/>
    <x v="5"/>
    <s v="211 Basisfinanciering, werking, investeringen van de WI"/>
    <s v="211 Financement de base, fonctionnement, investissements des IS"/>
    <x v="5"/>
    <n v="14.85"/>
  </r>
  <r>
    <s v="Werkingskosten (CODA)"/>
    <s v="Frais de fonctionnement (CODA)"/>
    <s v="255642121101"/>
    <s v="25  VOLKSGEZONDHEID, VEILIGHEID VAN DE VOEDSELKETEN EN LEEFMILIEU"/>
    <x v="9"/>
    <n v="1574"/>
    <n v="55"/>
    <s v="07. Gezondheid"/>
    <x v="4"/>
    <s v="Federale overheid"/>
    <x v="2"/>
    <x v="5"/>
    <s v="211 Basisfinanciering, werking, investeringen van de WI"/>
    <s v="211 Financement de base, fonctionnement, investissements des IS"/>
    <x v="5"/>
    <n v="865.7"/>
  </r>
  <r>
    <s v="Werkingskosten 'informatica' (CODA)"/>
    <s v="Frais de fonctionnement 'informatique' (CODA)"/>
    <s v="255642121104"/>
    <s v="25  VOLKSGEZONDHEID, VEILIGHEID VAN DE VOEDSELKETEN EN LEEFMILIEU"/>
    <x v="9"/>
    <n v="99"/>
    <n v="55"/>
    <s v="07. Gezondheid"/>
    <x v="4"/>
    <s v="Federale overheid"/>
    <x v="2"/>
    <x v="5"/>
    <s v="211 Basisfinanciering, werking, investeringen van de WI"/>
    <s v="211 Financement de base, fonctionnement, investissements des IS"/>
    <x v="5"/>
    <n v="54.45"/>
  </r>
  <r>
    <s v="Constructies, inrichtingswerken en vaste uitgaven voor het CODA"/>
    <s v="Constructions, travaux d'aménagement et équipement fixe pour le CODA"/>
    <s v="255642720001"/>
    <s v="25  VOLKSGEZONDHEID, VEILIGHEID VAN DE VOEDSELKETEN EN LEEFMILIEU"/>
    <x v="9"/>
    <n v="85"/>
    <n v="55"/>
    <s v="07. Gezondheid"/>
    <x v="4"/>
    <s v="Federale overheid"/>
    <x v="2"/>
    <x v="5"/>
    <s v="211 Basisfinanciering, werking, investeringen van de WI"/>
    <s v="211 Financement de base, fonctionnement, investissements des IS"/>
    <x v="5"/>
    <n v="46.75"/>
  </r>
  <r>
    <s v="Vermogensuitgaven (CODA)"/>
    <s v="Dépenses patrimoniales (CODA)"/>
    <s v="255642742201"/>
    <s v="25  VOLKSGEZONDHEID, VEILIGHEID VAN DE VOEDSELKETEN EN LEEFMILIEU"/>
    <x v="9"/>
    <n v="220"/>
    <n v="55"/>
    <s v="07. Gezondheid"/>
    <x v="4"/>
    <s v="Federale overheid"/>
    <x v="2"/>
    <x v="5"/>
    <s v="211 Basisfinanciering, werking, investeringen van de WI"/>
    <s v="211 Financement de base, fonctionnement, investissements des IS"/>
    <x v="5"/>
    <n v="121"/>
  </r>
  <r>
    <s v="Vermogensuitgaven 'informatica' (CODA)"/>
    <s v="Dépenses patrimoniales 'informatique' (CODA)"/>
    <s v="255642742204"/>
    <s v="25  VOLKSGEZONDHEID, VEILIGHEID VAN DE VOEDSELKETEN EN LEEFMILIEU"/>
    <x v="9"/>
    <n v="47"/>
    <n v="55"/>
    <s v="07. Gezondheid"/>
    <x v="4"/>
    <s v="Federale overheid"/>
    <x v="2"/>
    <x v="5"/>
    <s v="211 Basisfinanciering, werking, investeringen van de WI"/>
    <s v="211 Financement de base, fonctionnement, investissements des IS"/>
    <x v="5"/>
    <n v="25.85"/>
  </r>
  <r>
    <s v="Subsidie uitzonderlijke werkingskosten aan I.R.E."/>
    <s v="Subv. frais de fonct. except. de l'I.R.E."/>
    <s v="324250312220"/>
    <s v="32  ECONOMISCHE ZAKEN"/>
    <x v="10"/>
    <n v="424"/>
    <n v="16.5"/>
    <s v="06. Industriële productie en technologie"/>
    <x v="0"/>
    <s v="Federale overheid"/>
    <x v="2"/>
    <x v="5"/>
    <s v="232 IRE - Institut national des Radio-Eléments"/>
    <s v="232 IRE - Institut national des Radio-Eléments"/>
    <x v="5"/>
    <n v="69.959999999999994"/>
  </r>
  <r>
    <s v="Subsidie uitzonderlijke werkingskosten aan I.R.E."/>
    <s v="Subv. frais de fonct. except. de l'I.R.E."/>
    <s v="324250312220"/>
    <s v="32  ECONOMISCHE ZAKEN"/>
    <x v="10"/>
    <n v="424"/>
    <n v="38.5"/>
    <s v="07. Gezondheid"/>
    <x v="4"/>
    <s v="Federale overheid"/>
    <x v="2"/>
    <x v="5"/>
    <s v="232 IRE - Institut national des Radio-Eléments"/>
    <s v="232 IRE - Institut national des Radio-Eléments"/>
    <x v="5"/>
    <n v="163.24"/>
  </r>
  <r>
    <s v="Fusieonderzoek"/>
    <s v="Recherches fusion"/>
    <s v="324250312229"/>
    <s v="32  ECONOMISCHE ZAKEN"/>
    <x v="10"/>
    <n v="467"/>
    <n v="100"/>
    <s v="05. Energie"/>
    <x v="12"/>
    <s v="Federale overheid"/>
    <x v="2"/>
    <x v="5"/>
    <s v="410 O&amp;O-programma's en -projecten (subsidies en terugvorderbare voorschotten)"/>
    <s v="410 Programmes et projets de R&amp;D (subventions et avances récupérables)"/>
    <x v="0"/>
    <n v="467"/>
  </r>
  <r>
    <s v="Economische steun Oost-Europese landen "/>
    <s v="Aide économique aux pays de l'Europe de l'Est"/>
    <s v="324250313221"/>
    <s v="32  ECONOMISCHE ZAKEN"/>
    <x v="10"/>
    <n v="932"/>
    <n v="100"/>
    <s v="05. Energie"/>
    <x v="12"/>
    <s v="Federale overheid"/>
    <x v="2"/>
    <x v="5"/>
    <s v="730 Andere programma's en projecten op internationaal vlak"/>
    <s v="730 Autres programmes et projets au niveau international"/>
    <x v="3"/>
    <n v="932"/>
  </r>
  <r>
    <s v="Joint European Torus (J.E.T.) (Euratom verdrag)"/>
    <s v="Joint European Torus (J.E.T.) (trait Euratom)"/>
    <s v="324250353019"/>
    <s v="32  ECONOMISCHE ZAKEN"/>
    <x v="10"/>
    <n v="503"/>
    <n v="100"/>
    <s v="05. Energie"/>
    <x v="12"/>
    <s v="Federale overheid"/>
    <x v="2"/>
    <x v="5"/>
    <s v="730 Andere programma's en projecten op internationaal vlak"/>
    <s v="730 Autres programmes et projets au niveau international"/>
    <x v="3"/>
    <n v="503"/>
  </r>
  <r>
    <s v="Bijdrage E.C.K.O.-Genève"/>
    <s v="Cotisation C.E.R.N-Genève"/>
    <s v="324250354007"/>
    <s v="32  ECONOMISCHE ZAKEN"/>
    <x v="10"/>
    <n v="29097"/>
    <n v="100"/>
    <s v="13. Algemene kennisvooruitgang: O&amp;O gefinancierd uit andere bronnen dan AUF"/>
    <x v="1"/>
    <s v="Federale overheid"/>
    <x v="2"/>
    <x v="5"/>
    <s v="730 Andere programma's en projecten op internationaal vlak"/>
    <s v="730 Autres programmes et projets au niveau international"/>
    <x v="3"/>
    <n v="29097"/>
  </r>
  <r>
    <s v="Bijdrage R&amp;D-energieprogramma's"/>
    <s v="Contribution programme's-R&amp;D Energie"/>
    <s v="324250354008"/>
    <s v="32  ECONOMISCHE ZAKEN"/>
    <x v="10"/>
    <n v="256"/>
    <n v="100"/>
    <s v="05. Energie"/>
    <x v="12"/>
    <s v="Federale overheid"/>
    <x v="2"/>
    <x v="5"/>
    <s v="730 Andere programma's en projecten op internationaal vlak"/>
    <s v="730 Autres programmes et projets au niveau international"/>
    <x v="3"/>
    <n v="256"/>
  </r>
  <r>
    <s v="Subsidie aan S.C.K.: werking"/>
    <s v="Subvention au C.E.N.: fonctionnement"/>
    <s v="324250414005"/>
    <s v="32  ECONOMISCHE ZAKEN"/>
    <x v="10"/>
    <n v="40021"/>
    <n v="55"/>
    <s v="05. Energie"/>
    <x v="12"/>
    <s v="Federale overheid"/>
    <x v="2"/>
    <x v="5"/>
    <s v="233 SCK - Studiecentrum voor Kernenergie"/>
    <s v="233 CEN - Centre d'études de l'énergie nucléaire"/>
    <x v="5"/>
    <n v="22011.55"/>
  </r>
  <r>
    <s v="Subsidie aan I.I.K.W."/>
    <s v="Subvention  l'I.I.S.N."/>
    <s v="324250452301"/>
    <s v="32  ECONOMISCHE ZAKEN"/>
    <x v="10"/>
    <n v="3588"/>
    <n v="100"/>
    <s v="13. Algemene kennisvooruitgang: O&amp;O gefinancierd uit andere bronnen dan AUF"/>
    <x v="1"/>
    <s v="Federale overheid"/>
    <x v="2"/>
    <x v="5"/>
    <s v="530 IIKW - Interuniversitair Instituut voor Kernwetenschappen"/>
    <s v="530 IISN - Institut interuniversitaire des Sciences nucléaires"/>
    <x v="2"/>
    <n v="3588"/>
  </r>
  <r>
    <s v="Subs. Invest. aan I.R.E.(ontruiming/verwerk. radioact. afvalst. en kosten veroorzaakt door de BR2)"/>
    <s v="Subv. pour Investi.  I.R.E. (évacuation et traitement des résidus radioactifs et frais de BR2)"/>
    <s v="324250511107"/>
    <s v="32  ECONOMISCHE ZAKEN"/>
    <x v="10"/>
    <n v="1311"/>
    <n v="16.5"/>
    <s v="06. Industriële productie en technologie"/>
    <x v="0"/>
    <s v="Federale overheid"/>
    <x v="2"/>
    <x v="5"/>
    <s v="232 IRE - Institut national des Radio-Eléments"/>
    <s v="232 IRE - Institut national des Radio-Eléments"/>
    <x v="5"/>
    <n v="216.315"/>
  </r>
  <r>
    <s v="Subs. Invest. aan I.R.E.(ontruiming/verwerk. radioact. afvalst. en kosten veroorzaakt door de BR2)"/>
    <s v="Subv. pour Investi.  I.R.E. (évacuation et traitement des résidus radioactifs et frais de BR2)"/>
    <s v="324250511107"/>
    <s v="32  ECONOMISCHE ZAKEN"/>
    <x v="10"/>
    <n v="1311"/>
    <n v="38.5"/>
    <s v="07. Gezondheid"/>
    <x v="4"/>
    <s v="Federale overheid"/>
    <x v="2"/>
    <x v="5"/>
    <s v="232 IRE - Institut national des Radio-Eléments"/>
    <s v="232 IRE - Institut national des Radio-Eléments"/>
    <x v="5"/>
    <n v="504.73500000000001"/>
  </r>
  <r>
    <s v="Subsidie voor buitengewone Investeringen door S.C.K."/>
    <s v="Subvention pour Investissements exceptionnels par C.E.N."/>
    <s v="324250614103"/>
    <s v="32  ECONOMISCHE ZAKEN"/>
    <x v="10"/>
    <n v="3848"/>
    <n v="55"/>
    <s v="05. Energie"/>
    <x v="12"/>
    <s v="Federale overheid"/>
    <x v="2"/>
    <x v="5"/>
    <s v="233 SCK - Studiecentrum voor Kernenergie"/>
    <s v="233 CEN - Centre d'études de l'énergie nucléaire"/>
    <x v="5"/>
    <n v="2116.4"/>
  </r>
  <r>
    <s v="Terugvorderbaar voorschot onderzoeksprogr. AIRBUS"/>
    <s v="Avances récupérables progr. de recherche AIRBUS"/>
    <s v="324440811203"/>
    <s v="32  ECONOMISCHE ZAKEN"/>
    <x v="10"/>
    <n v="14921"/>
    <n v="100"/>
    <s v="06. Industriële productie en technologie"/>
    <x v="0"/>
    <s v="Federale overheid"/>
    <x v="2"/>
    <x v="5"/>
    <s v="625 Fonds bestemd voor de financiering van het industrieel onderzoek (subsidies en terugvorderbare voorschotten)"/>
    <s v="625 Fonds destiné au financement de la recherche industrielle (subventions et avances récupérables)"/>
    <x v="1"/>
    <n v="14921"/>
  </r>
  <r>
    <s v="Gebouw Metrologie"/>
    <s v="Bâtiment Métrologie"/>
    <s v="324604722205"/>
    <s v="32  ECONOMISCHE ZAKEN"/>
    <x v="10"/>
    <n v="482"/>
    <n v="55"/>
    <s v="06. Industriële productie en technologie"/>
    <x v="0"/>
    <s v="Federale overheid"/>
    <x v="2"/>
    <x v="5"/>
    <s v="211 Basisfinanciering, werking, investeringen van de WI"/>
    <s v="211 Financement de base, fonctionnement, investissements des IS"/>
    <x v="5"/>
    <n v="265.10000000000002"/>
  </r>
  <r>
    <s v="Toelage I.V.K (koeltechniek)"/>
    <s v="Subvention I.I.F (froid)"/>
    <s v="324640354009"/>
    <s v="32  ECONOMISCHE ZAKEN"/>
    <x v="10"/>
    <n v="28"/>
    <n v="100"/>
    <s v="06. Industriële productie en technologie"/>
    <x v="0"/>
    <s v="Federale overheid"/>
    <x v="2"/>
    <x v="5"/>
    <s v="720 Andere Belgische bijdragen aan internationale organisaties, instellingen en verenigingen"/>
    <s v="720 Autres contributions belges aux organisations, institutions et associations internationales"/>
    <x v="3"/>
    <n v="28"/>
  </r>
  <r>
    <s v="Pre-normatief onderzoek"/>
    <s v="Recherche prénormative"/>
    <s v="324650313230"/>
    <s v="32  ECONOMISCHE ZAKEN"/>
    <x v="10"/>
    <n v="4254"/>
    <n v="55"/>
    <s v="06. Industriële productie en technologie"/>
    <x v="0"/>
    <s v="Federale overheid"/>
    <x v="2"/>
    <x v="5"/>
    <s v="234 BIN - Belgisch Instituut voor Normalisatie"/>
    <s v="234 IBN - Institut belge de normalisation"/>
    <x v="5"/>
    <n v="2339.6999999999998"/>
  </r>
  <r>
    <s v="Subsidie NBN"/>
    <s v="Subvention au NBN"/>
    <s v="324650414031"/>
    <s v="32  ECONOMISCHE ZAKEN"/>
    <x v="10"/>
    <n v="2740"/>
    <n v="55"/>
    <s v="06. Industriële productie en technologie"/>
    <x v="0"/>
    <s v="Federale overheid"/>
    <x v="2"/>
    <x v="5"/>
    <s v="234 BIN - Belgisch Instituut voor Normalisatie"/>
    <s v="234 IBN - Institut belge de normalisation"/>
    <x v="5"/>
    <n v="1507"/>
  </r>
  <r>
    <s v="Bezoldigingen Rijkspersoneel"/>
    <s v="Rémunération personnel stat."/>
    <s v="462101110003"/>
    <s v="11  FEDERAAL WETENSCHAPSBELEID"/>
    <x v="1"/>
    <n v="6409"/>
    <n v="55"/>
    <s v="11. Politieke en sociale systemen, structuren en processen"/>
    <x v="7"/>
    <s v="Federale overheid"/>
    <x v="2"/>
    <x v="5"/>
    <s v="312 Administratie, controle, commissies, jury's..."/>
    <s v="312 Administration, contrôle, commissions, jurys..."/>
    <x v="6"/>
    <n v="3524.95"/>
  </r>
  <r>
    <s v="Bezoldiging niet-statutair personeel"/>
    <s v="Rémunération personnel non statutaire"/>
    <s v="462101110004"/>
    <s v="11  FEDERAAL WETENSCHAPSBELEID"/>
    <x v="1"/>
    <n v="1742"/>
    <n v="55"/>
    <s v="11. Politieke en sociale systemen, structuren en processen"/>
    <x v="7"/>
    <s v="Federale overheid"/>
    <x v="2"/>
    <x v="5"/>
    <s v="312 Administratie, controle, commissies, jury's..."/>
    <s v="312 Administration, contrôle, commissions, jurys..."/>
    <x v="6"/>
    <n v="958.1"/>
  </r>
  <r>
    <s v="Fed. Raad voor Wetensch. beleid: bezold. voorzitter"/>
    <s v="Conseil féd. polit. scientif. : rénumération président"/>
    <s v="462101110010"/>
    <s v="11  FEDERAAL WETENSCHAPSBELEID"/>
    <x v="1"/>
    <n v="26"/>
    <n v="55"/>
    <s v="11. Politieke en sociale systemen, structuren en processen"/>
    <x v="7"/>
    <s v="Federale overheid"/>
    <x v="2"/>
    <x v="5"/>
    <s v="312 Administratie, controle, commissies, jury's..."/>
    <s v="312 Administration, contrôle, commissions, jurys..."/>
    <x v="6"/>
    <n v="14.3"/>
  </r>
  <r>
    <s v="Sociale actie"/>
    <s v="Service social"/>
    <s v="462101114005"/>
    <s v="11  FEDERAAL WETENSCHAPSBELEID"/>
    <x v="1"/>
    <n v="234"/>
    <n v="55"/>
    <s v="11. Politieke en sociale systemen, structuren en processen"/>
    <x v="7"/>
    <s v="Federale overheid"/>
    <x v="2"/>
    <x v="5"/>
    <s v="312 Administratie, controle, commissies, jury's..."/>
    <s v="312 Administration, contrôle, commissions, jurys..."/>
    <x v="6"/>
    <n v="128.69999999999999"/>
  </r>
  <r>
    <s v="Aankoop niet duurzame goederen &amp; diensten"/>
    <s v="Achats biens non durables et services"/>
    <s v="462101121101"/>
    <s v="11  FEDERAAL WETENSCHAPSBELEID"/>
    <x v="1"/>
    <n v="1182"/>
    <n v="55"/>
    <s v="11. Politieke en sociale systemen, structuren en processen"/>
    <x v="7"/>
    <s v="Federale overheid"/>
    <x v="2"/>
    <x v="5"/>
    <s v="312 Administratie, controle, commissies, jury's..."/>
    <s v="312 Administration, contrôle, commissions, jurys..."/>
    <x v="6"/>
    <n v="650.1"/>
  </r>
  <r>
    <s v="Bureautica-systeem POD"/>
    <s v="Système bureautique/informatique SPP"/>
    <s v="462101121104"/>
    <s v="11  FEDERAAL WETENSCHAPSBELEID"/>
    <x v="1"/>
    <n v="84"/>
    <n v="55"/>
    <s v="06. Industriële productie en technologie"/>
    <x v="0"/>
    <s v="Federale overheid"/>
    <x v="2"/>
    <x v="5"/>
    <s v="410 O&amp;O-programma's en -projecten (subsidies en terugvorderbare voorschotten)"/>
    <s v="410 Programmes et projets de R&amp;D (subventions et avances récupérables)"/>
    <x v="0"/>
    <n v="46.2"/>
  </r>
  <r>
    <s v="Fed. Raad voor Wetensch. beleid: werking"/>
    <s v="Conseil féd. polit. scientif. : fonctionnement"/>
    <s v="462101121110"/>
    <s v="11  FEDERAAL WETENSCHAPSBELEID"/>
    <x v="1"/>
    <n v="10"/>
    <n v="55"/>
    <s v="11. Politieke en sociale systemen, structuren en processen"/>
    <x v="7"/>
    <s v="Federale overheid"/>
    <x v="2"/>
    <x v="5"/>
    <s v="312 Administratie, controle, commissies, jury's..."/>
    <s v="312 Administration, contrôle, commissions, jurys..."/>
    <x v="6"/>
    <n v="5.5"/>
  </r>
  <r>
    <s v="Promotie wetenschapsbeleid"/>
    <s v="Promotion politique scientifique"/>
    <s v="462101121121"/>
    <s v="11  FEDERAAL WETENSCHAPSBELEID"/>
    <x v="1"/>
    <n v="276"/>
    <n v="55"/>
    <s v="11. Politieke en sociale systemen, structuren en processen"/>
    <x v="7"/>
    <s v="Federale overheid"/>
    <x v="2"/>
    <x v="5"/>
    <s v="312 Administratie, controle, commissies, jury's..."/>
    <s v="312 Administration, contrôle, commissions, jurys..."/>
    <x v="6"/>
    <n v="151.80000000000001"/>
  </r>
  <r>
    <s v="Uitrusting"/>
    <s v="Biens durables"/>
    <s v="462101742201"/>
    <s v="11  FEDERAAL WETENSCHAPSBELEID"/>
    <x v="1"/>
    <n v="68"/>
    <n v="55"/>
    <s v="11. Politieke en sociale systemen, structuren en processen"/>
    <x v="7"/>
    <s v="Federale overheid"/>
    <x v="2"/>
    <x v="5"/>
    <s v="312 Administratie, controle, commissies, jury's..."/>
    <s v="312 Administration, contrôle, commissions, jurys..."/>
    <x v="6"/>
    <n v="37.4"/>
  </r>
  <r>
    <s v="Investeringsuitgaven inzake de informatica"/>
    <s v="Dépenses d'investissement relatives à l'informatique"/>
    <s v="462101742204"/>
    <s v="11  FEDERAAL WETENSCHAPSBELEID"/>
    <x v="1"/>
    <n v="114"/>
    <n v="55"/>
    <s v="06. Industriële productie en technologie"/>
    <x v="0"/>
    <s v="Federale overheid"/>
    <x v="2"/>
    <x v="5"/>
    <s v="312 Administratie, controle, commissies, jury's..."/>
    <s v="312 Administration, contrôle, commissions, jurys..."/>
    <x v="6"/>
    <n v="62.7"/>
  </r>
  <r>
    <s v="Energiebesparende investeringsuitgaven"/>
    <s v="Dépenses d'investissement en vue d'économie l'énergie"/>
    <s v="462101742215"/>
    <s v="11  FEDERAAL WETENSCHAPSBELEID"/>
    <x v="1"/>
    <n v="187"/>
    <n v="55"/>
    <s v="05. Energie"/>
    <x v="12"/>
    <s v="Federale overheid"/>
    <x v="2"/>
    <x v="5"/>
    <s v="312 Administratie, controle, commissies, jury's..."/>
    <s v="312 Administration, contrôle, commissions, jurys..."/>
    <x v="6"/>
    <n v="102.85"/>
  </r>
  <r>
    <s v="Bezoldigingen Rijkspersoneel"/>
    <s v="Rémunération personnel stat."/>
    <s v="466011110003"/>
    <s v="11  FEDERAAL WETENSCHAPSBELEID"/>
    <x v="1"/>
    <n v="4359"/>
    <n v="55"/>
    <s v="11. Politieke en sociale systemen, structuren en processen"/>
    <x v="7"/>
    <s v="Federale overheid"/>
    <x v="2"/>
    <x v="5"/>
    <s v="312 Administratie, controle, commissies, jury's..."/>
    <s v="312 Administration, contrôle, commissions, jurys..."/>
    <x v="6"/>
    <n v="2397.4499999999998"/>
  </r>
  <r>
    <s v="Bezoldiging niet-statutair personeel"/>
    <s v="Rémunération personnel non statutaire"/>
    <s v="466011110004"/>
    <s v="11  FEDERAAL WETENSCHAPSBELEID"/>
    <x v="1"/>
    <n v="1630"/>
    <n v="55"/>
    <s v="11. Politieke en sociale systemen, structuren en processen"/>
    <x v="7"/>
    <s v="Federale overheid"/>
    <x v="2"/>
    <x v="5"/>
    <s v="312 Administratie, controle, commissies, jury's..."/>
    <s v="312 Administration, contrôle, commissions, jurys..."/>
    <x v="6"/>
    <n v="896.5"/>
  </r>
  <r>
    <s v="Contractueel personeel O&amp;O nationaal en IUAP"/>
    <s v="Personnel contractuel R&amp;D nationale et PAI"/>
    <s v="466011110016"/>
    <s v="11  FEDERAAL WETENSCHAPSBELEID"/>
    <x v="1"/>
    <n v="3161"/>
    <n v="100"/>
    <s v="13. Algemene kennisvooruitgang: O&amp;O gefinancierd uit andere bronnen dan AUF"/>
    <x v="1"/>
    <s v="Federale overheid"/>
    <x v="2"/>
    <x v="5"/>
    <s v="430 IUAP - Interuniversitaire attractiepolen"/>
    <s v="430 PAI - Pôles d'Attraction interuniversitaires"/>
    <x v="0"/>
    <n v="3161"/>
  </r>
  <r>
    <s v="Wetenschap voor duurzame ontwikkeling"/>
    <s v="Science pour développement durable"/>
    <s v="466011121117"/>
    <s v="11  FEDERAAL WETENSCHAPSBELEID"/>
    <x v="1"/>
    <n v="1274"/>
    <n v="100"/>
    <s v="13. Algemene kennisvooruitgang: O&amp;O gefinancierd uit andere bronnen dan AUF"/>
    <x v="1"/>
    <s v="Federale overheid"/>
    <x v="2"/>
    <x v="5"/>
    <s v="324 Subsidies voor studies, enquêtes, expertise-contracten, onderzoekcontracten, acties n.e.g."/>
    <s v="324 Subventions pour études, enquêtes, contrats d'expertise, contrats de recherche, actions n.c.a."/>
    <x v="6"/>
    <n v="1274"/>
  </r>
  <r>
    <s v="Beheer O&amp;O nationaal en IUAP"/>
    <s v="Gestion R&amp;D nationale et PAI"/>
    <s v="466011121118"/>
    <s v="11  FEDERAAL WETENSCHAPSBELEID"/>
    <x v="1"/>
    <n v="819"/>
    <n v="100"/>
    <s v="13. Algemene kennisvooruitgang: O&amp;O gefinancierd uit andere bronnen dan AUF"/>
    <x v="1"/>
    <s v="Federale overheid"/>
    <x v="2"/>
    <x v="5"/>
    <s v="430 IUAP - Interuniversitaire attractiepolen"/>
    <s v="430 PAI - Pôles d'Attraction interuniversitaires"/>
    <x v="0"/>
    <n v="819"/>
  </r>
  <r>
    <s v="Contract - Regeringsinitiatieven O&amp;O nationaal"/>
    <s v="Contrats - impulsion gouvernement; R&amp;D nationale"/>
    <s v="466011121151"/>
    <s v="11  FEDERAAL WETENSCHAPSBELEID"/>
    <x v="1"/>
    <n v="25857"/>
    <n v="4.3547010284134799"/>
    <s v="01. Exploratie en exploitatie van het aardse milieu"/>
    <x v="8"/>
    <s v="Federale overheid"/>
    <x v="2"/>
    <x v="5"/>
    <s v="410 O&amp;O-programma's en -projecten (subsidies en terugvorderbare voorschotten)"/>
    <s v="410 Programmes et projets de R&amp;D (subventions et avances récupérables)"/>
    <x v="0"/>
    <n v="1125.9950449168734"/>
  </r>
  <r>
    <s v="Contract - Regeringsinitiatieven O&amp;O nationaal"/>
    <s v="Contrats - impulsion gouvernement; R&amp;D nationale"/>
    <s v="466011121151"/>
    <s v="11  FEDERAAL WETENSCHAPSBELEID"/>
    <x v="1"/>
    <n v="25857"/>
    <n v="33.786431445876183"/>
    <s v="02. Milieubeheer en milieuzorg"/>
    <x v="9"/>
    <s v="Federale overheid"/>
    <x v="2"/>
    <x v="5"/>
    <s v="410 O&amp;O-programma's en -projecten (subsidies en terugvorderbare voorschotten)"/>
    <s v="410 Programmes et projets de R&amp;D (subventions et avances récupérables)"/>
    <x v="0"/>
    <n v="8736.1575789602048"/>
  </r>
  <r>
    <s v="Contract - Regeringsinitiatieven O&amp;O nationaal"/>
    <s v="Contrats - impulsion gouvernement; R&amp;D nationale"/>
    <s v="466011121151"/>
    <s v="11  FEDERAAL WETENSCHAPSBELEID"/>
    <x v="1"/>
    <n v="25857"/>
    <n v="2.9549205316857035"/>
    <s v="03. Exploratie en exploitatie van de ruimte"/>
    <x v="10"/>
    <s v="Federale overheid"/>
    <x v="2"/>
    <x v="5"/>
    <s v="410 O&amp;O-programma's en -projecten (subsidies en terugvorderbare voorschotten)"/>
    <s v="410 Programmes et projets de R&amp;D (subventions et avances récupérables)"/>
    <x v="0"/>
    <n v="764.05380187797232"/>
  </r>
  <r>
    <s v="Contract - Regeringsinitiatieven O&amp;O nationaal"/>
    <s v="Contrats - impulsion gouvernement; R&amp;D nationale"/>
    <s v="466011121151"/>
    <s v="11  FEDERAAL WETENSCHAPSBELEID"/>
    <x v="1"/>
    <n v="25857"/>
    <n v="1.4475021340595913"/>
    <s v="04. Transport, telecommunicatie en andere infrastructuur"/>
    <x v="11"/>
    <s v="Federale overheid"/>
    <x v="2"/>
    <x v="5"/>
    <s v="410 O&amp;O-programma's en -projecten (subsidies en terugvorderbare voorschotten)"/>
    <s v="410 Programmes et projets de R&amp;D (subventions et avances récupérables)"/>
    <x v="0"/>
    <n v="374.28062680378855"/>
  </r>
  <r>
    <s v="Contract - Regeringsinitiatieven O&amp;O nationaal"/>
    <s v="Contrats - impulsion gouvernement; R&amp;D nationale"/>
    <s v="466011121151"/>
    <s v="11  FEDERAAL WETENSCHAPSBELEID"/>
    <x v="1"/>
    <n v="25857"/>
    <n v="2.4263241331653185"/>
    <s v="05. Energie"/>
    <x v="12"/>
    <s v="Federale overheid"/>
    <x v="2"/>
    <x v="5"/>
    <s v="410 O&amp;O-programma's en -projecten (subsidies en terugvorderbare voorschotten)"/>
    <s v="410 Programmes et projets de R&amp;D (subventions et avances récupérables)"/>
    <x v="0"/>
    <n v="627.37463111255636"/>
  </r>
  <r>
    <s v="Contract - Regeringsinitiatieven O&amp;O nationaal"/>
    <s v="Contrats - impulsion gouvernement; R&amp;D nationale"/>
    <s v="466011121151"/>
    <s v="11  FEDERAAL WETENSCHAPSBELEID"/>
    <x v="1"/>
    <n v="25857"/>
    <n v="1.0564611194666884"/>
    <s v="06. Industriële productie en technologie"/>
    <x v="0"/>
    <s v="Federale overheid"/>
    <x v="2"/>
    <x v="5"/>
    <s v="410 O&amp;O-programma's en -projecten (subsidies en terugvorderbare voorschotten)"/>
    <s v="410 Programmes et projets de R&amp;D (subventions et avances récupérables)"/>
    <x v="0"/>
    <n v="273.16915166050165"/>
  </r>
  <r>
    <s v="Contract - Regeringsinitiatieven O&amp;O nationaal"/>
    <s v="Contrats - impulsion gouvernement; R&amp;D nationale"/>
    <s v="466011121151"/>
    <s v="11  FEDERAAL WETENSCHAPSBELEID"/>
    <x v="1"/>
    <n v="25857"/>
    <n v="1.8539896752164546"/>
    <s v="07. Gezondheid"/>
    <x v="4"/>
    <s v="Federale overheid"/>
    <x v="2"/>
    <x v="5"/>
    <s v="410 O&amp;O-programma's en -projecten (subsidies en terugvorderbare voorschotten)"/>
    <s v="410 Programmes et projets de R&amp;D (subventions et avances récupérables)"/>
    <x v="0"/>
    <n v="479.38611032071867"/>
  </r>
  <r>
    <s v="Contract - Regeringsinitiatieven O&amp;O nationaal"/>
    <s v="Contrats - impulsion gouvernement; R&amp;D nationale"/>
    <s v="466011121151"/>
    <s v="11  FEDERAAL WETENSCHAPSBELEID"/>
    <x v="1"/>
    <n v="25857"/>
    <n v="1.5271736921263366"/>
    <s v="08. Landbouw"/>
    <x v="6"/>
    <s v="Federale overheid"/>
    <x v="2"/>
    <x v="5"/>
    <s v="410 O&amp;O-programma's en -projecten (subsidies en terugvorderbare voorschotten)"/>
    <s v="410 Programmes et projets de R&amp;D (subventions et avances récupérables)"/>
    <x v="0"/>
    <n v="394.88130157310684"/>
  </r>
  <r>
    <s v="Contract - Regeringsinitiatieven O&amp;O nationaal"/>
    <s v="Contrats - impulsion gouvernement; R&amp;D nationale"/>
    <s v="466011121151"/>
    <s v="11  FEDERAAL WETENSCHAPSBELEID"/>
    <x v="1"/>
    <n v="25857"/>
    <n v="19.696516401772286"/>
    <s v="10. Cultuur, recreatie, godsdienst en media"/>
    <x v="5"/>
    <s v="Federale overheid"/>
    <x v="2"/>
    <x v="5"/>
    <s v="410 O&amp;O-programma's en -projecten (subsidies en terugvorderbare voorschotten)"/>
    <s v="410 Programmes et projets de R&amp;D (subventions et avances récupérables)"/>
    <x v="0"/>
    <n v="5092.9282460062605"/>
  </r>
  <r>
    <s v="Contract - Regeringsinitiatieven O&amp;O nationaal"/>
    <s v="Contrats - impulsion gouvernement; R&amp;D nationale"/>
    <s v="466011121151"/>
    <s v="11  FEDERAAL WETENSCHAPSBELEID"/>
    <x v="1"/>
    <n v="25857"/>
    <n v="30.895979838217958"/>
    <s v="13. Algemene kennisvooruitgang: O&amp;O gefinancierd uit andere bronnen dan AUF"/>
    <x v="1"/>
    <s v="Federale overheid"/>
    <x v="2"/>
    <x v="5"/>
    <s v="410 O&amp;O-programma's en -projecten (subsidies en terugvorderbare voorschotten)"/>
    <s v="410 Programmes et projets de R&amp;D (subventions et avances récupérables)"/>
    <x v="0"/>
    <n v="7988.7735067680178"/>
  </r>
  <r>
    <s v="Terugkeer Belgische wetenschappelijke competentie"/>
    <s v="Retour de la compétence scientifique belge"/>
    <s v="466011121165"/>
    <s v="11  FEDERAAL WETENSCHAPSBELEID"/>
    <x v="1"/>
    <n v="1172"/>
    <n v="100"/>
    <s v="13. Algemene kennisvooruitgang: O&amp;O gefinancierd uit andere bronnen dan AUF"/>
    <x v="1"/>
    <s v="Federale overheid"/>
    <x v="2"/>
    <x v="5"/>
    <s v="430 IUAP - Interuniversitaire attractiepolen"/>
    <s v="430 PAI - Pôles d'Attraction interuniversitaires"/>
    <x v="0"/>
    <n v="1172"/>
  </r>
  <r>
    <s v="Bijdrage drugsbeleid"/>
    <s v="Plan Drogue"/>
    <s v="466011121166"/>
    <s v="11  FEDERAAL WETENSCHAPSBELEID"/>
    <x v="1"/>
    <n v="929"/>
    <n v="15"/>
    <s v="07. Gezondheid"/>
    <x v="4"/>
    <s v="Federale overheid"/>
    <x v="2"/>
    <x v="5"/>
    <s v="324 Subsidies voor studies, enquêtes, expertise-contracten, onderzoekcontracten, acties n.e.g."/>
    <s v="324 Subventions pour études, enquêtes, contrats d'expertise, contrats de recherche, actions n.c.a."/>
    <x v="6"/>
    <n v="139.35"/>
  </r>
  <r>
    <s v="Opdrachten voor derden"/>
    <s v="Missions pour tiers"/>
    <s v="466011121171"/>
    <s v="11  FEDERAAL WETENSCHAPSBELEID"/>
    <x v="1"/>
    <n v="3129"/>
    <n v="100"/>
    <s v="11. Politieke en sociale systemen, structuren en processen"/>
    <x v="7"/>
    <s v="Federale overheid"/>
    <x v="2"/>
    <x v="5"/>
    <s v="314 Subsidies voor studies, enquêtes, onderzoek-contracten, acties n.e.g."/>
    <s v="314 Subventions pour études, enquêtes, contrats de recherche, actions n.c.a."/>
    <x v="6"/>
    <n v="3129"/>
  </r>
  <r>
    <s v="Toelage Stichting Prins Laurent"/>
    <s v="Subvention Fondation Prince Laurent"/>
    <s v="466011330001"/>
    <s v="11  FEDERAAL WETENSCHAPSBELEID"/>
    <x v="1"/>
    <n v="33"/>
    <n v="55"/>
    <s v="11. Politieke en sociale systemen, structuren en processen"/>
    <x v="7"/>
    <s v="Federale overheid"/>
    <x v="2"/>
    <x v="5"/>
    <s v="313 Subsidies aan instellingen en verenigingen n.e.g."/>
    <s v="313 Subventions aux institutions et associations n.c.a."/>
    <x v="6"/>
    <n v="18.149999999999999"/>
  </r>
  <r>
    <s v="Interuniversitaire attractiepolen (autonoom onderwijs)"/>
    <s v="Pôles d'attraction interuniversitaires (enseignement autonome)"/>
    <s v="466011443001"/>
    <s v="11  FEDERAAL WETENSCHAPSBELEID"/>
    <x v="1"/>
    <n v="31306"/>
    <n v="100"/>
    <s v="13. Algemene kennisvooruitgang: O&amp;O gefinancierd uit andere bronnen dan AUF"/>
    <x v="1"/>
    <s v="Federale overheid"/>
    <x v="2"/>
    <x v="5"/>
    <s v="430 IUAP - Interuniversitaire attractiepolen"/>
    <s v="430 PAI - Pôles d'Attraction interuniversitaires"/>
    <x v="0"/>
    <n v="31306"/>
  </r>
  <r>
    <s v="Toelage voor extra onderzoekers (400)"/>
    <s v="Subvention chercheurs supplémentaires (400)"/>
    <s v="466011452323"/>
    <s v="11  FEDERAAL WETENSCHAPSBELEID"/>
    <x v="1"/>
    <n v="13791"/>
    <n v="100"/>
    <s v="13. Algemene kennisvooruitgang: O&amp;O gefinancierd uit andere bronnen dan AUF"/>
    <x v="1"/>
    <s v="Federale overheid"/>
    <x v="2"/>
    <x v="5"/>
    <s v="510 NFWO - Nationaal Fonds voor Wetenschappelijk Onderzoek"/>
    <s v="510 FNRS - Fonds national de Recherche scientifique"/>
    <x v="2"/>
    <n v="13791"/>
  </r>
  <r>
    <s v="Acad. Overz. Wetensc. (wedde personeel)"/>
    <s v="Acad. Sciences d'Outre-Mer. (traitement du personnel)"/>
    <s v="466013110004"/>
    <s v="11  FEDERAAL WETENSCHAPSBELEID"/>
    <x v="1"/>
    <n v="327"/>
    <n v="55"/>
    <s v="01. Exploratie en exploitatie van het aardse milieu"/>
    <x v="8"/>
    <s v="Federale overheid"/>
    <x v="2"/>
    <x v="5"/>
    <s v="211 Basisfinanciering, werking, investeringen van de WI"/>
    <s v="211 Financement de base, fonctionnement, investissements des IS"/>
    <x v="5"/>
    <n v="179.85"/>
  </r>
  <r>
    <s v="Academie Overzeese Wetenschappen (O)(financ. wet. publikaties)"/>
    <s v="Académie Sciences d'Outre-Mer (fin. publ. scient.)"/>
    <s v="466013413001"/>
    <s v="11  FEDERAAL WETENSCHAPSBELEID"/>
    <x v="1"/>
    <n v="136"/>
    <n v="55"/>
    <s v="01. Exploratie en exploitatie van het aardse milieu"/>
    <x v="8"/>
    <s v="Federale overheid"/>
    <x v="2"/>
    <x v="5"/>
    <s v="211 Basisfinanciering, werking, investeringen van de WI"/>
    <s v="211 Financement de base, fonctionnement, investissements des IS"/>
    <x v="5"/>
    <n v="74.8"/>
  </r>
  <r>
    <s v="Toelage academie voor de nationale commissies"/>
    <s v="Subv. Académie pour les commissions nationales"/>
    <s v="466013413005"/>
    <s v="11  FEDERAAL WETENSCHAPSBELEID"/>
    <x v="1"/>
    <n v="272"/>
    <n v="55"/>
    <s v="10. Cultuur, recreatie, godsdienst en media"/>
    <x v="5"/>
    <s v="Federale overheid"/>
    <x v="2"/>
    <x v="5"/>
    <s v="220 Academies"/>
    <s v="220 Académies"/>
    <x v="5"/>
    <n v="149.6"/>
  </r>
  <r>
    <s v="Dekken van de O&amp;O uitgaven van vliegtuig AIRBUS"/>
    <s v="Couverture des dépenses de R&amp;D des avions AIRBUS"/>
    <s v="466014811201"/>
    <s v="11  FEDERAAL WETENSCHAPSBELEID"/>
    <x v="1"/>
    <n v="10293"/>
    <n v="100"/>
    <s v="06. Industriële productie en technologie"/>
    <x v="0"/>
    <s v="Federale overheid"/>
    <x v="2"/>
    <x v="5"/>
    <s v="625 Fonds bestemd voor de financiering van het industrieel onderzoek (subsidies en terugvorderbare voorschotten)"/>
    <s v="625 Fonds destiné au financement de la recherche industrielle (subventions et avances récupérables)"/>
    <x v="1"/>
    <n v="10293"/>
  </r>
  <r>
    <s v="Dotatie  DWTI"/>
    <s v="Dotation SIST"/>
    <s v="466015413001"/>
    <s v="11  FEDERAAL WETENSCHAPSBELEID"/>
    <x v="1"/>
    <n v="553"/>
    <n v="55"/>
    <s v="10. Cultuur, recreatie, godsdienst en media"/>
    <x v="5"/>
    <s v="Federale overheid"/>
    <x v="2"/>
    <x v="5"/>
    <s v="323 Subsidies aan instellingen en verenigingen n.e.g."/>
    <s v="323 Subventions aux institutions et associations n.c.a."/>
    <x v="6"/>
    <n v="304.14999999999998"/>
  </r>
  <r>
    <s v="Dotatie  Belnet"/>
    <s v="Dotation Belnet"/>
    <s v="466015413002"/>
    <s v="11  FEDERAAL WETENSCHAPSBELEID"/>
    <x v="1"/>
    <n v="8349"/>
    <n v="55"/>
    <s v="04. Transport, telecommunicatie en andere infrastructuur"/>
    <x v="11"/>
    <s v="Federale overheid"/>
    <x v="2"/>
    <x v="5"/>
    <s v="323 Subsidies aan instellingen en verenigingen n.e.g."/>
    <s v="323 Subventions aux institutions et associations n.c.a."/>
    <x v="6"/>
    <n v="4591.95"/>
  </r>
  <r>
    <s v="Dotatie Polar Secretaris"/>
    <s v="Dotation Secrétariat polaire"/>
    <s v="466015413003"/>
    <s v="11  FEDERAAL WETENSCHAPSBELEID"/>
    <x v="1"/>
    <n v="3183"/>
    <n v="55"/>
    <s v="01. Exploratie en exploitatie van het aardse milieu"/>
    <x v="8"/>
    <s v="Federale overheid"/>
    <x v="2"/>
    <x v="5"/>
    <s v="410 O&amp;O-programma's en -projecten (subsidies en terugvorderbare voorschotten)"/>
    <s v="410 Programmes et projets de R&amp;D (subventions et avances récupérables)"/>
    <x v="0"/>
    <n v="1750.65"/>
  </r>
  <r>
    <s v="Toelage SCK (Project MYRRHA)"/>
    <s v="Dotation au CEN (Projet MYRRHA)"/>
    <s v="466016414040"/>
    <s v="11  FEDERAAL WETENSCHAPSBELEID"/>
    <x v="1"/>
    <n v="7845"/>
    <n v="55"/>
    <s v="05. Energie"/>
    <x v="12"/>
    <s v="Federale overheid"/>
    <x v="2"/>
    <x v="5"/>
    <s v="233 SCK - Studiecentrum voor Kernenergie"/>
    <s v="233 CEN - Centre d'études de l'énergie nucléaire"/>
    <x v="5"/>
    <n v="4314.75"/>
  </r>
  <r>
    <s v="Personeel voor O&amp;O internationaal"/>
    <s v="Personnel R&amp;D international"/>
    <s v="466021110018"/>
    <s v="11  FEDERAAL WETENSCHAPSBELEID"/>
    <x v="1"/>
    <n v="601"/>
    <n v="100"/>
    <s v="03. Exploratie en exploitatie van de ruimte"/>
    <x v="10"/>
    <s v="Federale overheid"/>
    <x v="2"/>
    <x v="5"/>
    <s v="710 Ruimteprogramma's en -organisaties"/>
    <s v="710 Programmes et organisations dans le domaine de l'espace"/>
    <x v="3"/>
    <n v="601"/>
  </r>
  <r>
    <s v="Beheer van 0&amp;0 internationaal"/>
    <s v="Gestion de la R&amp;D international"/>
    <s v="466021121119"/>
    <s v="11  FEDERAAL WETENSCHAPSBELEID"/>
    <x v="1"/>
    <n v="174"/>
    <n v="55"/>
    <s v="03. Exploratie en exploitatie van de ruimte"/>
    <x v="10"/>
    <s v="Federale overheid"/>
    <x v="2"/>
    <x v="5"/>
    <s v="710 Ruimteprogramma's en -organisaties"/>
    <s v="710 Programmes et organisations dans le domaine de l'espace"/>
    <x v="3"/>
    <n v="95.7"/>
  </r>
  <r>
    <s v="Contracten - O&amp;O - internationaal"/>
    <s v="Contrats - R&amp;D - international"/>
    <s v="466021121157"/>
    <s v="11  FEDERAAL WETENSCHAPSBELEID"/>
    <x v="1"/>
    <n v="2879"/>
    <n v="14.978887163420165"/>
    <s v="01. Exploratie en exploitatie van het aardse milieu"/>
    <x v="8"/>
    <s v="Federale overheid"/>
    <x v="2"/>
    <x v="5"/>
    <s v="730 Andere programma's en projecten op internationaal vlak"/>
    <s v="730 Autres programmes et projets au niveau international"/>
    <x v="3"/>
    <n v="431.2421614348666"/>
  </r>
  <r>
    <s v="Contracten - O&amp;O - internationaal"/>
    <s v="Contrats - R&amp;D - international"/>
    <s v="466021121157"/>
    <s v="11  FEDERAAL WETENSCHAPSBELEID"/>
    <x v="1"/>
    <n v="2879"/>
    <n v="37.848938557585512"/>
    <s v="02. Milieubeheer en milieuzorg"/>
    <x v="9"/>
    <s v="Federale overheid"/>
    <x v="2"/>
    <x v="5"/>
    <s v="730 Andere programma's en projecten op internationaal vlak"/>
    <s v="730 Autres programmes et projets au niveau international"/>
    <x v="3"/>
    <n v="1089.670941072887"/>
  </r>
  <r>
    <s v="Contracten - O&amp;O - internationaal"/>
    <s v="Contrats - R&amp;D - international"/>
    <s v="466021121157"/>
    <s v="11  FEDERAAL WETENSCHAPSBELEID"/>
    <x v="1"/>
    <n v="2879"/>
    <n v="4.9098917021542485"/>
    <s v="03. Exploratie en exploitatie van de ruimte"/>
    <x v="10"/>
    <s v="Federale overheid"/>
    <x v="2"/>
    <x v="5"/>
    <s v="730 Andere programma's en projecten op internationaal vlak"/>
    <s v="730 Autres programmes et projets au niveau international"/>
    <x v="3"/>
    <n v="141.35578210502081"/>
  </r>
  <r>
    <s v="Contracten - O&amp;O - internationaal"/>
    <s v="Contrats - R&amp;D - international"/>
    <s v="466021121157"/>
    <s v="11  FEDERAAL WETENSCHAPSBELEID"/>
    <x v="1"/>
    <n v="2879"/>
    <n v="0.17880687324929398"/>
    <s v="04. Transport, telecommunicatie en andere infrastructuur"/>
    <x v="11"/>
    <s v="Federale overheid"/>
    <x v="2"/>
    <x v="5"/>
    <s v="730 Andere programma's en projecten op internationaal vlak"/>
    <s v="730 Autres programmes et projets au niveau international"/>
    <x v="3"/>
    <n v="5.1478498808471738"/>
  </r>
  <r>
    <s v="Contracten - O&amp;O - internationaal"/>
    <s v="Contrats - R&amp;D - international"/>
    <s v="466021121157"/>
    <s v="11  FEDERAAL WETENSCHAPSBELEID"/>
    <x v="1"/>
    <n v="2879"/>
    <n v="3.7375615941015718"/>
    <s v="05. Energie"/>
    <x v="12"/>
    <s v="Federale overheid"/>
    <x v="2"/>
    <x v="5"/>
    <s v="730 Andere programma's en projecten op internationaal vlak"/>
    <s v="730 Autres programmes et projets au niveau international"/>
    <x v="3"/>
    <n v="107.60439829418425"/>
  </r>
  <r>
    <s v="Contracten - O&amp;O - internationaal"/>
    <s v="Contrats - R&amp;D - international"/>
    <s v="466021121157"/>
    <s v="11  FEDERAAL WETENSCHAPSBELEID"/>
    <x v="1"/>
    <n v="2879"/>
    <n v="6.3516867558527572"/>
    <s v="06. Industriële productie en technologie"/>
    <x v="0"/>
    <s v="Federale overheid"/>
    <x v="2"/>
    <x v="5"/>
    <s v="730 Andere programma's en projecten op internationaal vlak"/>
    <s v="730 Autres programmes et projets au niveau international"/>
    <x v="3"/>
    <n v="182.86506170100088"/>
  </r>
  <r>
    <s v="Contracten - O&amp;O - internationaal"/>
    <s v="Contrats - R&amp;D - international"/>
    <s v="466021121157"/>
    <s v="11  FEDERAAL WETENSCHAPSBELEID"/>
    <x v="1"/>
    <n v="2879"/>
    <n v="5.4302631601700266"/>
    <s v="07. Gezondheid"/>
    <x v="4"/>
    <s v="Federale overheid"/>
    <x v="2"/>
    <x v="5"/>
    <s v="730 Andere programma's en projecten op internationaal vlak"/>
    <s v="730 Autres programmes et projets au niveau international"/>
    <x v="3"/>
    <n v="156.33727638129506"/>
  </r>
  <r>
    <s v="Contracten - O&amp;O - internationaal"/>
    <s v="Contrats - R&amp;D - international"/>
    <s v="466021121157"/>
    <s v="11  FEDERAAL WETENSCHAPSBELEID"/>
    <x v="1"/>
    <n v="2879"/>
    <n v="16.05374498230568"/>
    <s v="08. Landbouw"/>
    <x v="6"/>
    <s v="Federale overheid"/>
    <x v="2"/>
    <x v="5"/>
    <s v="730 Andere programma's en projecten op internationaal vlak"/>
    <s v="730 Autres programmes et projets au niveau international"/>
    <x v="3"/>
    <n v="462.18731804058052"/>
  </r>
  <r>
    <s v="Contracten - O&amp;O - internationaal"/>
    <s v="Contrats - R&amp;D - international"/>
    <s v="466021121157"/>
    <s v="11  FEDERAAL WETENSCHAPSBELEID"/>
    <x v="1"/>
    <n v="2879"/>
    <n v="0.15646235155193094"/>
    <s v="09. Opvoeding"/>
    <x v="2"/>
    <s v="Federale overheid"/>
    <x v="2"/>
    <x v="5"/>
    <s v="730 Andere programma's en projecten op internationaal vlak"/>
    <s v="730 Autres programmes et projets au niveau international"/>
    <x v="3"/>
    <n v="4.5045511011800921"/>
  </r>
  <r>
    <s v="Contracten - O&amp;O - internationaal"/>
    <s v="Contrats - R&amp;D - international"/>
    <s v="466021121157"/>
    <s v="11  FEDERAAL WETENSCHAPSBELEID"/>
    <x v="1"/>
    <n v="2879"/>
    <n v="3.8089099727491993"/>
    <s v="10. Cultuur, recreatie, godsdienst en media"/>
    <x v="5"/>
    <s v="Federale overheid"/>
    <x v="2"/>
    <x v="5"/>
    <s v="730 Andere programma's en projecten op internationaal vlak"/>
    <s v="730 Autres programmes et projets au niveau international"/>
    <x v="3"/>
    <n v="109.65851811544944"/>
  </r>
  <r>
    <s v="Contracten - O&amp;O - internationaal"/>
    <s v="Contrats - R&amp;D - international"/>
    <s v="466021121157"/>
    <s v="11  FEDERAAL WETENSCHAPSBELEID"/>
    <x v="1"/>
    <n v="2879"/>
    <n v="6.5448468868596201"/>
    <s v="11. Politieke en sociale systemen, structuren en processen"/>
    <x v="7"/>
    <s v="Federale overheid"/>
    <x v="2"/>
    <x v="5"/>
    <s v="730 Andere programma's en projecten op internationaal vlak"/>
    <s v="730 Autres programmes et projets au niveau international"/>
    <x v="3"/>
    <n v="188.42614187268845"/>
  </r>
  <r>
    <s v="Personeel voor de Ruimte"/>
    <s v="Personnel du spatial"/>
    <s v="466022110020"/>
    <s v="11  FEDERAAL WETENSCHAPSBELEID"/>
    <x v="1"/>
    <n v="971"/>
    <n v="55"/>
    <s v="03. Exploratie en exploitatie van de ruimte"/>
    <x v="10"/>
    <s v="Federale overheid"/>
    <x v="2"/>
    <x v="5"/>
    <s v="710 Ruimteprogramma's en -organisaties"/>
    <s v="710 Programmes et organisations dans le domaine de l'espace"/>
    <x v="3"/>
    <n v="534.04999999999995"/>
  </r>
  <r>
    <s v="Werkingskosten voor de Hoge Vertegenwoordiging ruimtevaartbeleid"/>
    <s v="Dépenses de fonctionnement pour la Haute Réprésentation du Spatial"/>
    <s v="466022121119"/>
    <s v="11  FEDERAAL WETENSCHAPSBELEID"/>
    <x v="1"/>
    <n v="99"/>
    <n v="55"/>
    <s v="03. Exploratie en exploitatie van de ruimte"/>
    <x v="10"/>
    <s v="Federale overheid"/>
    <x v="2"/>
    <x v="5"/>
    <s v="710 Ruimteprogramma's en -organisaties"/>
    <s v="710 Programmes et organisations dans le domaine de l'espace"/>
    <x v="3"/>
    <n v="54.45"/>
  </r>
  <r>
    <s v="Federale ondersteuning vh ruimtevaartonderzoek en operationele steun"/>
    <s v="Soutien fédéral à la recherche spatiale et appui opérationnel"/>
    <s v="466022121121"/>
    <s v="11  FEDERAAL WETENSCHAPSBELEID"/>
    <x v="1"/>
    <n v="3352"/>
    <n v="100"/>
    <s v="03. Exploratie en exploitatie van de ruimte"/>
    <x v="10"/>
    <s v="Federale overheid"/>
    <x v="2"/>
    <x v="5"/>
    <s v="710 Ruimteprogramma's en -organisaties"/>
    <s v="710 Programmes et organisations dans le domaine de l'espace"/>
    <x v="3"/>
    <n v="3352"/>
  </r>
  <r>
    <s v="Beheer van Ruimte"/>
    <s v="Gestion du spacial"/>
    <s v="466022121122"/>
    <s v="11  FEDERAAL WETENSCHAPSBELEID"/>
    <x v="1"/>
    <n v="713"/>
    <n v="100"/>
    <s v="03. Exploratie en exploitatie van de ruimte"/>
    <x v="10"/>
    <s v="Federale overheid"/>
    <x v="2"/>
    <x v="5"/>
    <s v="710 Ruimteprogramma's en -organisaties"/>
    <s v="710 Programmes et organisations dans le domaine de l'espace"/>
    <x v="3"/>
    <n v="713"/>
  </r>
  <r>
    <s v="ESA-ruimtevaartprogramma's"/>
    <s v="Programmes spatiaux ASE"/>
    <s v="466022354012"/>
    <s v="11  FEDERAAL WETENSCHAPSBELEID"/>
    <x v="1"/>
    <n v="173798"/>
    <n v="100"/>
    <s v="03. Exploratie en exploitatie van de ruimte"/>
    <x v="10"/>
    <s v="Federale overheid"/>
    <x v="2"/>
    <x v="5"/>
    <s v="710 Ruimteprogramma's en -organisaties"/>
    <s v="710 Programmes et organisations dans le domaine de l'espace"/>
    <x v="3"/>
    <n v="173798"/>
  </r>
  <r>
    <s v="Ruimtevaartprogramma's buiten ESA"/>
    <s v="Programmes spatiaux hors ASE"/>
    <s v="466022544161"/>
    <s v="11  FEDERAAL WETENSCHAPSBELEID"/>
    <x v="1"/>
    <n v="24310"/>
    <n v="100"/>
    <s v="03. Exploratie en exploitatie van de ruimte"/>
    <x v="10"/>
    <s v="Federale overheid"/>
    <x v="2"/>
    <x v="5"/>
    <s v="710 Ruimteprogramma's en -organisaties"/>
    <s v="710 Programmes et organisations dans le domaine de l'espace"/>
    <x v="3"/>
    <n v="24310"/>
  </r>
  <r>
    <s v="Von Karman  Instituut"/>
    <s v="Institut Von Karman"/>
    <s v="466023354001"/>
    <s v="11  FEDERAAL WETENSCHAPSBELEID"/>
    <x v="1"/>
    <n v="2913"/>
    <n v="100"/>
    <s v="04. Transport, telecommunicatie en andere infrastructuur"/>
    <x v="11"/>
    <s v="Federale overheid"/>
    <x v="2"/>
    <x v="5"/>
    <s v="720 Andere Belgische bijdragen aan internationale organisaties, instellingen en verenigingen"/>
    <s v="720 Autres contributions belges aux organisations, institutions et associations internationales"/>
    <x v="3"/>
    <n v="2913"/>
  </r>
  <r>
    <s v="Secretariaten EUREKA (techn. + audiovis.)"/>
    <s v="Secrétariats EUREKA (techn. + audiovis.)"/>
    <s v="466023354002"/>
    <s v="11  FEDERAAL WETENSCHAPSBELEID"/>
    <x v="1"/>
    <n v="627"/>
    <n v="55"/>
    <s v="06. Industriële productie en technologie"/>
    <x v="0"/>
    <s v="Federale overheid"/>
    <x v="2"/>
    <x v="5"/>
    <s v="720 Andere Belgische bijdragen aan internationale organisaties, instellingen en verenigingen"/>
    <s v="720 Autres contributions belges aux organisations, institutions et associations internationales"/>
    <x v="3"/>
    <n v="344.85"/>
  </r>
  <r>
    <s v="Intergouvernementele organisaties"/>
    <s v="Organisations intergouvernementales"/>
    <s v="466023354021"/>
    <s v="11  FEDERAAL WETENSCHAPSBELEID"/>
    <x v="1"/>
    <n v="20069"/>
    <n v="41.085634066448293"/>
    <s v="01. Exploratie en exploitatie van het aardse milieu"/>
    <x v="8"/>
    <s v="Federale overheid"/>
    <x v="2"/>
    <x v="5"/>
    <s v="720 Andere Belgische bijdragen aan internationale organisaties, instellingen en verenigingen"/>
    <s v="720 Autres contributions belges aux organisations, institutions et associations internationales"/>
    <x v="3"/>
    <n v="8245.4759007955072"/>
  </r>
  <r>
    <s v="Intergouvernementele organisaties"/>
    <s v="Organisations intergouvernementales"/>
    <s v="466023354021"/>
    <s v="11  FEDERAAL WETENSCHAPSBELEID"/>
    <x v="1"/>
    <n v="20069"/>
    <n v="0.9555944142058469"/>
    <s v="02. Milieubeheer en milieuzorg"/>
    <x v="9"/>
    <s v="Federale overheid"/>
    <x v="2"/>
    <x v="5"/>
    <s v="720 Andere Belgische bijdragen aan internationale organisaties, instellingen en verenigingen"/>
    <s v="720 Autres contributions belges aux organisations, institutions et associations internationales"/>
    <x v="3"/>
    <n v="191.77824298697141"/>
  </r>
  <r>
    <s v="Intergouvernementele organisaties"/>
    <s v="Organisations intergouvernementales"/>
    <s v="466023354021"/>
    <s v="11  FEDERAAL WETENSCHAPSBELEID"/>
    <x v="1"/>
    <n v="20069"/>
    <n v="24.953821146220722"/>
    <s v="03. Exploratie en exploitatie van de ruimte"/>
    <x v="10"/>
    <s v="Federale overheid"/>
    <x v="2"/>
    <x v="5"/>
    <s v="720 Andere Belgische bijdragen aan internationale organisaties, instellingen en verenigingen"/>
    <s v="720 Autres contributions belges aux organisations, institutions et associations internationales"/>
    <x v="3"/>
    <n v="5007.9823658350369"/>
  </r>
  <r>
    <s v="Intergouvernementele organisaties"/>
    <s v="Organisations intergouvernementales"/>
    <s v="466023354021"/>
    <s v="11  FEDERAAL WETENSCHAPSBELEID"/>
    <x v="1"/>
    <n v="20069"/>
    <n v="33.004950373125133"/>
    <s v="13. Algemene kennisvooruitgang: O&amp;O gefinancierd uit andere bronnen dan AUF"/>
    <x v="1"/>
    <s v="Federale overheid"/>
    <x v="2"/>
    <x v="5"/>
    <s v="720 Andere Belgische bijdragen aan internationale organisaties, instellingen en verenigingen"/>
    <s v="720 Autres contributions belges aux organisations, institutions et associations internationales"/>
    <x v="3"/>
    <n v="6623.7634903824828"/>
  </r>
  <r>
    <s v="Internationale organisaties"/>
    <s v="Organisations internationales"/>
    <s v="466023354022"/>
    <s v="11  FEDERAAL WETENSCHAPSBELEID"/>
    <x v="1"/>
    <n v="332"/>
    <n v="100"/>
    <s v="10. Cultuur, recreatie, godsdienst en media"/>
    <x v="5"/>
    <s v="Federale overheid"/>
    <x v="2"/>
    <x v="5"/>
    <s v="720 Andere Belgische bijdragen aan internationale organisaties, instellingen en verenigingen"/>
    <s v="720 Autres contributions belges aux organisations, institutions et associations internationales"/>
    <x v="3"/>
    <n v="332"/>
  </r>
  <r>
    <s v="Deelname van de Academiën en de daaraan verbonden organismen"/>
    <s v="Participation des Académies et org. qui y sont liés"/>
    <s v="466023354023"/>
    <s v="11  FEDERAAL WETENSCHAPSBELEID"/>
    <x v="1"/>
    <n v="333"/>
    <n v="100"/>
    <s v="10. Cultuur, recreatie, godsdienst en media"/>
    <x v="5"/>
    <s v="Federale overheid"/>
    <x v="2"/>
    <x v="5"/>
    <s v="720 Andere Belgische bijdragen aan internationale organisaties, instellingen en verenigingen"/>
    <s v="720 Autres contributions belges aux organisations, institutions et associations internationales"/>
    <x v="3"/>
    <n v="333"/>
  </r>
  <r>
    <s v="Bezoldiging Rijkspersoneel (WRI)"/>
    <s v="Rémunérations personnel statutaire (ESF)"/>
    <s v="466030110003"/>
    <s v="11  FEDERAAL WETENSCHAPSBELEID"/>
    <x v="1"/>
    <n v="47781"/>
    <n v="15.58590819712148"/>
    <s v="03. Exploratie en exploitatie van de ruimte"/>
    <x v="10"/>
    <s v="Federale overheid"/>
    <x v="2"/>
    <x v="5"/>
    <s v="211 Basisfinanciering, werking, investeringen van de WI"/>
    <s v="211 Financement de base, fonctionnement, investissements des IS"/>
    <x v="5"/>
    <n v="7447.1027956666148"/>
  </r>
  <r>
    <s v="Bezoldiging Rijkspersoneel (WRI)"/>
    <s v="Rémunérations personnel statutaire (ESF)"/>
    <s v="466030110003"/>
    <s v="11  FEDERAAL WETENSCHAPSBELEID"/>
    <x v="1"/>
    <n v="47781"/>
    <n v="20.711525220114005"/>
    <s v="10. Cultuur, recreatie, godsdienst en media"/>
    <x v="5"/>
    <s v="Federale overheid"/>
    <x v="2"/>
    <x v="5"/>
    <s v="211 Basisfinanciering, werking, investeringen van de WI"/>
    <s v="211 Financement de base, fonctionnement, investissements des IS"/>
    <x v="5"/>
    <n v="9896.173865422672"/>
  </r>
  <r>
    <s v="Bezoldiging Rijkspersoneel (WRI)"/>
    <s v="Rémunérations personnel statutaire (ESF)"/>
    <s v="466030110003"/>
    <s v="11  FEDERAAL WETENSCHAPSBELEID"/>
    <x v="1"/>
    <n v="47781"/>
    <n v="0.71753147094513381"/>
    <s v="11. Politieke en sociale systemen, structuren en processen"/>
    <x v="7"/>
    <s v="Federale overheid"/>
    <x v="2"/>
    <x v="5"/>
    <s v="211 Basisfinanciering, werking, investeringen van de WI"/>
    <s v="211 Financement de base, fonctionnement, investissements des IS"/>
    <x v="5"/>
    <n v="342.8437121322944"/>
  </r>
  <r>
    <s v="Bezoldiging Rijkspersoneel (WRI)"/>
    <s v="Rémunérations personnel statutaire (ESF)"/>
    <s v="466030110003"/>
    <s v="11  FEDERAAL WETENSCHAPSBELEID"/>
    <x v="1"/>
    <n v="47781"/>
    <n v="17.985035111819389"/>
    <s v="13. Algemene kennisvooruitgang: O&amp;O gefinancierd uit andere bronnen dan AUF"/>
    <x v="1"/>
    <s v="Federale overheid"/>
    <x v="2"/>
    <x v="5"/>
    <s v="211 Basisfinanciering, werking, investeringen van de WI"/>
    <s v="211 Financement de base, fonctionnement, investissements des IS"/>
    <x v="5"/>
    <n v="8593.429626778423"/>
  </r>
  <r>
    <s v="Bezoldiging niet-statutair personeel (WRI)"/>
    <s v="Rémunérations personnel non statutaire (ESF)"/>
    <s v="466030110004"/>
    <s v="11  FEDERAAL WETENSCHAPSBELEID"/>
    <x v="1"/>
    <n v="19099"/>
    <n v="15.58590819712148"/>
    <s v="03. Exploratie en exploitatie van de ruimte"/>
    <x v="10"/>
    <s v="Federale overheid"/>
    <x v="2"/>
    <x v="5"/>
    <s v="211 Basisfinanciering, werking, investeringen van de WI"/>
    <s v="211 Financement de base, fonctionnement, investissements des IS"/>
    <x v="5"/>
    <n v="2976.7526065682318"/>
  </r>
  <r>
    <s v="Bezoldiging niet-statutair personeel (WRI)"/>
    <s v="Rémunérations personnel non statutaire (ESF)"/>
    <s v="466030110004"/>
    <s v="11  FEDERAAL WETENSCHAPSBELEID"/>
    <x v="1"/>
    <n v="19099"/>
    <n v="20.711525220114005"/>
    <s v="10. Cultuur, recreatie, godsdienst en media"/>
    <x v="5"/>
    <s v="Federale overheid"/>
    <x v="2"/>
    <x v="5"/>
    <s v="211 Basisfinanciering, werking, investeringen van de WI"/>
    <s v="211 Financement de base, fonctionnement, investissements des IS"/>
    <x v="5"/>
    <n v="3955.694201789574"/>
  </r>
  <r>
    <s v="Bezoldiging niet-statutair personeel (WRI)"/>
    <s v="Rémunérations personnel non statutaire (ESF)"/>
    <s v="466030110004"/>
    <s v="11  FEDERAAL WETENSCHAPSBELEID"/>
    <x v="1"/>
    <n v="19099"/>
    <n v="0.71753147094513381"/>
    <s v="11. Politieke en sociale systemen, structuren en processen"/>
    <x v="7"/>
    <s v="Federale overheid"/>
    <x v="2"/>
    <x v="5"/>
    <s v="211 Basisfinanciering, werking, investeringen van de WI"/>
    <s v="211 Financement de base, fonctionnement, investissements des IS"/>
    <x v="5"/>
    <n v="137.04133563581109"/>
  </r>
  <r>
    <s v="Bezoldiging niet-statutair personeel (WRI)"/>
    <s v="Rémunérations personnel non statutaire (ESF)"/>
    <s v="466030110004"/>
    <s v="11  FEDERAAL WETENSCHAPSBELEID"/>
    <x v="1"/>
    <n v="19099"/>
    <n v="17.985035111819389"/>
    <s v="13. Algemene kennisvooruitgang: O&amp;O gefinancierd uit andere bronnen dan AUF"/>
    <x v="1"/>
    <s v="Federale overheid"/>
    <x v="2"/>
    <x v="5"/>
    <s v="211 Basisfinanciering, werking, investeringen van de WI"/>
    <s v="211 Financement de base, fonctionnement, investissements des IS"/>
    <x v="5"/>
    <n v="3434.961856006385"/>
  </r>
  <r>
    <s v="Dotatie 'Koninklijke Bibliotheek Albert I'"/>
    <s v="Dotation Bibliothèque royale Albert Ier"/>
    <s v="466031413010"/>
    <s v="11  FEDERAAL WETENSCHAPSBELEID"/>
    <x v="1"/>
    <n v="7101"/>
    <n v="55"/>
    <s v="10. Cultuur, recreatie, godsdienst en media"/>
    <x v="5"/>
    <s v="Federale overheid"/>
    <x v="2"/>
    <x v="5"/>
    <s v="211 Basisfinanciering, werking, investeringen van de WI"/>
    <s v="211 Financement de base, fonctionnement, investissements des IS"/>
    <x v="5"/>
    <n v="3905.55"/>
  </r>
  <r>
    <s v="Dotatie Algemeen rijksarchief"/>
    <s v="Dotation Archives générales du Royaume"/>
    <s v="466031413011"/>
    <s v="11  FEDERAAL WETENSCHAPSBELEID"/>
    <x v="1"/>
    <n v="5368"/>
    <n v="55"/>
    <s v="10. Cultuur, recreatie, godsdienst en media"/>
    <x v="5"/>
    <s v="Federale overheid"/>
    <x v="2"/>
    <x v="5"/>
    <s v="211 Basisfinanciering, werking, investeringen van de WI"/>
    <s v="211 Financement de base, fonctionnement, investissements des IS"/>
    <x v="5"/>
    <n v="2952.4"/>
  </r>
  <r>
    <s v="Centrum &quot;Oorlog en Hedendaagse Maatschappij&quot;"/>
    <s v="Centre &quot;Guerres et Sociétés contemporaines&quot;"/>
    <s v="466031413012"/>
    <s v="11  FEDERAAL WETENSCHAPSBELEID"/>
    <x v="1"/>
    <n v="1569"/>
    <n v="55"/>
    <s v="11. Politieke en sociale systemen, structuren en processen"/>
    <x v="7"/>
    <s v="Federale overheid"/>
    <x v="2"/>
    <x v="5"/>
    <s v="211 Basisfinanciering, werking, investeringen van de WI"/>
    <s v="211 Financement de base, fonctionnement, investissements des IS"/>
    <x v="5"/>
    <n v="862.95"/>
  </r>
  <r>
    <s v="Dotatie KMI"/>
    <s v="Dotation IRM"/>
    <s v="466032413013"/>
    <s v="11  FEDERAAL WETENSCHAPSBELEID"/>
    <x v="1"/>
    <n v="4306"/>
    <n v="55"/>
    <s v="03. Exploratie en exploitatie van de ruimte"/>
    <x v="10"/>
    <s v="Federale overheid"/>
    <x v="2"/>
    <x v="5"/>
    <s v="211 Basisfinanciering, werking, investeringen van de WI"/>
    <s v="211 Financement de base, fonctionnement, investissements des IS"/>
    <x v="5"/>
    <n v="2368.3000000000002"/>
  </r>
  <r>
    <s v="Dotatie Belgisch Instituut voor Ruimte-aëronomie"/>
    <s v="Dotation Institut d'Aéronomie spatiale de Belgique"/>
    <s v="466032413014"/>
    <s v="11  FEDERAAL WETENSCHAPSBELEID"/>
    <x v="1"/>
    <n v="1338"/>
    <n v="55"/>
    <s v="03. Exploratie en exploitatie van de ruimte"/>
    <x v="10"/>
    <s v="Federale overheid"/>
    <x v="2"/>
    <x v="5"/>
    <s v="211 Basisfinanciering, werking, investeringen van de WI"/>
    <s v="211 Financement de base, fonctionnement, investissements des IS"/>
    <x v="5"/>
    <n v="735.9"/>
  </r>
  <r>
    <s v="Dotatie Koninklijke Sterrenwacht"/>
    <s v="Dotation Observatoire Royal"/>
    <s v="466032413015"/>
    <s v="11  FEDERAAL WETENSCHAPSBELEID"/>
    <x v="1"/>
    <n v="1399"/>
    <n v="55"/>
    <s v="03. Exploratie en exploitatie van de ruimte"/>
    <x v="10"/>
    <s v="Federale overheid"/>
    <x v="2"/>
    <x v="5"/>
    <s v="211 Basisfinanciering, werking, investeringen van de WI"/>
    <s v="211 Financement de base, fonctionnement, investissements des IS"/>
    <x v="5"/>
    <n v="769.45"/>
  </r>
  <r>
    <s v="Dotatie aan het KMI: beheer gemeenschappelijke sector"/>
    <s v="Dotation à l'IRM: gestion du secteur commun"/>
    <s v="466032413016"/>
    <s v="11  FEDERAAL WETENSCHAPSBELEID"/>
    <x v="1"/>
    <n v="1337"/>
    <n v="55"/>
    <s v="03. Exploratie en exploitatie van de ruimte"/>
    <x v="10"/>
    <s v="Federale overheid"/>
    <x v="2"/>
    <x v="5"/>
    <s v="211 Basisfinanciering, werking, investeringen van de WI"/>
    <s v="211 Financement de base, fonctionnement, investissements des IS"/>
    <x v="5"/>
    <n v="735.35"/>
  </r>
  <r>
    <s v="Dotatie Koninklijk Instituut voor Natuurwetenschappen (KINW)"/>
    <s v="Dotation Institut royal des Sciences naturelles (IRSN)"/>
    <s v="466033413017"/>
    <s v="11  FEDERAAL WETENSCHAPSBELEID"/>
    <x v="1"/>
    <n v="7846"/>
    <n v="55"/>
    <s v="13. Algemene kennisvooruitgang: O&amp;O gefinancierd uit andere bronnen dan AUF"/>
    <x v="1"/>
    <s v="Federale overheid"/>
    <x v="2"/>
    <x v="5"/>
    <s v="211 Basisfinanciering, werking, investeringen van de WI"/>
    <s v="211 Financement de base, fonctionnement, investissements des IS"/>
    <x v="5"/>
    <n v="4315.3"/>
  </r>
  <r>
    <s v="Dotatie Koninklijke Museum voor Midden Afrika (KMMA)"/>
    <s v="Dotation musée royal d' Afrique centrale (MRAC)"/>
    <s v="466033413018"/>
    <s v="11  FEDERAAL WETENSCHAPSBELEID"/>
    <x v="1"/>
    <n v="3873"/>
    <n v="55"/>
    <s v="13. Algemene kennisvooruitgang: O&amp;O gefinancierd uit andere bronnen dan AUF"/>
    <x v="1"/>
    <s v="Federale overheid"/>
    <x v="2"/>
    <x v="5"/>
    <s v="211 Basisfinanciering, werking, investeringen van de WI"/>
    <s v="211 Financement de base, fonctionnement, investissements des IS"/>
    <x v="5"/>
    <n v="2130.15"/>
  </r>
  <r>
    <s v="Dotatie Koninklijke Musea voor Kunst en Geschiedenis"/>
    <s v="Dotation Musées Royaux d'Art et d'Histoire"/>
    <s v="466034413019"/>
    <s v="11  FEDERAAL WETENSCHAPSBELEID"/>
    <x v="1"/>
    <n v="5483"/>
    <n v="55"/>
    <s v="10. Cultuur, recreatie, godsdienst en media"/>
    <x v="5"/>
    <s v="Federale overheid"/>
    <x v="2"/>
    <x v="5"/>
    <s v="211 Basisfinanciering, werking, investeringen van de WI"/>
    <s v="211 Financement de base, fonctionnement, investissements des IS"/>
    <x v="5"/>
    <n v="3015.65"/>
  </r>
  <r>
    <s v="Dotatie Koninklijke Musea voor Schone Kunsten"/>
    <s v="Dotation Musées Royaux des Beaux-Arts"/>
    <s v="466034413020"/>
    <s v="11  FEDERAAL WETENSCHAPSBELEID"/>
    <x v="1"/>
    <n v="4396"/>
    <n v="55"/>
    <s v="10. Cultuur, recreatie, godsdienst en media"/>
    <x v="5"/>
    <s v="Federale overheid"/>
    <x v="2"/>
    <x v="5"/>
    <s v="211 Basisfinanciering, werking, investeringen van de WI"/>
    <s v="211 Financement de base, fonctionnement, investissements des IS"/>
    <x v="5"/>
    <n v="2417.8000000000002"/>
  </r>
  <r>
    <s v="Dotatie Koninklijk Instituut voor het Kunstpatrimonium"/>
    <s v="Dotation Institut Royal du Patrimoine artistique"/>
    <s v="466034413022"/>
    <s v="11  FEDERAAL WETENSCHAPSBELEID"/>
    <x v="1"/>
    <n v="1479"/>
    <n v="55"/>
    <s v="10. Cultuur, recreatie, godsdienst en media"/>
    <x v="5"/>
    <s v="Federale overheid"/>
    <x v="2"/>
    <x v="5"/>
    <s v="211 Basisfinanciering, werking, investeringen van de WI"/>
    <s v="211 Financement de base, fonctionnement, investissements des IS"/>
    <x v="5"/>
    <n v="813.45"/>
  </r>
  <r>
    <s v="ICCROM (International Centre for the Study of the _x000a_Preservation and Restoration of Cultural Property)"/>
    <s v="ICCROM (Centre international d'études pour la conservation et la restauration des biens culturels)"/>
    <s v="466035354010"/>
    <s v="11  FEDERAAL WETENSCHAPSBELEID"/>
    <x v="1"/>
    <n v="41"/>
    <n v="20"/>
    <s v="10. Cultuur, recreatie, godsdienst en media"/>
    <x v="5"/>
    <s v="Federale overheid"/>
    <x v="2"/>
    <x v="5"/>
    <s v="720 Andere Belgische bijdragen aan internationale organisaties, instellingen en verenigingen"/>
    <s v="720 Autres contributions belges aux organisations, institutions et associations internationales"/>
    <x v="3"/>
    <n v="8.1999999999999993"/>
  </r>
  <r>
    <s v="Koninklijk Filmarchief"/>
    <s v="Cinémathèque royale"/>
    <s v="466036416010"/>
    <s v="11  FEDERAAL WETENSCHAPSBELEID"/>
    <x v="1"/>
    <n v="2531"/>
    <n v="20"/>
    <s v="10. Cultuur, recreatie, godsdienst en media"/>
    <x v="5"/>
    <s v="Federale overheid"/>
    <x v="2"/>
    <x v="5"/>
    <s v="323 Subsidies aan instellingen en verenigingen n.e.g."/>
    <s v="323 Subventions aux institutions et associations n.c.a."/>
    <x v="6"/>
    <n v="506.2"/>
  </r>
  <r>
    <s v="Bureautica-systeem/informatica FWI"/>
    <s v="Système bureautique/informatique ESF"/>
    <s v="466037121104"/>
    <s v="11  FEDERAAL WETENSCHAPSBELEID"/>
    <x v="1"/>
    <n v="58"/>
    <n v="55"/>
    <s v="10. Cultuur, recreatie, godsdienst en media"/>
    <x v="5"/>
    <s v="Federale overheid"/>
    <x v="2"/>
    <x v="5"/>
    <s v="212 Aanvullende financiering van de WI"/>
    <s v="212 Financement complémentaire des IS"/>
    <x v="5"/>
    <n v="31.9"/>
  </r>
  <r>
    <s v="Steunmaatregelen ten voordele van de FWI"/>
    <s v="Activités d'appui en faveur des ESF"/>
    <s v="466037121112"/>
    <s v="11  FEDERAAL WETENSCHAPSBELEID"/>
    <x v="1"/>
    <n v="427"/>
    <n v="55"/>
    <s v="10. Cultuur, recreatie, godsdienst en media"/>
    <x v="5"/>
    <s v="Federale overheid"/>
    <x v="2"/>
    <x v="5"/>
    <s v="212 Aanvullende financiering van de WI"/>
    <s v="212 Financement complémentaire des IS"/>
    <x v="5"/>
    <n v="234.85"/>
  </r>
  <r>
    <s v="Publiek-privé partnerschap digitalisering FWI's en SOMA - bijkomende financiering"/>
    <s v="Partenariat public-privé digitalisation ESF et CEGES - financement complémentaire"/>
    <s v="466037121117"/>
    <s v="11  FEDERAAL WETENSCHAPSBELEID"/>
    <x v="1"/>
    <n v="1912"/>
    <n v="15"/>
    <s v="10. Cultuur, recreatie, godsdienst en media"/>
    <x v="5"/>
    <s v="Federale overheid"/>
    <x v="2"/>
    <x v="5"/>
    <s v="321 Subsidies reizen, beurzen, congressen, publikaties, tentoonstellingen..."/>
    <s v="321 Subventions, voyages, bourses, congrès, publications, expositions..."/>
    <x v="6"/>
    <n v="286.8"/>
  </r>
  <r>
    <s v="Specifieke behoeften FWI"/>
    <s v="Besoins spécifiques ESF"/>
    <s v="466037413011"/>
    <s v="11  FEDERAAL WETENSCHAPSBELEID"/>
    <x v="1"/>
    <n v="426"/>
    <n v="55"/>
    <s v="10. Cultuur, recreatie, godsdienst en media"/>
    <x v="5"/>
    <s v="Federale overheid"/>
    <x v="2"/>
    <x v="5"/>
    <s v="211 Basisfinanciering, werking, investeringen van de WI"/>
    <s v="211 Financement de base, fonctionnement, investissements des IS"/>
    <x v="5"/>
    <n v="234.3"/>
  </r>
  <r>
    <s v="Steunmaatregelen ten voordele van de FWI - Bijkomende dotatie"/>
    <s v="Appui aux expositions temporaires des ESF - Dotation complémentaire"/>
    <s v="466037413012"/>
    <s v="11  FEDERAAL WETENSCHAPSBELEID"/>
    <x v="1"/>
    <n v="100"/>
    <n v="55"/>
    <s v="10. Cultuur, recreatie, godsdienst en media"/>
    <x v="5"/>
    <s v="Federale overheid"/>
    <x v="2"/>
    <x v="5"/>
    <s v="212 Aanvullende financiering van de WI"/>
    <s v="212 Financement complémentaire des IS"/>
    <x v="5"/>
    <n v="55"/>
  </r>
  <r>
    <s v="Onderzoekenveloppe van FWI "/>
    <s v="Enveloppe recherche des ESF"/>
    <s v="466037413014"/>
    <s v="11  FEDERAAL WETENSCHAPSBELEID"/>
    <x v="1"/>
    <n v="2768"/>
    <n v="28.338014903857236"/>
    <s v="03. Exploratie en exploitatie van de ruimte"/>
    <x v="10"/>
    <s v="Federale overheid"/>
    <x v="2"/>
    <x v="5"/>
    <s v="440 FCFO - Fonds voor Collectief Fundamenteel Onderzoek-initiatief minister"/>
    <s v="440 FRFC - Fonds de la Recherche fondamentale collective-initiative ministérielle"/>
    <x v="0"/>
    <n v="784.39625253876829"/>
  </r>
  <r>
    <s v="Onderzoekenveloppe van FWI "/>
    <s v="Enveloppe recherche des ESF"/>
    <s v="466037413014"/>
    <s v="11  FEDERAAL WETENSCHAPSBELEID"/>
    <x v="1"/>
    <n v="2768"/>
    <n v="37.657318582025461"/>
    <s v="10. Cultuur, recreatie, godsdienst en media"/>
    <x v="5"/>
    <s v="Federale overheid"/>
    <x v="2"/>
    <x v="5"/>
    <s v="440 FCFO - Fonds voor Collectief Fundamenteel Onderzoek-initiatief minister"/>
    <s v="440 FRFC - Fonds de la Recherche fondamentale collective-initiative ministérielle"/>
    <x v="0"/>
    <n v="1042.3545783504646"/>
  </r>
  <r>
    <s v="Onderzoekenveloppe van FWI "/>
    <s v="Enveloppe recherche des ESF"/>
    <s v="466037413014"/>
    <s v="11  FEDERAAL WETENSCHAPSBELEID"/>
    <x v="1"/>
    <n v="2768"/>
    <n v="1.3046026744456978"/>
    <s v="11. Politieke en sociale systemen, structuren en processen"/>
    <x v="7"/>
    <s v="Federale overheid"/>
    <x v="2"/>
    <x v="5"/>
    <s v="440 FCFO - Fonds voor Collectief Fundamenteel Onderzoek-initiatief minister"/>
    <s v="440 FRFC - Fonds de la Recherche fondamentale collective-initiative ministérielle"/>
    <x v="0"/>
    <n v="36.111402028656919"/>
  </r>
  <r>
    <s v="Onderzoekenveloppe van FWI "/>
    <s v="Enveloppe recherche des ESF"/>
    <s v="466037413014"/>
    <s v="11  FEDERAAL WETENSCHAPSBELEID"/>
    <x v="1"/>
    <n v="2768"/>
    <n v="32.700063839671621"/>
    <s v="13. Algemene kennisvooruitgang: O&amp;O gefinancierd uit andere bronnen dan AUF"/>
    <x v="1"/>
    <s v="Federale overheid"/>
    <x v="2"/>
    <x v="5"/>
    <s v="440 FCFO - Fonds voor Collectief Fundamenteel Onderzoek-initiatief minister"/>
    <s v="440 FRFC - Fonds de la Recherche fondamentale collective-initiative ministérielle"/>
    <x v="0"/>
    <n v="905.13776708211049"/>
  </r>
  <r>
    <s v="Verhoging vd onderzoekscapaciteit vd FWI "/>
    <s v="Renforcement de la capacité de recherche des ESF"/>
    <s v="466037413016"/>
    <s v="11  FEDERAAL WETENSCHAPSBELEID"/>
    <x v="1"/>
    <n v="3920"/>
    <n v="100"/>
    <s v="10. Cultuur, recreatie, godsdienst en media"/>
    <x v="5"/>
    <s v="Federale overheid"/>
    <x v="2"/>
    <x v="5"/>
    <s v="440 FCFO - Fonds voor Collectief Fundamenteel Onderzoek-initiatief minister"/>
    <s v="440 FRFC - Fonds de la Recherche fondamentale collective-initiative ministérielle"/>
    <x v="0"/>
    <n v="3920"/>
  </r>
  <r>
    <s v="Belgian American Education Foundation"/>
    <s v="Belgian American Education Foundation"/>
    <s v="466043330003"/>
    <s v="11  FEDERAAL WETENSCHAPSBELEID"/>
    <x v="1"/>
    <n v="59"/>
    <n v="100"/>
    <s v="09. Opvoeding"/>
    <x v="2"/>
    <s v="Federale overheid"/>
    <x v="2"/>
    <x v="5"/>
    <s v="720 Andere Belgische bijdragen aan internationale organisaties, instellingen en verenigingen"/>
    <s v="720 Autres contributions belges aux organisations, institutions et associations internationales"/>
    <x v="3"/>
    <n v="59"/>
  </r>
  <r>
    <s v="Bezoldiging statutair personeel (Plantentuin Meise)"/>
    <s v="Rémunération personnel statutaire (Jardin botanique de Meise)"/>
    <s v="466201110003"/>
    <s v="11  FEDERAAL WETENSCHAPSBELEID"/>
    <x v="1"/>
    <n v="4526"/>
    <n v="55"/>
    <s v="08. Landbouw"/>
    <x v="6"/>
    <s v="Federale overheid"/>
    <x v="2"/>
    <x v="5"/>
    <s v="211 Basisfinanciering, werking, investeringen van de WI"/>
    <s v="211 Financement de base, fonctionnement, investissements des IS"/>
    <x v="5"/>
    <n v="2489.3000000000002"/>
  </r>
  <r>
    <s v="Bezoldiging niet-statutair personeel (Plantentuin Meise)"/>
    <s v="Rémunération personnel non statutaire (Jardin botanique de Meise)"/>
    <s v="466201110004"/>
    <s v="11  FEDERAAL WETENSCHAPSBELEID"/>
    <x v="1"/>
    <n v="2409"/>
    <n v="55"/>
    <s v="08. Landbouw"/>
    <x v="6"/>
    <s v="Federale overheid"/>
    <x v="2"/>
    <x v="5"/>
    <s v="211 Basisfinanciering, werking, investeringen van de WI"/>
    <s v="211 Financement de base, fonctionnement, investissements des IS"/>
    <x v="5"/>
    <n v="1324.95"/>
  </r>
  <r>
    <s v="Toelage Plantentuin (werking)"/>
    <s v="Dotation Jardin Botanique (fonctionnement)"/>
    <s v="466202417001"/>
    <s v="11  FEDERAAL WETENSCHAPSBELEID"/>
    <x v="1"/>
    <n v="2041"/>
    <n v="55"/>
    <s v="08. Landbouw"/>
    <x v="6"/>
    <s v="Federale overheid"/>
    <x v="2"/>
    <x v="5"/>
    <s v="211 Basisfinanciering, werking, investeringen van de WI"/>
    <s v="211 Financement de base, fonctionnement, investissements des IS"/>
    <x v="5"/>
    <n v="1122.55"/>
  </r>
  <r>
    <s v="Toelage Plantentuin (investering en uitrusting gebouw)"/>
    <s v="Dotation Jardin Botanique (investissements et aménagements relatifs au bâtiment)"/>
    <s v="466203617101"/>
    <s v="11  FEDERAAL WETENSCHAPSBELEID"/>
    <x v="1"/>
    <n v="324"/>
    <n v="55"/>
    <s v="08. Landbouw"/>
    <x v="6"/>
    <s v="Federale overheid"/>
    <x v="2"/>
    <x v="5"/>
    <s v="211 Basisfinanciering, werking, investeringen van de WI"/>
    <s v="211 Financement de base, fonctionnement, investissements des IS"/>
    <x v="5"/>
    <n v="178.2"/>
  </r>
  <r>
    <s v="LV: Allerhande uitgaven in het kader van versterking van het onderzoeks- en innovatiepotentieel"/>
    <s v="LV: Allerhande uitgaven in het kader van versterking van het onderzoeks- en innovatiepotentieel"/>
    <s v="KB0 KD007 1211"/>
    <m/>
    <x v="0"/>
    <n v="123"/>
    <n v="100"/>
    <s v="08. Landbouw"/>
    <x v="6"/>
    <s v="Vlaamse overheid"/>
    <x v="3"/>
    <x v="5"/>
    <s v="314 Subsidies voor studies, enquêtes, onderzoek-contracten, acties n.e.g."/>
    <s v="314 Subventions pour études, enquêtes, contrats de recherche, actions n.c.a."/>
    <x v="6"/>
    <n v="123"/>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 KD017 3132"/>
    <m/>
    <x v="0"/>
    <n v="2297"/>
    <n v="100"/>
    <s v="08. Landbouw"/>
    <x v="6"/>
    <s v="Vlaamse overheid"/>
    <x v="3"/>
    <x v="5"/>
    <s v="313 Subsidies aan instellingen en verenigingen n.e.g."/>
    <s v="313 Subventions aux institutions et associations n.c.a."/>
    <x v="6"/>
    <n v="2297"/>
  </r>
  <r>
    <s v="LV: Subsidies in kader van de stimulering biologische landbouw"/>
    <s v="LV: Subsidies in kader van de stimulering biologische landbouw"/>
    <s v="KB0 KD016 3132"/>
    <m/>
    <x v="0"/>
    <n v="200"/>
    <n v="100"/>
    <s v="08. Landbouw"/>
    <x v="6"/>
    <s v="Vlaamse overheid"/>
    <x v="3"/>
    <x v="5"/>
    <s v="314 Subsidies voor studies, enquêtes, onderzoek-contracten, acties n.e.g."/>
    <s v="314 Subventions pour études, enquêtes, contrats de recherche, actions n.c.a."/>
    <x v="6"/>
    <n v="200"/>
  </r>
  <r>
    <s v="LNE: allerhande uitgaven i.v.m. geluidshinder, milieuproblematiek, externe veiligheid, wetenschappelijk evaluatiesysteem bioveiligheid"/>
    <s v="LNE: allerhande uitgaven i.v.m. geluidshinder, milieuproblematiek, externe veiligheid, wetenschappelijk evaluatiesysteem bioveiligheid"/>
    <s v="LB0 LC118 1200"/>
    <m/>
    <x v="0"/>
    <n v="736"/>
    <n v="100"/>
    <s v="02. Milieubeheer en milieuzorg"/>
    <x v="9"/>
    <s v="Vlaamse overheid"/>
    <x v="3"/>
    <x v="5"/>
    <s v="324 Subsidies voor studies, enquêtes, expertise-contracten, onderzoekcontracten, acties n.e.g."/>
    <s v="324 Subventions pour études, enquêtes, contrats d'expertise, contrats de recherche, actions n.c.a."/>
    <x v="6"/>
    <n v="736"/>
  </r>
  <r>
    <s v="LNE: allerhande uitgaven i.v.m. geluidshinder, milieuproblematiek, externe veiligheid, wetenschappelijk evaluatiesysteem bioveiligheid"/>
    <s v="LNE: allerhande uitgaven i.v.m. geluidshinder, milieuproblematiek, externe veiligheid, wetenschappelijk evaluatiesysteem bioveiligheid"/>
    <s v="LB0 LC113 1211"/>
    <m/>
    <x v="0"/>
    <n v="88"/>
    <n v="100"/>
    <s v="02. Milieubeheer en milieuzorg"/>
    <x v="9"/>
    <s v="Vlaamse overheid"/>
    <x v="3"/>
    <x v="5"/>
    <s v="314 Subsidies voor studies, enquêtes, onderzoek-contracten, acties n.e.g."/>
    <s v="314 Subventions pour études, enquêtes, contrats de recherche, actions n.c.a."/>
    <x v="6"/>
    <n v="88"/>
  </r>
  <r>
    <s v="LNE: Allerhande uitgaven met betrekking tot het project milieu en gezondheid"/>
    <s v="LNE: Allerhande uitgaven met betrekking tot het project milieu en gezondheid"/>
    <s v="LB0 LC106 1200"/>
    <m/>
    <x v="0"/>
    <n v="290"/>
    <n v="100"/>
    <s v="02. Milieubeheer en milieuzorg"/>
    <x v="9"/>
    <s v="Vlaamse overheid"/>
    <x v="3"/>
    <x v="5"/>
    <s v="324 Subsidies voor studies, enquêtes, expertise-contracten, onderzoekcontracten, acties n.e.g."/>
    <s v="324 Subventions pour études, enquêtes, contrats d'expertise, contrats de recherche, actions n.c.a."/>
    <x v="6"/>
    <n v="290"/>
  </r>
  <r>
    <s v="LNE:  Steunpunt Milieu en Gezondheid"/>
    <s v="LNE:  Steunpunt Milieu en Gezondheid"/>
    <s v="LB0 LC197 4150"/>
    <m/>
    <x v="0"/>
    <n v="206"/>
    <n v="100"/>
    <s v="07. Gezondheid"/>
    <x v="4"/>
    <s v="Vlaamse overheid"/>
    <x v="3"/>
    <x v="5"/>
    <s v="313 Subsidies aan instellingen en verenigingen n.e.g."/>
    <s v="313 Subventions aux institutions et associations n.c.a."/>
    <x v="6"/>
    <n v="206"/>
  </r>
  <r>
    <s v="OV:  cofinanciering &quot;Steunpunt Studie- en Schoolloopbanen&quot;"/>
    <s v="OV:  cofinanciering &quot;Steunpunt Studie- en Schoolloopbanen&quot;"/>
    <s v="FB0 FO031 4430"/>
    <m/>
    <x v="0"/>
    <n v="351"/>
    <n v="100"/>
    <s v="09. Opvoeding"/>
    <x v="2"/>
    <s v="Vlaamse overheid"/>
    <x v="3"/>
    <x v="5"/>
    <s v="313 Subsidies aan instellingen en verenigingen n.e.g."/>
    <s v="313 Subventions aux institutions et associations n.c.a."/>
    <x v="6"/>
    <n v="351"/>
  </r>
  <r>
    <s v="LNE DAB MINA FONDS"/>
    <s v="LNE DAB MINA FONDS"/>
    <s v="LBC LC008 1211"/>
    <m/>
    <x v="0"/>
    <n v="612"/>
    <n v="100"/>
    <s v="02. Milieubeheer en milieuzorg"/>
    <x v="9"/>
    <s v="Vlaamse overheid"/>
    <x v="3"/>
    <x v="5"/>
    <s v="630 Fonds voor Preventie en Sanering inzake Milieu en Natuur"/>
    <s v="630 Fonds voor Preventie en Sanering inzake Milieu en Natuur"/>
    <x v="1"/>
    <n v="612"/>
  </r>
  <r>
    <s v="CJSM: Media en Media-innovatie"/>
    <s v="CJSM: Media en Media-innovatie"/>
    <s v="HB0 HH001 1211"/>
    <m/>
    <x v="0"/>
    <n v="166"/>
    <n v="100"/>
    <s v="10. Cultuur, recreatie, godsdienst en media"/>
    <x v="5"/>
    <s v="Vlaamse overheid"/>
    <x v="3"/>
    <x v="5"/>
    <s v="324 Subsidies voor studies, enquêtes, expertise-contracten, onderzoekcontracten, acties n.e.g."/>
    <s v="324 Subventions pour études, enquêtes, contrats d'expertise, contrats de recherche, actions n.c.a."/>
    <x v="6"/>
    <n v="166"/>
  </r>
  <r>
    <s v="Subsidies in het kader van de versterking van de onderzoeksbetrokkenheid van de academische opleidingen aan de hogescholen"/>
    <s v="Subsidies in het kader van de versterking van de onderzoeksbetrokkenheid van de academische opleidingen aan de hogescholen"/>
    <s v="FD0 FO212 4430"/>
    <m/>
    <x v="0"/>
    <n v="39821"/>
    <n v="100"/>
    <s v="12. Algemene kennisvooruitgang: O&amp;O gefinancierd uit algemene universiteitsfondsen (AUF)"/>
    <x v="3"/>
    <s v="Vlaamse overheid"/>
    <x v="3"/>
    <x v="5"/>
    <s v="111 Werkingsuitkering Nederlandstalige instellingen"/>
    <s v="111 Allocation de fonctionnement institutions néerlandophones"/>
    <x v="4"/>
    <n v="39821"/>
  </r>
  <r>
    <s v="Toelage associaties"/>
    <s v="Toelage associaties"/>
    <s v="FD0 FO208 4430"/>
    <m/>
    <x v="0"/>
    <n v="547"/>
    <n v="25"/>
    <s v="12. Algemene kennisvooruitgang: O&amp;O gefinancierd uit algemene universiteitsfondsen (AUF)"/>
    <x v="3"/>
    <s v="Vlaamse overheid"/>
    <x v="3"/>
    <x v="5"/>
    <s v="111 Werkingsuitkering Nederlandstalige instellingen"/>
    <s v="111 Allocation de fonctionnement institutions néerlandophones"/>
    <x v="4"/>
    <n v="136.75"/>
  </r>
  <r>
    <s v="werkingskosten onderwijs - aanmoedigingsfonds voor beleidsspeerpunten"/>
    <s v="werkingskosten onderwijs - aanmoedigingsfonds voor beleidsspeerpunten"/>
    <s v="FD0 FO205 4430"/>
    <m/>
    <x v="0"/>
    <n v="6539"/>
    <n v="25"/>
    <s v="12. Algemene kennisvooruitgang: O&amp;O gefinancierd uit algemene universiteitsfondsen (AUF)"/>
    <x v="3"/>
    <s v="Vlaamse overheid"/>
    <x v="3"/>
    <x v="5"/>
    <s v="111 Werkingsuitkering Nederlandstalige instellingen"/>
    <s v="111 Allocation de fonctionnement institutions néerlandophones"/>
    <x v="4"/>
    <n v="1634.75"/>
  </r>
  <r>
    <s v="Werkingsuitkeringen Hoger Onderwijs"/>
    <s v="Werkingsuitkeringen Hoger Onderwijs"/>
    <s v="FD0 FN200 4430"/>
    <m/>
    <x v="0"/>
    <n v="710415.56130000006"/>
    <n v="24.976035153327935"/>
    <s v="12. Algemene kennisvooruitgang: O&amp;O gefinancierd uit algemene universiteitsfondsen (AUF)"/>
    <x v="3"/>
    <s v="Vlaamse overheid"/>
    <x v="3"/>
    <x v="5"/>
    <s v="111 Werkingsuitkering Nederlandstalige instellingen"/>
    <s v="111 Allocation de fonctionnement institutions néerlandophones"/>
    <x v="4"/>
    <n v="177433.64032499999"/>
  </r>
  <r>
    <s v="Aanvullende werkingsmiddelen voor het versterken van het onderzoek in de humande wetenschappen aan de universiteiten"/>
    <s v="Aanvullende werkingsmiddelen voor het versterken van het onderzoek in de humande wetenschappen aan de universiteiten"/>
    <s v="FB0 FO005 4330"/>
    <m/>
    <x v="0"/>
    <n v="888"/>
    <n v="100"/>
    <s v="12. Algemene kennisvooruitgang: O&amp;O gefinancierd uit algemene universiteitsfondsen (AUF)"/>
    <x v="3"/>
    <s v="Vlaamse overheid"/>
    <x v="3"/>
    <x v="5"/>
    <s v="111 Werkingsuitkering Nederlandstalige instellingen"/>
    <s v="111 Allocation de fonctionnement institutions néerlandophones"/>
    <x v="4"/>
    <n v="888"/>
  </r>
  <r>
    <s v="CJSM: Koninklijke Academie voor Nederlandse Taal- en Letterkunde - Gent"/>
    <s v="CJSM: Koninklijke Academie voor Nederlandse Taal- en Letterkunde - Gent"/>
    <s v="HD0 HE299 4150"/>
    <m/>
    <x v="0"/>
    <n v="149"/>
    <n v="65.100671140939596"/>
    <s v="10. Cultuur, recreatie, godsdienst en media"/>
    <x v="5"/>
    <s v="Vlaamse overheid"/>
    <x v="3"/>
    <x v="5"/>
    <s v="220 Academies"/>
    <s v="220 Académies"/>
    <x v="5"/>
    <n v="97"/>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LBC LC006 1211"/>
    <m/>
    <x v="0"/>
    <n v="635"/>
    <n v="100"/>
    <s v="02. Milieubeheer en milieuzorg"/>
    <x v="9"/>
    <s v="Vlaamse overheid"/>
    <x v="3"/>
    <x v="5"/>
    <s v="630 Fonds voor Preventie en Sanering inzake Milieu en Natuur"/>
    <s v="630 Fonds voor Preventie en Sanering inzake Milieu en Natuur"/>
    <x v="1"/>
    <n v="635"/>
  </r>
  <r>
    <s v="OV: Onderwijskundig Beleids- en Praktijkgericht Wetenschappelijk Onderzoek (OBPWO)"/>
    <s v="OV: Onderwijskundig Beleids- en Praktijkgericht Wetenschappelijk Onderzoek (OBPWO)"/>
    <s v="FB0 FO032 4150"/>
    <m/>
    <x v="0"/>
    <n v="530"/>
    <n v="100"/>
    <s v="09. Opvoeding"/>
    <x v="2"/>
    <s v="Vlaamse overheid"/>
    <x v="3"/>
    <x v="5"/>
    <s v="410 O&amp;O-programma's en -projecten (subsidies en terugvorderbare voorschotten)"/>
    <s v="410 Programmes et projets de R&amp;D (subventions et avances récupérables)"/>
    <x v="0"/>
    <n v="530"/>
  </r>
  <r>
    <s v="OV: Universitair Steunpunt Toetsontwikkeling en Peilingen"/>
    <s v="OV: Universitair Steunpunt Toetsontwikkeling en Peilingen"/>
    <s v="FB0 FO034 4430"/>
    <m/>
    <x v="0"/>
    <n v="1421"/>
    <n v="100"/>
    <s v="09. Opvoeding"/>
    <x v="2"/>
    <s v="Vlaamse overheid"/>
    <x v="3"/>
    <x v="5"/>
    <s v="313 Subsidies aan instellingen en verenigingen n.e.g."/>
    <s v="313 Subventions aux institutions et associations n.c.a."/>
    <x v="6"/>
    <n v="1421"/>
  </r>
  <r>
    <s v="WVG: STEUNPUNT ARMOEDE EN SOCIALE UITSLUITING EN ONGELIJKHEID"/>
    <s v="WVG: STEUNPUNT ARMOEDE EN SOCIALE UITSLUITING EN ONGELIJKHEID"/>
    <s v="GB0 GC053 4150"/>
    <m/>
    <x v="0"/>
    <n v="200"/>
    <n v="100"/>
    <s v="11. Politieke en sociale systemen, structuren en processen"/>
    <x v="7"/>
    <s v="Vlaamse overheid"/>
    <x v="3"/>
    <x v="5"/>
    <s v="313 Subsidies aan instellingen en verenigingen n.e.g."/>
    <s v="313 Subventions aux institutions et associations n.c.a."/>
    <x v="6"/>
    <n v="200"/>
  </r>
  <r>
    <s v="Subsidies aan het Steunpunt Milieu en Gezondheid"/>
    <s v="Subsidies aan het Steunpunt Milieu en Gezondheid"/>
    <s v="GE0 GD314 4150"/>
    <m/>
    <x v="0"/>
    <n v="103"/>
    <n v="100"/>
    <s v="07. Gezondheid"/>
    <x v="4"/>
    <s v="Vlaamse overheid"/>
    <x v="3"/>
    <x v="5"/>
    <s v="313 Subsidies aan instellingen en verenigingen n.e.g."/>
    <s v="313 Subventions aux institutions et associations n.c.a."/>
    <x v="6"/>
    <n v="103"/>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12 3300"/>
    <m/>
    <x v="0"/>
    <n v="1080"/>
    <n v="100"/>
    <s v="07. Gezondheid"/>
    <x v="4"/>
    <s v="Vlaamse overheid"/>
    <x v="3"/>
    <x v="5"/>
    <s v="314 Subsidies voor studies, enquêtes, onderzoek-contracten, acties n.e.g."/>
    <s v="314 Subventions pour études, enquêtes, contrats de recherche, actions n.c.a."/>
    <x v="6"/>
    <n v="1080"/>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05 1211"/>
    <m/>
    <x v="0"/>
    <n v="1448"/>
    <n v="100"/>
    <s v="07. Gezondheid"/>
    <x v="4"/>
    <s v="Vlaamse overheid"/>
    <x v="3"/>
    <x v="5"/>
    <s v="314 Subsidies voor studies, enquêtes, onderzoek-contracten, acties n.e.g."/>
    <s v="314 Subventions pour études, enquêtes, contrats de recherche, actions n.c.a."/>
    <x v="6"/>
    <n v="1448"/>
  </r>
  <r>
    <s v="WSE: uitgaven in het kader van tewerkstellingsbegeleiding"/>
    <s v="WSE: uitgaven in het kader van tewerkstellingsbegeleiding"/>
    <s v="JB0 JD103 3300"/>
    <m/>
    <x v="0"/>
    <n v="329"/>
    <n v="100"/>
    <s v="11. Politieke en sociale systemen, structuren en processen"/>
    <x v="7"/>
    <s v="Vlaamse overheid"/>
    <x v="3"/>
    <x v="5"/>
    <s v="314 Subsidies voor studies, enquêtes, onderzoek-contracten, acties n.e.g."/>
    <s v="314 Subventions pour études, enquêtes, contrats de recherche, actions n.c.a."/>
    <x v="6"/>
    <n v="329"/>
  </r>
  <r>
    <s v="Studies, onderzoekingen en voorbereiding van wetenschappelijke congressen"/>
    <s v="Studies, onderzoekingen en voorbereiding van wetenschappelijke congressen"/>
    <s v="GB0 GC016 1211"/>
    <m/>
    <x v="0"/>
    <n v="177"/>
    <n v="100"/>
    <s v="11. Politieke en sociale systemen, structuren en processen"/>
    <x v="7"/>
    <s v="Vlaamse overheid"/>
    <x v="3"/>
    <x v="5"/>
    <s v="314 Subsidies voor studies, enquêtes, onderzoek-contracten, acties n.e.g."/>
    <s v="314 Subventions pour études, enquêtes, contrats de recherche, actions n.c.a."/>
    <x v="6"/>
    <n v="177"/>
  </r>
  <r>
    <s v="WSE: studies en onderzoek"/>
    <s v="WSE: studies en onderzoek"/>
    <s v="JB0 JD100 1211"/>
    <m/>
    <x v="0"/>
    <n v="373"/>
    <n v="100"/>
    <s v="11. Politieke en sociale systemen, structuren en processen"/>
    <x v="7"/>
    <s v="Vlaamse overheid"/>
    <x v="3"/>
    <x v="5"/>
    <s v="314 Subsidies voor studies, enquêtes, onderzoek-contracten, acties n.e.g."/>
    <s v="314 Subventions pour études, enquêtes, contrats de recherche, actions n.c.a."/>
    <x v="6"/>
    <n v="373"/>
  </r>
  <r>
    <s v="Uitgaven in verband met gezondheid en milieu"/>
    <s v="Uitgaven in verband met gezondheid en milieu"/>
    <s v="GE0 GD304 1211"/>
    <m/>
    <x v="0"/>
    <n v="122.5"/>
    <n v="78.775510204081627"/>
    <s v="07. Gezondheid"/>
    <x v="4"/>
    <s v="Vlaamse overheid"/>
    <x v="3"/>
    <x v="5"/>
    <s v="314 Subsidies voor studies, enquêtes, onderzoek-contracten, acties n.e.g."/>
    <s v="314 Subventions pour études, enquêtes, contrats de recherche, actions n.c.a."/>
    <x v="6"/>
    <n v="96.5"/>
  </r>
  <r>
    <s v="Subsidies aan erkende centra voor menselijke erfelijkheid"/>
    <s v="Subsidies aan erkende centra voor menselijke erfelijkheid"/>
    <s v="GE0 GD313 3300"/>
    <m/>
    <x v="0"/>
    <n v="2525.18198375056"/>
    <n v="30.950170225936201"/>
    <s v="07. Gezondheid"/>
    <x v="4"/>
    <s v="Vlaamse overheid"/>
    <x v="3"/>
    <x v="5"/>
    <s v="323 Subsidies aan instellingen en verenigingen n.e.g."/>
    <s v="323 Subventions aux institutions et associations n.c.a."/>
    <x v="6"/>
    <n v="781.54812248547091"/>
  </r>
  <r>
    <s v="CJSM: Enquêtes, studies en audits"/>
    <s v="CJSM: Enquêtes, studies en audits"/>
    <s v="HB0 HC005 1211"/>
    <m/>
    <x v="0"/>
    <n v="55"/>
    <n v="100"/>
    <s v="10. Cultuur, recreatie, godsdienst en media"/>
    <x v="5"/>
    <s v="Vlaamse overheid"/>
    <x v="3"/>
    <x v="5"/>
    <s v="314 Subsidies voor studies, enquêtes, onderzoek-contracten, acties n.e.g."/>
    <s v="314 Subventions pour études, enquêtes, contrats de recherche, actions n.c.a."/>
    <x v="6"/>
    <n v="55"/>
  </r>
  <r>
    <s v="CJSM: WETENSCHAPPELIJK ONDERZOEKSSTEUNPUNT CULTUUR"/>
    <s v="CJSM: WETENSCHAPPELIJK ONDERZOEKSSTEUNPUNT CULTUUR"/>
    <s v="HB0 HC046 4150"/>
    <m/>
    <x v="0"/>
    <n v="224"/>
    <n v="100"/>
    <s v="10. Cultuur, recreatie, godsdienst en media"/>
    <x v="5"/>
    <s v="Vlaamse overheid"/>
    <x v="3"/>
    <x v="5"/>
    <s v="313 Subsidies aan instellingen en verenigingen n.e.g."/>
    <s v="313 Subventions aux institutions et associations n.c.a."/>
    <x v="6"/>
    <n v="224"/>
  </r>
  <r>
    <s v="CJSM: WERKINGSMIDDELEN VOOR HET WETENSCHAPPELIJK ONDERZOEKSSTEUNPUNT SPORT"/>
    <s v="CJSM: WERKINGSMIDDELEN VOOR HET WETENSCHAPPELIJK ONDERZOEKSSTEUNPUNT SPORT"/>
    <s v="HB0 HF007 1211"/>
    <m/>
    <x v="0"/>
    <n v="850"/>
    <n v="100"/>
    <s v="10. Cultuur, recreatie, godsdienst en media"/>
    <x v="5"/>
    <s v="Vlaamse overheid"/>
    <x v="3"/>
    <x v="5"/>
    <s v="313 Subsidies aan instellingen en verenigingen n.e.g."/>
    <s v="313 Subventions aux institutions et associations n.c.a."/>
    <x v="6"/>
    <n v="850"/>
  </r>
  <r>
    <s v="CJSM:  STEUNPUNT BELEIDSGERICHT ONDERZOEK"/>
    <s v="CJSM:  STEUNPUNT BELEIDSGERICHT ONDERZOEK"/>
    <s v="HB0 HH023 4150"/>
    <m/>
    <x v="0"/>
    <n v="190"/>
    <n v="100"/>
    <s v="10. Cultuur, recreatie, godsdienst en media"/>
    <x v="5"/>
    <s v="Vlaamse overheid"/>
    <x v="3"/>
    <x v="5"/>
    <s v="313 Subsidies aan instellingen en verenigingen n.e.g."/>
    <s v="313 Subventions aux institutions et associations n.c.a."/>
    <x v="6"/>
    <n v="190"/>
  </r>
  <r>
    <s v="WVG: Subsidie aan het Steunpunt Welzijn, Volksgezondheid en Gezin"/>
    <s v="WVG: Subsidie aan het Steunpunt Welzijn, Volksgezondheid en Gezin"/>
    <s v="GB0 GC054 4150"/>
    <m/>
    <x v="0"/>
    <n v="326"/>
    <n v="100"/>
    <s v="07. Gezondheid"/>
    <x v="4"/>
    <s v="Vlaamse overheid"/>
    <x v="3"/>
    <x v="5"/>
    <s v="313 Subsidies aan instellingen en verenigingen n.e.g."/>
    <s v="313 Subventions aux institutions et associations n.c.a."/>
    <x v="6"/>
    <n v="326"/>
  </r>
  <r>
    <s v="Subsidies voor het verrichten van wetenschappelijk onderzoek door de instellingen van postinitieel onderwijs en hogere instituten voor schone kunsten"/>
    <s v="Subsidies voor het verrichten van wetenschappelijk onderzoek door de instellingen van postinitieel onderwijs en hogere instituten voor schone kunsten"/>
    <s v="1EE16000"/>
    <m/>
    <x v="0"/>
    <n v="1066"/>
    <n v="100"/>
    <s v="12. Algemene kennisvooruitgang: O&amp;O gefinancierd uit algemene universiteitsfondsen (AUF)"/>
    <x v="3"/>
    <s v="Vlaamse overheid"/>
    <x v="3"/>
    <x v="5"/>
    <s v="111 Werkingsuitkering Nederlandstalige instellingen"/>
    <s v="111 Allocation de fonctionnement institutions néerlandophones"/>
    <x v="4"/>
    <n v="1066"/>
  </r>
  <r>
    <s v="Uitgaven in het kader van internationale wetenschappelijke samenwerking"/>
    <s v="Uitgaven in het kader van internationale wetenschappelijke samenwerking"/>
    <s v="1EC10500"/>
    <m/>
    <x v="0"/>
    <n v="62"/>
    <n v="100"/>
    <s v="11. Politieke en sociale systemen, structuren en processen"/>
    <x v="7"/>
    <s v="Vlaamse overheid"/>
    <x v="3"/>
    <x v="5"/>
    <s v="730 Andere programma's en projecten op internationaal vlak"/>
    <s v="730 Autres programmes et projets au niveau international"/>
    <x v="3"/>
    <n v="62"/>
  </r>
  <r>
    <s v="Aanvullende werkingsmiddelen hoger onderwijs in Brussel"/>
    <s v="Aanvullende werkingsmiddelen hoger onderwijs in Brussel"/>
    <s v="FD0 FO235 4430"/>
    <m/>
    <x v="0"/>
    <n v="1349.77714771761"/>
    <n v="24.963072378138765"/>
    <s v="12. Algemene kennisvooruitgang: O&amp;O gefinancierd uit algemene universiteitsfondsen (AUF)"/>
    <x v="3"/>
    <s v="Vlaamse overheid"/>
    <x v="3"/>
    <x v="5"/>
    <s v="111 Werkingsuitkering Nederlandstalige instellingen"/>
    <s v="111 Allocation de fonctionnement institutions néerlandophones"/>
    <x v="4"/>
    <n v="336.94584632832397"/>
  </r>
  <r>
    <s v="Intrestlasten van leningen aangegaan door de universiteiten en het UZ Gent voor de financiering van onroerende investeringen"/>
    <s v="Intrestlasten van leningen aangegaan door de universiteiten en het UZ Gent voor de financiering van onroerende investeringen"/>
    <s v="CB0 CG008 3111"/>
    <m/>
    <x v="0"/>
    <n v="272"/>
    <n v="25"/>
    <s v="12. Algemene kennisvooruitgang: O&amp;O gefinancierd uit algemene universiteitsfondsen (AUF)"/>
    <x v="3"/>
    <s v="Vlaamse overheid"/>
    <x v="3"/>
    <x v="5"/>
    <s v="145 Bijzondere kredietlijnen (niet harmoniseerbaar)"/>
    <s v="145 Lignes de crédit particulières (non harmonisables)"/>
    <x v="4"/>
    <n v="68"/>
  </r>
  <r>
    <s v="Kapitaaloverdrachten voor onroerende investeringen universitair onderwijs"/>
    <s v="Kapitaaloverdrachten voor onroerende investeringen universitair onderwijs"/>
    <s v="FD0 FK202 6152"/>
    <m/>
    <x v="0"/>
    <n v="28640"/>
    <n v="25"/>
    <s v="12. Algemene kennisvooruitgang: O&amp;O gefinancierd uit algemene universiteitsfondsen (AUF)"/>
    <x v="3"/>
    <s v="Vlaamse overheid"/>
    <x v="3"/>
    <x v="5"/>
    <s v="144 Academische ziekenhuizen"/>
    <s v="144 Hôpitaux académiques"/>
    <x v="4"/>
    <n v="7160"/>
  </r>
  <r>
    <s v="Toelagen sociale voorzieningen in het universitair onderwijs"/>
    <s v="Toelagen sociale voorzieningen in het universitair onderwijs"/>
    <s v="FD0 FO209 4430"/>
    <m/>
    <x v="0"/>
    <n v="8649"/>
    <n v="25"/>
    <s v="12. Algemene kennisvooruitgang: O&amp;O gefinancierd uit algemene universiteitsfondsen (AUF)"/>
    <x v="3"/>
    <s v="Vlaamse overheid"/>
    <x v="3"/>
    <x v="5"/>
    <s v="142 Investeringen en werking sociale sector universiteiten"/>
    <s v="142 Investissements et fonctionnement secteur social universités"/>
    <x v="4"/>
    <n v="2162.25"/>
  </r>
  <r>
    <s v="Toelagen sociale voorzieningen in het universitair onderwijs"/>
    <s v="Toelagen sociale voorzieningen in het universitair onderwijs"/>
    <s v="FD0 FO210 4410"/>
    <m/>
    <x v="0"/>
    <n v="7666"/>
    <n v="25"/>
    <s v="12. Algemene kennisvooruitgang: O&amp;O gefinancierd uit algemene universiteitsfondsen (AUF)"/>
    <x v="3"/>
    <s v="Vlaamse overheid"/>
    <x v="3"/>
    <x v="5"/>
    <s v="143 Pensioenuitkeringen en werkgeversbijdragen"/>
    <s v="143 Allocations de retraite et cotisations patronales"/>
    <x v="4"/>
    <n v="1916.5"/>
  </r>
  <r>
    <s v="Bijdrage wettelijke en conventionele wergeversbijdragen universiteiten"/>
    <s v="Bijdrage wettelijke en conventionele wergeversbijdragen universiteiten"/>
    <s v="FD0 FO211 4410"/>
    <m/>
    <x v="0"/>
    <n v="25485"/>
    <n v="25"/>
    <s v="12. Algemene kennisvooruitgang: O&amp;O gefinancierd uit algemene universiteitsfondsen (AUF)"/>
    <x v="3"/>
    <s v="Vlaamse overheid"/>
    <x v="3"/>
    <x v="5"/>
    <s v="143 Pensioenuitkeringen en werkgeversbijdragen"/>
    <s v="143 Allocations de retraite et cotisations patronales"/>
    <x v="4"/>
    <n v="6371.25"/>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1EE14500"/>
    <m/>
    <x v="0"/>
    <n v="2029.9999999999998"/>
    <n v="100"/>
    <s v="12. Algemene kennisvooruitgang: O&amp;O gefinancierd uit algemene universiteitsfondsen (AUF)"/>
    <x v="3"/>
    <s v="Vlaamse overheid"/>
    <x v="3"/>
    <x v="5"/>
    <s v="111 Werkingsuitkering Nederlandstalige instellingen"/>
    <s v="111 Allocation de fonctionnement institutions néerlandophones"/>
    <x v="4"/>
    <n v="2029.9999999999998"/>
  </r>
  <r>
    <s v="LNE: Allerhande uitgaven m.b.t. duurzame ethisch verantwoorde en milieubewuste zorgsystemen"/>
    <s v="LNE: Allerhande uitgaven m.b.t. duurzame ethisch verantwoorde en milieubewuste zorgsystemen"/>
    <s v="LB0 LC109 1211"/>
    <m/>
    <x v="0"/>
    <n v="198"/>
    <n v="100"/>
    <s v="02. Milieubeheer en milieuzorg"/>
    <x v="9"/>
    <s v="Vlaamse overheid"/>
    <x v="3"/>
    <x v="5"/>
    <s v="314 Subsidies voor studies, enquêtes, onderzoek-contracten, acties n.e.g."/>
    <s v="314 Subventions pour études, enquêtes, contrats de recherche, actions n.c.a."/>
    <x v="6"/>
    <n v="198"/>
  </r>
  <r>
    <s v="Kapitaaloverdrachten voor onroerende investeringen ITG"/>
    <s v="Kapitaaloverdrachten voor onroerende investeringen ITG"/>
    <s v="FD0 FK203 6410"/>
    <m/>
    <x v="0"/>
    <n v="665"/>
    <n v="25"/>
    <s v="12. Algemene kennisvooruitgang: O&amp;O gefinancierd uit algemene universiteitsfondsen (AUF)"/>
    <x v="3"/>
    <s v="Vlaamse overheid"/>
    <x v="3"/>
    <x v="5"/>
    <s v="123 Instituut Tropische Geneeskunde - Antwerpen"/>
    <s v="123 Instituut Tropische Geneeskunde - Antwerpen"/>
    <x v="4"/>
    <n v="166.25"/>
  </r>
  <r>
    <s v="Subsidie aan de Evangelische Theologische Faculteit Leuven"/>
    <s v="Subsidie aan de Evangelische Theologische Faculteit Leuven"/>
    <s v="FD0 FN203 4430"/>
    <m/>
    <x v="0"/>
    <n v="637"/>
    <n v="25"/>
    <s v="12. Algemene kennisvooruitgang: O&amp;O gefinancierd uit algemene universiteitsfondsen (AUF)"/>
    <x v="3"/>
    <s v="Vlaamse overheid"/>
    <x v="3"/>
    <x v="5"/>
    <s v="111 Werkingsuitkering Nederlandstalige instellingen"/>
    <s v="111 Allocation de fonctionnement institutions néerlandophones"/>
    <x v="4"/>
    <n v="159.25"/>
  </r>
  <r>
    <s v="Subsidies aan de Faculteit der Protestantse Godsgeleerdheid in Brussel"/>
    <s v="Subsidies aan de Faculteit der Protestantse Godsgeleerdheid in Brussel"/>
    <s v="FD0 FN204 4430"/>
    <m/>
    <x v="0"/>
    <n v="144"/>
    <n v="25"/>
    <s v="12. Algemene kennisvooruitgang: O&amp;O gefinancierd uit algemene universiteitsfondsen (AUF)"/>
    <x v="3"/>
    <s v="Vlaamse overheid"/>
    <x v="3"/>
    <x v="5"/>
    <s v="111 Werkingsuitkering Nederlandstalige instellingen"/>
    <s v="111 Allocation de fonctionnement institutions néerlandophones"/>
    <x v="4"/>
    <n v="36"/>
  </r>
  <r>
    <s v="Subsidie aan de Universiteit Antwerpen ten bate van het Instituut voor Ontwikkelingsbeleid en Beheer (IOB)"/>
    <s v="Subsidie aan de Universiteit Antwerpen ten bate van het Instituut voor Ontwikkelingsbeleid en Beheer (IOB)"/>
    <s v="FD0 FO213 4150"/>
    <m/>
    <x v="0"/>
    <n v="2184"/>
    <n v="25"/>
    <s v="12. Algemene kennisvooruitgang: O&amp;O gefinancierd uit algemene universiteitsfondsen (AUF)"/>
    <x v="3"/>
    <s v="Vlaamse overheid"/>
    <x v="3"/>
    <x v="5"/>
    <s v="122 College voor Ontwikkelingslanden (RUCA)"/>
    <s v="122 College voor Ontwikkelingslanden (RUCA)"/>
    <x v="4"/>
    <n v="546"/>
  </r>
  <r>
    <s v="Subsidie aan de Universiteit Antwerpen ten behoeve van het Instituut voor Joodse Studies (IJS)"/>
    <s v="Subsidie aan de Universiteit Antwerpen ten behoeve van het Instituut voor Joodse Studies (IJS)"/>
    <s v="FD0 FO214 4150"/>
    <m/>
    <x v="0"/>
    <n v="176"/>
    <n v="25"/>
    <s v="12. Algemene kennisvooruitgang: O&amp;O gefinancierd uit algemene universiteitsfondsen (AUF)"/>
    <x v="3"/>
    <s v="Vlaamse overheid"/>
    <x v="3"/>
    <x v="5"/>
    <s v="128 Universitair Instituut voor de Studie van het Jodendom - Martin Buber"/>
    <s v="128 Institut universitaire pour l'étude du judaïsme - Martin Buber"/>
    <x v="4"/>
    <n v="44"/>
  </r>
  <r>
    <s v="Subsdie aan de Vrije Universiteit Brussel ten behoeve van het Instituut voor Europese Studiën (IES)"/>
    <s v="Subsdie aan de Vrije Universiteit Brussel ten behoeve van het Instituut voor Europese Studiën (IES)"/>
    <s v="FD0 FO215 4430"/>
    <m/>
    <x v="0"/>
    <n v="1956"/>
    <n v="25"/>
    <s v="12. Algemene kennisvooruitgang: O&amp;O gefinancierd uit algemene universiteitsfondsen (AUF)"/>
    <x v="3"/>
    <s v="Vlaamse overheid"/>
    <x v="3"/>
    <x v="5"/>
    <s v="122 College voor Ontwikkelingslanden (RUCA)"/>
    <s v="122 College voor Ontwikkelingslanden (RUCA)"/>
    <x v="4"/>
    <n v="489"/>
  </r>
  <r>
    <s v="Subside aan de Antwerp Management School"/>
    <s v="Subside aan de Antwerp Management School"/>
    <s v="FD0 FO216 4430"/>
    <m/>
    <x v="0"/>
    <n v="537"/>
    <n v="25"/>
    <s v="12. Algemene kennisvooruitgang: O&amp;O gefinancierd uit algemene universiteitsfondsen (AUF)"/>
    <x v="3"/>
    <s v="Vlaamse overheid"/>
    <x v="3"/>
    <x v="5"/>
    <s v="129 Vlerickschool voor Management"/>
    <s v="129 Vlerickschool voor Management"/>
    <x v="4"/>
    <n v="134.25"/>
  </r>
  <r>
    <s v="Subsidie aan de Vlerick Leuven Gent Management School"/>
    <s v="Subsidie aan de Vlerick Leuven Gent Management School"/>
    <s v="FD0 FO217 4430"/>
    <m/>
    <x v="0"/>
    <n v="1959"/>
    <n v="25"/>
    <s v="12. Algemene kennisvooruitgang: O&amp;O gefinancierd uit algemene universiteitsfondsen (AUF)"/>
    <x v="3"/>
    <s v="Vlaamse overheid"/>
    <x v="3"/>
    <x v="5"/>
    <s v="129 Vlerickschool voor Management"/>
    <s v="129 Vlerickschool voor Management"/>
    <x v="4"/>
    <n v="489.75"/>
  </r>
  <r>
    <s v="Subsidie verleend aan het Instituut voor Tropische Geneeskunde 'Prins Leopold&quot; in Antwerpen"/>
    <s v="Subsidie verleend aan het Instituut voor Tropische Geneeskunde 'Prins Leopold&quot; in Antwerpen"/>
    <s v="FD0 FO219 4430"/>
    <m/>
    <x v="0"/>
    <n v="10682"/>
    <n v="25"/>
    <s v="12. Algemene kennisvooruitgang: O&amp;O gefinancierd uit algemene universiteitsfondsen (AUF)"/>
    <x v="3"/>
    <s v="Vlaamse overheid"/>
    <x v="3"/>
    <x v="5"/>
    <s v="123 Instituut Tropische Geneeskunde - Antwerpen"/>
    <s v="123 Instituut Tropische Geneeskunde - Antwerpen"/>
    <x v="4"/>
    <n v="2670.5"/>
  </r>
  <r>
    <s v="FB: Subsidie aan de Antwerp Management School"/>
    <s v="FB: Subsidie aan de Antwerp Management School"/>
    <s v="CB0 CC013 4430"/>
    <m/>
    <x v="0"/>
    <n v="479"/>
    <n v="25"/>
    <s v="12. Algemene kennisvooruitgang: O&amp;O gefinancierd uit algemene universiteitsfondsen (AUF)"/>
    <x v="3"/>
    <s v="Vlaamse overheid"/>
    <x v="3"/>
    <x v="5"/>
    <s v="129 Vlerickschool voor Management"/>
    <s v="129 Vlerickschool voor Management"/>
    <x v="4"/>
    <n v="119.75"/>
  </r>
  <r>
    <s v="MOW: Uitgaven m.b.t. mobiliteitsstudies en voor de begeleiding bij het opstellen en uitvoeren van bedrijfsvervoerplannen"/>
    <s v="MOW: Uitgaven m.b.t. mobiliteitsstudies en voor de begeleiding bij het opstellen en uitvoeren van bedrijfsvervoerplannen"/>
    <s v="MB0 MF001 1211"/>
    <m/>
    <x v="0"/>
    <n v="230"/>
    <n v="30.434782608695656"/>
    <s v="04. Transport, telecommunicatie en andere infrastructuur"/>
    <x v="11"/>
    <s v="Vlaamse overheid"/>
    <x v="3"/>
    <x v="5"/>
    <s v="314 Subsidies voor studies, enquêtes, onderzoek-contracten, acties n.e.g."/>
    <s v="314 Subventions pour études, enquêtes, contrats de recherche, actions n.c.a."/>
    <x v="6"/>
    <n v="70.000000000000014"/>
  </r>
  <r>
    <s v="Subsidie aan de Koninklijke Vlaamse Academie van België voor Wetenschappen en Kunsten"/>
    <s v="Subsidie aan de Koninklijke Vlaamse Academie van België voor Wetenschappen en Kunsten"/>
    <s v="1EE16800"/>
    <m/>
    <x v="0"/>
    <n v="1151"/>
    <n v="39.96524761077324"/>
    <s v="10. Cultuur, recreatie, godsdienst en media"/>
    <x v="5"/>
    <s v="Vlaamse overheid"/>
    <x v="3"/>
    <x v="5"/>
    <s v="220 Academies"/>
    <s v="220 Académies"/>
    <x v="5"/>
    <n v="460"/>
  </r>
  <r>
    <s v="Subsidie aan de Europacollege voor United Nations University (UNU) in het kader van het programma Regionale Integratiestudies"/>
    <s v="Subsidie aan de Europacollege voor United Nations University (UNU) in het kader van het programma Regionale Integratiestudies"/>
    <s v="1EE14800"/>
    <m/>
    <x v="0"/>
    <n v="1065"/>
    <n v="100"/>
    <s v="10. Cultuur, recreatie, godsdienst en media"/>
    <x v="5"/>
    <s v="Vlaamse overheid"/>
    <x v="3"/>
    <x v="5"/>
    <s v="313 Subsidies aan instellingen en verenigingen n.e.g."/>
    <s v="313 Subventions aux institutions et associations n.c.a."/>
    <x v="6"/>
    <n v="1065"/>
  </r>
  <r>
    <s v="Subsidie aan UNESCO voor de onderstuening van het Vlaams UNESCO-Trustfonds wetenschappen"/>
    <s v="Subsidie aan UNESCO voor de onderstuening van het Vlaams UNESCO-Trustfonds wetenschappen"/>
    <s v="1EE11200"/>
    <m/>
    <x v="0"/>
    <n v="1535"/>
    <n v="100"/>
    <s v="10. Cultuur, recreatie, godsdienst en media"/>
    <x v="5"/>
    <s v="Vlaamse overheid"/>
    <x v="3"/>
    <x v="5"/>
    <s v="730 Andere programma's en projecten op internationaal vlak"/>
    <s v="730 Autres programmes et projets au niveau international"/>
    <x v="3"/>
    <n v="1535"/>
  </r>
  <r>
    <s v="Subsidie aan de steunpunten beleidsrelevant onderzoek"/>
    <s v="Subsidie aan de steunpunten beleidsrelevant onderzoek"/>
    <s v="1EC11800"/>
    <m/>
    <x v="0"/>
    <n v="9085"/>
    <n v="100"/>
    <s v="11. Politieke en sociale systemen, structuren en processen"/>
    <x v="7"/>
    <s v="Vlaamse overheid"/>
    <x v="3"/>
    <x v="5"/>
    <s v="313 Subsidies aan instellingen en verenigingen n.e.g."/>
    <s v="313 Subventions aux institutions et associations n.c.a."/>
    <x v="6"/>
    <n v="9085"/>
  </r>
  <r>
    <s v="Subsidie aan het Expertisecentrum Onderzoek en Ontwikkelingsmonitoring (ECOOM)"/>
    <s v="Subsidie aan het Expertisecentrum Onderzoek en Ontwikkelingsmonitoring (ECOOM)"/>
    <s v="1EC11000"/>
    <m/>
    <x v="0"/>
    <n v="1990"/>
    <n v="100"/>
    <s v="11. Politieke en sociale systemen, structuren en processen"/>
    <x v="7"/>
    <s v="Vlaamse overheid"/>
    <x v="3"/>
    <x v="5"/>
    <s v="313 Subsidies aan instellingen en verenigingen n.e.g."/>
    <s v="313 Subventions aux institutions et associations n.c.a."/>
    <x v="6"/>
    <n v="1990"/>
  </r>
  <r>
    <s v="MOW: Allerhande uitgaven i.v.m. de voorbereiding, de planning, de studie en begeleiding van projecten mobiliteitsconvenants en basismobiliteit"/>
    <s v="MOW: Allerhande uitgaven i.v.m. de voorbereiding, de planning, de studie en begeleiding van projecten mobiliteitsconvenants en basismobiliteit"/>
    <s v="MB0 MF000 1211"/>
    <m/>
    <x v="0"/>
    <n v="85"/>
    <n v="100"/>
    <s v="04. Transport, telecommunicatie en andere infrastructuur"/>
    <x v="11"/>
    <s v="Vlaamse overheid"/>
    <x v="3"/>
    <x v="5"/>
    <s v="314 Subsidies voor studies, enquêtes, onderzoek-contracten, acties n.e.g."/>
    <s v="314 Subventions pour études, enquêtes, contrats de recherche, actions n.c.a."/>
    <x v="6"/>
    <n v="85"/>
  </r>
  <r>
    <s v="MOW:Allerhande uitgaven m.b.t. vervoer en mobiliteit"/>
    <s v="MOW:Allerhande uitgaven m.b.t. vervoer en mobiliteit"/>
    <s v="MBU MF001 1211"/>
    <m/>
    <x v="0"/>
    <n v="106.964"/>
    <n v="100"/>
    <s v="04. Transport, telecommunicatie en andere infrastructuur"/>
    <x v="11"/>
    <s v="Vlaamse overheid"/>
    <x v="3"/>
    <x v="5"/>
    <s v="324 Subsidies voor studies, enquêtes, expertise-contracten, onderzoekcontracten, acties n.e.g."/>
    <s v="324 Subventions pour études, enquêtes, contrats d'expertise, contrats de recherche, actions n.c.a."/>
    <x v="6"/>
    <n v="106.964"/>
  </r>
  <r>
    <s v="Project lange termijn visie RSV"/>
    <s v="Project lange termijn visie RSV"/>
    <s v="NC0 ND003 1211"/>
    <m/>
    <x v="0"/>
    <n v="200"/>
    <n v="100"/>
    <s v="04. Transport, telecommunicatie en andere infrastructuur"/>
    <x v="11"/>
    <s v="Vlaamse overheid"/>
    <x v="3"/>
    <x v="5"/>
    <s v="314 Subsidies voor studies, enquêtes, onderzoek-contracten, acties n.e.g."/>
    <s v="314 Subventions pour études, enquêtes, contrats de recherche, actions n.c.a."/>
    <x v="6"/>
    <n v="200"/>
  </r>
  <r>
    <s v="ROW: Uitgaven met betrekking tot onderzoek en monitoring in het beleidsdomein huisvesting"/>
    <s v="ROW: Uitgaven met betrekking tot onderzoek en monitoring in het beleidsdomein huisvesting"/>
    <s v="NE0 NE232 1211"/>
    <m/>
    <x v="0"/>
    <n v="350"/>
    <n v="100"/>
    <s v="04. Transport, telecommunicatie en andere infrastructuur"/>
    <x v="11"/>
    <s v="Vlaamse overheid"/>
    <x v="3"/>
    <x v="5"/>
    <s v="314 Subsidies voor studies, enquêtes, onderzoek-contracten, acties n.e.g."/>
    <s v="314 Subventions pour études, enquêtes, contrats de recherche, actions n.c.a."/>
    <x v="6"/>
    <n v="350"/>
  </r>
  <r>
    <s v="ROW: Allerhande onderzoek en studies betreffende de ruimtelijke ordening en externe ondersteuning bij de opmaak van gewestelijke ruimtelijke uitvoeringsplannen"/>
    <s v="ROW: Allerhande onderzoek en studies betreffende de ruimtelijke ordening en externe ondersteuning bij de opmaak van gewestelijke ruimtelijke uitvoeringsplannen"/>
    <s v="NC0 ND005 1211"/>
    <m/>
    <x v="0"/>
    <n v="800"/>
    <n v="100"/>
    <s v="04. Transport, telecommunicatie en andere infrastructuur"/>
    <x v="11"/>
    <s v="Vlaamse overheid"/>
    <x v="3"/>
    <x v="5"/>
    <s v="324 Subsidies voor studies, enquêtes, expertise-contracten, onderzoekcontracten, acties n.e.g."/>
    <s v="324 Subventions pour études, enquêtes, contrats d'expertise, contrats de recherche, actions n.c.a."/>
    <x v="6"/>
    <n v="800"/>
  </r>
  <r>
    <s v="ROW: STEUNPUNT RUIMTE"/>
    <s v="ROW: STEUNPUNT RUIMTE"/>
    <s v="NC0 ND025 4150"/>
    <m/>
    <x v="0"/>
    <n v="366"/>
    <n v="100"/>
    <s v="04. Transport, telecommunicatie en andere infrastructuur"/>
    <x v="11"/>
    <s v="Vlaamse overheid"/>
    <x v="3"/>
    <x v="5"/>
    <s v="313 Subsidies aan instellingen en verenigingen n.e.g."/>
    <s v="313 Subventions aux institutions et associations n.c.a."/>
    <x v="6"/>
    <n v="366"/>
  </r>
  <r>
    <s v="ROW: STEUNPUNT RUIMTE"/>
    <s v="ROW: STEUNPUNT RUIMTE"/>
    <s v="NE0 NE234 4150"/>
    <m/>
    <x v="0"/>
    <n v="244"/>
    <n v="100"/>
    <s v="04. Transport, telecommunicatie en andere infrastructuur"/>
    <x v="11"/>
    <s v="Vlaamse overheid"/>
    <x v="3"/>
    <x v="5"/>
    <s v="313 Subsidies aan instellingen en verenigingen n.e.g."/>
    <s v="313 Subventions aux institutions et associations n.c.a."/>
    <x v="6"/>
    <n v="244"/>
  </r>
  <r>
    <s v="Ruimtelijk Onderzoek"/>
    <s v="Ruimtelijk Onderzoek"/>
    <s v="NC0 ND027 1211"/>
    <m/>
    <x v="0"/>
    <n v="200"/>
    <n v="100"/>
    <s v="04. Transport, telecommunicatie en andere infrastructuur"/>
    <x v="11"/>
    <s v="Vlaamse overheid"/>
    <x v="3"/>
    <x v="5"/>
    <s v="313 Subsidies aan instellingen en verenigingen n.e.g."/>
    <s v="313 Subventions aux institutions et associations n.c.a."/>
    <x v="6"/>
    <n v="200"/>
  </r>
  <r>
    <s v="Ondersteunend Onderzoek"/>
    <s v="Ondersteunend Onderzoek"/>
    <s v="NC0 ND028 1211"/>
    <m/>
    <x v="0"/>
    <n v="400"/>
    <n v="100"/>
    <s v="04. Transport, telecommunicatie en andere infrastructuur"/>
    <x v="11"/>
    <s v="Vlaamse overheid"/>
    <x v="3"/>
    <x v="5"/>
    <s v="313 Subsidies aan instellingen en verenigingen n.e.g."/>
    <s v="313 Subventions aux institutions et associations n.c.a."/>
    <x v="6"/>
    <n v="400"/>
  </r>
  <r>
    <s v="Labo Ruimte"/>
    <s v="Labo Ruimte"/>
    <s v="NC0 ND029 1211"/>
    <m/>
    <x v="0"/>
    <n v="500"/>
    <n v="100"/>
    <s v="04. Transport, telecommunicatie en andere infrastructuur"/>
    <x v="11"/>
    <s v="Vlaamse overheid"/>
    <x v="3"/>
    <x v="5"/>
    <s v="313 Subsidies aan instellingen en verenigingen n.e.g."/>
    <s v="313 Subventions aux institutions et associations n.c.a."/>
    <x v="6"/>
    <n v="500"/>
  </r>
  <r>
    <s v="Subsidies in het kader van internationale wetenschappelijke en innovatiesamenwerking"/>
    <s v="Subsidies in het kader van internationale wetenschappelijke en innovatiesamenwerking"/>
    <s v="1EC11100"/>
    <m/>
    <x v="0"/>
    <n v="1039"/>
    <n v="100"/>
    <s v="11. Politieke en sociale systemen, structuren en processen"/>
    <x v="7"/>
    <s v="Vlaamse overheid"/>
    <x v="3"/>
    <x v="5"/>
    <s v="730 Andere programma's en projecten op internationaal vlak"/>
    <s v="730 Autres programmes et projets au niveau international"/>
    <x v="3"/>
    <n v="1039"/>
  </r>
  <r>
    <s v="IWT: Vastlegging voor studie- en expertiseopddrachten t.b.v. het VIN (Vlaams Innovatie Netwerk)"/>
    <s v="IWT: Vastlegging voor studie- en expertiseopddrachten t.b.v. het VIN (Vlaams Innovatie Netwerk)"/>
    <s v="EB0 EF103 9999"/>
    <m/>
    <x v="0"/>
    <n v="597"/>
    <n v="100"/>
    <s v="06. Industriële productie en technologie"/>
    <x v="0"/>
    <s v="Vlaamse overheid"/>
    <x v="3"/>
    <x v="5"/>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97"/>
  </r>
  <r>
    <s v="IWT: Vastleggingsmachtiging voor projecten op initiatief van de bedrijven en innovatie samenwerkingverbanden"/>
    <s v="IWT: Vastleggingsmachtiging voor projecten op initiatief van de bedrijven en innovatie samenwerkingverbanden"/>
    <s v="0EF10100"/>
    <m/>
    <x v="0"/>
    <n v="150562"/>
    <n v="100"/>
    <s v="06. Industriële productie en technologie"/>
    <x v="0"/>
    <s v="Vlaamse overheid"/>
    <x v="3"/>
    <x v="5"/>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50562"/>
  </r>
  <r>
    <s v="Subsidie aan iMinds"/>
    <s v="Subsidie aan iMinds"/>
    <s v="1EF10200"/>
    <m/>
    <x v="0"/>
    <n v="26478"/>
    <n v="100"/>
    <s v="04. Transport, telecommunicatie en andere infrastructuur"/>
    <x v="11"/>
    <s v="Vlaamse overheid"/>
    <x v="3"/>
    <x v="5"/>
    <s v="239 VIB - Vlaams Interuniversitair Instituut voor de Biotechnologie"/>
    <s v="239 VIB - Vlaams Interuniversitair Instituut voor de Biotechnologie"/>
    <x v="5"/>
    <n v="26478"/>
  </r>
  <r>
    <s v="IWT: e-mediaprojecten"/>
    <s v="IWT: e-mediaprojecten"/>
    <s v="0EF10200"/>
    <m/>
    <x v="0"/>
    <n v="7155"/>
    <n v="100"/>
    <s v="06. Industriële productie en technologie"/>
    <x v="0"/>
    <s v="Vlaamse overheid"/>
    <x v="3"/>
    <x v="5"/>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7155"/>
  </r>
  <r>
    <s v="Subsidie aan IMEC en VIB in het kader van de NERF-activiteiten"/>
    <s v="Subsidie aan IMEC en VIB in het kader van de NERF-activiteiten"/>
    <s v="1EF10300"/>
    <m/>
    <x v="0"/>
    <n v="1765"/>
    <n v="100"/>
    <s v="06. Industriële productie en technologie"/>
    <x v="0"/>
    <s v="Vlaamse overheid"/>
    <x v="3"/>
    <x v="5"/>
    <s v="237 IMEC - Interuniversitair Centrum voor Micro-Electronica"/>
    <s v="237 IMEC - Interuniversitair Centrum voor Micro-Electronica"/>
    <x v="5"/>
    <n v="1765"/>
  </r>
  <r>
    <s v="CJSM: WERKINGSMIDDELEN VOOR HET WETENSCHAPPELIJK ONDERZOEKSSTEUNPUNT SPORT"/>
    <s v="CJSM: WERKINGSMIDDELEN VOOR HET WETENSCHAPPELIJK ONDERZOEKSSTEUNPUNT SPORT"/>
    <s v="HB0 HF052 4150"/>
    <m/>
    <x v="0"/>
    <n v="230"/>
    <n v="100"/>
    <s v="10. Cultuur, recreatie, godsdienst en media"/>
    <x v="5"/>
    <s v="Vlaamse overheid"/>
    <x v="3"/>
    <x v="5"/>
    <s v="313 Subsidies aan instellingen en verenigingen n.e.g."/>
    <s v="313 Subventions aux institutions et associations n.c.a."/>
    <x v="6"/>
    <n v="230"/>
  </r>
  <r>
    <s v="Dotatie aan VITO voor de financiering van de referentietaken"/>
    <s v="Dotatie aan VITO voor de financiering van de referentietaken"/>
    <s v="1EF11100"/>
    <m/>
    <x v="0"/>
    <n v="8493"/>
    <n v="100"/>
    <s v="06. Industriële productie en technologie"/>
    <x v="0"/>
    <s v="Vlaamse overheid"/>
    <x v="3"/>
    <x v="5"/>
    <s v="236 VITO - Vlaamse Instelling voor Technologisch Onderzoek"/>
    <s v="236 VITO - Vlaamse Instelling voor Technologisch Onderzoek"/>
    <x v="5"/>
    <n v="8493"/>
  </r>
  <r>
    <s v="OV: Algemene werkingskosten - Beleidsvoorbereiding, beleidsondersteuning en beleidsevaluatie"/>
    <s v="OV: Algemene werkingskosten - Beleidsvoorbereiding, beleidsondersteuning en beleidsevaluatie"/>
    <s v="FB0 FO030 1211"/>
    <m/>
    <x v="0"/>
    <n v="2822.8075000000003"/>
    <n v="100"/>
    <s v="09. Opvoeding"/>
    <x v="2"/>
    <s v="Vlaamse overheid"/>
    <x v="3"/>
    <x v="5"/>
    <s v="314 Subsidies voor studies, enquêtes, onderzoek-contracten, acties n.e.g."/>
    <s v="314 Subventions pour études, enquêtes, contrats de recherche, actions n.c.a."/>
    <x v="6"/>
    <n v="2822.8075000000008"/>
  </r>
  <r>
    <s v="IWT: competentiepolen"/>
    <s v="IWT: competentiepolen"/>
    <s v="0EF12100"/>
    <m/>
    <x v="0"/>
    <n v="40206"/>
    <n v="100"/>
    <s v="06. Industriële productie en technologie"/>
    <x v="0"/>
    <s v="Vlaamse overheid"/>
    <x v="3"/>
    <x v="5"/>
    <s v="211 Basisfinanciering, werking, investeringen van de WI"/>
    <s v="211 Financement de base, fonctionnement, investissements des IS"/>
    <x v="5"/>
    <n v="40206"/>
  </r>
  <r>
    <s v="CJSM:Dotatie aan het IVA DAB KMSKA"/>
    <s v="CJSM:Dotatie aan het IVA DAB KMSKA"/>
    <s v="HE0 HE300 4130"/>
    <m/>
    <x v="0"/>
    <n v="2588"/>
    <n v="55.000000000000007"/>
    <s v="10. Cultuur, recreatie, godsdienst en media"/>
    <x v="5"/>
    <s v="Vlaamse overheid"/>
    <x v="3"/>
    <x v="5"/>
    <s v="211 Basisfinanciering, werking, investeringen van de WI"/>
    <s v="211 Financement de base, fonctionnement, investissements des IS"/>
    <x v="5"/>
    <n v="1423.4000000000003"/>
  </r>
  <r>
    <s v="Subsidie aan Flanders DC"/>
    <s v="Subsidie aan Flanders DC"/>
    <s v="1EG10300"/>
    <m/>
    <x v="0"/>
    <n v="2440"/>
    <n v="100"/>
    <s v="06. Industriële productie en technologie"/>
    <x v="0"/>
    <s v="Vlaamse overheid"/>
    <x v="3"/>
    <x v="5"/>
    <s v="313 Subsidies aan instellingen en verenigingen n.e.g."/>
    <s v="313 Subventions aux institutions et associations n.c.a."/>
    <x v="6"/>
    <n v="2440"/>
  </r>
  <r>
    <s v="Herculesstichting: financiering van bijzondere onderzoeksapparatuur"/>
    <s v="Herculesstichting: financiering van bijzondere onderzoeksapparatuur"/>
    <s v="0EE16100"/>
    <m/>
    <x v="0"/>
    <n v="6960"/>
    <n v="100"/>
    <s v="13. Algemene kennisvooruitgang: O&amp;O gefinancierd uit andere bronnen dan AUF"/>
    <x v="1"/>
    <s v="Vlaamse overheid"/>
    <x v="3"/>
    <x v="5"/>
    <s v="560 Subsidie aan de Herculesstichting"/>
    <s v="560 Subsidie aan de Herculesstichting"/>
    <x v="2"/>
    <n v="6960"/>
  </r>
  <r>
    <s v="Projectmatig wetenschappelijk onderzoek"/>
    <s v="Projectmatig wetenschappelijk onderzoek"/>
    <s v="FD0 FO220 4430"/>
    <m/>
    <x v="0"/>
    <n v="11637"/>
    <n v="100"/>
    <s v="06. Industriële productie en technologie"/>
    <x v="0"/>
    <s v="Vlaamse overheid"/>
    <x v="3"/>
    <x v="5"/>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1637"/>
  </r>
  <r>
    <s v="Dotatie aan VITO voor de financiering van de referentietaken"/>
    <s v="Dotatie aan VITO voor de financiering van de referentietaken"/>
    <s v="LB0 LC134 4140"/>
    <m/>
    <x v="0"/>
    <n v="2611"/>
    <n v="100"/>
    <s v="02. Milieubeheer en milieuzorg"/>
    <x v="9"/>
    <s v="Vlaamse overheid"/>
    <x v="3"/>
    <x v="5"/>
    <s v="236 VITO - Vlaamse Instelling voor Technologisch Onderzoek"/>
    <s v="236 VITO - Vlaamse Instelling voor Technologisch Onderzoek"/>
    <x v="5"/>
    <n v="2611"/>
  </r>
  <r>
    <s v="IV: Dotatie aan het IVA &quot;Toerisme Vlaanderen&quot;"/>
    <s v="IV: Dotatie aan het IVA &quot;Toerisme Vlaanderen&quot;"/>
    <s v="DB0 DG011 4140"/>
    <m/>
    <x v="0"/>
    <n v="2060"/>
    <n v="39.563106796116507"/>
    <s v="11. Politieke en sociale systemen, structuren en processen"/>
    <x v="7"/>
    <s v="Vlaamse overheid"/>
    <x v="3"/>
    <x v="5"/>
    <s v="314 Subsidies voor studies, enquêtes, onderzoek-contracten, acties n.e.g."/>
    <s v="314 Subventions pour études, enquêtes, contrats de recherche, actions n.c.a."/>
    <x v="6"/>
    <n v="815"/>
  </r>
  <r>
    <s v="Subsidie aan de Konklijke Maatschappij voor Diekunde in Antwerpen (KMDA)"/>
    <s v="Subsidie aan de Konklijke Maatschappij voor Diekunde in Antwerpen (KMDA)"/>
    <s v="1EE10700"/>
    <m/>
    <x v="0"/>
    <n v="908"/>
    <n v="100"/>
    <s v="02. Milieubeheer en milieuzorg"/>
    <x v="9"/>
    <s v="Vlaamse overheid"/>
    <x v="3"/>
    <x v="5"/>
    <s v="313 Subsidies aan instellingen en verenigingen n.e.g."/>
    <s v="313 Subventions aux institutions et associations n.c.a."/>
    <x v="6"/>
    <n v="908"/>
  </r>
  <r>
    <s v="Subsidie aan het Vlaams Instituut voor de Zee"/>
    <s v="Subsidie aan het Vlaams Instituut voor de Zee"/>
    <s v="1EE10800"/>
    <m/>
    <x v="0"/>
    <n v="2732"/>
    <n v="100"/>
    <s v="01. Exploratie en exploitatie van het aardse milieu"/>
    <x v="8"/>
    <s v="Vlaamse overheid"/>
    <x v="3"/>
    <x v="5"/>
    <s v="313 Subsidies aan instellingen en verenigingen n.e.g."/>
    <s v="313 Subventions aux institutions et associations n.c.a."/>
    <x v="6"/>
    <n v="2732"/>
  </r>
  <r>
    <s v="Subsidie aan het Vlaams Instituut voor de Zee"/>
    <s v="Subsidie aan het Vlaams Instituut voor de Zee"/>
    <s v="1EE13900"/>
    <m/>
    <x v="0"/>
    <n v="1100"/>
    <n v="100"/>
    <s v="01. Exploratie en exploitatie van het aardse milieu"/>
    <x v="8"/>
    <s v="Vlaamse overheid"/>
    <x v="3"/>
    <x v="5"/>
    <s v="313 Subsidies aan instellingen en verenigingen n.e.g."/>
    <s v="313 Subventions aux institutions et associations n.c.a."/>
    <x v="6"/>
    <n v="1100"/>
  </r>
  <r>
    <s v="WVG: Dotatie Kind en Gezin"/>
    <s v="WVG: Dotatie Kind en Gezin"/>
    <s v="GB0 GF000 4141"/>
    <m/>
    <x v="0"/>
    <n v="157.74294999999998"/>
    <n v="15.004448693269653"/>
    <s v="11. Politieke en sociale systemen, structuren en processen"/>
    <x v="7"/>
    <s v="Vlaamse overheid"/>
    <x v="3"/>
    <x v="5"/>
    <s v="323 Subsidies aan instellingen en verenigingen n.e.g."/>
    <s v="323 Subventions aux institutions et associations n.c.a."/>
    <x v="6"/>
    <n v="23.66846"/>
  </r>
  <r>
    <s v="WVG: IVA Vlaams Agentschap voor Personen met een Handicap"/>
    <s v="WVG: IVA Vlaams Agentschap voor Personen met een Handicap"/>
    <s v="GB0 GG000 4141"/>
    <m/>
    <x v="0"/>
    <n v="131"/>
    <n v="100"/>
    <s v="11. Politieke en sociale systemen, structuren en processen"/>
    <x v="7"/>
    <s v="Vlaamse overheid"/>
    <x v="3"/>
    <x v="5"/>
    <s v="323 Subsidies aan instellingen en verenigingen n.e.g."/>
    <s v="323 Subventions aux institutions et associations n.c.a."/>
    <x v="6"/>
    <n v="131"/>
  </r>
  <r>
    <s v="CJSM: Wedden en toelagen IVA KMSKA"/>
    <s v="CJSM: Wedden en toelagen IVA KMSKA"/>
    <s v="HE0 HA300 1100"/>
    <m/>
    <x v="0"/>
    <n v="3347"/>
    <n v="55.000000000000007"/>
    <s v="10. Cultuur, recreatie, godsdienst en media"/>
    <x v="5"/>
    <s v="Vlaamse overheid"/>
    <x v="3"/>
    <x v="5"/>
    <s v="211 Basisfinanciering, werking, investeringen van de WI"/>
    <s v="211 Financement de base, fonctionnement, investissements des IS"/>
    <x v="5"/>
    <n v="1840.8500000000004"/>
  </r>
  <r>
    <s v="Subsidie aan VIB"/>
    <s v="Subsidie aan VIB"/>
    <s v="1EF12300"/>
    <m/>
    <x v="0"/>
    <n v="44161"/>
    <n v="100"/>
    <s v="06. Industriële productie en technologie"/>
    <x v="0"/>
    <s v="Vlaamse overheid"/>
    <x v="3"/>
    <x v="5"/>
    <s v="239 VIB - Vlaams Interuniversitair Instituut voor de Biotechnologie"/>
    <s v="239 VIB - Vlaams Interuniversitair Instituut voor de Biotechnologie"/>
    <x v="5"/>
    <n v="44161"/>
  </r>
  <r>
    <s v="SOFI2-fonds"/>
    <s v="SOFI2-fonds"/>
    <s v="CB0 CD005 8121"/>
    <m/>
    <x v="0"/>
    <n v="30000"/>
    <n v="100"/>
    <s v="06. Industriële productie en technologie"/>
    <x v="0"/>
    <s v="Vlaamse overheid"/>
    <x v="3"/>
    <x v="5"/>
    <s v="614 P.M.V.-Vlaams Innovatiekapitaalfonds"/>
    <s v="614 P.M.V.-Vlaams Innovatiekapitaalfonds"/>
    <x v="1"/>
    <n v="30000"/>
  </r>
  <r>
    <s v="BOF: Methusalem-programma"/>
    <s v="BOF: Methusalem-programma"/>
    <s v="1EE12800"/>
    <m/>
    <x v="0"/>
    <n v="20107"/>
    <n v="100"/>
    <s v="13. Algemene kennisvooruitgang: O&amp;O gefinancierd uit andere bronnen dan AUF"/>
    <x v="1"/>
    <s v="Vlaamse overheid"/>
    <x v="3"/>
    <x v="5"/>
    <s v="130 Speciale fondsen voor onderzoek in universiteiten"/>
    <s v="130 Fonds spéciaux de recherche dans les universités"/>
    <x v="4"/>
    <n v="20107"/>
  </r>
  <r>
    <s v="BOF: aanstelling van bijkomende ZAP-mandaten"/>
    <s v="BOF: aanstelling van bijkomende ZAP-mandaten"/>
    <s v="1EE12900"/>
    <m/>
    <x v="0"/>
    <n v="6566"/>
    <n v="100"/>
    <s v="13. Algemene kennisvooruitgang: O&amp;O gefinancierd uit andere bronnen dan AUF"/>
    <x v="1"/>
    <s v="Vlaamse overheid"/>
    <x v="3"/>
    <x v="5"/>
    <s v="130 Speciale fondsen voor onderzoek in universiteiten"/>
    <s v="130 Fonds spéciaux de recherche dans les universités"/>
    <x v="4"/>
    <n v="6566"/>
  </r>
  <r>
    <s v="BOF: subsidie voor de universiteiten"/>
    <s v="BOF: subsidie voor de universiteiten"/>
    <s v="1EE13800"/>
    <m/>
    <x v="0"/>
    <n v="120112"/>
    <n v="100"/>
    <s v="13. Algemene kennisvooruitgang: O&amp;O gefinancierd uit andere bronnen dan AUF"/>
    <x v="1"/>
    <s v="Vlaamse overheid"/>
    <x v="3"/>
    <x v="5"/>
    <s v="130 Speciale fondsen voor onderzoek in universiteiten"/>
    <s v="130 Fonds spéciaux de recherche dans les universités"/>
    <x v="4"/>
    <n v="120112"/>
  </r>
  <r>
    <s v="Subsidies voor het verrichten van wetenschappelijk onderzoek door de instellingen van postinitieel onderwijs en hogere instituten voor schone kunsten"/>
    <s v="Subsidies voor het verrichten van wetenschappelijk onderzoek door de instellingen van postinitieel onderwijs en hogere instituten voor schone kunsten"/>
    <s v="1EE16500"/>
    <m/>
    <x v="0"/>
    <n v="9234"/>
    <n v="100"/>
    <s v="13. Algemene kennisvooruitgang: O&amp;O gefinancierd uit andere bronnen dan AUF"/>
    <x v="1"/>
    <s v="Vlaamse overheid"/>
    <x v="3"/>
    <x v="5"/>
    <s v="130 Speciale fondsen voor onderzoek in universiteiten"/>
    <s v="130 Fonds spéciaux de recherche dans les universités"/>
    <x v="4"/>
    <n v="9234"/>
  </r>
  <r>
    <s v="FWO: Odysseus-programma"/>
    <s v="FWO: Odysseus-programma"/>
    <s v="1EE16700"/>
    <m/>
    <x v="0"/>
    <n v="13160"/>
    <n v="100"/>
    <s v="13. Algemene kennisvooruitgang: O&amp;O gefinancierd uit andere bronnen dan AUF"/>
    <x v="1"/>
    <s v="Vlaamse overheid"/>
    <x v="3"/>
    <x v="5"/>
    <s v="510 NFWO - Nationaal Fonds voor Wetenschappelijk Onderzoek"/>
    <s v="510 FNRS - Fonds national de Recherche scientifique"/>
    <x v="2"/>
    <n v="13160"/>
  </r>
  <r>
    <s v="FWO: basissubsidie"/>
    <s v="FWO: basissubsidie"/>
    <s v="1EE16900"/>
    <m/>
    <x v="0"/>
    <n v="146519"/>
    <n v="100"/>
    <s v="13. Algemene kennisvooruitgang: O&amp;O gefinancierd uit andere bronnen dan AUF"/>
    <x v="1"/>
    <s v="Vlaamse overheid"/>
    <x v="3"/>
    <x v="5"/>
    <s v="510 NFWO - Nationaal Fonds voor Wetenschappelijk Onderzoek"/>
    <s v="510 FNRS - Fonds national de Recherche scientifique"/>
    <x v="2"/>
    <n v="146519"/>
  </r>
  <r>
    <s v="FWO: projecten in het kader van internationale onderzoeksfaciliteiten"/>
    <s v="FWO: projecten in het kader van internationale onderzoeksfaciliteiten"/>
    <s v="1EE17000"/>
    <m/>
    <x v="0"/>
    <n v="3720"/>
    <n v="100"/>
    <s v="13. Algemene kennisvooruitgang: O&amp;O gefinancierd uit andere bronnen dan AUF"/>
    <x v="1"/>
    <s v="Vlaamse overheid"/>
    <x v="3"/>
    <x v="5"/>
    <s v="510 NFWO - Nationaal Fonds voor Wetenschappelijk Onderzoek"/>
    <s v="510 FNRS - Fonds national de Recherche scientifique"/>
    <x v="2"/>
    <n v="3720"/>
  </r>
  <r>
    <s v="FWO: internationale wetenschappelijke samenwerking"/>
    <s v="FWO: internationale wetenschappelijke samenwerking"/>
    <s v="1EE17100"/>
    <m/>
    <x v="0"/>
    <n v="2350"/>
    <n v="100"/>
    <s v="13. Algemene kennisvooruitgang: O&amp;O gefinancierd uit andere bronnen dan AUF"/>
    <x v="1"/>
    <s v="Vlaamse overheid"/>
    <x v="3"/>
    <x v="5"/>
    <s v="510 NFWO - Nationaal Fonds voor Wetenschappelijk Onderzoek"/>
    <s v="510 FNRS - Fonds national de Recherche scientifique"/>
    <x v="2"/>
    <n v="2350"/>
  </r>
  <r>
    <s v="IWT: Vastleggingsmachtiging ter ondersteuning van acties van technologische innovatie op initiatief van de Vlaamse Regering"/>
    <s v="IWT: Vastleggingsmachtiging ter ondersteuning van acties van technologische innovatie op initiatief van de Vlaamse Regering"/>
    <s v="0EF10000"/>
    <m/>
    <x v="0"/>
    <n v="21164"/>
    <n v="100"/>
    <s v="06. Industriële productie en technologie"/>
    <x v="0"/>
    <s v="Vlaamse overheid"/>
    <x v="3"/>
    <x v="5"/>
    <s v="624 FIOV - Fonds tot bevordering van het industrieel onderzoek in Vlaanderen (subsidies en terugvorderbare voorschotten)"/>
    <s v="624 FIOV - Fonds tot bevordering van het industrieel onderzoek in Vlaanderen (subventions et avances récupérables)"/>
    <x v="1"/>
    <n v="21164"/>
  </r>
  <r>
    <s v="DAR: SERV"/>
    <s v="DAR: SERV"/>
    <s v="AB0 AA005 4141"/>
    <m/>
    <x v="0"/>
    <n v="1029"/>
    <n v="100"/>
    <s v="11. Politieke en sociale systemen, structuren en processen"/>
    <x v="7"/>
    <s v="Vlaamse overheid"/>
    <x v="3"/>
    <x v="5"/>
    <s v="313 Subsidies aan instellingen en verenigingen n.e.g."/>
    <s v="313 Subventions aux institutions et associations n.c.a."/>
    <x v="6"/>
    <n v="1029"/>
  </r>
  <r>
    <s v="Subsidie aan IMEC"/>
    <s v="Subsidie aan IMEC"/>
    <s v="1EF10000"/>
    <m/>
    <x v="0"/>
    <n v="48632"/>
    <n v="100"/>
    <s v="06. Industriële productie en technologie"/>
    <x v="0"/>
    <s v="Vlaamse overheid"/>
    <x v="3"/>
    <x v="5"/>
    <s v="237 IMEC - Interuniversitair Centrum voor Micro-Electronica"/>
    <s v="237 IMEC - Interuniversitair Centrum voor Micro-Electronica"/>
    <x v="5"/>
    <n v="48632"/>
  </r>
  <r>
    <s v="IWT: Ondersteuning van de Vlaamse deelname aan de Europese programma's (VCP-werking)"/>
    <s v="IWT: Ondersteuning van de Vlaamse deelname aan de Europese programma's (VCP-werking)"/>
    <s v="1EC11300"/>
    <m/>
    <x v="0"/>
    <n v="540"/>
    <n v="100"/>
    <s v="06. Industriële productie en technologie"/>
    <x v="0"/>
    <s v="Vlaamse overheid"/>
    <x v="3"/>
    <x v="5"/>
    <s v="730 Andere programma's en projecten op internationaal vlak"/>
    <s v="730 Autres programmes et projets au niveau international"/>
    <x v="3"/>
    <n v="540"/>
  </r>
  <r>
    <s v="Herculesstichting: beheersvergoeding"/>
    <s v="Herculesstichting: beheersvergoeding"/>
    <s v="1EE11600"/>
    <m/>
    <x v="0"/>
    <n v="503"/>
    <n v="100"/>
    <s v="13. Algemene kennisvooruitgang: O&amp;O gefinancierd uit andere bronnen dan AUF"/>
    <x v="1"/>
    <s v="Vlaamse overheid"/>
    <x v="3"/>
    <x v="5"/>
    <s v="560 Subsidie aan de Herculesstichting"/>
    <s v="560 Subsidie aan de Herculesstichting"/>
    <x v="2"/>
    <n v="503"/>
  </r>
  <r>
    <s v="IOF - Industrieel Onderzoeksfonds Vlaanderen"/>
    <s v="IOF - Industrieel Onderzoeksfonds Vlaanderen"/>
    <s v="1EE13000"/>
    <m/>
    <x v="0"/>
    <n v="19252"/>
    <n v="100"/>
    <s v="06. Industriële productie en technologie"/>
    <x v="0"/>
    <s v="Vlaamse overheid"/>
    <x v="3"/>
    <x v="5"/>
    <s v="130 Speciale fondsen voor onderzoek in universiteiten"/>
    <s v="130 Fonds spéciaux de recherche dans les universités"/>
    <x v="4"/>
    <n v="19252"/>
  </r>
  <r>
    <s v="IWT: bevordering van technologietransfer en onderzoek door instellingen van hoger onderwijs"/>
    <s v="IWT: bevordering van technologietransfer en onderzoek door instellingen van hoger onderwijs"/>
    <s v="0EE15100"/>
    <m/>
    <x v="0"/>
    <n v="8566"/>
    <n v="100"/>
    <s v="06. Industriële productie en technologie"/>
    <x v="0"/>
    <s v="Vlaamse overheid"/>
    <x v="3"/>
    <x v="5"/>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566"/>
  </r>
  <r>
    <s v="IWT: Strategisch basisonderzoek"/>
    <s v="IWT: Strategisch basisonderzoek"/>
    <s v="0EE15300"/>
    <m/>
    <x v="0"/>
    <n v="39703"/>
    <n v="100"/>
    <s v="06. Industriële productie en technologie"/>
    <x v="0"/>
    <s v="Vlaamse overheid"/>
    <x v="3"/>
    <x v="5"/>
    <s v="410 O&amp;O-programma's en -projecten (subsidies en terugvorderbare voorschotten)"/>
    <s v="410 Programmes et projets de R&amp;D (subventions et avances récupérables)"/>
    <x v="0"/>
    <n v="39703"/>
  </r>
  <r>
    <s v="IWT: wetenschappelijk en technologisch onderzoek met landbouwkundig doel"/>
    <s v="IWT: wetenschappelijk en technologisch onderzoek met landbouwkundig doel"/>
    <s v="0EE15500"/>
    <m/>
    <x v="0"/>
    <n v="6789"/>
    <n v="100"/>
    <s v="08. Landbouw"/>
    <x v="6"/>
    <s v="Vlaamse overheid"/>
    <x v="3"/>
    <x v="5"/>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789"/>
  </r>
  <r>
    <s v="Herculesstichting: financiering van (middel)zware onderzoeksapparatuur"/>
    <s v="Herculesstichting: financiering van (middel)zware onderzoeksapparatuur"/>
    <s v="0EE15700"/>
    <m/>
    <x v="0"/>
    <n v="15000"/>
    <n v="100"/>
    <s v="13. Algemene kennisvooruitgang: O&amp;O gefinancierd uit andere bronnen dan AUF"/>
    <x v="1"/>
    <s v="Vlaamse overheid"/>
    <x v="3"/>
    <x v="5"/>
    <s v="560 Subsidie aan de Herculesstichting"/>
    <s v="560 Subsidie aan de Herculesstichting"/>
    <x v="2"/>
    <n v="15000"/>
  </r>
  <r>
    <s v="IWT: toekennen van specialistatiebeurzen en doctoraatsbeurzien in het kader van het Baekeland-programma"/>
    <s v="IWT: toekennen van specialistatiebeurzen en doctoraatsbeurzien in het kader van het Baekeland-programma"/>
    <s v="0EF11700"/>
    <m/>
    <x v="0"/>
    <n v="36902"/>
    <n v="100"/>
    <s v="06. Industriële productie en technologie"/>
    <x v="0"/>
    <s v="Vlaamse overheid"/>
    <x v="3"/>
    <x v="5"/>
    <s v="410 O&amp;O-programma's en -projecten (subsidies en terugvorderbare voorschotten)"/>
    <s v="410 Programmes et projets de R&amp;D (subventions et avances récupérables)"/>
    <x v="0"/>
    <n v="36902"/>
  </r>
  <r>
    <s v="FWO: netto opbrengst van de winst van de Nationale Loterij"/>
    <s v="FWO: netto opbrengst van de winst van de Nationale Loterij"/>
    <s v="1EE17200"/>
    <m/>
    <x v="0"/>
    <n v="11463"/>
    <n v="100"/>
    <s v="13. Algemene kennisvooruitgang: O&amp;O gefinancierd uit andere bronnen dan AUF"/>
    <x v="1"/>
    <s v="Vlaamse overheid"/>
    <x v="3"/>
    <x v="5"/>
    <s v="510 NFWO - Nationaal Fonds voor Wetenschappelijk Onderzoek"/>
    <s v="510 FNRS - Fonds national de Recherche scientifique"/>
    <x v="2"/>
    <n v="11463"/>
  </r>
  <r>
    <s v="BZ: HET STEUNPUNT - THEMA INBURGERING EN INTEGRATIE"/>
    <s v="BZ: HET STEUNPUNT - THEMA INBURGERING EN INTEGRATIE"/>
    <s v="BD0 BJ312 4150"/>
    <m/>
    <x v="0"/>
    <n v="200"/>
    <n v="100"/>
    <s v="11. Politieke en sociale systemen, structuren en processen"/>
    <x v="7"/>
    <s v="Vlaamse overheid"/>
    <x v="3"/>
    <x v="5"/>
    <s v="313 Subsidies aan instellingen en verenigingen n.e.g."/>
    <s v="313 Subventions aux institutions et associations n.c.a."/>
    <x v="6"/>
    <n v="200"/>
  </r>
  <r>
    <s v="Departement MOW - algemene werkingskosten"/>
    <s v="Departement MOW - algemene werkingskosten"/>
    <s v="MB0 MD001 1211"/>
    <m/>
    <x v="0"/>
    <n v="2400"/>
    <n v="12.5"/>
    <s v="04. Transport, telecommunicatie en andere infrastructuur"/>
    <x v="11"/>
    <s v="Vlaamse overheid"/>
    <x v="3"/>
    <x v="5"/>
    <s v="211 Basisfinanciering, werking, investeringen van de WI"/>
    <s v="211 Financement de base, fonctionnement, investissements des IS"/>
    <x v="5"/>
    <n v="300"/>
  </r>
  <r>
    <s v="ROW: onroerend erfgoed - externe studies"/>
    <s v="ROW: onroerend erfgoed - externe studies"/>
    <s v="NF0 NF301 1211"/>
    <m/>
    <x v="0"/>
    <n v="389"/>
    <n v="100"/>
    <s v="04. Transport, telecommunicatie en andere infrastructuur"/>
    <x v="11"/>
    <s v="Vlaamse overheid"/>
    <x v="3"/>
    <x v="5"/>
    <s v="314 Subsidies voor studies, enquêtes, onderzoek-contracten, acties n.e.g."/>
    <s v="314 Subventions pour études, enquêtes, contrats de recherche, actions n.c.a."/>
    <x v="6"/>
    <n v="389"/>
  </r>
  <r>
    <s v="ROW: project Tongeren Basiliek"/>
    <s v="ROW: project Tongeren Basiliek"/>
    <s v="NF0 NA302 1100"/>
    <m/>
    <x v="0"/>
    <n v="10"/>
    <n v="100"/>
    <s v="04. Transport, telecommunicatie en andere infrastructuur"/>
    <x v="11"/>
    <s v="Vlaamse overheid"/>
    <x v="3"/>
    <x v="5"/>
    <s v="410 O&amp;O-programma's en -projecten (subsidies en terugvorderbare voorschotten)"/>
    <s v="410 Programmes et projets de R&amp;D (subventions et avances récupérables)"/>
    <x v="0"/>
    <n v="10"/>
  </r>
  <r>
    <s v="ROW: onroerend erfgoed - lonen en lasten"/>
    <s v="ROW: onroerend erfgoed - lonen en lasten"/>
    <s v="NF0 NA300 1100"/>
    <m/>
    <x v="0"/>
    <n v="15530"/>
    <n v="25.129999999999995"/>
    <s v="11. Politieke en sociale systemen, structuren en processen"/>
    <x v="7"/>
    <s v="Vlaamse overheid"/>
    <x v="3"/>
    <x v="5"/>
    <s v="211 Basisfinanciering, werking, investeringen van de WI"/>
    <s v="211 Financement de base, fonctionnement, investissements des IS"/>
    <x v="5"/>
    <n v="3902.6889999999989"/>
  </r>
  <r>
    <s v="ROW: onroerend erfgoed - lonen en lasten"/>
    <s v="ROW: onroerend erfgoed - lonen en lasten"/>
    <s v="NF0 NA301 1100"/>
    <m/>
    <x v="0"/>
    <n v="197"/>
    <n v="100"/>
    <s v="04. Transport, telecommunicatie en andere infrastructuur"/>
    <x v="11"/>
    <s v="Vlaamse overheid"/>
    <x v="3"/>
    <x v="5"/>
    <s v="211 Basisfinanciering, werking, investeringen van de WI"/>
    <s v="211 Financement de base, fonctionnement, investissements des IS"/>
    <x v="5"/>
    <n v="197"/>
  </r>
  <r>
    <s v="Vlaamse Instituut voor Onroerend Erfgoed"/>
    <s v="Vlaamse Instituut voor Onroerend Erfgoed"/>
    <s v="NFZ NA209 1100"/>
    <m/>
    <x v="0"/>
    <n v="501"/>
    <n v="100"/>
    <s v="04. Transport, telecommunicatie en andere infrastructuur"/>
    <x v="11"/>
    <s v="Vlaamse overheid"/>
    <x v="3"/>
    <x v="5"/>
    <s v="211 Basisfinanciering, werking, investeringen van de WI"/>
    <s v="211 Financement de base, fonctionnement, investissements des IS"/>
    <x v="5"/>
    <n v="501"/>
  </r>
  <r>
    <s v="DAR: Cofinanciering Steunpunt Duurzame Ontwikkeling"/>
    <s v="DAR: Cofinanciering Steunpunt Duurzame Ontwikkeling"/>
    <s v="AB0 AD006 4150"/>
    <m/>
    <x v="0"/>
    <n v="148"/>
    <n v="100"/>
    <s v="11. Politieke en sociale systemen, structuren en processen"/>
    <x v="7"/>
    <s v="Vlaamse overheid"/>
    <x v="3"/>
    <x v="5"/>
    <s v="313 Subsidies aan instellingen en verenigingen n.e.g."/>
    <s v="313 Subventions aux institutions et associations n.c.a."/>
    <x v="6"/>
    <n v="148"/>
  </r>
  <r>
    <s v="DAR: Subsidie aan het Steunpunt Gelijke Kansenbeleid"/>
    <s v="DAR: Subsidie aan het Steunpunt Gelijke Kansenbeleid"/>
    <s v="AB0 AI022 4150"/>
    <m/>
    <x v="0"/>
    <n v="237"/>
    <n v="100"/>
    <s v="11. Politieke en sociale systemen, structuren en processen"/>
    <x v="7"/>
    <s v="Vlaamse overheid"/>
    <x v="3"/>
    <x v="5"/>
    <s v="313 Subsidies aan instellingen en verenigingen n.e.g."/>
    <s v="313 Subventions aux institutions et associations n.c.a."/>
    <x v="6"/>
    <n v="237"/>
  </r>
  <r>
    <s v="DAR: Subsidie aan het Steunpunt Bestuurlijke Organisatie Vlaanderen"/>
    <s v="DAR: Subsidie aan het Steunpunt Bestuurlijke Organisatie Vlaanderen"/>
    <s v="AB0 AL018 3300"/>
    <m/>
    <x v="0"/>
    <n v="100"/>
    <n v="100"/>
    <s v="11. Politieke en sociale systemen, structuren en processen"/>
    <x v="7"/>
    <s v="Vlaamse overheid"/>
    <x v="3"/>
    <x v="5"/>
    <s v="313 Subsidies aan instellingen en verenigingen n.e.g."/>
    <s v="313 Subventions aux institutions et associations n.c.a."/>
    <x v="6"/>
    <n v="100"/>
  </r>
  <r>
    <s v="MOW: Aankoop van specifieke machines, meubelen, materiaal en vervoermiddelen te land en te water (afdeling Waterbouwkundig Laboratorium)"/>
    <s v="MOW: Aankoop van specifieke machines, meubelen, materiaal en vervoermiddelen te land en te water (afdeling Waterbouwkundig Laboratorium)"/>
    <s v="MB0 MD010 7422"/>
    <m/>
    <x v="0"/>
    <n v="500"/>
    <n v="50"/>
    <s v="04. Transport, telecommunicatie en andere infrastructuur"/>
    <x v="11"/>
    <s v="Vlaamse overheid"/>
    <x v="3"/>
    <x v="5"/>
    <s v="211 Basisfinanciering, werking, investeringen van de WI"/>
    <s v="211 Financement de base, fonctionnement, investissements des IS"/>
    <x v="5"/>
    <n v="250"/>
  </r>
  <r>
    <s v="BZ: Subsidie aan het Steunpunt Bestuurlijke Organisatie Vlaanderen"/>
    <s v="BZ: Subsidie aan het Steunpunt Bestuurlijke Organisatie Vlaanderen"/>
    <s v="BD0 BH310 3300"/>
    <m/>
    <x v="0"/>
    <n v="219"/>
    <n v="100"/>
    <s v="11. Politieke en sociale systemen, structuren en processen"/>
    <x v="7"/>
    <s v="Vlaamse overheid"/>
    <x v="3"/>
    <x v="5"/>
    <s v="313 Subsidies aan instellingen en verenigingen n.e.g."/>
    <s v="313 Subventions aux institutions et associations n.c.a."/>
    <x v="6"/>
    <n v="219"/>
  </r>
  <r>
    <s v="BZ: Subsidie aan het Steunpunt Bestuurlijke Organisatie Vlaanderen"/>
    <s v="BZ: Subsidie aan het Steunpunt Bestuurlijke Organisatie Vlaanderen"/>
    <s v="BC0 BA219 4150"/>
    <m/>
    <x v="0"/>
    <n v="219"/>
    <n v="100"/>
    <s v="11. Politieke en sociale systemen, structuren en processen"/>
    <x v="7"/>
    <s v="Vlaamse overheid"/>
    <x v="3"/>
    <x v="5"/>
    <s v="313 Subsidies aan instellingen en verenigingen n.e.g."/>
    <s v="313 Subventions aux institutions et associations n.c.a."/>
    <x v="6"/>
    <n v="219"/>
  </r>
  <r>
    <s v="BZ: Beleidsvoorbereidende studies inzake de bestuurlijke organisatie, personeelsbeleid en andere opdrachten"/>
    <s v="BZ: Beleidsvoorbereidende studies inzake de bestuurlijke organisatie, personeelsbeleid en andere opdrachten"/>
    <s v="BC0 BK201 1211"/>
    <m/>
    <x v="0"/>
    <n v="307"/>
    <n v="100"/>
    <s v="11. Politieke en sociale systemen, structuren en processen"/>
    <x v="7"/>
    <s v="Vlaamse overheid"/>
    <x v="3"/>
    <x v="5"/>
    <s v="314 Subsidies voor studies, enquêtes, onderzoek-contracten, acties n.e.g."/>
    <s v="314 Subventions pour études, enquêtes, contrats de recherche, actions n.c.a."/>
    <x v="6"/>
    <n v="307"/>
  </r>
  <r>
    <s v="BZ: Allerhande uitgaven voor aanmoediging, organisatie en ontwikkeling van activiteiten voor de integratie van etnisch-culturele minderheden"/>
    <s v="BZ: Allerhande uitgaven voor aanmoediging, organisatie en ontwikkeling van activiteiten voor de integratie van etnisch-culturele minderheden"/>
    <s v="BD0 BJ301 1211"/>
    <m/>
    <x v="0"/>
    <n v="55.5"/>
    <n v="100"/>
    <s v="11. Politieke en sociale systemen, structuren en processen"/>
    <x v="7"/>
    <s v="Vlaamse overheid"/>
    <x v="3"/>
    <x v="5"/>
    <s v="314 Subsidies voor studies, enquêtes, onderzoek-contracten, acties n.e.g."/>
    <s v="314 Subventions pour études, enquêtes, contrats de recherche, actions n.c.a."/>
    <x v="6"/>
    <n v="55.5"/>
  </r>
  <r>
    <s v="Dotatie aan VITO"/>
    <s v="Dotatie aan VITO"/>
    <s v="1EF11000"/>
    <m/>
    <x v="0"/>
    <n v="38242"/>
    <n v="100"/>
    <s v="06. Industriële productie en technologie"/>
    <x v="0"/>
    <s v="Vlaamse overheid"/>
    <x v="3"/>
    <x v="5"/>
    <s v="236 VITO - Vlaamse Instelling voor Technologisch Onderzoek"/>
    <s v="236 VITO - Vlaamse Instelling voor Technologisch Onderzoek"/>
    <x v="5"/>
    <n v="38242"/>
  </r>
  <r>
    <s v="BZ: Studiekosten betreffende de regionale en lokale openbare besturen"/>
    <s v="BZ: Studiekosten betreffende de regionale en lokale openbare besturen"/>
    <s v="BD0 BH306 1211"/>
    <m/>
    <x v="0"/>
    <n v="168"/>
    <n v="100"/>
    <s v="11. Politieke en sociale systemen, structuren en processen"/>
    <x v="7"/>
    <s v="Vlaamse overheid"/>
    <x v="3"/>
    <x v="5"/>
    <s v="324 Subsidies voor studies, enquêtes, expertise-contracten, onderzoekcontracten, acties n.e.g."/>
    <s v="324 Subventions pour études, enquêtes, contrats d'expertise, contrats de recherche, actions n.c.a."/>
    <x v="6"/>
    <n v="168"/>
  </r>
  <r>
    <s v="FB:  Steunpunt Fiscaliteit en Begroting"/>
    <s v="FB:  Steunpunt Fiscaliteit en Begroting"/>
    <s v="CB0 CC034 4150"/>
    <m/>
    <x v="0"/>
    <n v="185"/>
    <n v="100"/>
    <s v="11. Politieke en sociale systemen, structuren en processen"/>
    <x v="7"/>
    <s v="Vlaamse overheid"/>
    <x v="3"/>
    <x v="5"/>
    <s v="313 Subsidies aan instellingen en verenigingen n.e.g."/>
    <s v="313 Subventions aux institutions et associations n.c.a."/>
    <x v="6"/>
    <n v="185"/>
  </r>
  <r>
    <s v="IV: Subsidies met betrekking tot de cofinanciering van het Steunpunt Buitenlands Beleid, Toerisme en Recreatie"/>
    <s v="IV: Subsidies met betrekking tot de cofinanciering van het Steunpunt Buitenlands Beleid, Toerisme en Recreatie"/>
    <s v="DB0 DC002 4150"/>
    <m/>
    <x v="0"/>
    <n v="162"/>
    <n v="100"/>
    <s v="10. Cultuur, recreatie, godsdienst en media"/>
    <x v="5"/>
    <s v="Vlaamse overheid"/>
    <x v="3"/>
    <x v="5"/>
    <s v="313 Subsidies aan instellingen en verenigingen n.e.g."/>
    <s v="313 Subventions aux institutions et associations n.c.a."/>
    <x v="6"/>
    <n v="162"/>
  </r>
  <r>
    <s v="cofinanciering van het Steunpunt Ondernemen en Internationaal Ondernemen"/>
    <s v="cofinanciering van het Steunpunt Ondernemen en Internationaal Ondernemen"/>
    <s v="1EC11900"/>
    <m/>
    <x v="0"/>
    <n v="252"/>
    <n v="100"/>
    <s v="06. Industriële productie en technologie"/>
    <x v="0"/>
    <s v="Vlaamse overheid"/>
    <x v="3"/>
    <x v="5"/>
    <s v="313 Subsidies aan instellingen en verenigingen n.e.g."/>
    <s v="313 Subventions aux institutions et associations n.c.a."/>
    <x v="6"/>
    <n v="252"/>
  </r>
  <r>
    <s v="LV:Salarissen en toelagen voor het personeel van het IVA ILVO"/>
    <s v="LV:Salarissen en toelagen voor het personeel van het IVA ILVO"/>
    <s v="KD0 KF200 1100"/>
    <m/>
    <x v="0"/>
    <n v="13099"/>
    <n v="80"/>
    <s v="08. Landbouw"/>
    <x v="6"/>
    <s v="Vlaamse overheid"/>
    <x v="3"/>
    <x v="5"/>
    <s v="211 Basisfinanciering, werking, investeringen van de WI"/>
    <s v="211 Financement de base, fonctionnement, investissements des IS"/>
    <x v="5"/>
    <n v="10479.200000000001"/>
  </r>
  <r>
    <s v="Dotatie aan het eigen vermogen ILVO in het kader van het onderzoek en de ontwikkeling naar meer duurzame landbouwsystemen"/>
    <s v="Dotatie aan het eigen vermogen ILVO in het kader van het onderzoek en de ontwikkeling naar meer duurzame landbouwsystemen"/>
    <s v="KB0 KD032 4143"/>
    <m/>
    <x v="0"/>
    <n v="1692"/>
    <n v="80"/>
    <s v="08. Landbouw"/>
    <x v="6"/>
    <s v="Vlaamse overheid"/>
    <x v="3"/>
    <x v="5"/>
    <s v="211 Basisfinanciering, werking, investeringen van de WI"/>
    <s v="211 Financement de base, fonctionnement, investissements des IS"/>
    <x v="5"/>
    <n v="1353.6"/>
  </r>
  <r>
    <s v="BZ: Studiekosten en onderzoeksopdrachten in het kader van het stedenbeleid"/>
    <s v="BZ: Studiekosten en onderzoeksopdrachten in het kader van het stedenbeleid"/>
    <s v="BD0 BI301 1211"/>
    <m/>
    <x v="0"/>
    <n v="145"/>
    <n v="100"/>
    <s v="11. Politieke en sociale systemen, structuren en processen"/>
    <x v="7"/>
    <s v="Vlaamse overheid"/>
    <x v="3"/>
    <x v="5"/>
    <s v="314 Subsidies voor studies, enquêtes, onderzoek-contracten, acties n.e.g."/>
    <s v="314 Subventions pour études, enquêtes, contrats de recherche, actions n.c.a."/>
    <x v="6"/>
    <n v="145"/>
  </r>
  <r>
    <s v="LV: Dotatie aan het eigen vermogen ILVO voor de door de EU verplichte datacollectie en adviestaken ter ondersteuning van het EG Visserijbeleid (EU-cofinanciering)"/>
    <s v="LV: Dotatie aan het eigen vermogen ILVO voor de door de EU verplichte datacollectie en adviestaken ter ondersteuning van het EG Visserijbeleid (EU-cofinanciering)"/>
    <s v="KB0 KD033 4143"/>
    <m/>
    <x v="0"/>
    <n v="160"/>
    <n v="100"/>
    <s v="08. Landbouw"/>
    <x v="6"/>
    <s v="Vlaamse overheid"/>
    <x v="3"/>
    <x v="5"/>
    <s v="313 Subsidies aan instellingen en verenigingen n.e.g."/>
    <s v="313 Subventions aux institutions et associations n.c.a."/>
    <x v="6"/>
    <n v="160"/>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C0 KE108 4141"/>
    <m/>
    <x v="0"/>
    <n v="342"/>
    <n v="54.999999999999993"/>
    <s v="08. Landbouw"/>
    <x v="6"/>
    <s v="Vlaamse overheid"/>
    <x v="3"/>
    <x v="5"/>
    <s v="211 Basisfinanciering, werking, investeringen van de WI"/>
    <s v="211 Financement de base, fonctionnement, investissements des IS"/>
    <x v="5"/>
    <n v="188.09999999999997"/>
  </r>
  <r>
    <s v="LV: uitgave i.v.m. informatica"/>
    <s v="LV: uitgave i.v.m. informatica"/>
    <s v="KD0 KF203 1211"/>
    <m/>
    <x v="0"/>
    <n v="290"/>
    <n v="80"/>
    <s v="08. Landbouw"/>
    <x v="6"/>
    <s v="Vlaamse overheid"/>
    <x v="3"/>
    <x v="5"/>
    <s v="211 Basisfinanciering, werking, investeringen van de WI"/>
    <s v="211 Financement de base, fonctionnement, investissements des IS"/>
    <x v="5"/>
    <n v="232"/>
  </r>
  <r>
    <s v="LV: Uitgaven voor aankoop van duurzame goederen, materiaal, machines en vervoermiddelen"/>
    <s v="LV: Uitgaven voor aankoop van duurzame goederen, materiaal, machines en vervoermiddelen"/>
    <s v="KD0 KF206 7422"/>
    <m/>
    <x v="0"/>
    <n v="1100"/>
    <n v="80"/>
    <s v="08. Landbouw"/>
    <x v="6"/>
    <s v="Vlaamse overheid"/>
    <x v="3"/>
    <x v="5"/>
    <s v="211 Basisfinanciering, werking, investeringen van de WI"/>
    <s v="211 Financement de base, fonctionnement, investissements des IS"/>
    <x v="5"/>
    <n v="880"/>
  </r>
  <r>
    <s v="LV: uitgave i.v.m. informatica"/>
    <s v="LV: uitgave i.v.m. informatica"/>
    <s v="KD0 KF207 7422"/>
    <m/>
    <x v="0"/>
    <n v="150"/>
    <n v="80"/>
    <s v="09. Opvoeding"/>
    <x v="2"/>
    <s v="Vlaamse overheid"/>
    <x v="3"/>
    <x v="5"/>
    <s v="211 Basisfinanciering, werking, investeringen van de WI"/>
    <s v="211 Financement de base, fonctionnement, investissements des IS"/>
    <x v="5"/>
    <n v="120"/>
  </r>
  <r>
    <s v="LV: Dotatie aan het eigen vermogen ILVO voor de door de EU verplichte datacollectie en adviestaken ter ondersteuning van het EG Visserijbeleid (EU-cofinanciering)"/>
    <s v="LV: Dotatie aan het eigen vermogen ILVO voor de door de EU verplichte datacollectie en adviestaken ter ondersteuning van het EG Visserijbeleid (EU-cofinanciering)"/>
    <s v="KB0 KD033 4141"/>
    <m/>
    <x v="0"/>
    <n v="160"/>
    <n v="80"/>
    <s v="08. Landbouw"/>
    <x v="6"/>
    <s v="Vlaamse overheid"/>
    <x v="3"/>
    <x v="5"/>
    <s v="313 Subsidies aan instellingen en verenigingen n.e.g."/>
    <s v="313 Subventions aux institutions et associations n.c.a."/>
    <x v="6"/>
    <n v="128"/>
  </r>
  <r>
    <s v="EV ILVO voor onderhoud en werken aan onroerende goederen"/>
    <s v="EV ILVO voor onderhoud en werken aan onroerende goederen"/>
    <s v="KB0 KD036 4141"/>
    <m/>
    <x v="0"/>
    <n v="3150"/>
    <n v="80"/>
    <s v="08. Landbouw"/>
    <x v="6"/>
    <s v="Vlaamse overheid"/>
    <x v="3"/>
    <x v="5"/>
    <s v="211 Basisfinanciering, werking, investeringen van de WI"/>
    <s v="211 Financement de base, fonctionnement, investissements des IS"/>
    <x v="5"/>
    <n v="2520"/>
  </r>
  <r>
    <s v="LNE: MINA FONDS - afvalstoffen beheer"/>
    <s v="LNE: MINA FONDS - afvalstoffen beheer"/>
    <s v="LBC LC038 4140"/>
    <m/>
    <x v="0"/>
    <n v="1014.9999999999999"/>
    <n v="100"/>
    <s v="02. Milieubeheer en milieuzorg"/>
    <x v="9"/>
    <s v="Vlaamse overheid"/>
    <x v="3"/>
    <x v="5"/>
    <s v="630 Fonds voor Preventie en Sanering inzake Milieu en Natuur"/>
    <s v="630 Fonds voor Preventie en Sanering inzake Milieu en Natuur"/>
    <x v="1"/>
    <n v="1014.9999999999999"/>
  </r>
  <r>
    <s v="LNE: Werking Instituut voor Natuur en Bosonderzoek"/>
    <s v="LNE: Werking Instituut voor Natuur en Bosonderzoek"/>
    <s v="LC0 LD201 1211"/>
    <m/>
    <x v="0"/>
    <n v="75"/>
    <n v="100"/>
    <s v="02. Milieubeheer en milieuzorg"/>
    <x v="9"/>
    <s v="Vlaamse overheid"/>
    <x v="3"/>
    <x v="5"/>
    <s v="211 Basisfinanciering, werking, investeringen van de WI"/>
    <s v="211 Financement de base, fonctionnement, investissements des IS"/>
    <x v="5"/>
    <n v="75"/>
  </r>
  <r>
    <s v="LV: Werkingsuitgaven en uitgaven voor aankoop van niet-duurzame goederen en diensten"/>
    <s v="LV: Werkingsuitgaven en uitgaven voor aankoop van niet-duurzame goederen en diensten"/>
    <s v="KD0 KF202 1211"/>
    <m/>
    <x v="0"/>
    <n v="2861"/>
    <n v="80"/>
    <s v="08. Landbouw"/>
    <x v="6"/>
    <s v="Vlaamse overheid"/>
    <x v="3"/>
    <x v="5"/>
    <s v="211 Basisfinanciering, werking, investeringen van de WI"/>
    <s v="211 Financement de base, fonctionnement, investissements des IS"/>
    <x v="5"/>
    <n v="2288.8000000000002"/>
  </r>
  <r>
    <s v="LNE: MINA FONDS - bodemsanering"/>
    <s v="LNE: MINA FONDS - bodemsanering"/>
    <s v="LBC LC035 4140"/>
    <m/>
    <x v="0"/>
    <n v="496"/>
    <n v="100"/>
    <s v="02. Milieubeheer en milieuzorg"/>
    <x v="9"/>
    <s v="Vlaamse overheid"/>
    <x v="3"/>
    <x v="5"/>
    <s v="630 Fonds voor Preventie en Sanering inzake Milieu en Natuur"/>
    <s v="630 Fonds voor Preventie en Sanering inzake Milieu en Natuur"/>
    <x v="1"/>
    <n v="496"/>
  </r>
  <r>
    <s v="LNE: Nieuwbouw van gebouwen van het IVA Instituut voor Natuur- en Bosonderzoek"/>
    <s v="LNE: Nieuwbouw van gebouwen van het IVA Instituut voor Natuur- en Bosonderzoek"/>
    <s v="LC0 LD203 7200"/>
    <m/>
    <x v="0"/>
    <n v="78.649999999999991"/>
    <n v="100"/>
    <s v="02. Milieubeheer en milieuzorg"/>
    <x v="9"/>
    <s v="Vlaamse overheid"/>
    <x v="3"/>
    <x v="5"/>
    <s v="211 Basisfinanciering, werking, investeringen van de WI"/>
    <s v="211 Financement de base, fonctionnement, investissements des IS"/>
    <x v="5"/>
    <n v="78.649999999999991"/>
  </r>
  <r>
    <s v="LNE: Werking Instituut voor Natuur en Bosonderzoek"/>
    <s v="LNE: Werking Instituut voor Natuur en Bosonderzoek"/>
    <s v="LC0 LD200 1200"/>
    <m/>
    <x v="0"/>
    <n v="2752"/>
    <n v="55.000000000000007"/>
    <s v="02. Milieubeheer en milieuzorg"/>
    <x v="9"/>
    <s v="Vlaamse overheid"/>
    <x v="3"/>
    <x v="5"/>
    <s v="211 Basisfinanciering, werking, investeringen van de WI"/>
    <s v="211 Financement de base, fonctionnement, investissements des IS"/>
    <x v="5"/>
    <n v="1513.6000000000004"/>
  </r>
  <r>
    <s v="LNE: Wedden en toelagen IVA Instituut voor Natuur- en Bosonderzoek"/>
    <s v="LNE: Wedden en toelagen IVA Instituut voor Natuur- en Bosonderzoek"/>
    <s v="LC0 LA200 1100"/>
    <m/>
    <x v="0"/>
    <n v="11442"/>
    <n v="55.000000000000007"/>
    <s v="02. Milieubeheer en milieuzorg"/>
    <x v="9"/>
    <s v="Vlaamse overheid"/>
    <x v="3"/>
    <x v="5"/>
    <s v="211 Basisfinanciering, werking, investeringen van de WI"/>
    <s v="211 Financement de base, fonctionnement, investissements des IS"/>
    <x v="5"/>
    <n v="6293.1000000000013"/>
  </r>
  <r>
    <s v="LNE: Aankoop van materiaal voor uitrusting van het IVA Instituut voor Natuur- en Bosonderzoek"/>
    <s v="LNE: Aankoop van materiaal voor uitrusting van het IVA Instituut voor Natuur- en Bosonderzoek"/>
    <s v="LC0 LD204 7422"/>
    <m/>
    <x v="0"/>
    <n v="232.1"/>
    <n v="100"/>
    <s v="02. Milieubeheer en milieuzorg"/>
    <x v="9"/>
    <s v="Vlaamse overheid"/>
    <x v="3"/>
    <x v="5"/>
    <s v="211 Basisfinanciering, werking, investeringen van de WI"/>
    <s v="211 Financement de base, fonctionnement, investissements des IS"/>
    <x v="5"/>
    <n v="232.1"/>
  </r>
  <r>
    <s v="LNE: Werkingsdotatie aan het IVA Vlaamse Milieumaatschappij (VMM)"/>
    <s v="LNE: Werkingsdotatie aan het IVA Vlaamse Milieumaatschappij (VMM)"/>
    <s v="LB0 LC138 4141"/>
    <m/>
    <x v="0"/>
    <n v="6695"/>
    <n v="27.423450336071696"/>
    <s v="02. Milieubeheer en milieuzorg"/>
    <x v="9"/>
    <s v="Vlaamse overheid"/>
    <x v="3"/>
    <x v="5"/>
    <s v="324 Subsidies voor studies, enquêtes, expertise-contracten, onderzoekcontracten, acties n.e.g."/>
    <s v="324 Subventions pour études, enquêtes, contrats d'expertise, contrats de recherche, actions n.c.a."/>
    <x v="6"/>
    <n v="1836"/>
  </r>
  <r>
    <s v="LNE: Algemene werkingstoelage aan openbare waterdistributienetwerken"/>
    <s v="LNE: Algemene werkingstoelage aan openbare waterdistributienetwerken"/>
    <s v="LBC LC044 4351"/>
    <m/>
    <x v="0"/>
    <n v="4381.1929999999993"/>
    <n v="39.516086143659969"/>
    <s v="02. Milieubeheer en milieuzorg"/>
    <x v="9"/>
    <s v="Vlaamse overheid"/>
    <x v="3"/>
    <x v="5"/>
    <s v="630 Fonds voor Preventie en Sanering inzake Milieu en Natuur"/>
    <s v="630 Fonds voor Preventie en Sanering inzake Milieu en Natuur"/>
    <x v="1"/>
    <n v="1731.2760000000003"/>
  </r>
  <r>
    <s v="LNE: Werkingsdotatie aan het IVA Vlaamse Landaatschappij"/>
    <s v="LNE: Werkingsdotatie aan het IVA Vlaamse Landaatschappij"/>
    <s v="LB0 LC136 4141"/>
    <m/>
    <x v="0"/>
    <n v="410.4692"/>
    <n v="99.999951275272295"/>
    <s v="04. Transport, telecommunicatie en andere infrastructuur"/>
    <x v="11"/>
    <s v="Vlaamse overheid"/>
    <x v="3"/>
    <x v="5"/>
    <s v="314 Subsidies voor studies, enquêtes, onderzoek-contracten, acties n.e.g."/>
    <s v="314 Subventions pour études, enquêtes, contrats de recherche, actions n.c.a."/>
    <x v="6"/>
    <n v="410.46899999999999"/>
  </r>
  <r>
    <s v="IWT: steun aan toegepast biomedisch onderzoek met een primair maatschappelijke finaliteit"/>
    <s v="IWT: steun aan toegepast biomedisch onderzoek met een primair maatschappelijke finaliteit"/>
    <s v="0EE14900"/>
    <m/>
    <x v="0"/>
    <n v="10257"/>
    <n v="100"/>
    <s v="07. Gezondheid"/>
    <x v="4"/>
    <s v="Vlaamse overheid"/>
    <x v="3"/>
    <x v="5"/>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257"/>
  </r>
  <r>
    <s v="Institut  Wallon de l'Evaluation, de la Prospective et de la Statistique-Subside de fonctionnement"/>
    <s v="Institut  Wallon de l'Evaluation, de la Prospective et de la Statistique-Subside de fonctionnement"/>
    <s v="09.11.41.01"/>
    <m/>
    <x v="0"/>
    <n v="4900"/>
    <n v="48"/>
    <s v="11. Politieke en sociale systemen, structuren en processen"/>
    <x v="7"/>
    <s v="Waals Gewest"/>
    <x v="4"/>
    <x v="5"/>
    <s v="410 O&amp;O-programma's en -projecten (subsidies en terugvorderbare voorschotten)"/>
    <s v="410 Programmes et projets de R&amp;D (subventions et avances récupérables)"/>
    <x v="0"/>
    <n v="2352"/>
  </r>
  <r>
    <s v="Service de la Présidence et Chancellerie-Subventions en faveur de l'Institut Jules Destrée"/>
    <s v="Service de la Présidence et Chancellerie-Subventions en faveur de l'Institut Jules Destrée"/>
    <s v="10.03.33.05"/>
    <m/>
    <x v="0"/>
    <n v="443.75"/>
    <n v="25"/>
    <s v="11. Politieke en sociale systemen, structuren en processen"/>
    <x v="7"/>
    <s v="Waals Gewest"/>
    <x v="4"/>
    <x v="5"/>
    <s v="410 O&amp;O-programma's en -projecten (subsidies en terugvorderbare voorschotten)"/>
    <s v="410 Programmes et projets de R&amp;D (subventions et avances récupérables)"/>
    <x v="0"/>
    <n v="110.9375"/>
  </r>
  <r>
    <s v="Réseau routier et autoroutier - Construction et entretien - Partie génie civil-Etudes"/>
    <s v="Réseau routier et autoroutier - Construction et entretien - Partie génie civil-Etudes"/>
    <s v="13.02.12.03"/>
    <m/>
    <x v="0"/>
    <n v="191.01"/>
    <n v="10"/>
    <s v="04. Transport, telecommunicatie en andere infrastructuur"/>
    <x v="11"/>
    <s v="Waals Gewest"/>
    <x v="4"/>
    <x v="5"/>
    <s v="314 Subsidies voor studies, enquêtes, onderzoek-contracten, acties n.e.g."/>
    <s v="314 Subventions pour études, enquêtes, contrats de recherche, actions n.c.a."/>
    <x v="6"/>
    <n v="19.100999999999999"/>
  </r>
  <r>
    <s v="(Modifié) Travaux subsidiés-Subventions pour travaux aux administrations publiques subordonnées…"/>
    <s v="(Modifié) Travaux subsidiés-Subventions pour travaux aux administrations publiques subordonnées…"/>
    <s v="13.12.63.02"/>
    <m/>
    <x v="0"/>
    <n v="3597.05"/>
    <n v="0.8"/>
    <s v="04. Transport, telecommunicatie en andere infrastructuur"/>
    <x v="11"/>
    <s v="Waals Gewest"/>
    <x v="4"/>
    <x v="5"/>
    <s v="410 O&amp;O-programma's en -projecten (subsidies en terugvorderbare voorschotten)"/>
    <s v="410 Programmes et projets de R&amp;D (subventions et avances récupérables)"/>
    <x v="0"/>
    <n v="28.776400000000002"/>
  </r>
  <r>
    <s v="Travaux subsidiés-Subventions aux administrations publiques subordonnées pour favoriser l'amélioration du cadre de vie, les déplacements doux et les conditions d'accueil et d'accessibilité aux bâtiments publics et l'intégration sociale"/>
    <s v="Travaux subsidiés-Subventions aux administrations publiques subordonnées pour favoriser l'amélioration du cadre de vie, les déplacements doux et les conditions d'accueil et d'accessibilité aux bâtiments publics et l'intégration sociale"/>
    <s v="13.12.63.04"/>
    <m/>
    <x v="0"/>
    <n v="665.69"/>
    <n v="0.8"/>
    <s v="04. Transport, telecommunicatie en andere infrastructuur"/>
    <x v="11"/>
    <s v="Waals Gewest"/>
    <x v="4"/>
    <x v="5"/>
    <s v="410 O&amp;O-programma's en -projecten (subsidies en terugvorderbare voorschotten)"/>
    <s v="410 Programmes et projets de R&amp;D (subventions et avances récupérables)"/>
    <x v="0"/>
    <n v="5.32552"/>
  </r>
  <r>
    <s v="Travaux subsidiés-Subventions aux administrations publiques subordonnées pour des travaux dans le cadre de la phase II du plan d'action pluriannuel visant à réduire l'habitat permanent dans les équipements touristiques de Wallonie"/>
    <s v="Travaux subsidiés-Subventions aux administrations publiques subordonnées pour des travaux dans le cadre de la phase II du plan d'action pluriannuel visant à réduire l'habitat permanent dans les équipements touristiques de Wallonie"/>
    <s v="13.12.63.07"/>
    <m/>
    <x v="0"/>
    <n v="48.99"/>
    <n v="0.8"/>
    <s v="04. Transport, telecommunicatie en andere infrastructuur"/>
    <x v="11"/>
    <s v="Waals Gewest"/>
    <x v="4"/>
    <x v="5"/>
    <s v="410 O&amp;O-programma's en -projecten (subsidies en terugvorderbare voorschotten)"/>
    <s v="410 Programmes et projets de R&amp;D (subventions et avances récupérables)"/>
    <x v="0"/>
    <n v="0.39192000000000005"/>
  </r>
  <r>
    <s v="Travaux subsidiés-Subvention au C.R.A.C. pour le financement d'investissements communaux d'intérêt supra-local destinés aux Services de sécurité, crèches et bâtiments de synergie communes - CPAS"/>
    <s v="Travaux subsidiés-Subvention au C.R.A.C. pour le financement d'investissements communaux d'intérêt supra-local destinés aux Services de sécurité, crèches et bâtiments de synergie communes - CPAS"/>
    <s v="13.12.63.10"/>
    <m/>
    <x v="0"/>
    <n v="16500"/>
    <n v="1"/>
    <s v="04. Transport, telecommunicatie en andere infrastructuur"/>
    <x v="11"/>
    <s v="Waals Gewest"/>
    <x v="4"/>
    <x v="5"/>
    <s v="410 O&amp;O-programma's en -projecten (subsidies en terugvorderbare voorschotten)"/>
    <s v="410 Programmes et projets de R&amp;D (subventions et avances récupérables)"/>
    <x v="0"/>
    <n v="165"/>
  </r>
  <r>
    <s v="Développement et étude du milieu-Etudes, relations publiques, documentation, participation à des séminaires et colloques, frais de réunions, y compris les frais de fonctionnement des dispositifs expérimentaux  DEMNA"/>
    <s v="Développement et étude du milieu-Etudes, relations publiques, documentation, participation à des séminaires et colloques, frais de réunions, y compris les frais de fonctionnement des dispositifs expérimentaux  DEMNA"/>
    <s v="15.03.12.07"/>
    <m/>
    <x v="0"/>
    <n v="414.15"/>
    <n v="90"/>
    <s v="08. Landbouw"/>
    <x v="6"/>
    <s v="Waals Gewest"/>
    <x v="4"/>
    <x v="5"/>
    <s v="211 Basisfinanciering, werking, investeringen van de WI"/>
    <s v="211 Financement de base, fonctionnement, investissements des IS"/>
    <x v="5"/>
    <n v="372.73500000000001"/>
  </r>
  <r>
    <s v="Développement et étude du milieu-Etudes et contrats de services pluriannuels spécifiques au programme DEMNA"/>
    <s v="Développement et étude du milieu-Etudes et contrats de services pluriannuels spécifiques au programme DEMNA"/>
    <s v="15.03.12.12"/>
    <m/>
    <x v="0"/>
    <n v="748.33"/>
    <n v="100"/>
    <s v="08. Landbouw"/>
    <x v="6"/>
    <s v="Waals Gewest"/>
    <x v="4"/>
    <x v="5"/>
    <s v="211 Basisfinanciering, werking, investeringen van de WI"/>
    <s v="211 Financement de base, fonctionnement, investissements des IS"/>
    <x v="5"/>
    <n v="748.33"/>
  </r>
  <r>
    <s v="Développement et étude du milieu-Subventions et indemnités au secteur autre que public en matière de recherche"/>
    <s v="Développement et étude du milieu-Subventions et indemnités au secteur autre que public en matière de recherche"/>
    <s v="15.03.33.01"/>
    <m/>
    <x v="0"/>
    <n v="424.81"/>
    <n v="100"/>
    <s v="02. Milieubeheer en milieuzorg"/>
    <x v="9"/>
    <s v="Waals Gewest"/>
    <x v="4"/>
    <x v="5"/>
    <s v="410 O&amp;O-programma's en -projecten (subsidies en terugvorderbare voorschotten)"/>
    <s v="410 Programmes et projets de R&amp;D (subventions et avances récupérables)"/>
    <x v="0"/>
    <n v="424.81"/>
  </r>
  <r>
    <s v="Développement et étude du milieu-Subvention au Centre wallon de Recherches agronomiques de Gembloux (CRA-W)"/>
    <s v="Développement et étude du milieu-Subvention au Centre wallon de Recherches agronomiques de Gembloux (CRA-W)"/>
    <s v="15.03.41.02"/>
    <m/>
    <x v="0"/>
    <n v="19034"/>
    <n v="100"/>
    <s v="02. Milieubeheer en milieuzorg"/>
    <x v="9"/>
    <s v="Waals Gewest"/>
    <x v="4"/>
    <x v="5"/>
    <s v="410 O&amp;O-programma's en -projecten (subsidies en terugvorderbare voorschotten)"/>
    <s v="410 Programmes et projets de R&amp;D (subventions et avances récupérables)"/>
    <x v="0"/>
    <n v="19034"/>
  </r>
  <r>
    <s v="Développement et étude du milieu-Subventions en faveur de recherches scientifiques et techniques"/>
    <s v="Développement et étude du milieu-Subventions en faveur de recherches scientifiques et techniques"/>
    <s v="15.03.41.07"/>
    <m/>
    <x v="0"/>
    <n v="4158.5600000000004"/>
    <n v="100"/>
    <s v="02. Milieubeheer en milieuzorg"/>
    <x v="9"/>
    <s v="Waals Gewest"/>
    <x v="4"/>
    <x v="5"/>
    <s v="410 O&amp;O-programma's en -projecten (subsidies en terugvorderbare voorschotten)"/>
    <s v="410 Programmes et projets de R&amp;D (subventions et avances récupérables)"/>
    <x v="0"/>
    <n v="4158.5600000000004"/>
  </r>
  <r>
    <s v="Développement et étude du milieu-Subventions au secteur public en matière d'étude du milieu naturel et agricole"/>
    <s v="Développement et étude du milieu-Subventions au secteur public en matière d'étude du milieu naturel et agricole"/>
    <s v="15.03.43.01"/>
    <m/>
    <x v="0"/>
    <n v="299.60000000000002"/>
    <n v="100"/>
    <s v="02. Milieubeheer en milieuzorg"/>
    <x v="9"/>
    <s v="Waals Gewest"/>
    <x v="4"/>
    <x v="5"/>
    <s v="410 O&amp;O-programma's en -projecten (subsidies en terugvorderbare voorschotten)"/>
    <s v="410 Programmes et projets de R&amp;D (subventions et avances récupérables)"/>
    <x v="0"/>
    <n v="299.60000000000002"/>
  </r>
  <r>
    <s v="Développement et étude du milieu-Achats de biens meubles durables spécifiques au programme DEMNA"/>
    <s v="Développement et étude du milieu-Achats de biens meubles durables spécifiques au programme DEMNA"/>
    <s v="15.03.74.01"/>
    <m/>
    <x v="0"/>
    <n v="66"/>
    <n v="100"/>
    <s v="08. Landbouw"/>
    <x v="6"/>
    <s v="Waals Gewest"/>
    <x v="4"/>
    <x v="5"/>
    <s v="211 Basisfinanciering, werking, investeringen van de WI"/>
    <s v="211 Financement de base, fonctionnement, investissements des IS"/>
    <x v="5"/>
    <n v="66"/>
  </r>
  <r>
    <s v="Nature, forêt, chasse-pêche-Etudes, relations publiques, assurances spécifiques, honoraires avocats, documentation, participation à des séminaires et colloques, frais de réunions, organisation examen de chasse, … "/>
    <s v="Nature, forêt, chasse-pêche-Etudes, relations publiques, assurances spécifiques, honoraires avocats, documentation, participation à des séminaires et colloques, frais de réunions, organisation examen de chasse, … "/>
    <s v="15.11.12.02"/>
    <m/>
    <x v="0"/>
    <n v="925.98"/>
    <n v="3"/>
    <s v="02. Milieubeheer en milieuzorg"/>
    <x v="9"/>
    <s v="Waals Gewest"/>
    <x v="4"/>
    <x v="5"/>
    <s v="410 O&amp;O-programma's en -projecten (subsidies en terugvorderbare voorschotten)"/>
    <s v="410 Programmes et projets de R&amp;D (subventions et avances récupérables)"/>
    <x v="0"/>
    <n v="27.779399999999999"/>
  </r>
  <r>
    <s v="Nature, forêt, chasse-pêche- Etudes et contrats de service pluriannuels"/>
    <s v="Nature, forêt, chasse-pêche- Etudes et contrats de service pluriannuels"/>
    <s v="15.11.12.03"/>
    <m/>
    <x v="0"/>
    <n v="551.82000000000005"/>
    <n v="12"/>
    <s v="02. Milieubeheer en milieuzorg"/>
    <x v="9"/>
    <s v="Waals Gewest"/>
    <x v="4"/>
    <x v="5"/>
    <s v="410 O&amp;O-programma's en -projecten (subsidies en terugvorderbare voorschotten)"/>
    <s v="410 Programmes et projets de R&amp;D (subventions et avances récupérables)"/>
    <x v="0"/>
    <n v="66.218400000000003"/>
  </r>
  <r>
    <s v="Nature, forêt, chasse-pêche-Etudes et conventions d'étude, frais de réunions, information, éducation dans le cadre de Natura 2000 "/>
    <s v="Nature, forêt, chasse-pêche-Etudes et conventions d'étude, frais de réunions, information, éducation dans le cadre de Natura 2000 "/>
    <s v="15.11.12.07"/>
    <m/>
    <x v="0"/>
    <n v="140.57"/>
    <n v="17"/>
    <s v="08. Landbouw"/>
    <x v="6"/>
    <s v="Waals Gewest"/>
    <x v="4"/>
    <x v="5"/>
    <s v="211 Basisfinanciering, werking, investeringen van de WI"/>
    <s v="211 Financement de base, fonctionnement, investissements des IS"/>
    <x v="5"/>
    <n v="23.896900000000002"/>
  </r>
  <r>
    <s v="Nature, forêt, chasse-pêche-Subventions au secteur autre que public pour la recherche et la vulgarisation en matière de gestion durable (accords cadres)"/>
    <s v="Nature, forêt, chasse-pêche-Subventions au secteur autre que public pour la recherche et la vulgarisation en matière de gestion durable (accords cadres)"/>
    <s v="15.11.33.05"/>
    <m/>
    <x v="0"/>
    <n v="650"/>
    <n v="73.7"/>
    <s v="02. Milieubeheer en milieuzorg"/>
    <x v="9"/>
    <s v="Waals Gewest"/>
    <x v="4"/>
    <x v="5"/>
    <s v="410 O&amp;O-programma's en -projecten (subsidies en terugvorderbare voorschotten)"/>
    <s v="410 Programmes et projets de R&amp;D (subventions et avances récupérables)"/>
    <x v="0"/>
    <n v="479.05"/>
  </r>
  <r>
    <s v="Nature, forêt, chasse-pêche-Subventions au secteur public en faveur de la recherche et de la vulgarisation en matière de gestion durable"/>
    <s v="Nature, forêt, chasse-pêche-Subventions au secteur public en faveur de la recherche et de la vulgarisation en matière de gestion durable"/>
    <s v="15.11.44.01"/>
    <m/>
    <x v="0"/>
    <n v="650"/>
    <n v="73.7"/>
    <s v="02. Milieubeheer en milieuzorg"/>
    <x v="9"/>
    <s v="Waals Gewest"/>
    <x v="4"/>
    <x v="5"/>
    <s v="410 O&amp;O-programma's en -projecten (subsidies en terugvorderbare voorschotten)"/>
    <s v="410 Programmes et projets de R&amp;D (subventions et avances récupérables)"/>
    <x v="0"/>
    <n v="479.05"/>
  </r>
  <r>
    <s v="Prévention et protection : Air, Eau, Sol-Achats de biens et services non durables spécifiques au programme, en ce compris études, documentation, relations publiques, participation à des séminaires et colloques, frais de réunions "/>
    <s v="Prévention et protection : Air, Eau, Sol-Achats de biens et services non durables spécifiques au programme, en ce compris études, documentation, relations publiques, participation à des séminaires et colloques, frais de réunions "/>
    <s v="15.13.12.01"/>
    <m/>
    <x v="0"/>
    <n v="509.83"/>
    <n v="10"/>
    <s v="02. Milieubeheer en milieuzorg"/>
    <x v="9"/>
    <s v="Waals Gewest"/>
    <x v="4"/>
    <x v="5"/>
    <s v="410 O&amp;O-programma's en -projecten (subsidies en terugvorderbare voorschotten)"/>
    <s v="410 Programmes et projets de R&amp;D (subventions et avances récupérables)"/>
    <x v="0"/>
    <n v="50.983000000000004"/>
  </r>
  <r>
    <s v="Prévention et protection : Air, Eau, Sol-Etudes et contrats de service pluriannuels spécifiques au programme du DPA"/>
    <s v="Prévention et protection : Air, Eau, Sol-Etudes et contrats de service pluriannuels spécifiques au programme du DPA"/>
    <s v="15.13.12.05"/>
    <m/>
    <x v="0"/>
    <n v="66.44"/>
    <n v="40"/>
    <s v="02. Milieubeheer en milieuzorg"/>
    <x v="9"/>
    <s v="Waals Gewest"/>
    <x v="4"/>
    <x v="5"/>
    <s v="410 O&amp;O-programma's en -projecten (subsidies en terugvorderbare voorschotten)"/>
    <s v="410 Programmes et projets de R&amp;D (subventions et avances récupérables)"/>
    <x v="0"/>
    <n v="26.576000000000001"/>
  </r>
  <r>
    <s v="Développement territorial et durable- Subvention aux organistions universitaires ( CAW )"/>
    <s v="Développement territorial et durable- Subvention aux organistions universitaires ( CAW )"/>
    <s v="16.02.41.02"/>
    <m/>
    <x v="0"/>
    <n v="393.19"/>
    <n v="100"/>
    <s v="04. Transport, telecommunicatie en andere infrastructuur"/>
    <x v="11"/>
    <s v="Waals Gewest"/>
    <x v="4"/>
    <x v="5"/>
    <s v="410 O&amp;O-programma's en -projecten (subsidies en terugvorderbare voorschotten)"/>
    <s v="410 Programmes et projets de R&amp;D (subventions et avances récupérables)"/>
    <x v="0"/>
    <n v="393.19"/>
  </r>
  <r>
    <s v="Aménagement du territoire et urbanisme.Subventions aux organismes universitaires"/>
    <s v="Aménagement du territoire et urbanisme.Subventions aux organismes universitaires"/>
    <s v="16.02.41.03"/>
    <m/>
    <x v="0"/>
    <n v="3000"/>
    <n v="100"/>
    <s v="04. Transport, telecommunicatie en andere infrastructuur"/>
    <x v="11"/>
    <s v="Waals Gewest"/>
    <x v="4"/>
    <x v="5"/>
    <s v="410 O&amp;O-programma's en -projecten (subsidies en terugvorderbare voorschotten)"/>
    <s v="410 Programmes et projets de R&amp;D (subventions et avances récupérables)"/>
    <x v="0"/>
    <n v="3000"/>
  </r>
  <r>
    <s v="Monuments, sites et fouilles-Subventions au secteur public concernant les monuments, sites et fouilles et la mise en valeur des objets et sites archéologiques"/>
    <s v="Monuments, sites et fouilles-Subventions au secteur public concernant les monuments, sites et fouilles et la mise en valeur des objets et sites archéologiques"/>
    <s v="16.21.41.01"/>
    <m/>
    <x v="0"/>
    <n v="51.38"/>
    <n v="100"/>
    <s v="04. Transport, telecommunicatie en andere infrastructuur"/>
    <x v="11"/>
    <s v="Waals Gewest"/>
    <x v="4"/>
    <x v="5"/>
    <s v="410 O&amp;O-programma's en -projecten (subsidies en terugvorderbare voorschotten)"/>
    <s v="410 Programmes et projets de R&amp;D (subventions et avances récupérables)"/>
    <x v="0"/>
    <n v="51.38"/>
  </r>
  <r>
    <s v="Subvention visant la recherche dans le domaine de l'energie"/>
    <s v="Subvention visant la recherche dans le domaine de l'energie"/>
    <s v="16.31.51.01"/>
    <m/>
    <x v="0"/>
    <n v="463.93"/>
    <n v="100"/>
    <s v="05. Energie"/>
    <x v="12"/>
    <s v="Waals Gewest"/>
    <x v="4"/>
    <x v="5"/>
    <s v="410 O&amp;O-programma's en -projecten (subsidies en terugvorderbare voorschotten)"/>
    <s v="410 Programmes et projets de R&amp;D (subventions et avances récupérables)"/>
    <x v="0"/>
    <n v="463.93"/>
  </r>
  <r>
    <s v="Contrats, subventions au secteur public dans le cadre de projets de recherche relatifs au domaine de l'énergie"/>
    <s v="Contrats, subventions au secteur public dans le cadre de projets de recherche relatifs au domaine de l'énergie"/>
    <s v="16.31.63.04"/>
    <m/>
    <x v="0"/>
    <n v="1472.99"/>
    <n v="100"/>
    <s v="05. Energie"/>
    <x v="12"/>
    <s v="Waals Gewest"/>
    <x v="4"/>
    <x v="5"/>
    <s v="410 O&amp;O-programma's en -projecten (subsidies en terugvorderbare voorschotten)"/>
    <s v="410 Programmes et projets de R&amp;D (subventions et avances récupérables)"/>
    <x v="0"/>
    <n v="1472.99"/>
  </r>
  <r>
    <s v="Actions destinées à la valorisation des projets de recherche dans les secteurs des économies d'énergie et la construction durable - marshall 2.vert"/>
    <s v="Actions destinées à la valorisation des projets de recherche dans les secteurs des économies d'énergie et la construction durable - marshall 2.vert"/>
    <s v="16.41.01.04"/>
    <m/>
    <x v="0"/>
    <n v="33.24"/>
    <n v="100"/>
    <s v="05. Energie"/>
    <x v="12"/>
    <s v="Waals Gewest"/>
    <x v="4"/>
    <x v="5"/>
    <s v="410 O&amp;O-programma's en -projecten (subsidies en terugvorderbare voorschotten)"/>
    <s v="410 Programmes et projets de R&amp;D (subventions et avances récupérables)"/>
    <x v="0"/>
    <n v="33.24"/>
  </r>
  <r>
    <s v="Financement de la mise en œuvre d'un centre d'ecxellence dédicacé au développement durable (WISD)- Marshall 2.Vert"/>
    <s v="Financement de la mise en œuvre d'un centre d'ecxellence dédicacé au développement durable (WISD)- Marshall 2.Vert"/>
    <s v="16.41.01.07"/>
    <m/>
    <x v="0"/>
    <n v="10000"/>
    <n v="100"/>
    <s v="05. Energie"/>
    <x v="12"/>
    <s v="Waals Gewest"/>
    <x v="4"/>
    <x v="5"/>
    <s v="410 O&amp;O-programma's en -projecten (subsidies en terugvorderbare voorschotten)"/>
    <s v="410 Programmes et projets de R&amp;D (subventions et avances récupérables)"/>
    <x v="0"/>
    <n v="10000"/>
  </r>
  <r>
    <s v="Action de soutien au renforcement de la recherche Verte-Plan Marshall 2.Vert"/>
    <s v="Action de soutien au renforcement de la recherche Verte-Plan Marshall 2.Vert"/>
    <s v="16.41.01.08"/>
    <m/>
    <x v="0"/>
    <n v="793.48"/>
    <n v="100"/>
    <s v="05. Energie"/>
    <x v="12"/>
    <s v="Waals Gewest"/>
    <x v="4"/>
    <x v="5"/>
    <s v="410 O&amp;O-programma's en -projecten (subsidies en terugvorderbare voorschotten)"/>
    <s v="410 Programmes et projets de R&amp;D (subventions et avances récupérables)"/>
    <x v="0"/>
    <n v="793.48"/>
  </r>
  <r>
    <s v="Santé-Subventions au &quot;centre de recherche de la Défense sociale&quot; du Centre Hospitalier Psychiatrique &quot;Les Marronniers&quot;"/>
    <s v="Santé-Subventions au &quot;centre de recherche de la Défense sociale&quot; du Centre Hospitalier Psychiatrique &quot;Les Marronniers&quot;"/>
    <s v="17.12.31.03"/>
    <m/>
    <x v="0"/>
    <n v="202"/>
    <n v="100"/>
    <s v="07. Gezondheid"/>
    <x v="4"/>
    <s v="Waals Gewest"/>
    <x v="4"/>
    <x v="5"/>
    <s v="410 O&amp;O-programma's en -projecten (subsidies en terugvorderbare voorschotten)"/>
    <s v="410 Programmes et projets de R&amp;D (subventions et avances récupérables)"/>
    <x v="0"/>
    <n v="202"/>
  </r>
  <r>
    <s v="Santé-Subventions pour études, recherches et actions dans le domaine de la santé et de la santé mentale"/>
    <s v="Santé-Subventions pour études, recherches et actions dans le domaine de la santé et de la santé mentale"/>
    <s v="17.12.33.01"/>
    <m/>
    <x v="0"/>
    <n v="668"/>
    <n v="10"/>
    <s v="07. Gezondheid"/>
    <x v="4"/>
    <s v="Waals Gewest"/>
    <x v="4"/>
    <x v="5"/>
    <s v="410 O&amp;O-programma's en -projecten (subsidies en terugvorderbare voorschotten)"/>
    <s v="410 Programmes et projets de R&amp;D (subventions et avances récupérables)"/>
    <x v="0"/>
    <n v="66.8"/>
  </r>
  <r>
    <s v="Action sociale-Soutien à des initiatives dans le domaine de l'action sociale"/>
    <s v="Action sociale-Soutien à des initiatives dans le domaine de l'action sociale"/>
    <s v="17.13.33.01"/>
    <m/>
    <x v="0"/>
    <n v="1021.49"/>
    <n v="10"/>
    <s v="07. Gezondheid"/>
    <x v="4"/>
    <s v="Waals Gewest"/>
    <x v="4"/>
    <x v="5"/>
    <s v="410 O&amp;O-programma's en -projecten (subsidies en terugvorderbare voorschotten)"/>
    <s v="410 Programmes et projets de R&amp;D (subventions et avances récupérables)"/>
    <x v="0"/>
    <n v="102.149"/>
  </r>
  <r>
    <s v="Action sociale-Subventions pour le financement de recherches dans le domaine social"/>
    <s v="Action sociale-Subventions pour le financement de recherches dans le domaine social"/>
    <s v="17.13.33.02"/>
    <m/>
    <x v="0"/>
    <n v="8"/>
    <n v="100"/>
    <s v="07. Gezondheid"/>
    <x v="4"/>
    <s v="Waals Gewest"/>
    <x v="4"/>
    <x v="5"/>
    <s v="410 O&amp;O-programma's en -projecten (subsidies en terugvorderbare voorschotten)"/>
    <s v="410 Programmes et projets de R&amp;D (subventions et avances récupérables)"/>
    <x v="0"/>
    <n v="8"/>
  </r>
  <r>
    <s v="Action sociale-Subventions accordées à des organismes de recherche, d'information de réflexion et d'action, à caractère régional, transrégional et transnational en matière d'intégration des migrants"/>
    <s v="Action sociale-Subventions accordées à des organismes de recherche, d'information de réflexion et d'action, à caractère régional, transrégional et transnational en matière d'intégration des migrants"/>
    <s v="17.13.33.06"/>
    <m/>
    <x v="0"/>
    <n v="401.17"/>
    <n v="10"/>
    <s v="07. Gezondheid"/>
    <x v="4"/>
    <s v="Waals Gewest"/>
    <x v="4"/>
    <x v="5"/>
    <s v="410 O&amp;O-programma's en -projecten (subsidies en terugvorderbare voorschotten)"/>
    <s v="410 Programmes et projets de R&amp;D (subventions et avances récupérables)"/>
    <x v="0"/>
    <n v="40.117000000000004"/>
  </r>
  <r>
    <s v="Politique économique, coordination, réglementation, labels et information des aides-Subvention au F.N.R.S. pour le financement de conventions de recherche dans le secteur de l'économie wallonne"/>
    <s v="Politique économique, coordination, réglementation, labels et information des aides-Subvention au F.N.R.S. pour le financement de conventions de recherche dans le secteur de l'économie wallonne"/>
    <s v="18.05.41.02"/>
    <m/>
    <x v="0"/>
    <n v="252"/>
    <n v="100"/>
    <s v="11. Politieke en sociale systemen, structuren en processen"/>
    <x v="7"/>
    <s v="Waals Gewest"/>
    <x v="4"/>
    <x v="5"/>
    <s v="410 O&amp;O-programma's en -projecten (subsidies en terugvorderbare voorschotten)"/>
    <s v="410 Programmes et projets de R&amp;D (subventions et avances récupérables)"/>
    <x v="0"/>
    <n v="252"/>
  </r>
  <r>
    <s v="Subvention à l'IWEPS pour les dépenses de fonctionnement de l'observatoire de l'emploi"/>
    <s v="Subvention à l'IWEPS pour les dépenses de fonctionnement de l'observatoire de l'emploi"/>
    <s v="18.11.41.33"/>
    <m/>
    <x v="0"/>
    <n v="30"/>
    <n v="100"/>
    <s v="11. Politieke en sociale systemen, structuren en processen"/>
    <x v="7"/>
    <s v="Waals Gewest"/>
    <x v="4"/>
    <x v="5"/>
    <s v="314 Subsidies voor studies, enquêtes, onderzoek-contracten, acties n.e.g."/>
    <s v="314 Subventions pour études, enquêtes, contrats de recherche, actions n.c.a."/>
    <x v="6"/>
    <n v="30"/>
  </r>
  <r>
    <s v="Forem-Plan d'accompagnement à l'emploi"/>
    <s v="Forem-Plan d'accompagnement à l'emploi"/>
    <s v="18.12.41.04"/>
    <m/>
    <x v="0"/>
    <n v="47498"/>
    <n v="1.4"/>
    <s v="11. Politieke en sociale systemen, structuren en processen"/>
    <x v="7"/>
    <s v="Waals Gewest"/>
    <x v="4"/>
    <x v="5"/>
    <s v="314 Subsidies voor studies, enquêtes, onderzoek-contracten, acties n.e.g."/>
    <s v="314 Subventions pour études, enquêtes, contrats de recherche, actions n.c.a."/>
    <x v="6"/>
    <n v="664.97199999999998"/>
  </r>
  <r>
    <s v="Forem-Subvention de fonctionnement au Forem et pour la gestion du P.R.C."/>
    <s v="Forem-Subvention de fonctionnement au Forem et pour la gestion du P.R.C."/>
    <s v="18.12.41.08"/>
    <m/>
    <x v="0"/>
    <n v="91401"/>
    <n v="3.2"/>
    <s v="11. Politieke en sociale systemen, structuren en processen"/>
    <x v="7"/>
    <s v="Waals Gewest"/>
    <x v="4"/>
    <x v="5"/>
    <s v="314 Subsidies voor studies, enquêtes, onderzoek-contracten, acties n.e.g."/>
    <s v="314 Subventions pour études, enquêtes, contrats de recherche, actions n.c.a."/>
    <x v="6"/>
    <n v="2924.8320000000003"/>
  </r>
  <r>
    <s v="Forem - Formation- Subvention pour le fonctionnement des centres de compétence"/>
    <s v="Forem - Formation- Subvention pour le fonctionnement des centres de compétence"/>
    <s v="18.22.41.10"/>
    <m/>
    <x v="0"/>
    <n v="7055"/>
    <n v="42"/>
    <s v="11. Politieke en sociale systemen, structuren en processen"/>
    <x v="7"/>
    <s v="Waals Gewest"/>
    <x v="4"/>
    <x v="5"/>
    <s v="410 O&amp;O-programma's en -projecten (subsidies en terugvorderbare voorschotten)"/>
    <s v="410 Programmes et projets de R&amp;D (subventions et avances récupérables)"/>
    <x v="0"/>
    <n v="2963.1"/>
  </r>
  <r>
    <s v="Recherche-Programme de &quot;Convergence&quot; dans le cadre de la programmation 2007-2013 des Fonds structurels européens-Mesure 2.2"/>
    <s v="Recherche-Programme de &quot;Convergence&quot; dans le cadre de la programmation 2007-2013 des Fonds structurels européens-Mesure 2.2"/>
    <s v="18.31.01.01"/>
    <m/>
    <x v="0"/>
    <n v="2490.91"/>
    <n v="100"/>
    <s v="06. Industriële productie en technologie"/>
    <x v="0"/>
    <s v="Waals Gewest"/>
    <x v="4"/>
    <x v="5"/>
    <s v="410 O&amp;O-programma's en -projecten (subsidies en terugvorderbare voorschotten)"/>
    <s v="410 Programmes et projets de R&amp;D (subventions et avances récupérables)"/>
    <x v="0"/>
    <n v="2490.91"/>
  </r>
  <r>
    <s v="Programme &quot;Compétitivité régionale et emploi&quot; dans le cadre de la programmation 2007-2013 des Fonds structurels européens - Mesure 2.2"/>
    <s v="Programme &quot;Compétitivité régionale et emploi&quot; dans le cadre de la programmation 2007-2013 des Fonds structurels européens - Mesure 2.2"/>
    <s v="18.31.01.02"/>
    <m/>
    <x v="0"/>
    <n v="1800.03"/>
    <n v="100"/>
    <s v="06. Industriële productie en technologie"/>
    <x v="0"/>
    <s v="Waals Gewest"/>
    <x v="4"/>
    <x v="5"/>
    <s v="410 O&amp;O-programma's en -projecten (subsidies en terugvorderbare voorschotten)"/>
    <s v="410 Programmes et projets de R&amp;D (subventions et avances récupérables)"/>
    <x v="0"/>
    <n v="1800.03"/>
  </r>
  <r>
    <s v="Programme &quot;Convergence&quot; dans le cadre de la programmation 2007-2013 des fonds structurels européens- mesure 2.6"/>
    <s v="Programme &quot;Convergence&quot; dans le cadre de la programmation 2007-2013 des fonds structurels européens- mesure 2.6"/>
    <s v="18.31.01.05"/>
    <m/>
    <x v="0"/>
    <n v="380.8"/>
    <n v="100"/>
    <s v="06. Industriële productie en technologie"/>
    <x v="0"/>
    <s v="Waals Gewest"/>
    <x v="4"/>
    <x v="5"/>
    <s v="410 O&amp;O-programma's en -projecten (subsidies en terugvorderbare voorschotten)"/>
    <s v="410 Programmes et projets de R&amp;D (subventions et avances récupérables)"/>
    <x v="0"/>
    <n v="380.8"/>
  </r>
  <r>
    <s v="Programme Intereg&quot; dans le cadre de la programmation 2007-2013 des Fonds structurels européens"/>
    <s v="Programme Intereg&quot; dans le cadre de la programmation 2007-2013 des Fonds structurels européens"/>
    <s v="18.31.01.08"/>
    <m/>
    <x v="0"/>
    <n v="1296.67"/>
    <n v="100"/>
    <s v="06. Industriële productie en technologie"/>
    <x v="0"/>
    <s v="Waals Gewest"/>
    <x v="4"/>
    <x v="5"/>
    <s v="410 O&amp;O-programma's en -projecten (subsidies en terugvorderbare voorschotten)"/>
    <s v="410 Programmes et projets de R&amp;D (subventions et avances récupérables)"/>
    <x v="0"/>
    <n v="1296.67"/>
  </r>
  <r>
    <s v="Soutient à la coordination et la représentation de la recherche wallonne dans les réseaux internationaux-&quot;Marshall2 Vert&quot;"/>
    <s v="Soutient à la coordination et la représentation de la recherche wallonne dans les réseaux internationaux-&quot;Marshall2 Vert&quot;"/>
    <s v="18.31.01.11"/>
    <m/>
    <x v="0"/>
    <n v="2324.9899999999998"/>
    <n v="100"/>
    <s v="06. Industriële productie en technologie"/>
    <x v="0"/>
    <s v="Waals Gewest"/>
    <x v="4"/>
    <x v="5"/>
    <s v="410 O&amp;O-programma's en -projecten (subsidies en terugvorderbare voorschotten)"/>
    <s v="410 Programmes et projets de R&amp;D (subventions et avances récupérables)"/>
    <x v="0"/>
    <n v="2324.9899999999998"/>
  </r>
  <r>
    <s v="Soutient à l'intégration de la recherche dans les stratégies d'innovation des entreprises&quot; Marshall 2.Vert&quot;"/>
    <s v="Soutient à l'intégration de la recherche dans les stratégies d'innovation des entreprises&quot; Marshall 2.Vert&quot;"/>
    <s v="18.31.01.12"/>
    <m/>
    <x v="0"/>
    <n v="1500"/>
    <n v="100"/>
    <s v="06. Industriële productie en technologie"/>
    <x v="0"/>
    <s v="Waals Gewest"/>
    <x v="4"/>
    <x v="5"/>
    <s v="410 O&amp;O-programma's en -projecten (subsidies en terugvorderbare voorschotten)"/>
    <s v="410 Programmes et projets de R&amp;D (subventions et avances récupérables)"/>
    <x v="0"/>
    <n v="1500"/>
  </r>
  <r>
    <s v="Initiatives en matière de soutien aux infrastructues de recherche"/>
    <s v="Initiatives en matière de soutien aux infrastructues de recherche"/>
    <s v="18.31.01.14"/>
    <m/>
    <x v="0"/>
    <n v="4999.22"/>
    <n v="100"/>
    <s v="06. Industriële productie en technologie"/>
    <x v="0"/>
    <s v="Waals Gewest"/>
    <x v="4"/>
    <x v="5"/>
    <s v="410 O&amp;O-programma's en -projecten (subsidies en terugvorderbare voorschotten)"/>
    <s v="410 Programmes et projets de R&amp;D (subventions et avances récupérables)"/>
    <x v="0"/>
    <n v="4999.22"/>
  </r>
  <r>
    <s v="Subvention au Welbio -&quot;Marshall2.Vert&quot;"/>
    <s v="Subvention au Welbio -&quot;Marshall2.Vert&quot;"/>
    <s v="18.31.41.01"/>
    <m/>
    <x v="0"/>
    <n v="5000"/>
    <n v="100"/>
    <s v="06. Industriële productie en technologie"/>
    <x v="0"/>
    <s v="Waals Gewest"/>
    <x v="4"/>
    <x v="5"/>
    <s v="410 O&amp;O-programma's en -projecten (subsidies en terugvorderbare voorschotten)"/>
    <s v="410 Programmes et projets de R&amp;D (subventions et avances récupérables)"/>
    <x v="0"/>
    <n v="5000"/>
  </r>
  <r>
    <s v="Subvention à l'agence wallonne de Stimulation Technologique (Marshall 2.Vert)"/>
    <s v="Subvention à l'agence wallonne de Stimulation Technologique (Marshall 2.Vert)"/>
    <s v="18.31.41.02"/>
    <m/>
    <x v="0"/>
    <n v="1363.88"/>
    <n v="100"/>
    <s v="06. Industriële productie en technologie"/>
    <x v="0"/>
    <s v="Waals Gewest"/>
    <x v="4"/>
    <x v="5"/>
    <s v="410 O&amp;O-programma's en -projecten (subsidies en terugvorderbare voorschotten)"/>
    <s v="410 Programmes et projets de R&amp;D (subventions et avances récupérables)"/>
    <x v="0"/>
    <n v="1363.88"/>
  </r>
  <r>
    <s v="Recherche, subvention accordée dans le cadre de l'accord de coopération avec la Communauté-Wallonie Bruxelles (Contrat d'Avenir)"/>
    <s v="Recherche, subvention accordée dans le cadre de l'accord de coopération avec la Communauté-Wallonie Bruxelles (Contrat d'Avenir)"/>
    <s v="18.31.45.01"/>
    <m/>
    <x v="0"/>
    <n v="2860"/>
    <n v="100"/>
    <s v="06. Industriële productie en technologie"/>
    <x v="0"/>
    <s v="Waals Gewest"/>
    <x v="4"/>
    <x v="5"/>
    <s v="410 O&amp;O-programma's en -projecten (subsidies en terugvorderbare voorschotten)"/>
    <s v="410 Programmes et projets de R&amp;D (subventions et avances récupérables)"/>
    <x v="0"/>
    <n v="2860"/>
  </r>
  <r>
    <s v="Recherche, subvention au FRIA ( Plan Marshall 2. Vert )"/>
    <s v="Recherche, subvention au FRIA ( Plan Marshall 2. Vert )"/>
    <s v="18.31.45.03"/>
    <m/>
    <x v="0"/>
    <n v="2060"/>
    <n v="100"/>
    <s v="06. Industriële productie en technologie"/>
    <x v="0"/>
    <s v="Waals Gewest"/>
    <x v="4"/>
    <x v="5"/>
    <s v="410 O&amp;O-programma's en -projecten (subsidies en terugvorderbare voorschotten)"/>
    <s v="410 Programmes et projets de R&amp;D (subventions et avances récupérables)"/>
    <x v="0"/>
    <n v="2060"/>
  </r>
  <r>
    <s v="Actions visant à améliorer les conditions de travail des chercheurs Post-Doc  - Marshall 2.vert"/>
    <s v="Actions visant à améliorer les conditions de travail des chercheurs Post-Doc  - Marshall 2.vert"/>
    <s v="18.31.45.04"/>
    <m/>
    <x v="0"/>
    <n v="808.75"/>
    <n v="100"/>
    <s v="06. Industriële productie en technologie"/>
    <x v="0"/>
    <s v="Waals Gewest"/>
    <x v="4"/>
    <x v="5"/>
    <s v="410 O&amp;O-programma's en -projecten (subsidies en terugvorderbare voorschotten)"/>
    <s v="410 Programmes et projets de R&amp;D (subventions et avances récupérables)"/>
    <x v="0"/>
    <n v="808.75"/>
  </r>
  <r>
    <s v="Soutient à l'application de la Charte européenne du chercheur (Marshall 2.Vert)"/>
    <s v="Soutient à l'application de la Charte européenne du chercheur (Marshall 2.Vert)"/>
    <s v="18.31.45.05"/>
    <m/>
    <x v="0"/>
    <n v="333.5"/>
    <n v="100"/>
    <s v="06. Industriële productie en technologie"/>
    <x v="0"/>
    <s v="Waals Gewest"/>
    <x v="4"/>
    <x v="5"/>
    <s v="410 O&amp;O-programma's en -projecten (subsidies en terugvorderbare voorschotten)"/>
    <s v="410 Programmes et projets de R&amp;D (subventions et avances récupérables)"/>
    <x v="0"/>
    <n v="333.5"/>
  </r>
  <r>
    <s v="Recherche-Subventions à des centres collectifs de recherche pour le financement de projets de recherche, l'acquisition d'équipement et pour la fourniture de services de conseils technologiques"/>
    <s v="Recherche-Subventions à des centres collectifs de recherche pour le financement de projets de recherche, l'acquisition d'équipement et pour la fourniture de services de conseils technologiques"/>
    <s v="18.31.51.02"/>
    <m/>
    <x v="0"/>
    <n v="11709.88"/>
    <n v="100"/>
    <s v="06. Industriële productie en technologie"/>
    <x v="0"/>
    <s v="Waals Gewest"/>
    <x v="4"/>
    <x v="5"/>
    <s v="238 Bedrijfscentra voor collectief onderzoek"/>
    <s v="238 Centres sectoriels de recherche collective"/>
    <x v="5"/>
    <n v="11709.88"/>
  </r>
  <r>
    <s v="Recherche-Subventions à des universités, des établissements assimilés et des interfaces université-entreprises…"/>
    <s v="Recherche-Subventions à des universités, des établissements assimilés et des interfaces université-entreprises…"/>
    <s v="18.31.61.01"/>
    <m/>
    <x v="0"/>
    <n v="32768.14"/>
    <n v="100"/>
    <s v="06. Industriële productie en technologie"/>
    <x v="0"/>
    <s v="Waals Gewest"/>
    <x v="4"/>
    <x v="5"/>
    <s v="410 O&amp;O-programma's en -projecten (subsidies en terugvorderbare voorschotten)"/>
    <s v="410 Programmes et projets de R&amp;D (subventions et avances récupérables)"/>
    <x v="0"/>
    <n v="32768.14"/>
  </r>
  <r>
    <s v="Soutien à l'évaluation, la poursuite et la création de programmes d'excellence (Marshall 2.Vert)"/>
    <s v="Soutien à l'évaluation, la poursuite et la création de programmes d'excellence (Marshall 2.Vert)"/>
    <s v="18.31.65.01"/>
    <m/>
    <x v="0"/>
    <n v="11075.4"/>
    <n v="100"/>
    <s v="06. Industriële productie en technologie"/>
    <x v="0"/>
    <s v="Waals Gewest"/>
    <x v="4"/>
    <x v="5"/>
    <s v="410 O&amp;O-programma's en -projecten (subsidies en terugvorderbare voorschotten)"/>
    <s v="410 Programmes et projets de R&amp;D (subventions et avances récupérables)"/>
    <x v="0"/>
    <n v="11075.4"/>
  </r>
  <r>
    <s v="Soutien au renforcement du programme FIRST Spin-Off (Marshall 2.Vert)"/>
    <s v="Soutien au renforcement du programme FIRST Spin-Off (Marshall 2.Vert)"/>
    <s v="18.31.65.03"/>
    <m/>
    <x v="0"/>
    <n v="897.93"/>
    <n v="100"/>
    <s v="06. Industriële productie en technologie"/>
    <x v="0"/>
    <s v="Waals Gewest"/>
    <x v="4"/>
    <x v="5"/>
    <s v="410 O&amp;O-programma's en -projecten (subsidies en terugvorderbare voorschotten)"/>
    <s v="410 Programmes et projets de R&amp;D (subventions et avances récupérables)"/>
    <x v="0"/>
    <n v="897.93"/>
  </r>
  <r>
    <s v="Aides aux entreprises-Programme &quot;Convergence&quot; dans le cadre de la programmation 2007-2013 des fonds structurels européens-mesure 2.1"/>
    <s v="Aides aux entreprises-Programme &quot;Convergence&quot; dans le cadre de la programmation 2007-2013 des fonds structurels européens-mesure 2.1"/>
    <s v="18.32.01.01"/>
    <m/>
    <x v="0"/>
    <n v="962.74"/>
    <n v="100"/>
    <s v="06. Industriële productie en technologie"/>
    <x v="0"/>
    <s v="Waals Gewest"/>
    <x v="4"/>
    <x v="5"/>
    <s v="410 O&amp;O-programma's en -projecten (subsidies en terugvorderbare voorschotten)"/>
    <s v="410 Programmes et projets de R&amp;D (subventions et avances récupérables)"/>
    <x v="0"/>
    <n v="962.74"/>
  </r>
  <r>
    <s v="Aides aux entreprises-Programme &quot;Compétitivité et emploi&quot; dans le cadre de la programmation 2007-2013 des fonds structurels européens-mesure 2.1"/>
    <s v="Aides aux entreprises-Programme &quot;Compétitivité et emploi&quot; dans le cadre de la programmation 2007-2013 des fonds structurels européens-mesure 2.1"/>
    <s v="18.32.01.02"/>
    <m/>
    <x v="0"/>
    <n v="432"/>
    <n v="100"/>
    <s v="06. Industriële productie en technologie"/>
    <x v="0"/>
    <s v="Waals Gewest"/>
    <x v="4"/>
    <x v="5"/>
    <s v="410 O&amp;O-programma's en -projecten (subsidies en terugvorderbare voorschotten)"/>
    <s v="410 Programmes et projets de R&amp;D (subventions et avances récupérables)"/>
    <x v="0"/>
    <n v="432"/>
  </r>
  <r>
    <s v="Aides aux entreprises - Recherche et Technologie-Programmes mobilisateurs - PM2.VERT"/>
    <s v="Aides aux entreprises - Recherche et Technologie-Programmes mobilisateurs - PM2.VERT"/>
    <s v="18.32.01.09"/>
    <m/>
    <x v="0"/>
    <n v="6251.13"/>
    <n v="100"/>
    <s v="06. Industriële productie en technologie"/>
    <x v="0"/>
    <s v="Waals Gewest"/>
    <x v="4"/>
    <x v="5"/>
    <s v="410 O&amp;O-programma's en -projecten (subsidies en terugvorderbare voorschotten)"/>
    <s v="410 Programmes et projets de R&amp;D (subventions et avances récupérables)"/>
    <x v="0"/>
    <n v="6251.13"/>
  </r>
  <r>
    <s v="Aides aux entreprises-Soutien aux partenariats d'innovation technologique(PIT) en dehors du domaine des pôles-&quot;Marshall2.Vert&quot;"/>
    <s v="Aides aux entreprises-Soutien aux partenariats d'innovation technologique(PIT) en dehors du domaine des pôles-&quot;Marshall2.Vert&quot;"/>
    <s v="18.32.01.10"/>
    <m/>
    <x v="0"/>
    <n v="8946.42"/>
    <n v="100"/>
    <s v="06. Industriële productie en technologie"/>
    <x v="0"/>
    <s v="Waals Gewest"/>
    <x v="4"/>
    <x v="5"/>
    <s v="410 O&amp;O-programma's en -projecten (subsidies en terugvorderbare voorschotten)"/>
    <s v="410 Programmes et projets de R&amp;D (subventions et avances récupérables)"/>
    <x v="0"/>
    <n v="8946.42"/>
  </r>
  <r>
    <s v="Aides aux entreprises - Recherche et Technologie-Pôles de compétitivité - subventions aux entreprises, aux universités et aux centres de recherche (PM2.VERT)"/>
    <s v="Aides aux entreprises - Recherche et Technologie-Pôles de compétitivité - subventions aux entreprises, aux universités et aux centres de recherche (PM2.VERT)"/>
    <s v="18.32.01.11"/>
    <m/>
    <x v="0"/>
    <n v="27561.89"/>
    <n v="100"/>
    <s v="06. Industriële productie en technologie"/>
    <x v="0"/>
    <s v="Waals Gewest"/>
    <x v="4"/>
    <x v="5"/>
    <s v="410 O&amp;O-programma's en -projecten (subsidies en terugvorderbare voorschotten)"/>
    <s v="410 Programmes et projets de R&amp;D (subventions et avances récupérables)"/>
    <x v="0"/>
    <n v="27561.89"/>
  </r>
  <r>
    <s v="Subsides octroyés aux acteurs wallons de la recherche dans le cadre de leur participation à des programmes internationaux"/>
    <s v="Subsides octroyés aux acteurs wallons de la recherche dans le cadre de leur participation à des programmes internationaux"/>
    <s v="18.32.01.12"/>
    <m/>
    <x v="0"/>
    <n v="3247.61"/>
    <n v="100"/>
    <s v="06. Industriële productie en technologie"/>
    <x v="0"/>
    <s v="Waals Gewest"/>
    <x v="4"/>
    <x v="5"/>
    <s v="410 O&amp;O-programma's en -projecten (subsidies en terugvorderbare voorschotten)"/>
    <s v="410 Programmes et projets de R&amp;D (subventions et avances récupérables)"/>
    <x v="0"/>
    <n v="3247.61"/>
  </r>
  <r>
    <s v="Aides aux entreprises - Recherche et Technologie- Subventions en faveur de l'innovation et du développement technologiques (aides aux PME)"/>
    <s v="Aides aux entreprises - Recherche et Technologie- Subventions en faveur de l'innovation et du développement technologiques (aides aux PME)"/>
    <s v="18.32.32.02"/>
    <m/>
    <x v="0"/>
    <n v="5587.05"/>
    <n v="100"/>
    <s v="06. Industriële productie en technologie"/>
    <x v="0"/>
    <s v="Waals Gewest"/>
    <x v="4"/>
    <x v="5"/>
    <s v="410 O&amp;O-programma's en -projecten (subsidies en terugvorderbare voorschotten)"/>
    <s v="410 Programmes et projets de R&amp;D (subventions et avances récupérables)"/>
    <x v="0"/>
    <n v="5587.05"/>
  </r>
  <r>
    <s v="Aides aux entreprises - Recherche et Technologie-Subventions à des entreprises pour le financement de projets de recherche industrielle de base"/>
    <s v="Aides aux entreprises - Recherche et Technologie-Subventions à des entreprises pour le financement de projets de recherche industrielle de base"/>
    <s v="18.32.51.01"/>
    <m/>
    <x v="0"/>
    <n v="15930.18"/>
    <n v="100"/>
    <s v="06. Industriële productie en technologie"/>
    <x v="0"/>
    <s v="Waals Gewest"/>
    <x v="4"/>
    <x v="5"/>
    <s v="410 O&amp;O-programma's en -projecten (subsidies en terugvorderbare voorschotten)"/>
    <s v="410 Programmes et projets de R&amp;D (subventions et avances récupérables)"/>
    <x v="0"/>
    <n v="15930.18"/>
  </r>
  <r>
    <s v="Aides aux entreprises - Recherche et Technologie-Avances récupérables à des entreprises pour le financement de projets de recherche appliquée et de développement"/>
    <s v="Aides aux entreprises - Recherche et Technologie-Avances récupérables à des entreprises pour le financement de projets de recherche appliquée et de développement"/>
    <s v="18.32.81.01"/>
    <m/>
    <x v="0"/>
    <n v="65937.62"/>
    <n v="100"/>
    <s v="06. Industriële productie en technologie"/>
    <x v="0"/>
    <s v="Waals Gewest"/>
    <x v="4"/>
    <x v="5"/>
    <s v="410 O&amp;O-programma's en -projecten (subsidies en terugvorderbare voorschotten)"/>
    <s v="410 Programmes et projets de R&amp;D (subventions et avances récupérables)"/>
    <x v="0"/>
    <n v="65937.62"/>
  </r>
  <r>
    <s v="Fonds de la Recherche, du Développement et de l'Innovation-Fonds organique : Fonds destiné au soutien de la Recherche, du développement et de l'innovation"/>
    <s v="Fonds de la Recherche, du Développement et de l'Innovation-Fonds organique : Fonds destiné au soutien de la Recherche, du développement et de l'innovation"/>
    <s v="18.34.01.01"/>
    <m/>
    <x v="0"/>
    <n v="36281.58"/>
    <n v="100"/>
    <s v="06. Industriële productie en technologie"/>
    <x v="0"/>
    <s v="Waals Gewest"/>
    <x v="4"/>
    <x v="5"/>
    <s v="410 O&amp;O-programma's en -projecten (subsidies en terugvorderbare voorschotten)"/>
    <s v="410 Programmes et projets de R&amp;D (subventions et avances récupérables)"/>
    <x v="0"/>
    <n v="36281.58"/>
  </r>
  <r>
    <s v="(Modifié en 2012) Subventions aux entreprises pour le soutien des innovations de procédé et d'organisation dans les services"/>
    <s v="(Modifié en 2012) Subventions aux entreprises pour le soutien des innovations de procédé et d'organisation dans les services"/>
    <s v="18.35.32.02"/>
    <m/>
    <x v="0"/>
    <n v="393.89"/>
    <n v="100"/>
    <s v="06. Industriële productie en technologie"/>
    <x v="0"/>
    <s v="Waals Gewest"/>
    <x v="4"/>
    <x v="5"/>
    <s v="410 O&amp;O-programma's en -projecten (subsidies en terugvorderbare voorschotten)"/>
    <s v="410 Programmes et projets de R&amp;D (subventions et avances récupérables)"/>
    <x v="0"/>
    <n v="393.89"/>
  </r>
  <r>
    <s v="(Modifié en 2012 ) Subventions aux entreprises pour le financement de projets de développement expérimental en coopération"/>
    <s v="(Modifié en 2012 ) Subventions aux entreprises pour le financement de projets de développement expérimental en coopération"/>
    <s v="18.35.51.01"/>
    <m/>
    <x v="0"/>
    <n v="2507.7399999999998"/>
    <n v="100"/>
    <s v="06. Industriële productie en technologie"/>
    <x v="0"/>
    <s v="Waals Gewest"/>
    <x v="4"/>
    <x v="5"/>
    <s v="410 O&amp;O-programma's en -projecten (subsidies en terugvorderbare voorschotten)"/>
    <s v="410 Programmes et projets de R&amp;D (subventions et avances récupérables)"/>
    <x v="0"/>
    <n v="2507.7399999999998"/>
  </r>
  <r>
    <s v="(Nouveau en 2012) Avances récupérables aux entrerpises pour le financement de projets de développemnt expérimental"/>
    <s v="(Nouveau en 2012) Avances récupérables aux entrerpises pour le financement de projets de développemnt expérimental"/>
    <s v="18.35.81.01"/>
    <m/>
    <x v="0"/>
    <n v="28457.77"/>
    <n v="100"/>
    <s v="06. Industriële productie en technologie"/>
    <x v="0"/>
    <s v="Waals Gewest"/>
    <x v="4"/>
    <x v="5"/>
    <s v="410 O&amp;O-programma's en -projecten (subsidies en terugvorderbare voorschotten)"/>
    <s v="410 Programmes et projets de R&amp;D (subventions et avances récupérables)"/>
    <x v="0"/>
    <n v="28457.77"/>
  </r>
  <r>
    <s v="Werkingssubsidies aan eenheden van collectieve onderzoek, universiteiten en van de hoger onderwijs voor de realisatie van de met O&amp;O verwante diensten (artikel 10 van de ordonnantie van 21 februari 2002)"/>
    <s v="Subventions de fonctionnement à des unités de recherche collective, universitaires et de l'enseignement supérieur pour la réalisation de services connexes à la R&amp;D (article 10 de l’ordonnance du 21 février 2002)"/>
    <s v="02 001.34.01.3300"/>
    <m/>
    <x v="0"/>
    <n v="1268"/>
    <n v="100"/>
    <s v="06. Industriële productie en technologie"/>
    <x v="0"/>
    <s v="Brussels Hoofdstedelijk Gewest"/>
    <x v="0"/>
    <x v="6"/>
    <s v="410 O&amp;O-programma's en -projecten (subsidies en terugvorderbare voorschotten)"/>
    <s v="410 Programmes et projets de R&amp;D (subventions et avances récupérables)"/>
    <x v="0"/>
    <n v="1268"/>
  </r>
  <r>
    <s v="Werkingssubsidies aan ondernemingen voor precompetitief industrieel onderzoek en industrieel onderzoek (artikel 6 van de ordonnantie van 21 februari 2002)"/>
    <s v="Subventions de fonctionnement aux entreprises pour des actions de recherche industrielle précompétitive et de recherche industrielle (article 6 de l’ordonnance du 21 février 2002)"/>
    <s v="02 001.38.01.3132"/>
    <m/>
    <x v="0"/>
    <n v="3192"/>
    <n v="100"/>
    <s v="06. Industriële productie en technologie"/>
    <x v="0"/>
    <s v="Brussels Hoofdstedelijk Gewest"/>
    <x v="0"/>
    <x v="6"/>
    <s v="612 Précompetitief industrieel onderzoek (ex-IWONL)"/>
    <s v="612 Recherche industrielle précompétitive (ex-IRSIA)"/>
    <x v="1"/>
    <n v="3192"/>
  </r>
  <r>
    <s v="Subventions de fonctionnement à des PME pour le Programme Eurostars"/>
    <s v="Subventions de fonctionnement à des PME pour le Programme Eurostars"/>
    <s v="02 001.38.02.3132"/>
    <m/>
    <x v="0"/>
    <n v="405"/>
    <n v="100"/>
    <s v="06. Industriële productie en technologie"/>
    <x v="0"/>
    <s v="Brussels Hoofdstedelijk Gewest"/>
    <x v="0"/>
    <x v="6"/>
    <s v="410 O&amp;O-programma's en -projecten (subsidies en terugvorderbare voorschotten)"/>
    <s v="410 Programmes et projets de R&amp;D (subventions et avances récupérables)"/>
    <x v="0"/>
    <n v="405"/>
  </r>
  <r>
    <s v="Werkingssubsidies aan KMO's voor technische haalbaarheidsstudies, de indiening en instandhouding van octrooien (artikel 8§3 van de ordonnantie van 21 februari 2002)"/>
    <s v="Subventions de fonctionnement à des PME pour des études de faisabilité technique, le dépôt et le maintien de brevet (article 8 § 3 de l’ordonnance du 21 février 2002 )"/>
    <s v="02 001.38.03.3132"/>
    <m/>
    <x v="0"/>
    <n v="143"/>
    <n v="100"/>
    <s v="06. Industriële productie en technologie"/>
    <x v="0"/>
    <s v="Brussels Hoofdstedelijk Gewest"/>
    <x v="0"/>
    <x v="6"/>
    <s v="410 O&amp;O-programma's en -projecten (subsidies en terugvorderbare voorschotten)"/>
    <s v="410 Programmes et projets de R&amp;D (subventions et avances récupérables)"/>
    <x v="0"/>
    <n v="143"/>
  </r>
  <r>
    <s v="Toelagen aan ondernemingen voor preconcurrentiële ontwikkeling (artikel 7 van de ordonnantie van 21 februari 2002)"/>
    <s v="Subventions aux entreprises pour développement préconcurrentiel (article 7 de l'ordonnance du 21 février 2002)"/>
    <s v="02 001.38.05.3132"/>
    <m/>
    <x v="0"/>
    <n v="4602"/>
    <n v="100"/>
    <s v="06. Industriële productie en technologie"/>
    <x v="0"/>
    <s v="Brussels Hoofdstedelijk Gewest"/>
    <x v="0"/>
    <x v="6"/>
    <s v="410 O&amp;O-programma's en -projecten (subsidies en terugvorderbare voorschotten)"/>
    <s v="410 Programmes et projets de R&amp;D (subventions et avances récupérables)"/>
    <x v="0"/>
    <n v="4602"/>
  </r>
  <r>
    <s v="Subventions de fonctionnement aux entreprises pour l'innovation de procédé et d'organisation de services"/>
    <s v="Werkingssubsidies aan ondernemingen voor proces en organisatie innovatie op het gebied van de diensten"/>
    <s v="02 001.38.06.3132"/>
    <m/>
    <x v="0"/>
    <n v="759"/>
    <n v="100"/>
    <s v="06. Industriële productie en technologie"/>
    <x v="0"/>
    <s v="Brussels Hoofdstedelijk Gewest"/>
    <x v="0"/>
    <x v="6"/>
    <s v="410 O&amp;O-programma's en -projecten (subsidies en terugvorderbare voorschotten)"/>
    <s v="410 Programmes et projets de R&amp;D (subventions et avances récupérables)"/>
    <x v="0"/>
    <n v="759"/>
  </r>
  <r>
    <s v="Werkingssubsidies aan KMO's voor industriële eigendomsrechte"/>
    <s v="Subventions de fonctionnement à des PME pour droits de propriété intellectuelle"/>
    <s v="02 001.38.07.3132"/>
    <m/>
    <x v="0"/>
    <n v="349"/>
    <n v="100"/>
    <s v="06. Industriële productie en technologie"/>
    <x v="0"/>
    <s v="Brussels Hoofdstedelijk Gewest"/>
    <x v="0"/>
    <x v="6"/>
    <s v="410 O&amp;O-programma's en -projecten (subsidies en terugvorderbare voorschotten)"/>
    <s v="410 Programmes et projets de R&amp;D (subventions et avances récupérables)"/>
    <x v="0"/>
    <n v="349"/>
  </r>
  <r>
    <s v="Werkingssubsidies aan innovatieve KO's Starters"/>
    <s v="Suventions de fonctionnement à des jeunes PE innovantes"/>
    <s v="02 001.38.08.3132"/>
    <m/>
    <x v="0"/>
    <n v="783"/>
    <n v="100"/>
    <s v="06. Industriële productie en technologie"/>
    <x v="0"/>
    <s v="Brussels Hoofdstedelijk Gewest"/>
    <x v="0"/>
    <x v="6"/>
    <s v="410 O&amp;O-programma's en -projecten (subsidies en terugvorderbare voorschotten)"/>
    <s v="410 Programmes et projets de R&amp;D (subventions et avances récupérables)"/>
    <x v="0"/>
    <n v="783"/>
  </r>
  <r>
    <s v="Werkingssubsidies aan KMO's en middelgrote ondernemingen voor international partnerships"/>
    <s v="Subventions de fonctionnement à des PME et des moyennes entreprises pour des partenariats inernationaux"/>
    <s v="02 001.38.10.3132"/>
    <m/>
    <x v="0"/>
    <n v="133"/>
    <n v="100"/>
    <s v="06. Industriële productie en technologie"/>
    <x v="0"/>
    <s v="Brussels Hoofdstedelijk Gewest"/>
    <x v="0"/>
    <x v="6"/>
    <s v="410 O&amp;O-programma's en -projecten (subsidies en terugvorderbare voorschotten)"/>
    <s v="410 Programmes et projets de R&amp;D (subventions et avances récupérables)"/>
    <x v="0"/>
    <n v="133"/>
  </r>
  <r>
    <s v="Terugvorderbare voorschotten aan ondernemingen voor de vervaardiging van prototypes, voor onderzoek inzake geavanceerde technologie en voor de ontwikkeling van het regionaal toegepast onderzoek en de preconcurrentiële ontwikkeling"/>
    <s v="Avances récupérables aux entreprises pour la fabrication de prototypes, pour les recherches de technologie avancée et pour développer les travaux de recherche appliquée régionale et le développement préconcurrentiel"/>
    <s v="02 001.40.01.8112"/>
    <m/>
    <x v="0"/>
    <n v="118"/>
    <n v="100"/>
    <s v="06. Industriële productie en technologie"/>
    <x v="0"/>
    <s v="Brussels Hoofdstedelijk Gewest"/>
    <x v="0"/>
    <x v="6"/>
    <s v="410 O&amp;O-programma's en -projecten (subsidies en terugvorderbare voorschotten)"/>
    <s v="410 Programmes et projets de R&amp;D (subventions et avances récupérables)"/>
    <x v="0"/>
    <n v="118"/>
  </r>
  <r>
    <s v="Werkingssubsidies aan eenheden van collectieve onderzoek, universiteiten en van de hoger onderwijs voor de realisatie van de met O&amp;O verwante diensten (artikel 10 van de ordonnantie van 21 februari 2002 en artikel 18 van de ordonnantie van 26 maart 2009)"/>
    <s v="Subventions de fonctionnement à des unités de recherche collective, universitaires et de l'enseignement supérieur pour la réalisation de services connexes à la R&amp;D (article 18 de l'ordonnance du 26 mars 2009) "/>
    <s v="02 001.53.03.4430"/>
    <m/>
    <x v="0"/>
    <n v="1579"/>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1579"/>
  </r>
  <r>
    <s v="Werkingssubsidies aan eenheden van collectieve onderzoek, universiteiten en van de hoger onderwijs voor international partnerships (artikel 23 van de ordonnantie van 26 maart 2009)"/>
    <s v="Subventions de fonctionnement à des unités de recherche collective, universitaires et de l'enseignement supérieur pour des partenariats internationaux (article 23 de l'ordonnance du 26 mars 2009)"/>
    <s v="02 001.53.04.4430"/>
    <m/>
    <x v="0"/>
    <n v="236"/>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236"/>
  </r>
  <r>
    <s v="Werkingssubsidies aan aan eenheden van collectieve onderzoek, universiteiten en van de hoger onderwijs voor de tijdelijke aanwerving van hooggekawlificeerd personeel (artikel 25 §1 van de ordonnantie van 26 maart 2009)"/>
    <s v="Subventions de fonctionnement à des unités de recherche collective, universitaires et de l'enseignement supérieur pour l'engagement de personnel hautement qualifié (article 25 de l'ordonnance du 26 mars 2009)"/>
    <s v="02 001.53.05.4430"/>
    <m/>
    <x v="0"/>
    <n v="965"/>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965"/>
  </r>
  <r>
    <s v="Subventions de fonctionnement aux asbl régionales consolidées pour des actions de développement, de démonstration et de valorisation dans le domaine de la recherche scientifique"/>
    <s v="Subsidies voor werkingskosten aan de regionale vzw geconsolideerd voor ontwikkelings-, demonstratie- en valorisatie acties, in het domein van het wetenschappelijk onderzoek"/>
    <s v="02 002.15.01.4160"/>
    <m/>
    <x v="0"/>
    <n v="209"/>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209"/>
  </r>
  <r>
    <s v="Werkingssubsidies aan universiteiten, hogescholen, vzw's en ondernemingen voor acties in verband met onderzoek, ontwikkeling, demonstratie en valorisatie op het vlak van het wetenschappelijk onderzoek"/>
    <s v="Subventions de fonctionnement à des universités, des hautes écoles, asbl et entreprises pour des actions de recherche, de développement, de démonstration et de valorisation dans le domaine de la recherche scientifique"/>
    <s v="02 002.34.02.3300"/>
    <m/>
    <x v="0"/>
    <n v="420"/>
    <n v="100"/>
    <s v="06. Industriële productie en technologie"/>
    <x v="0"/>
    <s v="Brussels Hoofdstedelijk Gewest"/>
    <x v="0"/>
    <x v="6"/>
    <s v="410 O&amp;O-programma's en -projecten (subsidies en terugvorderbare voorschotten)"/>
    <s v="410 Programmes et projets de R&amp;D (subventions et avances récupérables)"/>
    <x v="0"/>
    <n v="420"/>
  </r>
  <r>
    <s v="Werkingssubsidies voor intergewestelijk collectief onderzoek en technologische sturing"/>
    <s v="Subventions de fonctionnement pour des actions interrégionales de recherche collective et de guidance technologique"/>
    <s v="02 002.34.03.3300"/>
    <m/>
    <x v="0"/>
    <n v="1330"/>
    <n v="100"/>
    <s v="06. Industriële productie en technologie"/>
    <x v="0"/>
    <s v="Brussels Hoofdstedelijk Gewest"/>
    <x v="0"/>
    <x v="6"/>
    <s v="410 O&amp;O-programma's en -projecten (subsidies en terugvorderbare voorschotten)"/>
    <s v="410 Programmes et projets de R&amp;D (subventions et avances récupérables)"/>
    <x v="0"/>
    <n v="1330"/>
  </r>
  <r>
    <s v="Werkingssubsidies aan universiteiten en hogescholen voor jaarlijkse impulsprogramma's"/>
    <s v="Subventions de fonctionnement aux universités ou hautes écoles pour des programmes pluriannuels d'impulsion"/>
    <s v="02 002.34.06.3300"/>
    <m/>
    <x v="0"/>
    <n v="1447"/>
    <n v="100"/>
    <s v="06. Industriële productie en technologie"/>
    <x v="0"/>
    <s v="Brussels Hoofdstedelijk Gewest"/>
    <x v="0"/>
    <x v="6"/>
    <s v="410 O&amp;O-programma's en -projecten (subsidies en terugvorderbare voorschotten)"/>
    <s v="410 Programmes et projets de R&amp;D (subventions et avances récupérables)"/>
    <x v="0"/>
    <n v="1447"/>
  </r>
  <r>
    <s v="Werkingssubsidies aan universiteiten en hoge scholen voor acties in verband met onderzoek, ontwikkeling, demonstratie en valorisatie op het vlak van het wetenschappelijk onderzoek financieerd door de EU "/>
    <s v="Subventions de fonctionnement aux universités, aux hautes écoles pour des actions de recherche, de développement, de démonstration et de valorisation dans le domaine de la recherche scientifique cofinancées par l'UE"/>
    <s v="02 002.53.01.4430"/>
    <m/>
    <x v="0"/>
    <n v="137"/>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137"/>
  </r>
  <r>
    <s v="Werkingssubsidies aan de universiteiten en Hogescholen voor het programma SOIB"/>
    <s v="Subventions de fonctionnement aux universités et Hautes Ecoles pour le programme SOIB"/>
    <s v="02 002.53.02.4430"/>
    <m/>
    <x v="0"/>
    <n v="2043"/>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2043"/>
  </r>
  <r>
    <s v="Werkingssubsidies aan universiteiten en hogescholen voor jaarlijkse impulsprogramma's"/>
    <s v="Subventions de fonctionnement aux universités ou hautes écoles pour des programmes pluriannuels d'impulsion"/>
    <s v="02 002.53.03.4430"/>
    <m/>
    <x v="0"/>
    <n v="6594"/>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6594"/>
  </r>
  <r>
    <s v="Werkingssubsidies aan universiteiten en hogescholen voor acties in verband met onderzoek, ontwikkeling, demonstratie en valorisatie op het vlak van het wetenschappelijk onderzoek"/>
    <s v="Subventions de fonctionnement à des universités et hautes écoles pour des actions de recherche, de développement, de démonstration et de valorisation dans le domaine de la recherche scientifique "/>
    <s v="02 002.53.04.4430"/>
    <m/>
    <x v="0"/>
    <n v="359"/>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359"/>
  </r>
  <r>
    <s v="Werkingssubsidies voor het programma Research in Brussels B2B brains back to Brussels"/>
    <s v="Subventions de fonctionnement pour le programmes B2B brains back to Brussels"/>
    <s v="02 003.34.03.3300"/>
    <m/>
    <x v="0"/>
    <n v="278"/>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278"/>
  </r>
  <r>
    <s v="Werkingssubsidies in het kader van het programma Prospective Research for Brussels bestemd voor universiteiten en hogescholen"/>
    <s v="Subventions de fonctionnement dans le cadre du programme Prospective Research for Brussels destiné aux universités et hautes écoles"/>
    <s v="02 003.53.01.4430"/>
    <m/>
    <x v="0"/>
    <n v="4334"/>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4334"/>
  </r>
  <r>
    <s v="Werkingssubsidies voor het programma Research in Brussels B2B brains back to Brussels bestemd voor universiteiten en hogescholen"/>
    <s v="Subventions de fonctionnement pour le programmes B2B brains back to Brussels destiné aux universités et hautes écoles"/>
    <s v="02 003.53.02.4430"/>
    <m/>
    <x v="0"/>
    <n v="2208"/>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2208"/>
  </r>
  <r>
    <s v="Dépenses de fonctionnement liées aux marchés publics pour expertises, gestion de dossiers, recherche et études par des tiers "/>
    <s v="Werkingsuitgaven verbonden met overheidsopdrachten voor expertises, beheer van dossiers, onderzoek en studies door derden"/>
    <s v="14 001.08.01.1211"/>
    <m/>
    <x v="0"/>
    <n v="5"/>
    <n v="100"/>
    <s v="13. Algemene kennisvooruitgang: O&amp;O gefinancierd uit andere bronnen dan AUF"/>
    <x v="1"/>
    <s v="Brussels Hoofdstedelijk Gewest"/>
    <x v="0"/>
    <x v="6"/>
    <s v="410 O&amp;O-programma's en -projecten (subsidies en terugvorderbare voorschotten)"/>
    <s v="410 Programmes et projets de R&amp;D (subventions et avances récupérables)"/>
    <x v="0"/>
    <n v="5"/>
  </r>
  <r>
    <s v="Dépenses de fonctionnement liées aux marchés publics pour la promotion de la recherche et le développement d'une société de la connaissance"/>
    <s v="Werkingsuitgaven verbonden met overheidsopdrachten voor de promotie van het wetenschappelijk onderzoek en aan de ontwikkeling van een kennismaatschappij"/>
    <s v="14 001.08.02.1211"/>
    <m/>
    <x v="0"/>
    <n v="15"/>
    <n v="100"/>
    <s v="13. Algemene kennisvooruitgang: O&amp;O gefinancierd uit andere bronnen dan AUF"/>
    <x v="1"/>
    <s v="Brussels Hoofdstedelijk Gewest"/>
    <x v="0"/>
    <x v="6"/>
    <s v="314 Subsidies voor studies, enquêtes, onderzoek-contracten, acties n.e.g."/>
    <s v="314 Subventions pour études, enquêtes, contrats de recherche, actions n.c.a."/>
    <x v="6"/>
    <n v="15"/>
  </r>
  <r>
    <s v="Dépenses juridiques"/>
    <s v="Juridische uitgaven"/>
    <s v="14 001.08.04.1211"/>
    <m/>
    <x v="0"/>
    <n v="2"/>
    <n v="100"/>
    <s v="13. Algemene kennisvooruitgang: O&amp;O gefinancierd uit andere bronnen dan AUF"/>
    <x v="1"/>
    <s v="Brussels Hoofdstedelijk Gewest"/>
    <x v="0"/>
    <x v="6"/>
    <s v="312 Administratie, controle, commissies, jury's..."/>
    <s v="312 Administration, contrôle, commissions, jurys..."/>
    <x v="6"/>
    <n v="2"/>
  </r>
  <r>
    <s v="Werkingssubsidies aan privé-verenigingen tencinde de promotie van het onderzoek te verzekeren"/>
    <s v="Subventions de fonctionnement aux associations privées afin d'assurer la promotion de la recherche"/>
    <s v="14 002.34.01.3300"/>
    <m/>
    <x v="0"/>
    <n v="276"/>
    <n v="100"/>
    <s v="13. Algemene kennisvooruitgang: O&amp;O gefinancierd uit andere bronnen dan AUF"/>
    <x v="1"/>
    <s v="Brussels Hoofdstedelijk Gewest"/>
    <x v="0"/>
    <x v="6"/>
    <s v="311 Subsidies reizen, beurzen, congressen, publikaties, tentoonstellingen..."/>
    <s v="311 Subventions, voyages, bourses, congrès, publications, expositions..."/>
    <x v="6"/>
    <n v="276"/>
  </r>
  <r>
    <s v="Werkingssubsidies aan onderwijsintellingen ten einide van de bevordering van het onderzoek en de ontwikkeling van een kennismaatschappij te verzekeren"/>
    <s v="Subventions de fonctionnement aux institutions d'enseignement afin d'assurer la promotion de la recherche et le développement d'une société de la connaissance"/>
    <s v="14 002.53.02.4430"/>
    <m/>
    <x v="0"/>
    <n v="96"/>
    <n v="100"/>
    <s v="13. Algemene kennisvooruitgang: O&amp;O gefinancierd uit andere bronnen dan AUF"/>
    <x v="1"/>
    <s v="Brussels Hoofdstedelijk Gewest"/>
    <x v="0"/>
    <x v="6"/>
    <s v="311 Subsidies reizen, beurzen, congressen, publikaties, tentoonstellingen..."/>
    <s v="311 Subventions, voyages, bourses, congrès, publications, expositions..."/>
    <x v="6"/>
    <n v="96"/>
  </r>
  <r>
    <s v="Werkingssubisidies aan privé instellingen voor onderzoeken, acties of studies zonder economische doel"/>
    <s v="Subventions de fonctionnement aux associations privées pour des recherches, actions ou études sans but économique"/>
    <s v="14 003.34.01.3300"/>
    <m/>
    <x v="0"/>
    <n v="37"/>
    <n v="100"/>
    <s v="13. Algemene kennisvooruitgang: O&amp;O gefinancierd uit andere bronnen dan AUF"/>
    <x v="1"/>
    <s v="Brussels Hoofdstedelijk Gewest"/>
    <x v="0"/>
    <x v="6"/>
    <s v="314 Subsidies voor studies, enquêtes, onderzoek-contracten, acties n.e.g."/>
    <s v="314 Subventions pour études, enquêtes, contrats de recherche, actions n.c.a."/>
    <x v="6"/>
    <n v="37"/>
  </r>
  <r>
    <s v="Werkingssubidies aan onderwijsinstellingen voor onderzoeken, acties of studies zonder economische doel"/>
    <s v="Subventions de fonctionnement aux institutions d'enseignement pour des recherches, actions ou études sans but économique"/>
    <s v="14 003.53.01.4430"/>
    <m/>
    <x v="0"/>
    <n v="119"/>
    <n v="100"/>
    <s v="13. Algemene kennisvooruitgang: O&amp;O gefinancierd uit andere bronnen dan AUF"/>
    <x v="1"/>
    <s v="Brussels Hoofdstedelijk Gewest"/>
    <x v="0"/>
    <x v="6"/>
    <s v="314 Subsidies voor studies, enquêtes, onderzoek-contracten, acties n.e.g."/>
    <s v="314 Subventions pour études, enquêtes, contrats de recherche, actions n.c.a."/>
    <x v="6"/>
    <n v="119"/>
  </r>
  <r>
    <s v="Dotation à WBI"/>
    <s v="Dotation à WBI"/>
    <s v="14114101"/>
    <m/>
    <x v="0"/>
    <n v="36913"/>
    <n v="2"/>
    <s v="09. Opvoeding"/>
    <x v="2"/>
    <s v="Franse Gemeenschap"/>
    <x v="1"/>
    <x v="6"/>
    <s v="322 Administratie, controle, commissies, jury's..."/>
    <s v="322 Administration, contrôle, commissions, jurys..."/>
    <x v="6"/>
    <n v="738.26"/>
  </r>
  <r>
    <s v="Honor. rém. experts mat. santé"/>
    <s v="Honor. rém. experts mat. santé"/>
    <s v="16011201"/>
    <m/>
    <x v="0"/>
    <n v="28"/>
    <n v="15"/>
    <s v="07. Gezondheid"/>
    <x v="4"/>
    <s v="Franse Gemeenschap"/>
    <x v="1"/>
    <x v="6"/>
    <s v="324 Subsidies voor studies, enquêtes, expertise-contracten, onderzoekcontracten, acties n.e.g."/>
    <s v="324 Subventions pour études, enquêtes, contrats d'expertise, contrats de recherche, actions n.c.a."/>
    <x v="6"/>
    <n v="4.2"/>
  </r>
  <r>
    <s v="Santé, com. études, rech."/>
    <s v="Santé, com. études, rech."/>
    <s v="16011220"/>
    <m/>
    <x v="0"/>
    <n v="20"/>
    <n v="55"/>
    <s v="07. Gezondheid"/>
    <x v="4"/>
    <s v="Franse Gemeenschap"/>
    <x v="1"/>
    <x v="6"/>
    <s v="314 Subsidies voor studies, enquêtes, onderzoek-contracten, acties n.e.g."/>
    <s v="314 Subventions pour études, enquêtes, contrats de recherche, actions n.c.a."/>
    <x v="6"/>
    <n v="11"/>
  </r>
  <r>
    <s v="Dot. Acad. médecine"/>
    <s v="Dot. Acad. médecine"/>
    <s v="16123302"/>
    <m/>
    <x v="0"/>
    <n v="83"/>
    <n v="25"/>
    <s v="07. Gezondheid"/>
    <x v="4"/>
    <s v="Franse Gemeenschap"/>
    <x v="1"/>
    <x v="6"/>
    <s v="220 Academies"/>
    <s v="220 Académies"/>
    <x v="5"/>
    <n v="20.75"/>
  </r>
  <r>
    <s v="Promotion de la santé et médecine préventive"/>
    <s v="Promotion de la santé et médecine préventive"/>
    <s v="16251201"/>
    <m/>
    <x v="0"/>
    <n v="738"/>
    <n v="7"/>
    <s v="07. Gezondheid"/>
    <x v="4"/>
    <s v="Franse Gemeenschap"/>
    <x v="1"/>
    <x v="6"/>
    <s v="211 Basisfinanciering, werking, investeringen van de WI"/>
    <s v="211 Financement de base, fonctionnement, investissements des IS"/>
    <x v="5"/>
    <n v="51.66"/>
  </r>
  <r>
    <s v="Problématiques émergentes et projets pilotes"/>
    <s v="Problématiques émergentes et projets pilotes"/>
    <s v="16253302"/>
    <m/>
    <x v="0"/>
    <n v="369"/>
    <n v="5"/>
    <s v="07. Gezondheid"/>
    <x v="4"/>
    <s v="Franse Gemeenschap"/>
    <x v="1"/>
    <x v="6"/>
    <s v="324 Subsidies voor studies, enquêtes, expertise-contracten, onderzoekcontracten, acties n.e.g."/>
    <s v="324 Subventions pour études, enquêtes, contrats d'expertise, contrats de recherche, actions n.c.a."/>
    <x v="6"/>
    <n v="18.45"/>
  </r>
  <r>
    <s v="Subvention Inst.Sc. L. Pasteur"/>
    <s v="Subvention Inst.Sc. L. Pasteur"/>
    <s v="16254540"/>
    <m/>
    <x v="0"/>
    <n v="36"/>
    <n v="10"/>
    <s v="07. Gezondheid"/>
    <x v="4"/>
    <s v="Franse Gemeenschap"/>
    <x v="1"/>
    <x v="6"/>
    <s v="211 Basisfinanciering, werking, investeringen van de WI"/>
    <s v="211 Financement de base, fonctionnement, investissements des IS"/>
    <x v="5"/>
    <n v="3.6"/>
  </r>
  <r>
    <s v="Subvention ONE"/>
    <s v="Subvention ONE"/>
    <s v="19114101"/>
    <m/>
    <x v="0"/>
    <n v="242495"/>
    <n v="1"/>
    <s v="07. Gezondheid"/>
    <x v="4"/>
    <s v="Franse Gemeenschap"/>
    <x v="1"/>
    <x v="6"/>
    <s v="313 Subsidies aan instellingen en verenigingen n.e.g."/>
    <s v="313 Subventions aux institutions et associations n.c.a."/>
    <x v="6"/>
    <n v="2424.9499999999998"/>
  </r>
  <r>
    <s v="Dép. Culture...enquêtes..."/>
    <s v="Dép. Culture...enquêtes..."/>
    <s v="20111220"/>
    <m/>
    <x v="0"/>
    <n v="250"/>
    <n v="55"/>
    <s v="10. Cultuur, recreatie, godsdienst en media"/>
    <x v="5"/>
    <s v="Franse Gemeenschap"/>
    <x v="1"/>
    <x v="6"/>
    <s v="324 Subsidies voor studies, enquêtes, expertise-contracten, onderzoekcontracten, acties n.e.g."/>
    <s v="324 Subventions pour études, enquêtes, contrats d'expertise, contrats de recherche, actions n.c.a."/>
    <x v="6"/>
    <n v="137.5"/>
  </r>
  <r>
    <s v="Subventions musées"/>
    <s v="Subventions musées"/>
    <s v="24113307"/>
    <m/>
    <x v="0"/>
    <n v="221"/>
    <n v="25"/>
    <s v="10. Cultuur, recreatie, godsdienst en media"/>
    <x v="5"/>
    <s v="Franse Gemeenschap"/>
    <x v="1"/>
    <x v="6"/>
    <s v="324 Subsidies voor studies, enquêtes, expertise-contracten, onderzoekcontracten, acties n.e.g."/>
    <s v="324 Subventions pour études, enquêtes, contrats d'expertise, contrats de recherche, actions n.c.a."/>
    <x v="6"/>
    <n v="55.25"/>
  </r>
  <r>
    <s v="Subventions musées"/>
    <s v="Subventions musées"/>
    <s v="24113308"/>
    <m/>
    <x v="0"/>
    <n v="75"/>
    <n v="25"/>
    <s v="10. Cultuur, recreatie, godsdienst en media"/>
    <x v="5"/>
    <s v="Franse Gemeenschap"/>
    <x v="1"/>
    <x v="6"/>
    <s v="324 Subsidies voor studies, enquêtes, expertise-contracten, onderzoekcontracten, acties n.e.g."/>
    <s v="324 Subventions pour études, enquêtes, contrats d'expertise, contrats de recherche, actions n.c.a."/>
    <x v="6"/>
    <n v="18.75"/>
  </r>
  <r>
    <s v="Subventions musées"/>
    <s v="Subventions musées"/>
    <s v="24113309"/>
    <m/>
    <x v="0"/>
    <n v="10"/>
    <n v="25"/>
    <s v="10. Cultuur, recreatie, godsdienst en media"/>
    <x v="5"/>
    <s v="Franse Gemeenschap"/>
    <x v="1"/>
    <x v="6"/>
    <s v="324 Subsidies voor studies, enquêtes, expertise-contracten, onderzoekcontracten, acties n.e.g."/>
    <s v="324 Subventions pour études, enquêtes, contrats d'expertise, contrats de recherche, actions n.c.a."/>
    <x v="6"/>
    <n v="2.5"/>
  </r>
  <r>
    <s v="Subventions musées"/>
    <s v="Subventions musées"/>
    <s v="24113310"/>
    <m/>
    <x v="0"/>
    <n v="100"/>
    <n v="25"/>
    <s v="10. Cultuur, recreatie, godsdienst en media"/>
    <x v="5"/>
    <s v="Franse Gemeenschap"/>
    <x v="1"/>
    <x v="6"/>
    <s v="324 Subsidies voor studies, enquêtes, expertise-contracten, onderzoekcontracten, acties n.e.g."/>
    <s v="324 Subventions pour études, enquêtes, contrats d'expertise, contrats de recherche, actions n.c.a."/>
    <x v="6"/>
    <n v="25"/>
  </r>
  <r>
    <s v="Subventions musées"/>
    <s v="Subventions musées"/>
    <s v="24113334"/>
    <m/>
    <x v="0"/>
    <n v="3792"/>
    <n v="22"/>
    <s v="10. Cultuur, recreatie, godsdienst en media"/>
    <x v="5"/>
    <s v="Franse Gemeenschap"/>
    <x v="1"/>
    <x v="6"/>
    <s v="324 Subsidies voor studies, enquêtes, expertise-contracten, onderzoekcontracten, acties n.e.g."/>
    <s v="324 Subventions pour études, enquêtes, contrats d'expertise, contrats de recherche, actions n.c.a."/>
    <x v="6"/>
    <n v="834.24"/>
  </r>
  <r>
    <s v="Subventions musées publics"/>
    <s v="Subventions musées publics"/>
    <s v="24114314"/>
    <m/>
    <x v="0"/>
    <n v="1633"/>
    <n v="25"/>
    <s v="10. Cultuur, recreatie, godsdienst en media"/>
    <x v="5"/>
    <s v="Franse Gemeenschap"/>
    <x v="1"/>
    <x v="6"/>
    <s v="324 Subsidies voor studies, enquêtes, expertise-contracten, onderzoekcontracten, acties n.e.g."/>
    <s v="324 Subventions pour études, enquêtes, contrats d'expertise, contrats de recherche, actions n.c.a."/>
    <x v="6"/>
    <n v="408.25"/>
  </r>
  <r>
    <s v="Subventions activités rech. ethnol."/>
    <s v="Subventions activités rech. ethnol."/>
    <s v="24133322"/>
    <m/>
    <x v="0"/>
    <n v="23"/>
    <n v="50"/>
    <s v="10. Cultuur, recreatie, godsdienst en media"/>
    <x v="5"/>
    <s v="Franse Gemeenschap"/>
    <x v="1"/>
    <x v="6"/>
    <s v="324 Subsidies voor studies, enquêtes, expertise-contracten, onderzoekcontracten, acties n.e.g."/>
    <s v="324 Subventions pour études, enquêtes, contrats d'expertise, contrats de recherche, actions n.c.a."/>
    <x v="6"/>
    <n v="11.5"/>
  </r>
  <r>
    <s v="Subventions Centres de culture scient."/>
    <s v="Subventions Centres de culture scient."/>
    <s v="24153340"/>
    <m/>
    <x v="0"/>
    <n v="15"/>
    <n v="100"/>
    <s v="10. Cultuur, recreatie, godsdienst en media"/>
    <x v="5"/>
    <s v="Franse Gemeenschap"/>
    <x v="1"/>
    <x v="6"/>
    <s v="324 Subsidies voor studies, enquêtes, expertise-contracten, onderzoekcontracten, acties n.e.g."/>
    <s v="324 Subventions pour études, enquêtes, contrats d'expertise, contrats de recherche, actions n.c.a."/>
    <x v="6"/>
    <n v="15"/>
  </r>
  <r>
    <s v="Rech...arts plast."/>
    <s v="Rech...arts plast."/>
    <s v="24211260"/>
    <m/>
    <x v="0"/>
    <n v="125"/>
    <n v="1"/>
    <s v="10. Cultuur, recreatie, godsdienst en media"/>
    <x v="5"/>
    <s v="Franse Gemeenschap"/>
    <x v="1"/>
    <x v="6"/>
    <s v="324 Subsidies voor studies, enquêtes, expertise-contracten, onderzoekcontracten, acties n.e.g."/>
    <s v="324 Subventions pour études, enquêtes, contrats d'expertise, contrats de recherche, actions n.c.a."/>
    <x v="6"/>
    <n v="1.25"/>
  </r>
  <r>
    <s v="Etudes rech. dom. sport"/>
    <s v="Etudes rech. dom. sport"/>
    <s v="26221232"/>
    <m/>
    <x v="0"/>
    <n v="20"/>
    <n v="25"/>
    <s v="10. Cultuur, recreatie, godsdienst en media"/>
    <x v="5"/>
    <s v="Franse Gemeenschap"/>
    <x v="1"/>
    <x v="6"/>
    <s v="314 Subsidies voor studies, enquêtes, onderzoek-contracten, acties n.e.g."/>
    <s v="314 Subventions pour études, enquêtes, contrats de recherche, actions n.c.a."/>
    <x v="6"/>
    <n v="5"/>
  </r>
  <r>
    <s v="Recherches subventions"/>
    <s v="Recherches subventions"/>
    <s v="40410110"/>
    <m/>
    <x v="0"/>
    <n v="1659"/>
    <n v="100"/>
    <s v="09. Opvoeding"/>
    <x v="2"/>
    <s v="Franse Gemeenschap"/>
    <x v="1"/>
    <x v="6"/>
    <s v="324 Subsidies voor studies, enquêtes, expertise-contracten, onderzoekcontracten, acties n.e.g."/>
    <s v="324 Subventions pour études, enquêtes, contrats d'expertise, contrats de recherche, actions n.c.a."/>
    <x v="6"/>
    <n v="1659"/>
  </r>
  <r>
    <s v="Frais de rech. en éducation/pol. enseign."/>
    <s v="Frais de rech. en éducation/pol. enseign."/>
    <s v="40411230"/>
    <m/>
    <x v="0"/>
    <n v="10"/>
    <n v="100"/>
    <s v="09. Opvoeding"/>
    <x v="2"/>
    <s v="Franse Gemeenschap"/>
    <x v="1"/>
    <x v="6"/>
    <s v="324 Subsidies voor studies, enquêtes, expertise-contracten, onderzoekcontracten, acties n.e.g."/>
    <s v="324 Subventions pour études, enquêtes, contrats d'expertise, contrats de recherche, actions n.c.a."/>
    <x v="6"/>
    <n v="10"/>
  </r>
  <r>
    <s v="Subvention recherches &amp; études pédagogiques"/>
    <s v="Subvention recherches &amp; études pédagogiques"/>
    <s v="40433308"/>
    <m/>
    <x v="0"/>
    <n v="43"/>
    <n v="55"/>
    <s v="09. Opvoeding"/>
    <x v="2"/>
    <s v="Franse Gemeenschap"/>
    <x v="1"/>
    <x v="6"/>
    <s v="324 Subsidies voor studies, enquêtes, expertise-contracten, onderzoekcontracten, acties n.e.g."/>
    <s v="324 Subventions pour études, enquêtes, contrats d'expertise, contrats de recherche, actions n.c.a."/>
    <x v="6"/>
    <n v="23.65"/>
  </r>
  <r>
    <s v="Dépenses de service (frais de fonctionnement)"/>
    <s v="Dépenses de service (frais de fonctionnement)"/>
    <s v="45021202"/>
    <m/>
    <x v="0"/>
    <n v="39"/>
    <n v="25"/>
    <s v="13. Algemene kennisvooruitgang: O&amp;O gefinancierd uit andere bronnen dan AUF"/>
    <x v="1"/>
    <s v="Franse Gemeenschap"/>
    <x v="1"/>
    <x v="6"/>
    <s v="322 Administratie, controle, commissies, jury's..."/>
    <s v="322 Administration, contrôle, commissions, jurys..."/>
    <x v="6"/>
    <n v="9.75"/>
  </r>
  <r>
    <s v="Dépenses de service (biens durables)"/>
    <s v="Dépenses de service (biens durables)"/>
    <s v="45027401"/>
    <m/>
    <x v="0"/>
    <n v="8"/>
    <n v="25"/>
    <s v="13. Algemene kennisvooruitgang: O&amp;O gefinancierd uit andere bronnen dan AUF"/>
    <x v="1"/>
    <s v="Franse Gemeenschap"/>
    <x v="1"/>
    <x v="6"/>
    <s v="322 Administratie, controle, commissies, jury's..."/>
    <s v="322 Administration, contrôle, commissions, jurys..."/>
    <x v="6"/>
    <n v="2"/>
  </r>
  <r>
    <s v="Subvention IHBR/EFAthènes"/>
    <s v="Subvention IHBR/EFAthènes"/>
    <s v="45113303"/>
    <m/>
    <x v="0"/>
    <n v="34"/>
    <n v="100"/>
    <s v="13. Algemene kennisvooruitgang: O&amp;O gefinancierd uit andere bronnen dan AUF"/>
    <x v="1"/>
    <s v="Franse Gemeenschap"/>
    <x v="1"/>
    <x v="6"/>
    <s v="323 Subsidies aan instellingen en verenigingen n.e.g."/>
    <s v="323 Subventions aux institutions et associations n.c.a."/>
    <x v="6"/>
    <n v="34"/>
  </r>
  <r>
    <s v="Subventions Assoc. scientif. et univ."/>
    <s v="Subventions Assoc. scientif. et univ."/>
    <s v="45123305"/>
    <m/>
    <x v="0"/>
    <n v="46"/>
    <n v="100"/>
    <s v="13. Algemene kennisvooruitgang: O&amp;O gefinancierd uit andere bronnen dan AUF"/>
    <x v="1"/>
    <s v="Franse Gemeenschap"/>
    <x v="1"/>
    <x v="6"/>
    <s v="321 Subsidies reizen, beurzen, congressen, publikaties, tentoonstellingen..."/>
    <s v="321 Subventions, voyages, bourses, congrès, publications, expositions..."/>
    <x v="6"/>
    <n v="46"/>
  </r>
  <r>
    <s v="Subvention centre de recherche en math. (CREM)"/>
    <s v="Subvention centre de recherche en math. (CREM)"/>
    <s v="45123306"/>
    <m/>
    <x v="0"/>
    <n v="69"/>
    <n v="100"/>
    <s v="13. Algemene kennisvooruitgang: O&amp;O gefinancierd uit andere bronnen dan AUF"/>
    <x v="1"/>
    <s v="Franse Gemeenschap"/>
    <x v="1"/>
    <x v="6"/>
    <s v="323 Subsidies aan instellingen en verenigingen n.e.g."/>
    <s v="323 Subventions aux institutions et associations n.c.a."/>
    <x v="6"/>
    <n v="69"/>
  </r>
  <r>
    <s v="AUF"/>
    <s v="AUF"/>
    <s v="45123307"/>
    <m/>
    <x v="0"/>
    <n v="74"/>
    <n v="25"/>
    <s v="13. Algemene kennisvooruitgang: O&amp;O gefinancierd uit andere bronnen dan AUF"/>
    <x v="1"/>
    <s v="Franse Gemeenschap"/>
    <x v="1"/>
    <x v="6"/>
    <s v="313 Subsidies aan instellingen en verenigingen n.e.g."/>
    <s v="313 Subventions aux institutions et associations n.c.a."/>
    <x v="6"/>
    <n v="18.5"/>
  </r>
  <r>
    <s v="Subvention diffusion connaiss.scientifique"/>
    <s v="Subvention diffusion connaiss.scientifique"/>
    <s v="45123308"/>
    <m/>
    <x v="0"/>
    <n v="238"/>
    <n v="100"/>
    <s v="13. Algemene kennisvooruitgang: O&amp;O gefinancierd uit andere bronnen dan AUF"/>
    <x v="1"/>
    <s v="Franse Gemeenschap"/>
    <x v="1"/>
    <x v="6"/>
    <s v="321 Subsidies reizen, beurzen, congressen, publikaties, tentoonstellingen..."/>
    <s v="321 Subventions, voyages, bourses, congrès, publications, expositions..."/>
    <x v="6"/>
    <n v="238"/>
  </r>
  <r>
    <s v="Subventions à l'université des aînés"/>
    <s v="Subventions à l'université des aînés"/>
    <s v="45123309"/>
    <m/>
    <x v="0"/>
    <n v="26"/>
    <n v="25"/>
    <s v="13. Algemene kennisvooruitgang: O&amp;O gefinancierd uit andere bronnen dan AUF"/>
    <x v="1"/>
    <s v="Franse Gemeenschap"/>
    <x v="1"/>
    <x v="6"/>
    <s v="730 Andere programma's en projecten op internationaal vlak"/>
    <s v="730 Autres programmes et projets au niveau international"/>
    <x v="3"/>
    <n v="6.5"/>
  </r>
  <r>
    <s v="Subvention FRSFC/I.M. (Inst. Intern. E. Solvay)"/>
    <s v="Subvention FRSFC/I.M. (Inst. Intern. E. Solvay)"/>
    <s v="45123310"/>
    <m/>
    <x v="0"/>
    <n v="47"/>
    <n v="100"/>
    <s v="13. Algemene kennisvooruitgang: O&amp;O gefinancierd uit andere bronnen dan AUF"/>
    <x v="1"/>
    <s v="Franse Gemeenschap"/>
    <x v="1"/>
    <x v="6"/>
    <s v="440 FCFO - Fonds voor Collectief Fundamenteel Onderzoek-initiatief minister"/>
    <s v="440 FRFC - Fonds de la Recherche fondamentale collective-initiative ministérielle"/>
    <x v="0"/>
    <n v="47"/>
  </r>
  <r>
    <s v="Subvention FRSFC/I.M. (CRISP)"/>
    <s v="Subvention FRSFC/I.M. (CRISP)"/>
    <s v="45123311"/>
    <m/>
    <x v="0"/>
    <n v="404"/>
    <n v="100"/>
    <s v="13. Algemene kennisvooruitgang: O&amp;O gefinancierd uit andere bronnen dan AUF"/>
    <x v="1"/>
    <s v="Franse Gemeenschap"/>
    <x v="1"/>
    <x v="6"/>
    <s v="440 FCFO - Fonds voor Collectief Fundamenteel Onderzoek-initiatief minister"/>
    <s v="440 FRFC - Fonds de la Recherche fondamentale collective-initiative ministérielle"/>
    <x v="0"/>
    <n v="404"/>
  </r>
  <r>
    <s v="Subvention FRSFC/I.M."/>
    <s v="Subvention FRSFC/I.M."/>
    <s v="45203101"/>
    <m/>
    <x v="0"/>
    <n v="112"/>
    <n v="100"/>
    <s v="13. Algemene kennisvooruitgang: O&amp;O gefinancierd uit andere bronnen dan AUF"/>
    <x v="1"/>
    <s v="Franse Gemeenschap"/>
    <x v="1"/>
    <x v="6"/>
    <s v="440 FCFO - Fonds voor Collectief Fundamenteel Onderzoek-initiatief minister"/>
    <s v="440 FRFC - Fonds de la Recherche fondamentale collective-initiative ministérielle"/>
    <x v="0"/>
    <n v="112"/>
  </r>
  <r>
    <s v="Subvention FRSFC/I.M. (sites archéologiques)"/>
    <s v="Subvention FRSFC/I.M. (sites archéologiques)"/>
    <s v="45203302"/>
    <m/>
    <x v="0"/>
    <n v="68"/>
    <n v="100"/>
    <s v="13. Algemene kennisvooruitgang: O&amp;O gefinancierd uit andere bronnen dan AUF"/>
    <x v="1"/>
    <s v="Franse Gemeenschap"/>
    <x v="1"/>
    <x v="6"/>
    <s v="440 FCFO - Fonds voor Collectief Fundamenteel Onderzoek-initiatief minister"/>
    <s v="440 FRFC - Fonds de la Recherche fondamentale collective-initiative ministérielle"/>
    <x v="0"/>
    <n v="68"/>
  </r>
  <r>
    <s v="Printemps des Sciences"/>
    <s v="Printemps des Sciences"/>
    <s v="45310101"/>
    <m/>
    <x v="0"/>
    <n v="269"/>
    <n v="100"/>
    <s v="13. Algemene kennisvooruitgang: O&amp;O gefinancierd uit andere bronnen dan AUF"/>
    <x v="1"/>
    <s v="Franse Gemeenschap"/>
    <x v="1"/>
    <x v="6"/>
    <s v="321 Subsidies reizen, beurzen, congressen, publikaties, tentoonstellingen..."/>
    <s v="321 Subventions, voyages, bourses, congrès, publications, expositions..."/>
    <x v="6"/>
    <n v="269"/>
  </r>
  <r>
    <s v="Subvention prix, bourses et voyages en groupe"/>
    <s v="Subvention prix, bourses et voyages en groupe"/>
    <s v="45313309"/>
    <m/>
    <x v="0"/>
    <n v="167"/>
    <n v="100"/>
    <s v="13. Algemene kennisvooruitgang: O&amp;O gefinancierd uit andere bronnen dan AUF"/>
    <x v="1"/>
    <s v="Franse Gemeenschap"/>
    <x v="1"/>
    <x v="6"/>
    <s v="321 Subsidies reizen, beurzen, congressen, publikaties, tentoonstellingen..."/>
    <s v="321 Subventions, voyages, bourses, congrès, publications, expositions..."/>
    <x v="6"/>
    <n v="167"/>
  </r>
  <r>
    <s v="Subventions aux associations étudiants"/>
    <s v="Subventions aux associations étudiants"/>
    <s v="45313311"/>
    <m/>
    <x v="0"/>
    <n v="105"/>
    <n v="10"/>
    <s v="09. Opvoeding"/>
    <x v="2"/>
    <s v="Franse Gemeenschap"/>
    <x v="1"/>
    <x v="6"/>
    <s v="321 Subsidies reizen, beurzen, congressen, publikaties, tentoonstellingen..."/>
    <s v="321 Subventions, voyages, bourses, congrès, publications, expositions..."/>
    <x v="6"/>
    <n v="10.5"/>
  </r>
  <r>
    <s v="Subvention légale FNRS"/>
    <s v="Subvention légale FNRS"/>
    <s v="45334104"/>
    <m/>
    <x v="0"/>
    <n v="71464"/>
    <n v="100"/>
    <s v="13. Algemene kennisvooruitgang: O&amp;O gefinancierd uit andere bronnen dan AUF"/>
    <x v="1"/>
    <s v="Franse Gemeenschap"/>
    <x v="1"/>
    <x v="6"/>
    <s v="510 NFWO - Nationaal Fonds voor Wetenschappelijk Onderzoek"/>
    <s v="510 FNRS - Fonds national de Recherche scientifique"/>
    <x v="2"/>
    <n v="71464"/>
  </r>
  <r>
    <s v="Subvention légale FRIA"/>
    <s v="Subvention légale FRIA"/>
    <s v="45334107"/>
    <m/>
    <x v="0"/>
    <n v="6990"/>
    <n v="100"/>
    <s v="13. Algemene kennisvooruitgang: O&amp;O gefinancierd uit andere bronnen dan AUF"/>
    <x v="1"/>
    <s v="Franse Gemeenschap"/>
    <x v="1"/>
    <x v="6"/>
    <s v="450 Specialisatiebeurzen (ex-IWONL)"/>
    <s v="450 Bourses de spécialisation (ex-IRSIA)"/>
    <x v="0"/>
    <n v="6990"/>
  </r>
  <r>
    <s v="Subvention légale FRESH"/>
    <s v="Subvention légale FRESH"/>
    <s v="45334109"/>
    <m/>
    <x v="0"/>
    <n v="5290"/>
    <n v="100"/>
    <s v="13. Algemene kennisvooruitgang: O&amp;O gefinancierd uit andere bronnen dan AUF"/>
    <x v="1"/>
    <s v="Franse Gemeenschap"/>
    <x v="1"/>
    <x v="6"/>
    <s v="550 ICM - Interuniversitaire College voor Doctoraatsstudies in de Managementwetenschappen"/>
    <s v="550 CIM - Collège interuniversitaire d'Etudes doctorales dans les Sciences du Management"/>
    <x v="2"/>
    <n v="5290"/>
  </r>
  <r>
    <s v="Subvention légale FRSFC"/>
    <s v="Subvention légale FRSFC"/>
    <s v="45334110"/>
    <m/>
    <x v="0"/>
    <n v="15949"/>
    <n v="100"/>
    <s v="13. Algemene kennisvooruitgang: O&amp;O gefinancierd uit andere bronnen dan AUF"/>
    <x v="1"/>
    <s v="Franse Gemeenschap"/>
    <x v="1"/>
    <x v="6"/>
    <s v="520 FCFO - Fonds voor Collectief Fundamenteel Onderzoek-initiatief navorsers"/>
    <s v="520 FRFC - Fonds de la Recherche fondamentale collective-initiative chercheurs"/>
    <x v="2"/>
    <n v="15949"/>
  </r>
  <r>
    <s v="Subvention infrastructures de recherche"/>
    <s v="Subvention infrastructures de recherche"/>
    <s v="45344110"/>
    <m/>
    <x v="0"/>
    <n v="600"/>
    <n v="15"/>
    <s v="13. Algemene kennisvooruitgang: O&amp;O gefinancierd uit andere bronnen dan AUF"/>
    <x v="1"/>
    <s v="Franse Gemeenschap"/>
    <x v="1"/>
    <x v="6"/>
    <s v="323 Subsidies aan instellingen en verenigingen n.e.g."/>
    <s v="323 Subventions aux institutions et associations n.c.a."/>
    <x v="6"/>
    <n v="90"/>
  </r>
  <r>
    <s v="Subvention A.R.C."/>
    <s v="Subvention A.R.C."/>
    <s v="45354113"/>
    <m/>
    <x v="0"/>
    <n v="15393"/>
    <n v="100"/>
    <s v="13. Algemene kennisvooruitgang: O&amp;O gefinancierd uit andere bronnen dan AUF"/>
    <x v="1"/>
    <s v="Franse Gemeenschap"/>
    <x v="1"/>
    <x v="6"/>
    <s v="420 GOA - Geconcerteerde onderzoekacties"/>
    <s v="420 ARC - Actions de Recherche concertées"/>
    <x v="0"/>
    <n v="15393"/>
  </r>
  <r>
    <s v="Fonds spéciaux univ."/>
    <s v="Fonds spéciaux univ."/>
    <s v="45354114"/>
    <m/>
    <x v="0"/>
    <n v="15308"/>
    <n v="100"/>
    <s v="13. Algemene kennisvooruitgang: O&amp;O gefinancierd uit andere bronnen dan AUF"/>
    <x v="1"/>
    <s v="Franse Gemeenschap"/>
    <x v="1"/>
    <x v="6"/>
    <s v="130 Speciale fondsen voor onderzoek in universiteiten"/>
    <s v="130 Fonds spéciaux de recherche dans les universités"/>
    <x v="4"/>
    <n v="15308"/>
  </r>
  <r>
    <s v="Recherches et enquête en matière d'éducation (OCDE)"/>
    <s v="Recherches et enquête en matière d'éducation (OCDE)"/>
    <s v="45363301"/>
    <m/>
    <x v="0"/>
    <n v="212"/>
    <n v="100"/>
    <s v="09. Opvoeding"/>
    <x v="2"/>
    <s v="Franse Gemeenschap"/>
    <x v="1"/>
    <x v="6"/>
    <s v="730 Andere programma's en projecten op internationaal vlak"/>
    <s v="730 Autres programmes et projets au niveau international"/>
    <x v="3"/>
    <n v="212"/>
  </r>
  <r>
    <s v="Academie Royale des Sciences, Lettres et Beaux-Arts (ARSLB)"/>
    <s v="Academie Royale des Sciences, Lettres et Beaux-Arts (ARSLB)"/>
    <s v="46(6101excl)"/>
    <m/>
    <x v="0"/>
    <n v="1619"/>
    <n v="75"/>
    <s v="13. Algemene kennisvooruitgang: O&amp;O gefinancierd uit andere bronnen dan AUF"/>
    <x v="1"/>
    <s v="Franse Gemeenschap"/>
    <x v="1"/>
    <x v="6"/>
    <s v="220 Academies"/>
    <s v="220 Académies"/>
    <x v="5"/>
    <n v="1214.25"/>
  </r>
  <r>
    <s v="Serv.commissaires &amp; Délégués Gouvt/Univ."/>
    <s v="Serv.commissaires &amp; Délégués Gouvt/Univ."/>
    <s v="54011101"/>
    <m/>
    <x v="0"/>
    <n v="958"/>
    <n v="25"/>
    <s v="13. Algemene kennisvooruitgang: O&amp;O gefinancierd uit andere bronnen dan AUF"/>
    <x v="1"/>
    <s v="Franse Gemeenschap"/>
    <x v="1"/>
    <x v="6"/>
    <s v="322 Administratie, controle, commissies, jury's..."/>
    <s v="322 Administration, contrôle, commissions, jurys..."/>
    <x v="6"/>
    <n v="239.5"/>
  </r>
  <r>
    <s v="Serv.commissaires &amp; Délégués Gouvt/Univ."/>
    <s v="Serv.commissaires &amp; Délégués Gouvt/Univ."/>
    <s v="54011201"/>
    <m/>
    <x v="0"/>
    <n v="489"/>
    <n v="25"/>
    <s v="13. Algemene kennisvooruitgang: O&amp;O gefinancierd uit andere bronnen dan AUF"/>
    <x v="1"/>
    <s v="Franse Gemeenschap"/>
    <x v="1"/>
    <x v="6"/>
    <s v="322 Administratie, controle, commissies, jury's..."/>
    <s v="322 Administration, contrôle, commissions, jurys..."/>
    <x v="6"/>
    <n v="122.25"/>
  </r>
  <r>
    <s v="Serv.commissaires &amp; Délégués Gouvt/Univ."/>
    <s v="Serv.commissaires &amp; Délégués Gouvt/Univ."/>
    <s v="54011202"/>
    <m/>
    <x v="0"/>
    <n v="270"/>
    <n v="25"/>
    <s v="13. Algemene kennisvooruitgang: O&amp;O gefinancierd uit andere bronnen dan AUF"/>
    <x v="1"/>
    <s v="Franse Gemeenschap"/>
    <x v="1"/>
    <x v="6"/>
    <s v="322 Administratie, controle, commissies, jury's..."/>
    <s v="322 Administration, contrôle, commissions, jurys..."/>
    <x v="6"/>
    <n v="67.5"/>
  </r>
  <r>
    <s v="Universités de la communauté-alloc. de fonct."/>
    <s v="Universités de la communauté-alloc. de fonct."/>
    <s v="54104112à14"/>
    <m/>
    <x v="0"/>
    <n v="205556"/>
    <n v="25"/>
    <s v="12. Algemene kennisvooruitgang: O&amp;O gefinancierd uit algemene universiteitsfondsen (AUF)"/>
    <x v="3"/>
    <s v="Franse Gemeenschap"/>
    <x v="1"/>
    <x v="6"/>
    <s v="112 Werkingsuitkering Franstalige instellingen"/>
    <s v="112 Allocation de fonctionnement institutions francophones"/>
    <x v="4"/>
    <n v="51389"/>
  </r>
  <r>
    <s v="AcadémieWallonie-Europe-alloc. De fonct."/>
    <s v="AcadémieWallonie-Europe-alloc. De fonct."/>
    <s v="54104115"/>
    <m/>
    <x v="0"/>
    <n v="11065"/>
    <n v="25"/>
    <s v="12. Algemene kennisvooruitgang: O&amp;O gefinancierd uit algemene universiteitsfondsen (AUF)"/>
    <x v="3"/>
    <s v="Franse Gemeenschap"/>
    <x v="1"/>
    <x v="6"/>
    <s v="112 Werkingsuitkering Franstalige instellingen"/>
    <s v="112 Allocation de fonctionnement institutions francophones"/>
    <x v="4"/>
    <n v="2766.25"/>
  </r>
  <r>
    <s v="Subvention C.H.U."/>
    <s v="Subvention C.H.U."/>
    <s v="54114116"/>
    <m/>
    <x v="0"/>
    <n v="8924"/>
    <n v="25"/>
    <s v="12. Algemene kennisvooruitgang: O&amp;O gefinancierd uit algemene universiteitsfondsen (AUF)"/>
    <x v="3"/>
    <s v="Franse Gemeenschap"/>
    <x v="1"/>
    <x v="6"/>
    <s v="145 Bijzondere kredietlijnen (niet harmoniseerbaar)"/>
    <s v="145 Lignes de crédit particulières (non harmonisables)"/>
    <x v="4"/>
    <n v="2231"/>
  </r>
  <r>
    <s v="Subvention K CHU-Ulg"/>
    <s v="Subvention K CHU-Ulg"/>
    <s v="54116101"/>
    <m/>
    <x v="0"/>
    <n v="2133"/>
    <n v="25"/>
    <s v="12. Algemene kennisvooruitgang: O&amp;O gefinancierd uit algemene universiteitsfondsen (AUF)"/>
    <x v="3"/>
    <s v="Franse Gemeenschap"/>
    <x v="1"/>
    <x v="6"/>
    <s v="144 Academische ziekenhuizen"/>
    <s v="144 Hôpitaux académiques"/>
    <x v="4"/>
    <n v="533.25"/>
  </r>
  <r>
    <s v="Subventions sociales Univ. CFB"/>
    <s v="Subventions sociales Univ. CFB"/>
    <s v="54134115"/>
    <m/>
    <x v="0"/>
    <n v="6811"/>
    <n v="25"/>
    <s v="12. Algemene kennisvooruitgang: O&amp;O gefinancierd uit algemene universiteitsfondsen (AUF)"/>
    <x v="3"/>
    <s v="Franse Gemeenschap"/>
    <x v="1"/>
    <x v="6"/>
    <s v="112 Werkingsuitkering Franstalige instellingen"/>
    <s v="112 Allocation de fonctionnement institutions francophones"/>
    <x v="4"/>
    <n v="1702.75"/>
  </r>
  <r>
    <s v="Art. 34 loi 27/07/71"/>
    <s v="Art. 34 loi 27/07/71"/>
    <s v="54204402"/>
    <m/>
    <x v="0"/>
    <n v="7605"/>
    <n v="25"/>
    <s v="12. Algemene kennisvooruitgang: O&amp;O gefinancierd uit algemene universiteitsfondsen (AUF)"/>
    <x v="3"/>
    <s v="Franse Gemeenschap"/>
    <x v="1"/>
    <x v="6"/>
    <s v="145 Bijzondere kredietlijnen (niet harmoniseerbaar)"/>
    <s v="145 Lignes de crédit particulières (non harmonisables)"/>
    <x v="4"/>
    <n v="1901.25"/>
  </r>
  <r>
    <s v="Subvention Dép. Environnement ULg"/>
    <s v="Subvention Dép. Environnement ULg"/>
    <s v="54214404"/>
    <m/>
    <x v="0"/>
    <n v="3079"/>
    <n v="25"/>
    <s v="12. Algemene kennisvooruitgang: O&amp;O gefinancierd uit algemene universiteitsfondsen (AUF)"/>
    <x v="3"/>
    <s v="Franse Gemeenschap"/>
    <x v="1"/>
    <x v="6"/>
    <s v="121 Fondation Universitaire Luxembourgeoise - F.U.L."/>
    <s v="121 Fondation Universitaire Luxembourgeoise - F.U.L."/>
    <x v="4"/>
    <n v="769.75"/>
  </r>
  <r>
    <s v="Subvention Institut Univ. Etude Judaisme M.Buber"/>
    <s v="Subvention Institut Univ. Etude Judaisme M.Buber"/>
    <s v="54214405"/>
    <m/>
    <x v="0"/>
    <n v="157"/>
    <n v="25"/>
    <s v="13. Algemene kennisvooruitgang: O&amp;O gefinancierd uit andere bronnen dan AUF"/>
    <x v="1"/>
    <s v="Franse Gemeenschap"/>
    <x v="1"/>
    <x v="6"/>
    <s v="128 Universitair Instituut voor de Studie van het Jodendom - Martin Buber"/>
    <s v="128 Institut universitaire pour l'étude du judaïsme - Martin Buber"/>
    <x v="4"/>
    <n v="39.25"/>
  </r>
  <r>
    <s v="Subventions sociales Univ. Subventionnées"/>
    <s v="Subventions sociales Univ. Subventionnées"/>
    <s v="54224403"/>
    <m/>
    <x v="0"/>
    <n v="15868"/>
    <n v="25"/>
    <s v="12. Algemene kennisvooruitgang: O&amp;O gefinancierd uit algemene universiteitsfondsen (AUF)"/>
    <x v="3"/>
    <s v="Franse Gemeenschap"/>
    <x v="1"/>
    <x v="6"/>
    <s v="112 Werkingsuitkering Franstalige instellingen"/>
    <s v="112 Allocation de fonctionnement institutions francophones"/>
    <x v="4"/>
    <n v="3967"/>
  </r>
  <r>
    <s v="Universités libres-alloc. de fonct."/>
    <s v="Universités libres-alloc. de fonct."/>
    <s v="54234412à17"/>
    <m/>
    <x v="0"/>
    <n v="399169"/>
    <n v="25"/>
    <s v="12. Algemene kennisvooruitgang: O&amp;O gefinancierd uit algemene universiteitsfondsen (AUF)"/>
    <x v="3"/>
    <s v="Franse Gemeenschap"/>
    <x v="1"/>
    <x v="6"/>
    <s v="112 Werkingsuitkering Franstalige instellingen"/>
    <s v="112 Allocation de fonctionnement institutions francophones"/>
    <x v="4"/>
    <n v="99792.25"/>
  </r>
  <r>
    <s v="Académie Louvain-alloc. de fonct."/>
    <s v="Académie Louvain-alloc. de fonct."/>
    <s v="54234418"/>
    <m/>
    <x v="0"/>
    <n v="16974"/>
    <n v="25"/>
    <s v="12. Algemene kennisvooruitgang: O&amp;O gefinancierd uit algemene universiteitsfondsen (AUF)"/>
    <x v="3"/>
    <s v="Franse Gemeenschap"/>
    <x v="1"/>
    <x v="6"/>
    <s v="112 Werkingsuitkering Franstalige instellingen"/>
    <s v="112 Allocation de fonctionnement institutions francophones"/>
    <x v="4"/>
    <n v="4243.5"/>
  </r>
  <r>
    <s v="Académie Wallonie-Bruxelles-alloc. de fonct."/>
    <s v="Académie Wallonie-Bruxelles-alloc. de fonct."/>
    <s v="54234419"/>
    <m/>
    <x v="0"/>
    <n v="14051"/>
    <n v="25"/>
    <s v="12. Algemene kennisvooruitgang: O&amp;O gefinancierd uit algemene universiteitsfondsen (AUF)"/>
    <x v="3"/>
    <s v="Franse Gemeenschap"/>
    <x v="1"/>
    <x v="6"/>
    <s v="112 Werkingsuitkering Franstalige instellingen"/>
    <s v="112 Allocation de fonctionnement institutions francophones"/>
    <x v="4"/>
    <n v="3512.75"/>
  </r>
  <r>
    <s v="Subvention CUNIC (Centre Univ. Charleroi)/CIFoP/IPC"/>
    <s v="Subvention CUNIC (Centre Univ. Charleroi)/CIFoP/IPC"/>
    <s v="54303314"/>
    <m/>
    <x v="0"/>
    <n v="241"/>
    <n v="25"/>
    <s v="13. Algemene kennisvooruitgang: O&amp;O gefinancierd uit andere bronnen dan AUF"/>
    <x v="1"/>
    <s v="Franse Gemeenschap"/>
    <x v="1"/>
    <x v="6"/>
    <s v="323 Subsidies aan instellingen en verenigingen n.e.g."/>
    <s v="323 Subventions aux institutions et associations n.c.a."/>
    <x v="6"/>
    <n v="60.25"/>
  </r>
  <r>
    <s v="Achats biens non durables &amp; services"/>
    <s v="Achats biens non durables &amp; services"/>
    <s v="54411201"/>
    <m/>
    <x v="0"/>
    <n v="10"/>
    <n v="25"/>
    <s v="13. Algemene kennisvooruitgang: O&amp;O gefinancierd uit andere bronnen dan AUF"/>
    <x v="1"/>
    <s v="Franse Gemeenschap"/>
    <x v="1"/>
    <x v="6"/>
    <s v="323 Subsidies aan instellingen en verenigingen n.e.g."/>
    <s v="323 Subventions aux institutions et associations n.c.a."/>
    <x v="6"/>
    <n v="2.5"/>
  </r>
  <r>
    <s v="Subvention Promotion Univ."/>
    <s v="Subvention Promotion Univ."/>
    <s v="54413301"/>
    <m/>
    <x v="0"/>
    <n v="44"/>
    <n v="15"/>
    <s v="12. Algemene kennisvooruitgang: O&amp;O gefinancierd uit algemene universiteitsfondsen (AUF)"/>
    <x v="3"/>
    <s v="Franse Gemeenschap"/>
    <x v="1"/>
    <x v="6"/>
    <s v="324 Subsidies voor studies, enquêtes, expertise-contracten, onderzoekcontracten, acties n.e.g."/>
    <s v="324 Subventions pour études, enquêtes, contrats d'expertise, contrats de recherche, actions n.c.a."/>
    <x v="6"/>
    <n v="6.6"/>
  </r>
  <r>
    <s v="Fonct. Cent.rech.Mét. ULg (frais de fonctionnement)"/>
    <s v="Fonct. Cent.rech.Mét. ULg (frais de fonctionnement)"/>
    <s v="54433315"/>
    <m/>
    <x v="0"/>
    <n v="346"/>
    <n v="25"/>
    <s v="06. Industriële productie en technologie"/>
    <x v="0"/>
    <s v="Franse Gemeenschap"/>
    <x v="1"/>
    <x v="6"/>
    <s v="211 Basisfinanciering, werking, investeringen van de WI"/>
    <s v="211 Financement de base, fonctionnement, investissements des IS"/>
    <x v="5"/>
    <n v="86.5"/>
  </r>
  <r>
    <s v="Subvention Fac.Théolo.protest.Bxl. "/>
    <s v="Subvention Fac.Théolo.protest.Bxl. "/>
    <s v="54434414"/>
    <m/>
    <x v="0"/>
    <n v="205"/>
    <n v="25"/>
    <s v="12. Algemene kennisvooruitgang: O&amp;O gefinancierd uit algemene universiteitsfondsen (AUF)"/>
    <x v="3"/>
    <s v="Franse Gemeenschap"/>
    <x v="1"/>
    <x v="6"/>
    <s v="124 Universitaire Faculteit voor Protestantse Godgeleerdheid"/>
    <s v="124 Faculté universitaire de théologie protestante"/>
    <x v="4"/>
    <n v="51.25"/>
  </r>
  <r>
    <s v="Subventions sociales Fac.Théolo.protest.Bxl."/>
    <s v="Subventions sociales Fac.Théolo.protest.Bxl."/>
    <s v="54444415"/>
    <m/>
    <x v="0"/>
    <n v="6"/>
    <n v="25"/>
    <s v="12. Algemene kennisvooruitgang: O&amp;O gefinancierd uit algemene universiteitsfondsen (AUF)"/>
    <x v="3"/>
    <s v="Franse Gemeenschap"/>
    <x v="1"/>
    <x v="6"/>
    <s v="124 Universitaire Faculteit voor Protestantse Godgeleerdheid"/>
    <s v="124 Faculté universitaire de théologie protestante"/>
    <x v="4"/>
    <n v="1.5"/>
  </r>
  <r>
    <s v="Bibliothèque virtuelle"/>
    <s v="Bibliothèque virtuelle"/>
    <s v="54454002"/>
    <m/>
    <x v="0"/>
    <n v="243"/>
    <n v="100"/>
    <s v="13. Algemene kennisvooruitgang: O&amp;O gefinancierd uit andere bronnen dan AUF"/>
    <x v="1"/>
    <s v="Franse Gemeenschap"/>
    <x v="1"/>
    <x v="6"/>
    <s v="112 Werkingsuitkering Franstalige instellingen"/>
    <s v="112 Allocation de fonctionnement institutions francophones"/>
    <x v="4"/>
    <n v="243"/>
  </r>
  <r>
    <s v="Subvention au centre de formation continue"/>
    <s v="Subvention au centre de formation continue"/>
    <s v="54454003"/>
    <m/>
    <x v="0"/>
    <n v="284"/>
    <n v="25"/>
    <s v="12. Algemene kennisvooruitgang: O&amp;O gefinancierd uit algemene universiteitsfondsen (AUF)"/>
    <x v="3"/>
    <s v="Franse Gemeenschap"/>
    <x v="1"/>
    <x v="6"/>
    <s v="124 Universitaire Faculteit voor Protestantse Godgeleerdheid"/>
    <s v="124 Faculté universitaire de théologie protestante"/>
    <x v="4"/>
    <n v="71"/>
  </r>
  <r>
    <s v="Amort. Invst. Immo. Univ."/>
    <s v="Amort. Invst. Immo. Univ."/>
    <s v="8601DETTE"/>
    <m/>
    <x v="0"/>
    <n v="4609"/>
    <n v="25"/>
    <s v="13. Algemene kennisvooruitgang: O&amp;O gefinancierd uit andere bronnen dan AUF"/>
    <x v="1"/>
    <s v="Franse Gemeenschap"/>
    <x v="1"/>
    <x v="6"/>
    <s v="145 Bijzondere kredietlijnen (niet harmoniseerbaar)"/>
    <s v="145 Lignes de crédit particulières (non harmonisables)"/>
    <x v="4"/>
    <n v="1152.25"/>
  </r>
  <r>
    <s v="Bezoldigingen Rijkspersoneel"/>
    <s v="Rémunérations statutaire"/>
    <s v="126210110300"/>
    <s v="12  JUSTITIE"/>
    <x v="2"/>
    <n v="4881"/>
    <n v="55"/>
    <s v="11. Politieke en sociale systemen, structuren en processen"/>
    <x v="7"/>
    <s v="Federale overheid"/>
    <x v="2"/>
    <x v="6"/>
    <s v="211 Basisfinanciering, werking, investeringen van de WI"/>
    <s v="211 Financement de base, fonctionnement, investissements des IS"/>
    <x v="5"/>
    <n v="2684.55"/>
  </r>
  <r>
    <s v="Bezoldigingen niet-statutair personeel"/>
    <s v="Rémunérations non statutaire"/>
    <s v="126210110400"/>
    <s v="12  JUSTITIE"/>
    <x v="2"/>
    <n v="1561"/>
    <n v="55"/>
    <s v="11. Politieke en sociale systemen, structuren en processen"/>
    <x v="7"/>
    <s v="Federale overheid"/>
    <x v="2"/>
    <x v="6"/>
    <s v="211 Basisfinanciering, werking, investeringen van de WI"/>
    <s v="211 Financement de base, fonctionnement, investissements des IS"/>
    <x v="5"/>
    <n v="858.55"/>
  </r>
  <r>
    <s v="Dotatie aan NICC"/>
    <s v="Dotation à l'INCC"/>
    <s v="126211410100"/>
    <s v="12  JUSTITIE"/>
    <x v="2"/>
    <n v="4166"/>
    <n v="55"/>
    <s v="11. Politieke en sociale systemen, structuren en processen"/>
    <x v="7"/>
    <s v="Federale overheid"/>
    <x v="2"/>
    <x v="6"/>
    <s v="211 Basisfinanciering, werking, investeringen van de WI"/>
    <s v="211 Financement de base, fonctionnement, investissements des IS"/>
    <x v="5"/>
    <n v="2291.3000000000002"/>
  </r>
  <r>
    <s v="Personeelskosten - veiligheid van de burgers"/>
    <s v="Dépenses de personnel - sécurité des citoyens"/>
    <s v="135611110010"/>
    <s v="13  BINNENLANDSE ZAKEN"/>
    <x v="3"/>
    <n v="109"/>
    <n v="100"/>
    <s v="11. Politieke en sociale systemen, structuren en processen"/>
    <x v="7"/>
    <s v="Federale overheid"/>
    <x v="2"/>
    <x v="6"/>
    <s v="410 O&amp;O-programma's en -projecten (subsidies en terugvorderbare voorschotten)"/>
    <s v="410 Programmes et projets de R&amp;D (subventions et avances récupérables)"/>
    <x v="0"/>
    <n v="109"/>
  </r>
  <r>
    <s v="Wetenschappelijk onderzoek - veiligheid vd burgers"/>
    <s v="Recherche scientifique - sécurité des citoyens"/>
    <s v="135611124000"/>
    <s v="13  BINNENLANDSE ZAKEN"/>
    <x v="3"/>
    <n v="507"/>
    <n v="100"/>
    <s v="11. Politieke en sociale systemen, structuren en processen"/>
    <x v="7"/>
    <s v="Federale overheid"/>
    <x v="2"/>
    <x v="6"/>
    <s v="410 O&amp;O-programma's en -projecten (subsidies en terugvorderbare voorschotten)"/>
    <s v="410 Programmes et projets de R&amp;D (subventions et avances récupérables)"/>
    <x v="0"/>
    <n v="507"/>
  </r>
  <r>
    <s v="Buiten het land gevestigde int. organ.:IHO (bijdrage begroting Intern.hydrograf.org.-Monaco)"/>
    <s v="Organis. intern. en dehors du pays:OHI (quote part dans le budget de l'org.hydrogr.intern.-Monaco)"/>
    <s v="145321354001"/>
    <s v="14  BUITENLANDSE ZAKEN, BUITENLANDSE HANDEL EN ONTWIKKELINGSSAMENWERKING"/>
    <x v="4"/>
    <n v="4666"/>
    <n v="1.0280573998714928"/>
    <s v="01. Exploratie en exploitatie van het aardse milieu"/>
    <x v="8"/>
    <s v="Federale overheid"/>
    <x v="2"/>
    <x v="6"/>
    <s v="720 Andere Belgische bijdragen aan internationale organisaties, instellingen en verenigingen"/>
    <s v="720 Autres contributions belges aux organisations, institutions et associations internationales"/>
    <x v="3"/>
    <n v="47.969158278003853"/>
  </r>
  <r>
    <s v="Buiten het land gevestigde int. organ.:AIEA (bijdrage in de begroting)(kernenergie)"/>
    <s v="Organisation internat. en dehors du pays:AIEA (quote-part dans le budget)"/>
    <s v="145321354001"/>
    <s v="14  BUITENLANDSE ZAKEN, BUITENLANDSE HANDEL EN ONTWIKKELINGSSAMENWERKING"/>
    <x v="4"/>
    <n v="4666"/>
    <n v="94.517027200685362"/>
    <s v="05. Energie"/>
    <x v="12"/>
    <s v="Federale overheid"/>
    <x v="2"/>
    <x v="6"/>
    <s v="720 Andere Belgische bijdragen aan internationale organisaties, instellingen en verenigingen"/>
    <s v="720 Autres contributions belges aux organisations, institutions et associations internationales"/>
    <x v="3"/>
    <n v="4410.1644891839787"/>
  </r>
  <r>
    <s v="Buiten het land gevestigde int. organ.:OESO (bijdrage begroting)"/>
    <s v="Organisation internat. en dehors du pays:OCDE (quote-part dans le budget)"/>
    <s v="145321354001"/>
    <s v="14  BUITENLANDSE ZAKEN, BUITENLANDSE HANDEL EN ONTWIKKELINGSSAMENWERKING"/>
    <x v="4"/>
    <n v="4666"/>
    <n v="4.4549153994431361"/>
    <s v="11. Politieke en sociale systemen, structuren en processen"/>
    <x v="7"/>
    <s v="Federale overheid"/>
    <x v="2"/>
    <x v="6"/>
    <s v="720 Andere Belgische bijdragen aan internationale organisaties, instellingen en verenigingen"/>
    <s v="720 Autres contributions belges aux organisations, institutions et associations internationales"/>
    <x v="3"/>
    <n v="207.86635253801671"/>
  </r>
  <r>
    <s v="Toelage aan het Eur. Centrum voor Ontwikkelingsbeleid en Management"/>
    <s v="Subside au Centre eur. pour la Politique de Développ. et le Mangement"/>
    <s v="145422353034"/>
    <s v="14  BUITENLANDSE ZAKEN, BUITENLANDSE HANDEL EN ONTWIKKELINGSSAMENWERKING"/>
    <x v="4"/>
    <n v="400"/>
    <n v="55"/>
    <s v="11. Politieke en sociale systemen, structuren en processen"/>
    <x v="7"/>
    <s v="Federale overheid"/>
    <x v="2"/>
    <x v="6"/>
    <s v="720 Andere Belgische bijdragen aan internationale organisaties, instellingen en verenigingen"/>
    <s v="720 Autres contributions belges aux organisations, institutions et associations internationales"/>
    <x v="3"/>
    <n v="220"/>
  </r>
  <r>
    <s v="Toelagen aan het Instituut voor Tropische Geneeskunde (ex BA 54 22 33.00.34)"/>
    <s v="subsides à l'Institut de Médecine Tropicale (ex BA 54 22 33.00.34)"/>
    <s v="145422412539"/>
    <s v="14  BUITENLANDSE ZAKEN, BUITENLANDSE HANDEL EN ONTWIKKELINGSSAMENWERKING"/>
    <x v="4"/>
    <n v="14684"/>
    <n v="100"/>
    <s v="07. Gezondheid"/>
    <x v="4"/>
    <s v="Federale overheid"/>
    <x v="2"/>
    <x v="6"/>
    <s v="730 Andere programma's en projecten op internationaal vlak"/>
    <s v="730 Autres programmes et projets au niveau international"/>
    <x v="3"/>
    <n v="14684"/>
  </r>
  <r>
    <s v="Toelagen aan het KBIN (ex BA 145422 33.00.31)"/>
    <s v="Subsides à l'IRSN (ex BA 145422 33.00.31)"/>
    <s v="145422413037"/>
    <s v="14  BUITENLANDSE ZAKEN, BUITENLANDSE HANDEL EN ONTWIKKELINGSSAMENWERKING"/>
    <x v="4"/>
    <n v="1200"/>
    <n v="100"/>
    <s v="11. Politieke en sociale systemen, structuren en processen"/>
    <x v="7"/>
    <s v="Federale overheid"/>
    <x v="2"/>
    <x v="6"/>
    <s v="730 Andere programma's en projecten op internationaal vlak"/>
    <s v="730 Autres programmes et projets au niveau international"/>
    <x v="3"/>
    <n v="1200"/>
  </r>
  <r>
    <s v="Toelagen aan het KMMA (ex BA 54 22 33.00.32)"/>
    <s v="Subsides au MRAC (ex BA 54 22 33.00.32)"/>
    <s v="145422413038"/>
    <s v="14  BUITENLANDSE ZAKEN, BUITENLANDSE HANDEL EN ONTWIKKELINGSSAMENWERKING"/>
    <x v="4"/>
    <n v="3180"/>
    <n v="100"/>
    <s v="13. Algemene kennisvooruitgang: O&amp;O gefinancierd uit andere bronnen dan AUF"/>
    <x v="1"/>
    <s v="Federale overheid"/>
    <x v="2"/>
    <x v="6"/>
    <s v="730 Andere programma's en projecten op internationaal vlak"/>
    <s v="730 Autres programmes et projets au niveau international"/>
    <x v="3"/>
    <n v="3180"/>
  </r>
  <r>
    <s v="Vl. univ. samenw.: opleidingskosten VLIR"/>
    <s v="Coop. univ. flam.: frais de formation VLIR"/>
    <s v="145424452550"/>
    <s v="14  BUITENLANDSE ZAKEN, BUITENLANDSE HANDEL EN ONTWIKKELINGSSAMENWERKING"/>
    <x v="4"/>
    <n v="3000"/>
    <n v="25"/>
    <s v="12. Algemene kennisvooruitgang: O&amp;O gefinancierd uit algemene universiteitsfondsen (AUF)"/>
    <x v="3"/>
    <s v="Federale overheid"/>
    <x v="2"/>
    <x v="6"/>
    <s v="113 Werkingsuitkering voor studenten OL"/>
    <s v="113 Allocation de fonctionnement pour les étudiants PVD"/>
    <x v="4"/>
    <n v="750"/>
  </r>
  <r>
    <s v="Vl. univ. samenw.:univ. initiatieven -institutionele samenwerking VLIR"/>
    <s v="Coop. univ. flam.:initiatives univ.-coopération institutionnelle VLIR"/>
    <s v="145424452552"/>
    <s v="14  BUITENLANDSE ZAKEN, BUITENLANDSE HANDEL EN ONTWIKKELINGSSAMENWERKING"/>
    <x v="4"/>
    <n v="10010"/>
    <n v="43"/>
    <s v="11. Politieke en sociale systemen, structuren en processen"/>
    <x v="7"/>
    <s v="Federale overheid"/>
    <x v="2"/>
    <x v="6"/>
    <s v="730 Andere programma's en projecten op internationaal vlak"/>
    <s v="730 Autres programmes et projets au niveau international"/>
    <x v="3"/>
    <n v="4304.3"/>
  </r>
  <r>
    <s v="Vl. univ. samenw.: Eigen initiatieven VLIR"/>
    <s v="Coop. univ. flam.: Initiatives propres VLIR"/>
    <s v="145424452553"/>
    <s v="14  BUITENLANDSE ZAKEN, BUITENLANDSE HANDEL EN ONTWIKKELINGSSAMENWERKING"/>
    <x v="4"/>
    <n v="5350"/>
    <n v="100"/>
    <s v="11. Politieke en sociale systemen, structuren en processen"/>
    <x v="7"/>
    <s v="Federale overheid"/>
    <x v="2"/>
    <x v="6"/>
    <s v="730 Andere programma's en projecten op internationaal vlak"/>
    <s v="730 Autres programmes et projets au niveau international"/>
    <x v="3"/>
    <n v="5350"/>
  </r>
  <r>
    <s v="Noord-acties VLIR"/>
    <s v="Actions-Nord VLIR"/>
    <s v="145424452554"/>
    <s v="14  BUITENLANDSE ZAKEN, BUITENLANDSE HANDEL EN ONTWIKKELINGSSAMENWERKING"/>
    <x v="4"/>
    <n v="7811"/>
    <n v="3.7962451684152403"/>
    <s v="11. Politieke en sociale systemen, structuren en processen"/>
    <x v="7"/>
    <s v="Federale overheid"/>
    <x v="2"/>
    <x v="6"/>
    <s v="730 Andere programma's en projecten op internationaal vlak"/>
    <s v="730 Autres programmes et projets au niveau international"/>
    <x v="3"/>
    <n v="296.52471010491439"/>
  </r>
  <r>
    <s v="Noord-acties VLIR"/>
    <s v="Actions-Nord VLIR"/>
    <s v="145424452554"/>
    <s v="14  BUITENLANDSE ZAKEN, BUITENLANDSE HANDEL EN ONTWIKKELINGSSAMENWERKING"/>
    <x v="4"/>
    <n v="7811"/>
    <n v="17.214246272777469"/>
    <s v="13. Algemene kennisvooruitgang: O&amp;O gefinancierd uit andere bronnen dan AUF"/>
    <x v="1"/>
    <s v="Federale overheid"/>
    <x v="2"/>
    <x v="6"/>
    <s v="322 Administratie, controle, commissies, jury's..."/>
    <s v="322 Administration, contrôle, commissions, jurys..."/>
    <x v="6"/>
    <n v="1344.6047763666481"/>
  </r>
  <r>
    <s v="Fr. univ. samenw.: opleidingskosten ARES"/>
    <s v="Coop. univ. fr: frais de formation ARES"/>
    <s v="145425452450"/>
    <s v="14  BUITENLANDSE ZAKEN, BUITENLANDSE HANDEL EN ONTWIKKELINGSSAMENWERKING"/>
    <x v="4"/>
    <n v="7000"/>
    <n v="25"/>
    <s v="12. Algemene kennisvooruitgang: O&amp;O gefinancierd uit algemene universiteitsfondsen (AUF)"/>
    <x v="3"/>
    <s v="Federale overheid"/>
    <x v="2"/>
    <x v="6"/>
    <s v="113 Werkingsuitkering voor studenten OL"/>
    <s v="113 Allocation de fonctionnement pour les étudiants PVD"/>
    <x v="4"/>
    <n v="1750"/>
  </r>
  <r>
    <s v="Fr. univ. samenw.: institutionele samenwerking ARES"/>
    <s v="Coop. univ. fr: coopération institutionnelle ARES"/>
    <s v="145425452452"/>
    <s v="14  BUITENLANDSE ZAKEN, BUITENLANDSE HANDEL EN ONTWIKKELINGSSAMENWERKING"/>
    <x v="4"/>
    <n v="7803"/>
    <n v="43"/>
    <s v="11. Politieke en sociale systemen, structuren en processen"/>
    <x v="7"/>
    <s v="Federale overheid"/>
    <x v="2"/>
    <x v="6"/>
    <s v="730 Andere programma's en projecten op internationaal vlak"/>
    <s v="730 Autres programmes et projets au niveau international"/>
    <x v="3"/>
    <n v="3355.29"/>
  </r>
  <r>
    <s v="Fr. univ. samenw.: Eigen initiatieven ARES"/>
    <s v="Coop. univ. fr: Initiatives propres ARES"/>
    <s v="145425452453"/>
    <s v="14  BUITENLANDSE ZAKEN, BUITENLANDSE HANDEL EN ONTWIKKELINGSSAMENWERKING"/>
    <x v="4"/>
    <n v="5271"/>
    <n v="100"/>
    <s v="11. Politieke en sociale systemen, structuren en processen"/>
    <x v="7"/>
    <s v="Federale overheid"/>
    <x v="2"/>
    <x v="6"/>
    <s v="730 Andere programma's en projecten op internationaal vlak"/>
    <s v="730 Autres programmes et projets au niveau international"/>
    <x v="3"/>
    <n v="5271"/>
  </r>
  <r>
    <s v="Noord-acties ARES"/>
    <s v="Actions-Nord ARES"/>
    <s v="145425452454"/>
    <s v="14  BUITENLANDSE ZAKEN, BUITENLANDSE HANDEL EN ONTWIKKELINGSSAMENWERKING"/>
    <x v="4"/>
    <n v="5897"/>
    <n v="4.2427701674277021"/>
    <s v="11. Politieke en sociale systemen, structuren en processen"/>
    <x v="7"/>
    <s v="Federale overheid"/>
    <x v="2"/>
    <x v="6"/>
    <s v="730 Andere programma's en projecten op internationaal vlak"/>
    <s v="730 Autres programmes et projets au niveau international"/>
    <x v="3"/>
    <n v="250.19615677321158"/>
  </r>
  <r>
    <s v="Noord-acties ARES"/>
    <s v="Actions-Nord ARES"/>
    <s v="145425452454"/>
    <s v="14  BUITENLANDSE ZAKEN, BUITENLANDSE HANDEL EN ONTWIKKELINGSSAMENWERKING"/>
    <x v="4"/>
    <n v="5897"/>
    <n v="18.160197869101978"/>
    <s v="13. Algemene kennisvooruitgang: O&amp;O gefinancierd uit andere bronnen dan AUF"/>
    <x v="1"/>
    <s v="Federale overheid"/>
    <x v="2"/>
    <x v="6"/>
    <s v="322 Administratie, controle, commissies, jury's..."/>
    <s v="322 Administration, contrôle, commissions, jurys..."/>
    <x v="6"/>
    <n v="1070.9068683409437"/>
  </r>
  <r>
    <s v="Intern. instel. in het bnl : geld. bijdrage bijz. progr. intern. instel. (UIESP)"/>
    <s v="Instit. intern. établies dans le pays: contrib. financière aux progr. spéc."/>
    <s v="145432354006"/>
    <s v="14  BUITENLANDSE ZAKEN, BUITENLANDSE HANDEL EN ONTWIKKELINGSSAMENWERKING"/>
    <x v="4"/>
    <n v="9097"/>
    <n v="100"/>
    <s v="11. Politieke en sociale systemen, structuren en processen"/>
    <x v="7"/>
    <s v="Federale overheid"/>
    <x v="2"/>
    <x v="6"/>
    <s v="730 Andere programma's en projecten op internationaal vlak"/>
    <s v="730 Autres programmes et projets au niveau international"/>
    <x v="3"/>
    <n v="9097"/>
  </r>
  <r>
    <s v="Koninklijk Hoger Instituut voor Defensie"/>
    <s v="Institut Royal Supérieur de Défense"/>
    <s v="167041100000"/>
    <s v="16  LANDSVERDEDIGING"/>
    <x v="5"/>
    <n v="13677.79117442952"/>
    <n v="25"/>
    <s v="12. Algemene kennisvooruitgang: O&amp;O gefinancierd uit algemene universiteitsfondsen (AUF)"/>
    <x v="3"/>
    <s v="Federale overheid"/>
    <x v="2"/>
    <x v="6"/>
    <s v="125 Koninklijk Hoger Instituut voor Landsverdediging"/>
    <s v="125 Institut royal supérieur de Défense"/>
    <x v="4"/>
    <n v="3419.4477936073799"/>
  </r>
  <r>
    <s v="Koninklijke Militaire School"/>
    <s v="Ecole Royale Militaire"/>
    <s v="167041100000"/>
    <s v="16  LANDSVERDEDIGING"/>
    <x v="5"/>
    <n v="30224.190455974196"/>
    <n v="25"/>
    <s v="12. Algemene kennisvooruitgang: O&amp;O gefinancierd uit algemene universiteitsfondsen (AUF)"/>
    <x v="3"/>
    <s v="Federale overheid"/>
    <x v="2"/>
    <x v="6"/>
    <s v="126 Koninklijke Militaire School"/>
    <s v="126 Ecole royale militaire"/>
    <x v="4"/>
    <n v="7556.047613993549"/>
  </r>
  <r>
    <s v="KoninklijkLegermuseum"/>
    <s v="Musée Royal de l'Armée"/>
    <s v="167041100000"/>
    <s v="16  LANDSVERDEDIGING"/>
    <x v="5"/>
    <n v="8314.0183695962751"/>
    <n v="55"/>
    <s v="13. Algemene kennisvooruitgang: O&amp;O gefinancierd uit andere bronnen dan AUF"/>
    <x v="1"/>
    <s v="Federale overheid"/>
    <x v="2"/>
    <x v="6"/>
    <s v="211 Basisfinanciering, werking, investeringen van de WI"/>
    <s v="211 Financement de base, fonctionnement, investissements des IS"/>
    <x v="5"/>
    <n v="4572.710103277951"/>
  </r>
  <r>
    <s v="Bezoldigingen niet statutair personeel"/>
    <s v="Rénumérations personnel non statutaire"/>
    <s v="167111000400"/>
    <s v="16  LANDSVERDEDIGING"/>
    <x v="5"/>
    <n v="2277"/>
    <n v="55"/>
    <s v="14. Landsverdediging"/>
    <x v="13"/>
    <s v="Federale overheid"/>
    <x v="2"/>
    <x v="6"/>
    <s v="314 Subsidies voor studies, enquêtes, onderzoek-contracten, acties n.e.g."/>
    <s v="314 Subventions pour études, enquêtes, contrats de recherche, actions n.c.a."/>
    <x v="6"/>
    <n v="1252.3499999999999"/>
  </r>
  <r>
    <s v="Progr. wet. onderzoek : Lopende aankopen van goederen en diensten"/>
    <s v="Progr. rech. sc. : achats courants de biens et de services"/>
    <s v="167212110100"/>
    <s v="16  LANDSVERDEDIGING"/>
    <x v="5"/>
    <n v="2411"/>
    <n v="100"/>
    <s v="14. Landsverdediging"/>
    <x v="13"/>
    <s v="Federale overheid"/>
    <x v="2"/>
    <x v="6"/>
    <s v="314 Subsidies voor studies, enquêtes, onderzoek-contracten, acties n.e.g."/>
    <s v="314 Subventions pour études, enquêtes, contrats de recherche, actions n.c.a."/>
    <x v="6"/>
    <n v="2411"/>
  </r>
  <r>
    <s v="Allerhande werkingsuitgaven mbt informatica"/>
    <s v="Dépenses de fonctionnement relat. à l'informatique"/>
    <s v="167212110400"/>
    <s v="16  LANDSVERDEDIGING"/>
    <x v="5"/>
    <n v="123"/>
    <n v="55"/>
    <s v="14. Landsverdediging"/>
    <x v="13"/>
    <s v="Federale overheid"/>
    <x v="2"/>
    <x v="6"/>
    <s v="211 Basisfinanciering, werking, investeringen van de WI"/>
    <s v="211 Financement de base, fonctionnement, investissements des IS"/>
    <x v="5"/>
    <n v="67.650000000000006"/>
  </r>
  <r>
    <s v="Zendingskosten"/>
    <s v="Frais de mission"/>
    <s v="167212119900"/>
    <s v="16  LANDSVERDEDIGING"/>
    <x v="5"/>
    <n v="47"/>
    <n v="25"/>
    <s v="14. Landsverdediging"/>
    <x v="13"/>
    <s v="Federale overheid"/>
    <x v="2"/>
    <x v="6"/>
    <s v="321 Subsidies reizen, beurzen, congressen, publikaties, tentoonstellingen..."/>
    <s v="321 Subventions, voyages, bourses, congrès, publications, expositions..."/>
    <x v="6"/>
    <n v="11.75"/>
  </r>
  <r>
    <s v="Progr. wet. onderzoek : aankoop van militaire middelen"/>
    <s v="Progr. rech. sc. : acqu. et rénouv. de moyens spécifiquem. militaires"/>
    <s v="167374220100"/>
    <s v="16  LANDSVERDEDIGING"/>
    <x v="5"/>
    <n v="346"/>
    <n v="100"/>
    <s v="14. Landsverdediging"/>
    <x v="13"/>
    <s v="Federale overheid"/>
    <x v="2"/>
    <x v="6"/>
    <s v="314 Subsidies voor studies, enquêtes, onderzoek-contracten, acties n.e.g."/>
    <s v="314 Subventions pour études, enquêtes, contrats de recherche, actions n.c.a."/>
    <x v="6"/>
    <n v="346"/>
  </r>
  <r>
    <s v="Investering inzake informatica"/>
    <s v="Investissement informatique"/>
    <s v="167374220400"/>
    <s v="16  LANDSVERDEDIGING"/>
    <x v="5"/>
    <n v="123"/>
    <n v="55"/>
    <s v="14. Landsverdediging"/>
    <x v="13"/>
    <s v="Federale overheid"/>
    <x v="2"/>
    <x v="6"/>
    <s v="211 Basisfinanciering, werking, investeringen van de WI"/>
    <s v="211 Financement de base, fonctionnement, investissements des IS"/>
    <x v="5"/>
    <n v="67.650000000000006"/>
  </r>
  <r>
    <s v="Dotatie aan KoninklijkLegermuseum"/>
    <s v="Dotation au Musée Royal de l'Armée"/>
    <s v="169441300100"/>
    <s v="16  LANDSVERDEDIGING"/>
    <x v="5"/>
    <n v="3426"/>
    <n v="55"/>
    <s v="13. Algemene kennisvooruitgang: O&amp;O gefinancierd uit andere bronnen dan AUF"/>
    <x v="1"/>
    <s v="Federale overheid"/>
    <x v="2"/>
    <x v="6"/>
    <s v="211 Basisfinanciering, werking, investeringen van de WI"/>
    <s v="211 Financement de base, fonctionnement, investissements des IS"/>
    <x v="5"/>
    <n v="1884.3"/>
  </r>
  <r>
    <s v="Staalnamen en prototypen"/>
    <s v="Echantillons et prototypes"/>
    <s v="179022121101"/>
    <s v="17  FEDERALE POLITIE"/>
    <x v="6"/>
    <n v="15"/>
    <n v="100"/>
    <s v="14. Landsverdediging"/>
    <x v="13"/>
    <s v="Federale overheid"/>
    <x v="2"/>
    <x v="6"/>
    <s v="314 Subsidies voor studies, enquêtes, onderzoek-contracten, acties n.e.g."/>
    <s v="314 Subventions pour études, enquêtes, contrats de recherche, actions n.c.a."/>
    <x v="6"/>
    <n v="15"/>
  </r>
  <r>
    <s v="Studies door universitaire centra"/>
    <s v="Etudes par des centres universitaires"/>
    <s v="234006121133"/>
    <s v="23  TEWERKSTELLING EN ARBEID"/>
    <x v="7"/>
    <n v="81"/>
    <n v="100"/>
    <s v="11. Politieke en sociale systemen, structuren en processen"/>
    <x v="7"/>
    <s v="Federale overheid"/>
    <x v="2"/>
    <x v="6"/>
    <s v="410 O&amp;O-programma's en -projecten (subsidies en terugvorderbare voorschotten)"/>
    <s v="410 Programmes et projets de R&amp;D (subventions et avances récupérables)"/>
    <x v="0"/>
    <n v="81"/>
  </r>
  <r>
    <s v="Studies en onderzoeken gehandicaptenbeleid"/>
    <s v="Etudes et recherches politiques des handicapés"/>
    <s v="245521121102"/>
    <s v="24  SOCIALE ZEKERHEID"/>
    <x v="8"/>
    <n v="73"/>
    <n v="100"/>
    <s v="11. Politieke en sociale systemen, structuren en processen"/>
    <x v="7"/>
    <s v="Federale overheid"/>
    <x v="2"/>
    <x v="6"/>
    <s v="410 O&amp;O-programma's en -projecten (subsidies en terugvorderbare voorschotten)"/>
    <s v="410 Programmes et projets de R&amp;D (subventions et avances récupérables)"/>
    <x v="0"/>
    <n v="73"/>
  </r>
  <r>
    <s v="Beleidsondersteuning-studies; evolutie sociale bescherming"/>
    <s v="Appui stratégique-études; evolution protection sociale"/>
    <s v="245711122129"/>
    <s v="24  SOCIALE ZEKERHEID"/>
    <x v="8"/>
    <n v="696"/>
    <n v="100"/>
    <s v="11. Politieke en sociale systemen, structuren en processen"/>
    <x v="7"/>
    <s v="Federale overheid"/>
    <x v="2"/>
    <x v="6"/>
    <s v="410 O&amp;O-programma's en -projecten (subsidies en terugvorderbare voorschotten)"/>
    <s v="410 Programmes et projets de R&amp;D (subventions et avances récupérables)"/>
    <x v="0"/>
    <n v="696"/>
  </r>
  <r>
    <s v="Medisch wet.onderzoek; studies, informatie, diensten"/>
    <s v="Recherche scient.médicale; études, information, services"/>
    <s v="255611121101"/>
    <s v="25  VOLKSGEZONDHEID, VEILIGHEID VAN DE VOEDSELKETEN EN LEEFMILIEU"/>
    <x v="9"/>
    <n v="124"/>
    <n v="55"/>
    <s v="07. Gezondheid"/>
    <x v="4"/>
    <s v="Federale overheid"/>
    <x v="2"/>
    <x v="6"/>
    <s v="314 Subsidies voor studies, enquêtes, onderzoek-contracten, acties n.e.g."/>
    <s v="314 Subventions pour études, enquêtes, contrats de recherche, actions n.c.a."/>
    <x v="6"/>
    <n v="68.2"/>
  </r>
  <r>
    <s v="Studies en onderzoeken verzorgingsinstellingen"/>
    <s v="Etudes et enquêtes établisements de soins"/>
    <s v="255612121101"/>
    <s v="25  VOLKSGEZONDHEID, VEILIGHEID VAN DE VOEDSELKETEN EN LEEFMILIEU"/>
    <x v="9"/>
    <n v="141"/>
    <n v="100"/>
    <s v="07. Gezondheid"/>
    <x v="4"/>
    <s v="Federale overheid"/>
    <x v="2"/>
    <x v="6"/>
    <s v="314 Subsidies voor studies, enquêtes, onderzoek-contracten, acties n.e.g."/>
    <s v="314 Subventions pour études, enquêtes, contrats de recherche, actions n.c.a."/>
    <x v="6"/>
    <n v="141"/>
  </r>
  <r>
    <s v="Bezoldiging Rijkspersoneel (Hoge Gezondheidsraad)"/>
    <s v="Rémunération personnel statutaire (Conseil supérieur de la santé)"/>
    <s v="255621110003"/>
    <s v="25  VOLKSGEZONDHEID, VEILIGHEID VAN DE VOEDSELKETEN EN LEEFMILIEU"/>
    <x v="9"/>
    <n v="1096"/>
    <n v="55"/>
    <s v="07. Gezondheid"/>
    <x v="4"/>
    <s v="Federale overheid"/>
    <x v="2"/>
    <x v="6"/>
    <s v="211 Basisfinanciering, werking, investeringen van de WI"/>
    <s v="211 Financement de base, fonctionnement, investissements des IS"/>
    <x v="5"/>
    <n v="602.79999999999995"/>
  </r>
  <r>
    <s v="Bezoldiging niet-statutairen (Hoge Gezondheidsraad)"/>
    <s v="Rémunération personnel non statutaire  (Conseil supérieur de la santé)"/>
    <s v="255621110004"/>
    <s v="25  VOLKSGEZONDHEID, VEILIGHEID VAN DE VOEDSELKETEN EN LEEFMILIEU"/>
    <x v="9"/>
    <n v="505"/>
    <n v="55"/>
    <s v="07. Gezondheid"/>
    <x v="4"/>
    <s v="Federale overheid"/>
    <x v="2"/>
    <x v="6"/>
    <s v="211 Basisfinanciering, werking, investeringen van de WI"/>
    <s v="211 Financement de base, fonctionnement, investissements des IS"/>
    <x v="5"/>
    <n v="277.75"/>
  </r>
  <r>
    <s v="Aankoop niet-duurz. roerende goe.en diensten"/>
    <s v="Acquisition de biens meubles non durables et de services"/>
    <s v="255622121101"/>
    <s v="25  VOLKSGEZONDHEID, VEILIGHEID VAN DE VOEDSELKETEN EN LEEFMILIEU"/>
    <x v="9"/>
    <n v="246"/>
    <n v="55"/>
    <s v="07. Gezondheid"/>
    <x v="4"/>
    <s v="Federale overheid"/>
    <x v="2"/>
    <x v="6"/>
    <s v="211 Basisfinanciering, werking, investeringen van de WI"/>
    <s v="211 Financement de base, fonctionnement, investissements des IS"/>
    <x v="5"/>
    <n v="135.30000000000001"/>
  </r>
  <r>
    <s v="Forfaitaire niet-belastbare uitgaven"/>
    <s v="Indemnités fofaitaires non imposables"/>
    <s v="255622121199"/>
    <s v="25  VOLKSGEZONDHEID, VEILIGHEID VAN DE VOEDSELKETEN EN LEEFMILIEU"/>
    <x v="9"/>
    <n v="4"/>
    <n v="55"/>
    <s v="07. Gezondheid"/>
    <x v="4"/>
    <s v="Federale overheid"/>
    <x v="2"/>
    <x v="6"/>
    <s v="211 Basisfinanciering, werking, investeringen van de WI"/>
    <s v="211 Financement de base, fonctionnement, investissements des IS"/>
    <x v="5"/>
    <n v="2.2000000000000002"/>
  </r>
  <r>
    <s v="Aankoop niet-duurz. roerende goe.en diensten"/>
    <s v="Acquisition de biens meubles non durables et de services"/>
    <s v="255623121101"/>
    <s v="25  VOLKSGEZONDHEID, VEILIGHEID VAN DE VOEDSELKETEN EN LEEFMILIEU"/>
    <x v="9"/>
    <n v="54"/>
    <n v="55"/>
    <s v="07. Gezondheid"/>
    <x v="4"/>
    <s v="Federale overheid"/>
    <x v="2"/>
    <x v="6"/>
    <s v="211 Basisfinanciering, werking, investeringen van de WI"/>
    <s v="211 Financement de base, fonctionnement, investissements des IS"/>
    <x v="5"/>
    <n v="29.7"/>
  </r>
  <r>
    <s v="Forfaitaire niet-belastbare uitgaven"/>
    <s v="Indemnités fofaitaires non imposables"/>
    <s v="255623121199"/>
    <s v="25  VOLKSGEZONDHEID, VEILIGHEID VAN DE VOEDSELKETEN EN LEEFMILIEU"/>
    <x v="9"/>
    <n v="9"/>
    <n v="55"/>
    <s v="07. Gezondheid"/>
    <x v="4"/>
    <s v="Federale overheid"/>
    <x v="2"/>
    <x v="6"/>
    <s v="211 Basisfinanciering, werking, investeringen van de WI"/>
    <s v="211 Financement de base, fonctionnement, investissements des IS"/>
    <x v="5"/>
    <n v="4.95"/>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1349"/>
    <n v="55"/>
    <s v="07. Gezondheid"/>
    <x v="4"/>
    <s v="Federale overheid"/>
    <x v="2"/>
    <x v="6"/>
    <s v="211 Basisfinanciering, werking, investeringen van de WI"/>
    <s v="211 Financement de base, fonctionnement, investissements des IS"/>
    <x v="5"/>
    <n v="741.95"/>
  </r>
  <r>
    <s v="Toelage aan wet.onderzoek mbt voedselveiligheid, gezondheidsbeleid en dierenwelzijn aan het vrij gesubsidieerd onderwijs"/>
    <s v="Subsides à des rech.scient. en matière de sécurité alimentaire, de politique sanitaire et de bien-être animal pour l'enseignement libre subventionné"/>
    <s v="255623443001"/>
    <s v="25  VOLKSGEZONDHEID, VEILIGHEID VAN DE VOEDSELKETEN EN LEEFMILIEU"/>
    <x v="9"/>
    <n v="407"/>
    <n v="55"/>
    <s v="07. Gezondheid"/>
    <x v="4"/>
    <s v="Federale overheid"/>
    <x v="2"/>
    <x v="6"/>
    <s v="211 Basisfinanciering, werking, investeringen van de WI"/>
    <s v="211 Financement de base, fonctionnement, investissements des IS"/>
    <x v="5"/>
    <n v="223.85"/>
  </r>
  <r>
    <s v="Toelage aan wet.onderzoek mbt voedselveiligheid, gezondheidsbeleid en dierenwelzijn"/>
    <s v="Subsides à des rech.scient. en matière de sécurité alimentaire, de politique sanitaire et de bien-être animal"/>
    <s v="255623450001"/>
    <s v="25  VOLKSGEZONDHEID, VEILIGHEID VAN DE VOEDSELKETEN EN LEEFMILIEU"/>
    <x v="9"/>
    <n v="1176"/>
    <n v="55"/>
    <s v="07. Gezondheid"/>
    <x v="4"/>
    <s v="Federale overheid"/>
    <x v="2"/>
    <x v="6"/>
    <s v="211 Basisfinanciering, werking, investeringen van de WI"/>
    <s v="211 Financement de base, fonctionnement, investissements des IS"/>
    <x v="5"/>
    <n v="646.79999999999995"/>
  </r>
  <r>
    <s v="Toelage aan wet.onderzoek mbt voedselveiligheid, gezondheidsbeleid en dierenwelzijn"/>
    <s v="Subsides à des rech.scient. en matière de sécurité alimentaire, de politique sanitaire et de bien-être animal"/>
    <s v="255623450002"/>
    <s v="25  VOLKSGEZONDHEID, VEILIGHEID VAN DE VOEDSELKETEN EN LEEFMILIEU"/>
    <x v="9"/>
    <n v="2602"/>
    <n v="55"/>
    <s v="07. Gezondheid"/>
    <x v="4"/>
    <s v="Federale overheid"/>
    <x v="2"/>
    <x v="6"/>
    <s v="211 Basisfinanciering, werking, investeringen van de WI"/>
    <s v="211 Financement de base, fonctionnement, investissements des IS"/>
    <x v="5"/>
    <n v="1431.1"/>
  </r>
  <r>
    <s v="Enveloppe geneeskundig wetenschappelijk onderzoek - Franstalige Gemeenschap"/>
    <s v="Enveloppe recherche scientifique médicale"/>
    <s v="255623452401"/>
    <s v="25  VOLKSGEZONDHEID, VEILIGHEID VAN DE VOEDSELKETEN EN LEEFMILIEU"/>
    <x v="9"/>
    <n v="3299"/>
    <n v="100"/>
    <s v="13. Algemene kennisvooruitgang: O&amp;O gefinancierd uit andere bronnen dan AUF"/>
    <x v="1"/>
    <s v="Federale overheid"/>
    <x v="2"/>
    <x v="6"/>
    <s v="540 FGWO - Fonds voor Geneeskundig Wetenschappelijk Onderzoek"/>
    <s v="540 FRSM - Fonds de la Recherche scientifique médicale"/>
    <x v="2"/>
    <n v="3299"/>
  </r>
  <r>
    <s v="Bezoldiging statutairen (VGI-Deel ex IHE)"/>
    <s v="Rémunération personnel statutaire (ISP-Partie ex IHE)"/>
    <s v="255631110003"/>
    <s v="25  VOLKSGEZONDHEID, VEILIGHEID VAN DE VOEDSELKETEN EN LEEFMILIEU"/>
    <x v="9"/>
    <n v="9857"/>
    <n v="55"/>
    <s v="07. Gezondheid"/>
    <x v="4"/>
    <s v="Federale overheid"/>
    <x v="2"/>
    <x v="6"/>
    <s v="211 Basisfinanciering, werking, investeringen van de WI"/>
    <s v="211 Financement de base, fonctionnement, investissements des IS"/>
    <x v="5"/>
    <n v="5421.35"/>
  </r>
  <r>
    <s v="Bezoldiging niet-statutairen (VGI-Deel ex IHE)"/>
    <s v="Rémunération personnel non statutaire  (ISP-Partie ex IHE)"/>
    <s v="255631110004"/>
    <s v="25  VOLKSGEZONDHEID, VEILIGHEID VAN DE VOEDSELKETEN EN LEEFMILIEU"/>
    <x v="9"/>
    <n v="2615"/>
    <n v="55"/>
    <s v="07. Gezondheid"/>
    <x v="4"/>
    <s v="Federale overheid"/>
    <x v="2"/>
    <x v="6"/>
    <s v="211 Basisfinanciering, werking, investeringen van de WI"/>
    <s v="211 Financement de base, fonctionnement, investissements des IS"/>
    <x v="5"/>
    <n v="1438.25"/>
  </r>
  <r>
    <s v="Microbiologie: Werkingskosten 'informatica'"/>
    <s v="Microbiologie: Frais de fonctionnement 'informatique'"/>
    <s v="255632111204"/>
    <s v="25  VOLKSGEZONDHEID, VEILIGHEID VAN DE VOEDSELKETEN EN LEEFMILIEU"/>
    <x v="9"/>
    <n v="136"/>
    <n v="55"/>
    <s v="07. Gezondheid"/>
    <x v="4"/>
    <s v="Federale overheid"/>
    <x v="2"/>
    <x v="6"/>
    <s v="211 Basisfinanciering, werking, investeringen van de WI"/>
    <s v="211 Financement de base, fonctionnement, investissements des IS"/>
    <x v="5"/>
    <n v="74.8"/>
  </r>
  <r>
    <s v="Microbiologie: Werkingskosten (ex IHE)"/>
    <s v="Microbiologie: Fonctionnement  (ex IHE)"/>
    <s v="255632121101"/>
    <s v="25  VOLKSGEZONDHEID, VEILIGHEID VAN DE VOEDSELKETEN EN LEEFMILIEU"/>
    <x v="9"/>
    <n v="4042"/>
    <n v="55"/>
    <s v="07. Gezondheid"/>
    <x v="4"/>
    <s v="Federale overheid"/>
    <x v="2"/>
    <x v="6"/>
    <s v="211 Basisfinanciering, werking, investeringen van de WI"/>
    <s v="211 Financement de base, fonctionnement, investissements des IS"/>
    <x v="5"/>
    <n v="2223.1"/>
  </r>
  <r>
    <s v="Aanwerving personeel MvM"/>
    <s v="Recrutement personnel Smalls"/>
    <s v="255632121110"/>
    <s v="25  VOLKSGEZONDHEID, VEILIGHEID VAN DE VOEDSELKETEN EN LEEFMILIEU"/>
    <x v="9"/>
    <n v="298"/>
    <n v="55"/>
    <s v="07. Gezondheid"/>
    <x v="4"/>
    <s v="Federale overheid"/>
    <x v="2"/>
    <x v="6"/>
    <s v="211 Basisfinanciering, werking, investeringen van de WI"/>
    <s v="211 Financement de base, fonctionnement, investissements des IS"/>
    <x v="5"/>
    <n v="163.9"/>
  </r>
  <r>
    <s v="Forfaitaire niet-belastbare uitgaven"/>
    <s v="Indemnités fofaitaires non imposables"/>
    <s v="255632121199"/>
    <s v="25  VOLKSGEZONDHEID, VEILIGHEID VAN DE VOEDSELKETEN EN LEEFMILIEU"/>
    <x v="9"/>
    <n v="5"/>
    <n v="55"/>
    <s v="07. Gezondheid"/>
    <x v="4"/>
    <s v="Federale overheid"/>
    <x v="2"/>
    <x v="6"/>
    <s v="211 Basisfinanciering, werking, investeringen van de WI"/>
    <s v="211 Financement de base, fonctionnement, investissements des IS"/>
    <x v="5"/>
    <n v="2.75"/>
  </r>
  <r>
    <s v="Forfaitaire niet-belastbare uitgaven"/>
    <s v="Indemnités fofaitaires non imposables"/>
    <s v="255632121199"/>
    <s v="25  VOLKSGEZONDHEID, VEILIGHEID VAN DE VOEDSELKETEN EN LEEFMILIEU"/>
    <x v="9"/>
    <n v="13"/>
    <n v="55"/>
    <s v="07. Gezondheid"/>
    <x v="4"/>
    <s v="Federale overheid"/>
    <x v="2"/>
    <x v="6"/>
    <s v="211 Basisfinanciering, werking, investeringen van de WI"/>
    <s v="211 Financement de base, fonctionnement, investissements des IS"/>
    <x v="5"/>
    <n v="7.15"/>
  </r>
  <r>
    <s v="Toelagen verenigingen-organisaties publieke sector"/>
    <s v="Subsides associations-organisations secteur public"/>
    <s v="255632413001"/>
    <s v="25  VOLKSGEZONDHEID, VEILIGHEID VAN DE VOEDSELKETEN EN LEEFMILIEU"/>
    <x v="9"/>
    <n v="161"/>
    <n v="55"/>
    <s v="07. Gezondheid"/>
    <x v="4"/>
    <s v="Federale overheid"/>
    <x v="2"/>
    <x v="6"/>
    <s v="211 Basisfinanciering, werking, investeringen van de WI"/>
    <s v="211 Financement de base, fonctionnement, investissements des IS"/>
    <x v="5"/>
    <n v="88.55"/>
  </r>
  <r>
    <s v="Microbiologie: bouw lokalen"/>
    <s v="Microbiologie : construction bâtiments"/>
    <s v="255632720001"/>
    <s v="25  VOLKSGEZONDHEID, VEILIGHEID VAN DE VOEDSELKETEN EN LEEFMILIEU"/>
    <x v="9"/>
    <n v="195"/>
    <n v="55"/>
    <s v="07. Gezondheid"/>
    <x v="4"/>
    <s v="Federale overheid"/>
    <x v="2"/>
    <x v="6"/>
    <s v="211 Basisfinanciering, werking, investeringen van de WI"/>
    <s v="211 Financement de base, fonctionnement, investissements des IS"/>
    <x v="5"/>
    <n v="107.25"/>
  </r>
  <r>
    <s v="Aankoop vervoermateriaal"/>
    <s v="Achat véhicules"/>
    <s v="255632741001"/>
    <s v="25  VOLKSGEZONDHEID, VEILIGHEID VAN DE VOEDSELKETEN EN LEEFMILIEU"/>
    <x v="9"/>
    <n v="37"/>
    <n v="55"/>
    <s v="07. Gezondheid"/>
    <x v="4"/>
    <s v="Federale overheid"/>
    <x v="2"/>
    <x v="6"/>
    <s v="211 Basisfinanciering, werking, investeringen van de WI"/>
    <s v="211 Financement de base, fonctionnement, investissements des IS"/>
    <x v="5"/>
    <n v="20.350000000000001"/>
  </r>
  <r>
    <s v="Microbiologie: Patrimoniale uitgaven"/>
    <s v="Microbiologie: Dépenses patrimoniales"/>
    <s v="255632742201"/>
    <s v="25  VOLKSGEZONDHEID, VEILIGHEID VAN DE VOEDSELKETEN EN LEEFMILIEU"/>
    <x v="9"/>
    <n v="742"/>
    <n v="55"/>
    <s v="07. Gezondheid"/>
    <x v="4"/>
    <s v="Federale overheid"/>
    <x v="2"/>
    <x v="6"/>
    <s v="211 Basisfinanciering, werking, investeringen van de WI"/>
    <s v="211 Financement de base, fonctionnement, investissements des IS"/>
    <x v="5"/>
    <n v="408.1"/>
  </r>
  <r>
    <s v="Microbiologie: Patrimoniale uitgaven IHE 'informatica'"/>
    <s v="Microbiologie: Dépenses patrimoniales IHE 'informatique'"/>
    <s v="255632742204"/>
    <s v="25  VOLKSGEZONDHEID, VEILIGHEID VAN DE VOEDSELKETEN EN LEEFMILIEU"/>
    <x v="9"/>
    <n v="95"/>
    <n v="55"/>
    <s v="07. Gezondheid"/>
    <x v="4"/>
    <s v="Federale overheid"/>
    <x v="2"/>
    <x v="6"/>
    <s v="211 Basisfinanciering, werking, investeringen van de WI"/>
    <s v="211 Financement de base, fonctionnement, investissements des IS"/>
    <x v="5"/>
    <n v="52.25"/>
  </r>
  <r>
    <s v="Wedden statutair personeel (CODA)"/>
    <s v="Traitements personnel statutaire (CODA)"/>
    <s v="255641110003"/>
    <s v="25  VOLKSGEZONDHEID, VEILIGHEID VAN DE VOEDSELKETEN EN LEEFMILIEU"/>
    <x v="9"/>
    <n v="4542"/>
    <n v="55"/>
    <s v="07. Gezondheid"/>
    <x v="4"/>
    <s v="Federale overheid"/>
    <x v="2"/>
    <x v="6"/>
    <s v="211 Basisfinanciering, werking, investeringen van de WI"/>
    <s v="211 Financement de base, fonctionnement, investissements des IS"/>
    <x v="5"/>
    <n v="2498.1"/>
  </r>
  <r>
    <s v="Wedden niet-statutair personeel (CODA)"/>
    <s v="Traitements personnel non-statutaire (CODA)"/>
    <s v="255641110004"/>
    <s v="25  VOLKSGEZONDHEID, VEILIGHEID VAN DE VOEDSELKETEN EN LEEFMILIEU"/>
    <x v="9"/>
    <n v="1264"/>
    <n v="55"/>
    <s v="07. Gezondheid"/>
    <x v="4"/>
    <s v="Federale overheid"/>
    <x v="2"/>
    <x v="6"/>
    <s v="211 Basisfinanciering, werking, investeringen van de WI"/>
    <s v="211 Financement de base, fonctionnement, investissements des IS"/>
    <x v="5"/>
    <n v="695.2"/>
  </r>
  <r>
    <s v="Personeel; sociale actie (CODA)"/>
    <s v="Personnel; action sociale (CODA)"/>
    <s v="255641114005"/>
    <s v="25  VOLKSGEZONDHEID, VEILIGHEID VAN DE VOEDSELKETEN EN LEEFMILIEU"/>
    <x v="9"/>
    <n v="27"/>
    <n v="55"/>
    <s v="07. Gezondheid"/>
    <x v="4"/>
    <s v="Federale overheid"/>
    <x v="2"/>
    <x v="6"/>
    <s v="211 Basisfinanciering, werking, investeringen van de WI"/>
    <s v="211 Financement de base, fonctionnement, investissements des IS"/>
    <x v="5"/>
    <n v="14.85"/>
  </r>
  <r>
    <s v="Werkingskosten (CODA)"/>
    <s v="Frais de fonctionnement (CODA)"/>
    <s v="255642121101"/>
    <s v="25  VOLKSGEZONDHEID, VEILIGHEID VAN DE VOEDSELKETEN EN LEEFMILIEU"/>
    <x v="9"/>
    <n v="1549"/>
    <n v="55"/>
    <s v="07. Gezondheid"/>
    <x v="4"/>
    <s v="Federale overheid"/>
    <x v="2"/>
    <x v="6"/>
    <s v="211 Basisfinanciering, werking, investeringen van de WI"/>
    <s v="211 Financement de base, fonctionnement, investissements des IS"/>
    <x v="5"/>
    <n v="851.95"/>
  </r>
  <r>
    <s v="Werkingskosten 'informatica' (CODA)"/>
    <s v="Frais de fonctionnement 'informatique' (CODA)"/>
    <s v="255642121104"/>
    <s v="25  VOLKSGEZONDHEID, VEILIGHEID VAN DE VOEDSELKETEN EN LEEFMILIEU"/>
    <x v="9"/>
    <n v="96"/>
    <n v="55"/>
    <s v="07. Gezondheid"/>
    <x v="4"/>
    <s v="Federale overheid"/>
    <x v="2"/>
    <x v="6"/>
    <s v="211 Basisfinanciering, werking, investeringen van de WI"/>
    <s v="211 Financement de base, fonctionnement, investissements des IS"/>
    <x v="5"/>
    <n v="52.8"/>
  </r>
  <r>
    <s v="Constructies, inrichtingswerken en vaste uitgaven voor het CODA"/>
    <s v="Constructions, travaux d'aménagement et équipement fixe pour le CODA"/>
    <s v="255642720001"/>
    <s v="25  VOLKSGEZONDHEID, VEILIGHEID VAN DE VOEDSELKETEN EN LEEFMILIEU"/>
    <x v="9"/>
    <n v="83"/>
    <n v="55"/>
    <s v="07. Gezondheid"/>
    <x v="4"/>
    <s v="Federale overheid"/>
    <x v="2"/>
    <x v="6"/>
    <s v="211 Basisfinanciering, werking, investeringen van de WI"/>
    <s v="211 Financement de base, fonctionnement, investissements des IS"/>
    <x v="5"/>
    <n v="45.65"/>
  </r>
  <r>
    <s v="Vermogensuitgaven (CODA)"/>
    <s v="Dépenses patrimoniales (CODA)"/>
    <s v="255642742201"/>
    <s v="25  VOLKSGEZONDHEID, VEILIGHEID VAN DE VOEDSELKETEN EN LEEFMILIEU"/>
    <x v="9"/>
    <n v="194"/>
    <n v="55"/>
    <s v="07. Gezondheid"/>
    <x v="4"/>
    <s v="Federale overheid"/>
    <x v="2"/>
    <x v="6"/>
    <s v="211 Basisfinanciering, werking, investeringen van de WI"/>
    <s v="211 Financement de base, fonctionnement, investissements des IS"/>
    <x v="5"/>
    <n v="106.7"/>
  </r>
  <r>
    <s v="Vermogensuitgaven 'informatica' (CODA)"/>
    <s v="Dépenses patrimoniales 'informatique' (CODA)"/>
    <s v="255642742204"/>
    <s v="25  VOLKSGEZONDHEID, VEILIGHEID VAN DE VOEDSELKETEN EN LEEFMILIEU"/>
    <x v="9"/>
    <n v="46"/>
    <n v="55"/>
    <s v="07. Gezondheid"/>
    <x v="4"/>
    <s v="Federale overheid"/>
    <x v="2"/>
    <x v="6"/>
    <s v="211 Basisfinanciering, werking, investeringen van de WI"/>
    <s v="211 Financement de base, fonctionnement, investissements des IS"/>
    <x v="5"/>
    <n v="25.3"/>
  </r>
  <r>
    <s v="Subsidie uitzonderlijke werkingskosten aan I.R.E."/>
    <s v="Subv. frais de fonct. except. de l'I.R.E."/>
    <s v="324250312220"/>
    <s v="32  ECONOMISCHE ZAKEN"/>
    <x v="10"/>
    <n v="425"/>
    <n v="16.5"/>
    <s v="06. Industriële productie en technologie"/>
    <x v="0"/>
    <s v="Federale overheid"/>
    <x v="2"/>
    <x v="6"/>
    <s v="232 IRE - Institut national des Radio-Eléments"/>
    <s v="232 IRE - Institut national des Radio-Eléments"/>
    <x v="5"/>
    <n v="70.125"/>
  </r>
  <r>
    <s v="Subsidie uitzonderlijke werkingskosten aan I.R.E."/>
    <s v="Subv. frais de fonct. except. de l'I.R.E."/>
    <s v="324250312220"/>
    <s v="32  ECONOMISCHE ZAKEN"/>
    <x v="10"/>
    <n v="425"/>
    <n v="38.5"/>
    <s v="07. Gezondheid"/>
    <x v="4"/>
    <s v="Federale overheid"/>
    <x v="2"/>
    <x v="6"/>
    <s v="232 IRE - Institut national des Radio-Eléments"/>
    <s v="232 IRE - Institut national des Radio-Eléments"/>
    <x v="5"/>
    <n v="163.625"/>
  </r>
  <r>
    <s v="Fusieonderzoek"/>
    <s v="Recherches fusion"/>
    <s v="324250312229"/>
    <s v="32  ECONOMISCHE ZAKEN"/>
    <x v="10"/>
    <n v="478"/>
    <n v="100"/>
    <s v="05. Energie"/>
    <x v="12"/>
    <s v="Federale overheid"/>
    <x v="2"/>
    <x v="6"/>
    <s v="410 O&amp;O-programma's en -projecten (subsidies en terugvorderbare voorschotten)"/>
    <s v="410 Programmes et projets de R&amp;D (subventions et avances récupérables)"/>
    <x v="0"/>
    <n v="478"/>
  </r>
  <r>
    <s v="Economische steun Oost-Europese landen "/>
    <s v="Aide économique aux pays de l'Europe de l'Est"/>
    <s v="324250313221"/>
    <s v="32  ECONOMISCHE ZAKEN"/>
    <x v="10"/>
    <n v="953"/>
    <n v="100"/>
    <s v="05. Energie"/>
    <x v="12"/>
    <s v="Federale overheid"/>
    <x v="2"/>
    <x v="6"/>
    <s v="730 Andere programma's en projecten op internationaal vlak"/>
    <s v="730 Autres programmes et projets au niveau international"/>
    <x v="3"/>
    <n v="953"/>
  </r>
  <r>
    <s v="Joint European Torus (J.E.T.) (Euratom verdrag)"/>
    <s v="Joint European Torus (J.E.T.) (trait Euratom)"/>
    <s v="324250353019"/>
    <s v="32  ECONOMISCHE ZAKEN"/>
    <x v="10"/>
    <n v="515"/>
    <n v="100"/>
    <s v="05. Energie"/>
    <x v="12"/>
    <s v="Federale overheid"/>
    <x v="2"/>
    <x v="6"/>
    <s v="730 Andere programma's en projecten op internationaal vlak"/>
    <s v="730 Autres programmes et projets au niveau international"/>
    <x v="3"/>
    <n v="515"/>
  </r>
  <r>
    <s v="Bijdrage E.C.K.O.-Genève"/>
    <s v="Cotisation C.E.R.N-Genève"/>
    <s v="324250354007"/>
    <s v="32  ECONOMISCHE ZAKEN"/>
    <x v="10"/>
    <n v="29475"/>
    <n v="100"/>
    <s v="13. Algemene kennisvooruitgang: O&amp;O gefinancierd uit andere bronnen dan AUF"/>
    <x v="1"/>
    <s v="Federale overheid"/>
    <x v="2"/>
    <x v="6"/>
    <s v="730 Andere programma's en projecten op internationaal vlak"/>
    <s v="730 Autres programmes et projets au niveau international"/>
    <x v="3"/>
    <n v="29475"/>
  </r>
  <r>
    <s v="Bijdrage R&amp;D-energieprogramma's"/>
    <s v="Contribution programme's-R&amp;D Energie"/>
    <s v="324250354008"/>
    <s v="32  ECONOMISCHE ZAKEN"/>
    <x v="10"/>
    <n v="262"/>
    <n v="100"/>
    <s v="05. Energie"/>
    <x v="12"/>
    <s v="Federale overheid"/>
    <x v="2"/>
    <x v="6"/>
    <s v="730 Andere programma's en projecten op internationaal vlak"/>
    <s v="730 Autres programmes et projets au niveau international"/>
    <x v="3"/>
    <n v="262"/>
  </r>
  <r>
    <s v="Subsidie aan S.C.K.: werking"/>
    <s v="Subvention au C.E.N.: fonctionnement"/>
    <s v="324250414005"/>
    <s v="32  ECONOMISCHE ZAKEN"/>
    <x v="10"/>
    <n v="39187"/>
    <n v="55"/>
    <s v="05. Energie"/>
    <x v="12"/>
    <s v="Federale overheid"/>
    <x v="2"/>
    <x v="6"/>
    <s v="233 SCK - Studiecentrum voor Kernenergie"/>
    <s v="233 CEN - Centre d'études de l'énergie nucléaire"/>
    <x v="5"/>
    <n v="21552.85"/>
  </r>
  <r>
    <s v="Subsidie aan I.I.K.W."/>
    <s v="Subvention  l'I.I.S.N."/>
    <s v="324250452301"/>
    <s v="32  ECONOMISCHE ZAKEN"/>
    <x v="10"/>
    <n v="3670"/>
    <n v="100"/>
    <s v="13. Algemene kennisvooruitgang: O&amp;O gefinancierd uit andere bronnen dan AUF"/>
    <x v="1"/>
    <s v="Federale overheid"/>
    <x v="2"/>
    <x v="6"/>
    <s v="530 IIKW - Interuniversitair Instituut voor Kernwetenschappen"/>
    <s v="530 IISN - Institut interuniversitaire des Sciences nucléaires"/>
    <x v="2"/>
    <n v="3670"/>
  </r>
  <r>
    <s v="Subs. Invest. aan I.R.E.(ontruiming/verwerk. radioact. afvalst. en kosten veroorzaakt door de BR2)"/>
    <s v="Subv. pour Investi.  I.R.E. (évacuation et traitement des résidus radioactifs et frais de BR2)"/>
    <s v="324250511107"/>
    <s v="32  ECONOMISCHE ZAKEN"/>
    <x v="10"/>
    <n v="1341"/>
    <n v="16.5"/>
    <s v="06. Industriële productie en technologie"/>
    <x v="0"/>
    <s v="Federale overheid"/>
    <x v="2"/>
    <x v="6"/>
    <s v="232 IRE - Institut national des Radio-Eléments"/>
    <s v="232 IRE - Institut national des Radio-Eléments"/>
    <x v="5"/>
    <n v="221.26499999999999"/>
  </r>
  <r>
    <s v="Subs. Invest. aan I.R.E.(ontruiming/verwerk. radioact. afvalst. en kosten veroorzaakt door de BR2)"/>
    <s v="Subv. pour Investi.  I.R.E. (évacuation et traitement des résidus radioactifs et frais de BR2)"/>
    <s v="324250511107"/>
    <s v="32  ECONOMISCHE ZAKEN"/>
    <x v="10"/>
    <n v="1341"/>
    <n v="38.5"/>
    <s v="07. Gezondheid"/>
    <x v="4"/>
    <s v="Federale overheid"/>
    <x v="2"/>
    <x v="6"/>
    <s v="232 IRE - Institut national des Radio-Eléments"/>
    <s v="232 IRE - Institut national des Radio-Eléments"/>
    <x v="5"/>
    <n v="516.28499999999997"/>
  </r>
  <r>
    <s v="Subsidie voor buitengewone Investeringen door S.C.K."/>
    <s v="Subvention pour Investissements exceptionnels par C.E.N."/>
    <s v="324250614103"/>
    <s v="32  ECONOMISCHE ZAKEN"/>
    <x v="10"/>
    <n v="3936"/>
    <n v="55"/>
    <s v="05. Energie"/>
    <x v="12"/>
    <s v="Federale overheid"/>
    <x v="2"/>
    <x v="6"/>
    <s v="233 SCK - Studiecentrum voor Kernenergie"/>
    <s v="233 CEN - Centre d'études de l'énergie nucléaire"/>
    <x v="5"/>
    <n v="2164.8000000000002"/>
  </r>
  <r>
    <s v="Terugvorderbaar voorschot onderzoeksprogr. AIRBUS"/>
    <s v="Avances récupérables progr. de recherche AIRBUS"/>
    <s v="324440811203"/>
    <s v="32  ECONOMISCHE ZAKEN"/>
    <x v="10"/>
    <n v="10293"/>
    <n v="100"/>
    <s v="06. Industriële productie en technologie"/>
    <x v="0"/>
    <s v="Federale overheid"/>
    <x v="2"/>
    <x v="6"/>
    <s v="625 Fonds bestemd voor de financiering van het industrieel onderzoek (subsidies en terugvorderbare voorschotten)"/>
    <s v="625 Fonds destiné au financement de la recherche industrielle (subventions et avances récupérables)"/>
    <x v="1"/>
    <n v="10293"/>
  </r>
  <r>
    <s v="Gebouw Metrologie"/>
    <s v="Bâtiment Métrologie"/>
    <s v="324604722205"/>
    <s v="32  ECONOMISCHE ZAKEN"/>
    <x v="10"/>
    <n v="455"/>
    <n v="55"/>
    <s v="06. Industriële productie en technologie"/>
    <x v="0"/>
    <s v="Federale overheid"/>
    <x v="2"/>
    <x v="6"/>
    <s v="211 Basisfinanciering, werking, investeringen van de WI"/>
    <s v="211 Financement de base, fonctionnement, investissements des IS"/>
    <x v="5"/>
    <n v="250.25"/>
  </r>
  <r>
    <s v="Toelage I.V.K (koeltechniek)"/>
    <s v="Subvention I.I.F (froid)"/>
    <s v="324640354009"/>
    <s v="32  ECONOMISCHE ZAKEN"/>
    <x v="10"/>
    <n v="29"/>
    <n v="100"/>
    <s v="06. Industriële productie en technologie"/>
    <x v="0"/>
    <s v="Federale overheid"/>
    <x v="2"/>
    <x v="6"/>
    <s v="720 Andere Belgische bijdragen aan internationale organisaties, instellingen en verenigingen"/>
    <s v="720 Autres contributions belges aux organisations, institutions et associations internationales"/>
    <x v="3"/>
    <n v="29"/>
  </r>
  <r>
    <s v="Pre-normatief onderzoek"/>
    <s v="Recherche prénormative"/>
    <s v="324650313230"/>
    <s v="32  ECONOMISCHE ZAKEN"/>
    <x v="10"/>
    <n v="4352"/>
    <n v="55"/>
    <s v="06. Industriële productie en technologie"/>
    <x v="0"/>
    <s v="Federale overheid"/>
    <x v="2"/>
    <x v="6"/>
    <s v="234 BIN - Belgisch Instituut voor Normalisatie"/>
    <s v="234 IBN - Institut belge de normalisation"/>
    <x v="5"/>
    <n v="2393.6"/>
  </r>
  <r>
    <s v="Subsidie NBN"/>
    <s v="Subvention au NBN"/>
    <s v="324650414031"/>
    <s v="32  ECONOMISCHE ZAKEN"/>
    <x v="10"/>
    <n v="2772"/>
    <n v="55"/>
    <s v="06. Industriële productie en technologie"/>
    <x v="0"/>
    <s v="Federale overheid"/>
    <x v="2"/>
    <x v="6"/>
    <s v="234 BIN - Belgisch Instituut voor Normalisatie"/>
    <s v="234 IBN - Institut belge de normalisation"/>
    <x v="5"/>
    <n v="1524.6"/>
  </r>
  <r>
    <s v="Bezoldigingen Rijkspersoneel"/>
    <s v="Rémunération personnel stat."/>
    <s v="462101110003"/>
    <s v="11  FEDERAAL WETENSCHAPSBELEID"/>
    <x v="1"/>
    <n v="6359"/>
    <n v="55"/>
    <s v="11. Politieke en sociale systemen, structuren en processen"/>
    <x v="7"/>
    <s v="Federale overheid"/>
    <x v="2"/>
    <x v="6"/>
    <s v="312 Administratie, controle, commissies, jury's..."/>
    <s v="312 Administration, contrôle, commissions, jurys..."/>
    <x v="6"/>
    <n v="3497.45"/>
  </r>
  <r>
    <s v="Bezoldiging niet-statutair personeel"/>
    <s v="Rémunération personnel non statutaire"/>
    <s v="462101110004"/>
    <s v="11  FEDERAAL WETENSCHAPSBELEID"/>
    <x v="1"/>
    <n v="1728"/>
    <n v="55"/>
    <s v="11. Politieke en sociale systemen, structuren en processen"/>
    <x v="7"/>
    <s v="Federale overheid"/>
    <x v="2"/>
    <x v="6"/>
    <s v="312 Administratie, controle, commissies, jury's..."/>
    <s v="312 Administration, contrôle, commissions, jurys..."/>
    <x v="6"/>
    <n v="950.4"/>
  </r>
  <r>
    <s v="Fed. Raad voor Wetensch. beleid: bezold. voorzitter"/>
    <s v="Conseil féd. polit. scientif. : rénumération président"/>
    <s v="462101110010"/>
    <s v="11  FEDERAAL WETENSCHAPSBELEID"/>
    <x v="1"/>
    <n v="26"/>
    <n v="55"/>
    <s v="11. Politieke en sociale systemen, structuren en processen"/>
    <x v="7"/>
    <s v="Federale overheid"/>
    <x v="2"/>
    <x v="6"/>
    <s v="312 Administratie, controle, commissies, jury's..."/>
    <s v="312 Administration, contrôle, commissions, jurys..."/>
    <x v="6"/>
    <n v="14.3"/>
  </r>
  <r>
    <s v="Sociale dienst"/>
    <s v="Service social"/>
    <s v="462101114005"/>
    <s v="11  FEDERAAL WETENSCHAPSBELEID"/>
    <x v="1"/>
    <n v="230"/>
    <n v="55"/>
    <s v="11. Politieke en sociale systemen, structuren en processen"/>
    <x v="7"/>
    <s v="Federale overheid"/>
    <x v="2"/>
    <x v="6"/>
    <s v="312 Administratie, controle, commissies, jury's..."/>
    <s v="312 Administration, contrôle, commissions, jurys..."/>
    <x v="6"/>
    <n v="126.5"/>
  </r>
  <r>
    <s v="Aankoop niet duurzame goederen &amp; diensten"/>
    <s v="Achats biens non durables et services"/>
    <s v="462101121101"/>
    <s v="11  FEDERAAL WETENSCHAPSBELEID"/>
    <x v="1"/>
    <n v="1148"/>
    <n v="55"/>
    <s v="11. Politieke en sociale systemen, structuren en processen"/>
    <x v="7"/>
    <s v="Federale overheid"/>
    <x v="2"/>
    <x v="6"/>
    <s v="312 Administratie, controle, commissies, jury's..."/>
    <s v="312 Administration, contrôle, commissions, jurys..."/>
    <x v="6"/>
    <n v="631.4"/>
  </r>
  <r>
    <s v="Bureautica-systeem POD"/>
    <s v="Système bureautique/informatique SPP"/>
    <s v="462101121104"/>
    <s v="11  FEDERAAL WETENSCHAPSBELEID"/>
    <x v="1"/>
    <n v="82"/>
    <n v="55"/>
    <s v="06. Industriële productie en technologie"/>
    <x v="0"/>
    <s v="Federale overheid"/>
    <x v="2"/>
    <x v="6"/>
    <s v="410 O&amp;O-programma's en -projecten (subsidies en terugvorderbare voorschotten)"/>
    <s v="410 Programmes et projets de R&amp;D (subventions et avances récupérables)"/>
    <x v="0"/>
    <n v="45.1"/>
  </r>
  <r>
    <s v="Fed. Raad voor Wetensch. beleid: werking"/>
    <s v="Conseil féd. polit. scientif. : fonctionnement"/>
    <s v="462101121110"/>
    <s v="11  FEDERAAL WETENSCHAPSBELEID"/>
    <x v="1"/>
    <n v="10"/>
    <n v="55"/>
    <s v="11. Politieke en sociale systemen, structuren en processen"/>
    <x v="7"/>
    <s v="Federale overheid"/>
    <x v="2"/>
    <x v="6"/>
    <s v="312 Administratie, controle, commissies, jury's..."/>
    <s v="312 Administration, contrôle, commissions, jurys..."/>
    <x v="6"/>
    <n v="5.5"/>
  </r>
  <r>
    <s v="Promotie wetenschapsbeleid"/>
    <s v="Promotion politique scientifique"/>
    <s v="462101121121"/>
    <s v="11  FEDERAAL WETENSCHAPSBELEID"/>
    <x v="1"/>
    <n v="269"/>
    <n v="55"/>
    <s v="11. Politieke en sociale systemen, structuren en processen"/>
    <x v="7"/>
    <s v="Federale overheid"/>
    <x v="2"/>
    <x v="6"/>
    <s v="312 Administratie, controle, commissies, jury's..."/>
    <s v="312 Administration, contrôle, commissions, jurys..."/>
    <x v="6"/>
    <n v="147.94999999999999"/>
  </r>
  <r>
    <s v="Uitrusting"/>
    <s v="Biens durables"/>
    <s v="462101742201"/>
    <s v="11  FEDERAAL WETENSCHAPSBELEID"/>
    <x v="1"/>
    <n v="66"/>
    <n v="55"/>
    <s v="11. Politieke en sociale systemen, structuren en processen"/>
    <x v="7"/>
    <s v="Federale overheid"/>
    <x v="2"/>
    <x v="6"/>
    <s v="312 Administratie, controle, commissies, jury's..."/>
    <s v="312 Administration, contrôle, commissions, jurys..."/>
    <x v="6"/>
    <n v="36.299999999999997"/>
  </r>
  <r>
    <s v="Investeringsuitgaven inzake de informatica"/>
    <s v="Dépenses d'investissement relatives à l'informatique"/>
    <s v="462101742204"/>
    <s v="11  FEDERAAL WETENSCHAPSBELEID"/>
    <x v="1"/>
    <n v="111"/>
    <n v="55"/>
    <s v="06. Industriële productie en technologie"/>
    <x v="0"/>
    <s v="Federale overheid"/>
    <x v="2"/>
    <x v="6"/>
    <s v="312 Administratie, controle, commissies, jury's..."/>
    <s v="312 Administration, contrôle, commissions, jurys..."/>
    <x v="6"/>
    <n v="61.05"/>
  </r>
  <r>
    <s v="Energiebesparende investeringsuitgaven"/>
    <s v="Dépenses d'investissement en vue d'économie l'énergie"/>
    <s v="462101742215"/>
    <s v="11  FEDERAAL WETENSCHAPSBELEID"/>
    <x v="1"/>
    <n v="89"/>
    <n v="55"/>
    <s v="05. Energie"/>
    <x v="12"/>
    <s v="Federale overheid"/>
    <x v="2"/>
    <x v="6"/>
    <s v="312 Administratie, controle, commissies, jury's..."/>
    <s v="312 Administration, contrôle, commissions, jurys..."/>
    <x v="6"/>
    <n v="48.95"/>
  </r>
  <r>
    <s v="Bezoldigingen Rijkspersoneel"/>
    <s v="Rémunération personnel stat."/>
    <s v="466011110003"/>
    <s v="11  FEDERAAL WETENSCHAPSBELEID"/>
    <x v="1"/>
    <n v="4326"/>
    <n v="55"/>
    <s v="11. Politieke en sociale systemen, structuren en processen"/>
    <x v="7"/>
    <s v="Federale overheid"/>
    <x v="2"/>
    <x v="6"/>
    <s v="312 Administratie, controle, commissies, jury's..."/>
    <s v="312 Administration, contrôle, commissions, jurys..."/>
    <x v="6"/>
    <n v="2379.3000000000002"/>
  </r>
  <r>
    <s v="Bezoldiging niet-statutair personeel"/>
    <s v="Rémunération personnel non statutaire"/>
    <s v="466011110004"/>
    <s v="11  FEDERAAL WETENSCHAPSBELEID"/>
    <x v="1"/>
    <n v="1616"/>
    <n v="55"/>
    <s v="11. Politieke en sociale systemen, structuren en processen"/>
    <x v="7"/>
    <s v="Federale overheid"/>
    <x v="2"/>
    <x v="6"/>
    <s v="312 Administratie, controle, commissies, jury's..."/>
    <s v="312 Administration, contrôle, commissions, jurys..."/>
    <x v="6"/>
    <n v="888.8"/>
  </r>
  <r>
    <s v="Contractueel personeel O&amp;O nationaal en IUAP"/>
    <s v="Personnel contractuel R&amp;D nationale et PAI"/>
    <s v="466011110016"/>
    <s v="11  FEDERAAL WETENSCHAPSBELEID"/>
    <x v="1"/>
    <n v="3137"/>
    <n v="100"/>
    <s v="13. Algemene kennisvooruitgang: O&amp;O gefinancierd uit andere bronnen dan AUF"/>
    <x v="1"/>
    <s v="Federale overheid"/>
    <x v="2"/>
    <x v="6"/>
    <s v="430 IUAP - Interuniversitaire attractiepolen"/>
    <s v="430 PAI - Pôles d'Attraction interuniversitaires"/>
    <x v="0"/>
    <n v="3137"/>
  </r>
  <r>
    <s v="Wetenschap voor duurzame ontwikkeling"/>
    <s v="Science pour développement durable"/>
    <s v="466011121117"/>
    <s v="11  FEDERAAL WETENSCHAPSBELEID"/>
    <x v="1"/>
    <n v="1239"/>
    <n v="100"/>
    <s v="13. Algemene kennisvooruitgang: O&amp;O gefinancierd uit andere bronnen dan AUF"/>
    <x v="1"/>
    <s v="Federale overheid"/>
    <x v="2"/>
    <x v="6"/>
    <s v="324 Subsidies voor studies, enquêtes, expertise-contracten, onderzoekcontracten, acties n.e.g."/>
    <s v="324 Subventions pour études, enquêtes, contrats d'expertise, contrats de recherche, actions n.c.a."/>
    <x v="6"/>
    <n v="1239"/>
  </r>
  <r>
    <s v="Beheer O&amp;O nationaal en IUAP"/>
    <s v="Gestion R&amp;D nationale et PAI"/>
    <s v="466011121118"/>
    <s v="11  FEDERAAL WETENSCHAPSBELEID"/>
    <x v="1"/>
    <n v="796"/>
    <n v="100"/>
    <s v="13. Algemene kennisvooruitgang: O&amp;O gefinancierd uit andere bronnen dan AUF"/>
    <x v="1"/>
    <s v="Federale overheid"/>
    <x v="2"/>
    <x v="6"/>
    <s v="430 IUAP - Interuniversitaire attractiepolen"/>
    <s v="430 PAI - Pôles d'Attraction interuniversitaires"/>
    <x v="0"/>
    <n v="796"/>
  </r>
  <r>
    <s v="Contract - Regeringsinitiatieven O&amp;O nationaal"/>
    <s v="Contrats - impulsion gouvernement; R&amp;D nationale"/>
    <s v="466011121151"/>
    <s v="11  FEDERAAL WETENSCHAPSBELEID"/>
    <x v="1"/>
    <n v="25947"/>
    <n v="2.5845008573459913"/>
    <s v="01. Exploratie en exploitatie van het aardse milieu"/>
    <x v="8"/>
    <s v="Federale overheid"/>
    <x v="2"/>
    <x v="6"/>
    <s v="410 O&amp;O-programma's en -projecten (subsidies en terugvorderbare voorschotten)"/>
    <s v="410 Programmes et projets de R&amp;D (subventions et avances récupérables)"/>
    <x v="0"/>
    <n v="670.60043745556436"/>
  </r>
  <r>
    <s v="Contract - Regeringsinitiatieven O&amp;O nationaal"/>
    <s v="Contrats - impulsion gouvernement; R&amp;D nationale"/>
    <s v="466011121151"/>
    <s v="11  FEDERAAL WETENSCHAPSBELEID"/>
    <x v="1"/>
    <n v="25947"/>
    <n v="43.208355986784326"/>
    <s v="02. Milieubeheer en milieuzorg"/>
    <x v="9"/>
    <s v="Federale overheid"/>
    <x v="2"/>
    <x v="6"/>
    <s v="410 O&amp;O-programma's en -projecten (subsidies en terugvorderbare voorschotten)"/>
    <s v="410 Programmes et projets de R&amp;D (subventions et avances récupérables)"/>
    <x v="0"/>
    <n v="11211.272127890928"/>
  </r>
  <r>
    <s v="Contract - Regeringsinitiatieven O&amp;O nationaal"/>
    <s v="Contrats - impulsion gouvernement; R&amp;D nationale"/>
    <s v="466011121151"/>
    <s v="11  FEDERAAL WETENSCHAPSBELEID"/>
    <x v="1"/>
    <n v="25947"/>
    <n v="1.5734599138471834"/>
    <s v="03. Exploratie en exploitatie van de ruimte"/>
    <x v="10"/>
    <s v="Federale overheid"/>
    <x v="2"/>
    <x v="6"/>
    <s v="410 O&amp;O-programma's en -projecten (subsidies en terugvorderbare voorschotten)"/>
    <s v="410 Programmes et projets de R&amp;D (subventions et avances récupérables)"/>
    <x v="0"/>
    <n v="408.26564384592871"/>
  </r>
  <r>
    <s v="Contract - Regeringsinitiatieven O&amp;O nationaal"/>
    <s v="Contrats - impulsion gouvernement; R&amp;D nationale"/>
    <s v="466011121151"/>
    <s v="11  FEDERAAL WETENSCHAPSBELEID"/>
    <x v="1"/>
    <n v="25947"/>
    <n v="8.3828363514700364"/>
    <s v="04. Transport, telecommunicatie en andere infrastructuur"/>
    <x v="11"/>
    <s v="Federale overheid"/>
    <x v="2"/>
    <x v="6"/>
    <s v="410 O&amp;O-programma's en -projecten (subsidies en terugvorderbare voorschotten)"/>
    <s v="410 Programmes et projets de R&amp;D (subventions et avances récupérables)"/>
    <x v="0"/>
    <n v="2175.0945481159301"/>
  </r>
  <r>
    <s v="Contract - Regeringsinitiatieven O&amp;O nationaal"/>
    <s v="Contrats - impulsion gouvernement; R&amp;D nationale"/>
    <s v="466011121151"/>
    <s v="11  FEDERAAL WETENSCHAPSBELEID"/>
    <x v="1"/>
    <n v="25947"/>
    <n v="3.3457404541842664"/>
    <s v="05. Energie"/>
    <x v="12"/>
    <s v="Federale overheid"/>
    <x v="2"/>
    <x v="6"/>
    <s v="410 O&amp;O-programma's en -projecten (subsidies en terugvorderbare voorschotten)"/>
    <s v="410 Programmes et projets de R&amp;D (subventions et avances récupérables)"/>
    <x v="0"/>
    <n v="868.11927564719156"/>
  </r>
  <r>
    <s v="Contract - Regeringsinitiatieven O&amp;O nationaal"/>
    <s v="Contrats - impulsion gouvernement; R&amp;D nationale"/>
    <s v="466011121151"/>
    <s v="11  FEDERAAL WETENSCHAPSBELEID"/>
    <x v="1"/>
    <n v="25947"/>
    <n v="6.1896198402408933"/>
    <s v="06. Industriële productie en technologie"/>
    <x v="0"/>
    <s v="Federale overheid"/>
    <x v="2"/>
    <x v="6"/>
    <s v="410 O&amp;O-programma's en -projecten (subsidies en terugvorderbare voorschotten)"/>
    <s v="410 Programmes et projets de R&amp;D (subventions et avances récupérables)"/>
    <x v="0"/>
    <n v="1606.0206599473045"/>
  </r>
  <r>
    <s v="Contract - Regeringsinitiatieven O&amp;O nationaal"/>
    <s v="Contrats - impulsion gouvernement; R&amp;D nationale"/>
    <s v="466011121151"/>
    <s v="11  FEDERAAL WETENSCHAPSBELEID"/>
    <x v="1"/>
    <n v="25947"/>
    <n v="3.0948099201204466"/>
    <s v="07. Gezondheid"/>
    <x v="4"/>
    <s v="Federale overheid"/>
    <x v="2"/>
    <x v="6"/>
    <s v="410 O&amp;O-programma's en -projecten (subsidies en terugvorderbare voorschotten)"/>
    <s v="410 Programmes et projets de R&amp;D (subventions et avances récupérables)"/>
    <x v="0"/>
    <n v="803.01032997365223"/>
  </r>
  <r>
    <s v="Contract - Regeringsinitiatieven O&amp;O nationaal"/>
    <s v="Contrats - impulsion gouvernement; R&amp;D nationale"/>
    <s v="466011121151"/>
    <s v="11  FEDERAAL WETENSCHAPSBELEID"/>
    <x v="1"/>
    <n v="25947"/>
    <n v="3.7261511438250174"/>
    <s v="08. Landbouw"/>
    <x v="6"/>
    <s v="Federale overheid"/>
    <x v="2"/>
    <x v="6"/>
    <s v="410 O&amp;O-programma's en -projecten (subsidies en terugvorderbare voorschotten)"/>
    <s v="410 Programmes et projets de R&amp;D (subventions et avances récupérables)"/>
    <x v="0"/>
    <n v="966.8244372882773"/>
  </r>
  <r>
    <s v="Contract - Regeringsinitiatieven O&amp;O nationaal"/>
    <s v="Contrats - impulsion gouvernement; R&amp;D nationale"/>
    <s v="466011121151"/>
    <s v="11  FEDERAAL WETENSCHAPSBELEID"/>
    <x v="1"/>
    <n v="25947"/>
    <n v="6.6995106854585762"/>
    <s v="10. Cultuur, recreatie, godsdienst en media"/>
    <x v="5"/>
    <s v="Federale overheid"/>
    <x v="2"/>
    <x v="6"/>
    <s v="410 O&amp;O-programma's en -projecten (subsidies en terugvorderbare voorschotten)"/>
    <s v="410 Programmes et projets de R&amp;D (subventions et avances récupérables)"/>
    <x v="0"/>
    <n v="1738.3220375559367"/>
  </r>
  <r>
    <s v="Contract - Regeringsinitiatieven O&amp;O nationaal"/>
    <s v="Contrats - impulsion gouvernement; R&amp;D nationale"/>
    <s v="466011121151"/>
    <s v="11  FEDERAAL WETENSCHAPSBELEID"/>
    <x v="1"/>
    <n v="25947"/>
    <n v="19.87729496884279"/>
    <s v="11. Politieke en sociale systemen, structuren en processen"/>
    <x v="7"/>
    <s v="Federale overheid"/>
    <x v="2"/>
    <x v="6"/>
    <s v="410 O&amp;O-programma's en -projecten (subsidies en terugvorderbare voorschotten)"/>
    <s v="410 Programmes et projets de R&amp;D (subventions et avances récupérables)"/>
    <x v="0"/>
    <n v="5157.5617255656389"/>
  </r>
  <r>
    <s v="Contract - Regeringsinitiatieven O&amp;O nationaal"/>
    <s v="Contrats - impulsion gouvernement; R&amp;D nationale"/>
    <s v="466011121151"/>
    <s v="11  FEDERAAL WETENSCHAPSBELEID"/>
    <x v="1"/>
    <n v="25947"/>
    <n v="1.3177198778804735"/>
    <s v="13. Algemene kennisvooruitgang: O&amp;O gefinancierd uit andere bronnen dan AUF"/>
    <x v="1"/>
    <s v="Federale overheid"/>
    <x v="2"/>
    <x v="6"/>
    <s v="410 O&amp;O-programma's en -projecten (subsidies en terugvorderbare voorschotten)"/>
    <s v="410 Programmes et projets de R&amp;D (subventions et avances récupérables)"/>
    <x v="0"/>
    <n v="341.90877671364643"/>
  </r>
  <r>
    <s v="Terugkeer Belgische wetenschappelijke competentie"/>
    <s v="Retour de la compétence scientifique belge"/>
    <s v="466011121165"/>
    <s v="11  FEDERAAL WETENSCHAPSBELEID"/>
    <x v="1"/>
    <n v="1139"/>
    <n v="100"/>
    <s v="13. Algemene kennisvooruitgang: O&amp;O gefinancierd uit andere bronnen dan AUF"/>
    <x v="1"/>
    <s v="Federale overheid"/>
    <x v="2"/>
    <x v="6"/>
    <s v="430 IUAP - Interuniversitaire attractiepolen"/>
    <s v="430 PAI - Pôles d'Attraction interuniversitaires"/>
    <x v="0"/>
    <n v="1139"/>
  </r>
  <r>
    <s v="Bijdrage drugsbeleid"/>
    <s v="Plan Drogue"/>
    <s v="466011121166"/>
    <s v="11  FEDERAAL WETENSCHAPSBELEID"/>
    <x v="1"/>
    <n v="903"/>
    <n v="15"/>
    <s v="07. Gezondheid"/>
    <x v="4"/>
    <s v="Federale overheid"/>
    <x v="2"/>
    <x v="6"/>
    <s v="324 Subsidies voor studies, enquêtes, expertise-contracten, onderzoekcontracten, acties n.e.g."/>
    <s v="324 Subventions pour études, enquêtes, contrats d'expertise, contrats de recherche, actions n.c.a."/>
    <x v="6"/>
    <n v="135.44999999999999"/>
  </r>
  <r>
    <s v="Opdrachten voor derden"/>
    <s v="Missions pour tiers"/>
    <s v="466011121171"/>
    <s v="11  FEDERAAL WETENSCHAPSBELEID"/>
    <x v="1"/>
    <n v="2036"/>
    <n v="100"/>
    <s v="11. Politieke en sociale systemen, structuren en processen"/>
    <x v="7"/>
    <s v="Federale overheid"/>
    <x v="2"/>
    <x v="6"/>
    <s v="314 Subsidies voor studies, enquêtes, onderzoek-contracten, acties n.e.g."/>
    <s v="314 Subventions pour études, enquêtes, contrats de recherche, actions n.c.a."/>
    <x v="6"/>
    <n v="2036"/>
  </r>
  <r>
    <s v="Interuniversitaire attractiepolen (autonoom onderwijs)"/>
    <s v="Pôles d'attraction interuniversitaires (enseignement autonome)"/>
    <s v="466011443001"/>
    <s v="11  FEDERAAL WETENSCHAPSBELEID"/>
    <x v="1"/>
    <n v="31306"/>
    <n v="100"/>
    <s v="13. Algemene kennisvooruitgang: O&amp;O gefinancierd uit andere bronnen dan AUF"/>
    <x v="1"/>
    <s v="Federale overheid"/>
    <x v="2"/>
    <x v="6"/>
    <s v="430 IUAP - Interuniversitaire attractiepolen"/>
    <s v="430 PAI - Pôles d'Attraction interuniversitaires"/>
    <x v="0"/>
    <n v="31306"/>
  </r>
  <r>
    <s v="Toelage voor extra onderzoekers (400)"/>
    <s v="Subvention chercheurs supplémentaires (400)"/>
    <s v="466011452323"/>
    <s v="11  FEDERAAL WETENSCHAPSBELEID"/>
    <x v="1"/>
    <n v="13670"/>
    <n v="100"/>
    <s v="13. Algemene kennisvooruitgang: O&amp;O gefinancierd uit andere bronnen dan AUF"/>
    <x v="1"/>
    <s v="Federale overheid"/>
    <x v="2"/>
    <x v="6"/>
    <s v="510 NFWO - Nationaal Fonds voor Wetenschappelijk Onderzoek"/>
    <s v="510 FNRS - Fonds national de Recherche scientifique"/>
    <x v="2"/>
    <n v="13670"/>
  </r>
  <r>
    <s v="Acad. Overz. Wetensc. (wedde personeel)"/>
    <s v="Acad. Sciences d'Outre-Mer. (traitement du personnel)"/>
    <s v="466013110004"/>
    <s v="11  FEDERAAL WETENSCHAPSBELEID"/>
    <x v="1"/>
    <n v="324"/>
    <n v="55"/>
    <s v="01. Exploratie en exploitatie van het aardse milieu"/>
    <x v="8"/>
    <s v="Federale overheid"/>
    <x v="2"/>
    <x v="6"/>
    <s v="211 Basisfinanciering, werking, investeringen van de WI"/>
    <s v="211 Financement de base, fonctionnement, investissements des IS"/>
    <x v="5"/>
    <n v="178.2"/>
  </r>
  <r>
    <s v="Academie Overzeese Wetenschappen (O)(financ. wet. publikaties)"/>
    <s v="Académie Sciences d'Outre-Mer (fin. publ. scient.)"/>
    <s v="466013413001"/>
    <s v="11  FEDERAAL WETENSCHAPSBELEID"/>
    <x v="1"/>
    <n v="137"/>
    <n v="55"/>
    <s v="01. Exploratie en exploitatie van het aardse milieu"/>
    <x v="8"/>
    <s v="Federale overheid"/>
    <x v="2"/>
    <x v="6"/>
    <s v="211 Basisfinanciering, werking, investeringen van de WI"/>
    <s v="211 Financement de base, fonctionnement, investissements des IS"/>
    <x v="5"/>
    <n v="75.349999999999994"/>
  </r>
  <r>
    <s v="Toelage academie voor de nationale commissies"/>
    <s v="Subv. Académie pour les commissions nationales"/>
    <s v="466013413005"/>
    <s v="11  FEDERAAL WETENSCHAPSBELEID"/>
    <x v="1"/>
    <n v="274"/>
    <n v="55"/>
    <s v="10. Cultuur, recreatie, godsdienst en media"/>
    <x v="5"/>
    <s v="Federale overheid"/>
    <x v="2"/>
    <x v="6"/>
    <s v="220 Academies"/>
    <s v="220 Académies"/>
    <x v="5"/>
    <n v="150.69999999999999"/>
  </r>
  <r>
    <s v="Dekken van de O&amp;O uitgaven van vliegtuig AIRBUS"/>
    <s v="Couverture des dépenses de R&amp;D des avions AIRBUS"/>
    <s v="466014811201"/>
    <s v="11  FEDERAAL WETENSCHAPSBELEID"/>
    <x v="1"/>
    <n v="10293"/>
    <n v="100"/>
    <s v="06. Industriële productie en technologie"/>
    <x v="0"/>
    <s v="Federale overheid"/>
    <x v="2"/>
    <x v="6"/>
    <s v="625 Fonds bestemd voor de financiering van het industrieel onderzoek (subsidies en terugvorderbare voorschotten)"/>
    <s v="625 Fonds destiné au financement de la recherche industrielle (subventions et avances récupérables)"/>
    <x v="1"/>
    <n v="10293"/>
  </r>
  <r>
    <s v="Dotatie  DWTI"/>
    <s v="Dotation SIST"/>
    <s v="466015413001"/>
    <s v="11  FEDERAAL WETENSCHAPSBELEID"/>
    <x v="1"/>
    <n v="554"/>
    <n v="55"/>
    <s v="10. Cultuur, recreatie, godsdienst en media"/>
    <x v="5"/>
    <s v="Federale overheid"/>
    <x v="2"/>
    <x v="6"/>
    <s v="323 Subsidies aan instellingen en verenigingen n.e.g."/>
    <s v="323 Subventions aux institutions et associations n.c.a."/>
    <x v="6"/>
    <n v="304.7"/>
  </r>
  <r>
    <s v="Dotatie  Belnet"/>
    <s v="Dotation Belnet"/>
    <s v="466015413002"/>
    <s v="11  FEDERAAL WETENSCHAPSBELEID"/>
    <x v="1"/>
    <n v="8381"/>
    <n v="55"/>
    <s v="04. Transport, telecommunicatie en andere infrastructuur"/>
    <x v="11"/>
    <s v="Federale overheid"/>
    <x v="2"/>
    <x v="6"/>
    <s v="323 Subsidies aan instellingen en verenigingen n.e.g."/>
    <s v="323 Subventions aux institutions et associations n.c.a."/>
    <x v="6"/>
    <n v="4609.55"/>
  </r>
  <r>
    <s v="Dotatie Polar Secretaris"/>
    <s v="Dotation Secrétariat polaire"/>
    <s v="466015413003"/>
    <s v="11  FEDERAAL WETENSCHAPSBELEID"/>
    <x v="1"/>
    <n v="3222"/>
    <n v="55"/>
    <s v="01. Exploratie en exploitatie van het aardse milieu"/>
    <x v="8"/>
    <s v="Federale overheid"/>
    <x v="2"/>
    <x v="6"/>
    <s v="410 O&amp;O-programma's en -projecten (subsidies en terugvorderbare voorschotten)"/>
    <s v="410 Programmes et projets de R&amp;D (subventions et avances récupérables)"/>
    <x v="0"/>
    <n v="1772.1"/>
  </r>
  <r>
    <s v="Toelage SCK (Project MYRRHA)"/>
    <s v="Dotation au CEN (Projet MYRRHA)"/>
    <s v="466016414040"/>
    <s v="11  FEDERAAL WETENSCHAPSBELEID"/>
    <x v="1"/>
    <n v="9447"/>
    <n v="55"/>
    <s v="05. Energie"/>
    <x v="12"/>
    <s v="Federale overheid"/>
    <x v="2"/>
    <x v="6"/>
    <s v="233 SCK - Studiecentrum voor Kernenergie"/>
    <s v="233 CEN - Centre d'études de l'énergie nucléaire"/>
    <x v="5"/>
    <n v="5195.8500000000004"/>
  </r>
  <r>
    <s v="Personeel voor O&amp;O internationaal"/>
    <s v="Personnel R&amp;D international"/>
    <s v="466021110018"/>
    <s v="11  FEDERAAL WETENSCHAPSBELEID"/>
    <x v="1"/>
    <n v="596"/>
    <n v="100"/>
    <s v="03. Exploratie en exploitatie van de ruimte"/>
    <x v="10"/>
    <s v="Federale overheid"/>
    <x v="2"/>
    <x v="6"/>
    <s v="710 Ruimteprogramma's en -organisaties"/>
    <s v="710 Programmes et organisations dans le domaine de l'espace"/>
    <x v="3"/>
    <n v="596"/>
  </r>
  <r>
    <s v="Beheer van 0&amp;0 internationaal"/>
    <s v="Gestion de la R&amp;D international"/>
    <s v="466021121119"/>
    <s v="11  FEDERAAL WETENSCHAPSBELEID"/>
    <x v="1"/>
    <n v="169"/>
    <n v="55"/>
    <s v="03. Exploratie en exploitatie van de ruimte"/>
    <x v="10"/>
    <s v="Federale overheid"/>
    <x v="2"/>
    <x v="6"/>
    <s v="710 Ruimteprogramma's en -organisaties"/>
    <s v="710 Programmes et organisations dans le domaine de l'espace"/>
    <x v="3"/>
    <n v="92.95"/>
  </r>
  <r>
    <s v="Contracten - O&amp;O - internationaal"/>
    <s v="Contrats - R&amp;D - international"/>
    <s v="466021121157"/>
    <s v="11  FEDERAAL WETENSCHAPSBELEID"/>
    <x v="1"/>
    <n v="2796"/>
    <n v="7.5389069891053593"/>
    <s v="01. Exploratie en exploitatie van het aardse milieu"/>
    <x v="8"/>
    <s v="Federale overheid"/>
    <x v="2"/>
    <x v="6"/>
    <s v="730 Andere programma's en projecten op internationaal vlak"/>
    <s v="730 Autres programmes et projets au niveau international"/>
    <x v="3"/>
    <n v="210.78783941538586"/>
  </r>
  <r>
    <s v="Contracten - O&amp;O - internationaal"/>
    <s v="Contrats - R&amp;D - international"/>
    <s v="466021121157"/>
    <s v="11  FEDERAAL WETENSCHAPSBELEID"/>
    <x v="1"/>
    <n v="2796"/>
    <n v="31.836673025547647"/>
    <s v="02. Milieubeheer en milieuzorg"/>
    <x v="9"/>
    <s v="Federale overheid"/>
    <x v="2"/>
    <x v="6"/>
    <s v="730 Andere programma's en projecten op internationaal vlak"/>
    <s v="730 Autres programmes et projets au niveau international"/>
    <x v="3"/>
    <n v="890.15337779431229"/>
  </r>
  <r>
    <s v="Contracten - O&amp;O - internationaal"/>
    <s v="Contrats - R&amp;D - international"/>
    <s v="466021121157"/>
    <s v="11  FEDERAAL WETENSCHAPSBELEID"/>
    <x v="1"/>
    <n v="2796"/>
    <n v="9.8522166999636926"/>
    <s v="03. Exploratie en exploitatie van de ruimte"/>
    <x v="10"/>
    <s v="Federale overheid"/>
    <x v="2"/>
    <x v="6"/>
    <s v="730 Andere programma's en projecten op internationaal vlak"/>
    <s v="730 Autres programmes et projets au niveau international"/>
    <x v="3"/>
    <n v="275.46797893098488"/>
  </r>
  <r>
    <s v="Contracten - O&amp;O - internationaal"/>
    <s v="Contrats - R&amp;D - international"/>
    <s v="466021121157"/>
    <s v="11  FEDERAAL WETENSCHAPSBELEID"/>
    <x v="1"/>
    <n v="2796"/>
    <n v="5.9444226207076944"/>
    <s v="04. Transport, telecommunicatie en andere infrastructuur"/>
    <x v="11"/>
    <s v="Federale overheid"/>
    <x v="2"/>
    <x v="6"/>
    <s v="730 Andere programma's en projecten op internationaal vlak"/>
    <s v="730 Autres programmes et projets au niveau international"/>
    <x v="3"/>
    <n v="166.20605647498712"/>
  </r>
  <r>
    <s v="Contracten - O&amp;O - internationaal"/>
    <s v="Contrats - R&amp;D - international"/>
    <s v="466021121157"/>
    <s v="11  FEDERAAL WETENSCHAPSBELEID"/>
    <x v="1"/>
    <n v="2796"/>
    <n v="3.3506253284912719"/>
    <s v="05. Energie"/>
    <x v="12"/>
    <s v="Federale overheid"/>
    <x v="2"/>
    <x v="6"/>
    <s v="730 Andere programma's en projecten op internationaal vlak"/>
    <s v="730 Autres programmes et projets au niveau international"/>
    <x v="3"/>
    <n v="93.683484184615949"/>
  </r>
  <r>
    <s v="Contracten - O&amp;O - internationaal"/>
    <s v="Contrats - R&amp;D - international"/>
    <s v="466021121157"/>
    <s v="11  FEDERAAL WETENSCHAPSBELEID"/>
    <x v="1"/>
    <n v="2796"/>
    <n v="1.4756533787355124"/>
    <s v="06. Industriële productie en technologie"/>
    <x v="0"/>
    <s v="Federale overheid"/>
    <x v="2"/>
    <x v="6"/>
    <s v="730 Andere programma's en projecten op internationaal vlak"/>
    <s v="730 Autres programmes et projets au niveau international"/>
    <x v="3"/>
    <n v="41.259268469444926"/>
  </r>
  <r>
    <s v="Contracten - O&amp;O - internationaal"/>
    <s v="Contrats - R&amp;D - international"/>
    <s v="466021121157"/>
    <s v="11  FEDERAAL WETENSCHAPSBELEID"/>
    <x v="1"/>
    <n v="2796"/>
    <n v="11.632167054127438"/>
    <s v="07. Gezondheid"/>
    <x v="4"/>
    <s v="Federale overheid"/>
    <x v="2"/>
    <x v="6"/>
    <s v="730 Andere programma's en projecten op internationaal vlak"/>
    <s v="730 Autres programmes et projets au niveau international"/>
    <x v="3"/>
    <n v="325.23539083340313"/>
  </r>
  <r>
    <s v="Contracten - O&amp;O - internationaal"/>
    <s v="Contrats - R&amp;D - international"/>
    <s v="466021121157"/>
    <s v="11  FEDERAAL WETENSCHAPSBELEID"/>
    <x v="1"/>
    <n v="2796"/>
    <n v="7.903545798556399"/>
    <s v="08. Landbouw"/>
    <x v="6"/>
    <s v="Federale overheid"/>
    <x v="2"/>
    <x v="6"/>
    <s v="730 Andere programma's en projecten op internationaal vlak"/>
    <s v="730 Autres programmes et projets au niveau international"/>
    <x v="3"/>
    <n v="220.98314052763692"/>
  </r>
  <r>
    <s v="Contracten - O&amp;O - internationaal"/>
    <s v="Contrats - R&amp;D - international"/>
    <s v="466021121157"/>
    <s v="11  FEDERAAL WETENSCHAPSBELEID"/>
    <x v="1"/>
    <n v="2796"/>
    <n v="3.7962321277218649"/>
    <s v="10. Cultuur, recreatie, godsdienst en media"/>
    <x v="5"/>
    <s v="Federale overheid"/>
    <x v="2"/>
    <x v="6"/>
    <s v="730 Andere programma's en projecten op internationaal vlak"/>
    <s v="730 Autres programmes et projets au niveau international"/>
    <x v="3"/>
    <n v="106.14265029110335"/>
  </r>
  <r>
    <s v="Contracten - O&amp;O - internationaal"/>
    <s v="Contrats - R&amp;D - international"/>
    <s v="466021121157"/>
    <s v="11  FEDERAAL WETENSCHAPSBELEID"/>
    <x v="1"/>
    <n v="2796"/>
    <n v="5.9991360772457911"/>
    <s v="11. Politieke en sociale systemen, structuren en processen"/>
    <x v="7"/>
    <s v="Federale overheid"/>
    <x v="2"/>
    <x v="6"/>
    <s v="730 Andere programma's en projecten op internationaal vlak"/>
    <s v="730 Autres programmes et projets au niveau international"/>
    <x v="3"/>
    <n v="167.73584471979234"/>
  </r>
  <r>
    <s v="Contracten - O&amp;O - internationaal"/>
    <s v="Contrats - R&amp;D - international"/>
    <s v="466021121158"/>
    <s v="11  FEDERAAL WETENSCHAPSBELEID"/>
    <x v="1"/>
    <n v="2796"/>
    <n v="0.67370123034687202"/>
    <s v="12. Algemene kennisvooruitgang: O&amp;O gefinancierd uit algemene universiteitsfondsen (AUF)"/>
    <x v="3"/>
    <s v="Federale overheid"/>
    <x v="2"/>
    <x v="6"/>
    <s v="730 Andere programma's en projecten op internationaal vlak"/>
    <s v="730 Autres programmes et projets au niveau international"/>
    <x v="3"/>
    <n v="18.836686400498539"/>
  </r>
  <r>
    <s v="Contracten - O&amp;O - internationaal"/>
    <s v="Contrats - R&amp;D - international"/>
    <s v="466021121159"/>
    <s v="11  FEDERAAL WETENSCHAPSBELEID"/>
    <x v="1"/>
    <n v="2796"/>
    <n v="9.9967196694504743"/>
    <s v="13. Algemene kennisvooruitgang: O&amp;O gefinancierd uit andere bronnen dan AUF"/>
    <x v="1"/>
    <s v="Federale overheid"/>
    <x v="2"/>
    <x v="6"/>
    <s v="730 Andere programma's en projecten op internationaal vlak"/>
    <s v="730 Autres programmes et projets au niveau international"/>
    <x v="3"/>
    <n v="279.50828195783527"/>
  </r>
  <r>
    <s v="Personeel voor de Ruimte"/>
    <s v="Personnel du spatial"/>
    <s v="466022110020"/>
    <s v="11  FEDERAAL WETENSCHAPSBELEID"/>
    <x v="1"/>
    <n v="963"/>
    <n v="55"/>
    <s v="03. Exploratie en exploitatie van de ruimte"/>
    <x v="10"/>
    <s v="Federale overheid"/>
    <x v="2"/>
    <x v="6"/>
    <s v="710 Ruimteprogramma's en -organisaties"/>
    <s v="710 Programmes et organisations dans le domaine de l'espace"/>
    <x v="3"/>
    <n v="529.65"/>
  </r>
  <r>
    <s v="Werkingskosten voor de Hoge Vertegenwoordiging ruimtevaartbeleid"/>
    <s v="Dépenses de fonctionnement pour la Haute Réprésentation du Spatial"/>
    <s v="466022121119"/>
    <s v="11  FEDERAAL WETENSCHAPSBELEID"/>
    <x v="1"/>
    <n v="96"/>
    <n v="55"/>
    <s v="03. Exploratie en exploitatie van de ruimte"/>
    <x v="10"/>
    <s v="Federale overheid"/>
    <x v="2"/>
    <x v="6"/>
    <s v="710 Ruimteprogramma's en -organisaties"/>
    <s v="710 Programmes et organisations dans le domaine de l'espace"/>
    <x v="3"/>
    <n v="52.8"/>
  </r>
  <r>
    <s v="Federale ondersteuning vh ruimtevaartonderzoek en operationele steun"/>
    <s v="Soutien fédéral à la recherche spatiale et appui opérationnel"/>
    <s v="466022121121"/>
    <s v="11  FEDERAAL WETENSCHAPSBELEID"/>
    <x v="1"/>
    <n v="4216"/>
    <n v="100"/>
    <s v="03. Exploratie en exploitatie van de ruimte"/>
    <x v="10"/>
    <s v="Federale overheid"/>
    <x v="2"/>
    <x v="6"/>
    <s v="710 Ruimteprogramma's en -organisaties"/>
    <s v="710 Programmes et organisations dans le domaine de l'espace"/>
    <x v="3"/>
    <n v="4216"/>
  </r>
  <r>
    <s v="Beheer van Ruimte"/>
    <s v="Gestion du spacial"/>
    <s v="466022121122"/>
    <s v="11  FEDERAAL WETENSCHAPSBELEID"/>
    <x v="1"/>
    <n v="692"/>
    <n v="100"/>
    <s v="03. Exploratie en exploitatie van de ruimte"/>
    <x v="10"/>
    <s v="Federale overheid"/>
    <x v="2"/>
    <x v="6"/>
    <s v="710 Ruimteprogramma's en -organisaties"/>
    <s v="710 Programmes et organisations dans le domaine de l'espace"/>
    <x v="3"/>
    <n v="692"/>
  </r>
  <r>
    <s v="ESA-ruimtevaartprogramma's"/>
    <s v="Programmes spatiaux ASE"/>
    <s v="466022354012"/>
    <s v="11  FEDERAAL WETENSCHAPSBELEID"/>
    <x v="1"/>
    <n v="184109"/>
    <n v="100"/>
    <s v="03. Exploratie en exploitatie van de ruimte"/>
    <x v="10"/>
    <s v="Federale overheid"/>
    <x v="2"/>
    <x v="6"/>
    <s v="710 Ruimteprogramma's en -organisaties"/>
    <s v="710 Programmes et organisations dans le domaine de l'espace"/>
    <x v="3"/>
    <n v="184109"/>
  </r>
  <r>
    <s v="Ruimtevaartprogramma's buiten ESA"/>
    <s v="Programmes spatiaux hors ASE"/>
    <s v="466022544161"/>
    <s v="11  FEDERAAL WETENSCHAPSBELEID"/>
    <x v="1"/>
    <n v="15604"/>
    <n v="100"/>
    <s v="03. Exploratie en exploitatie van de ruimte"/>
    <x v="10"/>
    <s v="Federale overheid"/>
    <x v="2"/>
    <x v="6"/>
    <s v="710 Ruimteprogramma's en -organisaties"/>
    <s v="710 Programmes et organisations dans le domaine de l'espace"/>
    <x v="3"/>
    <n v="15604"/>
  </r>
  <r>
    <s v="Von Karman  Instituut"/>
    <s v="Institut Von Karman"/>
    <s v="466023354001"/>
    <s v="11  FEDERAAL WETENSCHAPSBELEID"/>
    <x v="1"/>
    <n v="2937"/>
    <n v="100"/>
    <s v="04. Transport, telecommunicatie en andere infrastructuur"/>
    <x v="11"/>
    <s v="Federale overheid"/>
    <x v="2"/>
    <x v="6"/>
    <s v="720 Andere Belgische bijdragen aan internationale organisaties, instellingen en verenigingen"/>
    <s v="720 Autres contributions belges aux organisations, institutions et associations internationales"/>
    <x v="3"/>
    <n v="2937"/>
  </r>
  <r>
    <s v="Secretariaten EUREKA (techn. + audiovis.)"/>
    <s v="Secrétariats EUREKA (techn. + audiovis.)"/>
    <s v="466023354002"/>
    <s v="11  FEDERAAL WETENSCHAPSBELEID"/>
    <x v="1"/>
    <n v="635"/>
    <n v="55"/>
    <s v="06. Industriële productie en technologie"/>
    <x v="0"/>
    <s v="Federale overheid"/>
    <x v="2"/>
    <x v="6"/>
    <s v="720 Andere Belgische bijdragen aan internationale organisaties, instellingen en verenigingen"/>
    <s v="720 Autres contributions belges aux organisations, institutions et associations internationales"/>
    <x v="3"/>
    <n v="349.25"/>
  </r>
  <r>
    <s v="Intergouvernementele organisaties"/>
    <s v="Organisations intergouvernementales"/>
    <s v="466023354021"/>
    <s v="11  FEDERAAL WETENSCHAPSBELEID"/>
    <x v="1"/>
    <n v="21469"/>
    <n v="42.54458062965633"/>
    <s v="01. Exploratie en exploitatie van het aardse milieu"/>
    <x v="8"/>
    <s v="Federale overheid"/>
    <x v="2"/>
    <x v="6"/>
    <s v="720 Andere Belgische bijdragen aan internationale organisaties, instellingen en verenigingen"/>
    <s v="720 Autres contributions belges aux organisations, institutions et associations internationales"/>
    <x v="3"/>
    <n v="9133.8960153809185"/>
  </r>
  <r>
    <s v="Intergouvernementele organisaties"/>
    <s v="Organisations intergouvernementales"/>
    <s v="466023354021"/>
    <s v="11  FEDERAAL WETENSCHAPSBELEID"/>
    <x v="1"/>
    <n v="21469"/>
    <n v="0.96899783705839937"/>
    <s v="02. Milieubeheer en milieuzorg"/>
    <x v="9"/>
    <s v="Federale overheid"/>
    <x v="2"/>
    <x v="6"/>
    <s v="720 Andere Belgische bijdragen aan internationale organisaties, instellingen en verenigingen"/>
    <s v="720 Autres contributions belges aux organisations, institutions et associations internationales"/>
    <x v="3"/>
    <n v="208.03414563806774"/>
  </r>
  <r>
    <s v="Intergouvernementele organisaties"/>
    <s v="Organisations intergouvernementales"/>
    <s v="466023354021"/>
    <s v="11  FEDERAAL WETENSCHAPSBELEID"/>
    <x v="1"/>
    <n v="21469"/>
    <n v="24.450853160298006"/>
    <s v="03. Exploratie en exploitatie van de ruimte"/>
    <x v="10"/>
    <s v="Federale overheid"/>
    <x v="2"/>
    <x v="6"/>
    <s v="720 Andere Belgische bijdragen aan internationale organisaties, instellingen en verenigingen"/>
    <s v="720 Autres contributions belges aux organisations, institutions et associations internationales"/>
    <x v="3"/>
    <n v="5249.3536649843791"/>
  </r>
  <r>
    <s v="Intergouvernementele organisaties"/>
    <s v="Organisations intergouvernementales"/>
    <s v="466023354021"/>
    <s v="11  FEDERAAL WETENSCHAPSBELEID"/>
    <x v="1"/>
    <n v="21469"/>
    <n v="32.035568372987264"/>
    <s v="13. Algemene kennisvooruitgang: O&amp;O gefinancierd uit andere bronnen dan AUF"/>
    <x v="1"/>
    <s v="Federale overheid"/>
    <x v="2"/>
    <x v="6"/>
    <s v="720 Andere Belgische bijdragen aan internationale organisaties, instellingen en verenigingen"/>
    <s v="720 Autres contributions belges aux organisations, institutions et associations internationales"/>
    <x v="3"/>
    <n v="6877.7161739966359"/>
  </r>
  <r>
    <s v="Internationale organisaties"/>
    <s v="Organisations internationales"/>
    <s v="466023354022"/>
    <s v="11  FEDERAAL WETENSCHAPSBELEID"/>
    <x v="1"/>
    <n v="336"/>
    <n v="100"/>
    <s v="10. Cultuur, recreatie, godsdienst en media"/>
    <x v="5"/>
    <s v="Federale overheid"/>
    <x v="2"/>
    <x v="6"/>
    <s v="720 Andere Belgische bijdragen aan internationale organisaties, instellingen en verenigingen"/>
    <s v="720 Autres contributions belges aux organisations, institutions et associations internationales"/>
    <x v="3"/>
    <n v="336"/>
  </r>
  <r>
    <s v="Deelname van de Academiën en de daaraan verbonden organismen"/>
    <s v="Participation des Académies et org. qui y sont liés"/>
    <s v="466023354023"/>
    <s v="11  FEDERAAL WETENSCHAPSBELEID"/>
    <x v="1"/>
    <n v="337"/>
    <n v="100"/>
    <s v="10. Cultuur, recreatie, godsdienst en media"/>
    <x v="5"/>
    <s v="Federale overheid"/>
    <x v="2"/>
    <x v="6"/>
    <s v="720 Andere Belgische bijdragen aan internationale organisaties, instellingen en verenigingen"/>
    <s v="720 Autres contributions belges aux organisations, institutions et associations internationales"/>
    <x v="3"/>
    <n v="337"/>
  </r>
  <r>
    <s v="Bezoldiging Rijkspersoneel (WRI)"/>
    <s v="Rémunérations personnel statutaire (ESF)"/>
    <s v="466030110003"/>
    <s v="11  FEDERAAL WETENSCHAPSBELEID"/>
    <x v="1"/>
    <n v="47410"/>
    <n v="15.58590819712148"/>
    <s v="03. Exploratie en exploitatie van de ruimte"/>
    <x v="10"/>
    <s v="Federale overheid"/>
    <x v="2"/>
    <x v="6"/>
    <s v="211 Basisfinanciering, werking, investeringen van de WI"/>
    <s v="211 Financement de base, fonctionnement, investissements des IS"/>
    <x v="5"/>
    <n v="7389.2790762552931"/>
  </r>
  <r>
    <s v="Bezoldiging Rijkspersoneel (WRI)"/>
    <s v="Rémunérations personnel statutaire (ESF)"/>
    <s v="466030110003"/>
    <s v="11  FEDERAAL WETENSCHAPSBELEID"/>
    <x v="1"/>
    <n v="47410"/>
    <n v="20.711525220114005"/>
    <s v="10. Cultuur, recreatie, godsdienst en media"/>
    <x v="5"/>
    <s v="Federale overheid"/>
    <x v="2"/>
    <x v="6"/>
    <s v="211 Basisfinanciering, werking, investeringen van de WI"/>
    <s v="211 Financement de base, fonctionnement, investissements des IS"/>
    <x v="5"/>
    <n v="9819.3341068560494"/>
  </r>
  <r>
    <s v="Bezoldiging Rijkspersoneel (WRI)"/>
    <s v="Rémunérations personnel statutaire (ESF)"/>
    <s v="466030110003"/>
    <s v="11  FEDERAAL WETENSCHAPSBELEID"/>
    <x v="1"/>
    <n v="47410"/>
    <n v="0.71753147094513381"/>
    <s v="11. Politieke en sociale systemen, structuren en processen"/>
    <x v="7"/>
    <s v="Federale overheid"/>
    <x v="2"/>
    <x v="6"/>
    <s v="211 Basisfinanciering, werking, investeringen van de WI"/>
    <s v="211 Financement de base, fonctionnement, investissements des IS"/>
    <x v="5"/>
    <n v="340.18167037508795"/>
  </r>
  <r>
    <s v="Bezoldiging Rijkspersoneel (WRI)"/>
    <s v="Rémunérations personnel statutaire (ESF)"/>
    <s v="466030110003"/>
    <s v="11  FEDERAAL WETENSCHAPSBELEID"/>
    <x v="1"/>
    <n v="47410"/>
    <n v="17.985035111819389"/>
    <s v="13. Algemene kennisvooruitgang: O&amp;O gefinancierd uit andere bronnen dan AUF"/>
    <x v="1"/>
    <s v="Federale overheid"/>
    <x v="2"/>
    <x v="6"/>
    <s v="211 Basisfinanciering, werking, investeringen van de WI"/>
    <s v="211 Financement de base, fonctionnement, investissements des IS"/>
    <x v="5"/>
    <n v="8526.7051465135719"/>
  </r>
  <r>
    <s v="Bezoldiging niet-statutair personeel (WRI)"/>
    <s v="Rémunérations personnel non statutaire (ESF)"/>
    <s v="466030110004"/>
    <s v="11  FEDERAAL WETENSCHAPSBELEID"/>
    <x v="1"/>
    <n v="18951"/>
    <n v="15.58590819712148"/>
    <s v="03. Exploratie en exploitatie van de ruimte"/>
    <x v="10"/>
    <s v="Federale overheid"/>
    <x v="2"/>
    <x v="6"/>
    <s v="211 Basisfinanciering, werking, investeringen van de WI"/>
    <s v="211 Financement de base, fonctionnement, investissements des IS"/>
    <x v="5"/>
    <n v="2953.6854624364914"/>
  </r>
  <r>
    <s v="Bezoldiging niet-statutair personeel (WRI)"/>
    <s v="Rémunérations personnel non statutaire (ESF)"/>
    <s v="466030110004"/>
    <s v="11  FEDERAAL WETENSCHAPSBELEID"/>
    <x v="1"/>
    <n v="18951"/>
    <n v="20.711525220114005"/>
    <s v="10. Cultuur, recreatie, godsdienst en media"/>
    <x v="5"/>
    <s v="Federale overheid"/>
    <x v="2"/>
    <x v="6"/>
    <s v="211 Basisfinanciering, werking, investeringen van de WI"/>
    <s v="211 Financement de base, fonctionnement, investissements des IS"/>
    <x v="5"/>
    <n v="3925.0411444638053"/>
  </r>
  <r>
    <s v="Bezoldiging niet-statutair personeel (WRI)"/>
    <s v="Rémunérations personnel non statutaire (ESF)"/>
    <s v="466030110004"/>
    <s v="11  FEDERAAL WETENSCHAPSBELEID"/>
    <x v="1"/>
    <n v="18951"/>
    <n v="0.71753147094513381"/>
    <s v="11. Politieke en sociale systemen, structuren en processen"/>
    <x v="7"/>
    <s v="Federale overheid"/>
    <x v="2"/>
    <x v="6"/>
    <s v="211 Basisfinanciering, werking, investeringen van de WI"/>
    <s v="211 Financement de base, fonctionnement, investissements des IS"/>
    <x v="5"/>
    <n v="135.9793890588123"/>
  </r>
  <r>
    <s v="Bezoldiging niet-statutair personeel (WRI)"/>
    <s v="Rémunérations personnel non statutaire (ESF)"/>
    <s v="466030110004"/>
    <s v="11  FEDERAAL WETENSCHAPSBELEID"/>
    <x v="1"/>
    <n v="18951"/>
    <n v="17.985035111819389"/>
    <s v="13. Algemene kennisvooruitgang: O&amp;O gefinancierd uit andere bronnen dan AUF"/>
    <x v="1"/>
    <s v="Federale overheid"/>
    <x v="2"/>
    <x v="6"/>
    <s v="211 Basisfinanciering, werking, investeringen van de WI"/>
    <s v="211 Financement de base, fonctionnement, investissements des IS"/>
    <x v="5"/>
    <n v="3408.3440040408923"/>
  </r>
  <r>
    <s v="Dotatie 'Koninklijke Bibliotheek Albert I'"/>
    <s v="Dotation Bibliothèque royale Albert Ier"/>
    <s v="466031413010"/>
    <s v="11  FEDERAAL WETENSCHAPSBELEID"/>
    <x v="1"/>
    <n v="7122"/>
    <n v="55"/>
    <s v="10. Cultuur, recreatie, godsdienst en media"/>
    <x v="5"/>
    <s v="Federale overheid"/>
    <x v="2"/>
    <x v="6"/>
    <s v="211 Basisfinanciering, werking, investeringen van de WI"/>
    <s v="211 Financement de base, fonctionnement, investissements des IS"/>
    <x v="5"/>
    <n v="3917.1"/>
  </r>
  <r>
    <s v="Dotatie Algemeen rijksarchief"/>
    <s v="Dotation Archives générales du Royaume"/>
    <s v="466031413011"/>
    <s v="11  FEDERAAL WETENSCHAPSBELEID"/>
    <x v="1"/>
    <n v="5381"/>
    <n v="55"/>
    <s v="10. Cultuur, recreatie, godsdienst en media"/>
    <x v="5"/>
    <s v="Federale overheid"/>
    <x v="2"/>
    <x v="6"/>
    <s v="211 Basisfinanciering, werking, investeringen van de WI"/>
    <s v="211 Financement de base, fonctionnement, investissements des IS"/>
    <x v="5"/>
    <n v="2959.55"/>
  </r>
  <r>
    <s v="Centrum &quot;Oorlog en Hedendaagse Maatschappij&quot;"/>
    <s v="Centre &quot;Guerres et Sociétés contemporaines&quot;"/>
    <s v="466031413012"/>
    <s v="11  FEDERAAL WETENSCHAPSBELEID"/>
    <x v="1"/>
    <n v="1571"/>
    <n v="55"/>
    <s v="11. Politieke en sociale systemen, structuren en processen"/>
    <x v="7"/>
    <s v="Federale overheid"/>
    <x v="2"/>
    <x v="6"/>
    <s v="211 Basisfinanciering, werking, investeringen van de WI"/>
    <s v="211 Financement de base, fonctionnement, investissements des IS"/>
    <x v="5"/>
    <n v="864.05"/>
  </r>
  <r>
    <s v="Dotatie KMI"/>
    <s v="Dotation IRM"/>
    <s v="466032413013"/>
    <s v="11  FEDERAAL WETENSCHAPSBELEID"/>
    <x v="1"/>
    <n v="4314"/>
    <n v="55"/>
    <s v="03. Exploratie en exploitatie van de ruimte"/>
    <x v="10"/>
    <s v="Federale overheid"/>
    <x v="2"/>
    <x v="6"/>
    <s v="211 Basisfinanciering, werking, investeringen van de WI"/>
    <s v="211 Financement de base, fonctionnement, investissements des IS"/>
    <x v="5"/>
    <n v="2372.6999999999998"/>
  </r>
  <r>
    <s v="Dotatie Belgisch Instituut voor Ruimte-aëronomie"/>
    <s v="Dotation Institut d'Aéronomie spatiale de Belgique"/>
    <s v="466032413014"/>
    <s v="11  FEDERAAL WETENSCHAPSBELEID"/>
    <x v="1"/>
    <n v="1344"/>
    <n v="55"/>
    <s v="03. Exploratie en exploitatie van de ruimte"/>
    <x v="10"/>
    <s v="Federale overheid"/>
    <x v="2"/>
    <x v="6"/>
    <s v="211 Basisfinanciering, werking, investeringen van de WI"/>
    <s v="211 Financement de base, fonctionnement, investissements des IS"/>
    <x v="5"/>
    <n v="739.2"/>
  </r>
  <r>
    <s v="Dotatie Koninklijke Sterrenwacht"/>
    <s v="Dotation Observatoire Royal"/>
    <s v="466032413015"/>
    <s v="11  FEDERAAL WETENSCHAPSBELEID"/>
    <x v="1"/>
    <n v="1403"/>
    <n v="55"/>
    <s v="03. Exploratie en exploitatie van de ruimte"/>
    <x v="10"/>
    <s v="Federale overheid"/>
    <x v="2"/>
    <x v="6"/>
    <s v="211 Basisfinanciering, werking, investeringen van de WI"/>
    <s v="211 Financement de base, fonctionnement, investissements des IS"/>
    <x v="5"/>
    <n v="771.65"/>
  </r>
  <r>
    <s v="Dotatie aan het KMI: beheer gemeenschappelijke sector"/>
    <s v="Dotation à l'IRM: gestion du secteur commun"/>
    <s v="466032413016"/>
    <s v="11  FEDERAAL WETENSCHAPSBELEID"/>
    <x v="1"/>
    <n v="1342"/>
    <n v="55"/>
    <s v="03. Exploratie en exploitatie van de ruimte"/>
    <x v="10"/>
    <s v="Federale overheid"/>
    <x v="2"/>
    <x v="6"/>
    <s v="211 Basisfinanciering, werking, investeringen van de WI"/>
    <s v="211 Financement de base, fonctionnement, investissements des IS"/>
    <x v="5"/>
    <n v="738.1"/>
  </r>
  <r>
    <s v="Dotatie Koninklijk Instituut voor Natuurwetenschappen (KINW)"/>
    <s v="Dotation Institut royal des Sciences naturelles (IRSN)"/>
    <s v="466033413017"/>
    <s v="11  FEDERAAL WETENSCHAPSBELEID"/>
    <x v="1"/>
    <n v="7869"/>
    <n v="55"/>
    <s v="13. Algemene kennisvooruitgang: O&amp;O gefinancierd uit andere bronnen dan AUF"/>
    <x v="1"/>
    <s v="Federale overheid"/>
    <x v="2"/>
    <x v="6"/>
    <s v="211 Basisfinanciering, werking, investeringen van de WI"/>
    <s v="211 Financement de base, fonctionnement, investissements des IS"/>
    <x v="5"/>
    <n v="4327.95"/>
  </r>
  <r>
    <s v="Dotatie Koninklijke Museum voor Midden Afrika (KMMA)"/>
    <s v="Dotation musée royal d' Afrique centrale (MRAC)"/>
    <s v="466033413018"/>
    <s v="11  FEDERAAL WETENSCHAPSBELEID"/>
    <x v="1"/>
    <n v="3882"/>
    <n v="55"/>
    <s v="13. Algemene kennisvooruitgang: O&amp;O gefinancierd uit andere bronnen dan AUF"/>
    <x v="1"/>
    <s v="Federale overheid"/>
    <x v="2"/>
    <x v="6"/>
    <s v="211 Basisfinanciering, werking, investeringen van de WI"/>
    <s v="211 Financement de base, fonctionnement, investissements des IS"/>
    <x v="5"/>
    <n v="2135.1"/>
  </r>
  <r>
    <s v="Dotatie Koninklijke Musea voor Kunst en Geschiedenis"/>
    <s v="Dotation Musées Royaux d'Art et d'Histoire"/>
    <s v="466034413019"/>
    <s v="11  FEDERAAL WETENSCHAPSBELEID"/>
    <x v="1"/>
    <n v="5499"/>
    <n v="55"/>
    <s v="10. Cultuur, recreatie, godsdienst en media"/>
    <x v="5"/>
    <s v="Federale overheid"/>
    <x v="2"/>
    <x v="6"/>
    <s v="211 Basisfinanciering, werking, investeringen van de WI"/>
    <s v="211 Financement de base, fonctionnement, investissements des IS"/>
    <x v="5"/>
    <n v="3024.45"/>
  </r>
  <r>
    <s v="Dotatie Koninklijke Musea voor Schone Kunsten"/>
    <s v="Dotation Musées Royaux des Beaux-Arts"/>
    <s v="466034413020"/>
    <s v="11  FEDERAAL WETENSCHAPSBELEID"/>
    <x v="1"/>
    <n v="4410"/>
    <n v="55"/>
    <s v="10. Cultuur, recreatie, godsdienst en media"/>
    <x v="5"/>
    <s v="Federale overheid"/>
    <x v="2"/>
    <x v="6"/>
    <s v="211 Basisfinanciering, werking, investeringen van de WI"/>
    <s v="211 Financement de base, fonctionnement, investissements des IS"/>
    <x v="5"/>
    <n v="2425.5"/>
  </r>
  <r>
    <s v="Dotatie Koninklijk Instituut voor het Kunstpatrimonium"/>
    <s v="Dotation Institut Royal du Patrimoine artistique"/>
    <s v="466034413022"/>
    <s v="11  FEDERAAL WETENSCHAPSBELEID"/>
    <x v="1"/>
    <n v="1483"/>
    <n v="55"/>
    <s v="10. Cultuur, recreatie, godsdienst en media"/>
    <x v="5"/>
    <s v="Federale overheid"/>
    <x v="2"/>
    <x v="6"/>
    <s v="211 Basisfinanciering, werking, investeringen van de WI"/>
    <s v="211 Financement de base, fonctionnement, investissements des IS"/>
    <x v="5"/>
    <n v="815.65"/>
  </r>
  <r>
    <s v="ICCROM (International Centre for the Study of the _x000a_Preservation and Restoration of Cultural Property)"/>
    <s v="ICCROM (Centre international d'études pour la conservation et la restauration des biens culturels)"/>
    <s v="466035354010"/>
    <s v="11  FEDERAAL WETENSCHAPSBELEID"/>
    <x v="1"/>
    <n v="42"/>
    <n v="20"/>
    <s v="10. Cultuur, recreatie, godsdienst en media"/>
    <x v="5"/>
    <s v="Federale overheid"/>
    <x v="2"/>
    <x v="6"/>
    <s v="720 Andere Belgische bijdragen aan internationale organisaties, instellingen en verenigingen"/>
    <s v="720 Autres contributions belges aux organisations, institutions et associations internationales"/>
    <x v="3"/>
    <n v="8.4"/>
  </r>
  <r>
    <s v="Koninklijk Filmarchief"/>
    <s v="Cinémathèque royale"/>
    <s v="466036416010"/>
    <s v="11  FEDERAAL WETENSCHAPSBELEID"/>
    <x v="1"/>
    <n v="2728"/>
    <n v="20"/>
    <s v="10. Cultuur, recreatie, godsdienst en media"/>
    <x v="5"/>
    <s v="Federale overheid"/>
    <x v="2"/>
    <x v="6"/>
    <s v="323 Subsidies aan instellingen en verenigingen n.e.g."/>
    <s v="323 Subventions aux institutions et associations n.c.a."/>
    <x v="6"/>
    <n v="545.6"/>
  </r>
  <r>
    <s v="Bureautica-systeem/informatica FWI"/>
    <s v="Système bureautique/informatique ESF"/>
    <s v="466037121104"/>
    <s v="11  FEDERAAL WETENSCHAPSBELEID"/>
    <x v="1"/>
    <n v="56"/>
    <n v="55"/>
    <s v="10. Cultuur, recreatie, godsdienst en media"/>
    <x v="5"/>
    <s v="Federale overheid"/>
    <x v="2"/>
    <x v="6"/>
    <s v="212 Aanvullende financiering van de WI"/>
    <s v="212 Financement complémentaire des IS"/>
    <x v="5"/>
    <n v="30.8"/>
  </r>
  <r>
    <s v="Steunmaatregelen ten voordele van de FWI"/>
    <s v="Activités d'appui en faveur des ESF"/>
    <s v="466037121112"/>
    <s v="11  FEDERAAL WETENSCHAPSBELEID"/>
    <x v="1"/>
    <n v="415"/>
    <n v="55"/>
    <s v="10. Cultuur, recreatie, godsdienst en media"/>
    <x v="5"/>
    <s v="Federale overheid"/>
    <x v="2"/>
    <x v="6"/>
    <s v="212 Aanvullende financiering van de WI"/>
    <s v="212 Financement complémentaire des IS"/>
    <x v="5"/>
    <n v="228.25"/>
  </r>
  <r>
    <s v="Publiek-privé partnerschap digitalisering FWI's en SOMA - bijkomende financiering"/>
    <s v="Partenariat public-privé digitalisation ESF et CEGES - financement complémentaire"/>
    <s v="466037121117"/>
    <s v="11  FEDERAAL WETENSCHAPSBELEID"/>
    <x v="1"/>
    <n v="1858"/>
    <n v="15"/>
    <s v="10. Cultuur, recreatie, godsdienst en media"/>
    <x v="5"/>
    <s v="Federale overheid"/>
    <x v="2"/>
    <x v="6"/>
    <s v="321 Subsidies reizen, beurzen, congressen, publikaties, tentoonstellingen..."/>
    <s v="321 Subventions, voyages, bourses, congrès, publications, expositions..."/>
    <x v="6"/>
    <n v="278.7"/>
  </r>
  <r>
    <s v="Specifieke behoeften FWI"/>
    <s v="Besoins spécifiques ESF"/>
    <s v="466037413011"/>
    <s v="11  FEDERAAL WETENSCHAPSBELEID"/>
    <x v="1"/>
    <n v="428"/>
    <n v="55"/>
    <s v="10. Cultuur, recreatie, godsdienst en media"/>
    <x v="5"/>
    <s v="Federale overheid"/>
    <x v="2"/>
    <x v="6"/>
    <s v="211 Basisfinanciering, werking, investeringen van de WI"/>
    <s v="211 Financement de base, fonctionnement, investissements des IS"/>
    <x v="5"/>
    <n v="235.4"/>
  </r>
  <r>
    <s v="Steunmaatregelen ten voordele van de FWI - Bijkomende dotatie"/>
    <s v="Appui aux expositions temporaires des ESF - Dotation complémentaire"/>
    <s v="466037413012"/>
    <s v="11  FEDERAAL WETENSCHAPSBELEID"/>
    <x v="1"/>
    <n v="100"/>
    <n v="55"/>
    <s v="10. Cultuur, recreatie, godsdienst en media"/>
    <x v="5"/>
    <s v="Federale overheid"/>
    <x v="2"/>
    <x v="6"/>
    <s v="212 Aanvullende financiering van de WI"/>
    <s v="212 Financement complémentaire des IS"/>
    <x v="5"/>
    <n v="55"/>
  </r>
  <r>
    <s v="Onderzoekenveloppe van FWI "/>
    <s v="Enveloppe recherche des ESF"/>
    <s v="466037413014"/>
    <s v="11  FEDERAAL WETENSCHAPSBELEID"/>
    <x v="1"/>
    <n v="1969"/>
    <n v="28.338014903857236"/>
    <s v="03. Exploratie en exploitatie van de ruimte"/>
    <x v="10"/>
    <s v="Federale overheid"/>
    <x v="2"/>
    <x v="6"/>
    <s v="440 FCFO - Fonds voor Collectief Fundamenteel Onderzoek-initiatief minister"/>
    <s v="440 FRFC - Fonds de la Recherche fondamentale collective-initiative ministérielle"/>
    <x v="0"/>
    <n v="557.97551345694899"/>
  </r>
  <r>
    <s v="Onderzoekenveloppe van FWI "/>
    <s v="Enveloppe recherche des ESF"/>
    <s v="466037413014"/>
    <s v="11  FEDERAAL WETENSCHAPSBELEID"/>
    <x v="1"/>
    <n v="1969"/>
    <n v="37.657318582025461"/>
    <s v="10. Cultuur, recreatie, godsdienst en media"/>
    <x v="5"/>
    <s v="Federale overheid"/>
    <x v="2"/>
    <x v="6"/>
    <s v="440 FCFO - Fonds voor Collectief Fundamenteel Onderzoek-initiatief minister"/>
    <s v="440 FRFC - Fonds de la Recherche fondamentale collective-initiative ministérielle"/>
    <x v="0"/>
    <n v="741.47260288008135"/>
  </r>
  <r>
    <s v="Onderzoekenveloppe van FWI "/>
    <s v="Enveloppe recherche des ESF"/>
    <s v="466037413014"/>
    <s v="11  FEDERAAL WETENSCHAPSBELEID"/>
    <x v="1"/>
    <n v="1969"/>
    <n v="1.3046026744456978"/>
    <s v="11. Politieke en sociale systemen, structuren en processen"/>
    <x v="7"/>
    <s v="Federale overheid"/>
    <x v="2"/>
    <x v="6"/>
    <s v="440 FCFO - Fonds voor Collectief Fundamenteel Onderzoek-initiatief minister"/>
    <s v="440 FRFC - Fonds de la Recherche fondamentale collective-initiative ministérielle"/>
    <x v="0"/>
    <n v="25.687626659835786"/>
  </r>
  <r>
    <s v="Onderzoekenveloppe van FWI "/>
    <s v="Enveloppe recherche des ESF"/>
    <s v="466037413014"/>
    <s v="11  FEDERAAL WETENSCHAPSBELEID"/>
    <x v="1"/>
    <n v="1969"/>
    <n v="32.700063839671621"/>
    <s v="13. Algemene kennisvooruitgang: O&amp;O gefinancierd uit andere bronnen dan AUF"/>
    <x v="1"/>
    <s v="Federale overheid"/>
    <x v="2"/>
    <x v="6"/>
    <s v="440 FCFO - Fonds voor Collectief Fundamenteel Onderzoek-initiatief minister"/>
    <s v="440 FRFC - Fonds de la Recherche fondamentale collective-initiative ministérielle"/>
    <x v="0"/>
    <n v="643.86425700313418"/>
  </r>
  <r>
    <s v="Verhoging vd onderzoekscapaciteit vd FWI "/>
    <s v="Renforcement de la capacité de recherche des ESF"/>
    <s v="466037413016"/>
    <s v="11  FEDERAAL WETENSCHAPSBELEID"/>
    <x v="1"/>
    <n v="3783"/>
    <n v="100"/>
    <s v="10. Cultuur, recreatie, godsdienst en media"/>
    <x v="5"/>
    <s v="Federale overheid"/>
    <x v="2"/>
    <x v="6"/>
    <s v="440 FCFO - Fonds voor Collectief Fundamenteel Onderzoek-initiatief minister"/>
    <s v="440 FRFC - Fonds de la Recherche fondamentale collective-initiative ministérielle"/>
    <x v="0"/>
    <n v="3783"/>
  </r>
  <r>
    <s v="Belgian American Education Foundation"/>
    <s v="Belgian American Education Foundation"/>
    <s v="466043330003"/>
    <s v="11  FEDERAAL WETENSCHAPSBELEID"/>
    <x v="1"/>
    <n v="60"/>
    <n v="100"/>
    <s v="09. Opvoeding"/>
    <x v="2"/>
    <s v="Federale overheid"/>
    <x v="2"/>
    <x v="6"/>
    <s v="720 Andere Belgische bijdragen aan internationale organisaties, instellingen en verenigingen"/>
    <s v="720 Autres contributions belges aux organisations, institutions et associations internationales"/>
    <x v="3"/>
    <n v="60"/>
  </r>
  <r>
    <s v="Allerhande uitgaven mbt acties ter verbetering vd werking van Justitie"/>
    <s v="Dépenses de toute nature relat. aux actions pour l'amélioration du fonct. de la Justice"/>
    <s v="124031123900"/>
    <s v="12  JUSTITIE"/>
    <x v="2"/>
    <n v="128"/>
    <n v="100"/>
    <s v="11. Politieke en sociale systemen, structuren en processen"/>
    <x v="7"/>
    <s v="Federale overheid"/>
    <x v="2"/>
    <x v="6"/>
    <s v="410 O&amp;O-programma's en -projecten (subsidies en terugvorderbare voorschotten)"/>
    <s v="410 Programmes et projets de R&amp;D (subventions et avances récupérables)"/>
    <x v="0"/>
    <n v="128"/>
  </r>
  <r>
    <s v="Bezoldiging statutair personeel (Plantentuin Meise)"/>
    <s v="Rémunération personnel statutaire (Jardin botanique de Meise)"/>
    <s v="466201110003"/>
    <s v="11  FEDERAAL WETENSCHAPSBELEID"/>
    <x v="1"/>
    <n v="1120"/>
    <n v="55"/>
    <s v="08. Landbouw"/>
    <x v="6"/>
    <s v="Federale overheid"/>
    <x v="2"/>
    <x v="6"/>
    <s v="211 Basisfinanciering, werking, investeringen van de WI"/>
    <s v="211 Financement de base, fonctionnement, investissements des IS"/>
    <x v="5"/>
    <n v="616"/>
  </r>
  <r>
    <s v="Bezoldiging niet-statutair personeel (Plantentuin Meise)"/>
    <s v="Rémunération personnel non statutaire (Jardin botanique de Meise)"/>
    <s v="466201110004"/>
    <s v="11  FEDERAAL WETENSCHAPSBELEID"/>
    <x v="1"/>
    <n v="597"/>
    <n v="55"/>
    <s v="08. Landbouw"/>
    <x v="6"/>
    <s v="Federale overheid"/>
    <x v="2"/>
    <x v="6"/>
    <s v="211 Basisfinanciering, werking, investeringen van de WI"/>
    <s v="211 Financement de base, fonctionnement, investissements des IS"/>
    <x v="5"/>
    <n v="328.35"/>
  </r>
  <r>
    <s v="Dotatie Franse Gemeenschap"/>
    <s v="Dotation communauté française"/>
    <s v="466204452402"/>
    <s v="11  FEDERAAL WETENSCHAPSBELEID"/>
    <x v="1"/>
    <n v="1637"/>
    <n v="55"/>
    <s v="08. Landbouw"/>
    <x v="6"/>
    <s v="Federale overheid"/>
    <x v="2"/>
    <x v="6"/>
    <s v="211 Basisfinanciering, werking, investeringen van de WI"/>
    <s v="211 Financement de base, fonctionnement, investissements des IS"/>
    <x v="5"/>
    <n v="900.35"/>
  </r>
  <r>
    <s v="Dotatie Vlaamse Gemeenschap"/>
    <s v="Dotation communauté flamande"/>
    <s v="466204452501"/>
    <s v="11  FEDERAAL WETENSCHAPSBELEID"/>
    <x v="1"/>
    <n v="6593"/>
    <n v="55"/>
    <s v="08. Landbouw"/>
    <x v="6"/>
    <s v="Federale overheid"/>
    <x v="2"/>
    <x v="6"/>
    <s v="211 Basisfinanciering, werking, investeringen van de WI"/>
    <s v="211 Financement de base, fonctionnement, investissements des IS"/>
    <x v="5"/>
    <n v="3626.15"/>
  </r>
  <r>
    <s v="Uitgaven in het kader van internationale wetenschappelijke samenwerking"/>
    <s v="Uitgaven in het kader van internationale wetenschappelijke samenwerking"/>
    <s v="1EC10500"/>
    <m/>
    <x v="0"/>
    <n v="60"/>
    <n v="100"/>
    <s v="11. Politieke en sociale systemen, structuren en processen"/>
    <x v="7"/>
    <s v="Vlaamse overheid"/>
    <x v="3"/>
    <x v="6"/>
    <s v="730 Andere programma's en projecten op internationaal vlak"/>
    <s v="730 Autres programmes et projets au niveau international"/>
    <x v="3"/>
    <n v="60"/>
  </r>
  <r>
    <s v="Subsidie aan het Expertisecentrum Onderzoek en Ontwikkelingsmonitoring (ECOOM)"/>
    <s v="Subsidie aan het Expertisecentrum Onderzoek en Ontwikkelingsmonitoring (ECOOM)"/>
    <s v="1EC11000"/>
    <m/>
    <x v="0"/>
    <n v="2240"/>
    <n v="100"/>
    <s v="11. Politieke en sociale systemen, structuren en processen"/>
    <x v="7"/>
    <s v="Vlaamse overheid"/>
    <x v="3"/>
    <x v="6"/>
    <s v="313 Subsidies aan instellingen en verenigingen n.e.g."/>
    <s v="313 Subventions aux institutions et associations n.c.a."/>
    <x v="6"/>
    <n v="2240"/>
  </r>
  <r>
    <s v="Subsidies in het kader van internationale wetenschappelijke en innovatiesamenwerking"/>
    <s v="Subsidies in het kader van internationale wetenschappelijke en innovatiesamenwerking"/>
    <s v="1EC11100"/>
    <m/>
    <x v="0"/>
    <n v="1035"/>
    <n v="100"/>
    <s v="11. Politieke en sociale systemen, structuren en processen"/>
    <x v="7"/>
    <s v="Vlaamse overheid"/>
    <x v="3"/>
    <x v="6"/>
    <s v="730 Andere programma's en projecten op internationaal vlak"/>
    <s v="730 Autres programmes et projets au niveau international"/>
    <x v="3"/>
    <n v="1035"/>
  </r>
  <r>
    <s v="IWT: Ondersteuning van de Vlaamse deelname aan de Europese programma's (VCP-werking)"/>
    <s v="IWT: Ondersteuning van de Vlaamse deelname aan de Europese programma's (VCP-werking)"/>
    <s v="1EC11300"/>
    <m/>
    <x v="0"/>
    <n v="142"/>
    <n v="100"/>
    <s v="06. Industriële productie en technologie"/>
    <x v="0"/>
    <s v="Vlaamse overheid"/>
    <x v="3"/>
    <x v="6"/>
    <s v="730 Andere programma's en projecten op internationaal vlak"/>
    <s v="730 Autres programmes et projets au niveau international"/>
    <x v="3"/>
    <n v="142"/>
  </r>
  <r>
    <s v="Subsidie aan de steunpunten beleidsrelevant onderzoek"/>
    <s v="Subsidie aan de steunpunten beleidsrelevant onderzoek"/>
    <s v="1EC11800"/>
    <m/>
    <x v="0"/>
    <n v="9085"/>
    <n v="100"/>
    <s v="11. Politieke en sociale systemen, structuren en processen"/>
    <x v="7"/>
    <s v="Vlaamse overheid"/>
    <x v="3"/>
    <x v="6"/>
    <s v="313 Subsidies aan instellingen en verenigingen n.e.g."/>
    <s v="313 Subventions aux institutions et associations n.c.a."/>
    <x v="6"/>
    <n v="9085"/>
  </r>
  <r>
    <s v="cofinanciering van het Steunpunt Ondernemen en Internationaal Ondernemen"/>
    <s v="cofinanciering van het Steunpunt Ondernemen en Internationaal Ondernemen"/>
    <s v="1EC11900"/>
    <m/>
    <x v="0"/>
    <n v="250"/>
    <n v="100"/>
    <s v="06. Industriële productie en technologie"/>
    <x v="0"/>
    <s v="Vlaamse overheid"/>
    <x v="3"/>
    <x v="6"/>
    <s v="313 Subsidies aan instellingen en verenigingen n.e.g."/>
    <s v="313 Subventions aux institutions et associations n.c.a."/>
    <x v="6"/>
    <n v="250"/>
  </r>
  <r>
    <s v="FONDS VOOR FLANKEREND ECONOMISCH BELEID"/>
    <s v="FONDS VOOR FLANKEREND ECONOMISCH BELEID"/>
    <s v="1ED20000"/>
    <m/>
    <x v="0"/>
    <n v="8362.7999999999993"/>
    <n v="100"/>
    <s v="06. Industriële productie en technologie"/>
    <x v="0"/>
    <s v="Vlaamse overheid"/>
    <x v="3"/>
    <x v="6"/>
    <s v="313 Subsidies aan instellingen en verenigingen n.e.g."/>
    <s v="313 Subventions aux institutions et associations n.c.a."/>
    <x v="6"/>
    <n v="8362.7999999999993"/>
  </r>
  <r>
    <s v="Subsidie aan de Konklijke Maatschappij voor Diekunde in Antwerpen (KMDA)"/>
    <s v="Subsidie aan de Konklijke Maatschappij voor Diekunde in Antwerpen (KMDA)"/>
    <s v="1EE10700"/>
    <m/>
    <x v="0"/>
    <n v="910"/>
    <n v="100"/>
    <s v="02. Milieubeheer en milieuzorg"/>
    <x v="9"/>
    <s v="Vlaamse overheid"/>
    <x v="3"/>
    <x v="6"/>
    <s v="313 Subsidies aan instellingen en verenigingen n.e.g."/>
    <s v="313 Subventions aux institutions et associations n.c.a."/>
    <x v="6"/>
    <n v="910"/>
  </r>
  <r>
    <s v="Subsidie aan het Vlaams Instituut voor de Zee"/>
    <s v="Subsidie aan het Vlaams Instituut voor de Zee"/>
    <s v="1EE10800"/>
    <m/>
    <x v="0"/>
    <n v="3142"/>
    <n v="100"/>
    <s v="01. Exploratie en exploitatie van het aardse milieu"/>
    <x v="8"/>
    <s v="Vlaamse overheid"/>
    <x v="3"/>
    <x v="6"/>
    <s v="313 Subsidies aan instellingen en verenigingen n.e.g."/>
    <s v="313 Subventions aux institutions et associations n.c.a."/>
    <x v="6"/>
    <n v="3142"/>
  </r>
  <r>
    <s v="Subsidie aan UNESCO voor de onderstuening van het Vlaams UNESCO-Trustfonds wetenschappen"/>
    <s v="Subsidie aan UNESCO voor de onderstuening van het Vlaams UNESCO-Trustfonds wetenschappen"/>
    <s v="1EE11200"/>
    <m/>
    <x v="0"/>
    <n v="1524"/>
    <n v="100"/>
    <s v="11. Politieke en sociale systemen, structuren en processen"/>
    <x v="7"/>
    <s v="Vlaamse overheid"/>
    <x v="3"/>
    <x v="6"/>
    <s v="730 Andere programma's en projecten op internationaal vlak"/>
    <s v="730 Autres programmes et projets au niveau international"/>
    <x v="3"/>
    <n v="1524"/>
  </r>
  <r>
    <s v="Herculesstichting: beheersvergoeding"/>
    <s v="Herculesstichting: beheersvergoeding"/>
    <s v="1EE11600"/>
    <m/>
    <x v="0"/>
    <n v="501"/>
    <n v="100"/>
    <s v="13. Algemene kennisvooruitgang: O&amp;O gefinancierd uit andere bronnen dan AUF"/>
    <x v="1"/>
    <s v="Vlaamse overheid"/>
    <x v="3"/>
    <x v="6"/>
    <s v="560 Subsidie aan de Herculesstichting"/>
    <s v="560 Subsidie aan de Herculesstichting"/>
    <x v="2"/>
    <n v="501"/>
  </r>
  <r>
    <s v="BOF: Methusalem-programma"/>
    <s v="BOF: Methusalem-programma"/>
    <s v="1EE12800"/>
    <m/>
    <x v="0"/>
    <n v="20174"/>
    <n v="100"/>
    <s v="13. Algemene kennisvooruitgang: O&amp;O gefinancierd uit andere bronnen dan AUF"/>
    <x v="1"/>
    <s v="Vlaamse overheid"/>
    <x v="3"/>
    <x v="6"/>
    <s v="130 Speciale fondsen voor onderzoek in universiteiten"/>
    <s v="130 Fonds spéciaux de recherche dans les universités"/>
    <x v="4"/>
    <n v="20174"/>
  </r>
  <r>
    <s v="BOF: aanstelling van bijkomende ZAP-mandaten"/>
    <s v="BOF: aanstelling van bijkomende ZAP-mandaten"/>
    <s v="1EE12900"/>
    <m/>
    <x v="0"/>
    <n v="7482"/>
    <n v="100"/>
    <s v="13. Algemene kennisvooruitgang: O&amp;O gefinancierd uit andere bronnen dan AUF"/>
    <x v="1"/>
    <s v="Vlaamse overheid"/>
    <x v="3"/>
    <x v="6"/>
    <s v="130 Speciale fondsen voor onderzoek in universiteiten"/>
    <s v="130 Fonds spéciaux de recherche dans les universités"/>
    <x v="4"/>
    <n v="7482"/>
  </r>
  <r>
    <s v="IOF - Industrieel Onderzoeksfonds Vlaanderen"/>
    <s v="IOF - Industrieel Onderzoeksfonds Vlaanderen"/>
    <s v="1EE13000"/>
    <m/>
    <x v="0"/>
    <n v="20709"/>
    <n v="100"/>
    <s v="06. Industriële productie en technologie"/>
    <x v="0"/>
    <s v="Vlaamse overheid"/>
    <x v="3"/>
    <x v="6"/>
    <s v="130 Speciale fondsen voor onderzoek in universiteiten"/>
    <s v="130 Fonds spéciaux de recherche dans les universités"/>
    <x v="4"/>
    <n v="20709"/>
  </r>
  <r>
    <s v="IOF - Industrieel Onderzoeksfonds Vlaanderen - competitiviteitspact"/>
    <s v="IOF - Industrieel Onderzoeksfonds Vlaanderen - competitiviteitspact"/>
    <s v="1EE13000*"/>
    <m/>
    <x v="0"/>
    <n v="7000"/>
    <n v="100"/>
    <s v="06. Industriële productie en technologie"/>
    <x v="0"/>
    <s v="Vlaamse overheid"/>
    <x v="3"/>
    <x v="6"/>
    <s v="130 Speciale fondsen voor onderzoek in universiteiten"/>
    <s v="130 Fonds spéciaux de recherche dans les universités"/>
    <x v="4"/>
    <n v="7000"/>
  </r>
  <r>
    <s v="BOF: subsidie voor de universiteiten"/>
    <s v="BOF: subsidie voor de universiteiten"/>
    <s v="1EE13800"/>
    <m/>
    <x v="0"/>
    <n v="120516"/>
    <n v="100"/>
    <s v="13. Algemene kennisvooruitgang: O&amp;O gefinancierd uit andere bronnen dan AUF"/>
    <x v="1"/>
    <s v="Vlaamse overheid"/>
    <x v="3"/>
    <x v="6"/>
    <s v="130 Speciale fondsen voor onderzoek in universiteiten"/>
    <s v="130 Fonds spéciaux de recherche dans les universités"/>
    <x v="4"/>
    <n v="120516"/>
  </r>
  <r>
    <s v="Subsidie aan het Vlaams Instituut voor de Zee voor investeringsuitgaven"/>
    <s v="Subsidie aan het Vlaams Instituut voor de Zee voor investeringsuitgaven"/>
    <s v="1EE13900"/>
    <m/>
    <x v="0"/>
    <n v="1090"/>
    <n v="100"/>
    <s v="01. Exploratie en exploitatie van het aardse milieu"/>
    <x v="8"/>
    <s v="Vlaamse overheid"/>
    <x v="3"/>
    <x v="6"/>
    <s v="313 Subsidies aan instellingen en verenigingen n.e.g."/>
    <s v="313 Subventions aux institutions et associations n.c.a."/>
    <x v="6"/>
    <n v="1090"/>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1EE14500"/>
    <m/>
    <x v="0"/>
    <n v="2056"/>
    <n v="100"/>
    <s v="12. Algemene kennisvooruitgang: O&amp;O gefinancierd uit algemene universiteitsfondsen (AUF)"/>
    <x v="3"/>
    <s v="Vlaamse overheid"/>
    <x v="3"/>
    <x v="6"/>
    <s v="111 Werkingsuitkering Nederlandstalige instellingen"/>
    <s v="111 Allocation de fonctionnement institutions néerlandophones"/>
    <x v="4"/>
    <n v="2056"/>
  </r>
  <r>
    <s v="Subsidie aan de Europacollege voor United Nations University (UNU) in het kader van het programma Regionale Integratiestudies"/>
    <s v="Subsidie aan de Europacollege voor United Nations University (UNU) in het kader van het programma Regionale Integratiestudies"/>
    <s v="1EE14800"/>
    <m/>
    <x v="0"/>
    <n v="1057"/>
    <n v="100"/>
    <s v="11. Politieke en sociale systemen, structuren en processen"/>
    <x v="7"/>
    <s v="Vlaamse overheid"/>
    <x v="3"/>
    <x v="6"/>
    <s v="313 Subsidies aan instellingen en verenigingen n.e.g."/>
    <s v="313 Subventions aux institutions et associations n.c.a."/>
    <x v="6"/>
    <n v="1057"/>
  </r>
  <r>
    <s v="Subsidies voor het verrichten van wetenschappelijk onderzoek door de instellingen van postinitieel onderwijs en hogere instituten voor schone kunsten"/>
    <s v="Subsidies voor het verrichten van wetenschappelijk onderzoek door de instellingen van postinitieel onderwijs en hogere instituten voor schone kunsten"/>
    <s v="1EE16000"/>
    <m/>
    <x v="0"/>
    <n v="1040"/>
    <n v="100"/>
    <s v="12. Algemene kennisvooruitgang: O&amp;O gefinancierd uit algemene universiteitsfondsen (AUF)"/>
    <x v="3"/>
    <s v="Vlaamse overheid"/>
    <x v="3"/>
    <x v="6"/>
    <s v="111 Werkingsuitkering Nederlandstalige instellingen"/>
    <s v="111 Allocation de fonctionnement institutions néerlandophones"/>
    <x v="4"/>
    <n v="1040"/>
  </r>
  <r>
    <s v="BOF: tenure track-stelsel aan de universiteiten"/>
    <s v="BOF: tenure track-stelsel aan de universiteiten"/>
    <s v="1EE16500"/>
    <m/>
    <x v="0"/>
    <n v="9265"/>
    <n v="100"/>
    <s v="13. Algemene kennisvooruitgang: O&amp;O gefinancierd uit andere bronnen dan AUF"/>
    <x v="1"/>
    <s v="Vlaamse overheid"/>
    <x v="3"/>
    <x v="6"/>
    <s v="130 Speciale fondsen voor onderzoek in universiteiten"/>
    <s v="130 Fonds spéciaux de recherche dans les universités"/>
    <x v="4"/>
    <n v="9265"/>
  </r>
  <r>
    <s v="FWO: Odysseus-programma"/>
    <s v="FWO: Odysseus-programma"/>
    <s v="1EE16700"/>
    <m/>
    <x v="0"/>
    <n v="13244"/>
    <n v="100"/>
    <s v="13. Algemene kennisvooruitgang: O&amp;O gefinancierd uit andere bronnen dan AUF"/>
    <x v="1"/>
    <s v="Vlaamse overheid"/>
    <x v="3"/>
    <x v="6"/>
    <s v="510 NFWO - Nationaal Fonds voor Wetenschappelijk Onderzoek"/>
    <s v="510 FNRS - Fonds national de Recherche scientifique"/>
    <x v="2"/>
    <n v="13244"/>
  </r>
  <r>
    <s v="Subsidie aan de Koninklijke Vlaamse Academie van België voor Wetenschappen en Kunsten"/>
    <s v="Subsidie aan de Koninklijke Vlaamse Academie van België voor Wetenschappen en Kunsten"/>
    <s v="1EE16800"/>
    <m/>
    <x v="0"/>
    <n v="1192"/>
    <n v="40"/>
    <s v="10. Cultuur, recreatie, godsdienst en media"/>
    <x v="5"/>
    <s v="Vlaamse overheid"/>
    <x v="3"/>
    <x v="6"/>
    <s v="220 Academies"/>
    <s v="220 Académies"/>
    <x v="5"/>
    <n v="476.8"/>
  </r>
  <r>
    <s v="FWO: basissubsidie"/>
    <s v="FWO: basissubsidie"/>
    <s v="1EE16900"/>
    <m/>
    <x v="0"/>
    <n v="147046"/>
    <n v="100"/>
    <s v="13. Algemene kennisvooruitgang: O&amp;O gefinancierd uit andere bronnen dan AUF"/>
    <x v="1"/>
    <s v="Vlaamse overheid"/>
    <x v="3"/>
    <x v="6"/>
    <s v="510 NFWO - Nationaal Fonds voor Wetenschappelijk Onderzoek"/>
    <s v="510 FNRS - Fonds national de Recherche scientifique"/>
    <x v="2"/>
    <n v="147046"/>
  </r>
  <r>
    <s v="FWO: projecten in het kader van internationale onderzoeksfaciliteiten"/>
    <s v="FWO: projecten in het kader van internationale onderzoeksfaciliteiten"/>
    <s v="1EE17000"/>
    <m/>
    <x v="0"/>
    <n v="3702"/>
    <n v="100"/>
    <s v="13. Algemene kennisvooruitgang: O&amp;O gefinancierd uit andere bronnen dan AUF"/>
    <x v="1"/>
    <s v="Vlaamse overheid"/>
    <x v="3"/>
    <x v="6"/>
    <s v="510 NFWO - Nationaal Fonds voor Wetenschappelijk Onderzoek"/>
    <s v="510 FNRS - Fonds national de Recherche scientifique"/>
    <x v="2"/>
    <n v="3702"/>
  </r>
  <r>
    <s v="FWO: internationale wetenschappelijke samenwerking"/>
    <s v="FWO: internationale wetenschappelijke samenwerking"/>
    <s v="1EE17100"/>
    <m/>
    <x v="0"/>
    <n v="2339"/>
    <n v="100"/>
    <s v="13. Algemene kennisvooruitgang: O&amp;O gefinancierd uit andere bronnen dan AUF"/>
    <x v="1"/>
    <s v="Vlaamse overheid"/>
    <x v="3"/>
    <x v="6"/>
    <s v="510 NFWO - Nationaal Fonds voor Wetenschappelijk Onderzoek"/>
    <s v="510 FNRS - Fonds national de Recherche scientifique"/>
    <x v="2"/>
    <n v="2339"/>
  </r>
  <r>
    <s v="FWO: netto opbrengst van de winst van de Nationale Loterij"/>
    <s v="FWO: netto opbrengst van de winst van de Nationale Loterij"/>
    <s v="1EE17200"/>
    <m/>
    <x v="0"/>
    <n v="11463"/>
    <n v="100"/>
    <s v="13. Algemene kennisvooruitgang: O&amp;O gefinancierd uit andere bronnen dan AUF"/>
    <x v="1"/>
    <s v="Vlaamse overheid"/>
    <x v="3"/>
    <x v="6"/>
    <s v="510 NFWO - Nationaal Fonds voor Wetenschappelijk Onderzoek"/>
    <s v="510 FNRS - Fonds national de Recherche scientifique"/>
    <x v="2"/>
    <n v="11463"/>
  </r>
  <r>
    <s v="Plantentuin Meise"/>
    <s v="Plantentuin Meise"/>
    <s v="1EE17300"/>
    <m/>
    <x v="0"/>
    <n v="10776"/>
    <n v="100"/>
    <s v="01. Exploratie en exploitatie van het aardse milieu"/>
    <x v="8"/>
    <s v="Vlaamse overheid"/>
    <x v="3"/>
    <x v="6"/>
    <s v="313 Subsidies aan instellingen en verenigingen n.e.g."/>
    <s v="313 Subventions aux institutions et associations n.c.a."/>
    <x v="6"/>
    <n v="10776"/>
  </r>
  <r>
    <s v="Subsidie aan IMEC"/>
    <s v="Subsidie aan IMEC"/>
    <s v="1EF10000"/>
    <m/>
    <x v="0"/>
    <n v="48785"/>
    <n v="100"/>
    <s v="06. Industriële productie en technologie"/>
    <x v="0"/>
    <s v="Vlaamse overheid"/>
    <x v="3"/>
    <x v="6"/>
    <s v="237 IMEC - Interuniversitair Centrum voor Micro-Electronica"/>
    <s v="237 IMEC - Interuniversitair Centrum voor Micro-Electronica"/>
    <x v="5"/>
    <n v="48785"/>
  </r>
  <r>
    <s v="Subsidie aan iMinds"/>
    <s v="Subsidie aan iMinds"/>
    <s v="1EF10200"/>
    <m/>
    <x v="0"/>
    <n v="27593"/>
    <n v="100"/>
    <s v="04. Transport, telecommunicatie en andere infrastructuur"/>
    <x v="11"/>
    <s v="Vlaamse overheid"/>
    <x v="3"/>
    <x v="6"/>
    <s v="239 VIB - Vlaams Interuniversitair Instituut voor de Biotechnologie"/>
    <s v="239 VIB - Vlaams Interuniversitair Instituut voor de Biotechnologie"/>
    <x v="5"/>
    <n v="27593"/>
  </r>
  <r>
    <s v="Subsidie aan iMinds - competitiviteitspact"/>
    <s v="Subsidie aan iMinds - competitiviteitspact"/>
    <s v="1EF10200*"/>
    <m/>
    <x v="0"/>
    <n v="6800"/>
    <n v="100"/>
    <s v="04. Transport, telecommunicatie en andere infrastructuur"/>
    <x v="11"/>
    <s v="Vlaamse overheid"/>
    <x v="3"/>
    <x v="6"/>
    <s v="239 VIB - Vlaams Interuniversitair Instituut voor de Biotechnologie"/>
    <s v="239 VIB - Vlaams Interuniversitair Instituut voor de Biotechnologie"/>
    <x v="5"/>
    <n v="6800"/>
  </r>
  <r>
    <s v="Subsidie aan IMEC en VIB in het kader van de NERF-activiteiten"/>
    <s v="Subsidie aan IMEC en VIB in het kader van de NERF-activiteiten"/>
    <s v="1EF10300"/>
    <m/>
    <x v="0"/>
    <n v="1766"/>
    <n v="100"/>
    <s v="06. Industriële productie en technologie"/>
    <x v="0"/>
    <s v="Vlaamse overheid"/>
    <x v="3"/>
    <x v="6"/>
    <s v="237 IMEC - Interuniversitair Centrum voor Micro-Electronica"/>
    <s v="237 IMEC - Interuniversitair Centrum voor Micro-Electronica"/>
    <x v="5"/>
    <n v="1766"/>
  </r>
  <r>
    <s v="Dotatie aan VITO"/>
    <s v="Dotatie aan VITO"/>
    <s v="1EF11000"/>
    <m/>
    <x v="0"/>
    <n v="36494"/>
    <n v="100"/>
    <s v="06. Industriële productie en technologie"/>
    <x v="0"/>
    <s v="Vlaamse overheid"/>
    <x v="3"/>
    <x v="6"/>
    <s v="236 VITO - Vlaamse Instelling voor Technologisch Onderzoek"/>
    <s v="236 VITO - Vlaamse Instelling voor Technologisch Onderzoek"/>
    <x v="5"/>
    <n v="36494"/>
  </r>
  <r>
    <s v="Dotatie aan VITO  - competitiviteitspact"/>
    <s v="Dotatie aan VITO  - competitiviteitspact"/>
    <s v="1EF11000*"/>
    <m/>
    <x v="0"/>
    <n v="2600"/>
    <n v="100"/>
    <s v="06. Industriële productie en technologie"/>
    <x v="0"/>
    <s v="Vlaamse overheid"/>
    <x v="3"/>
    <x v="6"/>
    <s v="236 VITO - Vlaamse Instelling voor Technologisch Onderzoek"/>
    <s v="236 VITO - Vlaamse Instelling voor Technologisch Onderzoek"/>
    <x v="5"/>
    <n v="2600"/>
  </r>
  <r>
    <s v="Dotatie aan VITO voor de financiering van de referentietaken"/>
    <s v="Dotatie aan VITO voor de financiering van de referentietaken"/>
    <s v="1EF11100"/>
    <m/>
    <x v="0"/>
    <n v="8694"/>
    <n v="100"/>
    <s v="06. Industriële productie en technologie"/>
    <x v="0"/>
    <s v="Vlaamse overheid"/>
    <x v="3"/>
    <x v="6"/>
    <s v="236 VITO - Vlaamse Instelling voor Technologisch Onderzoek"/>
    <s v="236 VITO - Vlaamse Instelling voor Technologisch Onderzoek"/>
    <x v="5"/>
    <n v="8694"/>
  </r>
  <r>
    <s v="Subsidie aan VIB"/>
    <s v="Subsidie aan VIB"/>
    <s v="1EF12300"/>
    <m/>
    <x v="0"/>
    <n v="44300"/>
    <n v="100"/>
    <s v="06. Industriële productie en technologie"/>
    <x v="0"/>
    <s v="Vlaamse overheid"/>
    <x v="3"/>
    <x v="6"/>
    <s v="239 VIB - Vlaams Interuniversitair Instituut voor de Biotechnologie"/>
    <s v="239 VIB - Vlaams Interuniversitair Instituut voor de Biotechnologie"/>
    <x v="5"/>
    <n v="44300"/>
  </r>
  <r>
    <s v="Subsdie aan Maakindustrie"/>
    <s v="Subsdie aan Maakindustrie"/>
    <s v="1EF12400"/>
    <m/>
    <x v="0"/>
    <n v="8400"/>
    <n v="100"/>
    <s v="06. Industriële productie en technologie"/>
    <x v="0"/>
    <s v="Vlaamse overheid"/>
    <x v="3"/>
    <x v="6"/>
    <s v="236 VITO - Vlaamse Instelling voor Technologisch Onderzoek"/>
    <s v="236 VITO - Vlaamse Instelling voor Technologisch Onderzoek"/>
    <x v="5"/>
    <n v="8400"/>
  </r>
  <r>
    <s v="IWT: Vastlegging voor studie- en expertiseopddrachten t.b.v. het VIN (Vlaams Innovatie Netwerk)"/>
    <s v="IWT: Vastlegging voor studie- en expertiseopddrachten t.b.v. het VIN (Vlaams Innovatie Netwerk)"/>
    <s v="1EF12500"/>
    <m/>
    <x v="0"/>
    <n v="360"/>
    <n v="100"/>
    <s v="06. Industriële productie en technologie"/>
    <x v="0"/>
    <s v="Vlaamse overheid"/>
    <x v="3"/>
    <x v="6"/>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360"/>
  </r>
  <r>
    <s v="Subsidie aan Flanders DC"/>
    <s v="Subsidie aan Flanders DC"/>
    <s v="1EG10300"/>
    <m/>
    <x v="0"/>
    <n v="2450"/>
    <n v="100"/>
    <s v="06. Industriële productie en technologie"/>
    <x v="0"/>
    <s v="Vlaamse overheid"/>
    <x v="3"/>
    <x v="6"/>
    <s v="313 Subsidies aan instellingen en verenigingen n.e.g."/>
    <s v="313 Subventions aux institutions et associations n.c.a."/>
    <x v="6"/>
    <n v="2450"/>
  </r>
  <r>
    <s v="DAR: SERV"/>
    <s v="DAR: SERV"/>
    <s v="AB0 AA005 4141"/>
    <m/>
    <x v="0"/>
    <n v="989"/>
    <n v="100"/>
    <s v="11. Politieke en sociale systemen, structuren en processen"/>
    <x v="7"/>
    <s v="Vlaamse overheid"/>
    <x v="3"/>
    <x v="6"/>
    <s v="313 Subsidies aan instellingen en verenigingen n.e.g."/>
    <s v="313 Subventions aux institutions et associations n.c.a."/>
    <x v="6"/>
    <n v="989"/>
  </r>
  <r>
    <s v="DAR: Cofinanciering Steunpunt Duurzame Ontwikkeling"/>
    <s v="DAR: Cofinanciering Steunpunt Duurzame Ontwikkeling"/>
    <s v="AB0 AD006 4150"/>
    <m/>
    <x v="0"/>
    <n v="148"/>
    <n v="100"/>
    <s v="11. Politieke en sociale systemen, structuren en processen"/>
    <x v="7"/>
    <s v="Vlaamse overheid"/>
    <x v="3"/>
    <x v="6"/>
    <s v="313 Subsidies aan instellingen en verenigingen n.e.g."/>
    <s v="313 Subventions aux institutions et associations n.c.a."/>
    <x v="6"/>
    <n v="148"/>
  </r>
  <r>
    <s v="DAR: Subsidie aan het Steunpunt Gelijke Kansenbeleid"/>
    <s v="DAR: Subsidie aan het Steunpunt Gelijke Kansenbeleid"/>
    <s v="AB0 AI022 4150"/>
    <m/>
    <x v="0"/>
    <n v="238"/>
    <n v="100"/>
    <s v="11. Politieke en sociale systemen, structuren en processen"/>
    <x v="7"/>
    <s v="Vlaamse overheid"/>
    <x v="3"/>
    <x v="6"/>
    <s v="313 Subsidies aan instellingen en verenigingen n.e.g."/>
    <s v="313 Subventions aux institutions et associations n.c.a."/>
    <x v="6"/>
    <n v="238"/>
  </r>
  <r>
    <s v="DAR: Subsidie aan het Steunpunt Bestuurlijke Organisatie Vlaanderen"/>
    <s v="DAR: Subsidie aan het Steunpunt Bestuurlijke Organisatie Vlaanderen"/>
    <s v="AB0 AL018 3300"/>
    <m/>
    <x v="0"/>
    <n v="102"/>
    <n v="100"/>
    <s v="11. Politieke en sociale systemen, structuren en processen"/>
    <x v="7"/>
    <s v="Vlaamse overheid"/>
    <x v="3"/>
    <x v="6"/>
    <s v="313 Subsidies aan instellingen en verenigingen n.e.g."/>
    <s v="313 Subventions aux institutions et associations n.c.a."/>
    <x v="6"/>
    <n v="102"/>
  </r>
  <r>
    <s v="BZ: Subsidie aan het Steunpunt Bestuurlijke Organisatie Vlaanderen"/>
    <s v="BZ: Subsidie aan het Steunpunt Bestuurlijke Organisatie Vlaanderen"/>
    <s v="BC0 BA219 4150"/>
    <m/>
    <x v="0"/>
    <n v="218"/>
    <n v="100"/>
    <s v="11. Politieke en sociale systemen, structuren en processen"/>
    <x v="7"/>
    <s v="Vlaamse overheid"/>
    <x v="3"/>
    <x v="6"/>
    <s v="313 Subsidies aan instellingen en verenigingen n.e.g."/>
    <s v="313 Subventions aux institutions et associations n.c.a."/>
    <x v="6"/>
    <n v="218"/>
  </r>
  <r>
    <s v="BZ: Beleidsvoorbereidende studies inzake de bestuurlijke organisatie, personeelsbeleid en andere opdrachten"/>
    <s v="BZ: Beleidsvoorbereidende studies inzake de bestuurlijke organisatie, personeelsbeleid en andere opdrachten"/>
    <s v="BC0 BK201 1211"/>
    <m/>
    <x v="0"/>
    <n v="332"/>
    <n v="100"/>
    <s v="11. Politieke en sociale systemen, structuren en processen"/>
    <x v="7"/>
    <s v="Vlaamse overheid"/>
    <x v="3"/>
    <x v="6"/>
    <s v="314 Subsidies voor studies, enquêtes, onderzoek-contracten, acties n.e.g."/>
    <s v="314 Subventions pour études, enquêtes, contrats de recherche, actions n.c.a."/>
    <x v="6"/>
    <n v="332"/>
  </r>
  <r>
    <s v="BZ: Studiekosten betreffende de regionale en lokale openbare besturen"/>
    <s v="BZ: Studiekosten betreffende de regionale en lokale openbare besturen"/>
    <s v="BD0 BH306 1211"/>
    <m/>
    <x v="0"/>
    <n v="160"/>
    <n v="100"/>
    <s v="11. Politieke en sociale systemen, structuren en processen"/>
    <x v="7"/>
    <s v="Vlaamse overheid"/>
    <x v="3"/>
    <x v="6"/>
    <s v="324 Subsidies voor studies, enquêtes, expertise-contracten, onderzoekcontracten, acties n.e.g."/>
    <s v="324 Subventions pour études, enquêtes, contrats d'expertise, contrats de recherche, actions n.c.a."/>
    <x v="6"/>
    <n v="160"/>
  </r>
  <r>
    <s v="BZ: Subsidie aan het Steunpunt Bestuurlijke Organisatie Vlaanderen"/>
    <s v="BZ: Subsidie aan het Steunpunt Bestuurlijke Organisatie Vlaanderen"/>
    <s v="BD0 BH310 3300"/>
    <m/>
    <x v="0"/>
    <n v="218"/>
    <n v="100"/>
    <s v="11. Politieke en sociale systemen, structuren en processen"/>
    <x v="7"/>
    <s v="Vlaamse overheid"/>
    <x v="3"/>
    <x v="6"/>
    <s v="313 Subsidies aan instellingen en verenigingen n.e.g."/>
    <s v="313 Subventions aux institutions et associations n.c.a."/>
    <x v="6"/>
    <n v="218"/>
  </r>
  <r>
    <s v="BZ: Studiekosten en onderzoeksopdrachten in het kader van het stedenbeleid"/>
    <s v="BZ: Studiekosten en onderzoeksopdrachten in het kader van het stedenbeleid"/>
    <s v="BD0 BI301 1211"/>
    <m/>
    <x v="0"/>
    <n v="145"/>
    <n v="100"/>
    <s v="11. Politieke en sociale systemen, structuren en processen"/>
    <x v="7"/>
    <s v="Vlaamse overheid"/>
    <x v="3"/>
    <x v="6"/>
    <s v="314 Subsidies voor studies, enquêtes, onderzoek-contracten, acties n.e.g."/>
    <s v="314 Subventions pour études, enquêtes, contrats de recherche, actions n.c.a."/>
    <x v="6"/>
    <n v="145"/>
  </r>
  <r>
    <s v="BZ: HET STEUNPUNT - THEMA INBURGERING EN INTEGRATIE"/>
    <s v="BZ: HET STEUNPUNT - THEMA INBURGERING EN INTEGRATIE"/>
    <s v="BD0 BJ312 4150"/>
    <m/>
    <x v="0"/>
    <n v="200"/>
    <n v="100"/>
    <s v="11. Politieke en sociale systemen, structuren en processen"/>
    <x v="7"/>
    <s v="Vlaamse overheid"/>
    <x v="3"/>
    <x v="6"/>
    <s v="313 Subsidies aan instellingen en verenigingen n.e.g."/>
    <s v="313 Subventions aux institutions et associations n.c.a."/>
    <x v="6"/>
    <n v="200"/>
  </r>
  <r>
    <s v="FB: Subsidie aan de Antwerp Management School"/>
    <s v="FB: Subsidie aan de Antwerp Management School"/>
    <s v="CB0 CC013 4430"/>
    <m/>
    <x v="0"/>
    <n v="480"/>
    <n v="25"/>
    <s v="12. Algemene kennisvooruitgang: O&amp;O gefinancierd uit algemene universiteitsfondsen (AUF)"/>
    <x v="3"/>
    <s v="Vlaamse overheid"/>
    <x v="3"/>
    <x v="6"/>
    <s v="129 Vlerickschool voor Management"/>
    <s v="129 Vlerickschool voor Management"/>
    <x v="4"/>
    <n v="120"/>
  </r>
  <r>
    <s v="FB:  Steunpunt Fiscaliteit en Begroting"/>
    <s v="FB:  Steunpunt Fiscaliteit en Begroting"/>
    <s v="CB0 CC034 4150"/>
    <m/>
    <x v="0"/>
    <n v="184"/>
    <n v="100"/>
    <s v="11. Politieke en sociale systemen, structuren en processen"/>
    <x v="7"/>
    <s v="Vlaamse overheid"/>
    <x v="3"/>
    <x v="6"/>
    <s v="313 Subsidies aan instellingen en verenigingen n.e.g."/>
    <s v="313 Subventions aux institutions et associations n.c.a."/>
    <x v="6"/>
    <n v="184"/>
  </r>
  <r>
    <s v="Intrestlasten van leningen aangegaan door de universiteiten en het UZ Gent voor de financiering van onroerende investeringen"/>
    <s v="Intrestlasten van leningen aangegaan door de universiteiten en het UZ Gent voor de financiering van onroerende investeringen"/>
    <s v="CB0 CG008 3111"/>
    <m/>
    <x v="0"/>
    <n v="200"/>
    <n v="25"/>
    <s v="12. Algemene kennisvooruitgang: O&amp;O gefinancierd uit algemene universiteitsfondsen (AUF)"/>
    <x v="3"/>
    <s v="Vlaamse overheid"/>
    <x v="3"/>
    <x v="6"/>
    <s v="145 Bijzondere kredietlijnen (niet harmoniseerbaar)"/>
    <s v="145 Lignes de crédit particulières (non harmonisables)"/>
    <x v="4"/>
    <n v="50"/>
  </r>
  <r>
    <s v="SOFI 1"/>
    <s v="SOFI 1"/>
    <s v="1EF11400"/>
    <m/>
    <x v="0"/>
    <n v="20000"/>
    <n v="100"/>
    <s v="11. Politieke en sociale systemen, structuren en processen"/>
    <x v="7"/>
    <s v="Vlaamse overheid"/>
    <x v="3"/>
    <x v="6"/>
    <s v="313 Subsidies aan instellingen en verenigingen n.e.g."/>
    <s v="313 Subventions aux institutions et associations n.c.a."/>
    <x v="6"/>
    <n v="20000"/>
  </r>
  <r>
    <s v="SOFI2-fonds"/>
    <s v="SOFI2-fonds"/>
    <s v="CB0 CD005 8121"/>
    <m/>
    <x v="0"/>
    <n v="50000"/>
    <n v="100"/>
    <s v="06. Industriële productie en technologie"/>
    <x v="0"/>
    <s v="Vlaamse overheid"/>
    <x v="3"/>
    <x v="6"/>
    <s v="614 P.M.V.-Vlaams Innovatiekapitaalfonds"/>
    <s v="614 P.M.V.-Vlaams Innovatiekapitaalfonds"/>
    <x v="1"/>
    <n v="50000"/>
  </r>
  <r>
    <s v="IV: Subsidies met betrekking tot de cofinanciering van het Steunpunt Buitenlands Beleid, Toerisme en Recreatie"/>
    <s v="IV: Subsidies met betrekking tot de cofinanciering van het Steunpunt Buitenlands Beleid, Toerisme en Recreatie"/>
    <s v="DB0 DD043 4150"/>
    <m/>
    <x v="0"/>
    <n v="160"/>
    <n v="100"/>
    <s v="10. Cultuur, recreatie, godsdienst en media"/>
    <x v="5"/>
    <s v="Vlaamse overheid"/>
    <x v="3"/>
    <x v="6"/>
    <s v="313 Subsidies aan instellingen en verenigingen n.e.g."/>
    <s v="313 Subventions aux institutions et associations n.c.a."/>
    <x v="6"/>
    <n v="160"/>
  </r>
  <r>
    <s v="OV: Algemene werkingskosten - Beleidsvoorbereiding, beleidsondersteuning en beleidsevaluatie"/>
    <s v="OV: Algemene werkingskosten - Beleidsvoorbereiding, beleidsondersteuning en beleidsevaluatie"/>
    <s v="FB0 FH011 4430"/>
    <m/>
    <x v="0"/>
    <n v="2013.6075000000001"/>
    <n v="100"/>
    <s v="09. Opvoeding"/>
    <x v="2"/>
    <s v="Vlaamse overheid"/>
    <x v="3"/>
    <x v="6"/>
    <s v="314 Subsidies voor studies, enquêtes, onderzoek-contracten, acties n.e.g."/>
    <s v="314 Subventions pour études, enquêtes, contrats de recherche, actions n.c.a."/>
    <x v="6"/>
    <n v="2013.6075000000001"/>
  </r>
  <r>
    <s v="OV:  cofinanciering &quot;Steunpunt Studie- en Schoolloopbanen&quot;"/>
    <s v="OV:  cofinanciering &quot;Steunpunt Studie- en Schoolloopbanen&quot;"/>
    <s v="FB0 FH012 4430"/>
    <m/>
    <x v="0"/>
    <n v="354"/>
    <n v="100"/>
    <s v="09. Opvoeding"/>
    <x v="2"/>
    <s v="Vlaamse overheid"/>
    <x v="3"/>
    <x v="6"/>
    <s v="313 Subsidies aan instellingen en verenigingen n.e.g."/>
    <s v="313 Subventions aux institutions et associations n.c.a."/>
    <x v="6"/>
    <n v="354"/>
  </r>
  <r>
    <s v="OV: Onderwijskundig Beleids- en Praktijkgericht Wetenschappelijk Onderzoek (OBPWO)"/>
    <s v="OV: Onderwijskundig Beleids- en Praktijkgericht Wetenschappelijk Onderzoek (OBPWO)"/>
    <s v="FB0 FH013 4150"/>
    <m/>
    <x v="0"/>
    <n v="686"/>
    <n v="100"/>
    <s v="09. Opvoeding"/>
    <x v="2"/>
    <s v="Vlaamse overheid"/>
    <x v="3"/>
    <x v="6"/>
    <s v="410 O&amp;O-programma's en -projecten (subsidies en terugvorderbare voorschotten)"/>
    <s v="410 Programmes et projets de R&amp;D (subventions et avances récupérables)"/>
    <x v="0"/>
    <n v="686"/>
  </r>
  <r>
    <s v="OV: Onderwijskundig Beleids- en Praktijkgericht Wetenschappelijk Onderzoek (OBPWO)"/>
    <s v="OV: Onderwijskundig Beleids- en Praktijkgericht Wetenschappelijk Onderzoek (OBPWO)"/>
    <s v="FB0 FH014 4430"/>
    <m/>
    <x v="0"/>
    <n v="1680"/>
    <n v="100"/>
    <s v="09. Opvoeding"/>
    <x v="2"/>
    <s v="Vlaamse overheid"/>
    <x v="3"/>
    <x v="6"/>
    <s v="410 O&amp;O-programma's en -projecten (subsidies en terugvorderbare voorschotten)"/>
    <s v="410 Programmes et projets de R&amp;D (subventions et avances récupérables)"/>
    <x v="0"/>
    <n v="1680"/>
  </r>
  <r>
    <s v="Subside aan de Antwerp Management School"/>
    <s v="Subside aan de Antwerp Management School"/>
    <s v="FBO 1FE001 4430"/>
    <m/>
    <x v="0"/>
    <n v="540"/>
    <n v="25"/>
    <s v="12. Algemene kennisvooruitgang: O&amp;O gefinancierd uit algemene universiteitsfondsen (AUF)"/>
    <x v="3"/>
    <s v="Vlaamse overheid"/>
    <x v="3"/>
    <x v="6"/>
    <s v="129 Vlerickschool voor Management"/>
    <s v="129 Vlerickschool voor Management"/>
    <x v="4"/>
    <n v="135"/>
  </r>
  <r>
    <s v="Subsidie aan de Vlerick Leuven Gent Management School"/>
    <s v="Subsidie aan de Vlerick Leuven Gent Management School"/>
    <s v="FBO 1FE002 4430"/>
    <m/>
    <x v="0"/>
    <n v="1970"/>
    <n v="25"/>
    <s v="12. Algemene kennisvooruitgang: O&amp;O gefinancierd uit algemene universiteitsfondsen (AUF)"/>
    <x v="3"/>
    <s v="Vlaamse overheid"/>
    <x v="3"/>
    <x v="6"/>
    <s v="129 Vlerickschool voor Management"/>
    <s v="129 Vlerickschool voor Management"/>
    <x v="4"/>
    <n v="492.5"/>
  </r>
  <r>
    <s v="Werkingsuitkeringen Hoger Onderwijs"/>
    <s v="Werkingsuitkeringen Hoger Onderwijs"/>
    <s v="FD0 FE203 4430"/>
    <m/>
    <x v="0"/>
    <n v="820611"/>
    <n v="25"/>
    <s v="12. Algemene kennisvooruitgang: O&amp;O gefinancierd uit algemene universiteitsfondsen (AUF)"/>
    <x v="3"/>
    <s v="Vlaamse overheid"/>
    <x v="3"/>
    <x v="6"/>
    <s v="111 Werkingsuitkering Nederlandstalige instellingen"/>
    <s v="111 Allocation de fonctionnement institutions néerlandophones"/>
    <x v="4"/>
    <n v="205152.75"/>
  </r>
  <r>
    <s v="Projectmatig wetenschappelijk onderzoek"/>
    <s v="Projectmatig wetenschappelijk onderzoek"/>
    <s v="FD0 FE208 4430"/>
    <m/>
    <x v="0"/>
    <n v="16331"/>
    <n v="100"/>
    <s v="06. Industriële productie en technologie"/>
    <x v="0"/>
    <s v="Vlaamse overheid"/>
    <x v="3"/>
    <x v="6"/>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6331"/>
  </r>
  <r>
    <s v="Subsidies in het kader van de versterking van de onderzoeksbetrokkenheid van de academische opleidingen aan de hogescholen"/>
    <s v="Subsidies in het kader van de versterking van de onderzoeksbetrokkenheid van de academische opleidingen aan de hogescholen"/>
    <s v="FD0 FE209 4430"/>
    <m/>
    <x v="0"/>
    <n v="45638"/>
    <n v="100"/>
    <s v="12. Algemene kennisvooruitgang: O&amp;O gefinancierd uit algemene universiteitsfondsen (AUF)"/>
    <x v="3"/>
    <s v="Vlaamse overheid"/>
    <x v="3"/>
    <x v="6"/>
    <s v="111 Werkingsuitkering Nederlandstalige instellingen"/>
    <s v="111 Allocation de fonctionnement institutions néerlandophones"/>
    <x v="4"/>
    <n v="45638"/>
  </r>
  <r>
    <s v="werkingskosten onderwijs - aanmoedigingsfonds voor beleidsspeerpunten"/>
    <s v="werkingskosten onderwijs - aanmoedigingsfonds voor beleidsspeerpunten"/>
    <s v="FD0 FE210 4430"/>
    <m/>
    <x v="0"/>
    <n v="6595"/>
    <n v="25"/>
    <s v="12. Algemene kennisvooruitgang: O&amp;O gefinancierd uit algemene universiteitsfondsen (AUF)"/>
    <x v="3"/>
    <s v="Vlaamse overheid"/>
    <x v="3"/>
    <x v="6"/>
    <s v="111 Werkingsuitkering Nederlandstalige instellingen"/>
    <s v="111 Allocation de fonctionnement institutions néerlandophones"/>
    <x v="4"/>
    <n v="1648.75"/>
  </r>
  <r>
    <s v="Aanvullende werkingsmiddelen hoger onderwijs in Brussel"/>
    <s v="Aanvullende werkingsmiddelen hoger onderwijs in Brussel"/>
    <s v="FD0 FE211 4430"/>
    <m/>
    <x v="0"/>
    <n v="9766"/>
    <n v="25"/>
    <s v="12. Algemene kennisvooruitgang: O&amp;O gefinancierd uit algemene universiteitsfondsen (AUF)"/>
    <x v="3"/>
    <s v="Vlaamse overheid"/>
    <x v="3"/>
    <x v="6"/>
    <s v="111 Werkingsuitkering Nederlandstalige instellingen"/>
    <s v="111 Allocation de fonctionnement institutions néerlandophones"/>
    <x v="4"/>
    <n v="2441.5"/>
  </r>
  <r>
    <s v="Bijdrage wettelijke en conventionele wergeversbijdragen universiteiten"/>
    <s v="Bijdrage wettelijke en conventionele wergeversbijdragen universiteiten"/>
    <s v="FD0 FE212 4410"/>
    <m/>
    <x v="0"/>
    <n v="25638"/>
    <n v="25"/>
    <s v="12. Algemene kennisvooruitgang: O&amp;O gefinancierd uit algemene universiteitsfondsen (AUF)"/>
    <x v="3"/>
    <s v="Vlaamse overheid"/>
    <x v="3"/>
    <x v="6"/>
    <s v="143 Pensioenuitkeringen en werkgeversbijdragen"/>
    <s v="143 Allocations de retraite et cotisations patronales"/>
    <x v="4"/>
    <n v="6409.5"/>
  </r>
  <r>
    <s v="Subsidie aan de Universiteit Antwerpen ten bate van het Instituut voor Ontwikkelingsbeleid en Beheer (IOB)"/>
    <s v="Subsidie aan de Universiteit Antwerpen ten bate van het Instituut voor Ontwikkelingsbeleid en Beheer (IOB)"/>
    <s v="FD0 FE217 4150"/>
    <m/>
    <x v="0"/>
    <n v="2197"/>
    <n v="25"/>
    <s v="12. Algemene kennisvooruitgang: O&amp;O gefinancierd uit algemene universiteitsfondsen (AUF)"/>
    <x v="3"/>
    <s v="Vlaamse overheid"/>
    <x v="3"/>
    <x v="6"/>
    <s v="122 College voor Ontwikkelingslanden (RUCA)"/>
    <s v="122 College voor Ontwikkelingslanden (RUCA)"/>
    <x v="4"/>
    <n v="549.25"/>
  </r>
  <r>
    <s v="Subsidie aan de Universiteit Antwerpen ten behoeve van het Instituut voor Joodse Studies (IJS)"/>
    <s v="Subsidie aan de Universiteit Antwerpen ten behoeve van het Instituut voor Joodse Studies (IJS)"/>
    <s v="FD0 FE218 4150"/>
    <m/>
    <x v="0"/>
    <n v="177"/>
    <n v="25"/>
    <s v="12. Algemene kennisvooruitgang: O&amp;O gefinancierd uit algemene universiteitsfondsen (AUF)"/>
    <x v="3"/>
    <s v="Vlaamse overheid"/>
    <x v="3"/>
    <x v="6"/>
    <s v="128 Universitair Instituut voor de Studie van het Jodendom - Martin Buber"/>
    <s v="128 Institut universitaire pour l'étude du judaïsme - Martin Buber"/>
    <x v="4"/>
    <n v="44.25"/>
  </r>
  <r>
    <s v="Subsdie aan de Vrije Universiteit Brussel ten behoeve van het Instituut voor Europese Studiën (IES)"/>
    <s v="Subsdie aan de Vrije Universiteit Brussel ten behoeve van het Instituut voor Europese Studiën (IES)"/>
    <s v="FD0 FE219 4150"/>
    <m/>
    <x v="0"/>
    <n v="1967"/>
    <n v="25"/>
    <s v="12. Algemene kennisvooruitgang: O&amp;O gefinancierd uit algemene universiteitsfondsen (AUF)"/>
    <x v="3"/>
    <s v="Vlaamse overheid"/>
    <x v="3"/>
    <x v="6"/>
    <s v="122 College voor Ontwikkelingslanden (RUCA)"/>
    <s v="122 College voor Ontwikkelingslanden (RUCA)"/>
    <x v="4"/>
    <n v="491.75"/>
  </r>
  <r>
    <s v="Subsidie verleend aan het Instituut voor Tropische Geneeskunde 'Prins Leopold&quot; in Antwerpen"/>
    <s v="Subsidie verleend aan het Instituut voor Tropische Geneeskunde 'Prins Leopold&quot; in Antwerpen"/>
    <s v="FD0 FE220 4430"/>
    <m/>
    <x v="0"/>
    <n v="10743"/>
    <n v="25"/>
    <s v="12. Algemene kennisvooruitgang: O&amp;O gefinancierd uit algemene universiteitsfondsen (AUF)"/>
    <x v="3"/>
    <s v="Vlaamse overheid"/>
    <x v="3"/>
    <x v="6"/>
    <s v="123 Instituut Tropische Geneeskunde - Antwerpen"/>
    <s v="123 Instituut Tropische Geneeskunde - Antwerpen"/>
    <x v="4"/>
    <n v="2685.75"/>
  </r>
  <r>
    <s v="Subsidie aan de evangelische theologische faculteit en de faculteit protestantse godsgeleerdheid"/>
    <s v="Subsidie aan de evangelische theologische faculteit en de faculteit protestantse godsgeleerdheid"/>
    <s v="FD0 FE221 4430"/>
    <m/>
    <x v="0"/>
    <n v="885"/>
    <n v="25"/>
    <s v="12. Algemene kennisvooruitgang: O&amp;O gefinancierd uit algemene universiteitsfondsen (AUF)"/>
    <x v="3"/>
    <s v="Vlaamse overheid"/>
    <x v="3"/>
    <x v="6"/>
    <s v="111 Werkingsuitkering Nederlandstalige instellingen"/>
    <s v="111 Allocation de fonctionnement institutions néerlandophones"/>
    <x v="4"/>
    <n v="221.25"/>
  </r>
  <r>
    <s v="Toelage associaties"/>
    <s v="Toelage associaties"/>
    <s v="FD0 FE223 4430"/>
    <m/>
    <x v="0"/>
    <n v="551"/>
    <n v="25"/>
    <s v="12. Algemene kennisvooruitgang: O&amp;O gefinancierd uit algemene universiteitsfondsen (AUF)"/>
    <x v="3"/>
    <s v="Vlaamse overheid"/>
    <x v="3"/>
    <x v="6"/>
    <s v="111 Werkingsuitkering Nederlandstalige instellingen"/>
    <s v="111 Allocation de fonctionnement institutions néerlandophones"/>
    <x v="4"/>
    <n v="137.75"/>
  </r>
  <r>
    <s v="Kapitaaloverdrachten voor onroerende investeringen universitair onderwijs"/>
    <s v="Kapitaaloverdrachten voor onroerende investeringen universitair onderwijs"/>
    <s v="FD0 FG209 6152"/>
    <m/>
    <x v="0"/>
    <n v="28640"/>
    <n v="25"/>
    <s v="12. Algemene kennisvooruitgang: O&amp;O gefinancierd uit algemene universiteitsfondsen (AUF)"/>
    <x v="3"/>
    <s v="Vlaamse overheid"/>
    <x v="3"/>
    <x v="6"/>
    <s v="144 Academische ziekenhuizen"/>
    <s v="144 Hôpitaux académiques"/>
    <x v="4"/>
    <n v="7160"/>
  </r>
  <r>
    <s v="Kapitaaloverdrachten voor onroerende investeringen ITG"/>
    <s v="Kapitaaloverdrachten voor onroerende investeringen ITG"/>
    <s v="FD0 FG210 6410"/>
    <m/>
    <x v="0"/>
    <n v="677"/>
    <n v="25"/>
    <s v="12. Algemene kennisvooruitgang: O&amp;O gefinancierd uit algemene universiteitsfondsen (AUF)"/>
    <x v="3"/>
    <s v="Vlaamse overheid"/>
    <x v="3"/>
    <x v="6"/>
    <s v="123 Instituut Tropische Geneeskunde - Antwerpen"/>
    <s v="123 Instituut Tropische Geneeskunde - Antwerpen"/>
    <x v="4"/>
    <n v="169.25"/>
  </r>
  <r>
    <s v="Studies, onderzoekingen en voorbereiding van wetenschappelijke congressen"/>
    <s v="Studies, onderzoekingen en voorbereiding van wetenschappelijke congressen"/>
    <s v="GB0 GC016 1211"/>
    <m/>
    <x v="0"/>
    <n v="88"/>
    <n v="100"/>
    <s v="11. Politieke en sociale systemen, structuren en processen"/>
    <x v="7"/>
    <s v="Vlaamse overheid"/>
    <x v="3"/>
    <x v="6"/>
    <s v="314 Subsidies voor studies, enquêtes, onderzoek-contracten, acties n.e.g."/>
    <s v="314 Subventions pour études, enquêtes, contrats de recherche, actions n.c.a."/>
    <x v="6"/>
    <n v="88"/>
  </r>
  <r>
    <s v="WVG: STEUNPUNT ARMOEDE EN SOCIALE UITSLUITING EN ONGELIJKHEID"/>
    <s v="WVG: STEUNPUNT ARMOEDE EN SOCIALE UITSLUITING EN ONGELIJKHEID"/>
    <s v="GB0 GC053 4150"/>
    <m/>
    <x v="0"/>
    <n v="539"/>
    <n v="100"/>
    <s v="11. Politieke en sociale systemen, structuren en processen"/>
    <x v="7"/>
    <s v="Vlaamse overheid"/>
    <x v="3"/>
    <x v="6"/>
    <s v="313 Subsidies aan instellingen en verenigingen n.e.g."/>
    <s v="313 Subventions aux institutions et associations n.c.a."/>
    <x v="6"/>
    <n v="539"/>
  </r>
  <r>
    <s v="WVG: Subsidie aan het Steunpunt Welzijn, Volksgezondheid en Gezin"/>
    <s v="WVG: Subsidie aan het Steunpunt Welzijn, Volksgezondheid en Gezin"/>
    <s v="GB0 GC054 4150"/>
    <m/>
    <x v="0"/>
    <n v="326"/>
    <n v="100"/>
    <s v="07. Gezondheid"/>
    <x v="4"/>
    <s v="Vlaamse overheid"/>
    <x v="3"/>
    <x v="6"/>
    <s v="313 Subsidies aan instellingen en verenigingen n.e.g."/>
    <s v="313 Subventions aux institutions et associations n.c.a."/>
    <x v="6"/>
    <n v="326"/>
  </r>
  <r>
    <s v="WVG: Dotatie Kind en Gezin"/>
    <s v="WVG: Dotatie Kind en Gezin"/>
    <s v="GB0 GF000 4141"/>
    <m/>
    <x v="0"/>
    <n v="454.375"/>
    <n v="19.807427785419531"/>
    <s v="11. Politieke en sociale systemen, structuren en processen"/>
    <x v="7"/>
    <s v="Vlaamse overheid"/>
    <x v="3"/>
    <x v="6"/>
    <s v="323 Subsidies aan instellingen en verenigingen n.e.g."/>
    <s v="323 Subventions aux institutions et associations n.c.a."/>
    <x v="6"/>
    <n v="90"/>
  </r>
  <r>
    <s v="WVG: IVA Vlaams Agentschap voor Personen met een Handicap"/>
    <s v="WVG: IVA Vlaams Agentschap voor Personen met een Handicap"/>
    <s v="GB0 GG000 4141"/>
    <m/>
    <x v="0"/>
    <n v="122"/>
    <n v="100"/>
    <s v="11. Politieke en sociale systemen, structuren en processen"/>
    <x v="7"/>
    <s v="Vlaamse overheid"/>
    <x v="3"/>
    <x v="6"/>
    <s v="323 Subsidies aan instellingen en verenigingen n.e.g."/>
    <s v="323 Subventions aux institutions et associations n.c.a."/>
    <x v="6"/>
    <n v="122"/>
  </r>
  <r>
    <s v="ONDERZOEK IN HET KADER VAN ARMOEDEBELEID"/>
    <s v="ONDERZOEK IN HET KADER VAN ARMOEDEBELEID"/>
    <s v="GC044"/>
    <m/>
    <x v="0"/>
    <n v="216"/>
    <n v="100"/>
    <s v="11. Politieke en sociale systemen, structuren en processen"/>
    <x v="7"/>
    <s v="Vlaamse overheid"/>
    <x v="3"/>
    <x v="6"/>
    <s v="313 Subsidies aan instellingen en verenigingen n.e.g."/>
    <s v="313 Subventions aux institutions et associations n.c.a."/>
    <x v="6"/>
    <n v="216"/>
  </r>
  <r>
    <s v="Uitgaven in verband met gezondheid en milieu"/>
    <s v="Uitgaven in verband met gezondheid en milieu"/>
    <s v="GE0 GD304 1211"/>
    <m/>
    <x v="0"/>
    <n v="49"/>
    <n v="100"/>
    <s v="07. Gezondheid"/>
    <x v="4"/>
    <s v="Vlaamse overheid"/>
    <x v="3"/>
    <x v="6"/>
    <s v="314 Subsidies voor studies, enquêtes, onderzoek-contracten, acties n.e.g."/>
    <s v="314 Subventions pour études, enquêtes, contrats de recherche, actions n.c.a."/>
    <x v="6"/>
    <n v="49"/>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05 1211"/>
    <m/>
    <x v="0"/>
    <n v="1456"/>
    <n v="100"/>
    <s v="07. Gezondheid"/>
    <x v="4"/>
    <s v="Vlaamse overheid"/>
    <x v="3"/>
    <x v="6"/>
    <s v="314 Subsidies voor studies, enquêtes, onderzoek-contracten, acties n.e.g."/>
    <s v="314 Subventions pour études, enquêtes, contrats de recherche, actions n.c.a."/>
    <x v="6"/>
    <n v="1456"/>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12 3300"/>
    <m/>
    <x v="0"/>
    <n v="1080"/>
    <n v="100"/>
    <s v="07. Gezondheid"/>
    <x v="4"/>
    <s v="Vlaamse overheid"/>
    <x v="3"/>
    <x v="6"/>
    <s v="314 Subsidies voor studies, enquêtes, onderzoek-contracten, acties n.e.g."/>
    <s v="314 Subventions pour études, enquêtes, contrats de recherche, actions n.c.a."/>
    <x v="6"/>
    <n v="1080"/>
  </r>
  <r>
    <s v="Subsidies aan het Steunpunt Milieu en Gezondheid"/>
    <s v="Subsidies aan het Steunpunt Milieu en Gezondheid"/>
    <s v="GE0 GD314 4150"/>
    <m/>
    <x v="0"/>
    <n v="104"/>
    <n v="20"/>
    <s v="07. Gezondheid"/>
    <x v="4"/>
    <s v="Vlaamse overheid"/>
    <x v="3"/>
    <x v="6"/>
    <s v="313 Subsidies aan instellingen en verenigingen n.e.g."/>
    <s v="313 Subventions aux institutions et associations n.c.a."/>
    <x v="6"/>
    <n v="20.8"/>
  </r>
  <r>
    <s v="CJSM: Enquêtes, studies en audits"/>
    <s v="CJSM: Enquêtes, studies en audits"/>
    <s v="HB0 HC005 1211"/>
    <m/>
    <x v="0"/>
    <n v="91"/>
    <n v="100"/>
    <s v="10. Cultuur, recreatie, godsdienst en media"/>
    <x v="5"/>
    <s v="Vlaamse overheid"/>
    <x v="3"/>
    <x v="6"/>
    <s v="314 Subsidies voor studies, enquêtes, onderzoek-contracten, acties n.e.g."/>
    <s v="314 Subventions pour études, enquêtes, contrats de recherche, actions n.c.a."/>
    <x v="6"/>
    <n v="91"/>
  </r>
  <r>
    <s v="CJSM: WETENSCHAPPELIJK ONDERZOEKSSTEUNPUNT CULTUUR"/>
    <s v="CJSM: WETENSCHAPPELIJK ONDERZOEKSSTEUNPUNT CULTUUR"/>
    <s v="HB0 HC046 4150"/>
    <m/>
    <x v="0"/>
    <n v="191"/>
    <n v="100"/>
    <s v="10. Cultuur, recreatie, godsdienst en media"/>
    <x v="5"/>
    <s v="Vlaamse overheid"/>
    <x v="3"/>
    <x v="6"/>
    <s v="313 Subsidies aan instellingen en verenigingen n.e.g."/>
    <s v="313 Subventions aux institutions et associations n.c.a."/>
    <x v="6"/>
    <n v="191"/>
  </r>
  <r>
    <s v="CJSM: Algemene werkingskosten: Sport en sportwetenschappelijk en beleidsrelevant onderzoek"/>
    <s v="CJSM: Algemene werkingskosten: Sport en sportwetenschappelijk en beleidsrelevant onderzoek"/>
    <s v="HB0 HF007 1211"/>
    <m/>
    <x v="0"/>
    <n v="176"/>
    <n v="100"/>
    <s v="10. Cultuur, recreatie, godsdienst en media"/>
    <x v="5"/>
    <s v="Vlaamse overheid"/>
    <x v="3"/>
    <x v="6"/>
    <s v="313 Subsidies aan instellingen en verenigingen n.e.g."/>
    <s v="313 Subventions aux institutions et associations n.c.a."/>
    <x v="6"/>
    <n v="176"/>
  </r>
  <r>
    <s v="CJSM: WERKINGSMIDDELEN VOOR HET WETENSCHAPPELIJK ONDERZOEKSSTEUNPUNT SPORT"/>
    <s v="CJSM: WERKINGSMIDDELEN VOOR HET WETENSCHAPPELIJK ONDERZOEKSSTEUNPUNT SPORT"/>
    <s v="HB0 HF052 4150"/>
    <m/>
    <x v="0"/>
    <n v="231"/>
    <n v="100"/>
    <s v="10. Cultuur, recreatie, godsdienst en media"/>
    <x v="5"/>
    <s v="Vlaamse overheid"/>
    <x v="3"/>
    <x v="6"/>
    <s v="313 Subsidies aan instellingen en verenigingen n.e.g."/>
    <s v="313 Subventions aux institutions et associations n.c.a."/>
    <x v="6"/>
    <n v="231"/>
  </r>
  <r>
    <s v="CJSM:  STEUNPUNT BELEIDSGERICHT ONDERZOEK"/>
    <s v="CJSM:  STEUNPUNT BELEIDSGERICHT ONDERZOEK"/>
    <s v="HB0 HH023 4150"/>
    <m/>
    <x v="0"/>
    <n v="191"/>
    <n v="100"/>
    <s v="10. Cultuur, recreatie, godsdienst en media"/>
    <x v="5"/>
    <s v="Vlaamse overheid"/>
    <x v="3"/>
    <x v="6"/>
    <s v="313 Subsidies aan instellingen en verenigingen n.e.g."/>
    <s v="313 Subventions aux institutions et associations n.c.a."/>
    <x v="6"/>
    <n v="191"/>
  </r>
  <r>
    <s v="CJSM:  WETENSCHAPPELIJK ONDERZOEKSSTEUNPUNT JEUGD"/>
    <s v="CJSM:  WETENSCHAPPELIJK ONDERZOEKSSTEUNPUNT JEUGD"/>
    <s v="HC0 HG137 4150"/>
    <m/>
    <x v="0"/>
    <n v="134"/>
    <n v="100"/>
    <s v="10. Cultuur, recreatie, godsdienst en media"/>
    <x v="5"/>
    <s v="Vlaamse overheid"/>
    <x v="3"/>
    <x v="6"/>
    <s v="313 Subsidies aan instellingen en verenigingen n.e.g."/>
    <s v="313 Subventions aux institutions et associations n.c.a."/>
    <x v="6"/>
    <n v="134"/>
  </r>
  <r>
    <s v="CJSM: Koninklijke Academie voor Nederlandse Taal- en Letterkunde - Gent"/>
    <s v="CJSM: Koninklijke Academie voor Nederlandse Taal- en Letterkunde - Gent"/>
    <s v="HD0 HE299 4150"/>
    <m/>
    <x v="0"/>
    <n v="149"/>
    <n v="64.429530201342274"/>
    <s v="10. Cultuur, recreatie, godsdienst en media"/>
    <x v="5"/>
    <s v="Vlaamse overheid"/>
    <x v="3"/>
    <x v="6"/>
    <s v="220 Academies"/>
    <s v="220 Académies"/>
    <x v="5"/>
    <n v="95.999999999999986"/>
  </r>
  <r>
    <s v="CJSM:Dotatie aan het IVA DAB KMSKA"/>
    <s v="CJSM:Dotatie aan het IVA DAB KMSKA"/>
    <s v="HE0 HE300 4130"/>
    <m/>
    <x v="0"/>
    <n v="2614"/>
    <n v="55.000000000000007"/>
    <s v="10. Cultuur, recreatie, godsdienst en media"/>
    <x v="5"/>
    <s v="Vlaamse overheid"/>
    <x v="3"/>
    <x v="6"/>
    <s v="211 Basisfinanciering, werking, investeringen van de WI"/>
    <s v="211 Financement de base, fonctionnement, investissements des IS"/>
    <x v="5"/>
    <n v="1437.7000000000003"/>
  </r>
  <r>
    <s v="WSE: studies en onderzoek"/>
    <s v="WSE: studies en onderzoek"/>
    <s v="JB0 JD100 1211"/>
    <m/>
    <x v="0"/>
    <n v="373"/>
    <n v="100"/>
    <s v="11. Politieke en sociale systemen, structuren en processen"/>
    <x v="7"/>
    <s v="Vlaamse overheid"/>
    <x v="3"/>
    <x v="6"/>
    <s v="314 Subsidies voor studies, enquêtes, onderzoek-contracten, acties n.e.g."/>
    <s v="314 Subventions pour études, enquêtes, contrats de recherche, actions n.c.a."/>
    <x v="6"/>
    <n v="373"/>
  </r>
  <r>
    <s v="WSE: uitgaven in het kader van tewerkstellingsbegeleiding"/>
    <s v="WSE: uitgaven in het kader van tewerkstellingsbegeleiding"/>
    <s v="JB0 JD103 3300"/>
    <m/>
    <x v="0"/>
    <n v="329"/>
    <n v="100"/>
    <s v="11. Politieke en sociale systemen, structuren en processen"/>
    <x v="7"/>
    <s v="Vlaamse overheid"/>
    <x v="3"/>
    <x v="6"/>
    <s v="314 Subsidies voor studies, enquêtes, onderzoek-contracten, acties n.e.g."/>
    <s v="314 Subventions pour études, enquêtes, contrats de recherche, actions n.c.a."/>
    <x v="6"/>
    <n v="329"/>
  </r>
  <r>
    <s v="LV: Allerhande uitgaven in het kader van versterking van het onderzoeks- en innovatiepotentieel"/>
    <s v="LV: Allerhande uitgaven in het kader van versterking van het onderzoeks- en innovatiepotentieel"/>
    <s v="KB0 KD007 1211"/>
    <m/>
    <x v="0"/>
    <n v="124"/>
    <n v="100"/>
    <s v="08. Landbouw"/>
    <x v="6"/>
    <s v="Vlaamse overheid"/>
    <x v="3"/>
    <x v="6"/>
    <s v="314 Subsidies voor studies, enquêtes, onderzoek-contracten, acties n.e.g."/>
    <s v="314 Subventions pour études, enquêtes, contrats de recherche, actions n.c.a."/>
    <x v="6"/>
    <n v="124"/>
  </r>
  <r>
    <s v="LV: Subsidies in kader van de stimulering biologische landbouw"/>
    <s v="LV: Subsidies in kader van de stimulering biologische landbouw"/>
    <s v="KB0 KD016 3132"/>
    <m/>
    <x v="0"/>
    <n v="180"/>
    <n v="100"/>
    <s v="08. Landbouw"/>
    <x v="6"/>
    <s v="Vlaamse overheid"/>
    <x v="3"/>
    <x v="6"/>
    <s v="314 Subsidies voor studies, enquêtes, onderzoek-contracten, acties n.e.g."/>
    <s v="314 Subventions pour études, enquêtes, contrats de recherche, actions n.c.a."/>
    <x v="6"/>
    <n v="180"/>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 KD017 3132"/>
    <m/>
    <x v="0"/>
    <n v="2137"/>
    <n v="100"/>
    <s v="08. Landbouw"/>
    <x v="6"/>
    <s v="Vlaamse overheid"/>
    <x v="3"/>
    <x v="6"/>
    <s v="313 Subsidies aan instellingen en verenigingen n.e.g."/>
    <s v="313 Subventions aux institutions et associations n.c.a."/>
    <x v="6"/>
    <n v="2137"/>
  </r>
  <r>
    <s v="Dotatie aan het eigen vermogen ILVO in het kader van het onderzoek en de ontwikkeling naar meer duurzame landbouwsystemen"/>
    <s v="Dotatie aan het eigen vermogen ILVO in het kader van het onderzoek en de ontwikkeling naar meer duurzame landbouwsystemen"/>
    <s v="KB0 KD032 4143"/>
    <m/>
    <x v="0"/>
    <n v="1437"/>
    <n v="80"/>
    <s v="08. Landbouw"/>
    <x v="6"/>
    <s v="Vlaamse overheid"/>
    <x v="3"/>
    <x v="6"/>
    <s v="211 Basisfinanciering, werking, investeringen van de WI"/>
    <s v="211 Financement de base, fonctionnement, investissements des IS"/>
    <x v="5"/>
    <n v="1149.5999999999999"/>
  </r>
  <r>
    <s v="LV: Dotatie aan het eigen vermogen ILVO voor de door de EU verplichte datacollectie en adviestaken ter ondersteuning van het EG Visserijbeleid (EU-cofinanciering)"/>
    <s v="LV: Dotatie aan het eigen vermogen ILVO voor de door de EU verplichte datacollectie en adviestaken ter ondersteuning van het EG Visserijbeleid (EU-cofinanciering)"/>
    <s v="KB0 KD033 4143"/>
    <m/>
    <x v="0"/>
    <n v="160"/>
    <n v="100"/>
    <s v="08. Landbouw"/>
    <x v="6"/>
    <s v="Vlaamse overheid"/>
    <x v="3"/>
    <x v="6"/>
    <s v="313 Subsidies aan instellingen en verenigingen n.e.g."/>
    <s v="313 Subventions aux institutions et associations n.c.a."/>
    <x v="6"/>
    <n v="160"/>
  </r>
  <r>
    <s v="EV ILVO voor onderhoud en werken aan onroerende goederen"/>
    <s v="EV ILVO voor onderhoud en werken aan onroerende goederen"/>
    <s v="KB0 KD036 4141"/>
    <m/>
    <x v="0"/>
    <n v="3150"/>
    <n v="80"/>
    <s v="08. Landbouw"/>
    <x v="6"/>
    <s v="Vlaamse overheid"/>
    <x v="3"/>
    <x v="6"/>
    <s v="211 Basisfinanciering, werking, investeringen van de WI"/>
    <s v="211 Financement de base, fonctionnement, investissements des IS"/>
    <x v="5"/>
    <n v="2520"/>
  </r>
  <r>
    <s v="interne stromen EV ILVO (Fonds voor Landbouw en Visserij)"/>
    <s v="interne stromen EV ILVO (Fonds voor Landbouw en Visserij)"/>
    <s v="KB0 KD047 4141"/>
    <m/>
    <x v="0"/>
    <n v="433"/>
    <n v="80"/>
    <s v="08. Landbouw"/>
    <x v="6"/>
    <s v="Vlaamse overheid"/>
    <x v="3"/>
    <x v="6"/>
    <s v="211 Basisfinanciering, werking, investeringen van de WI"/>
    <s v="211 Financement de base, fonctionnement, investissements des IS"/>
    <x v="5"/>
    <n v="346.4"/>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C0 KE108 4141"/>
    <m/>
    <x v="0"/>
    <n v="342"/>
    <n v="54.999999999999993"/>
    <s v="08. Landbouw"/>
    <x v="6"/>
    <s v="Vlaamse overheid"/>
    <x v="3"/>
    <x v="6"/>
    <s v="211 Basisfinanciering, werking, investeringen van de WI"/>
    <s v="211 Financement de base, fonctionnement, investissements des IS"/>
    <x v="5"/>
    <n v="188.09999999999997"/>
  </r>
  <r>
    <s v="LV:Salarissen en toelagen voor het personeel van het IVA ILVO"/>
    <s v="LV:Salarissen en toelagen voor het personeel van het IVA ILVO"/>
    <s v="KD0 KF200 1100"/>
    <m/>
    <x v="0"/>
    <n v="13112"/>
    <n v="80"/>
    <s v="08. Landbouw"/>
    <x v="6"/>
    <s v="Vlaamse overheid"/>
    <x v="3"/>
    <x v="6"/>
    <s v="211 Basisfinanciering, werking, investeringen van de WI"/>
    <s v="211 Financement de base, fonctionnement, investissements des IS"/>
    <x v="5"/>
    <n v="10489.6"/>
  </r>
  <r>
    <s v="LV: Werkingsuitgaven en uitgaven voor aankoop van niet-duurzame goederen en diensten"/>
    <s v="LV: Werkingsuitgaven en uitgaven voor aankoop van niet-duurzame goederen en diensten"/>
    <s v="KD0 KF202 1211"/>
    <m/>
    <x v="0"/>
    <n v="3145"/>
    <n v="80"/>
    <s v="08. Landbouw"/>
    <x v="6"/>
    <s v="Vlaamse overheid"/>
    <x v="3"/>
    <x v="6"/>
    <s v="211 Basisfinanciering, werking, investeringen van de WI"/>
    <s v="211 Financement de base, fonctionnement, investissements des IS"/>
    <x v="5"/>
    <n v="2516"/>
  </r>
  <r>
    <s v="LV: Uitgaven voor aankoop van duurzame goederen, materiaal, machines en vervoermiddelen"/>
    <s v="LV: Uitgaven voor aankoop van duurzame goederen, materiaal, machines en vervoermiddelen"/>
    <s v="KD0 KF206 7422"/>
    <m/>
    <x v="0"/>
    <n v="1250"/>
    <n v="80"/>
    <s v="08. Landbouw"/>
    <x v="6"/>
    <s v="Vlaamse overheid"/>
    <x v="3"/>
    <x v="6"/>
    <s v="211 Basisfinanciering, werking, investeringen van de WI"/>
    <s v="211 Financement de base, fonctionnement, investissements des IS"/>
    <x v="5"/>
    <n v="1000"/>
  </r>
  <r>
    <s v="LNE: Allerhande uitgaven met betrekking tot het project milieu en gezondheid"/>
    <s v="LNE: Allerhande uitgaven met betrekking tot het project milieu en gezondheid"/>
    <s v="LB0 LC106 1200"/>
    <m/>
    <x v="0"/>
    <n v="385"/>
    <n v="100"/>
    <s v="02. Milieubeheer en milieuzorg"/>
    <x v="9"/>
    <s v="Vlaamse overheid"/>
    <x v="3"/>
    <x v="6"/>
    <s v="324 Subsidies voor studies, enquêtes, expertise-contracten, onderzoekcontracten, acties n.e.g."/>
    <s v="324 Subventions pour études, enquêtes, contrats d'expertise, contrats de recherche, actions n.c.a."/>
    <x v="6"/>
    <n v="385"/>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LB0 LC113 1211"/>
    <m/>
    <x v="0"/>
    <n v="543.88451443569602"/>
    <n v="100"/>
    <s v="02. Milieubeheer en milieuzorg"/>
    <x v="9"/>
    <s v="Vlaamse overheid"/>
    <x v="3"/>
    <x v="6"/>
    <s v="314 Subsidies voor studies, enquêtes, onderzoek-contracten, acties n.e.g."/>
    <s v="314 Subventions pour études, enquêtes, contrats de recherche, actions n.c.a."/>
    <x v="6"/>
    <n v="543.88451443569602"/>
  </r>
  <r>
    <s v="LNE: allerhande uitgaven i.v.m. geluidshinder, milieuproblematiek, externe veiligheid, wetenschappelijk evaluatiesysteem bioveiligheid"/>
    <s v="LNE: allerhande uitgaven i.v.m. geluidshinder, milieuproblematiek, externe veiligheid, wetenschappelijk evaluatiesysteem bioveiligheid"/>
    <s v="LB0 LC118 1200"/>
    <m/>
    <x v="0"/>
    <n v="247"/>
    <n v="100"/>
    <s v="02. Milieubeheer en milieuzorg"/>
    <x v="9"/>
    <s v="Vlaamse overheid"/>
    <x v="3"/>
    <x v="6"/>
    <s v="324 Subsidies voor studies, enquêtes, expertise-contracten, onderzoekcontracten, acties n.e.g."/>
    <s v="324 Subventions pour études, enquêtes, contrats d'expertise, contrats de recherche, actions n.c.a."/>
    <x v="6"/>
    <n v="247"/>
  </r>
  <r>
    <s v="Dotatie aan VITO voor de financiering van de referentietaken"/>
    <s v="Dotatie aan VITO voor de financiering van de referentietaken"/>
    <s v="LB0 LC134 4140"/>
    <m/>
    <x v="0"/>
    <n v="2623"/>
    <n v="100"/>
    <s v="02. Milieubeheer en milieuzorg"/>
    <x v="9"/>
    <s v="Vlaamse overheid"/>
    <x v="3"/>
    <x v="6"/>
    <s v="236 VITO - Vlaamse Instelling voor Technologisch Onderzoek"/>
    <s v="236 VITO - Vlaamse Instelling voor Technologisch Onderzoek"/>
    <x v="5"/>
    <n v="2623"/>
  </r>
  <r>
    <s v="LNE: Werkingsdotatie aan het IVA Vlaamse Landaatschappij"/>
    <s v="LNE: Werkingsdotatie aan het IVA Vlaamse Landaatschappij"/>
    <s v="LB0 LC136 4141"/>
    <m/>
    <x v="0"/>
    <n v="880"/>
    <n v="50.11363636363636"/>
    <s v="04. Transport, telecommunicatie en andere infrastructuur"/>
    <x v="11"/>
    <s v="Vlaamse overheid"/>
    <x v="3"/>
    <x v="6"/>
    <s v="314 Subsidies voor studies, enquêtes, onderzoek-contracten, acties n.e.g."/>
    <s v="314 Subventions pour études, enquêtes, contrats de recherche, actions n.c.a."/>
    <x v="6"/>
    <n v="441"/>
  </r>
  <r>
    <s v="LNE: Werkingsdotatie aan het IVA Vlaamse Milieumaatschappij (VMM)"/>
    <s v="LNE: Werkingsdotatie aan het IVA Vlaamse Milieumaatschappij (VMM)"/>
    <s v="LB0 LC138 4141"/>
    <m/>
    <x v="0"/>
    <n v="6214"/>
    <n v="29.344946176697619"/>
    <s v="02. Milieubeheer en milieuzorg"/>
    <x v="9"/>
    <s v="Vlaamse overheid"/>
    <x v="3"/>
    <x v="6"/>
    <s v="324 Subsidies voor studies, enquêtes, expertise-contracten, onderzoekcontracten, acties n.e.g."/>
    <s v="324 Subventions pour études, enquêtes, contrats d'expertise, contrats de recherche, actions n.c.a."/>
    <x v="6"/>
    <n v="1823.49495541999"/>
  </r>
  <r>
    <s v="LNE:  Steunpunt Milieu en Gezondheid"/>
    <s v="LNE:  Steunpunt Milieu en Gezondheid"/>
    <s v="LB0 LC197 4150"/>
    <m/>
    <x v="0"/>
    <n v="206"/>
    <n v="100"/>
    <s v="07. Gezondheid"/>
    <x v="4"/>
    <s v="Vlaamse overheid"/>
    <x v="3"/>
    <x v="6"/>
    <s v="313 Subsidies aan instellingen en verenigingen n.e.g."/>
    <s v="313 Subventions aux institutions et associations n.c.a."/>
    <x v="6"/>
    <n v="206"/>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LBC LC006 1211"/>
    <m/>
    <x v="0"/>
    <n v="252"/>
    <n v="100"/>
    <s v="02. Milieubeheer en milieuzorg"/>
    <x v="9"/>
    <s v="Vlaamse overheid"/>
    <x v="3"/>
    <x v="6"/>
    <s v="630 Fonds voor Preventie en Sanering inzake Milieu en Natuur"/>
    <s v="630 Fonds voor Preventie en Sanering inzake Milieu en Natuur"/>
    <x v="1"/>
    <n v="252"/>
  </r>
  <r>
    <s v="LNE DAB MINA FONDS"/>
    <s v="LNE DAB MINA FONDS"/>
    <s v="LBC LC007 1211"/>
    <m/>
    <x v="0"/>
    <n v="100"/>
    <n v="100"/>
    <s v="02. Milieubeheer en milieuzorg"/>
    <x v="9"/>
    <s v="Vlaamse overheid"/>
    <x v="3"/>
    <x v="6"/>
    <s v="630 Fonds voor Preventie en Sanering inzake Milieu en Natuur"/>
    <s v="630 Fonds voor Preventie en Sanering inzake Milieu en Natuur"/>
    <x v="1"/>
    <n v="100"/>
  </r>
  <r>
    <s v="LNE: Uitgaven met betrekking tot lucht- en hinderthema's"/>
    <s v="LNE: Uitgaven met betrekking tot lucht- en hinderthema's"/>
    <s v="LBC LC008 1211"/>
    <m/>
    <x v="0"/>
    <n v="442"/>
    <n v="100"/>
    <s v="02. Milieubeheer en milieuzorg"/>
    <x v="9"/>
    <s v="Vlaamse overheid"/>
    <x v="3"/>
    <x v="6"/>
    <s v="630 Fonds voor Preventie en Sanering inzake Milieu en Natuur"/>
    <s v="630 Fonds voor Preventie en Sanering inzake Milieu en Natuur"/>
    <x v="1"/>
    <n v="442"/>
  </r>
  <r>
    <s v="LNE: MINA FONDS - bodemsanering"/>
    <s v="LNE: MINA FONDS - bodemsanering"/>
    <s v="LBC LC035 4140"/>
    <m/>
    <x v="0"/>
    <n v="500"/>
    <n v="100"/>
    <s v="02. Milieubeheer en milieuzorg"/>
    <x v="9"/>
    <s v="Vlaamse overheid"/>
    <x v="3"/>
    <x v="6"/>
    <s v="630 Fonds voor Preventie en Sanering inzake Milieu en Natuur"/>
    <s v="630 Fonds voor Preventie en Sanering inzake Milieu en Natuur"/>
    <x v="1"/>
    <n v="500"/>
  </r>
  <r>
    <s v="LNE: Werkingsdotatie aan het IVA Vlaamse Milieumaatschappij (VMM)"/>
    <s v="LNE: Werkingsdotatie aan het IVA Vlaamse Milieumaatschappij (VMM)"/>
    <s v="LBC LC038 4140"/>
    <m/>
    <x v="0"/>
    <n v="948"/>
    <n v="100"/>
    <s v="02. Milieubeheer en milieuzorg"/>
    <x v="9"/>
    <s v="Vlaamse overheid"/>
    <x v="3"/>
    <x v="6"/>
    <s v="630 Fonds voor Preventie en Sanering inzake Milieu en Natuur"/>
    <s v="630 Fonds voor Preventie en Sanering inzake Milieu en Natuur"/>
    <x v="1"/>
    <n v="948"/>
  </r>
  <r>
    <s v="LNE: Algemene werkingstoelage aan openbare waterdistributienetwerken"/>
    <s v="LNE: Algemene werkingstoelage aan openbare waterdistributienetwerken"/>
    <s v="LBC LC044 4351"/>
    <m/>
    <x v="0"/>
    <n v="4515.2575058000002"/>
    <n v="39.516086143659962"/>
    <s v="02. Milieubeheer en milieuzorg"/>
    <x v="9"/>
    <s v="Vlaamse overheid"/>
    <x v="3"/>
    <x v="6"/>
    <s v="630 Fonds voor Preventie en Sanering inzake Milieu en Natuur"/>
    <s v="630 Fonds voor Preventie en Sanering inzake Milieu en Natuur"/>
    <x v="1"/>
    <n v="1784.2530456000002"/>
  </r>
  <r>
    <s v="LNE: MINA FONDS - MAP"/>
    <s v="LNE: MINA FONDS - MAP"/>
    <s v="LBC LC073 4140"/>
    <m/>
    <x v="0"/>
    <n v="1000"/>
    <n v="100"/>
    <s v="02. Milieubeheer en milieuzorg"/>
    <x v="9"/>
    <s v="Vlaamse overheid"/>
    <x v="3"/>
    <x v="6"/>
    <s v="324 Subsidies voor studies, enquêtes, expertise-contracten, onderzoekcontracten, acties n.e.g."/>
    <s v="324 Subventions pour études, enquêtes, contrats d'expertise, contrats de recherche, actions n.c.a."/>
    <x v="6"/>
    <n v="1000"/>
  </r>
  <r>
    <s v="LNE: Wedden en toelagen IVA Instituut voor Natuur- en Bosonderzoek"/>
    <s v="LNE: Wedden en toelagen IVA Instituut voor Natuur- en Bosonderzoek"/>
    <s v="LC0 LA200 1100"/>
    <m/>
    <x v="0"/>
    <n v="11346"/>
    <n v="55.000000000000007"/>
    <s v="02. Milieubeheer en milieuzorg"/>
    <x v="9"/>
    <s v="Vlaamse overheid"/>
    <x v="3"/>
    <x v="6"/>
    <s v="211 Basisfinanciering, werking, investeringen van de WI"/>
    <s v="211 Financement de base, fonctionnement, investissements des IS"/>
    <x v="5"/>
    <n v="6240.3000000000011"/>
  </r>
  <r>
    <s v="LNE: Werking Instituut voor Natuur en Bosonderzoek"/>
    <s v="LNE: Werking Instituut voor Natuur en Bosonderzoek"/>
    <s v="LC0 LD200 1200"/>
    <m/>
    <x v="0"/>
    <n v="2790"/>
    <n v="55.000000000000007"/>
    <s v="02. Milieubeheer en milieuzorg"/>
    <x v="9"/>
    <s v="Vlaamse overheid"/>
    <x v="3"/>
    <x v="6"/>
    <s v="211 Basisfinanciering, werking, investeringen van de WI"/>
    <s v="211 Financement de base, fonctionnement, investissements des IS"/>
    <x v="5"/>
    <n v="1534.5000000000002"/>
  </r>
  <r>
    <s v="LNE: Werking Instituut voor Natuur en Bosonderzoek"/>
    <s v="LNE: Werking Instituut voor Natuur en Bosonderzoek"/>
    <s v="LC0 LD201 1211"/>
    <m/>
    <x v="0"/>
    <n v="76"/>
    <n v="100"/>
    <s v="02. Milieubeheer en milieuzorg"/>
    <x v="9"/>
    <s v="Vlaamse overheid"/>
    <x v="3"/>
    <x v="6"/>
    <s v="211 Basisfinanciering, werking, investeringen van de WI"/>
    <s v="211 Financement de base, fonctionnement, investissements des IS"/>
    <x v="5"/>
    <n v="76"/>
  </r>
  <r>
    <s v="LNE: Nieuwbouw van gebouwen van het IVA Instituut voor Natuur- en Bosonderzoek"/>
    <s v="LNE: Nieuwbouw van gebouwen van het IVA Instituut voor Natuur- en Bosonderzoek"/>
    <s v="LC0 LD203 7200"/>
    <m/>
    <x v="0"/>
    <n v="47"/>
    <n v="55.000000000000007"/>
    <s v="02. Milieubeheer en milieuzorg"/>
    <x v="9"/>
    <s v="Vlaamse overheid"/>
    <x v="3"/>
    <x v="6"/>
    <s v="211 Basisfinanciering, werking, investeringen van de WI"/>
    <s v="211 Financement de base, fonctionnement, investissements des IS"/>
    <x v="5"/>
    <n v="25.850000000000005"/>
  </r>
  <r>
    <s v="LNE: Aankoop van materiaal voor uitrusting van het IVA Instituut voor Natuur- en Bosonderzoek"/>
    <s v="LNE: Aankoop van materiaal voor uitrusting van het IVA Instituut voor Natuur- en Bosonderzoek"/>
    <s v="LC0 LD204 7422"/>
    <m/>
    <x v="0"/>
    <n v="494"/>
    <n v="54.999999999999993"/>
    <s v="02. Milieubeheer en milieuzorg"/>
    <x v="9"/>
    <s v="Vlaamse overheid"/>
    <x v="3"/>
    <x v="6"/>
    <s v="211 Basisfinanciering, werking, investeringen van de WI"/>
    <s v="211 Financement de base, fonctionnement, investissements des IS"/>
    <x v="5"/>
    <n v="271.7"/>
  </r>
  <r>
    <s v="MOW: Allerhande uitgaven i.v.m. de voorbereiding, de planning, de studie en begeleiding van projecten mobiliteitsconvenants en basismobiliteit"/>
    <s v="MOW: Allerhande uitgaven i.v.m. de voorbereiding, de planning, de studie en begeleiding van projecten mobiliteitsconvenants en basismobiliteit"/>
    <s v="MB0 MF000 1211"/>
    <m/>
    <x v="0"/>
    <n v="115"/>
    <n v="100"/>
    <s v="04. Transport, telecommunicatie en andere infrastructuur"/>
    <x v="11"/>
    <s v="Vlaamse overheid"/>
    <x v="3"/>
    <x v="6"/>
    <s v="314 Subsidies voor studies, enquêtes, onderzoek-contracten, acties n.e.g."/>
    <s v="314 Subventions pour études, enquêtes, contrats de recherche, actions n.c.a."/>
    <x v="6"/>
    <n v="115"/>
  </r>
  <r>
    <s v="MOW: Uitgaven m.b.t. mobiliteitsstudies en voor de begeleiding bij het opstellen en uitvoeren van bedrijfsvervoerplannen"/>
    <s v="MOW: Uitgaven m.b.t. mobiliteitsstudies en voor de begeleiding bij het opstellen en uitvoeren van bedrijfsvervoerplannen"/>
    <s v="MB0 MF001 1211"/>
    <m/>
    <x v="0"/>
    <n v="170"/>
    <n v="100"/>
    <s v="04. Transport, telecommunicatie en andere infrastructuur"/>
    <x v="11"/>
    <s v="Vlaamse overheid"/>
    <x v="3"/>
    <x v="6"/>
    <s v="314 Subsidies voor studies, enquêtes, onderzoek-contracten, acties n.e.g."/>
    <s v="314 Subventions pour études, enquêtes, contrats de recherche, actions n.c.a."/>
    <x v="6"/>
    <n v="170"/>
  </r>
  <r>
    <s v="Departement MOW - algemene werkingskosten"/>
    <s v="Departement MOW - algemene werkingskosten"/>
    <s v="MB0 MI008 1211"/>
    <m/>
    <x v="0"/>
    <n v="2400"/>
    <n v="36.458333333333329"/>
    <s v="04. Transport, telecommunicatie en andere infrastructuur"/>
    <x v="11"/>
    <s v="Vlaamse overheid"/>
    <x v="3"/>
    <x v="6"/>
    <s v="211 Basisfinanciering, werking, investeringen van de WI"/>
    <s v="211 Financement de base, fonctionnement, investissements des IS"/>
    <x v="5"/>
    <n v="874.99999999999989"/>
  </r>
  <r>
    <s v="MOW: Aankoop van specifieke machines, meubelen, materiaal en vervoermiddelen te land en te water (afdeling Waterbouwkundig Laboratorium)"/>
    <s v="MOW: Aankoop van specifieke machines, meubelen, materiaal en vervoermiddelen te land en te water (afdeling Waterbouwkundig Laboratorium)"/>
    <s v="MB0 MI009 7422"/>
    <m/>
    <x v="0"/>
    <n v="500"/>
    <n v="100"/>
    <s v="04. Transport, telecommunicatie en andere infrastructuur"/>
    <x v="11"/>
    <s v="Vlaamse overheid"/>
    <x v="3"/>
    <x v="6"/>
    <s v="211 Basisfinanciering, werking, investeringen van de WI"/>
    <s v="211 Financement de base, fonctionnement, investissements des IS"/>
    <x v="5"/>
    <n v="500"/>
  </r>
  <r>
    <s v="MOW:Allerhande uitgaven m.b.t. vervoer en mobiliteit"/>
    <s v="MOW:Allerhande uitgaven m.b.t. vervoer en mobiliteit"/>
    <s v="MBU MF001 1211"/>
    <m/>
    <x v="0"/>
    <n v="1140"/>
    <n v="100"/>
    <s v="04. Transport, telecommunicatie en andere infrastructuur"/>
    <x v="11"/>
    <s v="Vlaamse overheid"/>
    <x v="3"/>
    <x v="6"/>
    <s v="324 Subsidies voor studies, enquêtes, expertise-contracten, onderzoekcontracten, acties n.e.g."/>
    <s v="324 Subventions pour études, enquêtes, contrats d'expertise, contrats de recherche, actions n.c.a."/>
    <x v="6"/>
    <n v="1140"/>
  </r>
  <r>
    <s v="Project lange termijn visie RSV"/>
    <s v="Project lange termijn visie RSV"/>
    <s v="NC0 ND003 1211"/>
    <m/>
    <x v="0"/>
    <n v="200"/>
    <n v="100"/>
    <s v="04. Transport, telecommunicatie en andere infrastructuur"/>
    <x v="11"/>
    <s v="Vlaamse overheid"/>
    <x v="3"/>
    <x v="6"/>
    <s v="314 Subsidies voor studies, enquêtes, onderzoek-contracten, acties n.e.g."/>
    <s v="314 Subventions pour études, enquêtes, contrats de recherche, actions n.c.a."/>
    <x v="6"/>
    <n v="200"/>
  </r>
  <r>
    <s v="ROW: Allerhande onderzoek en studies betreffende de ruimtelijke ordening en externe ondersteuning bij de opmaak van gewestelijke ruimtelijke uitvoeringsplannen"/>
    <s v="ROW: Allerhande onderzoek en studies betreffende de ruimtelijke ordening en externe ondersteuning bij de opmaak van gewestelijke ruimtelijke uitvoeringsplannen"/>
    <s v="NC0 ND005 1211"/>
    <m/>
    <x v="0"/>
    <n v="790"/>
    <n v="100"/>
    <s v="04. Transport, telecommunicatie en andere infrastructuur"/>
    <x v="11"/>
    <s v="Vlaamse overheid"/>
    <x v="3"/>
    <x v="6"/>
    <s v="324 Subsidies voor studies, enquêtes, expertise-contracten, onderzoekcontracten, acties n.e.g."/>
    <s v="324 Subventions pour études, enquêtes, contrats d'expertise, contrats de recherche, actions n.c.a."/>
    <x v="6"/>
    <n v="790"/>
  </r>
  <r>
    <s v="ROW: STEUNPUNT RUIMTE"/>
    <s v="ROW: STEUNPUNT RUIMTE"/>
    <s v="NC0 ND025 4150"/>
    <m/>
    <x v="0"/>
    <n v="370"/>
    <n v="100"/>
    <s v="04. Transport, telecommunicatie en andere infrastructuur"/>
    <x v="11"/>
    <s v="Vlaamse overheid"/>
    <x v="3"/>
    <x v="6"/>
    <s v="313 Subsidies aan instellingen en verenigingen n.e.g."/>
    <s v="313 Subventions aux institutions et associations n.c.a."/>
    <x v="6"/>
    <n v="370"/>
  </r>
  <r>
    <s v="Ruimtelijk Onderzoek"/>
    <s v="Ruimtelijk Onderzoek"/>
    <s v="NC0 ND027 1211"/>
    <m/>
    <x v="0"/>
    <n v="200"/>
    <n v="100"/>
    <s v="04. Transport, telecommunicatie en andere infrastructuur"/>
    <x v="11"/>
    <s v="Vlaamse overheid"/>
    <x v="3"/>
    <x v="6"/>
    <s v="313 Subsidies aan instellingen en verenigingen n.e.g."/>
    <s v="313 Subventions aux institutions et associations n.c.a."/>
    <x v="6"/>
    <n v="200"/>
  </r>
  <r>
    <s v="Ondersteunend Onderzoek"/>
    <s v="Ondersteunend Onderzoek"/>
    <s v="NC0 ND028 1211"/>
    <m/>
    <x v="0"/>
    <n v="400"/>
    <n v="100"/>
    <s v="04. Transport, telecommunicatie en andere infrastructuur"/>
    <x v="11"/>
    <s v="Vlaamse overheid"/>
    <x v="3"/>
    <x v="6"/>
    <s v="313 Subsidies aan instellingen en verenigingen n.e.g."/>
    <s v="313 Subventions aux institutions et associations n.c.a."/>
    <x v="6"/>
    <n v="400"/>
  </r>
  <r>
    <s v="Labo Ruimte"/>
    <s v="Labo Ruimte"/>
    <s v="NC0 ND029 1211"/>
    <m/>
    <x v="0"/>
    <n v="490"/>
    <n v="100"/>
    <s v="04. Transport, telecommunicatie en andere infrastructuur"/>
    <x v="11"/>
    <s v="Vlaamse overheid"/>
    <x v="3"/>
    <x v="6"/>
    <s v="313 Subsidies aan instellingen en verenigingen n.e.g."/>
    <s v="313 Subventions aux institutions et associations n.c.a."/>
    <x v="6"/>
    <n v="490"/>
  </r>
  <r>
    <s v="ROW: Uitgaven met betrekking tot onderzoek en monitoring in het beleidsdomein huisvesting"/>
    <s v="ROW: Uitgaven met betrekking tot onderzoek en monitoring in het beleidsdomein huisvesting"/>
    <s v="NE0 NE232 1211"/>
    <m/>
    <x v="0"/>
    <n v="100"/>
    <n v="100"/>
    <s v="04. Transport, telecommunicatie en andere infrastructuur"/>
    <x v="11"/>
    <s v="Vlaamse overheid"/>
    <x v="3"/>
    <x v="6"/>
    <s v="314 Subsidies voor studies, enquêtes, onderzoek-contracten, acties n.e.g."/>
    <s v="314 Subventions pour études, enquêtes, contrats de recherche, actions n.c.a."/>
    <x v="6"/>
    <n v="100"/>
  </r>
  <r>
    <s v="ROW: STEUNPUNT RUIMTE"/>
    <s v="ROW: STEUNPUNT RUIMTE"/>
    <s v="NE0 NE234 4150"/>
    <m/>
    <x v="0"/>
    <n v="245"/>
    <n v="100"/>
    <s v="04. Transport, telecommunicatie en andere infrastructuur"/>
    <x v="11"/>
    <s v="Vlaamse overheid"/>
    <x v="3"/>
    <x v="6"/>
    <s v="313 Subsidies aan instellingen en verenigingen n.e.g."/>
    <s v="313 Subventions aux institutions et associations n.c.a."/>
    <x v="6"/>
    <n v="245"/>
  </r>
  <r>
    <s v="ROW: onroerend erfgoed - lonen en lasten"/>
    <s v="ROW: onroerend erfgoed - lonen en lasten"/>
    <s v="NF0 NA300 1100"/>
    <m/>
    <x v="0"/>
    <n v="15594"/>
    <n v="33"/>
    <s v="11. Politieke en sociale systemen, structuren en processen"/>
    <x v="7"/>
    <s v="Vlaamse overheid"/>
    <x v="3"/>
    <x v="6"/>
    <s v="211 Basisfinanciering, werking, investeringen van de WI"/>
    <s v="211 Financement de base, fonctionnement, investissements des IS"/>
    <x v="5"/>
    <n v="5146.0200000000004"/>
  </r>
  <r>
    <s v="ROW: onroerend erfgoed - externe studies"/>
    <s v="ROW: onroerend erfgoed - externe studies"/>
    <s v="NF0 NF301 1211"/>
    <m/>
    <x v="0"/>
    <n v="489"/>
    <n v="100"/>
    <s v="04. Transport, telecommunicatie en andere infrastructuur"/>
    <x v="11"/>
    <s v="Vlaamse overheid"/>
    <x v="3"/>
    <x v="6"/>
    <s v="314 Subsidies voor studies, enquêtes, onderzoek-contracten, acties n.e.g."/>
    <s v="314 Subventions pour études, enquêtes, contrats de recherche, actions n.c.a."/>
    <x v="6"/>
    <n v="489"/>
  </r>
  <r>
    <s v="Vlaamse Instituut voor Onroerend Erfgoed"/>
    <s v="Vlaamse Instituut voor Onroerend Erfgoed"/>
    <s v="NFZ NA209 1100"/>
    <m/>
    <x v="0"/>
    <n v="307"/>
    <n v="100"/>
    <s v="04. Transport, telecommunicatie en andere infrastructuur"/>
    <x v="11"/>
    <s v="Vlaamse overheid"/>
    <x v="3"/>
    <x v="6"/>
    <s v="211 Basisfinanciering, werking, investeringen van de WI"/>
    <s v="211 Financement de base, fonctionnement, investissements des IS"/>
    <x v="5"/>
    <n v="307"/>
  </r>
  <r>
    <s v="IWT: steun aan toegepast biomedisch onderzoek met een primair maatschappelijke finaliteit"/>
    <s v="IWT: steun aan toegepast biomedisch onderzoek met een primair maatschappelijke finaliteit"/>
    <s v="9EE14900"/>
    <m/>
    <x v="0"/>
    <n v="6700"/>
    <n v="100"/>
    <s v="07. Gezondheid"/>
    <x v="4"/>
    <s v="Vlaamse overheid"/>
    <x v="3"/>
    <x v="6"/>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700"/>
  </r>
  <r>
    <s v="IWT: bevordering van technologietransfer en onderzoek door instellingen van hoger onderwijs"/>
    <s v="IWT: bevordering van technologietransfer en onderzoek door instellingen van hoger onderwijs"/>
    <s v="9EE15100"/>
    <m/>
    <x v="0"/>
    <n v="9571"/>
    <n v="100"/>
    <s v="06. Industriële productie en technologie"/>
    <x v="0"/>
    <s v="Vlaamse overheid"/>
    <x v="3"/>
    <x v="6"/>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71"/>
  </r>
  <r>
    <s v="IWT: Strategisch basisonderzoek"/>
    <s v="IWT: Strategisch basisonderzoek"/>
    <s v="9EE15300"/>
    <m/>
    <x v="0"/>
    <n v="40074"/>
    <n v="100"/>
    <s v="06. Industriële productie en technologie"/>
    <x v="0"/>
    <s v="Vlaamse overheid"/>
    <x v="3"/>
    <x v="6"/>
    <s v="410 O&amp;O-programma's en -projecten (subsidies en terugvorderbare voorschotten)"/>
    <s v="410 Programmes et projets de R&amp;D (subventions et avances récupérables)"/>
    <x v="0"/>
    <n v="40074"/>
  </r>
  <r>
    <s v="IWT: wetenschappelijk en technologisch onderzoek met landbouwkundig doel"/>
    <s v="IWT: wetenschappelijk en technologisch onderzoek met landbouwkundig doel"/>
    <s v="9EE15500"/>
    <m/>
    <x v="0"/>
    <n v="10348"/>
    <n v="100"/>
    <s v="08. Landbouw"/>
    <x v="6"/>
    <s v="Vlaamse overheid"/>
    <x v="3"/>
    <x v="6"/>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348"/>
  </r>
  <r>
    <s v="Herculesstichting: financiering van (middel)zware onderzoeksapparatuur"/>
    <s v="Herculesstichting: financiering van (middel)zware onderzoeksapparatuur"/>
    <s v="1EE15800"/>
    <m/>
    <x v="0"/>
    <n v="11910"/>
    <n v="100"/>
    <s v="13. Algemene kennisvooruitgang: O&amp;O gefinancierd uit andere bronnen dan AUF"/>
    <x v="1"/>
    <s v="Vlaamse overheid"/>
    <x v="3"/>
    <x v="6"/>
    <s v="560 Subsidie aan de Herculesstichting"/>
    <s v="560 Subsidie aan de Herculesstichting"/>
    <x v="2"/>
    <n v="11910"/>
  </r>
  <r>
    <s v="Herculesstichting: financiering van bijzondere onderzoeksapparatuur"/>
    <s v="Herculesstichting: financiering van bijzondere onderzoeksapparatuur"/>
    <s v="1EE16200"/>
    <m/>
    <x v="0"/>
    <n v="9626"/>
    <n v="100"/>
    <s v="13. Algemene kennisvooruitgang: O&amp;O gefinancierd uit andere bronnen dan AUF"/>
    <x v="1"/>
    <s v="Vlaamse overheid"/>
    <x v="3"/>
    <x v="6"/>
    <s v="560 Subsidie aan de Herculesstichting"/>
    <s v="560 Subsidie aan de Herculesstichting"/>
    <x v="2"/>
    <n v="9626"/>
  </r>
  <r>
    <s v="IWT: Vastleggingsmachtiging ter ondersteuning van acties van technologische innovatie op initiatief van de Vlaamse Regering"/>
    <s v="IWT: Vastleggingsmachtiging ter ondersteuning van acties van technologische innovatie op initiatief van de Vlaamse Regering"/>
    <s v="9EF10000"/>
    <m/>
    <x v="0"/>
    <n v="20755"/>
    <n v="100"/>
    <s v="06. Industriële productie en technologie"/>
    <x v="0"/>
    <s v="Vlaamse overheid"/>
    <x v="3"/>
    <x v="6"/>
    <s v="624 FIOV - Fonds tot bevordering van het industrieel onderzoek in Vlaanderen (subsidies en terugvorderbare voorschotten)"/>
    <s v="624 FIOV - Fonds tot bevordering van het industrieel onderzoek in Vlaanderen (subventions et avances récupérables)"/>
    <x v="1"/>
    <n v="20755"/>
  </r>
  <r>
    <s v="IWT: Vastleggingsmachtiging ter ondersteuning van acties van technologische innovatie op initiatief van de Vlaamse Regering - competitiviteitspact"/>
    <s v="IWT: Vastleggingsmachtiging ter ondersteuning van acties van technologische innovatie op initiatief van de Vlaamse Regering - competitiviteitspact"/>
    <s v="9EF10000*"/>
    <m/>
    <x v="0"/>
    <n v="12399"/>
    <n v="100"/>
    <s v="06. Industriële productie en technologie"/>
    <x v="0"/>
    <s v="Vlaamse overheid"/>
    <x v="3"/>
    <x v="6"/>
    <s v="624 FIOV - Fonds tot bevordering van het industrieel onderzoek in Vlaanderen (subsidies en terugvorderbare voorschotten)"/>
    <s v="624 FIOV - Fonds tot bevordering van het industrieel onderzoek in Vlaanderen (subventions et avances récupérables)"/>
    <x v="1"/>
    <n v="12399"/>
  </r>
  <r>
    <s v="IWT: Vastleggingsmachtiging ter ondersteuning van acties van technologische innovatie op initiatief van de Vlaamse Regering - competitiviteitspact"/>
    <s v="IWT: Vastleggingsmachtiging ter ondersteuning van acties van technologische innovatie op initiatief van de Vlaamse Regering - competitiviteitspact"/>
    <s v="9EF10000*"/>
    <m/>
    <x v="0"/>
    <n v="9250"/>
    <n v="100"/>
    <s v="06. Industriële productie en technologie"/>
    <x v="0"/>
    <s v="Vlaamse overheid"/>
    <x v="3"/>
    <x v="6"/>
    <s v="624 FIOV - Fonds tot bevordering van het industrieel onderzoek in Vlaanderen (subsidies en terugvorderbare voorschotten)"/>
    <s v="624 FIOV - Fonds tot bevordering van het industrieel onderzoek in Vlaanderen (subventions et avances récupérables)"/>
    <x v="1"/>
    <n v="9250"/>
  </r>
  <r>
    <s v="IWT: Vastleggingsmachtiging voor projecten op initiatief van de bedrijven en innovatie samenwerkingverbanden"/>
    <s v="IWT: Vastleggingsmachtiging voor projecten op initiatief van de bedrijven en innovatie samenwerkingverbanden"/>
    <s v="9EF10100"/>
    <m/>
    <x v="0"/>
    <n v="149532"/>
    <n v="100"/>
    <s v="06. Industriële productie en technologie"/>
    <x v="0"/>
    <s v="Vlaamse overheid"/>
    <x v="3"/>
    <x v="6"/>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49532"/>
  </r>
  <r>
    <s v="IWT: Vastleggingsmachtiging voor projecten op initiatief van de bedrijven en innovatie samenwerkingverbanden - competitiviteitspact"/>
    <s v="IWT: Vastleggingsmachtiging voor projecten op initiatief van de bedrijven en innovatie samenwerkingverbanden - competitiviteitspact"/>
    <s v="9EF10100*"/>
    <m/>
    <x v="0"/>
    <n v="6500"/>
    <n v="100"/>
    <s v="06. Industriële productie en technologie"/>
    <x v="0"/>
    <s v="Vlaamse overheid"/>
    <x v="3"/>
    <x v="6"/>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500"/>
  </r>
  <r>
    <s v="IWT: e-mediaprojecten"/>
    <s v="IWT: e-mediaprojecten"/>
    <s v="9EF10200"/>
    <m/>
    <x v="0"/>
    <n v="8214"/>
    <n v="100"/>
    <s v="06. Industriële productie en technologie"/>
    <x v="0"/>
    <s v="Vlaamse overheid"/>
    <x v="3"/>
    <x v="6"/>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214"/>
  </r>
  <r>
    <s v="IWT: toekennen van specialistatiebeurzen en doctoraatsbeurzien in het kader van het Baekeland-programma"/>
    <s v="IWT: toekennen van specialistatiebeurzen en doctoraatsbeurzien in het kader van het Baekeland-programma"/>
    <s v="9EF11700"/>
    <m/>
    <x v="0"/>
    <n v="38043"/>
    <n v="100"/>
    <s v="06. Industriële productie en technologie"/>
    <x v="0"/>
    <s v="Vlaamse overheid"/>
    <x v="3"/>
    <x v="6"/>
    <s v="410 O&amp;O-programma's en -projecten (subsidies en terugvorderbare voorschotten)"/>
    <s v="410 Programmes et projets de R&amp;D (subventions et avances récupérables)"/>
    <x v="0"/>
    <n v="38043"/>
  </r>
  <r>
    <s v="IWT: competentiepolen"/>
    <s v="IWT: competentiepolen"/>
    <s v="9EF12100"/>
    <m/>
    <x v="0"/>
    <n v="27263"/>
    <n v="100"/>
    <s v="06. Industriële productie en technologie"/>
    <x v="0"/>
    <s v="Vlaamse overheid"/>
    <x v="3"/>
    <x v="6"/>
    <s v="211 Basisfinanciering, werking, investeringen van de WI"/>
    <s v="211 Financement de base, fonctionnement, investissements des IS"/>
    <x v="5"/>
    <n v="27263"/>
  </r>
  <r>
    <s v="IWT: competentiepolen  - competitiviteitspact"/>
    <s v="IWT: competentiepolen  - competitiviteitspact"/>
    <s v="9EF12100*"/>
    <m/>
    <x v="0"/>
    <n v="2000"/>
    <n v="100"/>
    <s v="06. Industriële productie en technologie"/>
    <x v="0"/>
    <s v="Vlaamse overheid"/>
    <x v="3"/>
    <x v="6"/>
    <s v="211 Basisfinanciering, werking, investeringen van de WI"/>
    <s v="211 Financement de base, fonctionnement, investissements des IS"/>
    <x v="5"/>
    <n v="2000"/>
  </r>
  <r>
    <s v="IV: Dotatie aan het IVA &quot;Toerisme Vlaanderen&quot;"/>
    <s v="IV: Dotatie aan het IVA &quot;Toerisme Vlaanderen&quot;"/>
    <s v="DB0 DG011 4140"/>
    <m/>
    <x v="0"/>
    <n v="1959"/>
    <n v="9.3415007656967841"/>
    <s v="11. Politieke en sociale systemen, structuren en processen"/>
    <x v="7"/>
    <s v="Vlaamse overheid"/>
    <x v="3"/>
    <x v="6"/>
    <s v="314 Subsidies voor studies, enquêtes, onderzoek-contracten, acties n.e.g."/>
    <s v="314 Subventions pour études, enquêtes, contrats de recherche, actions n.c.a."/>
    <x v="6"/>
    <n v="183"/>
  </r>
  <r>
    <s v="Toelagen studentenvoorzieningen voor het hoger onderwijs"/>
    <s v="Toelagen studentenvoorzieningen voor het hoger onderwijs"/>
    <s v="FD0 FE216 4430"/>
    <m/>
    <x v="0"/>
    <n v="46596"/>
    <n v="25"/>
    <s v="12. Algemene kennisvooruitgang: O&amp;O gefinancierd uit algemene universiteitsfondsen (AUF)"/>
    <x v="3"/>
    <s v="Vlaamse overheid"/>
    <x v="3"/>
    <x v="6"/>
    <s v="142 Investeringen en werking sociale sector universiteiten"/>
    <s v="142 Investissements et fonctionnement secteur social universités"/>
    <x v="4"/>
    <n v="11649"/>
  </r>
  <r>
    <s v="Subsidies aan erkende centra voor menselijke erfelijkheid"/>
    <s v="Subsidies aan erkende centra voor menselijke erfelijkheid"/>
    <s v="GE0 GD313 3300"/>
    <m/>
    <x v="0"/>
    <n v="2238"/>
    <n v="35.031291908806388"/>
    <s v="07. Gezondheid"/>
    <x v="4"/>
    <s v="Vlaamse overheid"/>
    <x v="3"/>
    <x v="6"/>
    <s v="323 Subsidies aan instellingen en verenigingen n.e.g."/>
    <s v="323 Subventions aux institutions et associations n.c.a."/>
    <x v="6"/>
    <n v="784.00031291908704"/>
  </r>
  <r>
    <s v="EVA VLAAMSE LANDMAATSCHAPPIJ VOOR PLATTELANDSBELEID"/>
    <s v="EVA VLAAMSE LANDMAATSCHAPPIJ VOOR PLATTELANDSBELEID"/>
    <s v="LBC LC034 4140"/>
    <m/>
    <x v="0"/>
    <n v="853"/>
    <n v="100"/>
    <s v="02. Milieubeheer en milieuzorg"/>
    <x v="9"/>
    <s v="Vlaamse overheid"/>
    <x v="3"/>
    <x v="6"/>
    <s v="630 Fonds voor Preventie en Sanering inzake Milieu en Natuur"/>
    <s v="630 Fonds voor Preventie en Sanering inzake Milieu en Natuur"/>
    <x v="1"/>
    <n v="853"/>
  </r>
  <r>
    <s v="MOW:Allerhande uitgaven m.b.t. vervoer en mobiliteit"/>
    <s v="MOW:Allerhande uitgaven m.b.t. vervoer en mobiliteit"/>
    <s v="MBU MF002 1211"/>
    <m/>
    <x v="0"/>
    <n v="1180"/>
    <n v="23.728813559322035"/>
    <s v="04. Transport, telecommunicatie en andere infrastructuur"/>
    <x v="11"/>
    <s v="Vlaamse overheid"/>
    <x v="3"/>
    <x v="6"/>
    <s v="324 Subsidies voor studies, enquêtes, expertise-contracten, onderzoekcontracten, acties n.e.g."/>
    <s v="324 Subventions pour études, enquêtes, contrats d'expertise, contrats de recherche, actions n.c.a."/>
    <x v="6"/>
    <n v="280"/>
  </r>
  <r>
    <s v="ROW: onroerend erfgoed - lonen en lasten"/>
    <s v="ROW: onroerend erfgoed - lonen en lasten"/>
    <s v="NF0 NA301 1100"/>
    <m/>
    <x v="0"/>
    <n v="177"/>
    <n v="100"/>
    <s v="11. Politieke en sociale systemen, structuren en processen"/>
    <x v="7"/>
    <s v="Vlaamse overheid"/>
    <x v="3"/>
    <x v="6"/>
    <s v="211 Basisfinanciering, werking, investeringen van de WI"/>
    <s v="211 Financement de base, fonctionnement, investissements des IS"/>
    <x v="5"/>
    <n v="177"/>
  </r>
  <r>
    <s v="Recherche-Programme de &quot;Convergence&quot; dans le cadre de la programmation 2007-2013 des Fonds structurels européens-Mesure 2.2"/>
    <s v="Recherche-Programme de &quot;Convergence&quot; dans le cadre de la programmation 2007-2013 des Fonds structurels européens-Mesure 2.2"/>
    <s v="18.31.01.01"/>
    <m/>
    <x v="0"/>
    <n v="2388.3146900000002"/>
    <n v="100"/>
    <s v="06. Industriële productie en technologie"/>
    <x v="0"/>
    <s v="Waals Gewest"/>
    <x v="4"/>
    <x v="6"/>
    <s v="410 O&amp;O-programma's en -projecten (subsidies en terugvorderbare voorschotten)"/>
    <s v="410 Programmes et projets de R&amp;D (subventions et avances récupérables)"/>
    <x v="0"/>
    <n v="2388.3146900000002"/>
  </r>
  <r>
    <s v="Programme &quot;Compétitivité régionale et emploi&quot; dans le cadre de la programmation 2007-2013 des Fonds structurels européens - Mesure 2.2"/>
    <s v="Programme &quot;Compétitivité régionale et emploi&quot; dans le cadre de la programmation 2007-2013 des Fonds structurels européens - Mesure 2.2"/>
    <s v="18.31.01.02"/>
    <m/>
    <x v="0"/>
    <n v="934.75778000000003"/>
    <n v="100"/>
    <s v="06. Industriële productie en technologie"/>
    <x v="0"/>
    <s v="Waals Gewest"/>
    <x v="4"/>
    <x v="6"/>
    <s v="410 O&amp;O-programma's en -projecten (subsidies en terugvorderbare voorschotten)"/>
    <s v="410 Programmes et projets de R&amp;D (subventions et avances récupérables)"/>
    <x v="0"/>
    <n v="934.75778000000003"/>
  </r>
  <r>
    <s v="Initiatives dans le cadre du Plan Marshall 2.vert en matière de recherche"/>
    <s v="Initiatives dans le cadre du Plan Marshall 2.vert en matière de recherche"/>
    <s v="18.31.01.07"/>
    <m/>
    <x v="0"/>
    <n v="200"/>
    <n v="100"/>
    <s v="06. Industriële productie en technologie"/>
    <x v="0"/>
    <s v="Waals Gewest"/>
    <x v="4"/>
    <x v="6"/>
    <s v="410 O&amp;O-programma's en -projecten (subsidies en terugvorderbare voorschotten)"/>
    <s v="410 Programmes et projets de R&amp;D (subventions et avances récupérables)"/>
    <x v="0"/>
    <n v="200"/>
  </r>
  <r>
    <s v="Programme Intereg&quot; dans le cadre de la programmation 2007-2013 des Fonds structurels européens"/>
    <s v="Programme Intereg&quot; dans le cadre de la programmation 2007-2013 des Fonds structurels européens"/>
    <s v="18.31.01.08"/>
    <m/>
    <x v="0"/>
    <n v="231.762"/>
    <n v="100"/>
    <s v="06. Industriële productie en technologie"/>
    <x v="0"/>
    <s v="Waals Gewest"/>
    <x v="4"/>
    <x v="6"/>
    <s v="410 O&amp;O-programma's en -projecten (subsidies en terugvorderbare voorschotten)"/>
    <s v="410 Programmes et projets de R&amp;D (subventions et avances récupérables)"/>
    <x v="0"/>
    <n v="231.762"/>
  </r>
  <r>
    <s v="Soutient à la coordination et la représentation de la recherche wallonne dans les réseaux internationaux-&quot;Marshall2 Vert&quot;"/>
    <s v="Soutient à la coordination et la représentation de la recherche wallonne dans les réseaux internationaux-&quot;Marshall2 Vert&quot;"/>
    <s v="18.31.01.11"/>
    <m/>
    <x v="0"/>
    <n v="1895.87391"/>
    <n v="100"/>
    <s v="06. Industriële productie en technologie"/>
    <x v="0"/>
    <s v="Waals Gewest"/>
    <x v="4"/>
    <x v="6"/>
    <s v="410 O&amp;O-programma's en -projecten (subsidies en terugvorderbare voorschotten)"/>
    <s v="410 Programmes et projets de R&amp;D (subventions et avances récupérables)"/>
    <x v="0"/>
    <n v="1895.87391"/>
  </r>
  <r>
    <s v="Soutient à l'intégration de la recherche dans les stratégies d'innovation des entreprises&quot; Marshall 2.Vert&quot;"/>
    <s v="Soutient à l'intégration de la recherche dans les stratégies d'innovation des entreprises&quot; Marshall 2.Vert&quot;"/>
    <s v="18.31.01.12"/>
    <m/>
    <x v="0"/>
    <n v="1500"/>
    <n v="100"/>
    <s v="06. Industriële productie en technologie"/>
    <x v="0"/>
    <s v="Waals Gewest"/>
    <x v="4"/>
    <x v="6"/>
    <s v="410 O&amp;O-programma's en -projecten (subsidies en terugvorderbare voorschotten)"/>
    <s v="410 Programmes et projets de R&amp;D (subventions et avances récupérables)"/>
    <x v="0"/>
    <n v="1500"/>
  </r>
  <r>
    <s v="Initiatives en matière de soutien aux infrastructues de recherche"/>
    <s v="Initiatives en matière de soutien aux infrastructues de recherche"/>
    <s v="18.31.01.14"/>
    <m/>
    <x v="0"/>
    <n v="1920.75883"/>
    <n v="100"/>
    <s v="06. Industriële productie en technologie"/>
    <x v="0"/>
    <s v="Waals Gewest"/>
    <x v="4"/>
    <x v="6"/>
    <s v="410 O&amp;O-programma's en -projecten (subsidies en terugvorderbare voorschotten)"/>
    <s v="410 Programmes et projets de R&amp;D (subventions et avances récupérables)"/>
    <x v="0"/>
    <n v="1920.75883"/>
  </r>
  <r>
    <s v="Subvention au Welbio -&quot;Marshall2.Vert&quot;"/>
    <s v="Subvention au Welbio -&quot;Marshall2.Vert&quot;"/>
    <s v="18.31.41.01"/>
    <m/>
    <x v="0"/>
    <n v="5080"/>
    <n v="100"/>
    <s v="06. Industriële productie en technologie"/>
    <x v="0"/>
    <s v="Waals Gewest"/>
    <x v="4"/>
    <x v="6"/>
    <s v="410 O&amp;O-programma's en -projecten (subsidies en terugvorderbare voorschotten)"/>
    <s v="410 Programmes et projets de R&amp;D (subventions et avances récupérables)"/>
    <x v="0"/>
    <n v="5080"/>
  </r>
  <r>
    <s v="Subvention à l'agence wallonne de Stimulation Technologique (Marshall 2.Vert)"/>
    <s v="Subvention à l'agence wallonne de Stimulation Technologique (Marshall 2.Vert)"/>
    <s v="18.31.41.02"/>
    <m/>
    <x v="0"/>
    <n v="2000"/>
    <n v="100"/>
    <s v="06. Industriële productie en technologie"/>
    <x v="0"/>
    <s v="Waals Gewest"/>
    <x v="4"/>
    <x v="6"/>
    <s v="410 O&amp;O-programma's en -projecten (subsidies en terugvorderbare voorschotten)"/>
    <s v="410 Programmes et projets de R&amp;D (subventions et avances récupérables)"/>
    <x v="0"/>
    <n v="2000"/>
  </r>
  <r>
    <s v="Recherche, subvention accordée dans le cadre de l'accord de coopération avec la Communauté-Wallonie Bruxelles (Contrat d'Avenir)"/>
    <s v="Recherche, subvention accordée dans le cadre de l'accord de coopération avec la Communauté-Wallonie Bruxelles (Contrat d'Avenir)"/>
    <s v="18.31.45.01"/>
    <m/>
    <x v="0"/>
    <n v="2860"/>
    <n v="100"/>
    <s v="06. Industriële productie en technologie"/>
    <x v="0"/>
    <s v="Waals Gewest"/>
    <x v="4"/>
    <x v="6"/>
    <s v="410 O&amp;O-programma's en -projecten (subsidies en terugvorderbare voorschotten)"/>
    <s v="410 Programmes et projets de R&amp;D (subventions et avances récupérables)"/>
    <x v="0"/>
    <n v="2860"/>
  </r>
  <r>
    <s v="Recherche, subvention au FRIA ( Plan Marshall 2. Vert )"/>
    <s v="Recherche, subvention au FRIA ( Plan Marshall 2. Vert )"/>
    <s v="18.31.45.03"/>
    <m/>
    <x v="0"/>
    <n v="7498.0290000000005"/>
    <n v="100"/>
    <s v="06. Industriële productie en technologie"/>
    <x v="0"/>
    <s v="Waals Gewest"/>
    <x v="4"/>
    <x v="6"/>
    <s v="410 O&amp;O-programma's en -projecten (subsidies en terugvorderbare voorschotten)"/>
    <s v="410 Programmes et projets de R&amp;D (subventions et avances récupérables)"/>
    <x v="0"/>
    <n v="7498.0290000000005"/>
  </r>
  <r>
    <s v="Actions visant à améliorer les conditions de travail des chercheurs Post-Doc  - Marshall 2.vert"/>
    <s v="Actions visant à améliorer les conditions de travail des chercheurs Post-Doc  - Marshall 2.vert"/>
    <s v="18.31.45.04"/>
    <m/>
    <x v="0"/>
    <n v="2084.1179999999999"/>
    <n v="100"/>
    <s v="06. Industriële productie en technologie"/>
    <x v="0"/>
    <s v="Waals Gewest"/>
    <x v="4"/>
    <x v="6"/>
    <s v="410 O&amp;O-programma's en -projecten (subsidies en terugvorderbare voorschotten)"/>
    <s v="410 Programmes et projets de R&amp;D (subventions et avances récupérables)"/>
    <x v="0"/>
    <n v="2084.1179999999999"/>
  </r>
  <r>
    <s v="Soutient à l'application de la Charte européenne du chercheur (Marshall 2.Vert)"/>
    <s v="Soutient à l'application de la Charte européenne du chercheur (Marshall 2.Vert)"/>
    <s v="18.31.45.05"/>
    <m/>
    <x v="0"/>
    <n v="505.738"/>
    <n v="100"/>
    <s v="06. Industriële productie en technologie"/>
    <x v="0"/>
    <s v="Waals Gewest"/>
    <x v="4"/>
    <x v="6"/>
    <s v="410 O&amp;O-programma's en -projecten (subsidies en terugvorderbare voorschotten)"/>
    <s v="410 Programmes et projets de R&amp;D (subventions et avances récupérables)"/>
    <x v="0"/>
    <n v="505.73800000000006"/>
  </r>
  <r>
    <s v="Recherche-Subventions à des centres collectifs de recherche pour le financement de projets de recherche, l'acquisition d'équipement et pour la fourniture de services de conseils technologiques"/>
    <s v="Recherche-Subventions à des centres collectifs de recherche pour le financement de projets de recherche, l'acquisition d'équipement et pour la fourniture de services de conseils technologiques"/>
    <s v="18.31.51.02"/>
    <m/>
    <x v="0"/>
    <n v="13369.57216"/>
    <n v="100"/>
    <s v="06. Industriële productie en technologie"/>
    <x v="0"/>
    <s v="Waals Gewest"/>
    <x v="4"/>
    <x v="6"/>
    <s v="238 Bedrijfscentra voor collectief onderzoek"/>
    <s v="238 Centres sectoriels de recherche collective"/>
    <x v="5"/>
    <n v="13369.57216"/>
  </r>
  <r>
    <s v="Soutien à l'évaluation, la poursuite et la création de programmes d'excellence (Marshall 2.Vert)"/>
    <s v="Soutien à l'évaluation, la poursuite et la création de programmes d'excellence (Marshall 2.Vert)"/>
    <s v="18.31.65.01"/>
    <m/>
    <x v="0"/>
    <n v="4111.2631700000002"/>
    <n v="100"/>
    <s v="06. Industriële productie en technologie"/>
    <x v="0"/>
    <s v="Waals Gewest"/>
    <x v="4"/>
    <x v="6"/>
    <s v="410 O&amp;O-programma's en -projecten (subsidies en terugvorderbare voorschotten)"/>
    <s v="410 Programmes et projets de R&amp;D (subventions et avances récupérables)"/>
    <x v="0"/>
    <n v="4111.2631700000002"/>
  </r>
  <r>
    <s v="Soutien au renforcement du programme FIRST Spin-Off (Marshall 2.Vert)"/>
    <s v="Soutien au renforcement du programme FIRST Spin-Off (Marshall 2.Vert)"/>
    <s v="18.31.65.03"/>
    <m/>
    <x v="0"/>
    <n v="3422.9050000000002"/>
    <n v="100"/>
    <s v="06. Industriële productie en technologie"/>
    <x v="0"/>
    <s v="Waals Gewest"/>
    <x v="4"/>
    <x v="6"/>
    <s v="410 O&amp;O-programma's en -projecten (subsidies en terugvorderbare voorschotten)"/>
    <s v="410 Programmes et projets de R&amp;D (subventions et avances récupérables)"/>
    <x v="0"/>
    <n v="3422.9050000000002"/>
  </r>
  <r>
    <s v="(Modifié) Travaux subsidiés-Subventions pour travaux aux administrations publiques subordonnées, en ce compris les travaux améliorant la sécurisation des quartiers urbains, les travaux à exécuter aux bâtiments publics y compris les abords et …"/>
    <s v="(Modifié) Travaux subsidiés-Subventions pour travaux aux administrations publiques subordonnées, en ce compris les travaux améliorant la sécurisation des quartiers urbains, les travaux à exécuter aux bâtiments publics y compris les abords et …"/>
    <s v="13.12.63.02"/>
    <m/>
    <x v="0"/>
    <n v="54.71"/>
    <n v="0.8"/>
    <s v="04. Transport, telecommunicatie en andere infrastructuur"/>
    <x v="11"/>
    <s v="Waals Gewest"/>
    <x v="4"/>
    <x v="6"/>
    <s v="410 O&amp;O-programma's en -projecten (subsidies en terugvorderbare voorschotten)"/>
    <s v="410 Programmes et projets de R&amp;D (subventions et avances récupérables)"/>
    <x v="0"/>
    <n v="0.43768000000000001"/>
  </r>
  <r>
    <s v="Nature, forêt, chasse-pêche-Etudes, relations publiques, assurances spécifiques, honoraires avocats, documentation, participation à des séminaires et colloques, frais de réunions, organisation examen de chasse, …"/>
    <s v="Nature, forêt, chasse-pêche-Etudes, relations publiques, assurances spécifiques, honoraires avocats, documentation, participation à des séminaires et colloques, frais de réunions, organisation examen de chasse, …"/>
    <s v="15.11.12.02"/>
    <m/>
    <x v="0"/>
    <n v="876.12334999999996"/>
    <n v="3"/>
    <s v="02. Milieubeheer en milieuzorg"/>
    <x v="9"/>
    <s v="Waals Gewest"/>
    <x v="4"/>
    <x v="6"/>
    <s v="410 O&amp;O-programma's en -projecten (subsidies en terugvorderbare voorschotten)"/>
    <s v="410 Programmes et projets de R&amp;D (subventions et avances récupérables)"/>
    <x v="0"/>
    <n v="26.283700499999998"/>
  </r>
  <r>
    <s v="Recherche-Subventions à des universités, des établissements assimilés et des interfaces université-entreprises pour la diffusion et le développement des technologies nouvelles, la recherche industrielle de base, la multiplication et l'amélioration…"/>
    <s v="Recherche-Subventions à des universités, des établissements assimilés et des interfaces université-entreprises pour la diffusion et le développement des technologies nouvelles, la recherche industrielle de base, la multiplication et l'amélioration…"/>
    <s v="18.31.61.01"/>
    <m/>
    <x v="0"/>
    <n v="24650.420100000003"/>
    <n v="100"/>
    <s v="06. Industriële productie en technologie"/>
    <x v="0"/>
    <s v="Waals Gewest"/>
    <x v="4"/>
    <x v="6"/>
    <s v="410 O&amp;O-programma's en -projecten (subsidies en terugvorderbare voorschotten)"/>
    <s v="410 Programmes et projets de R&amp;D (subventions et avances récupérables)"/>
    <x v="0"/>
    <n v="24650.420100000003"/>
  </r>
  <r>
    <s v="Institut  Wallon de l'Evaluation, de la Prospective et de la Statistique-Subside de fonctionnement"/>
    <s v="Institut  Wallon de l'Evaluation, de la Prospective et de la Statistique-Subside de fonctionnement"/>
    <s v="09.11.41.01"/>
    <m/>
    <x v="0"/>
    <n v="4900"/>
    <n v="48"/>
    <s v="11. Politieke en sociale systemen, structuren en processen"/>
    <x v="7"/>
    <s v="Waals Gewest"/>
    <x v="4"/>
    <x v="6"/>
    <s v="410 O&amp;O-programma's en -projecten (subsidies en terugvorderbare voorschotten)"/>
    <s v="410 Programmes et projets de R&amp;D (subventions et avances récupérables)"/>
    <x v="0"/>
    <n v="2352"/>
  </r>
  <r>
    <s v="Service de la Présidence et Chancellerie-Subventions en faveur de l'Institut Jules Destrée"/>
    <s v="Service de la Présidence et Chancellerie-Subventions en faveur de l'Institut Jules Destrée"/>
    <s v="10.03.33.05"/>
    <m/>
    <x v="0"/>
    <n v="355"/>
    <n v="25"/>
    <s v="11. Politieke en sociale systemen, structuren en processen"/>
    <x v="7"/>
    <s v="Waals Gewest"/>
    <x v="4"/>
    <x v="6"/>
    <s v="410 O&amp;O-programma's en -projecten (subsidies en terugvorderbare voorschotten)"/>
    <s v="410 Programmes et projets de R&amp;D (subventions et avances récupérables)"/>
    <x v="0"/>
    <n v="88.75"/>
  </r>
  <r>
    <s v="Réseau routier et autoroutier - Construction et entretien - Partie génie civil-Etudes"/>
    <s v="Réseau routier et autoroutier - Construction et entretien - Partie génie civil-Etudes"/>
    <s v="13.02.12.03"/>
    <m/>
    <x v="0"/>
    <n v="787.20428000000004"/>
    <n v="10"/>
    <s v="04. Transport, telecommunicatie en andere infrastructuur"/>
    <x v="11"/>
    <s v="Waals Gewest"/>
    <x v="4"/>
    <x v="6"/>
    <s v="314 Subsidies voor studies, enquêtes, onderzoek-contracten, acties n.e.g."/>
    <s v="314 Subventions pour études, enquêtes, contrats de recherche, actions n.c.a."/>
    <x v="6"/>
    <n v="78.720427999999998"/>
  </r>
  <r>
    <s v="Travaux subsidiés-Subventions aux administrations publiques subordonnées pour favoriser l'amélioration du cadre de vie, les déplacements doux et les conditions d'accueil et d'accessibilité aux bâtiments publics et l'intégration sociale"/>
    <s v="Travaux subsidiés-Subventions aux administrations publiques subordonnées pour favoriser l'amélioration du cadre de vie, les déplacements doux et les conditions d'accueil et d'accessibilité aux bâtiments publics et l'intégration sociale"/>
    <s v="13.12.63.04"/>
    <m/>
    <x v="0"/>
    <n v="18"/>
    <n v="0.8"/>
    <s v="04. Transport, telecommunicatie en andere infrastructuur"/>
    <x v="11"/>
    <s v="Waals Gewest"/>
    <x v="4"/>
    <x v="6"/>
    <s v="410 O&amp;O-programma's en -projecten (subsidies en terugvorderbare voorschotten)"/>
    <s v="410 Programmes et projets de R&amp;D (subventions et avances récupérables)"/>
    <x v="0"/>
    <n v="0.14400000000000002"/>
  </r>
  <r>
    <s v="Travaux subsidiés-Subventions aux administrations publiques subordonnées pour des travaux dans le cadre de la phase II du plan d'action pluriannuel visant à réduire l'habitat permanent dans les équipements touristiques de Wallonie"/>
    <s v="Travaux subsidiés-Subventions aux administrations publiques subordonnées pour des travaux dans le cadre de la phase II du plan d'action pluriannuel visant à réduire l'habitat permanent dans les équipements touristiques de Wallonie"/>
    <s v="13.12.63.07"/>
    <m/>
    <x v="0"/>
    <n v="100"/>
    <n v="0.8"/>
    <s v="04. Transport, telecommunicatie en andere infrastructuur"/>
    <x v="11"/>
    <s v="Waals Gewest"/>
    <x v="4"/>
    <x v="6"/>
    <s v="410 O&amp;O-programma's en -projecten (subsidies en terugvorderbare voorschotten)"/>
    <s v="410 Programmes et projets de R&amp;D (subventions et avances récupérables)"/>
    <x v="0"/>
    <n v="0.8"/>
  </r>
  <r>
    <s v="Travaux subsidiés-Subvention au C.R.A.C. pour le financement d'investissements communaux d'intérêt supra-local destinés aux Services de sécurité, crèches et bâtiments de synergie communes - CPAS"/>
    <s v="Travaux subsidiés-Subvention au C.R.A.C. pour le financement d'investissements communaux d'intérêt supra-local destinés aux Services de sécurité, crèches et bâtiments de synergie communes - CPAS"/>
    <s v="13.12.63.10"/>
    <m/>
    <x v="0"/>
    <n v="16500"/>
    <n v="1"/>
    <s v="04. Transport, telecommunicatie en andere infrastructuur"/>
    <x v="11"/>
    <s v="Waals Gewest"/>
    <x v="4"/>
    <x v="6"/>
    <s v="410 O&amp;O-programma's en -projecten (subsidies en terugvorderbare voorschotten)"/>
    <s v="410 Programmes et projets de R&amp;D (subventions et avances récupérables)"/>
    <x v="0"/>
    <n v="165"/>
  </r>
  <r>
    <s v="Développement et étude du milieu-Etudes, relations publiques, documentation, participation à des séminaires et colloques, frais de réunions, y compris les frais de fonctionnement des dispositifs expérimentaux  DEMNA"/>
    <s v="Développement et étude du milieu-Etudes, relations publiques, documentation, participation à des séminaires et colloques, frais de réunions, y compris les frais de fonctionnement des dispositifs expérimentaux  DEMNA"/>
    <s v="15.03.12.07"/>
    <m/>
    <x v="0"/>
    <n v="492.35548999999997"/>
    <n v="90"/>
    <s v="08. Landbouw"/>
    <x v="6"/>
    <s v="Waals Gewest"/>
    <x v="4"/>
    <x v="6"/>
    <s v="211 Basisfinanciering, werking, investeringen van de WI"/>
    <s v="211 Financement de base, fonctionnement, investissements des IS"/>
    <x v="5"/>
    <n v="443.11994099999998"/>
  </r>
  <r>
    <s v="Développement et étude du milieu-Etudes et contrats de services pluriannuels spécifiques au programme DEMNA"/>
    <s v="Développement et étude du milieu-Etudes et contrats de services pluriannuels spécifiques au programme DEMNA"/>
    <s v="15.03.12.12"/>
    <m/>
    <x v="0"/>
    <n v="638.21299999999997"/>
    <n v="100"/>
    <s v="08. Landbouw"/>
    <x v="6"/>
    <s v="Waals Gewest"/>
    <x v="4"/>
    <x v="6"/>
    <s v="211 Basisfinanciering, werking, investeringen van de WI"/>
    <s v="211 Financement de base, fonctionnement, investissements des IS"/>
    <x v="5"/>
    <n v="638.21299999999997"/>
  </r>
  <r>
    <s v="Développement et étude du milieu-Subventions et indemnités au secteur autre que public en matière de recherche"/>
    <s v="Développement et étude du milieu-Subventions et indemnités au secteur autre que public en matière de recherche"/>
    <s v="15.03.33.01"/>
    <m/>
    <x v="0"/>
    <n v="449"/>
    <n v="100"/>
    <s v="02. Milieubeheer en milieuzorg"/>
    <x v="9"/>
    <s v="Waals Gewest"/>
    <x v="4"/>
    <x v="6"/>
    <s v="410 O&amp;O-programma's en -projecten (subsidies en terugvorderbare voorschotten)"/>
    <s v="410 Programmes et projets de R&amp;D (subventions et avances récupérables)"/>
    <x v="0"/>
    <n v="449"/>
  </r>
  <r>
    <s v="Développement et étude du milieu-Subvention au Centre wallon de Recherches agronomiques de Gembloux (CRA-W)"/>
    <s v="Développement et étude du milieu-Subvention au Centre wallon de Recherches agronomiques de Gembloux (CRA-W)"/>
    <s v="15.03.41.02"/>
    <m/>
    <x v="0"/>
    <n v="19034"/>
    <n v="100"/>
    <s v="02. Milieubeheer en milieuzorg"/>
    <x v="9"/>
    <s v="Waals Gewest"/>
    <x v="4"/>
    <x v="6"/>
    <s v="410 O&amp;O-programma's en -projecten (subsidies en terugvorderbare voorschotten)"/>
    <s v="410 Programmes et projets de R&amp;D (subventions et avances récupérables)"/>
    <x v="0"/>
    <n v="19034"/>
  </r>
  <r>
    <s v="Développement et étude du milieu-Subventions en faveur de recherches scientifiques et techniques"/>
    <s v="Développement et étude du milieu-Subventions en faveur de recherches scientifiques et techniques"/>
    <s v="15.03.41.07"/>
    <m/>
    <x v="0"/>
    <n v="3991.5758999999998"/>
    <n v="100"/>
    <s v="02. Milieubeheer en milieuzorg"/>
    <x v="9"/>
    <s v="Waals Gewest"/>
    <x v="4"/>
    <x v="6"/>
    <s v="410 O&amp;O-programma's en -projecten (subsidies en terugvorderbare voorschotten)"/>
    <s v="410 Programmes et projets de R&amp;D (subventions et avances récupérables)"/>
    <x v="0"/>
    <n v="3991.5758999999998"/>
  </r>
  <r>
    <s v="Développement et étude du milieu-Subventions au secteur public en matière d'étude du milieu naturel et agricole"/>
    <s v="Développement et étude du milieu-Subventions au secteur public en matière d'étude du milieu naturel et agricole"/>
    <s v="15.03.43.01"/>
    <m/>
    <x v="0"/>
    <n v="300"/>
    <n v="100"/>
    <s v="02. Milieubeheer en milieuzorg"/>
    <x v="9"/>
    <s v="Waals Gewest"/>
    <x v="4"/>
    <x v="6"/>
    <s v="410 O&amp;O-programma's en -projecten (subsidies en terugvorderbare voorschotten)"/>
    <s v="410 Programmes et projets de R&amp;D (subventions et avances récupérables)"/>
    <x v="0"/>
    <n v="300"/>
  </r>
  <r>
    <s v="Développement et étude du milieu-Achats de biens meubles durables spécifiques au programme DEMNA"/>
    <s v="Développement et étude du milieu-Achats de biens meubles durables spécifiques au programme DEMNA"/>
    <s v="15.03.74.01"/>
    <m/>
    <x v="0"/>
    <n v="36.180150000000005"/>
    <n v="100"/>
    <s v="08. Landbouw"/>
    <x v="6"/>
    <s v="Waals Gewest"/>
    <x v="4"/>
    <x v="6"/>
    <s v="211 Basisfinanciering, werking, investeringen van de WI"/>
    <s v="211 Financement de base, fonctionnement, investissements des IS"/>
    <x v="5"/>
    <n v="36.180150000000005"/>
  </r>
  <r>
    <s v="Nature, forêt, chasse-pêche- Etudes et contrats de service pluriannuels"/>
    <s v="Nature, forêt, chasse-pêche- Etudes et contrats de service pluriannuels"/>
    <s v="15.11.12.03"/>
    <m/>
    <x v="0"/>
    <n v="538.78234999999995"/>
    <n v="12"/>
    <s v="02. Milieubeheer en milieuzorg"/>
    <x v="9"/>
    <s v="Waals Gewest"/>
    <x v="4"/>
    <x v="6"/>
    <s v="410 O&amp;O-programma's en -projecten (subsidies en terugvorderbare voorschotten)"/>
    <s v="410 Programmes et projets de R&amp;D (subventions et avances récupérables)"/>
    <x v="0"/>
    <n v="64.653881999999996"/>
  </r>
  <r>
    <s v="Nature, forêt, chasse-pêche-Etudes et conventions d'étude, frais de réunions, information, éducation dans le cadre de Natura 2000 "/>
    <s v="Nature, forêt, chasse-pêche-Etudes et conventions d'étude, frais de réunions, information, éducation dans le cadre de Natura 2000 "/>
    <s v="15.11.12.07"/>
    <m/>
    <x v="0"/>
    <n v="108.268"/>
    <n v="17"/>
    <s v="08. Landbouw"/>
    <x v="6"/>
    <s v="Waals Gewest"/>
    <x v="4"/>
    <x v="6"/>
    <s v="211 Basisfinanciering, werking, investeringen van de WI"/>
    <s v="211 Financement de base, fonctionnement, investissements des IS"/>
    <x v="5"/>
    <n v="18.405560000000001"/>
  </r>
  <r>
    <s v="Nature, forêt, chasse-pêche-Subventions au secteur autre que public pour la recherche et la vulgarisation en matière de gestion durable (accords cadres)"/>
    <s v="Nature, forêt, chasse-pêche-Subventions au secteur autre que public pour la recherche et la vulgarisation en matière de gestion durable (accords cadres)"/>
    <s v="15.11.33.05"/>
    <m/>
    <x v="0"/>
    <n v="740"/>
    <n v="73.7"/>
    <s v="02. Milieubeheer en milieuzorg"/>
    <x v="9"/>
    <s v="Waals Gewest"/>
    <x v="4"/>
    <x v="6"/>
    <s v="410 O&amp;O-programma's en -projecten (subsidies en terugvorderbare voorschotten)"/>
    <s v="410 Programmes et projets de R&amp;D (subventions et avances récupérables)"/>
    <x v="0"/>
    <n v="545.38"/>
  </r>
  <r>
    <s v="Nature, forêt, chasse-pêche-Subventions au secteur public en faveur de la recherche et de la vulgarisation en matière de gestion durable"/>
    <s v="Nature, forêt, chasse-pêche-Subventions au secteur public en faveur de la recherche et de la vulgarisation en matière de gestion durable"/>
    <s v="15.11.44.01"/>
    <m/>
    <x v="0"/>
    <n v="560"/>
    <n v="73.7"/>
    <s v="02. Milieubeheer en milieuzorg"/>
    <x v="9"/>
    <s v="Waals Gewest"/>
    <x v="4"/>
    <x v="6"/>
    <s v="410 O&amp;O-programma's en -projecten (subsidies en terugvorderbare voorschotten)"/>
    <s v="410 Programmes et projets de R&amp;D (subventions et avances récupérables)"/>
    <x v="0"/>
    <n v="412.72"/>
  </r>
  <r>
    <s v="Prévention et protection : Air, Eau, Sol-Achats de biens et services non durables spécifiques au programme, en ce compris études, documentation, relations publiques, participation à des séminaires et colloques, frais de réunions "/>
    <s v="Prévention et protection : Air, Eau, Sol-Achats de biens et services non durables spécifiques au programme, en ce compris études, documentation, relations publiques, participation à des séminaires et colloques, frais de réunions "/>
    <s v="15.13.12.01"/>
    <m/>
    <x v="0"/>
    <n v="557.59905000000003"/>
    <n v="10"/>
    <s v="02. Milieubeheer en milieuzorg"/>
    <x v="9"/>
    <s v="Waals Gewest"/>
    <x v="4"/>
    <x v="6"/>
    <s v="410 O&amp;O-programma's en -projecten (subsidies en terugvorderbare voorschotten)"/>
    <s v="410 Programmes et projets de R&amp;D (subventions et avances récupérables)"/>
    <x v="0"/>
    <n v="55.759904999999996"/>
  </r>
  <r>
    <s v="Développement territorial et durable- Subvention aux organistions universitaires ( CAW )"/>
    <s v="Développement territorial et durable- Subvention aux organistions universitaires ( CAW )"/>
    <s v="16.02.41.02"/>
    <m/>
    <x v="0"/>
    <n v="41.698"/>
    <n v="100"/>
    <s v="04. Transport, telecommunicatie en andere infrastructuur"/>
    <x v="11"/>
    <s v="Waals Gewest"/>
    <x v="4"/>
    <x v="6"/>
    <s v="410 O&amp;O-programma's en -projecten (subsidies en terugvorderbare voorschotten)"/>
    <s v="410 Programmes et projets de R&amp;D (subventions et avances récupérables)"/>
    <x v="0"/>
    <n v="41.698"/>
  </r>
  <r>
    <s v="Aménagement du territoire et urbanisme.Subventions aux organismes universitaires"/>
    <s v="Aménagement du territoire et urbanisme.Subventions aux organismes universitaires"/>
    <s v="16.02.41.03"/>
    <m/>
    <x v="0"/>
    <n v="2550"/>
    <n v="100"/>
    <s v="04. Transport, telecommunicatie en andere infrastructuur"/>
    <x v="11"/>
    <s v="Waals Gewest"/>
    <x v="4"/>
    <x v="6"/>
    <s v="410 O&amp;O-programma's en -projecten (subsidies en terugvorderbare voorschotten)"/>
    <s v="410 Programmes et projets de R&amp;D (subventions et avances récupérables)"/>
    <x v="0"/>
    <n v="2550"/>
  </r>
  <r>
    <s v="Monuments, sites et fouilles-Subventions au secteur public concernant les monuments, sites et fouilles et la mise en valeur des objets et sites archéologiques"/>
    <s v="Monuments, sites et fouilles-Subventions au secteur public concernant les monuments, sites et fouilles et la mise en valeur des objets et sites archéologiques"/>
    <s v="16.21.41.01"/>
    <m/>
    <x v="0"/>
    <n v="31.5"/>
    <n v="100"/>
    <s v="04. Transport, telecommunicatie en andere infrastructuur"/>
    <x v="11"/>
    <s v="Waals Gewest"/>
    <x v="4"/>
    <x v="6"/>
    <s v="410 O&amp;O-programma's en -projecten (subsidies en terugvorderbare voorschotten)"/>
    <s v="410 Programmes et projets de R&amp;D (subventions et avances récupérables)"/>
    <x v="0"/>
    <n v="31.5"/>
  </r>
  <r>
    <s v="Subvention visant la recherche dans le domaine de l'energie"/>
    <s v="Subvention visant la recherche dans le domaine de l'energie"/>
    <s v="16.31.51.01"/>
    <m/>
    <x v="0"/>
    <n v="802.66243999999995"/>
    <n v="100"/>
    <s v="05. Energie"/>
    <x v="12"/>
    <s v="Waals Gewest"/>
    <x v="4"/>
    <x v="6"/>
    <s v="410 O&amp;O-programma's en -projecten (subsidies en terugvorderbare voorschotten)"/>
    <s v="410 Programmes et projets de R&amp;D (subventions et avances récupérables)"/>
    <x v="0"/>
    <n v="802.66243999999995"/>
  </r>
  <r>
    <s v="Contrats, subventions au secteur public dans le cadre de projets de recherche relatifs au domaine de l'énergie"/>
    <s v="Contrats, subventions au secteur public dans le cadre de projets de recherche relatifs au domaine de l'énergie"/>
    <s v="16.31.63.04"/>
    <m/>
    <x v="0"/>
    <n v="1575.5006699999999"/>
    <n v="100"/>
    <s v="05. Energie"/>
    <x v="12"/>
    <s v="Waals Gewest"/>
    <x v="4"/>
    <x v="6"/>
    <s v="410 O&amp;O-programma's en -projecten (subsidies en terugvorderbare voorschotten)"/>
    <s v="410 Programmes et projets de R&amp;D (subventions et avances récupérables)"/>
    <x v="0"/>
    <n v="1575.5006699999999"/>
  </r>
  <r>
    <s v="Energie- Apports de capitaux et avances récupérables en matière de politique de l'énergie, visant notamment la recherche liée à l'énergie (contrat d'avenir)"/>
    <s v="Energie- Apports de capitaux et avances récupérables en matière de politique de l'énergie, visant notamment la recherche liée à l'énergie (contrat d'avenir)"/>
    <s v="16.31.81.01"/>
    <m/>
    <x v="0"/>
    <n v="15.021120000000002"/>
    <n v="100"/>
    <s v="05. Energie"/>
    <x v="12"/>
    <s v="Waals Gewest"/>
    <x v="4"/>
    <x v="6"/>
    <s v="410 O&amp;O-programma's en -projecten (subsidies en terugvorderbare voorschotten)"/>
    <s v="410 Programmes et projets de R&amp;D (subventions et avances récupérables)"/>
    <x v="0"/>
    <n v="15.021120000000002"/>
  </r>
  <r>
    <s v="Financement de la mise en œuvre d'un centre d'ecxellence dédicacé au développement durable (WISD)- Marshall 2.Vert"/>
    <s v="Financement de la mise en œuvre d'un centre d'ecxellence dédicacé au développement durable (WISD)- Marshall 2.Vert"/>
    <s v="16.41.01.07"/>
    <m/>
    <x v="0"/>
    <n v="10132"/>
    <n v="100"/>
    <s v="05. Energie"/>
    <x v="12"/>
    <s v="Waals Gewest"/>
    <x v="4"/>
    <x v="6"/>
    <s v="410 O&amp;O-programma's en -projecten (subsidies en terugvorderbare voorschotten)"/>
    <s v="410 Programmes et projets de R&amp;D (subventions et avances récupérables)"/>
    <x v="0"/>
    <n v="10132"/>
  </r>
  <r>
    <s v="Action de soutien au renforcement de la recherche Verte-Plan Marshall 2.Vert"/>
    <s v="Action de soutien au renforcement de la recherche Verte-Plan Marshall 2.Vert"/>
    <s v="16.41.01.08"/>
    <m/>
    <x v="0"/>
    <n v="4464.3066900000003"/>
    <n v="100"/>
    <s v="05. Energie"/>
    <x v="12"/>
    <s v="Waals Gewest"/>
    <x v="4"/>
    <x v="6"/>
    <s v="410 O&amp;O-programma's en -projecten (subsidies en terugvorderbare voorschotten)"/>
    <s v="410 Programmes et projets de R&amp;D (subventions et avances récupérables)"/>
    <x v="0"/>
    <n v="4464.3066900000003"/>
  </r>
  <r>
    <s v="Santé-Subventions au &quot;centre de recherche de la Défense sociale&quot; du Centre Hospitalier Psychiatrique &quot;Les Marronniers&quot;"/>
    <s v="Santé-Subventions au &quot;centre de recherche de la Défense sociale&quot; du Centre Hospitalier Psychiatrique &quot;Les Marronniers&quot;"/>
    <s v="17.12.31.03"/>
    <m/>
    <x v="0"/>
    <n v="202"/>
    <n v="100"/>
    <s v="07. Gezondheid"/>
    <x v="4"/>
    <s v="Waals Gewest"/>
    <x v="4"/>
    <x v="6"/>
    <s v="410 O&amp;O-programma's en -projecten (subsidies en terugvorderbare voorschotten)"/>
    <s v="410 Programmes et projets de R&amp;D (subventions et avances récupérables)"/>
    <x v="0"/>
    <n v="202"/>
  </r>
  <r>
    <s v="Santé-Subventions pour études, recherches et actions dans le domaine de la santé et de la santé mentale"/>
    <s v="Santé-Subventions pour études, recherches et actions dans le domaine de la santé et de la santé mentale"/>
    <s v="17.12.33.01"/>
    <m/>
    <x v="0"/>
    <n v="671.57600000000002"/>
    <n v="10"/>
    <s v="07. Gezondheid"/>
    <x v="4"/>
    <s v="Waals Gewest"/>
    <x v="4"/>
    <x v="6"/>
    <s v="410 O&amp;O-programma's en -projecten (subsidies en terugvorderbare voorschotten)"/>
    <s v="410 Programmes et projets de R&amp;D (subventions et avances récupérables)"/>
    <x v="0"/>
    <n v="67.157600000000002"/>
  </r>
  <r>
    <s v="Action sociale-Soutien à des initiatives dans le domaine de l'action sociale"/>
    <s v="Action sociale-Soutien à des initiatives dans le domaine de l'action sociale"/>
    <s v="17.13.33.01"/>
    <m/>
    <x v="0"/>
    <n v="992.98524999999995"/>
    <n v="10"/>
    <s v="07. Gezondheid"/>
    <x v="4"/>
    <s v="Waals Gewest"/>
    <x v="4"/>
    <x v="6"/>
    <s v="410 O&amp;O-programma's en -projecten (subsidies en terugvorderbare voorschotten)"/>
    <s v="410 Programmes et projets de R&amp;D (subventions et avances récupérables)"/>
    <x v="0"/>
    <n v="99.298524999999984"/>
  </r>
  <r>
    <s v="Action sociale-Subventions accordées à des organismes de recherche, d'information de réflexion et d'action, à caractère régional, transrégional et transnational en matière d'intégration des migrants"/>
    <s v="Action sociale-Subventions accordées à des organismes de recherche, d'information de réflexion et d'action, à caractère régional, transrégional et transnational en matière d'intégration des migrants"/>
    <s v="17.13.33.06"/>
    <m/>
    <x v="0"/>
    <n v="417.83780000000002"/>
    <n v="10"/>
    <s v="07. Gezondheid"/>
    <x v="4"/>
    <s v="Waals Gewest"/>
    <x v="4"/>
    <x v="6"/>
    <s v="410 O&amp;O-programma's en -projecten (subsidies en terugvorderbare voorschotten)"/>
    <s v="410 Programmes et projets de R&amp;D (subventions et avances récupérables)"/>
    <x v="0"/>
    <n v="41.783780000000007"/>
  </r>
  <r>
    <s v="Subvention à l'IWEPS pour les dépenses de fonctionnement de l'observatoire de l'emploi"/>
    <s v="Subvention à l'IWEPS pour les dépenses de fonctionnement de l'observatoire de l'emploi"/>
    <s v="18.11.41.33"/>
    <m/>
    <x v="0"/>
    <n v="30"/>
    <n v="100"/>
    <s v="11. Politieke en sociale systemen, structuren en processen"/>
    <x v="7"/>
    <s v="Waals Gewest"/>
    <x v="4"/>
    <x v="6"/>
    <s v="314 Subsidies voor studies, enquêtes, onderzoek-contracten, acties n.e.g."/>
    <s v="314 Subventions pour études, enquêtes, contrats de recherche, actions n.c.a."/>
    <x v="6"/>
    <n v="30"/>
  </r>
  <r>
    <s v="Forem-Plan d'accompagnement à l'emploi"/>
    <s v="Forem-Plan d'accompagnement à l'emploi"/>
    <s v="18.12.41.04"/>
    <m/>
    <x v="0"/>
    <n v="47498"/>
    <n v="1.4"/>
    <s v="11. Politieke en sociale systemen, structuren en processen"/>
    <x v="7"/>
    <s v="Waals Gewest"/>
    <x v="4"/>
    <x v="6"/>
    <s v="314 Subsidies voor studies, enquêtes, onderzoek-contracten, acties n.e.g."/>
    <s v="314 Subventions pour études, enquêtes, contrats de recherche, actions n.c.a."/>
    <x v="6"/>
    <n v="664.97199999999998"/>
  </r>
  <r>
    <s v="Forem-Subvention de fonctionnement au Forem et pour la gestion du P.R.C."/>
    <s v="Forem-Subvention de fonctionnement au Forem et pour la gestion du P.R.C."/>
    <s v="18.12.41.08"/>
    <m/>
    <x v="0"/>
    <n v="91401"/>
    <n v="3.2"/>
    <s v="11. Politieke en sociale systemen, structuren en processen"/>
    <x v="7"/>
    <s v="Waals Gewest"/>
    <x v="4"/>
    <x v="6"/>
    <s v="314 Subsidies voor studies, enquêtes, onderzoek-contracten, acties n.e.g."/>
    <s v="314 Subventions pour études, enquêtes, contrats de recherche, actions n.c.a."/>
    <x v="6"/>
    <n v="2924.8320000000003"/>
  </r>
  <r>
    <s v="Forem - Formation- Subvention pour le fonctionnement des centres de compétence"/>
    <s v="Forem - Formation- Subvention pour le fonctionnement des centres de compétence"/>
    <s v="18.22.41.10"/>
    <m/>
    <x v="0"/>
    <n v="7055"/>
    <n v="42"/>
    <s v="11. Politieke en sociale systemen, structuren en processen"/>
    <x v="7"/>
    <s v="Waals Gewest"/>
    <x v="4"/>
    <x v="6"/>
    <s v="410 O&amp;O-programma's en -projecten (subsidies en terugvorderbare voorschotten)"/>
    <s v="410 Programmes et projets de R&amp;D (subventions et avances récupérables)"/>
    <x v="0"/>
    <n v="2963.1"/>
  </r>
  <r>
    <s v="Aides aux entreprises-Programme &quot;Compétitivité et emploi&quot; dans le cadre de la programmation 2007-2013 des fonds structurels européens-mesure 2.1"/>
    <s v="Aides aux entreprises-Programme &quot;Compétitivité et emploi&quot; dans le cadre de la programmation 2007-2013 des fonds structurels européens-mesure 2.1"/>
    <s v="18.32.01.02"/>
    <m/>
    <x v="0"/>
    <n v="582.12"/>
    <n v="100"/>
    <s v="06. Industriële productie en technologie"/>
    <x v="0"/>
    <s v="Waals Gewest"/>
    <x v="4"/>
    <x v="6"/>
    <s v="410 O&amp;O-programma's en -projecten (subsidies en terugvorderbare voorschotten)"/>
    <s v="410 Programmes et projets de R&amp;D (subventions et avances récupérables)"/>
    <x v="0"/>
    <n v="582.12"/>
  </r>
  <r>
    <s v="Aides aux entreprises - Recherche et Technologie-Programmes mobilisateurs - PM2.VERT"/>
    <s v="Aides aux entreprises - Recherche et Technologie-Programmes mobilisateurs - PM2.VERT"/>
    <s v="18.32.01.09"/>
    <m/>
    <x v="0"/>
    <n v="9193.2530900000002"/>
    <n v="100"/>
    <s v="06. Industriële productie en technologie"/>
    <x v="0"/>
    <s v="Waals Gewest"/>
    <x v="4"/>
    <x v="6"/>
    <s v="410 O&amp;O-programma's en -projecten (subsidies en terugvorderbare voorschotten)"/>
    <s v="410 Programmes et projets de R&amp;D (subventions et avances récupérables)"/>
    <x v="0"/>
    <n v="9193.2530900000002"/>
  </r>
  <r>
    <s v="Aides aux entreprises - Recherche et Technologie-Pôles de compétitivité - subventions aux entreprises, aux universités et aux centres de recherche (PM2.VERT)"/>
    <s v="Aides aux entreprises - Recherche et Technologie-Pôles de compétitivité - subventions aux entreprises, aux universités et aux centres de recherche (PM2.VERT)"/>
    <s v="18.32.01.11"/>
    <m/>
    <x v="0"/>
    <n v="80823.465360000002"/>
    <n v="100"/>
    <s v="06. Industriële productie en technologie"/>
    <x v="0"/>
    <s v="Waals Gewest"/>
    <x v="4"/>
    <x v="6"/>
    <s v="410 O&amp;O-programma's en -projecten (subsidies en terugvorderbare voorschotten)"/>
    <s v="410 Programmes et projets de R&amp;D (subventions et avances récupérables)"/>
    <x v="0"/>
    <n v="80823.465360000002"/>
  </r>
  <r>
    <s v="Subsides octroyés aux acteurs wallons de la recherche dans le cadre de leur participation à des programmes internationaux"/>
    <s v="Subsides octroyés aux acteurs wallons de la recherche dans le cadre de leur participation à des programmes internationaux"/>
    <s v="18.32.01.12"/>
    <m/>
    <x v="0"/>
    <n v="10157.978300000001"/>
    <n v="100"/>
    <s v="06. Industriële productie en technologie"/>
    <x v="0"/>
    <s v="Waals Gewest"/>
    <x v="4"/>
    <x v="6"/>
    <s v="410 O&amp;O-programma's en -projecten (subsidies en terugvorderbare voorschotten)"/>
    <s v="410 Programmes et projets de R&amp;D (subventions et avances récupérables)"/>
    <x v="0"/>
    <n v="10157.978300000001"/>
  </r>
  <r>
    <s v="Aides aux entreprises - Recherche et Technologie- Subventions en faveur de l'innovation et du développement technologiques (aides aux PME)"/>
    <s v="Aides aux entreprises - Recherche et Technologie- Subventions en faveur de l'innovation et du développement technologiques (aides aux PME)"/>
    <s v="18.32.32.02"/>
    <m/>
    <x v="0"/>
    <n v="7338.0320000000002"/>
    <n v="100"/>
    <s v="06. Industriële productie en technologie"/>
    <x v="0"/>
    <s v="Waals Gewest"/>
    <x v="4"/>
    <x v="6"/>
    <s v="410 O&amp;O-programma's en -projecten (subsidies en terugvorderbare voorschotten)"/>
    <s v="410 Programmes et projets de R&amp;D (subventions et avances récupérables)"/>
    <x v="0"/>
    <n v="7338.0320000000011"/>
  </r>
  <r>
    <s v="Aides aux entreprises - Recherche et Technologie-Subventions à des entreprises pour le financement de projets de recherche industrielle de base"/>
    <s v="Aides aux entreprises - Recherche et Technologie-Subventions à des entreprises pour le financement de projets de recherche industrielle de base"/>
    <s v="18.32.51.01"/>
    <m/>
    <x v="0"/>
    <n v="25892.710360000001"/>
    <n v="100"/>
    <s v="06. Industriële productie en technologie"/>
    <x v="0"/>
    <s v="Waals Gewest"/>
    <x v="4"/>
    <x v="6"/>
    <s v="410 O&amp;O-programma's en -projecten (subsidies en terugvorderbare voorschotten)"/>
    <s v="410 Programmes et projets de R&amp;D (subventions et avances récupérables)"/>
    <x v="0"/>
    <n v="25892.710360000005"/>
  </r>
  <r>
    <s v="Aides aux entreprises - Recherche et Technologie-Avances récupérables à des entreprises pour le financement de projets de recherche appliquée et de développement"/>
    <s v="Aides aux entreprises - Recherche et Technologie-Avances récupérables à des entreprises pour le financement de projets de recherche appliquée et de développement"/>
    <s v="18.32.81.01"/>
    <m/>
    <x v="0"/>
    <n v="59982.953090000003"/>
    <n v="100"/>
    <s v="06. Industriële productie en technologie"/>
    <x v="0"/>
    <s v="Waals Gewest"/>
    <x v="4"/>
    <x v="6"/>
    <s v="410 O&amp;O-programma's en -projecten (subsidies en terugvorderbare voorschotten)"/>
    <s v="410 Programmes et projets de R&amp;D (subventions et avances récupérables)"/>
    <x v="0"/>
    <n v="59982.953090000003"/>
  </r>
  <r>
    <s v="Fonds de la Recherche, du Développement et de l'Innovation-Fonds organique : Fonds destiné au soutien de la Recherche, du développement et de l'innovation"/>
    <s v="Fonds de la Recherche, du Développement et de l'Innovation-Fonds organique : Fonds destiné au soutien de la Recherche, du développement et de l'innovation"/>
    <s v="18.34.01.01"/>
    <m/>
    <x v="0"/>
    <n v="27654.980750000006"/>
    <n v="100"/>
    <s v="06. Industriële productie en technologie"/>
    <x v="0"/>
    <s v="Waals Gewest"/>
    <x v="4"/>
    <x v="6"/>
    <s v="410 O&amp;O-programma's en -projecten (subsidies en terugvorderbare voorschotten)"/>
    <s v="410 Programmes et projets de R&amp;D (subventions et avances récupérables)"/>
    <x v="0"/>
    <n v="27654.980750000006"/>
  </r>
  <r>
    <s v="(Modifié en 2012) Subventions aux entreprises pour le soutien des innovations de procédé et d'organisation dans les services"/>
    <s v="(Modifié en 2012) Subventions aux entreprises pour le soutien des innovations de procédé et d'organisation dans les services"/>
    <s v="18.35.32.02"/>
    <m/>
    <x v="0"/>
    <n v="256"/>
    <n v="100"/>
    <s v="06. Industriële productie en technologie"/>
    <x v="0"/>
    <s v="Waals Gewest"/>
    <x v="4"/>
    <x v="6"/>
    <s v="410 O&amp;O-programma's en -projecten (subsidies en terugvorderbare voorschotten)"/>
    <s v="410 Programmes et projets de R&amp;D (subventions et avances récupérables)"/>
    <x v="0"/>
    <n v="256"/>
  </r>
  <r>
    <s v="(Modifié en 2012 ) Subventions aux entreprises pour le financement de projets de développement expérimental en coopération"/>
    <s v="(Modifié en 2012 ) Subventions aux entreprises pour le financement de projets de développement expérimental en coopération"/>
    <s v="18.35.51.01"/>
    <m/>
    <x v="0"/>
    <n v="2868.34"/>
    <n v="100"/>
    <s v="06. Industriële productie en technologie"/>
    <x v="0"/>
    <s v="Waals Gewest"/>
    <x v="4"/>
    <x v="6"/>
    <s v="410 O&amp;O-programma's en -projecten (subsidies en terugvorderbare voorschotten)"/>
    <s v="410 Programmes et projets de R&amp;D (subventions et avances récupérables)"/>
    <x v="0"/>
    <n v="2868.34"/>
  </r>
  <r>
    <s v="(Nouveau en 2012) Avances récupérables aux entrerpises pour le financement de projets de développemnt expérimental"/>
    <s v="(Nouveau en 2012) Avances récupérables aux entrerpises pour le financement de projets de développemnt expérimental"/>
    <s v="18.35.81.01"/>
    <m/>
    <x v="0"/>
    <n v="24925.663"/>
    <n v="100"/>
    <s v="06. Industriële productie en technologie"/>
    <x v="0"/>
    <s v="Waals Gewest"/>
    <x v="4"/>
    <x v="6"/>
    <s v="410 O&amp;O-programma's en -projecten (subsidies en terugvorderbare voorschotten)"/>
    <s v="410 Programmes et projets de R&amp;D (subventions et avances récupérables)"/>
    <x v="0"/>
    <n v="24925.662999999997"/>
  </r>
  <r>
    <s v="Werkingssubsidies aan KMO's voor industriële eigendomsrechte"/>
    <s v="Subventions de fonctionnement à des PME pour droits de propriété intellectuelle"/>
    <s v="02 001.38.07.3132"/>
    <m/>
    <x v="0"/>
    <n v="219"/>
    <n v="100"/>
    <s v="06. Industriële productie en technologie"/>
    <x v="0"/>
    <s v="Brussels Hoofdstedelijk Gewest"/>
    <x v="0"/>
    <x v="7"/>
    <s v="410 O&amp;O-programma's en -projecten (subsidies en terugvorderbare voorschotten)"/>
    <s v="410 Programmes et projets de R&amp;D (subventions et avances récupérables)"/>
    <x v="0"/>
    <n v="219"/>
  </r>
  <r>
    <s v="Werkingssubsidies aan innovatieve KO's Starters"/>
    <s v="Suventions de fonctionnement à des jeunes PE innovantes"/>
    <s v="02 001.38.08.3132"/>
    <m/>
    <x v="0"/>
    <n v="783"/>
    <n v="100"/>
    <s v="06. Industriële productie en technologie"/>
    <x v="0"/>
    <s v="Brussels Hoofdstedelijk Gewest"/>
    <x v="0"/>
    <x v="7"/>
    <s v="410 O&amp;O-programma's en -projecten (subsidies en terugvorderbare voorschotten)"/>
    <s v="410 Programmes et projets de R&amp;D (subventions et avances récupérables)"/>
    <x v="0"/>
    <n v="783"/>
  </r>
  <r>
    <s v="Werkingssubsidies aan KMO's en middelgrote ondernemingen voor international partnerships"/>
    <s v="Subventions de fonctionnement à des PME et des moyennes entreprises pour des partenariats inernationaux"/>
    <s v="02 001.38.10.3132"/>
    <m/>
    <x v="0"/>
    <n v="20"/>
    <n v="100"/>
    <s v="06. Industriële productie en technologie"/>
    <x v="0"/>
    <s v="Brussels Hoofdstedelijk Gewest"/>
    <x v="0"/>
    <x v="7"/>
    <s v="410 O&amp;O-programma's en -projecten (subsidies en terugvorderbare voorschotten)"/>
    <s v="410 Programmes et projets de R&amp;D (subventions et avances récupérables)"/>
    <x v="0"/>
    <n v="20"/>
  </r>
  <r>
    <s v="Terugvorderbare voorschotten aan ondernemingen voor de vervaardiging van prototypes, voor onderzoek inzake geavanceerde technologie en voor de ontwikkeling van het regionaal toegepast onderzoek en de preconcurrentiële ontwikkeling"/>
    <s v="Avances récupérables aux entreprises pour la fabrication de prototypes, pour les recherches de technologie avancée et pour développer les travaux de recherche appliquée régionale et le développement préconcurrentiel"/>
    <s v="02 001.40.01.8112"/>
    <m/>
    <x v="0"/>
    <n v="2478"/>
    <n v="100"/>
    <s v="06. Industriële productie en technologie"/>
    <x v="0"/>
    <s v="Brussels Hoofdstedelijk Gewest"/>
    <x v="0"/>
    <x v="7"/>
    <s v="410 O&amp;O-programma's en -projecten (subsidies en terugvorderbare voorschotten)"/>
    <s v="410 Programmes et projets de R&amp;D (subventions et avances récupérables)"/>
    <x v="0"/>
    <n v="2478"/>
  </r>
  <r>
    <s v="Werkingssubsidies aan eenheden van collectieve onderzoek, universiteiten en van de hoger onderwijs voor de realisatie van de met O&amp;O verwante diensten (artikel 10 van de ordonnantie van 21 februari 2002 en artikel 18 van de ordonnantie van 26 maart 2009)"/>
    <s v="Subventions de fonctionnement à des unités de recherche collective, universitaires et de l'enseignement supérieur pour la réalisation de services connexes à la R&amp;D (article 18 de l'ordonnance du 26 mars 2009) "/>
    <s v="02 001.53.03.4430"/>
    <m/>
    <x v="0"/>
    <n v="1060"/>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1060"/>
  </r>
  <r>
    <s v="Werkingssubsidies aan eenheden van collectieve onderzoek, universiteiten en van de hoger onderwijs voor international partnerships (artikel 23 van de ordonnantie van 26 maart 2009)"/>
    <s v="Subventions de fonctionnement à des unités de recherche collective, universitaires et de l'enseignement supérieur pour des partenariats internationaux (article 23 de l'ordonnance du 26 mars 2009)"/>
    <s v="02 001.53.04.4430"/>
    <m/>
    <x v="0"/>
    <n v="87"/>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87"/>
  </r>
  <r>
    <s v="Werkingssubsidies aan eenheden van collectieve onderzoek, universiteiten en van de hoger onderwijs voor de realisatie van de met O&amp;O verwante diensten (artikel 10 van de ordonnantie van 21 februari 2002)"/>
    <s v="Subventions de fonctionnement à des unités de recherche collective, universitaires et de l'enseignement supérieur pour la réalisation de services connexes à la R&amp;D (article 10 de l’ordonnance du 21 février 2002)"/>
    <s v="02 001.34.01.3300"/>
    <m/>
    <x v="0"/>
    <n v="1136"/>
    <n v="100"/>
    <s v="06. Industriële productie en technologie"/>
    <x v="0"/>
    <s v="Brussels Hoofdstedelijk Gewest"/>
    <x v="0"/>
    <x v="7"/>
    <s v="410 O&amp;O-programma's en -projecten (subsidies en terugvorderbare voorschotten)"/>
    <s v="410 Programmes et projets de R&amp;D (subventions et avances récupérables)"/>
    <x v="0"/>
    <n v="1136"/>
  </r>
  <r>
    <s v="Werkingssubsidies aan ondernemingen voor precompetitief industrieel onderzoek en industrieel onderzoek (artikel 6 van de ordonnantie van 21 februari 2002)"/>
    <s v="Subventions de fonctionnement aux entreprises pour des actions de recherche industrielle précompétitive et de recherche industrielle (article 6 de l’ordonnance du 21 février 2002)"/>
    <s v="02 001.38.01.3132"/>
    <m/>
    <x v="0"/>
    <n v="2600"/>
    <n v="100"/>
    <s v="06. Industriële productie en technologie"/>
    <x v="0"/>
    <s v="Brussels Hoofdstedelijk Gewest"/>
    <x v="0"/>
    <x v="7"/>
    <s v="612 Précompetitief industrieel onderzoek (ex-IWONL)"/>
    <s v="612 Recherche industrielle précompétitive (ex-IRSIA)"/>
    <x v="1"/>
    <n v="2600"/>
  </r>
  <r>
    <s v="Subventions de fonctionnement à des PME pour le Programme Eurostars"/>
    <s v="Subventions de fonctionnement à des PME pour le Programme Eurostars"/>
    <s v="02 001.38.02.3132"/>
    <m/>
    <x v="0"/>
    <n v="300"/>
    <n v="100"/>
    <s v="06. Industriële productie en technologie"/>
    <x v="0"/>
    <s v="Brussels Hoofdstedelijk Gewest"/>
    <x v="0"/>
    <x v="7"/>
    <s v="410 O&amp;O-programma's en -projecten (subsidies en terugvorderbare voorschotten)"/>
    <s v="410 Programmes et projets de R&amp;D (subventions et avances récupérables)"/>
    <x v="0"/>
    <n v="300"/>
  </r>
  <r>
    <s v="Werkingssubsidies aan KMO's voor technische haalbaarheidsstudies, de indiening en instandhouding van octrooien (artikel 8§3 van de ordonnantie van 21 februari 2002)"/>
    <s v="Subventions de fonctionnement à des PME pour des études de faisabilité technique, le dépôt et le maintien de brevet (article 8 § 3 de l’ordonnance du 21 février 2002 )"/>
    <s v="02 001.38.03.3132"/>
    <m/>
    <x v="0"/>
    <n v="76"/>
    <n v="100"/>
    <s v="06. Industriële productie en technologie"/>
    <x v="0"/>
    <s v="Brussels Hoofdstedelijk Gewest"/>
    <x v="0"/>
    <x v="7"/>
    <s v="410 O&amp;O-programma's en -projecten (subsidies en terugvorderbare voorschotten)"/>
    <s v="410 Programmes et projets de R&amp;D (subventions et avances récupérables)"/>
    <x v="0"/>
    <n v="76"/>
  </r>
  <r>
    <s v="Toelagen aan ondernemingen voor preconcurrentiële ontwikkeling (artikel 7 van de ordonnantie van 21 februari 2002)"/>
    <s v="Subventions aux entreprises pour développement préconcurrentiel (article 7 de l'ordonnance du 21 février 2002)"/>
    <s v="02 001.38.05.3132"/>
    <m/>
    <x v="0"/>
    <n v="3000"/>
    <n v="100"/>
    <s v="06. Industriële productie en technologie"/>
    <x v="0"/>
    <s v="Brussels Hoofdstedelijk Gewest"/>
    <x v="0"/>
    <x v="7"/>
    <s v="410 O&amp;O-programma's en -projecten (subsidies en terugvorderbare voorschotten)"/>
    <s v="410 Programmes et projets de R&amp;D (subventions et avances récupérables)"/>
    <x v="0"/>
    <n v="3000"/>
  </r>
  <r>
    <s v="Werkingssubsidies aan ondernemingen voor proces en organisatie innovatie op het gebied van de diensten"/>
    <s v="Subventions de fonctionnement aux entreprises pour l'innovation de procédé et d'organisation de services"/>
    <s v="02 001.38.06.3132"/>
    <m/>
    <x v="0"/>
    <n v="242"/>
    <n v="100"/>
    <s v="06. Industriële productie en technologie"/>
    <x v="0"/>
    <s v="Brussels Hoofdstedelijk Gewest"/>
    <x v="0"/>
    <x v="7"/>
    <s v="410 O&amp;O-programma's en -projecten (subsidies en terugvorderbare voorschotten)"/>
    <s v="410 Programmes et projets de R&amp;D (subventions et avances récupérables)"/>
    <x v="0"/>
    <n v="242"/>
  </r>
  <r>
    <s v="Werkingssubsidies aan aan eenheden van collectieve onderzoek, universiteiten en van de hoger onderwijs voor de tijdelijke aanwerving van hooggekawlificeerd personeel (artikel 25 §1 van de ordonnantie van 26 maart 2009)"/>
    <s v="Subventions de fonctionnement à des unités de recherche collective, universitaires et de l'enseignement supérieur pour l'engagement de personnel hautement qualifié (article 25 de l'ordonnance du 26 mars 2009)"/>
    <s v="02 001.53.05.4430"/>
    <m/>
    <x v="0"/>
    <n v="390"/>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390"/>
  </r>
  <r>
    <s v="Subsidies voor werkingskosten aan de regionale vzw geconsolideerd voor ontwikkelings-, demonstratie- en valorisatie acties, in het domein van het wetenschappelijk onderzoek"/>
    <s v="Subventions de fonctionnement aux asbl régionales consolidées pour des actions de développement, de démonstration et de valorisation dans le domaine de la recherche scientifique"/>
    <s v="02 002.15.01.4160"/>
    <m/>
    <x v="0"/>
    <n v="408"/>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408"/>
  </r>
  <r>
    <s v="Werkingssubsidies aan universiteiten, hoge scholen, KMO's en vzw's voor acties in verband met onderzoek, ontwikkeling, demonstratie en valorisatie op het vlak van het wetenschappelijk onderzoek financieerd door de EU "/>
    <s v="Subventions de fonctionnement aux universités, aux hautes écoles, aux PME et asbl pour des actions de recherche, de développement, de démonstration et de valorisation dans le domaine de la recherche scientifique cofinancées par l'UE"/>
    <s v="02 002.34.01.3300"/>
    <m/>
    <x v="0"/>
    <n v="40"/>
    <n v="100"/>
    <s v="06. Industriële productie en technologie"/>
    <x v="0"/>
    <s v="Brussels Hoofdstedelijk Gewest"/>
    <x v="0"/>
    <x v="7"/>
    <s v="410 O&amp;O-programma's en -projecten (subsidies en terugvorderbare voorschotten)"/>
    <s v="410 Programmes et projets de R&amp;D (subventions et avances récupérables)"/>
    <x v="0"/>
    <n v="40"/>
  </r>
  <r>
    <s v="Werkingssubsidies aan universiteiten, hogescholen, vzw's en ondernemingen voor acties in verband met onderzoek, ontwikkeling, demonstratie en valorisatie op het vlak van het wetenschappelijk onderzoek"/>
    <s v="Subventions de fonctionnement à des universités, des hautes écoles, asbl et entreprises pour des actions de recherche, de développement, de démonstration et de valorisation dans le domaine de la recherche scientifique"/>
    <s v="02 002.34.02.3300"/>
    <m/>
    <x v="0"/>
    <n v="242"/>
    <n v="100"/>
    <s v="06. Industriële productie en technologie"/>
    <x v="0"/>
    <s v="Brussels Hoofdstedelijk Gewest"/>
    <x v="0"/>
    <x v="7"/>
    <s v="410 O&amp;O-programma's en -projecten (subsidies en terugvorderbare voorschotten)"/>
    <s v="410 Programmes et projets de R&amp;D (subventions et avances récupérables)"/>
    <x v="0"/>
    <n v="242"/>
  </r>
  <r>
    <s v="Werkingssubsidies voor intergewestelijk collectief onderzoek en technologische sturing"/>
    <s v="Subventions de fonctionnement pour des actions interrégionales de recherche collective et de guidance technologique"/>
    <s v="02 002.34.03.3300"/>
    <m/>
    <x v="0"/>
    <n v="707"/>
    <n v="100"/>
    <s v="06. Industriële productie en technologie"/>
    <x v="0"/>
    <s v="Brussels Hoofdstedelijk Gewest"/>
    <x v="0"/>
    <x v="7"/>
    <s v="410 O&amp;O-programma's en -projecten (subsidies en terugvorderbare voorschotten)"/>
    <s v="410 Programmes et projets de R&amp;D (subventions et avances récupérables)"/>
    <x v="0"/>
    <n v="707"/>
  </r>
  <r>
    <s v="Werkingssubsidies aan universiteiten en hoge scholen voor acties in verband met onderzoek, ontwikkeling, demonstratie en valorisatie op het vlak van het wetenschappelijk onderzoek financieerd door de EU "/>
    <s v="Subventions de fonctionnement aux universités, aux hautes écoles pour des actions de recherche, de développement, de démonstration et de valorisation dans le domaine de la recherche scientifique cofinancées par l'UE"/>
    <s v="02 002.53.01.4430"/>
    <m/>
    <x v="0"/>
    <n v="137"/>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137"/>
  </r>
  <r>
    <s v="Werkingssubsidies aan de universiteiten en Hogescholen voor het programma SOIB"/>
    <s v="Subventions de fonctionnement aux universités et Hautes Ecoles pour le programme SOIB"/>
    <s v="02 002.53.02.4430"/>
    <m/>
    <x v="0"/>
    <n v="308"/>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308"/>
  </r>
  <r>
    <s v="Werkingssubsidies aan universiteiten en hogescholen voor jaarlijkse impulsprogramma's"/>
    <s v="Subventions de fonctionnement aux universités ou hautes écoles pour des programmes pluriannuels d'impulsion"/>
    <s v="02 002.53.03.4430"/>
    <m/>
    <x v="0"/>
    <n v="6163"/>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6163"/>
  </r>
  <r>
    <s v="Werkingssubsidies aan universiteiten en hogescholen voor acties in verband met onderzoek, ontwikkeling, demonstratie en valorisatie op het vlak van het wetenschappelijk onderzoek"/>
    <s v="Subventions de fonctionnement à des universités et hautes écoles pour des actions de recherche, de développement, de démonstration et de valorisation dans le domaine de la recherche scientifique "/>
    <s v="02 002.53.04.4430"/>
    <m/>
    <x v="0"/>
    <n v="100"/>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100"/>
  </r>
  <r>
    <s v="Werkingssubsidies in het kader van het programma Prospective Research for Brussels bestemd voor universiteiten en hogescholen"/>
    <s v="Subventions de fonctionnement dans le cadre du programme Prospective Research for Brussels destiné aux universités et hautes écoles"/>
    <s v="02 003.53.01.4430"/>
    <m/>
    <x v="0"/>
    <n v="1875"/>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1875"/>
  </r>
  <r>
    <s v="Werkingssubsidies voor het programma Research in Brussels B2B brains back to Brussels bestemd voor universiteiten en hogescholen"/>
    <s v="Subventions de fonctionnement pour le programmes B2B brains back to Brussels destiné aux universités et hautes écoles"/>
    <s v="02 003.53.02.4430"/>
    <m/>
    <x v="0"/>
    <n v="554"/>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554"/>
  </r>
  <r>
    <s v="Subventions de fonctionnement aux entreprises pour des actions de recherche industrielle précompétitive et de recherche industrielle (article 6 de l’ordonnance du 21 février 2002); développement préconcurrentiel, développement expériemntal (article 7 de l"/>
    <s v="Subventions de fonctionnement aux entreprises pour des actions de recherche industrielle précompétitive et de recherche industrielle (article 6 de l’ordonnance du 21 février 2002); développement préconcurrentiel, développement expériemntal (article 7 de l"/>
    <s v="02.001.38.12.3132"/>
    <m/>
    <x v="0"/>
    <n v="5524"/>
    <n v="100"/>
    <s v="06. Industriële productie en technologie"/>
    <x v="0"/>
    <s v="Brussels Hoofdstedelijk Gewest"/>
    <x v="0"/>
    <x v="7"/>
    <s v="410 O&amp;O-programma's en -projecten (subsidies en terugvorderbare voorschotten)"/>
    <s v="410 Programmes et projets de R&amp;D (subventions et avances récupérables)"/>
    <x v="0"/>
    <n v="5524"/>
  </r>
  <r>
    <s v="Subventions de fonctionnement à des unités de recherche collective, universitaire et de l'enseignement supérieur pour la réalisation de services connexesà la RetD (article 18 de l'ordonnance du 26/03/2009), pour des partenariats internationaux (article 23"/>
    <s v="Subventions de fonctionnement à des unités de recherche collective, universitaire et de l'enseignement supérieur pour la réalisation de services connexesà la RetD (article 18 de l'ordonnance du 26/03/2009), pour des partenariats internationaux (article 23"/>
    <s v="02.001.53.06.4430"/>
    <m/>
    <x v="0"/>
    <n v="765"/>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765"/>
  </r>
  <r>
    <s v="Subventions de fonctionnement aux ASBL pour des actions de recherche (y compris des actions de recherches collectives et de guidance technologique), de développement, de démonstration et de valorisation dans le domaine de la recherche scientifique (y comp"/>
    <s v="Subventions de fonctionnement aux ASBL pour des actions de recherche (y compris des actions de recherches collectives et de guidance technologique), de développement, de démonstration et de valorisation dans le domaine de la recherche scientifique (y comp"/>
    <s v="02.002.34.07.3300"/>
    <m/>
    <x v="0"/>
    <n v="816"/>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816"/>
  </r>
  <r>
    <s v="Subventions de fonctionnement aux universités, hautes écoles pour des actions de recherche, de développement, de démonstration et de valorisation dans le domaine de la recherche scientifique (y compris celles cofinancées par l'UE); ainsi que pour le progr"/>
    <s v="Subventions de fonctionnement aux universités, hautes écoles pour des actions de recherche, de développement, de démonstration et de valorisation dans le domaine de la recherche scientifique (y compris celles cofinancées par l'UE); ainsi que pour le progr"/>
    <s v="02.002.53.05.4430"/>
    <m/>
    <x v="0"/>
    <n v="2639"/>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2639"/>
  </r>
  <r>
    <s v="Subventions de fonctionnement aux universités, aux hautes écoles pour le programme Prospective Research for Brussels et pour le programme B2B Brains Back to Brussels"/>
    <s v="Subventions de fonctionnement aux universités, aux hautes écoles pour le programme Prospective Research for Brussels et pour le programme B2B Brains Back to Brussels"/>
    <s v="02.003.53.03.4430"/>
    <m/>
    <x v="0"/>
    <n v="979"/>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979"/>
  </r>
  <r>
    <s v="Werkingssubsidies aan ondernemingen voor technische haalbaarheidsstudies, intellectueel eigendomsrecht, steun om beroep te doen op diensten voor advies en ter ondersteuning van innovatie, internationale partnerships, aanwerving hooggekwalificeerd personee"/>
    <s v="Subventions de fonctionnement aux entreprises pour des études de faisabilité technique, droits de propriété intellectuelle, recours aux services de conseil et de soutien à l'innovation, partenariats internationaux; Subventions de fonctionnement à des jeun"/>
    <s v="02.001.38.13.3132"/>
    <m/>
    <x v="0"/>
    <n v="70"/>
    <n v="100"/>
    <s v="06. Industriële productie en technologie"/>
    <x v="0"/>
    <s v="Brussels Hoofdstedelijk Gewest"/>
    <x v="0"/>
    <x v="7"/>
    <s v="410 O&amp;O-programma's en -projecten (subsidies en terugvorderbare voorschotten)"/>
    <s v="410 Programmes et projets de R&amp;D (subventions et avances récupérables)"/>
    <x v="0"/>
    <n v="70"/>
  </r>
  <r>
    <s v="Werkingsuitgaven verbonden met overheidsopdrachten voor expertises, beheer van dossiers, onderzoek en studies door derden"/>
    <s v="Dépenses de fonctionnement liées aux marchés publics pour expertises, gestion de dossiers, recherche et études par des tiers "/>
    <s v="14 001.08.01.1211"/>
    <m/>
    <x v="0"/>
    <n v="5"/>
    <n v="100"/>
    <s v="13. Algemene kennisvooruitgang: O&amp;O gefinancierd uit andere bronnen dan AUF"/>
    <x v="1"/>
    <s v="Brussels Hoofdstedelijk Gewest"/>
    <x v="0"/>
    <x v="7"/>
    <s v="410 O&amp;O-programma's en -projecten (subsidies en terugvorderbare voorschotten)"/>
    <s v="410 Programmes et projets de R&amp;D (subventions et avances récupérables)"/>
    <x v="0"/>
    <n v="5"/>
  </r>
  <r>
    <s v="Werkingsuitgaven verbonden met overheidsopdrachten voor de promotie van het wetenschappelijk onderzoek en aan de ontwikkeling van een kennismaatschappij"/>
    <s v="Dépenses de fonctionnement liées aux marchés publics pour la promotion de la recherche et le développement d'une société de la connaissance"/>
    <s v="14 001.08.02.1211"/>
    <m/>
    <x v="0"/>
    <n v="15"/>
    <n v="100"/>
    <s v="13. Algemene kennisvooruitgang: O&amp;O gefinancierd uit andere bronnen dan AUF"/>
    <x v="1"/>
    <s v="Brussels Hoofdstedelijk Gewest"/>
    <x v="0"/>
    <x v="7"/>
    <s v="314 Subsidies voor studies, enquêtes, onderzoek-contracten, acties n.e.g."/>
    <s v="314 Subventions pour études, enquêtes, contrats de recherche, actions n.c.a."/>
    <x v="6"/>
    <n v="15"/>
  </r>
  <r>
    <s v="Juridische uitgaven"/>
    <s v="Dépenses juridiques"/>
    <s v="14 001.08.04.1211"/>
    <m/>
    <x v="0"/>
    <n v="2"/>
    <n v="100"/>
    <s v="13. Algemene kennisvooruitgang: O&amp;O gefinancierd uit andere bronnen dan AUF"/>
    <x v="1"/>
    <s v="Brussels Hoofdstedelijk Gewest"/>
    <x v="0"/>
    <x v="7"/>
    <s v="312 Administratie, controle, commissies, jury's..."/>
    <s v="312 Administration, contrôle, commissions, jurys..."/>
    <x v="6"/>
    <n v="2"/>
  </r>
  <r>
    <s v="Werkingssubsidies aan privé-verenigingen tencinde de promotie van het onderzoek te verzekeren"/>
    <s v="Subventions de fonctionnement aux associations privées afin d'assurer la promotion de la recherche"/>
    <s v="14 002.34.01.3300"/>
    <m/>
    <x v="0"/>
    <n v="282"/>
    <n v="100"/>
    <s v="13. Algemene kennisvooruitgang: O&amp;O gefinancierd uit andere bronnen dan AUF"/>
    <x v="1"/>
    <s v="Brussels Hoofdstedelijk Gewest"/>
    <x v="0"/>
    <x v="7"/>
    <s v="311 Subsidies reizen, beurzen, congressen, publikaties, tentoonstellingen..."/>
    <s v="311 Subventions, voyages, bourses, congrès, publications, expositions..."/>
    <x v="6"/>
    <n v="282"/>
  </r>
  <r>
    <s v="Werkingssubsidies aan onderwijsintellingen ten einide van de bevordering van het onderzoek en de ontwikkeling van een kennismaatschappij te verzekeren"/>
    <s v="Subventions de fonctionnement aux institutions d'enseignement afin d'assurer la promotion de la recherche et le développement d'une société de la connaissance"/>
    <s v="14 002.53.02.4430"/>
    <m/>
    <x v="0"/>
    <n v="106"/>
    <n v="100"/>
    <s v="13. Algemene kennisvooruitgang: O&amp;O gefinancierd uit andere bronnen dan AUF"/>
    <x v="1"/>
    <s v="Brussels Hoofdstedelijk Gewest"/>
    <x v="0"/>
    <x v="7"/>
    <s v="311 Subsidies reizen, beurzen, congressen, publikaties, tentoonstellingen..."/>
    <s v="311 Subventions, voyages, bourses, congrès, publications, expositions..."/>
    <x v="6"/>
    <n v="106"/>
  </r>
  <r>
    <s v="Werkingssubisidies aan privé instellingen voor onderzoeken, acties of studies zonder economische doel"/>
    <s v="Subventions de fonctionnement aux associations privées pour des recherches, actions ou études sans but économique"/>
    <s v="14 003.34.01.3300"/>
    <m/>
    <x v="0"/>
    <n v="2"/>
    <n v="100"/>
    <s v="13. Algemene kennisvooruitgang: O&amp;O gefinancierd uit andere bronnen dan AUF"/>
    <x v="1"/>
    <s v="Brussels Hoofdstedelijk Gewest"/>
    <x v="0"/>
    <x v="7"/>
    <s v="314 Subsidies voor studies, enquêtes, onderzoek-contracten, acties n.e.g."/>
    <s v="314 Subventions pour études, enquêtes, contrats de recherche, actions n.c.a."/>
    <x v="6"/>
    <n v="2"/>
  </r>
  <r>
    <s v="Werkingssubidies aan onderwijsinstellingen voor onderzoeken, acties of studies zonder economische doel"/>
    <s v="Subventions de fonctionnement aux institutions d'enseignement pour des recherches, actions ou études sans but économique"/>
    <s v="14 003.53.01.4430"/>
    <m/>
    <x v="0"/>
    <n v="118"/>
    <n v="100"/>
    <s v="13. Algemene kennisvooruitgang: O&amp;O gefinancierd uit andere bronnen dan AUF"/>
    <x v="1"/>
    <s v="Brussels Hoofdstedelijk Gewest"/>
    <x v="0"/>
    <x v="7"/>
    <s v="314 Subsidies voor studies, enquêtes, onderzoek-contracten, acties n.e.g."/>
    <s v="314 Subventions pour études, enquêtes, contrats de recherche, actions n.c.a."/>
    <x v="6"/>
    <n v="118"/>
  </r>
  <r>
    <s v="Dotation à WBI"/>
    <s v="Dotation à WBI"/>
    <s v="14114101"/>
    <m/>
    <x v="0"/>
    <n v="35204"/>
    <n v="2"/>
    <s v="09. Opvoeding"/>
    <x v="2"/>
    <s v="Franse Gemeenschap"/>
    <x v="1"/>
    <x v="7"/>
    <s v="322 Administratie, controle, commissies, jury's..."/>
    <s v="322 Administration, contrôle, commissions, jurys..."/>
    <x v="6"/>
    <n v="704.08"/>
  </r>
  <r>
    <s v="Subvention ONE"/>
    <s v="Subvention ONE"/>
    <s v="19114101"/>
    <m/>
    <x v="0"/>
    <n v="313852"/>
    <n v="1"/>
    <s v="07. Gezondheid"/>
    <x v="4"/>
    <s v="Franse Gemeenschap"/>
    <x v="1"/>
    <x v="7"/>
    <s v="313 Subsidies aan instellingen en verenigingen n.e.g."/>
    <s v="313 Subventions aux institutions et associations n.c.a."/>
    <x v="6"/>
    <n v="3138.52"/>
  </r>
  <r>
    <s v="Dép. Culture...enquêtes..."/>
    <s v="Dép. Culture...enquêtes..."/>
    <s v="20111220"/>
    <m/>
    <x v="0"/>
    <n v="242"/>
    <n v="55"/>
    <s v="10. Cultuur, recreatie, godsdienst en media"/>
    <x v="5"/>
    <s v="Franse Gemeenschap"/>
    <x v="1"/>
    <x v="7"/>
    <s v="324 Subsidies voor studies, enquêtes, expertise-contracten, onderzoekcontracten, acties n.e.g."/>
    <s v="324 Subventions pour études, enquêtes, contrats d'expertise, contrats de recherche, actions n.c.a."/>
    <x v="6"/>
    <n v="133.1"/>
  </r>
  <r>
    <s v="Subventions musées"/>
    <s v="Subventions musées"/>
    <s v="24113307"/>
    <m/>
    <x v="0"/>
    <n v="149"/>
    <n v="25"/>
    <s v="10. Cultuur, recreatie, godsdienst en media"/>
    <x v="5"/>
    <s v="Franse Gemeenschap"/>
    <x v="1"/>
    <x v="7"/>
    <s v="324 Subsidies voor studies, enquêtes, expertise-contracten, onderzoekcontracten, acties n.e.g."/>
    <s v="324 Subventions pour études, enquêtes, contrats d'expertise, contrats de recherche, actions n.c.a."/>
    <x v="6"/>
    <n v="37.25"/>
  </r>
  <r>
    <s v="Subventions musées"/>
    <s v="Subventions musées"/>
    <s v="24113308"/>
    <m/>
    <x v="0"/>
    <n v="74"/>
    <n v="25"/>
    <s v="10. Cultuur, recreatie, godsdienst en media"/>
    <x v="5"/>
    <s v="Franse Gemeenschap"/>
    <x v="1"/>
    <x v="7"/>
    <s v="324 Subsidies voor studies, enquêtes, expertise-contracten, onderzoekcontracten, acties n.e.g."/>
    <s v="324 Subventions pour études, enquêtes, contrats d'expertise, contrats de recherche, actions n.c.a."/>
    <x v="6"/>
    <n v="18.5"/>
  </r>
  <r>
    <s v="Subventions musées"/>
    <s v="Subventions musées"/>
    <s v="24113309"/>
    <m/>
    <x v="0"/>
    <n v="10"/>
    <n v="25"/>
    <s v="10. Cultuur, recreatie, godsdienst en media"/>
    <x v="5"/>
    <s v="Franse Gemeenschap"/>
    <x v="1"/>
    <x v="7"/>
    <s v="324 Subsidies voor studies, enquêtes, expertise-contracten, onderzoekcontracten, acties n.e.g."/>
    <s v="324 Subventions pour études, enquêtes, contrats d'expertise, contrats de recherche, actions n.c.a."/>
    <x v="6"/>
    <n v="2.5"/>
  </r>
  <r>
    <s v="Subventions musées"/>
    <s v="Subventions musées"/>
    <s v="24113310"/>
    <m/>
    <x v="0"/>
    <n v="99"/>
    <n v="25"/>
    <s v="10. Cultuur, recreatie, godsdienst en media"/>
    <x v="5"/>
    <s v="Franse Gemeenschap"/>
    <x v="1"/>
    <x v="7"/>
    <s v="324 Subsidies voor studies, enquêtes, expertise-contracten, onderzoekcontracten, acties n.e.g."/>
    <s v="324 Subventions pour études, enquêtes, contrats d'expertise, contrats de recherche, actions n.c.a."/>
    <x v="6"/>
    <n v="24.75"/>
  </r>
  <r>
    <s v="Subventions musées"/>
    <s v="Subventions musées"/>
    <s v="24113334"/>
    <m/>
    <x v="0"/>
    <n v="3732"/>
    <n v="22"/>
    <s v="10. Cultuur, recreatie, godsdienst en media"/>
    <x v="5"/>
    <s v="Franse Gemeenschap"/>
    <x v="1"/>
    <x v="7"/>
    <s v="324 Subsidies voor studies, enquêtes, expertise-contracten, onderzoekcontracten, acties n.e.g."/>
    <s v="324 Subventions pour études, enquêtes, contrats d'expertise, contrats de recherche, actions n.c.a."/>
    <x v="6"/>
    <n v="821.04"/>
  </r>
  <r>
    <s v="Subventions musées publics"/>
    <s v="Subventions musées publics"/>
    <s v="24114314"/>
    <m/>
    <x v="0"/>
    <n v="1617"/>
    <n v="25"/>
    <s v="10. Cultuur, recreatie, godsdienst en media"/>
    <x v="5"/>
    <s v="Franse Gemeenschap"/>
    <x v="1"/>
    <x v="7"/>
    <s v="324 Subsidies voor studies, enquêtes, expertise-contracten, onderzoekcontracten, acties n.e.g."/>
    <s v="324 Subventions pour études, enquêtes, contrats d'expertise, contrats de recherche, actions n.c.a."/>
    <x v="6"/>
    <n v="404.25"/>
  </r>
  <r>
    <s v="Subventions activités rech. ethnol."/>
    <s v="Subventions activités rech. ethnol."/>
    <s v="24133322"/>
    <m/>
    <x v="0"/>
    <n v="6"/>
    <n v="50"/>
    <s v="10. Cultuur, recreatie, godsdienst en media"/>
    <x v="5"/>
    <s v="Franse Gemeenschap"/>
    <x v="1"/>
    <x v="7"/>
    <s v="324 Subsidies voor studies, enquêtes, expertise-contracten, onderzoekcontracten, acties n.e.g."/>
    <s v="324 Subventions pour études, enquêtes, contrats d'expertise, contrats de recherche, actions n.c.a."/>
    <x v="6"/>
    <n v="3"/>
  </r>
  <r>
    <s v="Subventions Centres de culture scient."/>
    <s v="Subventions Centres de culture scient."/>
    <s v="24153340"/>
    <m/>
    <x v="0"/>
    <n v="15"/>
    <n v="100"/>
    <s v="10. Cultuur, recreatie, godsdienst en media"/>
    <x v="5"/>
    <s v="Franse Gemeenschap"/>
    <x v="1"/>
    <x v="7"/>
    <s v="324 Subsidies voor studies, enquêtes, expertise-contracten, onderzoekcontracten, acties n.e.g."/>
    <s v="324 Subventions pour études, enquêtes, contrats d'expertise, contrats de recherche, actions n.c.a."/>
    <x v="6"/>
    <n v="15"/>
  </r>
  <r>
    <s v="Rech...arts plast."/>
    <s v="Rech...arts plast."/>
    <s v="24211260"/>
    <m/>
    <x v="0"/>
    <n v="116"/>
    <n v="1"/>
    <s v="10. Cultuur, recreatie, godsdienst en media"/>
    <x v="5"/>
    <s v="Franse Gemeenschap"/>
    <x v="1"/>
    <x v="7"/>
    <s v="324 Subsidies voor studies, enquêtes, expertise-contracten, onderzoekcontracten, acties n.e.g."/>
    <s v="324 Subventions pour études, enquêtes, contrats d'expertise, contrats de recherche, actions n.c.a."/>
    <x v="6"/>
    <n v="1.1599999999999999"/>
  </r>
  <r>
    <s v="Etudes rech. dom. sport"/>
    <s v="Etudes rech. dom. sport"/>
    <s v="26221232"/>
    <m/>
    <x v="0"/>
    <n v="120"/>
    <n v="25"/>
    <s v="10. Cultuur, recreatie, godsdienst en media"/>
    <x v="5"/>
    <s v="Franse Gemeenschap"/>
    <x v="1"/>
    <x v="7"/>
    <s v="314 Subsidies voor studies, enquêtes, onderzoek-contracten, acties n.e.g."/>
    <s v="314 Subventions pour études, enquêtes, contrats de recherche, actions n.c.a."/>
    <x v="6"/>
    <n v="30"/>
  </r>
  <r>
    <s v="Recherches subventions"/>
    <s v="Recherches subventions"/>
    <s v="40410110"/>
    <m/>
    <x v="0"/>
    <n v="841"/>
    <n v="100"/>
    <s v="09. Opvoeding"/>
    <x v="2"/>
    <s v="Franse Gemeenschap"/>
    <x v="1"/>
    <x v="7"/>
    <s v="324 Subsidies voor studies, enquêtes, expertise-contracten, onderzoekcontracten, acties n.e.g."/>
    <s v="324 Subventions pour études, enquêtes, contrats d'expertise, contrats de recherche, actions n.c.a."/>
    <x v="6"/>
    <n v="841"/>
  </r>
  <r>
    <s v="Frais de rech. en éducation/pol. enseign."/>
    <s v="Frais de rech. en éducation/pol. enseign."/>
    <s v="40411230"/>
    <m/>
    <x v="0"/>
    <n v="10"/>
    <n v="100"/>
    <s v="09. Opvoeding"/>
    <x v="2"/>
    <s v="Franse Gemeenschap"/>
    <x v="1"/>
    <x v="7"/>
    <s v="324 Subsidies voor studies, enquêtes, expertise-contracten, onderzoekcontracten, acties n.e.g."/>
    <s v="324 Subventions pour études, enquêtes, contrats d'expertise, contrats de recherche, actions n.c.a."/>
    <x v="6"/>
    <n v="10"/>
  </r>
  <r>
    <s v="Dépenses de service (frais de fonctionnement)"/>
    <s v="Dépenses de service (frais de fonctionnement)"/>
    <s v="45021202"/>
    <m/>
    <x v="0"/>
    <n v="31"/>
    <n v="25"/>
    <s v="13. Algemene kennisvooruitgang: O&amp;O gefinancierd uit andere bronnen dan AUF"/>
    <x v="1"/>
    <s v="Franse Gemeenschap"/>
    <x v="1"/>
    <x v="7"/>
    <s v="322 Administratie, controle, commissies, jury's..."/>
    <s v="322 Administration, contrôle, commissions, jurys..."/>
    <x v="6"/>
    <n v="7.75"/>
  </r>
  <r>
    <s v="Dépenses de service (biens durables)"/>
    <s v="Dépenses de service (biens durables)"/>
    <s v="45027401"/>
    <m/>
    <x v="0"/>
    <n v="3"/>
    <n v="25"/>
    <s v="13. Algemene kennisvooruitgang: O&amp;O gefinancierd uit andere bronnen dan AUF"/>
    <x v="1"/>
    <s v="Franse Gemeenschap"/>
    <x v="1"/>
    <x v="7"/>
    <s v="322 Administratie, controle, commissies, jury's..."/>
    <s v="322 Administration, contrôle, commissions, jurys..."/>
    <x v="6"/>
    <n v="0.75"/>
  </r>
  <r>
    <s v="Subvention IHBR/EFAthènes"/>
    <s v="Subvention IHBR/EFAthènes"/>
    <s v="45113303"/>
    <m/>
    <x v="0"/>
    <n v="50"/>
    <n v="100"/>
    <s v="13. Algemene kennisvooruitgang: O&amp;O gefinancierd uit andere bronnen dan AUF"/>
    <x v="1"/>
    <s v="Franse Gemeenschap"/>
    <x v="1"/>
    <x v="7"/>
    <s v="323 Subsidies aan instellingen en verenigingen n.e.g."/>
    <s v="323 Subventions aux institutions et associations n.c.a."/>
    <x v="6"/>
    <n v="50"/>
  </r>
  <r>
    <s v="Subventions Assoc. scientif. et univ."/>
    <s v="Subventions Assoc. scientif. et univ."/>
    <s v="45123305"/>
    <m/>
    <x v="0"/>
    <n v="45"/>
    <n v="100"/>
    <s v="13. Algemene kennisvooruitgang: O&amp;O gefinancierd uit andere bronnen dan AUF"/>
    <x v="1"/>
    <s v="Franse Gemeenschap"/>
    <x v="1"/>
    <x v="7"/>
    <s v="321 Subsidies reizen, beurzen, congressen, publikaties, tentoonstellingen..."/>
    <s v="321 Subventions, voyages, bourses, congrès, publications, expositions..."/>
    <x v="6"/>
    <n v="45"/>
  </r>
  <r>
    <s v="Subvention centre de recherche en math. (CREM)"/>
    <s v="Subvention centre de recherche en math. (CREM)"/>
    <s v="45123306"/>
    <m/>
    <x v="0"/>
    <n v="67"/>
    <n v="100"/>
    <s v="13. Algemene kennisvooruitgang: O&amp;O gefinancierd uit andere bronnen dan AUF"/>
    <x v="1"/>
    <s v="Franse Gemeenschap"/>
    <x v="1"/>
    <x v="7"/>
    <s v="323 Subsidies aan instellingen en verenigingen n.e.g."/>
    <s v="323 Subventions aux institutions et associations n.c.a."/>
    <x v="6"/>
    <n v="67"/>
  </r>
  <r>
    <s v="AUF"/>
    <s v="AUF"/>
    <s v="45123307"/>
    <m/>
    <x v="0"/>
    <n v="72"/>
    <n v="25"/>
    <s v="13. Algemene kennisvooruitgang: O&amp;O gefinancierd uit andere bronnen dan AUF"/>
    <x v="1"/>
    <s v="Franse Gemeenschap"/>
    <x v="1"/>
    <x v="7"/>
    <s v="313 Subsidies aan instellingen en verenigingen n.e.g."/>
    <s v="313 Subventions aux institutions et associations n.c.a."/>
    <x v="6"/>
    <n v="18"/>
  </r>
  <r>
    <s v="Subvention diffusion connaiss.scientifique"/>
    <s v="Subvention diffusion connaiss.scientifique"/>
    <s v="45123308"/>
    <m/>
    <x v="0"/>
    <n v="141"/>
    <n v="100"/>
    <s v="13. Algemene kennisvooruitgang: O&amp;O gefinancierd uit andere bronnen dan AUF"/>
    <x v="1"/>
    <s v="Franse Gemeenschap"/>
    <x v="1"/>
    <x v="7"/>
    <s v="321 Subsidies reizen, beurzen, congressen, publikaties, tentoonstellingen..."/>
    <s v="321 Subventions, voyages, bourses, congrès, publications, expositions..."/>
    <x v="6"/>
    <n v="141"/>
  </r>
  <r>
    <s v="Subventions à l'université des aînés"/>
    <s v="Subventions à l'université des aînés"/>
    <s v="45123309"/>
    <m/>
    <x v="0"/>
    <n v="20"/>
    <n v="25"/>
    <s v="13. Algemene kennisvooruitgang: O&amp;O gefinancierd uit andere bronnen dan AUF"/>
    <x v="1"/>
    <s v="Franse Gemeenschap"/>
    <x v="1"/>
    <x v="7"/>
    <s v="730 Andere programma's en projecten op internationaal vlak"/>
    <s v="730 Autres programmes et projets au niveau international"/>
    <x v="3"/>
    <n v="5"/>
  </r>
  <r>
    <s v="Subvention FRSFC/I.M. (Inst. Intern. E. Solvay)"/>
    <s v="Subvention FRSFC/I.M. (Inst. Intern. E. Solvay)"/>
    <s v="45123310"/>
    <m/>
    <x v="0"/>
    <n v="46"/>
    <n v="100"/>
    <s v="13. Algemene kennisvooruitgang: O&amp;O gefinancierd uit andere bronnen dan AUF"/>
    <x v="1"/>
    <s v="Franse Gemeenschap"/>
    <x v="1"/>
    <x v="7"/>
    <s v="440 FCFO - Fonds voor Collectief Fundamenteel Onderzoek-initiatief minister"/>
    <s v="440 FRFC - Fonds de la Recherche fondamentale collective-initiative ministérielle"/>
    <x v="0"/>
    <n v="46"/>
  </r>
  <r>
    <s v="Subvention FRSFC/I.M. (CRISP)"/>
    <s v="Subvention FRSFC/I.M. (CRISP)"/>
    <s v="45123311"/>
    <m/>
    <x v="0"/>
    <n v="392"/>
    <n v="100"/>
    <s v="13. Algemene kennisvooruitgang: O&amp;O gefinancierd uit andere bronnen dan AUF"/>
    <x v="1"/>
    <s v="Franse Gemeenschap"/>
    <x v="1"/>
    <x v="7"/>
    <s v="440 FCFO - Fonds voor Collectief Fundamenteel Onderzoek-initiatief minister"/>
    <s v="440 FRFC - Fonds de la Recherche fondamentale collective-initiative ministérielle"/>
    <x v="0"/>
    <n v="392"/>
  </r>
  <r>
    <s v="Subvention FRSFC/I.M."/>
    <s v="Subvention FRSFC/I.M."/>
    <s v="45203101"/>
    <m/>
    <x v="0"/>
    <n v="109"/>
    <n v="100"/>
    <s v="13. Algemene kennisvooruitgang: O&amp;O gefinancierd uit andere bronnen dan AUF"/>
    <x v="1"/>
    <s v="Franse Gemeenschap"/>
    <x v="1"/>
    <x v="7"/>
    <s v="440 FCFO - Fonds voor Collectief Fundamenteel Onderzoek-initiatief minister"/>
    <s v="440 FRFC - Fonds de la Recherche fondamentale collective-initiative ministérielle"/>
    <x v="0"/>
    <n v="109"/>
  </r>
  <r>
    <s v="Subvention FRSFC/I.M. (sites archéologiques)"/>
    <s v="Subvention FRSFC/I.M. (sites archéologiques)"/>
    <s v="45203302"/>
    <m/>
    <x v="0"/>
    <n v="66"/>
    <n v="100"/>
    <s v="13. Algemene kennisvooruitgang: O&amp;O gefinancierd uit andere bronnen dan AUF"/>
    <x v="1"/>
    <s v="Franse Gemeenschap"/>
    <x v="1"/>
    <x v="7"/>
    <s v="440 FCFO - Fonds voor Collectief Fundamenteel Onderzoek-initiatief minister"/>
    <s v="440 FRFC - Fonds de la Recherche fondamentale collective-initiative ministérielle"/>
    <x v="0"/>
    <n v="66"/>
  </r>
  <r>
    <s v="Printemps des Sciences"/>
    <s v="Printemps des Sciences"/>
    <s v="45310101"/>
    <m/>
    <x v="0"/>
    <n v="261"/>
    <n v="100"/>
    <s v="13. Algemene kennisvooruitgang: O&amp;O gefinancierd uit andere bronnen dan AUF"/>
    <x v="1"/>
    <s v="Franse Gemeenschap"/>
    <x v="1"/>
    <x v="7"/>
    <s v="321 Subsidies reizen, beurzen, congressen, publikaties, tentoonstellingen..."/>
    <s v="321 Subventions, voyages, bourses, congrès, publications, expositions..."/>
    <x v="6"/>
    <n v="261"/>
  </r>
  <r>
    <s v="Subvention prix, bourses et voyages en groupe"/>
    <s v="Subvention prix, bourses et voyages en groupe"/>
    <s v="45313309"/>
    <m/>
    <x v="0"/>
    <n v="162"/>
    <n v="100"/>
    <s v="13. Algemene kennisvooruitgang: O&amp;O gefinancierd uit andere bronnen dan AUF"/>
    <x v="1"/>
    <s v="Franse Gemeenschap"/>
    <x v="1"/>
    <x v="7"/>
    <s v="321 Subsidies reizen, beurzen, congressen, publikaties, tentoonstellingen..."/>
    <s v="321 Subventions, voyages, bourses, congrès, publications, expositions..."/>
    <x v="6"/>
    <n v="162"/>
  </r>
  <r>
    <s v="Subventions aux associations étudiants"/>
    <s v="Subventions aux associations étudiants"/>
    <s v="45313311"/>
    <m/>
    <x v="0"/>
    <n v="105"/>
    <n v="10"/>
    <s v="09. Opvoeding"/>
    <x v="2"/>
    <s v="Franse Gemeenschap"/>
    <x v="1"/>
    <x v="7"/>
    <s v="321 Subsidies reizen, beurzen, congressen, publikaties, tentoonstellingen..."/>
    <s v="321 Subventions, voyages, bourses, congrès, publications, expositions..."/>
    <x v="6"/>
    <n v="10.5"/>
  </r>
  <r>
    <s v="Subvention légale FNRS"/>
    <s v="Subvention légale FNRS"/>
    <s v="45334104"/>
    <m/>
    <x v="0"/>
    <n v="71457"/>
    <n v="100"/>
    <s v="13. Algemene kennisvooruitgang: O&amp;O gefinancierd uit andere bronnen dan AUF"/>
    <x v="1"/>
    <s v="Franse Gemeenschap"/>
    <x v="1"/>
    <x v="7"/>
    <s v="510 NFWO - Nationaal Fonds voor Wetenschappelijk Onderzoek"/>
    <s v="510 FNRS - Fonds national de Recherche scientifique"/>
    <x v="2"/>
    <n v="71457"/>
  </r>
  <r>
    <s v="Subvention légale FRIA"/>
    <s v="Subvention légale FRIA"/>
    <s v="45334107"/>
    <m/>
    <x v="0"/>
    <n v="12429"/>
    <n v="100"/>
    <s v="13. Algemene kennisvooruitgang: O&amp;O gefinancierd uit andere bronnen dan AUF"/>
    <x v="1"/>
    <s v="Franse Gemeenschap"/>
    <x v="1"/>
    <x v="7"/>
    <s v="450 Specialisatiebeurzen (ex-IWONL)"/>
    <s v="450 Bourses de spécialisation (ex-IRSIA)"/>
    <x v="0"/>
    <n v="12429"/>
  </r>
  <r>
    <s v="Subvention légale FRESH"/>
    <s v="Subvention légale FRESH"/>
    <s v="45334109"/>
    <m/>
    <x v="0"/>
    <n v="5287"/>
    <n v="100"/>
    <s v="13. Algemene kennisvooruitgang: O&amp;O gefinancierd uit andere bronnen dan AUF"/>
    <x v="1"/>
    <s v="Franse Gemeenschap"/>
    <x v="1"/>
    <x v="7"/>
    <s v="550 ICM - Interuniversitaire College voor Doctoraatsstudies in de Managementwetenschappen"/>
    <s v="550 CIM - Collège interuniversitaire d'Etudes doctorales dans les Sciences du Management"/>
    <x v="2"/>
    <n v="5287"/>
  </r>
  <r>
    <s v="Subvention légale FRSFC"/>
    <s v="Subvention légale FRSFC"/>
    <s v="45334110"/>
    <m/>
    <x v="0"/>
    <n v="15950"/>
    <n v="100"/>
    <s v="13. Algemene kennisvooruitgang: O&amp;O gefinancierd uit andere bronnen dan AUF"/>
    <x v="1"/>
    <s v="Franse Gemeenschap"/>
    <x v="1"/>
    <x v="7"/>
    <s v="520 FCFO - Fonds voor Collectief Fundamenteel Onderzoek-initiatief navorsers"/>
    <s v="520 FRFC - Fonds de la Recherche fondamentale collective-initiative chercheurs"/>
    <x v="2"/>
    <n v="15950"/>
  </r>
  <r>
    <s v="Subvention infrastructures de recherche"/>
    <s v="Subvention infrastructures de recherche"/>
    <s v="45344110"/>
    <m/>
    <x v="0"/>
    <n v="582"/>
    <n v="15"/>
    <s v="13. Algemene kennisvooruitgang: O&amp;O gefinancierd uit andere bronnen dan AUF"/>
    <x v="1"/>
    <s v="Franse Gemeenschap"/>
    <x v="1"/>
    <x v="7"/>
    <s v="323 Subsidies aan instellingen en verenigingen n.e.g."/>
    <s v="323 Subventions aux institutions et associations n.c.a."/>
    <x v="6"/>
    <n v="87.3"/>
  </r>
  <r>
    <s v="Subvention A.R.C."/>
    <s v="Subvention A.R.C."/>
    <s v="45354113"/>
    <m/>
    <x v="0"/>
    <n v="15474"/>
    <n v="100"/>
    <s v="13. Algemene kennisvooruitgang: O&amp;O gefinancierd uit andere bronnen dan AUF"/>
    <x v="1"/>
    <s v="Franse Gemeenschap"/>
    <x v="1"/>
    <x v="7"/>
    <s v="420 GOA - Geconcerteerde onderzoekacties"/>
    <s v="420 ARC - Actions de Recherche concertées"/>
    <x v="0"/>
    <n v="15474"/>
  </r>
  <r>
    <s v="Fonds spéciaux univ."/>
    <s v="Fonds spéciaux univ."/>
    <s v="45354114"/>
    <m/>
    <x v="0"/>
    <n v="15389"/>
    <n v="100"/>
    <s v="13. Algemene kennisvooruitgang: O&amp;O gefinancierd uit andere bronnen dan AUF"/>
    <x v="1"/>
    <s v="Franse Gemeenschap"/>
    <x v="1"/>
    <x v="7"/>
    <s v="130 Speciale fondsen voor onderzoek in universiteiten"/>
    <s v="130 Fonds spéciaux de recherche dans les universités"/>
    <x v="4"/>
    <n v="15389"/>
  </r>
  <r>
    <s v="Application de la charte européenne du chercheur"/>
    <s v="Application de la charte européenne du chercheur"/>
    <s v="45354115"/>
    <m/>
    <x v="0"/>
    <n v="150"/>
    <n v="100"/>
    <s v="13. Algemene kennisvooruitgang: O&amp;O gefinancierd uit andere bronnen dan AUF"/>
    <x v="1"/>
    <s v="Franse Gemeenschap"/>
    <x v="1"/>
    <x v="7"/>
    <s v="322 Administratie, controle, commissies, jury's..."/>
    <s v="322 Administration, contrôle, commissions, jurys..."/>
    <x v="6"/>
    <n v="150"/>
  </r>
  <r>
    <s v="Recherches et enquête en matière d'éducation (OCDE)"/>
    <s v="Recherches et enquête en matière d'éducation (OCDE)"/>
    <s v="45363301"/>
    <m/>
    <x v="0"/>
    <n v="218"/>
    <n v="100"/>
    <s v="09. Opvoeding"/>
    <x v="2"/>
    <s v="Franse Gemeenschap"/>
    <x v="1"/>
    <x v="7"/>
    <s v="730 Andere programma's en projecten op internationaal vlak"/>
    <s v="730 Autres programmes et projets au niveau international"/>
    <x v="3"/>
    <n v="218"/>
  </r>
  <r>
    <s v="Academie Royale des Sciences, Lettres et Beaux-Arts (ARSLB)"/>
    <s v="Academie Royale des Sciences, Lettres et Beaux-Arts (ARSLB)"/>
    <s v="46(6101excl)"/>
    <m/>
    <x v="0"/>
    <n v="1605"/>
    <n v="75"/>
    <s v="13. Algemene kennisvooruitgang: O&amp;O gefinancierd uit andere bronnen dan AUF"/>
    <x v="1"/>
    <s v="Franse Gemeenschap"/>
    <x v="1"/>
    <x v="7"/>
    <s v="220 Academies"/>
    <s v="220 Académies"/>
    <x v="5"/>
    <n v="1203.75"/>
  </r>
  <r>
    <s v="Serv.commissaires &amp; Délégués Gouvt/Univ."/>
    <s v="Serv.commissaires &amp; Délégués Gouvt/Univ."/>
    <s v="54011101"/>
    <m/>
    <x v="0"/>
    <n v="946"/>
    <n v="25"/>
    <s v="13. Algemene kennisvooruitgang: O&amp;O gefinancierd uit andere bronnen dan AUF"/>
    <x v="1"/>
    <s v="Franse Gemeenschap"/>
    <x v="1"/>
    <x v="7"/>
    <s v="322 Administratie, controle, commissies, jury's..."/>
    <s v="322 Administration, contrôle, commissions, jurys..."/>
    <x v="6"/>
    <n v="236.5"/>
  </r>
  <r>
    <s v="Serv.commissaires &amp; Délégués Gouvt/Univ."/>
    <s v="Serv.commissaires &amp; Délégués Gouvt/Univ."/>
    <s v="54011201"/>
    <m/>
    <x v="0"/>
    <n v="549"/>
    <n v="25"/>
    <s v="13. Algemene kennisvooruitgang: O&amp;O gefinancierd uit andere bronnen dan AUF"/>
    <x v="1"/>
    <s v="Franse Gemeenschap"/>
    <x v="1"/>
    <x v="7"/>
    <s v="322 Administratie, controle, commissies, jury's..."/>
    <s v="322 Administration, contrôle, commissions, jurys..."/>
    <x v="6"/>
    <n v="137.25"/>
  </r>
  <r>
    <s v="Serv.commissaires &amp; Délégués Gouvt/Univ."/>
    <s v="Serv.commissaires &amp; Délégués Gouvt/Univ."/>
    <s v="54011202"/>
    <m/>
    <x v="0"/>
    <n v="211"/>
    <n v="25"/>
    <s v="13. Algemene kennisvooruitgang: O&amp;O gefinancierd uit andere bronnen dan AUF"/>
    <x v="1"/>
    <s v="Franse Gemeenschap"/>
    <x v="1"/>
    <x v="7"/>
    <s v="322 Administratie, controle, commissies, jury's..."/>
    <s v="322 Administration, contrôle, commissions, jurys..."/>
    <x v="6"/>
    <n v="52.75"/>
  </r>
  <r>
    <s v="Universités de la communauté-alloc. de fonct."/>
    <s v="Universités de la communauté-alloc. de fonct."/>
    <s v="54 10 4112à14"/>
    <m/>
    <x v="0"/>
    <n v="218005"/>
    <n v="25"/>
    <s v="12. Algemene kennisvooruitgang: O&amp;O gefinancierd uit algemene universiteitsfondsen (AUF)"/>
    <x v="3"/>
    <s v="Franse Gemeenschap"/>
    <x v="1"/>
    <x v="7"/>
    <s v="112 Werkingsuitkering Franstalige instellingen"/>
    <s v="112 Allocation de fonctionnement institutions francophones"/>
    <x v="4"/>
    <n v="54501.25"/>
  </r>
  <r>
    <s v="Subvention C.H.U."/>
    <s v="Subvention C.H.U."/>
    <s v="54114116"/>
    <m/>
    <x v="0"/>
    <n v="8924"/>
    <n v="25"/>
    <s v="12. Algemene kennisvooruitgang: O&amp;O gefinancierd uit algemene universiteitsfondsen (AUF)"/>
    <x v="3"/>
    <s v="Franse Gemeenschap"/>
    <x v="1"/>
    <x v="7"/>
    <s v="145 Bijzondere kredietlijnen (niet harmoniseerbaar)"/>
    <s v="145 Lignes de crédit particulières (non harmonisables)"/>
    <x v="4"/>
    <n v="2231"/>
  </r>
  <r>
    <s v="Subvention K CHU-Ulg"/>
    <s v="Subvention K CHU-Ulg"/>
    <s v="54116101"/>
    <m/>
    <x v="0"/>
    <n v="2128"/>
    <n v="25"/>
    <s v="12. Algemene kennisvooruitgang: O&amp;O gefinancierd uit algemene universiteitsfondsen (AUF)"/>
    <x v="3"/>
    <s v="Franse Gemeenschap"/>
    <x v="1"/>
    <x v="7"/>
    <s v="144 Academische ziekenhuizen"/>
    <s v="144 Hôpitaux académiques"/>
    <x v="4"/>
    <n v="532"/>
  </r>
  <r>
    <s v="Subventions sociales Univ. CFB"/>
    <s v="Subventions sociales Univ. CFB"/>
    <s v="54134115"/>
    <m/>
    <x v="0"/>
    <n v="6941"/>
    <n v="25"/>
    <s v="12. Algemene kennisvooruitgang: O&amp;O gefinancierd uit algemene universiteitsfondsen (AUF)"/>
    <x v="3"/>
    <s v="Franse Gemeenschap"/>
    <x v="1"/>
    <x v="7"/>
    <s v="112 Werkingsuitkering Franstalige instellingen"/>
    <s v="112 Allocation de fonctionnement institutions francophones"/>
    <x v="4"/>
    <n v="1735.25"/>
  </r>
  <r>
    <s v="Art. 34 loi 27/07/71"/>
    <s v="Art. 34 loi 27/07/71"/>
    <s v="54204402"/>
    <m/>
    <x v="0"/>
    <n v="7576"/>
    <n v="25"/>
    <s v="12. Algemene kennisvooruitgang: O&amp;O gefinancierd uit algemene universiteitsfondsen (AUF)"/>
    <x v="3"/>
    <s v="Franse Gemeenschap"/>
    <x v="1"/>
    <x v="7"/>
    <s v="145 Bijzondere kredietlijnen (niet harmoniseerbaar)"/>
    <s v="145 Lignes de crédit particulières (non harmonisables)"/>
    <x v="4"/>
    <n v="1894"/>
  </r>
  <r>
    <s v="Subvention Dép. Environnement ULg"/>
    <s v="Subvention Dép. Environnement ULg"/>
    <s v="54214404"/>
    <m/>
    <x v="0"/>
    <n v="2287"/>
    <n v="25"/>
    <s v="12. Algemene kennisvooruitgang: O&amp;O gefinancierd uit algemene universiteitsfondsen (AUF)"/>
    <x v="3"/>
    <s v="Franse Gemeenschap"/>
    <x v="1"/>
    <x v="7"/>
    <s v="121 Fondation Universitaire Luxembourgeoise - F.U.L."/>
    <s v="121 Fondation Universitaire Luxembourgeoise - F.U.L."/>
    <x v="4"/>
    <n v="571.75"/>
  </r>
  <r>
    <s v="Subvention Institut Univ. Etude Judaisme M.Buber"/>
    <s v="Subvention Institut Univ. Etude Judaisme M.Buber"/>
    <s v="54214405"/>
    <m/>
    <x v="0"/>
    <n v="152"/>
    <n v="25"/>
    <s v="13. Algemene kennisvooruitgang: O&amp;O gefinancierd uit andere bronnen dan AUF"/>
    <x v="1"/>
    <s v="Franse Gemeenschap"/>
    <x v="1"/>
    <x v="7"/>
    <s v="128 Universitair Instituut voor de Studie van het Jodendom - Martin Buber"/>
    <s v="128 Institut universitaire pour l'étude du judaïsme - Martin Buber"/>
    <x v="4"/>
    <n v="38"/>
  </r>
  <r>
    <s v="Subventions sociales Univ. Subventionnées"/>
    <s v="Subventions sociales Univ. Subventionnées"/>
    <s v="54224403"/>
    <m/>
    <x v="0"/>
    <n v="15885"/>
    <n v="25"/>
    <s v="12. Algemene kennisvooruitgang: O&amp;O gefinancierd uit algemene universiteitsfondsen (AUF)"/>
    <x v="3"/>
    <s v="Franse Gemeenschap"/>
    <x v="1"/>
    <x v="7"/>
    <s v="112 Werkingsuitkering Franstalige instellingen"/>
    <s v="112 Allocation de fonctionnement institutions francophones"/>
    <x v="4"/>
    <n v="3971.25"/>
  </r>
  <r>
    <s v="Universités libres-alloc. de fonct."/>
    <s v="Universités libres-alloc. de fonct."/>
    <s v="54 23 4412à17"/>
    <m/>
    <x v="0"/>
    <n v="424999"/>
    <n v="25"/>
    <s v="12. Algemene kennisvooruitgang: O&amp;O gefinancierd uit algemene universiteitsfondsen (AUF)"/>
    <x v="3"/>
    <s v="Franse Gemeenschap"/>
    <x v="1"/>
    <x v="7"/>
    <s v="112 Werkingsuitkering Franstalige instellingen"/>
    <s v="112 Allocation de fonctionnement institutions francophones"/>
    <x v="4"/>
    <n v="106249.75"/>
  </r>
  <r>
    <s v="Subvention CUNIC (Centre Univ. Charleroi)/CIFoP/IPC"/>
    <s v="Subvention CUNIC (Centre Univ. Charleroi)/CIFoP/IPC"/>
    <s v="54303314"/>
    <m/>
    <x v="0"/>
    <n v="234"/>
    <n v="25"/>
    <s v="13. Algemene kennisvooruitgang: O&amp;O gefinancierd uit andere bronnen dan AUF"/>
    <x v="1"/>
    <s v="Franse Gemeenschap"/>
    <x v="1"/>
    <x v="7"/>
    <s v="323 Subsidies aan instellingen en verenigingen n.e.g."/>
    <s v="323 Subventions aux institutions et associations n.c.a."/>
    <x v="6"/>
    <n v="58.5"/>
  </r>
  <r>
    <s v="Achats biens non durables &amp; services"/>
    <s v="Achats biens non durables &amp; services"/>
    <s v="54411201"/>
    <m/>
    <x v="0"/>
    <n v="10"/>
    <n v="25"/>
    <s v="13. Algemene kennisvooruitgang: O&amp;O gefinancierd uit andere bronnen dan AUF"/>
    <x v="1"/>
    <s v="Franse Gemeenschap"/>
    <x v="1"/>
    <x v="7"/>
    <s v="323 Subsidies aan instellingen en verenigingen n.e.g."/>
    <s v="323 Subventions aux institutions et associations n.c.a."/>
    <x v="6"/>
    <n v="2.5"/>
  </r>
  <r>
    <s v="Subvention Promotion Univ."/>
    <s v="Subvention Promotion Univ."/>
    <s v="54413301"/>
    <m/>
    <x v="0"/>
    <n v="43"/>
    <n v="15"/>
    <s v="12. Algemene kennisvooruitgang: O&amp;O gefinancierd uit algemene universiteitsfondsen (AUF)"/>
    <x v="3"/>
    <s v="Franse Gemeenschap"/>
    <x v="1"/>
    <x v="7"/>
    <s v="324 Subsidies voor studies, enquêtes, expertise-contracten, onderzoekcontracten, acties n.e.g."/>
    <s v="324 Subventions pour études, enquêtes, contrats d'expertise, contrats de recherche, actions n.c.a."/>
    <x v="6"/>
    <n v="6.45"/>
  </r>
  <r>
    <s v="Subvention fonct. ARES"/>
    <s v="Subvention fonct. ARES"/>
    <s v="40604140"/>
    <m/>
    <x v="0"/>
    <n v="2719"/>
    <n v="25"/>
    <s v="13. Algemene kennisvooruitgang: O&amp;O gefinancierd uit andere bronnen dan AUF"/>
    <x v="1"/>
    <s v="Franse Gemeenschap"/>
    <x v="1"/>
    <x v="7"/>
    <s v="323 Subsidies aan instellingen en verenigingen n.e.g."/>
    <s v="323 Subventions aux institutions et associations n.c.a."/>
    <x v="6"/>
    <n v="679.75"/>
  </r>
  <r>
    <s v="Fonct. Cent.rech.Mét. ULg (frais de fonctionnement)"/>
    <s v="Fonct. Cent.rech.Mét. ULg (frais de fonctionnement)"/>
    <s v="54433315"/>
    <m/>
    <x v="0"/>
    <n v="336"/>
    <n v="25"/>
    <s v="06. Industriële productie en technologie"/>
    <x v="0"/>
    <s v="Franse Gemeenschap"/>
    <x v="1"/>
    <x v="7"/>
    <s v="211 Basisfinanciering, werking, investeringen van de WI"/>
    <s v="211 Financement de base, fonctionnement, investissements des IS"/>
    <x v="5"/>
    <n v="84"/>
  </r>
  <r>
    <s v="Subvention Fac.Théolo.protest.Bxl. "/>
    <s v="Subvention Fac.Théolo.protest.Bxl. "/>
    <s v="54434414"/>
    <m/>
    <x v="0"/>
    <n v="188"/>
    <n v="25"/>
    <s v="12. Algemene kennisvooruitgang: O&amp;O gefinancierd uit algemene universiteitsfondsen (AUF)"/>
    <x v="3"/>
    <s v="Franse Gemeenschap"/>
    <x v="1"/>
    <x v="7"/>
    <s v="124 Universitaire Faculteit voor Protestantse Godgeleerdheid"/>
    <s v="124 Faculté universitaire de théologie protestante"/>
    <x v="4"/>
    <n v="47"/>
  </r>
  <r>
    <s v="Subventions sociales Fac.Théolo.protest.Bxl."/>
    <s v="Subventions sociales Fac.Théolo.protest.Bxl."/>
    <s v="54444415"/>
    <m/>
    <x v="0"/>
    <n v="6"/>
    <n v="25"/>
    <s v="12. Algemene kennisvooruitgang: O&amp;O gefinancierd uit algemene universiteitsfondsen (AUF)"/>
    <x v="3"/>
    <s v="Franse Gemeenschap"/>
    <x v="1"/>
    <x v="7"/>
    <s v="124 Universitaire Faculteit voor Protestantse Godgeleerdheid"/>
    <s v="124 Faculté universitaire de théologie protestante"/>
    <x v="4"/>
    <n v="1.5"/>
  </r>
  <r>
    <s v="Bibliothèque virtuelle"/>
    <s v="Bibliothèque virtuelle"/>
    <s v="54454002"/>
    <m/>
    <x v="0"/>
    <n v="223"/>
    <n v="100"/>
    <s v="13. Algemene kennisvooruitgang: O&amp;O gefinancierd uit andere bronnen dan AUF"/>
    <x v="1"/>
    <s v="Franse Gemeenschap"/>
    <x v="1"/>
    <x v="7"/>
    <s v="112 Werkingsuitkering Franstalige instellingen"/>
    <s v="112 Allocation de fonctionnement institutions francophones"/>
    <x v="4"/>
    <n v="223"/>
  </r>
  <r>
    <s v="Subvention au centre de formation continue"/>
    <s v="Subvention au centre de formation continue"/>
    <s v="54454003"/>
    <m/>
    <x v="0"/>
    <n v="275"/>
    <n v="25"/>
    <s v="12. Algemene kennisvooruitgang: O&amp;O gefinancierd uit algemene universiteitsfondsen (AUF)"/>
    <x v="3"/>
    <s v="Franse Gemeenschap"/>
    <x v="1"/>
    <x v="7"/>
    <s v="124 Universitaire Faculteit voor Protestantse Godgeleerdheid"/>
    <s v="124 Faculté universitaire de théologie protestante"/>
    <x v="4"/>
    <n v="68.75"/>
  </r>
  <r>
    <s v="Amort. Invst. Immo. Univ."/>
    <s v="Amort. Invst. Immo. Univ."/>
    <s v="8601DETTE"/>
    <m/>
    <x v="0"/>
    <n v="3826"/>
    <n v="25"/>
    <s v="13. Algemene kennisvooruitgang: O&amp;O gefinancierd uit andere bronnen dan AUF"/>
    <x v="1"/>
    <s v="Franse Gemeenschap"/>
    <x v="1"/>
    <x v="7"/>
    <s v="145 Bijzondere kredietlijnen (niet harmoniseerbaar)"/>
    <s v="145 Lignes de crédit particulières (non harmonisables)"/>
    <x v="4"/>
    <n v="956.5"/>
  </r>
  <r>
    <s v="Buiten het land gevestigde int. organ.:AIEA (bijdrage in de begroting)(kernenergie)"/>
    <s v="Organisation internat. en dehors du pays:AIEA (quote-part dans le budget)"/>
    <s v="145321354001"/>
    <s v="14  BUITENLANDSE ZAKEN, BUITENLANDSE HANDEL EN ONTWIKKELINGSSAMENWERKING"/>
    <x v="4"/>
    <n v="4666"/>
    <n v="94.448116325181758"/>
    <s v="05. Energie"/>
    <x v="12"/>
    <s v="Federale overheid"/>
    <x v="2"/>
    <x v="7"/>
    <s v="720 Andere Belgische bijdragen aan internationale organisaties, instellingen en verenigingen"/>
    <s v="720 Autres contributions belges aux organisations, institutions et associations internationales"/>
    <x v="3"/>
    <n v="4406.9491077329803"/>
  </r>
  <r>
    <s v="Buiten het land gevestigde int. organ.:OESO (bijdrage begroting)"/>
    <s v="Organisation internat. en dehors du pays:OCDE (quote-part dans le budget)"/>
    <s v="145321354001"/>
    <s v="14  BUITENLANDSE ZAKEN, BUITENLANDSE HANDEL EN ONTWIKKELINGSSAMENWERKING"/>
    <x v="4"/>
    <n v="4666"/>
    <n v="4.4943820224719104"/>
    <s v="11. Politieke en sociale systemen, structuren en processen"/>
    <x v="7"/>
    <s v="Federale overheid"/>
    <x v="2"/>
    <x v="7"/>
    <s v="720 Andere Belgische bijdragen aan internationale organisaties, instellingen en verenigingen"/>
    <s v="720 Autres contributions belges aux organisations, institutions et associations internationales"/>
    <x v="3"/>
    <n v="209.70786516853934"/>
  </r>
  <r>
    <s v="Toelage aan het Eur. Centrum voor Ontwikkelingsbeleid en Management"/>
    <s v="Subside au Centre eur. pour la Politique de Développ. et le Mangement"/>
    <s v="145422353034"/>
    <s v="14  BUITENLANDSE ZAKEN, BUITENLANDSE HANDEL EN ONTWIKKELINGSSAMENWERKING"/>
    <x v="4"/>
    <n v="400"/>
    <n v="55"/>
    <s v="11. Politieke en sociale systemen, structuren en processen"/>
    <x v="7"/>
    <s v="Federale overheid"/>
    <x v="2"/>
    <x v="7"/>
    <s v="720 Andere Belgische bijdragen aan internationale organisaties, instellingen en verenigingen"/>
    <s v="720 Autres contributions belges aux organisations, institutions et associations internationales"/>
    <x v="3"/>
    <n v="220"/>
  </r>
  <r>
    <s v="Toelagen aan het KBIN (ex BA 145422 33.00.31)"/>
    <s v="Subsides à l'IRSN (ex BA 145422 33.00.31)"/>
    <s v="145422413037"/>
    <s v="14  BUITENLANDSE ZAKEN, BUITENLANDSE HANDEL EN ONTWIKKELINGSSAMENWERKING"/>
    <x v="4"/>
    <n v="1200"/>
    <n v="100"/>
    <s v="11. Politieke en sociale systemen, structuren en processen"/>
    <x v="7"/>
    <s v="Federale overheid"/>
    <x v="2"/>
    <x v="7"/>
    <s v="730 Andere programma's en projecten op internationaal vlak"/>
    <s v="730 Autres programmes et projets au niveau international"/>
    <x v="3"/>
    <n v="1200"/>
  </r>
  <r>
    <s v="Toelagen aan het KMMA (ex BA 54 22 33.00.32)"/>
    <s v="Subsides au MRAC (ex BA 54 22 33.00.32)"/>
    <s v="145422413038"/>
    <s v="14  BUITENLANDSE ZAKEN, BUITENLANDSE HANDEL EN ONTWIKKELINGSSAMENWERKING"/>
    <x v="4"/>
    <n v="3180"/>
    <n v="100"/>
    <s v="13. Algemene kennisvooruitgang: O&amp;O gefinancierd uit andere bronnen dan AUF"/>
    <x v="1"/>
    <s v="Federale overheid"/>
    <x v="2"/>
    <x v="7"/>
    <s v="730 Andere programma's en projecten op internationaal vlak"/>
    <s v="730 Autres programmes et projets au niveau international"/>
    <x v="3"/>
    <n v="3180"/>
  </r>
  <r>
    <s v="Toelagen aan het Instituut voor Tropische Geneeskunde (ex BA 54 22 33.00.34)"/>
    <s v="subsides à l'Institut de Médecine Tropicale (ex BA 54 22 33.00.34)"/>
    <s v="145422452539"/>
    <s v="14  BUITENLANDSE ZAKEN, BUITENLANDSE HANDEL EN ONTWIKKELINGSSAMENWERKING"/>
    <x v="4"/>
    <n v="15079"/>
    <n v="100"/>
    <s v="07. Gezondheid"/>
    <x v="4"/>
    <s v="Federale overheid"/>
    <x v="2"/>
    <x v="7"/>
    <s v="730 Andere programma's en projecten op internationaal vlak"/>
    <s v="730 Autres programmes et projets au niveau international"/>
    <x v="3"/>
    <n v="15079"/>
  </r>
  <r>
    <s v="Vl. univ. samenw.: opleidingskosten VLIR"/>
    <s v="Coop. univ. flam.: frais de formation VLIR"/>
    <s v="145424452550"/>
    <s v="14  BUITENLANDSE ZAKEN, BUITENLANDSE HANDEL EN ONTWIKKELINGSSAMENWERKING"/>
    <x v="4"/>
    <n v="3000"/>
    <n v="25"/>
    <s v="12. Algemene kennisvooruitgang: O&amp;O gefinancierd uit algemene universiteitsfondsen (AUF)"/>
    <x v="3"/>
    <s v="Federale overheid"/>
    <x v="2"/>
    <x v="7"/>
    <s v="113 Werkingsuitkering voor studenten OL"/>
    <s v="113 Allocation de fonctionnement pour les étudiants PVD"/>
    <x v="4"/>
    <n v="750"/>
  </r>
  <r>
    <s v="Vl. univ. samenw.:univ. initiatieven -institutionele samenwerking VLIR"/>
    <s v="Coop. univ. flam.:initiatives univ.-coopération institutionnelle VLIR"/>
    <s v="145424452552"/>
    <s v="14  BUITENLANDSE ZAKEN, BUITENLANDSE HANDEL EN ONTWIKKELINGSSAMENWERKING"/>
    <x v="4"/>
    <n v="9450"/>
    <n v="43"/>
    <s v="11. Politieke en sociale systemen, structuren en processen"/>
    <x v="7"/>
    <s v="Federale overheid"/>
    <x v="2"/>
    <x v="7"/>
    <s v="730 Andere programma's en projecten op internationaal vlak"/>
    <s v="730 Autres programmes et projets au niveau international"/>
    <x v="3"/>
    <n v="4063.5"/>
  </r>
  <r>
    <s v="Vl. univ. samenw.: Eigen initiatieven VLIR"/>
    <s v="Coop. univ. flam.: Initiatives propres VLIR"/>
    <s v="145424452553"/>
    <s v="14  BUITENLANDSE ZAKEN, BUITENLANDSE HANDEL EN ONTWIKKELINGSSAMENWERKING"/>
    <x v="4"/>
    <n v="5910"/>
    <n v="100"/>
    <s v="11. Politieke en sociale systemen, structuren en processen"/>
    <x v="7"/>
    <s v="Federale overheid"/>
    <x v="2"/>
    <x v="7"/>
    <s v="730 Andere programma's en projecten op internationaal vlak"/>
    <s v="730 Autres programmes et projets au niveau international"/>
    <x v="3"/>
    <n v="5910"/>
  </r>
  <r>
    <s v="Noord-acties VLIR"/>
    <s v="Actions-Nord VLIR"/>
    <s v="145424452554"/>
    <s v="14  BUITENLANDSE ZAKEN, BUITENLANDSE HANDEL EN ONTWIKKELINGSSAMENWERKING"/>
    <x v="4"/>
    <n v="8149"/>
    <n v="8.7924898760584131"/>
    <s v="11. Politieke en sociale systemen, structuren en processen"/>
    <x v="7"/>
    <s v="Federale overheid"/>
    <x v="2"/>
    <x v="7"/>
    <s v="322 Administratie, controle, commissies, jury's..."/>
    <s v="322 Administration, contrôle, commissions, jurys..."/>
    <x v="6"/>
    <n v="716.50000000000011"/>
  </r>
  <r>
    <s v="Noord-acties VLIR"/>
    <s v="Actions-Nord VLIR"/>
    <s v="145424452554"/>
    <s v="14  BUITENLANDSE ZAKEN, BUITENLANDSE HANDEL EN ONTWIKKELINGSSAMENWERKING"/>
    <x v="4"/>
    <n v="8149"/>
    <n v="14.673579580316604"/>
    <s v="13. Algemene kennisvooruitgang: O&amp;O gefinancierd uit andere bronnen dan AUF"/>
    <x v="1"/>
    <s v="Federale overheid"/>
    <x v="2"/>
    <x v="7"/>
    <s v="730 Andere programma's en projecten op internationaal vlak"/>
    <s v="730 Autres programmes et projets au niveau international"/>
    <x v="3"/>
    <n v="1195.75"/>
  </r>
  <r>
    <s v="Fr. univ. samenw.: opleidingskosten ARES"/>
    <s v="Coop. univ. fr: frais de formation ARES"/>
    <s v="145425452450"/>
    <s v="14  BUITENLANDSE ZAKEN, BUITENLANDSE HANDEL EN ONTWIKKELINGSSAMENWERKING"/>
    <x v="4"/>
    <n v="7000"/>
    <n v="25"/>
    <s v="12. Algemene kennisvooruitgang: O&amp;O gefinancierd uit algemene universiteitsfondsen (AUF)"/>
    <x v="3"/>
    <s v="Federale overheid"/>
    <x v="2"/>
    <x v="7"/>
    <s v="113 Werkingsuitkering voor studenten OL"/>
    <s v="113 Allocation de fonctionnement pour les étudiants PVD"/>
    <x v="4"/>
    <n v="1750"/>
  </r>
  <r>
    <s v="Fr. univ. samenw.: institutionele samenwerking ARES"/>
    <s v="Coop. univ. fr: coopération institutionnelle ARES"/>
    <s v="145425452452"/>
    <s v="14  BUITENLANDSE ZAKEN, BUITENLANDSE HANDEL EN ONTWIKKELINGSSAMENWERKING"/>
    <x v="4"/>
    <n v="7503"/>
    <n v="43"/>
    <s v="11. Politieke en sociale systemen, structuren en processen"/>
    <x v="7"/>
    <s v="Federale overheid"/>
    <x v="2"/>
    <x v="7"/>
    <s v="730 Andere programma's en projecten op internationaal vlak"/>
    <s v="730 Autres programmes et projets au niveau international"/>
    <x v="3"/>
    <n v="3226.29"/>
  </r>
  <r>
    <s v="Fr. univ. samenw.: Eigen initiatieven ARES"/>
    <s v="Coop. univ. fr: Initiatives propres ARES"/>
    <s v="145425452453"/>
    <s v="14  BUITENLANDSE ZAKEN, BUITENLANDSE HANDEL EN ONTWIKKELINGSSAMENWERKING"/>
    <x v="4"/>
    <n v="5571"/>
    <n v="100"/>
    <s v="11. Politieke en sociale systemen, structuren en processen"/>
    <x v="7"/>
    <s v="Federale overheid"/>
    <x v="2"/>
    <x v="7"/>
    <s v="730 Andere programma's en projecten op internationaal vlak"/>
    <s v="730 Autres programmes et projets au niveau international"/>
    <x v="3"/>
    <n v="5571"/>
  </r>
  <r>
    <s v="Allerhande uitgaven mbt acties ter verbetering vd werking van Justitie"/>
    <s v="Dépenses de toute nature relat. aux actions pour l'amélioration du fonct. de la Justice"/>
    <s v="124031123900"/>
    <s v="12  JUSTITIE"/>
    <x v="2"/>
    <n v="128"/>
    <n v="100"/>
    <s v="11. Politieke en sociale systemen, structuren en processen"/>
    <x v="7"/>
    <s v="Federale overheid"/>
    <x v="2"/>
    <x v="7"/>
    <s v="410 O&amp;O-programma's en -projecten (subsidies en terugvorderbare voorschotten)"/>
    <s v="410 Programmes et projets de R&amp;D (subventions et avances récupérables)"/>
    <x v="0"/>
    <n v="128"/>
  </r>
  <r>
    <s v="Bezoldigingen Rijkspersoneel"/>
    <s v="Rémunérations statutaire"/>
    <s v="126210110300"/>
    <s v="12  JUSTITIE"/>
    <x v="2"/>
    <n v="4881"/>
    <n v="55"/>
    <s v="11. Politieke en sociale systemen, structuren en processen"/>
    <x v="7"/>
    <s v="Federale overheid"/>
    <x v="2"/>
    <x v="7"/>
    <s v="211 Basisfinanciering, werking, investeringen van de WI"/>
    <s v="211 Financement de base, fonctionnement, investissements des IS"/>
    <x v="5"/>
    <n v="2684.55"/>
  </r>
  <r>
    <s v="Bezoldigingen niet-statutair personeel"/>
    <s v="Rémunérations non statutaire"/>
    <s v="126210110400"/>
    <s v="12  JUSTITIE"/>
    <x v="2"/>
    <n v="1561"/>
    <n v="55"/>
    <s v="11. Politieke en sociale systemen, structuren en processen"/>
    <x v="7"/>
    <s v="Federale overheid"/>
    <x v="2"/>
    <x v="7"/>
    <s v="211 Basisfinanciering, werking, investeringen van de WI"/>
    <s v="211 Financement de base, fonctionnement, investissements des IS"/>
    <x v="5"/>
    <n v="858.55"/>
  </r>
  <r>
    <s v="Dotatie aan NICC"/>
    <s v="Dotation à l'INCC"/>
    <s v="126211410100"/>
    <s v="12  JUSTITIE"/>
    <x v="2"/>
    <n v="4166"/>
    <n v="55"/>
    <s v="11. Politieke en sociale systemen, structuren en processen"/>
    <x v="7"/>
    <s v="Federale overheid"/>
    <x v="2"/>
    <x v="7"/>
    <s v="211 Basisfinanciering, werking, investeringen van de WI"/>
    <s v="211 Financement de base, fonctionnement, investissements des IS"/>
    <x v="5"/>
    <n v="2291.3000000000002"/>
  </r>
  <r>
    <s v="Personeelskosten - veiligheid van de burgers"/>
    <s v="Dépenses de personnel - sécurité des citoyens"/>
    <s v="135611110010"/>
    <s v="13  BINNENLANDSE ZAKEN"/>
    <x v="3"/>
    <n v="106"/>
    <n v="100"/>
    <s v="11. Politieke en sociale systemen, structuren en processen"/>
    <x v="7"/>
    <s v="Federale overheid"/>
    <x v="2"/>
    <x v="7"/>
    <s v="410 O&amp;O-programma's en -projecten (subsidies en terugvorderbare voorschotten)"/>
    <s v="410 Programmes et projets de R&amp;D (subventions et avances récupérables)"/>
    <x v="0"/>
    <n v="106"/>
  </r>
  <r>
    <s v="Wetenschappelijk onderzoek - veiligheid vd burgers"/>
    <s v="Recherche scientifique - sécurité des citoyens"/>
    <s v="135611124000"/>
    <s v="13  BINNENLANDSE ZAKEN"/>
    <x v="3"/>
    <n v="411"/>
    <n v="100"/>
    <s v="11. Politieke en sociale systemen, structuren en processen"/>
    <x v="7"/>
    <s v="Federale overheid"/>
    <x v="2"/>
    <x v="7"/>
    <s v="410 O&amp;O-programma's en -projecten (subsidies en terugvorderbare voorschotten)"/>
    <s v="410 Programmes et projets de R&amp;D (subventions et avances récupérables)"/>
    <x v="0"/>
    <n v="411"/>
  </r>
  <r>
    <s v="Buiten het land gevestigde int. organ.:IHO (bijdrage begroting Intern.hydrograf.org.-Monaco)"/>
    <s v="Organis. intern. en dehors du pays:OHI (quote part dans le budget de l'org.hydrogr.intern.-Monaco)"/>
    <s v="145321354001"/>
    <s v="14  BUITENLANDSE ZAKEN, BUITENLANDSE HANDEL EN ONTWIKKELINGSSAMENWERKING"/>
    <x v="4"/>
    <n v="4666"/>
    <n v="1.0575016523463316"/>
    <s v="01. Exploratie en exploitatie van het aardse milieu"/>
    <x v="8"/>
    <s v="Federale overheid"/>
    <x v="2"/>
    <x v="7"/>
    <s v="720 Andere Belgische bijdragen aan internationale organisaties, instellingen en verenigingen"/>
    <s v="720 Autres contributions belges aux organisations, institutions et associations internationales"/>
    <x v="3"/>
    <n v="49.343027098479837"/>
  </r>
  <r>
    <s v="Noord-acties ARES"/>
    <s v="Actions-Nord ARES"/>
    <s v="145425452454"/>
    <s v="14  BUITENLANDSE ZAKEN, BUITENLANDSE HANDEL EN ONTWIKKELINGSSAMENWERKING"/>
    <x v="4"/>
    <n v="6235"/>
    <n v="10.228548516439455"/>
    <s v="11. Politieke en sociale systemen, structuren en processen"/>
    <x v="7"/>
    <s v="Federale overheid"/>
    <x v="2"/>
    <x v="7"/>
    <s v="322 Administratie, controle, commissies, jury's..."/>
    <s v="322 Administration, contrôle, commissions, jurys..."/>
    <x v="6"/>
    <n v="637.75"/>
  </r>
  <r>
    <s v="Noord-acties ARES"/>
    <s v="Actions-Nord ARES"/>
    <s v="145425452454"/>
    <s v="14  BUITENLANDSE ZAKEN, BUITENLANDSE HANDEL EN ONTWIKKELINGSSAMENWERKING"/>
    <x v="4"/>
    <n v="6235"/>
    <n v="12.76663993584603"/>
    <s v="13. Algemene kennisvooruitgang: O&amp;O gefinancierd uit andere bronnen dan AUF"/>
    <x v="1"/>
    <s v="Federale overheid"/>
    <x v="2"/>
    <x v="7"/>
    <s v="730 Andere programma's en projecten op internationaal vlak"/>
    <s v="730 Autres programmes et projets au niveau international"/>
    <x v="3"/>
    <n v="796"/>
  </r>
  <r>
    <s v="Intern. instel. in het bnl : geld. bijdrage bijz. progr. intern. instel. (UIESP)"/>
    <s v="Instit. intern. établies dans le pays: contrib. financière aux progr. spéc."/>
    <s v="145432354006"/>
    <s v="14  BUITENLANDSE ZAKEN, BUITENLANDSE HANDEL EN ONTWIKKELINGSSAMENWERKING"/>
    <x v="4"/>
    <n v="8891"/>
    <n v="100"/>
    <s v="11. Politieke en sociale systemen, structuren en processen"/>
    <x v="7"/>
    <s v="Federale overheid"/>
    <x v="2"/>
    <x v="7"/>
    <s v="730 Andere programma's en projecten op internationaal vlak"/>
    <s v="730 Autres programmes et projets au niveau international"/>
    <x v="3"/>
    <n v="8891"/>
  </r>
  <r>
    <s v="Koninklijk Hoger Instituut voor Defensie"/>
    <s v="Institut Royal Supérieur de Défense"/>
    <s v="167041100000"/>
    <s v="16  LANDSVERDEDIGING"/>
    <x v="5"/>
    <n v="12313.050634771604"/>
    <n v="25"/>
    <s v="12. Algemene kennisvooruitgang: O&amp;O gefinancierd uit algemene universiteitsfondsen (AUF)"/>
    <x v="3"/>
    <s v="Federale overheid"/>
    <x v="2"/>
    <x v="7"/>
    <s v="125 Koninklijk Hoger Instituut voor Landsverdediging"/>
    <s v="125 Institut royal supérieur de Défense"/>
    <x v="4"/>
    <n v="3078.2626586929009"/>
  </r>
  <r>
    <s v="Koninklijke Militaire School"/>
    <s v="Ecole Royale Militaire"/>
    <s v="167041100000"/>
    <s v="16  LANDSVERDEDIGING"/>
    <x v="5"/>
    <n v="27208.485839082332"/>
    <n v="25"/>
    <s v="12. Algemene kennisvooruitgang: O&amp;O gefinancierd uit algemene universiteitsfondsen (AUF)"/>
    <x v="3"/>
    <s v="Federale overheid"/>
    <x v="2"/>
    <x v="7"/>
    <s v="126 Koninklijke Militaire School"/>
    <s v="126 Ecole royale militaire"/>
    <x v="4"/>
    <n v="6802.121459770583"/>
  </r>
  <r>
    <s v="KoninklijkLegermuseum"/>
    <s v="Musée Royal de l'Armée"/>
    <s v="167041100000"/>
    <s v="16  LANDSVERDEDIGING"/>
    <x v="5"/>
    <n v="7484.463526146058"/>
    <n v="55"/>
    <s v="13. Algemene kennisvooruitgang: O&amp;O gefinancierd uit andere bronnen dan AUF"/>
    <x v="1"/>
    <s v="Federale overheid"/>
    <x v="2"/>
    <x v="7"/>
    <s v="211 Basisfinanciering, werking, investeringen van de WI"/>
    <s v="211 Financement de base, fonctionnement, investissements des IS"/>
    <x v="5"/>
    <n v="4116.4549393803318"/>
  </r>
  <r>
    <s v="Bezoldigingen niet statutair personeel"/>
    <s v="Rénumérations personnel non statutaire"/>
    <s v="167111000400"/>
    <s v="16  LANDSVERDEDIGING"/>
    <x v="5"/>
    <n v="1763"/>
    <n v="55"/>
    <s v="14. Landsverdediging"/>
    <x v="13"/>
    <s v="Federale overheid"/>
    <x v="2"/>
    <x v="7"/>
    <s v="314 Subsidies voor studies, enquêtes, onderzoek-contracten, acties n.e.g."/>
    <s v="314 Subventions pour études, enquêtes, contrats de recherche, actions n.c.a."/>
    <x v="6"/>
    <n v="969.65"/>
  </r>
  <r>
    <s v="Progr. wet. onderzoek : Lopende aankopen van goederen en diensten"/>
    <s v="Progr. rech. sc. : achats courants de biens et de services"/>
    <s v="167212110100"/>
    <s v="16  LANDSVERDEDIGING"/>
    <x v="5"/>
    <n v="306"/>
    <n v="100"/>
    <s v="14. Landsverdediging"/>
    <x v="13"/>
    <s v="Federale overheid"/>
    <x v="2"/>
    <x v="7"/>
    <s v="314 Subsidies voor studies, enquêtes, onderzoek-contracten, acties n.e.g."/>
    <s v="314 Subventions pour études, enquêtes, contrats de recherche, actions n.c.a."/>
    <x v="6"/>
    <n v="306"/>
  </r>
  <r>
    <s v="Allerhande werkingsuitgaven mbt informatica"/>
    <s v="Dépenses de fonctionnement relat. à l'informatique"/>
    <s v="167212110400"/>
    <s v="16  LANDSVERDEDIGING"/>
    <x v="5"/>
    <n v="119"/>
    <n v="55"/>
    <s v="14. Landsverdediging"/>
    <x v="13"/>
    <s v="Federale overheid"/>
    <x v="2"/>
    <x v="7"/>
    <s v="211 Basisfinanciering, werking, investeringen van de WI"/>
    <s v="211 Financement de base, fonctionnement, investissements des IS"/>
    <x v="5"/>
    <n v="65.45"/>
  </r>
  <r>
    <s v="Zendingskosten"/>
    <s v="Frais de mission"/>
    <s v="167212119900"/>
    <s v="16  LANDSVERDEDIGING"/>
    <x v="5"/>
    <n v="21"/>
    <n v="25"/>
    <s v="14. Landsverdediging"/>
    <x v="13"/>
    <s v="Federale overheid"/>
    <x v="2"/>
    <x v="7"/>
    <s v="321 Subsidies reizen, beurzen, congressen, publikaties, tentoonstellingen..."/>
    <s v="321 Subventions, voyages, bourses, congrès, publications, expositions..."/>
    <x v="6"/>
    <n v="5.25"/>
  </r>
  <r>
    <s v="Subsidie"/>
    <s v="Subvention"/>
    <s v="167241500100"/>
    <s v="16  LANDSVERDEDIGING"/>
    <x v="5"/>
    <n v="2035"/>
    <n v="55"/>
    <s v="14. Landsverdediging"/>
    <x v="13"/>
    <s v="Federale overheid"/>
    <x v="2"/>
    <x v="7"/>
    <s v="314 Subsidies voor studies, enquêtes, onderzoek-contracten, acties n.e.g."/>
    <s v="314 Subventions pour études, enquêtes, contrats de recherche, actions n.c.a."/>
    <x v="6"/>
    <n v="1119.25"/>
  </r>
  <r>
    <s v="Progr. wet. onderzoek : aankoop van militaire middelen"/>
    <s v="Progr. rech. sc. : acqu. et rénouv. de moyens spécifiquem. militaires"/>
    <s v="167374220100"/>
    <s v="16  LANDSVERDEDIGING"/>
    <x v="5"/>
    <n v="92"/>
    <n v="100"/>
    <s v="14. Landsverdediging"/>
    <x v="13"/>
    <s v="Federale overheid"/>
    <x v="2"/>
    <x v="7"/>
    <s v="314 Subsidies voor studies, enquêtes, onderzoek-contracten, acties n.e.g."/>
    <s v="314 Subventions pour études, enquêtes, contrats de recherche, actions n.c.a."/>
    <x v="6"/>
    <n v="92"/>
  </r>
  <r>
    <s v="Investering inzake informatica"/>
    <s v="Investissement informatique"/>
    <s v="167374220400"/>
    <s v="16  LANDSVERDEDIGING"/>
    <x v="5"/>
    <n v="21"/>
    <n v="55"/>
    <s v="14. Landsverdediging"/>
    <x v="13"/>
    <s v="Federale overheid"/>
    <x v="2"/>
    <x v="7"/>
    <s v="211 Basisfinanciering, werking, investeringen van de WI"/>
    <s v="211 Financement de base, fonctionnement, investissements des IS"/>
    <x v="5"/>
    <n v="11.55"/>
  </r>
  <r>
    <s v="Dotatie aan KoninklijkLegermuseum"/>
    <s v="Dotation au Musée Royal de l'Armée"/>
    <s v="169441300100"/>
    <s v="16  LANDSVERDEDIGING"/>
    <x v="5"/>
    <n v="2740"/>
    <n v="55"/>
    <s v="13. Algemene kennisvooruitgang: O&amp;O gefinancierd uit andere bronnen dan AUF"/>
    <x v="1"/>
    <s v="Federale overheid"/>
    <x v="2"/>
    <x v="7"/>
    <s v="211 Basisfinanciering, werking, investeringen van de WI"/>
    <s v="211 Financement de base, fonctionnement, investissements des IS"/>
    <x v="5"/>
    <n v="1507"/>
  </r>
  <r>
    <s v="Staalnamen en prototypen"/>
    <s v="Echantillons et prototypes"/>
    <s v="179022121101"/>
    <s v="17  FEDERALE POLITIE"/>
    <x v="6"/>
    <n v="15"/>
    <n v="100"/>
    <s v="14. Landsverdediging"/>
    <x v="13"/>
    <s v="Federale overheid"/>
    <x v="2"/>
    <x v="7"/>
    <s v="314 Subsidies voor studies, enquêtes, onderzoek-contracten, acties n.e.g."/>
    <s v="314 Subventions pour études, enquêtes, contrats de recherche, actions n.c.a."/>
    <x v="6"/>
    <n v="15"/>
  </r>
  <r>
    <s v="Wetenschappelijk onderzoek Federale Politie"/>
    <s v="Recherche scientifique Police fédérale"/>
    <s v="179022748001"/>
    <s v="17  FEDERALE POLITIE"/>
    <x v="6"/>
    <n v="14"/>
    <n v="100"/>
    <s v="14. Landsverdediging"/>
    <x v="13"/>
    <s v="Federale overheid"/>
    <x v="2"/>
    <x v="7"/>
    <s v="314 Subsidies voor studies, enquêtes, onderzoek-contracten, acties n.e.g."/>
    <s v="314 Subventions pour études, enquêtes, contrats de recherche, actions n.c.a."/>
    <x v="6"/>
    <n v="14"/>
  </r>
  <r>
    <s v="Studies en onderzoeken gehandicaptenbeleid"/>
    <s v="Etudes et recherches politiques des handicapés"/>
    <s v="245521121102"/>
    <s v="24  SOCIALE ZEKERHEID"/>
    <x v="8"/>
    <n v="64"/>
    <n v="100"/>
    <s v="11. Politieke en sociale systemen, structuren en processen"/>
    <x v="7"/>
    <s v="Federale overheid"/>
    <x v="2"/>
    <x v="7"/>
    <s v="410 O&amp;O-programma's en -projecten (subsidies en terugvorderbare voorschotten)"/>
    <s v="410 Programmes et projets de R&amp;D (subventions et avances récupérables)"/>
    <x v="0"/>
    <n v="64"/>
  </r>
  <r>
    <s v="Beleidsondersteuning-studies; evolutie sociale bescherming"/>
    <s v="Appui stratégique-études; evolution protection sociale"/>
    <s v="245711122129"/>
    <s v="24  SOCIALE ZEKERHEID"/>
    <x v="8"/>
    <n v="486"/>
    <n v="100"/>
    <s v="11. Politieke en sociale systemen, structuren en processen"/>
    <x v="7"/>
    <s v="Federale overheid"/>
    <x v="2"/>
    <x v="7"/>
    <s v="410 O&amp;O-programma's en -projecten (subsidies en terugvorderbare voorschotten)"/>
    <s v="410 Programmes et projets de R&amp;D (subventions et avances récupérables)"/>
    <x v="0"/>
    <n v="486"/>
  </r>
  <r>
    <s v="Medisch wet.onderzoek; studies, informatie, diensten"/>
    <s v="Recherche scient.médicale; études, information, services"/>
    <s v="255611121101"/>
    <s v="25  VOLKSGEZONDHEID, VEILIGHEID VAN DE VOEDSELKETEN EN LEEFMILIEU"/>
    <x v="9"/>
    <n v="101"/>
    <n v="55"/>
    <s v="07. Gezondheid"/>
    <x v="4"/>
    <s v="Federale overheid"/>
    <x v="2"/>
    <x v="7"/>
    <s v="314 Subsidies voor studies, enquêtes, onderzoek-contracten, acties n.e.g."/>
    <s v="314 Subventions pour études, enquêtes, contrats de recherche, actions n.c.a."/>
    <x v="6"/>
    <n v="55.55"/>
  </r>
  <r>
    <s v="Studies en onderzoeken verzorgingsinstellingen"/>
    <s v="Etudes et enquêtes établisements de soins"/>
    <s v="255612121101"/>
    <s v="25  VOLKSGEZONDHEID, VEILIGHEID VAN DE VOEDSELKETEN EN LEEFMILIEU"/>
    <x v="9"/>
    <n v="141"/>
    <n v="100"/>
    <s v="07. Gezondheid"/>
    <x v="4"/>
    <s v="Federale overheid"/>
    <x v="2"/>
    <x v="7"/>
    <s v="314 Subsidies voor studies, enquêtes, onderzoek-contracten, acties n.e.g."/>
    <s v="314 Subventions pour études, enquêtes, contrats de recherche, actions n.c.a."/>
    <x v="6"/>
    <n v="141"/>
  </r>
  <r>
    <s v="Bezoldiging Rijkspersoneel (Hoge Gezondheidsraad)"/>
    <s v="Rémunération personnel statutaire (Conseil supérieur de la santé)"/>
    <s v="255621110003"/>
    <s v="25  VOLKSGEZONDHEID, VEILIGHEID VAN DE VOEDSELKETEN EN LEEFMILIEU"/>
    <x v="9"/>
    <n v="1044"/>
    <n v="55"/>
    <s v="07. Gezondheid"/>
    <x v="4"/>
    <s v="Federale overheid"/>
    <x v="2"/>
    <x v="7"/>
    <s v="211 Basisfinanciering, werking, investeringen van de WI"/>
    <s v="211 Financement de base, fonctionnement, investissements des IS"/>
    <x v="5"/>
    <n v="574.20000000000005"/>
  </r>
  <r>
    <s v="Bezoldiging niet-statutairen (Hoge Gezondheidsraad)"/>
    <s v="Rémunération personnel non statutaire  (Conseil supérieur de la santé)"/>
    <s v="255621110004"/>
    <s v="25  VOLKSGEZONDHEID, VEILIGHEID VAN DE VOEDSELKETEN EN LEEFMILIEU"/>
    <x v="9"/>
    <n v="531"/>
    <n v="55"/>
    <s v="07. Gezondheid"/>
    <x v="4"/>
    <s v="Federale overheid"/>
    <x v="2"/>
    <x v="7"/>
    <s v="211 Basisfinanciering, werking, investeringen van de WI"/>
    <s v="211 Financement de base, fonctionnement, investissements des IS"/>
    <x v="5"/>
    <n v="292.05"/>
  </r>
  <r>
    <s v="Aankoop niet-duurz. roerende goe.en diensten"/>
    <s v="Acquisition de biens meubles non durables et de services"/>
    <s v="255622121101"/>
    <s v="25  VOLKSGEZONDHEID, VEILIGHEID VAN DE VOEDSELKETEN EN LEEFMILIEU"/>
    <x v="9"/>
    <n v="199"/>
    <n v="55"/>
    <s v="07. Gezondheid"/>
    <x v="4"/>
    <s v="Federale overheid"/>
    <x v="2"/>
    <x v="7"/>
    <s v="211 Basisfinanciering, werking, investeringen van de WI"/>
    <s v="211 Financement de base, fonctionnement, investissements des IS"/>
    <x v="5"/>
    <n v="109.45"/>
  </r>
  <r>
    <s v="Forfaitaire niet-belastbare uitgaven"/>
    <s v="Indemnités fofaitaires non imposables"/>
    <s v="255622121199"/>
    <s v="25  VOLKSGEZONDHEID, VEILIGHEID VAN DE VOEDSELKETEN EN LEEFMILIEU"/>
    <x v="9"/>
    <n v="4"/>
    <n v="55"/>
    <s v="07. Gezondheid"/>
    <x v="4"/>
    <s v="Federale overheid"/>
    <x v="2"/>
    <x v="7"/>
    <s v="211 Basisfinanciering, werking, investeringen van de WI"/>
    <s v="211 Financement de base, fonctionnement, investissements des IS"/>
    <x v="5"/>
    <n v="2.2000000000000002"/>
  </r>
  <r>
    <s v="Aankoop niet-duurz. roerende goe.en diensten"/>
    <s v="Acquisition de biens meubles non durables et de services"/>
    <s v="255623121101"/>
    <s v="25  VOLKSGEZONDHEID, VEILIGHEID VAN DE VOEDSELKETEN EN LEEFMILIEU"/>
    <x v="9"/>
    <n v="41"/>
    <n v="55"/>
    <s v="07. Gezondheid"/>
    <x v="4"/>
    <s v="Federale overheid"/>
    <x v="2"/>
    <x v="7"/>
    <s v="211 Basisfinanciering, werking, investeringen van de WI"/>
    <s v="211 Financement de base, fonctionnement, investissements des IS"/>
    <x v="5"/>
    <n v="22.55"/>
  </r>
  <r>
    <s v="Forfaitaire niet-belastbare uitgaven"/>
    <s v="Indemnités fofaitaires non imposables"/>
    <s v="255623121199"/>
    <s v="25  VOLKSGEZONDHEID, VEILIGHEID VAN DE VOEDSELKETEN EN LEEFMILIEU"/>
    <x v="9"/>
    <n v="9"/>
    <n v="55"/>
    <s v="07. Gezondheid"/>
    <x v="4"/>
    <s v="Federale overheid"/>
    <x v="2"/>
    <x v="7"/>
    <s v="211 Basisfinanciering, werking, investeringen van de WI"/>
    <s v="211 Financement de base, fonctionnement, investissements des IS"/>
    <x v="5"/>
    <n v="4.95"/>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939"/>
    <n v="55"/>
    <s v="07. Gezondheid"/>
    <x v="4"/>
    <s v="Federale overheid"/>
    <x v="2"/>
    <x v="7"/>
    <s v="211 Basisfinanciering, werking, investeringen van de WI"/>
    <s v="211 Financement de base, fonctionnement, investissements des IS"/>
    <x v="5"/>
    <n v="516.45000000000005"/>
  </r>
  <r>
    <s v="Toelage aan wet.onderzoek mbt voedselveiligheid, gezondheidsbeleid en dierenwelzijn aan het vrij gesubsidieerd onderwijs"/>
    <s v="Subsides à des rech.scient. en matière de sécurité alimentaire, de politique sanitaire et de bien-être animal pour l'enseignement libre subventionné"/>
    <s v="255623443001"/>
    <s v="25  VOLKSGEZONDHEID, VEILIGHEID VAN DE VOEDSELKETEN EN LEEFMILIEU"/>
    <x v="9"/>
    <n v="175"/>
    <n v="55"/>
    <s v="07. Gezondheid"/>
    <x v="4"/>
    <s v="Federale overheid"/>
    <x v="2"/>
    <x v="7"/>
    <s v="211 Basisfinanciering, werking, investeringen van de WI"/>
    <s v="211 Financement de base, fonctionnement, investissements des IS"/>
    <x v="5"/>
    <n v="96.25"/>
  </r>
  <r>
    <s v="Toelage aan wet.onderzoek mbt voedselveiligheid, gezondheidsbeleid en dierenwelzijn"/>
    <s v="Subsides à des rech.scient. en matière de sécurité alimentaire, de politique sanitaire et de bien-être animal"/>
    <s v="255623450001"/>
    <s v="25  VOLKSGEZONDHEID, VEILIGHEID VAN DE VOEDSELKETEN EN LEEFMILIEU"/>
    <x v="9"/>
    <n v="798"/>
    <n v="55"/>
    <s v="07. Gezondheid"/>
    <x v="4"/>
    <s v="Federale overheid"/>
    <x v="2"/>
    <x v="7"/>
    <s v="211 Basisfinanciering, werking, investeringen van de WI"/>
    <s v="211 Financement de base, fonctionnement, investissements des IS"/>
    <x v="5"/>
    <n v="438.9"/>
  </r>
  <r>
    <s v="Toelage aan wet.onderzoek mbt voedselveiligheid, gezondheidsbeleid en dierenwelzijn"/>
    <s v="Subsides à des rech.scient. en matière de sécurité alimentaire, de politique sanitaire et de bien-être animal"/>
    <s v="255623450002"/>
    <s v="25  VOLKSGEZONDHEID, VEILIGHEID VAN DE VOEDSELKETEN EN LEEFMILIEU"/>
    <x v="9"/>
    <n v="1954"/>
    <n v="55"/>
    <s v="07. Gezondheid"/>
    <x v="4"/>
    <s v="Federale overheid"/>
    <x v="2"/>
    <x v="7"/>
    <s v="211 Basisfinanciering, werking, investeringen van de WI"/>
    <s v="211 Financement de base, fonctionnement, investissements des IS"/>
    <x v="5"/>
    <n v="1074.7"/>
  </r>
  <r>
    <s v="Enveloppe geneeskundig wetenschappelijk onderzoek - Franstalige Gemeenschap"/>
    <s v="Enveloppe recherche scientifique médicale"/>
    <s v="255623452401"/>
    <s v="25  VOLKSGEZONDHEID, VEILIGHEID VAN DE VOEDSELKETEN EN LEEFMILIEU"/>
    <x v="9"/>
    <n v="2674"/>
    <n v="100"/>
    <s v="13. Algemene kennisvooruitgang: O&amp;O gefinancierd uit andere bronnen dan AUF"/>
    <x v="1"/>
    <s v="Federale overheid"/>
    <x v="2"/>
    <x v="7"/>
    <s v="540 FGWO - Fonds voor Geneeskundig Wetenschappelijk Onderzoek"/>
    <s v="540 FRSM - Fonds de la Recherche scientifique médicale"/>
    <x v="2"/>
    <n v="2674"/>
  </r>
  <r>
    <s v="Bezoldiging statutairen (VGI-Deel ex IHE)"/>
    <s v="Rémunération personnel statutaire (ISP-Partie ex IHE)"/>
    <s v="255631110003"/>
    <s v="25  VOLKSGEZONDHEID, VEILIGHEID VAN DE VOEDSELKETEN EN LEEFMILIEU"/>
    <x v="9"/>
    <n v="8788"/>
    <n v="55"/>
    <s v="07. Gezondheid"/>
    <x v="4"/>
    <s v="Federale overheid"/>
    <x v="2"/>
    <x v="7"/>
    <s v="211 Basisfinanciering, werking, investeringen van de WI"/>
    <s v="211 Financement de base, fonctionnement, investissements des IS"/>
    <x v="5"/>
    <n v="4833.3999999999996"/>
  </r>
  <r>
    <s v="Bezoldiging niet-statutairen (VGI-Deel ex IHE)"/>
    <s v="Rémunération personnel non statutaire  (ISP-Partie ex IHE)"/>
    <s v="255631110004"/>
    <s v="25  VOLKSGEZONDHEID, VEILIGHEID VAN DE VOEDSELKETEN EN LEEFMILIEU"/>
    <x v="9"/>
    <n v="2190"/>
    <n v="55"/>
    <s v="07. Gezondheid"/>
    <x v="4"/>
    <s v="Federale overheid"/>
    <x v="2"/>
    <x v="7"/>
    <s v="211 Basisfinanciering, werking, investeringen van de WI"/>
    <s v="211 Financement de base, fonctionnement, investissements des IS"/>
    <x v="5"/>
    <n v="1204.5"/>
  </r>
  <r>
    <s v="Microbiologie: Werkingskosten 'informatica'"/>
    <s v="Microbiologie: Frais de fonctionnement 'informatique'"/>
    <s v="255632111204"/>
    <s v="25  VOLKSGEZONDHEID, VEILIGHEID VAN DE VOEDSELKETEN EN LEEFMILIEU"/>
    <x v="9"/>
    <n v="110"/>
    <n v="55"/>
    <s v="07. Gezondheid"/>
    <x v="4"/>
    <s v="Federale overheid"/>
    <x v="2"/>
    <x v="7"/>
    <s v="211 Basisfinanciering, werking, investeringen van de WI"/>
    <s v="211 Financement de base, fonctionnement, investissements des IS"/>
    <x v="5"/>
    <n v="60.5"/>
  </r>
  <r>
    <s v="Microbiologie: Werkingskosten (ex IHE)"/>
    <s v="Microbiologie: Fonctionnement  (ex IHE)"/>
    <s v="255632121101"/>
    <s v="25  VOLKSGEZONDHEID, VEILIGHEID VAN DE VOEDSELKETEN EN LEEFMILIEU"/>
    <x v="9"/>
    <n v="3276"/>
    <n v="55"/>
    <s v="07. Gezondheid"/>
    <x v="4"/>
    <s v="Federale overheid"/>
    <x v="2"/>
    <x v="7"/>
    <s v="211 Basisfinanciering, werking, investeringen van de WI"/>
    <s v="211 Financement de base, fonctionnement, investissements des IS"/>
    <x v="5"/>
    <n v="1801.8"/>
  </r>
  <r>
    <s v="Aanwerving personeel MvM"/>
    <s v="Recrutement personnel Smalls"/>
    <s v="255632121110"/>
    <s v="25  VOLKSGEZONDHEID, VEILIGHEID VAN DE VOEDSELKETEN EN LEEFMILIEU"/>
    <x v="9"/>
    <n v="290"/>
    <n v="55"/>
    <s v="07. Gezondheid"/>
    <x v="4"/>
    <s v="Federale overheid"/>
    <x v="2"/>
    <x v="7"/>
    <s v="211 Basisfinanciering, werking, investeringen van de WI"/>
    <s v="211 Financement de base, fonctionnement, investissements des IS"/>
    <x v="5"/>
    <n v="159.5"/>
  </r>
  <r>
    <s v="Forfaitaire niet-belastbare uitgaven"/>
    <s v="Indemnités fofaitaires non imposables"/>
    <s v="255632121199"/>
    <s v="25  VOLKSGEZONDHEID, VEILIGHEID VAN DE VOEDSELKETEN EN LEEFMILIEU"/>
    <x v="9"/>
    <n v="5"/>
    <n v="55"/>
    <s v="07. Gezondheid"/>
    <x v="4"/>
    <s v="Federale overheid"/>
    <x v="2"/>
    <x v="7"/>
    <s v="211 Basisfinanciering, werking, investeringen van de WI"/>
    <s v="211 Financement de base, fonctionnement, investissements des IS"/>
    <x v="5"/>
    <n v="2.75"/>
  </r>
  <r>
    <s v="Forfaitaire niet-belastbare uitgaven"/>
    <s v="Indemnités fofaitaires non imposables"/>
    <s v="255632121199"/>
    <s v="25  VOLKSGEZONDHEID, VEILIGHEID VAN DE VOEDSELKETEN EN LEEFMILIEU"/>
    <x v="9"/>
    <n v="12"/>
    <n v="55"/>
    <s v="07. Gezondheid"/>
    <x v="4"/>
    <s v="Federale overheid"/>
    <x v="2"/>
    <x v="7"/>
    <s v="211 Basisfinanciering, werking, investeringen van de WI"/>
    <s v="211 Financement de base, fonctionnement, investissements des IS"/>
    <x v="5"/>
    <n v="6.6"/>
  </r>
  <r>
    <s v="Toelagen verenigingen-organisaties publieke sector"/>
    <s v="Subsides associations-organisations secteur public"/>
    <s v="255632413001"/>
    <s v="25  VOLKSGEZONDHEID, VEILIGHEID VAN DE VOEDSELKETEN EN LEEFMILIEU"/>
    <x v="9"/>
    <n v="130"/>
    <n v="55"/>
    <s v="07. Gezondheid"/>
    <x v="4"/>
    <s v="Federale overheid"/>
    <x v="2"/>
    <x v="7"/>
    <s v="211 Basisfinanciering, werking, investeringen van de WI"/>
    <s v="211 Financement de base, fonctionnement, investissements des IS"/>
    <x v="5"/>
    <n v="71.5"/>
  </r>
  <r>
    <s v="Microbiologie: bouw lokalen"/>
    <s v="Microbiologie : construction bâtiments"/>
    <s v="255632720001"/>
    <s v="25  VOLKSGEZONDHEID, VEILIGHEID VAN DE VOEDSELKETEN EN LEEFMILIEU"/>
    <x v="9"/>
    <n v="154"/>
    <n v="55"/>
    <s v="07. Gezondheid"/>
    <x v="4"/>
    <s v="Federale overheid"/>
    <x v="2"/>
    <x v="7"/>
    <s v="211 Basisfinanciering, werking, investeringen van de WI"/>
    <s v="211 Financement de base, fonctionnement, investissements des IS"/>
    <x v="5"/>
    <n v="84.7"/>
  </r>
  <r>
    <s v="Microbiologie: Patrimoniale uitgaven"/>
    <s v="Microbiologie: Dépenses patrimoniales"/>
    <s v="255632742201"/>
    <s v="25  VOLKSGEZONDHEID, VEILIGHEID VAN DE VOEDSELKETEN EN LEEFMILIEU"/>
    <x v="9"/>
    <n v="616"/>
    <n v="55"/>
    <s v="07. Gezondheid"/>
    <x v="4"/>
    <s v="Federale overheid"/>
    <x v="2"/>
    <x v="7"/>
    <s v="211 Basisfinanciering, werking, investeringen van de WI"/>
    <s v="211 Financement de base, fonctionnement, investissements des IS"/>
    <x v="5"/>
    <n v="338.8"/>
  </r>
  <r>
    <s v="Microbiologie: Patrimoniale uitgaven IHE 'informatica'"/>
    <s v="Microbiologie: Dépenses patrimoniales IHE 'informatique'"/>
    <s v="255632742204"/>
    <s v="25  VOLKSGEZONDHEID, VEILIGHEID VAN DE VOEDSELKETEN EN LEEFMILIEU"/>
    <x v="9"/>
    <n v="75"/>
    <n v="55"/>
    <s v="07. Gezondheid"/>
    <x v="4"/>
    <s v="Federale overheid"/>
    <x v="2"/>
    <x v="7"/>
    <s v="211 Basisfinanciering, werking, investeringen van de WI"/>
    <s v="211 Financement de base, fonctionnement, investissements des IS"/>
    <x v="5"/>
    <n v="41.25"/>
  </r>
  <r>
    <s v="Wedden statutair personeel (CODA)"/>
    <s v="Traitements personnel statutaire (CODA)"/>
    <s v="255641110003"/>
    <s v="25  VOLKSGEZONDHEID, VEILIGHEID VAN DE VOEDSELKETEN EN LEEFMILIEU"/>
    <x v="9"/>
    <n v="4026"/>
    <n v="55"/>
    <s v="07. Gezondheid"/>
    <x v="4"/>
    <s v="Federale overheid"/>
    <x v="2"/>
    <x v="7"/>
    <s v="211 Basisfinanciering, werking, investeringen van de WI"/>
    <s v="211 Financement de base, fonctionnement, investissements des IS"/>
    <x v="5"/>
    <n v="2214.3000000000002"/>
  </r>
  <r>
    <s v="Wedden niet-statutair personeel (CODA)"/>
    <s v="Traitements personnel non-statutaire (CODA)"/>
    <s v="255641110004"/>
    <s v="25  VOLKSGEZONDHEID, VEILIGHEID VAN DE VOEDSELKETEN EN LEEFMILIEU"/>
    <x v="9"/>
    <n v="1204"/>
    <n v="55"/>
    <s v="07. Gezondheid"/>
    <x v="4"/>
    <s v="Federale overheid"/>
    <x v="2"/>
    <x v="7"/>
    <s v="211 Basisfinanciering, werking, investeringen van de WI"/>
    <s v="211 Financement de base, fonctionnement, investissements des IS"/>
    <x v="5"/>
    <n v="662.2"/>
  </r>
  <r>
    <s v="Personeel; sociale actie (CODA)"/>
    <s v="Personnel; action sociale (CODA)"/>
    <s v="255641114005"/>
    <s v="25  VOLKSGEZONDHEID, VEILIGHEID VAN DE VOEDSELKETEN EN LEEFMILIEU"/>
    <x v="9"/>
    <n v="22"/>
    <n v="55"/>
    <s v="07. Gezondheid"/>
    <x v="4"/>
    <s v="Federale overheid"/>
    <x v="2"/>
    <x v="7"/>
    <s v="211 Basisfinanciering, werking, investeringen van de WI"/>
    <s v="211 Financement de base, fonctionnement, investissements des IS"/>
    <x v="5"/>
    <n v="12.1"/>
  </r>
  <r>
    <s v="Werkingskosten (CODA)"/>
    <s v="Frais de fonctionnement (CODA)"/>
    <s v="255642121101"/>
    <s v="25  VOLKSGEZONDHEID, VEILIGHEID VAN DE VOEDSELKETEN EN LEEFMILIEU"/>
    <x v="9"/>
    <n v="1464"/>
    <n v="55"/>
    <s v="07. Gezondheid"/>
    <x v="4"/>
    <s v="Federale overheid"/>
    <x v="2"/>
    <x v="7"/>
    <s v="211 Basisfinanciering, werking, investeringen van de WI"/>
    <s v="211 Financement de base, fonctionnement, investissements des IS"/>
    <x v="5"/>
    <n v="805.2"/>
  </r>
  <r>
    <s v="Werkingskosten 'informatica' (CODA)"/>
    <s v="Frais de fonctionnement 'informatique' (CODA)"/>
    <s v="255642121104"/>
    <s v="25  VOLKSGEZONDHEID, VEILIGHEID VAN DE VOEDSELKETEN EN LEEFMILIEU"/>
    <x v="9"/>
    <n v="80"/>
    <n v="55"/>
    <s v="07. Gezondheid"/>
    <x v="4"/>
    <s v="Federale overheid"/>
    <x v="2"/>
    <x v="7"/>
    <s v="211 Basisfinanciering, werking, investeringen van de WI"/>
    <s v="211 Financement de base, fonctionnement, investissements des IS"/>
    <x v="5"/>
    <n v="44"/>
  </r>
  <r>
    <s v="Vermogensuitgaven (CODA)"/>
    <s v="Dépenses patrimoniales (CODA)"/>
    <s v="255642742201"/>
    <s v="25  VOLKSGEZONDHEID, VEILIGHEID VAN DE VOEDSELKETEN EN LEEFMILIEU"/>
    <x v="9"/>
    <n v="30"/>
    <n v="55"/>
    <s v="07. Gezondheid"/>
    <x v="4"/>
    <s v="Federale overheid"/>
    <x v="2"/>
    <x v="7"/>
    <s v="211 Basisfinanciering, werking, investeringen van de WI"/>
    <s v="211 Financement de base, fonctionnement, investissements des IS"/>
    <x v="5"/>
    <n v="16.5"/>
  </r>
  <r>
    <s v="Vermogensuitgaven 'informatica' (CODA)"/>
    <s v="Dépenses patrimoniales 'informatique' (CODA)"/>
    <s v="255642742204"/>
    <s v="25  VOLKSGEZONDHEID, VEILIGHEID VAN DE VOEDSELKETEN EN LEEFMILIEU"/>
    <x v="9"/>
    <n v="15"/>
    <n v="55"/>
    <s v="07. Gezondheid"/>
    <x v="4"/>
    <s v="Federale overheid"/>
    <x v="2"/>
    <x v="7"/>
    <s v="211 Basisfinanciering, werking, investeringen van de WI"/>
    <s v="211 Financement de base, fonctionnement, investissements des IS"/>
    <x v="5"/>
    <n v="8.25"/>
  </r>
  <r>
    <s v="Subsidie uitzonderlijke werkingskosten aan I.R.E."/>
    <s v="Subv. frais de fonct. except. de l'I.R.E."/>
    <s v="324250312220"/>
    <s v="32  ECONOMISCHE ZAKEN"/>
    <x v="10"/>
    <n v="425"/>
    <n v="16.5"/>
    <s v="06. Industriële productie en technologie"/>
    <x v="0"/>
    <s v="Federale overheid"/>
    <x v="2"/>
    <x v="7"/>
    <s v="232 IRE - Institut national des Radio-Eléments"/>
    <s v="232 IRE - Institut national des Radio-Eléments"/>
    <x v="5"/>
    <n v="70.125"/>
  </r>
  <r>
    <s v="Subsidie uitzonderlijke werkingskosten aan I.R.E."/>
    <s v="Subv. frais de fonct. except. de l'I.R.E."/>
    <s v="324250312220"/>
    <s v="32  ECONOMISCHE ZAKEN"/>
    <x v="10"/>
    <n v="425"/>
    <n v="38.5"/>
    <s v="07. Gezondheid"/>
    <x v="4"/>
    <s v="Federale overheid"/>
    <x v="2"/>
    <x v="7"/>
    <s v="232 IRE - Institut national des Radio-Eléments"/>
    <s v="232 IRE - Institut national des Radio-Eléments"/>
    <x v="5"/>
    <n v="163.625"/>
  </r>
  <r>
    <s v="Fusieonderzoek"/>
    <s v="Recherches fusion"/>
    <s v="324250312229"/>
    <s v="32  ECONOMISCHE ZAKEN"/>
    <x v="10"/>
    <n v="478"/>
    <n v="100"/>
    <s v="05. Energie"/>
    <x v="12"/>
    <s v="Federale overheid"/>
    <x v="2"/>
    <x v="7"/>
    <s v="410 O&amp;O-programma's en -projecten (subsidies en terugvorderbare voorschotten)"/>
    <s v="410 Programmes et projets de R&amp;D (subventions et avances récupérables)"/>
    <x v="0"/>
    <n v="478"/>
  </r>
  <r>
    <s v="Economische steun Oost-Europese landen "/>
    <s v="Aide économique aux pays de l'Europe de l'Est"/>
    <s v="324250313221"/>
    <s v="32  ECONOMISCHE ZAKEN"/>
    <x v="10"/>
    <n v="953"/>
    <n v="100"/>
    <s v="05. Energie"/>
    <x v="12"/>
    <s v="Federale overheid"/>
    <x v="2"/>
    <x v="7"/>
    <s v="730 Andere programma's en projecten op internationaal vlak"/>
    <s v="730 Autres programmes et projets au niveau international"/>
    <x v="3"/>
    <n v="953"/>
  </r>
  <r>
    <s v="Joint European Torus (J.E.T.) (Euratom verdrag)"/>
    <s v="Joint European Torus (J.E.T.) (trait Euratom)"/>
    <s v="324250353019"/>
    <s v="32  ECONOMISCHE ZAKEN"/>
    <x v="10"/>
    <n v="515"/>
    <n v="100"/>
    <s v="05. Energie"/>
    <x v="12"/>
    <s v="Federale overheid"/>
    <x v="2"/>
    <x v="7"/>
    <s v="730 Andere programma's en projecten op internationaal vlak"/>
    <s v="730 Autres programmes et projets au niveau international"/>
    <x v="3"/>
    <n v="515"/>
  </r>
  <r>
    <s v="Bijdrage E.C.K.O.-Genève"/>
    <s v="Cotisation C.E.R.N-Genève"/>
    <s v="324250354007"/>
    <s v="32  ECONOMISCHE ZAKEN"/>
    <x v="10"/>
    <n v="29475"/>
    <n v="100"/>
    <s v="13. Algemene kennisvooruitgang: O&amp;O gefinancierd uit andere bronnen dan AUF"/>
    <x v="1"/>
    <s v="Federale overheid"/>
    <x v="2"/>
    <x v="7"/>
    <s v="730 Andere programma's en projecten op internationaal vlak"/>
    <s v="730 Autres programmes et projets au niveau international"/>
    <x v="3"/>
    <n v="29475"/>
  </r>
  <r>
    <s v="Bijdrage R&amp;D-energieprogramma's"/>
    <s v="Contribution programme's-R&amp;D Energie"/>
    <s v="324250354008"/>
    <s v="32  ECONOMISCHE ZAKEN"/>
    <x v="10"/>
    <n v="262"/>
    <n v="100"/>
    <s v="05. Energie"/>
    <x v="12"/>
    <s v="Federale overheid"/>
    <x v="2"/>
    <x v="7"/>
    <s v="730 Andere programma's en projecten op internationaal vlak"/>
    <s v="730 Autres programmes et projets au niveau international"/>
    <x v="3"/>
    <n v="262"/>
  </r>
  <r>
    <s v="Subsidie aan S.C.K.: werking"/>
    <s v="Subvention au C.E.N.: fonctionnement"/>
    <s v="324250414005"/>
    <s v="32  ECONOMISCHE ZAKEN"/>
    <x v="10"/>
    <n v="39187"/>
    <n v="55"/>
    <s v="05. Energie"/>
    <x v="12"/>
    <s v="Federale overheid"/>
    <x v="2"/>
    <x v="7"/>
    <s v="233 SCK - Studiecentrum voor Kernenergie"/>
    <s v="233 CEN - Centre d'études de l'énergie nucléaire"/>
    <x v="5"/>
    <n v="21552.85"/>
  </r>
  <r>
    <s v="Subsidie aan I.I.K.W."/>
    <s v="Subvention  l'I.I.S.N."/>
    <s v="324250452301"/>
    <s v="32  ECONOMISCHE ZAKEN"/>
    <x v="10"/>
    <n v="3670"/>
    <n v="100"/>
    <s v="13. Algemene kennisvooruitgang: O&amp;O gefinancierd uit andere bronnen dan AUF"/>
    <x v="1"/>
    <s v="Federale overheid"/>
    <x v="2"/>
    <x v="7"/>
    <s v="530 IIKW - Interuniversitair Instituut voor Kernwetenschappen"/>
    <s v="530 IISN - Institut interuniversitaire des Sciences nucléaires"/>
    <x v="2"/>
    <n v="3670"/>
  </r>
  <r>
    <s v="Subs. Invest. aan I.R.E.(ontruiming/verwerk. radioact. afvalst. en kosten veroorzaakt door de BR2)"/>
    <s v="Subv. pour Investi.  I.R.E. (évacuation et traitement des résidus radioactifs et frais de BR2)"/>
    <s v="324250511107"/>
    <s v="32  ECONOMISCHE ZAKEN"/>
    <x v="10"/>
    <n v="1341"/>
    <n v="16.5"/>
    <s v="06. Industriële productie en technologie"/>
    <x v="0"/>
    <s v="Federale overheid"/>
    <x v="2"/>
    <x v="7"/>
    <s v="232 IRE - Institut national des Radio-Eléments"/>
    <s v="232 IRE - Institut national des Radio-Eléments"/>
    <x v="5"/>
    <n v="221.26499999999999"/>
  </r>
  <r>
    <s v="Subs. Invest. aan I.R.E.(ontruiming/verwerk. radioact. afvalst. en kosten veroorzaakt door de BR2)"/>
    <s v="Subv. pour Investi.  I.R.E. (évacuation et traitement des résidus radioactifs et frais de BR2)"/>
    <s v="324250511107"/>
    <s v="32  ECONOMISCHE ZAKEN"/>
    <x v="10"/>
    <n v="1341"/>
    <n v="38.5"/>
    <s v="07. Gezondheid"/>
    <x v="4"/>
    <s v="Federale overheid"/>
    <x v="2"/>
    <x v="7"/>
    <s v="232 IRE - Institut national des Radio-Eléments"/>
    <s v="232 IRE - Institut national des Radio-Eléments"/>
    <x v="5"/>
    <n v="516.28499999999997"/>
  </r>
  <r>
    <s v="Subsidie voor buitengewone Investeringen door S.C.K."/>
    <s v="Subvention pour Investissements exceptionnels par C.E.N."/>
    <s v="324250614103"/>
    <s v="32  ECONOMISCHE ZAKEN"/>
    <x v="10"/>
    <n v="3936"/>
    <n v="55"/>
    <s v="05. Energie"/>
    <x v="12"/>
    <s v="Federale overheid"/>
    <x v="2"/>
    <x v="7"/>
    <s v="233 SCK - Studiecentrum voor Kernenergie"/>
    <s v="233 CEN - Centre d'études de l'énergie nucléaire"/>
    <x v="5"/>
    <n v="2164.8000000000002"/>
  </r>
  <r>
    <s v="Terugvorderbaar voorschot onderzoeksprogr. AIRBUS"/>
    <s v="Avances récupérables progr. de recherche AIRBUS"/>
    <s v="324440811203"/>
    <s v="32  ECONOMISCHE ZAKEN"/>
    <x v="10"/>
    <n v="10293"/>
    <n v="100"/>
    <s v="06. Industriële productie en technologie"/>
    <x v="0"/>
    <s v="Federale overheid"/>
    <x v="2"/>
    <x v="7"/>
    <s v="625 Fonds bestemd voor de financiering van het industrieel onderzoek (subsidies en terugvorderbare voorschotten)"/>
    <s v="625 Fonds destiné au financement de la recherche industrielle (subventions et avances récupérables)"/>
    <x v="1"/>
    <n v="10293"/>
  </r>
  <r>
    <s v="Gebouw Metrologie"/>
    <s v="Bâtiment Métrologie"/>
    <s v="324604722205"/>
    <s v="32  ECONOMISCHE ZAKEN"/>
    <x v="10"/>
    <n v="455"/>
    <n v="55"/>
    <s v="06. Industriële productie en technologie"/>
    <x v="0"/>
    <s v="Federale overheid"/>
    <x v="2"/>
    <x v="7"/>
    <s v="211 Basisfinanciering, werking, investeringen van de WI"/>
    <s v="211 Financement de base, fonctionnement, investissements des IS"/>
    <x v="5"/>
    <n v="250.25"/>
  </r>
  <r>
    <s v="Toelage I.V.K (koeltechniek)"/>
    <s v="Subvention I.I.F (froid)"/>
    <s v="324640354009"/>
    <s v="32  ECONOMISCHE ZAKEN"/>
    <x v="10"/>
    <n v="29"/>
    <n v="100"/>
    <s v="06. Industriële productie en technologie"/>
    <x v="0"/>
    <s v="Federale overheid"/>
    <x v="2"/>
    <x v="7"/>
    <s v="720 Andere Belgische bijdragen aan internationale organisaties, instellingen en verenigingen"/>
    <s v="720 Autres contributions belges aux organisations, institutions et associations internationales"/>
    <x v="3"/>
    <n v="29"/>
  </r>
  <r>
    <s v="Pre-normatief onderzoek"/>
    <s v="Recherche prénormative"/>
    <s v="324650313230"/>
    <s v="32  ECONOMISCHE ZAKEN"/>
    <x v="10"/>
    <n v="4352"/>
    <n v="55"/>
    <s v="06. Industriële productie en technologie"/>
    <x v="0"/>
    <s v="Federale overheid"/>
    <x v="2"/>
    <x v="7"/>
    <s v="234 BIN - Belgisch Instituut voor Normalisatie"/>
    <s v="234 IBN - Institut belge de normalisation"/>
    <x v="5"/>
    <n v="2393.6"/>
  </r>
  <r>
    <s v="Subsidie NBN"/>
    <s v="Subvention au NBN"/>
    <s v="324650414031"/>
    <s v="32  ECONOMISCHE ZAKEN"/>
    <x v="10"/>
    <n v="2772"/>
    <n v="55"/>
    <s v="06. Industriële productie en technologie"/>
    <x v="0"/>
    <s v="Federale overheid"/>
    <x v="2"/>
    <x v="7"/>
    <s v="234 BIN - Belgisch Instituut voor Normalisatie"/>
    <s v="234 IBN - Institut belge de normalisation"/>
    <x v="5"/>
    <n v="1524.6"/>
  </r>
  <r>
    <s v="Bezoldigingen Rijkspersoneel"/>
    <s v="Rémunération personnel stat."/>
    <s v="462101110003"/>
    <s v="11  FEDERAAL WETENSCHAPSBELEID"/>
    <x v="1"/>
    <n v="6692"/>
    <n v="55"/>
    <s v="11. Politieke en sociale systemen, structuren en processen"/>
    <x v="7"/>
    <s v="Federale overheid"/>
    <x v="2"/>
    <x v="7"/>
    <s v="312 Administratie, controle, commissies, jury's..."/>
    <s v="312 Administration, contrôle, commissions, jurys..."/>
    <x v="6"/>
    <n v="3680.6"/>
  </r>
  <r>
    <s v="Bezoldiging niet-statutair personeel"/>
    <s v="Rémunération personnel non statutaire"/>
    <s v="462101110004"/>
    <s v="11  FEDERAAL WETENSCHAPSBELEID"/>
    <x v="1"/>
    <n v="2731"/>
    <n v="55"/>
    <s v="11. Politieke en sociale systemen, structuren en processen"/>
    <x v="7"/>
    <s v="Federale overheid"/>
    <x v="2"/>
    <x v="7"/>
    <s v="312 Administratie, controle, commissies, jury's..."/>
    <s v="312 Administration, contrôle, commissions, jurys..."/>
    <x v="6"/>
    <n v="1502.05"/>
  </r>
  <r>
    <s v="Fed. Raad voor Wetensch. beleid: bezold. voorzitter"/>
    <s v="Conseil féd. polit. scientif. : rénumération président"/>
    <s v="462101110010"/>
    <s v="11  FEDERAAL WETENSCHAPSBELEID"/>
    <x v="1"/>
    <n v="25"/>
    <n v="55"/>
    <s v="11. Politieke en sociale systemen, structuren en processen"/>
    <x v="7"/>
    <s v="Federale overheid"/>
    <x v="2"/>
    <x v="7"/>
    <s v="312 Administratie, controle, commissies, jury's..."/>
    <s v="312 Administration, contrôle, commissions, jurys..."/>
    <x v="6"/>
    <n v="13.75"/>
  </r>
  <r>
    <s v="Aankoop niet duurzame goederen &amp; diensten"/>
    <s v="Achats biens non durables et services"/>
    <s v="462101121101"/>
    <s v="11  FEDERAAL WETENSCHAPSBELEID"/>
    <x v="1"/>
    <n v="1157"/>
    <n v="55"/>
    <s v="11. Politieke en sociale systemen, structuren en processen"/>
    <x v="7"/>
    <s v="Federale overheid"/>
    <x v="2"/>
    <x v="7"/>
    <s v="312 Administratie, controle, commissies, jury's..."/>
    <s v="312 Administration, contrôle, commissions, jurys..."/>
    <x v="6"/>
    <n v="636.35"/>
  </r>
  <r>
    <s v="Bureautica-systeem POD"/>
    <s v="Système bureautique/informatique SPP"/>
    <s v="462101121104"/>
    <s v="11  FEDERAAL WETENSCHAPSBELEID"/>
    <x v="1"/>
    <n v="65"/>
    <n v="55"/>
    <s v="06. Industriële productie en technologie"/>
    <x v="0"/>
    <s v="Federale overheid"/>
    <x v="2"/>
    <x v="7"/>
    <s v="410 O&amp;O-programma's en -projecten (subsidies en terugvorderbare voorschotten)"/>
    <s v="410 Programmes et projets de R&amp;D (subventions et avances récupérables)"/>
    <x v="0"/>
    <n v="35.75"/>
  </r>
  <r>
    <s v="Fed. Raad voor Wetensch. beleid: werking"/>
    <s v="Conseil féd. polit. scientif. : fonctionnement"/>
    <s v="462101121110"/>
    <s v="11  FEDERAAL WETENSCHAPSBELEID"/>
    <x v="1"/>
    <n v="8"/>
    <n v="55"/>
    <s v="11. Politieke en sociale systemen, structuren en processen"/>
    <x v="7"/>
    <s v="Federale overheid"/>
    <x v="2"/>
    <x v="7"/>
    <s v="312 Administratie, controle, commissies, jury's..."/>
    <s v="312 Administration, contrôle, commissions, jurys..."/>
    <x v="6"/>
    <n v="4.4000000000000004"/>
  </r>
  <r>
    <s v="Promotie wetenschapsbeleid"/>
    <s v="Promotion politique scientifique"/>
    <s v="462101121121"/>
    <s v="11  FEDERAAL WETENSCHAPSBELEID"/>
    <x v="1"/>
    <n v="201"/>
    <n v="55"/>
    <s v="11. Politieke en sociale systemen, structuren en processen"/>
    <x v="7"/>
    <s v="Federale overheid"/>
    <x v="2"/>
    <x v="7"/>
    <s v="312 Administratie, controle, commissies, jury's..."/>
    <s v="312 Administration, contrôle, commissions, jurys..."/>
    <x v="6"/>
    <n v="110.55"/>
  </r>
  <r>
    <s v="Sociale dienst"/>
    <s v="Service social"/>
    <s v="462101416005"/>
    <s v="11  FEDERAAL WETENSCHAPSBELEID"/>
    <x v="1"/>
    <n v="203"/>
    <n v="55"/>
    <s v="11. Politieke en sociale systemen, structuren en processen"/>
    <x v="7"/>
    <s v="Federale overheid"/>
    <x v="2"/>
    <x v="7"/>
    <s v="312 Administratie, controle, commissies, jury's..."/>
    <s v="312 Administration, contrôle, commissions, jurys..."/>
    <x v="6"/>
    <n v="111.65"/>
  </r>
  <r>
    <s v="Uitrusting"/>
    <s v="Biens durables"/>
    <s v="462101742201"/>
    <s v="11  FEDERAAL WETENSCHAPSBELEID"/>
    <x v="1"/>
    <n v="53"/>
    <n v="55"/>
    <s v="11. Politieke en sociale systemen, structuren en processen"/>
    <x v="7"/>
    <s v="Federale overheid"/>
    <x v="2"/>
    <x v="7"/>
    <s v="312 Administratie, controle, commissies, jury's..."/>
    <s v="312 Administration, contrôle, commissions, jurys..."/>
    <x v="6"/>
    <n v="29.15"/>
  </r>
  <r>
    <s v="Investeringsuitgaven inzake de informatica"/>
    <s v="Dépenses d'investissement relatives à l'informatique"/>
    <s v="462101742204"/>
    <s v="11  FEDERAAL WETENSCHAPSBELEID"/>
    <x v="1"/>
    <n v="88"/>
    <n v="55"/>
    <s v="06. Industriële productie en technologie"/>
    <x v="0"/>
    <s v="Federale overheid"/>
    <x v="2"/>
    <x v="7"/>
    <s v="312 Administratie, controle, commissies, jury's..."/>
    <s v="312 Administration, contrôle, commissions, jurys..."/>
    <x v="6"/>
    <n v="48.4"/>
  </r>
  <r>
    <s v="Contractueel personeel O&amp;O nationaal en IUAP"/>
    <s v="Personnel contractuel R&amp;D nationale et PAI"/>
    <s v="466011110016"/>
    <s v="11  FEDERAAL WETENSCHAPSBELEID"/>
    <x v="1"/>
    <n v="3029"/>
    <n v="100"/>
    <s v="13. Algemene kennisvooruitgang: O&amp;O gefinancierd uit andere bronnen dan AUF"/>
    <x v="1"/>
    <s v="Federale overheid"/>
    <x v="2"/>
    <x v="7"/>
    <s v="430 IUAP - Interuniversitaire attractiepolen"/>
    <s v="430 PAI - Pôles d'Attraction interuniversitaires"/>
    <x v="0"/>
    <n v="3029"/>
  </r>
  <r>
    <s v="Wetenschap voor duurzame ontwikkeling"/>
    <s v="Science pour développement durable"/>
    <s v="466011121117"/>
    <s v="11  FEDERAAL WETENSCHAPSBELEID"/>
    <x v="1"/>
    <n v="944"/>
    <n v="100"/>
    <s v="13. Algemene kennisvooruitgang: O&amp;O gefinancierd uit andere bronnen dan AUF"/>
    <x v="1"/>
    <s v="Federale overheid"/>
    <x v="2"/>
    <x v="7"/>
    <s v="324 Subsidies voor studies, enquêtes, expertise-contracten, onderzoekcontracten, acties n.e.g."/>
    <s v="324 Subventions pour études, enquêtes, contrats d'expertise, contrats de recherche, actions n.c.a."/>
    <x v="6"/>
    <n v="944"/>
  </r>
  <r>
    <s v="Beheer O&amp;O nationaal en IUAP"/>
    <s v="Gestion R&amp;D nationale et PAI"/>
    <s v="466011121118"/>
    <s v="11  FEDERAAL WETENSCHAPSBELEID"/>
    <x v="1"/>
    <n v="607"/>
    <n v="100"/>
    <s v="13. Algemene kennisvooruitgang: O&amp;O gefinancierd uit andere bronnen dan AUF"/>
    <x v="1"/>
    <s v="Federale overheid"/>
    <x v="2"/>
    <x v="7"/>
    <s v="430 IUAP - Interuniversitaire attractiepolen"/>
    <s v="430 PAI - Pôles d'Attraction interuniversitaires"/>
    <x v="0"/>
    <n v="607"/>
  </r>
  <r>
    <s v="Contrac-Regeringsinit O&amp;O nationaal - Deel ABDA"/>
    <s v="Cont-Impuls gouver R&amp;D national - Partie ABDA"/>
    <s v="466011413051"/>
    <s v="11  FEDERAAL WETENSCHAPSBELEID"/>
    <x v="1"/>
    <n v="10373"/>
    <n v="1.4922152546939829"/>
    <s v="01. Exploratie en exploitatie van het aardse milieu"/>
    <x v="8"/>
    <s v="Federale overheid"/>
    <x v="2"/>
    <x v="7"/>
    <s v="410 O&amp;O-programma's en -projecten (subsidies en terugvorderbare voorschotten)"/>
    <s v="410 Programmes et projets de R&amp;D (subventions et avances récupérables)"/>
    <x v="0"/>
    <n v="154.78748836940684"/>
  </r>
  <r>
    <s v="Contrac-Regeringsinit O&amp;O nationaal - Deel ABDA"/>
    <s v="Cont-Impuls gouver R&amp;D national - Partie ABDA"/>
    <s v="466011413051"/>
    <s v="11  FEDERAAL WETENSCHAPSBELEID"/>
    <x v="1"/>
    <n v="10373"/>
    <n v="33.408042689911554"/>
    <s v="02. Milieubeheer en milieuzorg"/>
    <x v="9"/>
    <s v="Federale overheid"/>
    <x v="2"/>
    <x v="7"/>
    <s v="410 O&amp;O-programma's en -projecten (subsidies en terugvorderbare voorschotten)"/>
    <s v="410 Programmes et projets de R&amp;D (subventions et avances récupérables)"/>
    <x v="0"/>
    <n v="3465.4162682245251"/>
  </r>
  <r>
    <s v="Contrac-Regeringsinit O&amp;O nationaal - Deel ABDA"/>
    <s v="Cont-Impuls gouver R&amp;D national - Partie ABDA"/>
    <s v="466011413051"/>
    <s v="11  FEDERAAL WETENSCHAPSBELEID"/>
    <x v="1"/>
    <n v="10373"/>
    <n v="3.999486711864308"/>
    <s v="03. Exploratie en exploitatie van de ruimte"/>
    <x v="10"/>
    <s v="Federale overheid"/>
    <x v="2"/>
    <x v="7"/>
    <s v="410 O&amp;O-programma's en -projecten (subsidies en terugvorderbare voorschotten)"/>
    <s v="410 Programmes et projets de R&amp;D (subventions et avances récupérables)"/>
    <x v="0"/>
    <n v="414.86675662168471"/>
  </r>
  <r>
    <s v="Contrac-Regeringsinit O&amp;O nationaal - Deel ABDA"/>
    <s v="Cont-Impuls gouver R&amp;D national - Partie ABDA"/>
    <s v="466011413051"/>
    <s v="11  FEDERAAL WETENSCHAPSBELEID"/>
    <x v="1"/>
    <n v="10373"/>
    <n v="4.3345041868664618"/>
    <s v="06. Industriële productie en technologie"/>
    <x v="0"/>
    <s v="Federale overheid"/>
    <x v="2"/>
    <x v="7"/>
    <s v="410 O&amp;O-programma's en -projecten (subsidies en terugvorderbare voorschotten)"/>
    <s v="410 Programmes et projets de R&amp;D (subventions et avances récupérables)"/>
    <x v="0"/>
    <n v="449.61811930365809"/>
  </r>
  <r>
    <s v="Contrac-Regeringsinit O&amp;O nationaal - Deel ABDA"/>
    <s v="Cont-Impuls gouver R&amp;D national - Partie ABDA"/>
    <s v="466011413051"/>
    <s v="11  FEDERAAL WETENSCHAPSBELEID"/>
    <x v="1"/>
    <n v="10373"/>
    <n v="2.9780911142752715"/>
    <s v="07. Gezondheid"/>
    <x v="4"/>
    <s v="Federale overheid"/>
    <x v="2"/>
    <x v="7"/>
    <s v="410 O&amp;O-programma's en -projecten (subsidies en terugvorderbare voorschotten)"/>
    <s v="410 Programmes et projets de R&amp;D (subventions et avances récupérables)"/>
    <x v="0"/>
    <n v="308.9173912837739"/>
  </r>
  <r>
    <s v="Contrac-Regeringsinit O&amp;O nationaal - Deel ABDA"/>
    <s v="Cont-Impuls gouver R&amp;D national - Partie ABDA"/>
    <s v="466011413051"/>
    <s v="11  FEDERAAL WETENSCHAPSBELEID"/>
    <x v="1"/>
    <n v="10373"/>
    <n v="2.1672520934332309"/>
    <s v="08. Landbouw"/>
    <x v="6"/>
    <s v="Federale overheid"/>
    <x v="2"/>
    <x v="7"/>
    <s v="410 O&amp;O-programma's en -projecten (subsidies en terugvorderbare voorschotten)"/>
    <s v="410 Programmes et projets de R&amp;D (subventions et avances récupérables)"/>
    <x v="0"/>
    <n v="224.80905965182905"/>
  </r>
  <r>
    <s v="Contrac-Regeringsinit O&amp;O nationaal - Deel ABDA"/>
    <s v="Cont-Impuls gouver R&amp;D national - Partie ABDA"/>
    <s v="466011413051"/>
    <s v="11  FEDERAAL WETENSCHAPSBELEID"/>
    <x v="1"/>
    <n v="10373"/>
    <n v="20.777207732801443"/>
    <s v="10. Cultuur, recreatie, godsdienst en media"/>
    <x v="5"/>
    <s v="Federale overheid"/>
    <x v="2"/>
    <x v="7"/>
    <s v="410 O&amp;O-programma's en -projecten (subsidies en terugvorderbare voorschotten)"/>
    <s v="410 Programmes et projets de R&amp;D (subventions et avances récupérables)"/>
    <x v="0"/>
    <n v="2155.2197581234936"/>
  </r>
  <r>
    <s v="Contrac-Regeringsinit O&amp;O nationaal - Deel ABDA"/>
    <s v="Cont-Impuls gouver R&amp;D national - Partie ABDA"/>
    <s v="466011413051"/>
    <s v="11  FEDERAAL WETENSCHAPSBELEID"/>
    <x v="1"/>
    <n v="10373"/>
    <n v="16.658948771762475"/>
    <s v="11. Politieke en sociale systemen, structuren en processen"/>
    <x v="7"/>
    <s v="Federale overheid"/>
    <x v="2"/>
    <x v="7"/>
    <s v="410 O&amp;O-programma's en -projecten (subsidies en terugvorderbare voorschotten)"/>
    <s v="410 Programmes et projets de R&amp;D (subventions et avances récupérables)"/>
    <x v="0"/>
    <n v="1728.0327560949215"/>
  </r>
  <r>
    <s v="Contrac-Regeringsinit O&amp;O nationaal - Deel ABDA"/>
    <s v="Cont-Impuls gouver R&amp;D national - Partie ABDA"/>
    <s v="466011413051"/>
    <s v="11  FEDERAAL WETENSCHAPSBELEID"/>
    <x v="1"/>
    <n v="10373"/>
    <n v="14.184251444391277"/>
    <s v="13. Algemene kennisvooruitgang: O&amp;O gefinancierd uit andere bronnen dan AUF"/>
    <x v="1"/>
    <s v="Federale overheid"/>
    <x v="2"/>
    <x v="7"/>
    <s v="410 O&amp;O-programma's en -projecten (subsidies en terugvorderbare voorschotten)"/>
    <s v="410 Programmes et projets de R&amp;D (subventions et avances récupérables)"/>
    <x v="0"/>
    <n v="1471.3324023267071"/>
  </r>
  <r>
    <s v="Interuniversitaire attractiepolen (autonoom onderwijs)"/>
    <s v="Pôles d'attraction interuniversitaires (enseignement autonome)"/>
    <s v="466011443001"/>
    <s v="11  FEDERAAL WETENSCHAPSBELEID"/>
    <x v="1"/>
    <n v="31306"/>
    <n v="100"/>
    <s v="13. Algemene kennisvooruitgang: O&amp;O gefinancierd uit andere bronnen dan AUF"/>
    <x v="1"/>
    <s v="Federale overheid"/>
    <x v="2"/>
    <x v="7"/>
    <s v="430 IUAP - Interuniversitaire attractiepolen"/>
    <s v="430 PAI - Pôles d'Attraction interuniversitaires"/>
    <x v="0"/>
    <n v="31306"/>
  </r>
  <r>
    <s v="Contrac-Regeringsinit O&amp;O nationaal"/>
    <s v="Cont-Impuls gouver R&amp;D national"/>
    <s v="466011450051"/>
    <s v="11  FEDERAAL WETENSCHAPSBELEID"/>
    <x v="1"/>
    <n v="24205"/>
    <n v="1.635249289164002"/>
    <s v="01. Exploratie en exploitatie van het aardse milieu"/>
    <x v="8"/>
    <s v="Federale overheid"/>
    <x v="2"/>
    <x v="7"/>
    <s v="410 O&amp;O-programma's en -projecten (subsidies en terugvorderbare voorschotten)"/>
    <s v="410 Programmes et projets de R&amp;D (subventions et avances récupérables)"/>
    <x v="0"/>
    <n v="395.81209044214665"/>
  </r>
  <r>
    <s v="Contrac-Regeringsinit O&amp;O nationaal"/>
    <s v="Cont-Impuls gouver R&amp;D national"/>
    <s v="466011450051"/>
    <s v="11  FEDERAAL WETENSCHAPSBELEID"/>
    <x v="1"/>
    <n v="24205"/>
    <n v="24.408917534704809"/>
    <s v="02. Milieubeheer en milieuzorg"/>
    <x v="9"/>
    <s v="Federale overheid"/>
    <x v="2"/>
    <x v="7"/>
    <s v="410 O&amp;O-programma's en -projecten (subsidies en terugvorderbare voorschotten)"/>
    <s v="410 Programmes et projets de R&amp;D (subventions et avances récupérables)"/>
    <x v="0"/>
    <n v="5908.1784892752985"/>
  </r>
  <r>
    <s v="Contrac-Regeringsinit O&amp;O nationaal"/>
    <s v="Cont-Impuls gouver R&amp;D national"/>
    <s v="466011450051"/>
    <s v="11  FEDERAAL WETENSCHAPSBELEID"/>
    <x v="1"/>
    <n v="24205"/>
    <n v="1.6292364185117953"/>
    <s v="03. Exploratie en exploitatie van de ruimte"/>
    <x v="10"/>
    <s v="Federale overheid"/>
    <x v="2"/>
    <x v="7"/>
    <s v="410 O&amp;O-programma's en -projecten (subsidies en terugvorderbare voorschotten)"/>
    <s v="410 Programmes et projets de R&amp;D (subventions et avances récupérables)"/>
    <x v="0"/>
    <n v="394.35667510078002"/>
  </r>
  <r>
    <s v="Contrac-Regeringsinit O&amp;O nationaal"/>
    <s v="Cont-Impuls gouver R&amp;D national"/>
    <s v="466011450051"/>
    <s v="11  FEDERAAL WETENSCHAPSBELEID"/>
    <x v="1"/>
    <n v="24205"/>
    <n v="4.2058362423441613"/>
    <s v="06. Industriële productie en technologie"/>
    <x v="0"/>
    <s v="Federale overheid"/>
    <x v="2"/>
    <x v="7"/>
    <s v="410 O&amp;O-programma's en -projecten (subsidies en terugvorderbare voorschotten)"/>
    <s v="410 Programmes et projets de R&amp;D (subventions et avances récupérables)"/>
    <x v="0"/>
    <n v="1018.0226624594043"/>
  </r>
  <r>
    <s v="Contrac-Regeringsinit O&amp;O nationaal"/>
    <s v="Cont-Impuls gouver R&amp;D national"/>
    <s v="466011450051"/>
    <s v="11  FEDERAAL WETENSCHAPSBELEID"/>
    <x v="1"/>
    <n v="24205"/>
    <n v="2.9914788889885826"/>
    <s v="07. Gezondheid"/>
    <x v="4"/>
    <s v="Federale overheid"/>
    <x v="2"/>
    <x v="7"/>
    <s v="410 O&amp;O-programma's en -projecten (subsidies en terugvorderbare voorschotten)"/>
    <s v="410 Programmes et projets de R&amp;D (subventions et avances récupérables)"/>
    <x v="0"/>
    <n v="724.08746507968635"/>
  </r>
  <r>
    <s v="Contrac-Regeringsinit O&amp;O nationaal"/>
    <s v="Cont-Impuls gouver R&amp;D national"/>
    <s v="466011450051"/>
    <s v="11  FEDERAAL WETENSCHAPSBELEID"/>
    <x v="1"/>
    <n v="24205"/>
    <n v="2.1029181211720807"/>
    <s v="08. Landbouw"/>
    <x v="6"/>
    <s v="Federale overheid"/>
    <x v="2"/>
    <x v="7"/>
    <s v="410 O&amp;O-programma's en -projecten (subsidies en terugvorderbare voorschotten)"/>
    <s v="410 Programmes et projets de R&amp;D (subventions et avances récupérables)"/>
    <x v="0"/>
    <n v="509.01133122970214"/>
  </r>
  <r>
    <s v="Contrac-Regeringsinit O&amp;O nationaal"/>
    <s v="Cont-Impuls gouver R&amp;D national"/>
    <s v="466011450051"/>
    <s v="11  FEDERAAL WETENSCHAPSBELEID"/>
    <x v="1"/>
    <n v="24205"/>
    <n v="3.1875130364606887"/>
    <s v="10. Cultuur, recreatie, godsdienst en media"/>
    <x v="5"/>
    <s v="Federale overheid"/>
    <x v="2"/>
    <x v="7"/>
    <s v="410 O&amp;O-programma's en -projecten (subsidies en terugvorderbare voorschotten)"/>
    <s v="410 Programmes et projets de R&amp;D (subventions et avances récupérables)"/>
    <x v="0"/>
    <n v="771.53753047530972"/>
  </r>
  <r>
    <s v="Contrac-Regeringsinit O&amp;O nationaal"/>
    <s v="Cont-Impuls gouver R&amp;D national"/>
    <s v="466011450051"/>
    <s v="11  FEDERAAL WETENSCHAPSBELEID"/>
    <x v="1"/>
    <n v="24205"/>
    <n v="19.164338336519631"/>
    <s v="11. Politieke en sociale systemen, structuren en processen"/>
    <x v="7"/>
    <s v="Federale overheid"/>
    <x v="2"/>
    <x v="7"/>
    <s v="410 O&amp;O-programma's en -projecten (subsidies en terugvorderbare voorschotten)"/>
    <s v="410 Programmes et projets de R&amp;D (subventions et avances récupérables)"/>
    <x v="0"/>
    <n v="4638.7280943545766"/>
  </r>
  <r>
    <s v="Contrac-Regeringsinit O&amp;O nationaal"/>
    <s v="Cont-Impuls gouver R&amp;D national"/>
    <s v="466011450051"/>
    <s v="11  FEDERAAL WETENSCHAPSBELEID"/>
    <x v="1"/>
    <n v="24205"/>
    <n v="40.674512132134261"/>
    <s v="13. Algemene kennisvooruitgang: O&amp;O gefinancierd uit andere bronnen dan AUF"/>
    <x v="1"/>
    <s v="Federale overheid"/>
    <x v="2"/>
    <x v="7"/>
    <s v="410 O&amp;O-programma's en -projecten (subsidies en terugvorderbare voorschotten)"/>
    <s v="410 Programmes et projets de R&amp;D (subventions et avances récupérables)"/>
    <x v="0"/>
    <n v="9845.2656615830983"/>
  </r>
  <r>
    <s v="Opdracht voor derden"/>
    <s v="Mission pour tiers"/>
    <s v="466011450071"/>
    <s v="11  FEDERAAL WETENSCHAPSBELEID"/>
    <x v="1"/>
    <n v="800"/>
    <n v="100"/>
    <s v="11. Politieke en sociale systemen, structuren en processen"/>
    <x v="7"/>
    <s v="Federale overheid"/>
    <x v="2"/>
    <x v="7"/>
    <s v="314 Subsidies voor studies, enquêtes, onderzoek-contracten, acties n.e.g."/>
    <s v="314 Subventions pour études, enquêtes, contrats de recherche, actions n.c.a."/>
    <x v="6"/>
    <n v="800"/>
  </r>
  <r>
    <s v="Acad. Overz. Wetensc. (wedde personeel)"/>
    <s v="Acad. Sciences d'Outre-Mer. (traitement du personnel)"/>
    <s v="466013110004"/>
    <s v="11  FEDERAAL WETENSCHAPSBELEID"/>
    <x v="1"/>
    <n v="385"/>
    <n v="55"/>
    <s v="01. Exploratie en exploitatie van het aardse milieu"/>
    <x v="8"/>
    <s v="Federale overheid"/>
    <x v="2"/>
    <x v="7"/>
    <s v="211 Basisfinanciering, werking, investeringen van de WI"/>
    <s v="211 Financement de base, fonctionnement, investissements des IS"/>
    <x v="5"/>
    <n v="211.75"/>
  </r>
  <r>
    <s v="Academie Overzeese Wetenschappen (O)(financ. wet. publikaties)"/>
    <s v="Académie Sciences d'Outre-Mer (fin. publ. scient.)"/>
    <s v="466013413001"/>
    <s v="11  FEDERAAL WETENSCHAPSBELEID"/>
    <x v="1"/>
    <n v="111"/>
    <n v="55"/>
    <s v="01. Exploratie en exploitatie van het aardse milieu"/>
    <x v="8"/>
    <s v="Federale overheid"/>
    <x v="2"/>
    <x v="7"/>
    <s v="211 Basisfinanciering, werking, investeringen van de WI"/>
    <s v="211 Financement de base, fonctionnement, investissements des IS"/>
    <x v="5"/>
    <n v="61.05"/>
  </r>
  <r>
    <s v="Toelage academie voor de nationale commissies"/>
    <s v="Subv. Académie pour les commissions nationales"/>
    <s v="466013413005"/>
    <s v="11  FEDERAAL WETENSCHAPSBELEID"/>
    <x v="1"/>
    <n v="222"/>
    <n v="55"/>
    <s v="10. Cultuur, recreatie, godsdienst en media"/>
    <x v="5"/>
    <s v="Federale overheid"/>
    <x v="2"/>
    <x v="7"/>
    <s v="220 Academies"/>
    <s v="220 Académies"/>
    <x v="5"/>
    <n v="122.1"/>
  </r>
  <r>
    <s v="Dekken van de O&amp;O uitgaven van vliegtuig AIRBUS"/>
    <s v="Couverture des dépenses de R&amp;D des avions AIRBUS"/>
    <s v="466014811201"/>
    <s v="11  FEDERAAL WETENSCHAPSBELEID"/>
    <x v="1"/>
    <n v="9139"/>
    <n v="100"/>
    <s v="06. Industriële productie en technologie"/>
    <x v="0"/>
    <s v="Federale overheid"/>
    <x v="2"/>
    <x v="7"/>
    <s v="625 Fonds bestemd voor de financiering van het industrieel onderzoek (subsidies en terugvorderbare voorschotten)"/>
    <s v="625 Fonds destiné au financement de la recherche industrielle (subventions et avances récupérables)"/>
    <x v="1"/>
    <n v="9139"/>
  </r>
  <r>
    <s v="Dotatie  DWTI"/>
    <s v="Dotation SIST"/>
    <s v="466015413001"/>
    <s v="11  FEDERAAL WETENSCHAPSBELEID"/>
    <x v="1"/>
    <n v="512"/>
    <n v="55"/>
    <s v="10. Cultuur, recreatie, godsdienst en media"/>
    <x v="5"/>
    <s v="Federale overheid"/>
    <x v="2"/>
    <x v="7"/>
    <s v="323 Subsidies aan instellingen en verenigingen n.e.g."/>
    <s v="323 Subventions aux institutions et associations n.c.a."/>
    <x v="6"/>
    <n v="281.60000000000002"/>
  </r>
  <r>
    <s v="Dotatie  Belnet"/>
    <s v="Dotation Belnet"/>
    <s v="466015413002"/>
    <s v="11  FEDERAAL WETENSCHAPSBELEID"/>
    <x v="1"/>
    <n v="7155"/>
    <n v="55"/>
    <s v="04. Transport, telecommunicatie en andere infrastructuur"/>
    <x v="11"/>
    <s v="Federale overheid"/>
    <x v="2"/>
    <x v="7"/>
    <s v="323 Subsidies aan instellingen en verenigingen n.e.g."/>
    <s v="323 Subventions aux institutions et associations n.c.a."/>
    <x v="6"/>
    <n v="3935.25"/>
  </r>
  <r>
    <s v="Dotatie Polar Secretaris"/>
    <s v="Dotation Secrétariat polaire"/>
    <s v="466015413003"/>
    <s v="11  FEDERAAL WETENSCHAPSBELEID"/>
    <x v="1"/>
    <n v="3244"/>
    <n v="55"/>
    <s v="01. Exploratie en exploitatie van het aardse milieu"/>
    <x v="8"/>
    <s v="Federale overheid"/>
    <x v="2"/>
    <x v="7"/>
    <s v="410 O&amp;O-programma's en -projecten (subsidies en terugvorderbare voorschotten)"/>
    <s v="410 Programmes et projets de R&amp;D (subventions et avances récupérables)"/>
    <x v="0"/>
    <n v="1784.2"/>
  </r>
  <r>
    <s v="Personeel voor O&amp;O internationaal"/>
    <s v="Personnel R&amp;D international"/>
    <s v="466021110018"/>
    <s v="11  FEDERAAL WETENSCHAPSBELEID"/>
    <x v="1"/>
    <n v="562"/>
    <n v="100"/>
    <s v="03. Exploratie en exploitatie van de ruimte"/>
    <x v="10"/>
    <s v="Federale overheid"/>
    <x v="2"/>
    <x v="7"/>
    <s v="710 Ruimteprogramma's en -organisaties"/>
    <s v="710 Programmes et organisations dans le domaine de l'espace"/>
    <x v="3"/>
    <n v="562"/>
  </r>
  <r>
    <s v="Beheer van 0&amp;0 internationaal"/>
    <s v="Gestion de la R&amp;D international"/>
    <s v="466021121119"/>
    <s v="11  FEDERAAL WETENSCHAPSBELEID"/>
    <x v="1"/>
    <n v="129"/>
    <n v="55"/>
    <s v="03. Exploratie en exploitatie van de ruimte"/>
    <x v="10"/>
    <s v="Federale overheid"/>
    <x v="2"/>
    <x v="7"/>
    <s v="710 Ruimteprogramma's en -organisaties"/>
    <s v="710 Programmes et organisations dans le domaine de l'espace"/>
    <x v="3"/>
    <n v="70.95"/>
  </r>
  <r>
    <s v="Contrac-Regeringsinit O&amp;O internationaal - Deel ADBA"/>
    <s v="Cont-Impuls gouver R&amp;D international - Partie SACA"/>
    <s v="466021413057"/>
    <s v="11  FEDERAAL WETENSCHAPSBELEID"/>
    <x v="1"/>
    <n v="850"/>
    <n v="1.8989677856321943"/>
    <s v="01. Exploratie en exploitatie van het aardse milieu"/>
    <x v="8"/>
    <s v="Federale overheid"/>
    <x v="2"/>
    <x v="7"/>
    <s v="730 Andere programma's en projecten op internationaal vlak"/>
    <s v="730 Autres programmes et projets au niveau international"/>
    <x v="3"/>
    <n v="16.141226177873651"/>
  </r>
  <r>
    <s v="Contrac-Regeringsinit O&amp;O internationaal - Deel ADBA"/>
    <s v="Cont-Impuls gouver R&amp;D international - Partie SACA"/>
    <s v="466021413057"/>
    <s v="11  FEDERAAL WETENSCHAPSBELEID"/>
    <x v="1"/>
    <n v="850"/>
    <n v="75.54711361291028"/>
    <s v="02. Milieubeheer en milieuzorg"/>
    <x v="9"/>
    <s v="Federale overheid"/>
    <x v="2"/>
    <x v="7"/>
    <s v="730 Andere programma's en projecten op internationaal vlak"/>
    <s v="730 Autres programmes et projets au niveau international"/>
    <x v="3"/>
    <n v="642.15046570973743"/>
  </r>
  <r>
    <s v="Contrac-Regeringsinit O&amp;O internationaal - Deel ADBA"/>
    <s v="Cont-Impuls gouver R&amp;D international - Partie SACA"/>
    <s v="466021413057"/>
    <s v="11  FEDERAAL WETENSCHAPSBELEID"/>
    <x v="1"/>
    <n v="850"/>
    <n v="2.109964206257994"/>
    <s v="03. Exploratie en exploitatie van de ruimte"/>
    <x v="10"/>
    <s v="Federale overheid"/>
    <x v="2"/>
    <x v="7"/>
    <s v="730 Andere programma's en projecten op internationaal vlak"/>
    <s v="730 Autres programmes et projets au niveau international"/>
    <x v="3"/>
    <n v="17.934695753192948"/>
  </r>
  <r>
    <s v="Contrac-Regeringsinit O&amp;O internationaal - Deel ADBA"/>
    <s v="Cont-Impuls gouver R&amp;D international - Partie SACA"/>
    <s v="466021413057"/>
    <s v="11  FEDERAAL WETENSCHAPSBELEID"/>
    <x v="1"/>
    <n v="850"/>
    <n v="7.3812775708253007"/>
    <s v="07. Gezondheid"/>
    <x v="4"/>
    <s v="Federale overheid"/>
    <x v="2"/>
    <x v="7"/>
    <s v="730 Andere programma's en projecten op internationaal vlak"/>
    <s v="730 Autres programmes et projets au niveau international"/>
    <x v="3"/>
    <n v="62.740859352015057"/>
  </r>
  <r>
    <s v="Contrac-Regeringsinit O&amp;O internationaal - Deel ADBA"/>
    <s v="Cont-Impuls gouver R&amp;D international - Partie SACA"/>
    <s v="466021413057"/>
    <s v="11  FEDERAAL WETENSCHAPSBELEID"/>
    <x v="1"/>
    <n v="850"/>
    <n v="3.3759427300127904"/>
    <s v="08. Landbouw"/>
    <x v="6"/>
    <s v="Federale overheid"/>
    <x v="2"/>
    <x v="7"/>
    <s v="730 Andere programma's en projecten op internationaal vlak"/>
    <s v="730 Autres programmes et projets au niveau international"/>
    <x v="3"/>
    <n v="28.695513205108718"/>
  </r>
  <r>
    <s v="Contrac-Regeringsinit O&amp;O internationaal - Deel ADBA"/>
    <s v="Cont-Impuls gouver R&amp;D international - Partie SACA"/>
    <s v="466021413057"/>
    <s v="11  FEDERAAL WETENSCHAPSBELEID"/>
    <x v="1"/>
    <n v="850"/>
    <n v="3.3759427300127904"/>
    <s v="10. Cultuur, recreatie, godsdienst en media"/>
    <x v="5"/>
    <s v="Federale overheid"/>
    <x v="2"/>
    <x v="7"/>
    <s v="730 Andere programma's en projecten op internationaal vlak"/>
    <s v="730 Autres programmes et projets au niveau international"/>
    <x v="3"/>
    <n v="28.695513205108718"/>
  </r>
  <r>
    <s v="Contrac-Regeringsinit O&amp;O internationaal - Deel ADBA"/>
    <s v="Cont-Impuls gouver R&amp;D international - Partie SACA"/>
    <s v="466021413057"/>
    <s v="11  FEDERAAL WETENSCHAPSBELEID"/>
    <x v="1"/>
    <n v="850"/>
    <n v="0.63107913643486513"/>
    <s v="11. Politieke en sociale systemen, structuren en processen"/>
    <x v="7"/>
    <s v="Federale overheid"/>
    <x v="2"/>
    <x v="7"/>
    <s v="730 Andere programma's en projecten op internationaal vlak"/>
    <s v="730 Autres programmes et projets au niveau international"/>
    <x v="3"/>
    <n v="5.3641726596963535"/>
  </r>
  <r>
    <s v="Contrac-Regeringsinit O&amp;O internationaal - Deel ADBA"/>
    <s v="Cont-Impuls gouver R&amp;D international - Partie SACA"/>
    <s v="466021413057"/>
    <s v="11  FEDERAAL WETENSCHAPSBELEID"/>
    <x v="1"/>
    <n v="850"/>
    <n v="0.63107913643486513"/>
    <s v="12. Algemene kennisvooruitgang: O&amp;O gefinancierd uit algemene universiteitsfondsen (AUF)"/>
    <x v="3"/>
    <s v="Federale overheid"/>
    <x v="2"/>
    <x v="7"/>
    <s v="730 Andere programma's en projecten op internationaal vlak"/>
    <s v="730 Autres programmes et projets au niveau international"/>
    <x v="3"/>
    <n v="5.3641726596963535"/>
  </r>
  <r>
    <s v="Contrac-Regeringsinit O&amp;O internationaal - Deel ADBA"/>
    <s v="Cont-Impuls gouver R&amp;D international - Partie SACA"/>
    <s v="466021413057"/>
    <s v="11  FEDERAAL WETENSCHAPSBELEID"/>
    <x v="1"/>
    <n v="850"/>
    <n v="5.048633091478921"/>
    <s v="13. Algemene kennisvooruitgang: O&amp;O gefinancierd uit andere bronnen dan AUF"/>
    <x v="1"/>
    <s v="Federale overheid"/>
    <x v="2"/>
    <x v="7"/>
    <s v="730 Andere programma's en projecten op internationaal vlak"/>
    <s v="730 Autres programmes et projets au niveau international"/>
    <x v="3"/>
    <n v="42.913381277570828"/>
  </r>
  <r>
    <s v="Contracten - O&amp;O - internationaal"/>
    <s v="Contrats - R&amp;D - international"/>
    <s v="466021450057"/>
    <s v="11  FEDERAAL WETENSCHAPSBELEID"/>
    <x v="1"/>
    <n v="1982"/>
    <n v="20.479658045071467"/>
    <s v="02. Milieubeheer en milieuzorg"/>
    <x v="9"/>
    <s v="Federale overheid"/>
    <x v="2"/>
    <x v="7"/>
    <s v="730 Andere programma's en projecten op internationaal vlak"/>
    <s v="730 Autres programmes et projets au niveau international"/>
    <x v="3"/>
    <n v="405.90682245331647"/>
  </r>
  <r>
    <s v="Contracten - O&amp;O - internationaal"/>
    <s v="Contrats - R&amp;D - international"/>
    <s v="466021450057"/>
    <s v="11  FEDERAAL WETENSCHAPSBELEID"/>
    <x v="1"/>
    <n v="1982"/>
    <n v="20.479658045071467"/>
    <s v="03. Exploratie en exploitatie van de ruimte"/>
    <x v="10"/>
    <s v="Federale overheid"/>
    <x v="2"/>
    <x v="7"/>
    <s v="730 Andere programma's en projecten op internationaal vlak"/>
    <s v="730 Autres programmes et projets au niveau international"/>
    <x v="3"/>
    <n v="405.90682245331647"/>
  </r>
  <r>
    <s v="Contracten - O&amp;O - internationaal"/>
    <s v="Contrats - R&amp;D - international"/>
    <s v="466021450057"/>
    <s v="11  FEDERAAL WETENSCHAPSBELEID"/>
    <x v="1"/>
    <n v="1982"/>
    <n v="9.6962645140959456"/>
    <s v="04. Transport, telecommunicatie en andere infrastructuur"/>
    <x v="11"/>
    <s v="Federale overheid"/>
    <x v="2"/>
    <x v="7"/>
    <s v="730 Andere programma's en projecten op internationaal vlak"/>
    <s v="730 Autres programmes et projets au niveau international"/>
    <x v="3"/>
    <n v="192.17996266938164"/>
  </r>
  <r>
    <s v="Contracten - O&amp;O - internationaal"/>
    <s v="Contrats - R&amp;D - international"/>
    <s v="466021450057"/>
    <s v="11  FEDERAAL WETENSCHAPSBELEID"/>
    <x v="1"/>
    <n v="1982"/>
    <n v="9.886731470034503"/>
    <s v="06. Industriële productie en technologie"/>
    <x v="0"/>
    <s v="Federale overheid"/>
    <x v="2"/>
    <x v="7"/>
    <s v="730 Andere programma's en projecten op internationaal vlak"/>
    <s v="730 Autres programmes et projets au niveau international"/>
    <x v="3"/>
    <n v="195.95501773608387"/>
  </r>
  <r>
    <s v="Contracten - O&amp;O - internationaal"/>
    <s v="Contrats - R&amp;D - international"/>
    <s v="466021450057"/>
    <s v="11  FEDERAAL WETENSCHAPSBELEID"/>
    <x v="1"/>
    <n v="1982"/>
    <n v="10.905647266057416"/>
    <s v="07. Gezondheid"/>
    <x v="4"/>
    <s v="Federale overheid"/>
    <x v="2"/>
    <x v="7"/>
    <s v="730 Andere programma's en projecten op internationaal vlak"/>
    <s v="730 Autres programmes et projets au niveau international"/>
    <x v="3"/>
    <n v="216.14992881325799"/>
  </r>
  <r>
    <s v="Contracten - O&amp;O - internationaal"/>
    <s v="Contrats - R&amp;D - international"/>
    <s v="466021450057"/>
    <s v="11  FEDERAAL WETENSCHAPSBELEID"/>
    <x v="1"/>
    <n v="1982"/>
    <n v="9.886731470034503"/>
    <s v="08. Landbouw"/>
    <x v="6"/>
    <s v="Federale overheid"/>
    <x v="2"/>
    <x v="7"/>
    <s v="730 Andere programma's en projecten op internationaal vlak"/>
    <s v="730 Autres programmes et projets au niveau international"/>
    <x v="3"/>
    <n v="195.95501773608387"/>
  </r>
  <r>
    <s v="Contracten - O&amp;O - internationaal"/>
    <s v="Contrats - R&amp;D - international"/>
    <s v="466021450057"/>
    <s v="11  FEDERAAL WETENSCHAPSBELEID"/>
    <x v="1"/>
    <n v="1982"/>
    <n v="5.23598283761181"/>
    <s v="10. Cultuur, recreatie, godsdienst en media"/>
    <x v="5"/>
    <s v="Federale overheid"/>
    <x v="2"/>
    <x v="7"/>
    <s v="730 Andere programma's en projecten op internationaal vlak"/>
    <s v="730 Autres programmes et projets au niveau international"/>
    <x v="3"/>
    <n v="103.77717984146608"/>
  </r>
  <r>
    <s v="Contracten - O&amp;O - internationaal"/>
    <s v="Contrats - R&amp;D - international"/>
    <s v="466021450057"/>
    <s v="11  FEDERAAL WETENSCHAPSBELEID"/>
    <x v="1"/>
    <n v="1982"/>
    <n v="8.4115094659782326"/>
    <s v="11. Politieke en sociale systemen, structuren en processen"/>
    <x v="7"/>
    <s v="Federale overheid"/>
    <x v="2"/>
    <x v="7"/>
    <s v="730 Andere programma's en projecten op internationaal vlak"/>
    <s v="730 Autres programmes et projets au niveau international"/>
    <x v="3"/>
    <n v="166.71611761568857"/>
  </r>
  <r>
    <s v="Contracten - O&amp;O - internationaal"/>
    <s v="Contrats - R&amp;D - international"/>
    <s v="466021450057"/>
    <s v="11  FEDERAAL WETENSCHAPSBELEID"/>
    <x v="1"/>
    <n v="1982"/>
    <n v="0.55753520956051683"/>
    <s v="12. Algemene kennisvooruitgang: O&amp;O gefinancierd uit algemene universiteitsfondsen (AUF)"/>
    <x v="3"/>
    <s v="Federale overheid"/>
    <x v="2"/>
    <x v="7"/>
    <s v="730 Andere programma's en projecten op internationaal vlak"/>
    <s v="730 Autres programmes et projets au niveau international"/>
    <x v="3"/>
    <n v="11.050347853489443"/>
  </r>
  <r>
    <s v="Contracten - O&amp;O - internationaal"/>
    <s v="Contrats - R&amp;D - international"/>
    <s v="466021450057"/>
    <s v="11  FEDERAAL WETENSCHAPSBELEID"/>
    <x v="1"/>
    <n v="1982"/>
    <n v="4.4602816764841346"/>
    <s v="13. Algemene kennisvooruitgang: O&amp;O gefinancierd uit andere bronnen dan AUF"/>
    <x v="1"/>
    <s v="Federale overheid"/>
    <x v="2"/>
    <x v="7"/>
    <s v="730 Andere programma's en projecten op internationaal vlak"/>
    <s v="730 Autres programmes et projets au niveau international"/>
    <x v="3"/>
    <n v="88.402782827915544"/>
  </r>
  <r>
    <s v="Personeel voor de Ruimte"/>
    <s v="Personnel du spatial"/>
    <s v="466022110020"/>
    <s v="11  FEDERAAL WETENSCHAPSBELEID"/>
    <x v="1"/>
    <n v="930"/>
    <n v="55"/>
    <s v="03. Exploratie en exploitatie van de ruimte"/>
    <x v="10"/>
    <s v="Federale overheid"/>
    <x v="2"/>
    <x v="7"/>
    <s v="710 Ruimteprogramma's en -organisaties"/>
    <s v="710 Programmes et organisations dans le domaine de l'espace"/>
    <x v="3"/>
    <n v="511.5"/>
  </r>
  <r>
    <s v="Werkingskosten voor de Hoge Vertegenwoordiging ruimtevaartbeleid"/>
    <s v="Dépenses de fonctionnement pour la Haute Réprésentation du Spatial"/>
    <s v="466022121119"/>
    <s v="11  FEDERAAL WETENSCHAPSBELEID"/>
    <x v="1"/>
    <n v="73"/>
    <n v="55"/>
    <s v="03. Exploratie en exploitatie van de ruimte"/>
    <x v="10"/>
    <s v="Federale overheid"/>
    <x v="2"/>
    <x v="7"/>
    <s v="710 Ruimteprogramma's en -organisaties"/>
    <s v="710 Programmes et organisations dans le domaine de l'espace"/>
    <x v="3"/>
    <n v="40.15"/>
  </r>
  <r>
    <s v="Federale ondersteuning vh ruimtevaartonderzoek en operationele steun"/>
    <s v="Soutien fédéral à la recherche spatiale et appui opérationnel"/>
    <s v="466022121121"/>
    <s v="11  FEDERAAL WETENSCHAPSBELEID"/>
    <x v="1"/>
    <n v="640"/>
    <n v="100"/>
    <s v="03. Exploratie en exploitatie van de ruimte"/>
    <x v="10"/>
    <s v="Federale overheid"/>
    <x v="2"/>
    <x v="7"/>
    <s v="710 Ruimteprogramma's en -organisaties"/>
    <s v="710 Programmes et organisations dans le domaine de l'espace"/>
    <x v="3"/>
    <n v="640"/>
  </r>
  <r>
    <s v="Beheer van Ruimte"/>
    <s v="Gestion du spacial"/>
    <s v="466022121122"/>
    <s v="11  FEDERAAL WETENSCHAPSBELEID"/>
    <x v="1"/>
    <n v="461"/>
    <n v="100"/>
    <s v="03. Exploratie en exploitatie van de ruimte"/>
    <x v="10"/>
    <s v="Federale overheid"/>
    <x v="2"/>
    <x v="7"/>
    <s v="710 Ruimteprogramma's en -organisaties"/>
    <s v="710 Programmes et organisations dans le domaine de l'espace"/>
    <x v="3"/>
    <n v="461"/>
  </r>
  <r>
    <s v="ESA-ruimtevaartprogramma's"/>
    <s v="Programmes spatiaux ASE"/>
    <s v="466022354012"/>
    <s v="11  FEDERAAL WETENSCHAPSBELEID"/>
    <x v="1"/>
    <n v="175810"/>
    <n v="100"/>
    <s v="03. Exploratie en exploitatie van de ruimte"/>
    <x v="10"/>
    <s v="Federale overheid"/>
    <x v="2"/>
    <x v="7"/>
    <s v="710 Ruimteprogramma's en -organisaties"/>
    <s v="710 Programmes et organisations dans le domaine de l'espace"/>
    <x v="3"/>
    <n v="175810"/>
  </r>
  <r>
    <s v="Fedondersteun ruimtevaart - Deel ADBA"/>
    <s v="Soutien fed rech spatiale - Partie SACA"/>
    <s v="466022413021"/>
    <s v="11  FEDERAAL WETENSCHAPSBELEID"/>
    <x v="1"/>
    <n v="1052"/>
    <n v="100"/>
    <s v="03. Exploratie en exploitatie van de ruimte"/>
    <x v="10"/>
    <s v="Federale overheid"/>
    <x v="2"/>
    <x v="7"/>
    <s v="710 Ruimteprogramma's en -organisaties"/>
    <s v="710 Programmes et organisations dans le domaine de l'espace"/>
    <x v="3"/>
    <n v="1052"/>
  </r>
  <r>
    <s v="Federale ondersteuning ruimtevaart"/>
    <s v="Soutien fédérale spatiale"/>
    <s v="466022450021"/>
    <s v="11  FEDERAAL WETENSCHAPSBELEID"/>
    <x v="1"/>
    <n v="1818"/>
    <n v="100"/>
    <s v="03. Exploratie en exploitatie van de ruimte"/>
    <x v="10"/>
    <s v="Federale overheid"/>
    <x v="2"/>
    <x v="7"/>
    <s v="710 Ruimteprogramma's en -organisaties"/>
    <s v="710 Programmes et organisations dans le domaine de l'espace"/>
    <x v="3"/>
    <n v="1818"/>
  </r>
  <r>
    <s v="Ruimtevaartprogramma's buiten ESA"/>
    <s v="Programmes spatiaux hors ASE"/>
    <s v="466022544161"/>
    <s v="11  FEDERAAL WETENSCHAPSBELEID"/>
    <x v="1"/>
    <n v="5170"/>
    <n v="100"/>
    <s v="03. Exploratie en exploitatie van de ruimte"/>
    <x v="10"/>
    <s v="Federale overheid"/>
    <x v="2"/>
    <x v="7"/>
    <s v="710 Ruimteprogramma's en -organisaties"/>
    <s v="710 Programmes et organisations dans le domaine de l'espace"/>
    <x v="3"/>
    <n v="5170"/>
  </r>
  <r>
    <s v="Von Karman  Instituut"/>
    <s v="Institut Von Karman"/>
    <s v="466023354001"/>
    <s v="11  FEDERAAL WETENSCHAPSBELEID"/>
    <x v="1"/>
    <n v="2350"/>
    <n v="100"/>
    <s v="04. Transport, telecommunicatie en andere infrastructuur"/>
    <x v="11"/>
    <s v="Federale overheid"/>
    <x v="2"/>
    <x v="7"/>
    <s v="720 Andere Belgische bijdragen aan internationale organisaties, instellingen en verenigingen"/>
    <s v="720 Autres contributions belges aux organisations, institutions et associations internationales"/>
    <x v="3"/>
    <n v="2350"/>
  </r>
  <r>
    <s v="Secretariaten EUREKA (techn. + audiovis.)"/>
    <s v="Secrétariats EUREKA (techn. + audiovis.)"/>
    <s v="466023354002"/>
    <s v="11  FEDERAAL WETENSCHAPSBELEID"/>
    <x v="1"/>
    <n v="617"/>
    <n v="55"/>
    <s v="06. Industriële productie en technologie"/>
    <x v="0"/>
    <s v="Federale overheid"/>
    <x v="2"/>
    <x v="7"/>
    <s v="720 Andere Belgische bijdragen aan internationale organisaties, instellingen en verenigingen"/>
    <s v="720 Autres contributions belges aux organisations, institutions et associations internationales"/>
    <x v="3"/>
    <n v="339.35"/>
  </r>
  <r>
    <s v="Intergouvernementele organisaties"/>
    <s v="Organisations intergouvernementales"/>
    <s v="466023354021"/>
    <s v="11  FEDERAAL WETENSCHAPSBELEID"/>
    <x v="1"/>
    <n v="23815"/>
    <n v="47.515023868477513"/>
    <s v="01. Exploratie en exploitatie van het aardse milieu"/>
    <x v="8"/>
    <s v="Federale overheid"/>
    <x v="2"/>
    <x v="7"/>
    <s v="720 Andere Belgische bijdragen aan internationale organisaties, instellingen en verenigingen"/>
    <s v="720 Autres contributions belges aux organisations, institutions et associations internationales"/>
    <x v="3"/>
    <n v="11315.702934277919"/>
  </r>
  <r>
    <s v="Intergouvernementele organisaties"/>
    <s v="Organisations intergouvernementales"/>
    <s v="466023354021"/>
    <s v="11  FEDERAAL WETENSCHAPSBELEID"/>
    <x v="1"/>
    <n v="23815"/>
    <n v="1.0052175578000095"/>
    <s v="02. Milieubeheer en milieuzorg"/>
    <x v="9"/>
    <s v="Federale overheid"/>
    <x v="2"/>
    <x v="7"/>
    <s v="720 Andere Belgische bijdragen aan internationale organisaties, instellingen en verenigingen"/>
    <s v="720 Autres contributions belges aux organisations, institutions et associations internationales"/>
    <x v="3"/>
    <n v="239.39256139007227"/>
  </r>
  <r>
    <s v="Intergouvernementele organisaties"/>
    <s v="Organisations intergouvernementales"/>
    <s v="466023354021"/>
    <s v="11  FEDERAAL WETENSCHAPSBELEID"/>
    <x v="1"/>
    <n v="23815"/>
    <n v="22.362826967680736"/>
    <s v="03. Exploratie en exploitatie van de ruimte"/>
    <x v="10"/>
    <s v="Federale overheid"/>
    <x v="2"/>
    <x v="7"/>
    <s v="720 Andere Belgische bijdragen aan internationale organisaties, instellingen en verenigingen"/>
    <s v="720 Autres contributions belges aux organisations, institutions et associations internationales"/>
    <x v="3"/>
    <n v="5325.7072423531672"/>
  </r>
  <r>
    <s v="Intergouvernementele organisaties"/>
    <s v="Organisations intergouvernementales"/>
    <s v="466023354021"/>
    <s v="11  FEDERAAL WETENSCHAPSBELEID"/>
    <x v="1"/>
    <n v="23815"/>
    <n v="29.116931606041746"/>
    <s v="13. Algemene kennisvooruitgang: O&amp;O gefinancierd uit andere bronnen dan AUF"/>
    <x v="1"/>
    <s v="Federale overheid"/>
    <x v="2"/>
    <x v="7"/>
    <s v="720 Andere Belgische bijdragen aan internationale organisaties, instellingen en verenigingen"/>
    <s v="720 Autres contributions belges aux organisations, institutions et associations internationales"/>
    <x v="3"/>
    <n v="6934.1972619788421"/>
  </r>
  <r>
    <s v="Internationale organisaties"/>
    <s v="Organisations internationales"/>
    <s v="466023354022"/>
    <s v="11  FEDERAAL WETENSCHAPSBELEID"/>
    <x v="1"/>
    <n v="272"/>
    <n v="100"/>
    <s v="10. Cultuur, recreatie, godsdienst en media"/>
    <x v="5"/>
    <s v="Federale overheid"/>
    <x v="2"/>
    <x v="7"/>
    <s v="720 Andere Belgische bijdragen aan internationale organisaties, instellingen en verenigingen"/>
    <s v="720 Autres contributions belges aux organisations, institutions et associations internationales"/>
    <x v="3"/>
    <n v="272"/>
  </r>
  <r>
    <s v="Deelname van de Academiën en de daaraan verbonden organismen"/>
    <s v="Participation des Académies et org. qui y sont liés"/>
    <s v="466023354023"/>
    <s v="11  FEDERAAL WETENSCHAPSBELEID"/>
    <x v="1"/>
    <n v="273"/>
    <n v="100"/>
    <s v="10. Cultuur, recreatie, godsdienst en media"/>
    <x v="5"/>
    <s v="Federale overheid"/>
    <x v="2"/>
    <x v="7"/>
    <s v="720 Andere Belgische bijdragen aan internationale organisaties, instellingen en verenigingen"/>
    <s v="720 Autres contributions belges aux organisations, institutions et associations internationales"/>
    <x v="3"/>
    <n v="273"/>
  </r>
  <r>
    <s v="Bezoldiging Rijkspersoneel (WRI)"/>
    <s v="Rémunérations personnel statutaire (ESF)"/>
    <s v="466030110003"/>
    <s v="11  FEDERAAL WETENSCHAPSBELEID"/>
    <x v="1"/>
    <n v="47144"/>
    <n v="18.813031081027098"/>
    <s v="03. Exploratie en exploitatie van de ruimte"/>
    <x v="10"/>
    <s v="Federale overheid"/>
    <x v="2"/>
    <x v="7"/>
    <s v="211 Basisfinanciering, werking, investeringen van de WI"/>
    <s v="211 Financement de base, fonctionnement, investissements des IS"/>
    <x v="5"/>
    <n v="8869.2153728394151"/>
  </r>
  <r>
    <s v="Bezoldiging Rijkspersoneel (WRI)"/>
    <s v="Rémunérations personnel statutaire (ESF)"/>
    <s v="466030110003"/>
    <s v="11  FEDERAAL WETENSCHAPSBELEID"/>
    <x v="1"/>
    <n v="47144"/>
    <n v="13.403040790637993"/>
    <s v="10. Cultuur, recreatie, godsdienst en media"/>
    <x v="5"/>
    <s v="Federale overheid"/>
    <x v="2"/>
    <x v="7"/>
    <s v="211 Basisfinanciering, werking, investeringen van de WI"/>
    <s v="211 Financement de base, fonctionnement, investissements des IS"/>
    <x v="5"/>
    <n v="6318.7295503383757"/>
  </r>
  <r>
    <s v="Bezoldiging Rijkspersoneel (WRI)"/>
    <s v="Rémunérations personnel statutaire (ESF)"/>
    <s v="466030110003"/>
    <s v="11  FEDERAAL WETENSCHAPSBELEID"/>
    <x v="1"/>
    <n v="47144"/>
    <n v="1.5151956056363229"/>
    <s v="11. Politieke en sociale systemen, structuren en processen"/>
    <x v="7"/>
    <s v="Federale overheid"/>
    <x v="2"/>
    <x v="7"/>
    <s v="211 Basisfinanciering, werking, investeringen van de WI"/>
    <s v="211 Financement de base, fonctionnement, investissements des IS"/>
    <x v="5"/>
    <n v="714.32381632118802"/>
  </r>
  <r>
    <s v="Bezoldiging Rijkspersoneel (WRI)"/>
    <s v="Rémunérations personnel statutaire (ESF)"/>
    <s v="466030110003"/>
    <s v="11  FEDERAAL WETENSCHAPSBELEID"/>
    <x v="1"/>
    <n v="47144"/>
    <n v="21.268732522698574"/>
    <s v="13. Algemene kennisvooruitgang: O&amp;O gefinancierd uit andere bronnen dan AUF"/>
    <x v="1"/>
    <s v="Federale overheid"/>
    <x v="2"/>
    <x v="7"/>
    <s v="211 Basisfinanciering, werking, investeringen van de WI"/>
    <s v="211 Financement de base, fonctionnement, investissements des IS"/>
    <x v="5"/>
    <n v="10026.931260501016"/>
  </r>
  <r>
    <s v="Bezoldiging niet-statutair personeel (WRI)"/>
    <s v="Rémunérations personnel non statutaire (ESF)"/>
    <s v="466030110004"/>
    <s v="11  FEDERAAL WETENSCHAPSBELEID"/>
    <x v="1"/>
    <n v="19034"/>
    <n v="18.813031081027098"/>
    <s v="03. Exploratie en exploitatie van de ruimte"/>
    <x v="10"/>
    <s v="Federale overheid"/>
    <x v="2"/>
    <x v="7"/>
    <s v="211 Basisfinanciering, werking, investeringen van de WI"/>
    <s v="211 Financement de base, fonctionnement, investissements des IS"/>
    <x v="5"/>
    <n v="3580.8723359626979"/>
  </r>
  <r>
    <s v="Bezoldiging niet-statutair personeel (WRI)"/>
    <s v="Rémunérations personnel non statutaire (ESF)"/>
    <s v="466030110004"/>
    <s v="11  FEDERAAL WETENSCHAPSBELEID"/>
    <x v="1"/>
    <n v="19034"/>
    <n v="13.403040790637993"/>
    <s v="10. Cultuur, recreatie, godsdienst en media"/>
    <x v="5"/>
    <s v="Federale overheid"/>
    <x v="2"/>
    <x v="7"/>
    <s v="211 Basisfinanciering, werking, investeringen van de WI"/>
    <s v="211 Financement de base, fonctionnement, investissements des IS"/>
    <x v="5"/>
    <n v="2551.1347840900357"/>
  </r>
  <r>
    <s v="Bezoldiging niet-statutair personeel (WRI)"/>
    <s v="Rémunérations personnel non statutaire (ESF)"/>
    <s v="466030110004"/>
    <s v="11  FEDERAAL WETENSCHAPSBELEID"/>
    <x v="1"/>
    <n v="19034"/>
    <n v="1.5151956056363229"/>
    <s v="11. Politieke en sociale systemen, structuren en processen"/>
    <x v="7"/>
    <s v="Federale overheid"/>
    <x v="2"/>
    <x v="7"/>
    <s v="211 Basisfinanciering, werking, investeringen van de WI"/>
    <s v="211 Financement de base, fonctionnement, investissements des IS"/>
    <x v="5"/>
    <n v="288.40233157681769"/>
  </r>
  <r>
    <s v="Bezoldiging niet-statutair personeel (WRI)"/>
    <s v="Rémunérations personnel non statutaire (ESF)"/>
    <s v="466030110004"/>
    <s v="11  FEDERAAL WETENSCHAPSBELEID"/>
    <x v="1"/>
    <n v="19034"/>
    <n v="21.268732522698574"/>
    <s v="13. Algemene kennisvooruitgang: O&amp;O gefinancierd uit andere bronnen dan AUF"/>
    <x v="1"/>
    <s v="Federale overheid"/>
    <x v="2"/>
    <x v="7"/>
    <s v="211 Basisfinanciering, werking, investeringen van de WI"/>
    <s v="211 Financement de base, fonctionnement, investissements des IS"/>
    <x v="5"/>
    <n v="4048.2905483704467"/>
  </r>
  <r>
    <s v="Dotatie 'Koninklijke Bibliotheek Albert I'"/>
    <s v="Dotation Bibliothèque royale Albert Ier"/>
    <s v="466031413010"/>
    <s v="11  FEDERAAL WETENSCHAPSBELEID"/>
    <x v="1"/>
    <n v="6266"/>
    <n v="55"/>
    <s v="10. Cultuur, recreatie, godsdienst en media"/>
    <x v="5"/>
    <s v="Federale overheid"/>
    <x v="2"/>
    <x v="7"/>
    <s v="211 Basisfinanciering, werking, investeringen van de WI"/>
    <s v="211 Financement de base, fonctionnement, investissements des IS"/>
    <x v="5"/>
    <n v="3446.3"/>
  </r>
  <r>
    <s v="Dotatie Algemeen rijksarchief"/>
    <s v="Dotation Archives générales du Royaume"/>
    <s v="466031413011"/>
    <s v="11  FEDERAAL WETENSCHAPSBELEID"/>
    <x v="1"/>
    <n v="4813"/>
    <n v="55"/>
    <s v="10. Cultuur, recreatie, godsdienst en media"/>
    <x v="5"/>
    <s v="Federale overheid"/>
    <x v="2"/>
    <x v="7"/>
    <s v="211 Basisfinanciering, werking, investeringen van de WI"/>
    <s v="211 Financement de base, fonctionnement, investissements des IS"/>
    <x v="5"/>
    <n v="2647.15"/>
  </r>
  <r>
    <s v="Centrum &quot;Oorlog en Hedendaagse Maatschappij&quot;"/>
    <s v="Centre &quot;Guerres et Sociétés contemporaines&quot;"/>
    <s v="466031413012"/>
    <s v="11  FEDERAAL WETENSCHAPSBELEID"/>
    <x v="1"/>
    <n v="1524"/>
    <n v="55"/>
    <s v="11. Politieke en sociale systemen, structuren en processen"/>
    <x v="7"/>
    <s v="Federale overheid"/>
    <x v="2"/>
    <x v="7"/>
    <s v="211 Basisfinanciering, werking, investeringen van de WI"/>
    <s v="211 Financement de base, fonctionnement, investissements des IS"/>
    <x v="5"/>
    <n v="838.2"/>
  </r>
  <r>
    <s v="Dotatie KMI"/>
    <s v="Dotation IRM"/>
    <s v="466032413013"/>
    <s v="11  FEDERAAL WETENSCHAPSBELEID"/>
    <x v="1"/>
    <n v="3981"/>
    <n v="55"/>
    <s v="03. Exploratie en exploitatie van de ruimte"/>
    <x v="10"/>
    <s v="Federale overheid"/>
    <x v="2"/>
    <x v="7"/>
    <s v="211 Basisfinanciering, werking, investeringen van de WI"/>
    <s v="211 Financement de base, fonctionnement, investissements des IS"/>
    <x v="5"/>
    <n v="2189.5500000000002"/>
  </r>
  <r>
    <s v="Dotatie Belgisch Instituut voor Ruimte-aëronomie"/>
    <s v="Dotation Institut d'Aéronomie spatiale de Belgique"/>
    <s v="466032413014"/>
    <s v="11  FEDERAAL WETENSCHAPSBELEID"/>
    <x v="1"/>
    <n v="1243"/>
    <n v="55"/>
    <s v="03. Exploratie en exploitatie van de ruimte"/>
    <x v="10"/>
    <s v="Federale overheid"/>
    <x v="2"/>
    <x v="7"/>
    <s v="211 Basisfinanciering, werking, investeringen van de WI"/>
    <s v="211 Financement de base, fonctionnement, investissements des IS"/>
    <x v="5"/>
    <n v="683.65"/>
  </r>
  <r>
    <s v="Dotatie Koninklijke Sterrenwacht"/>
    <s v="Dotation Observatoire Royal"/>
    <s v="466032413015"/>
    <s v="11  FEDERAAL WETENSCHAPSBELEID"/>
    <x v="1"/>
    <n v="1293"/>
    <n v="55"/>
    <s v="03. Exploratie en exploitatie van de ruimte"/>
    <x v="10"/>
    <s v="Federale overheid"/>
    <x v="2"/>
    <x v="7"/>
    <s v="211 Basisfinanciering, werking, investeringen van de WI"/>
    <s v="211 Financement de base, fonctionnement, investissements des IS"/>
    <x v="5"/>
    <n v="711.15"/>
  </r>
  <r>
    <s v="Dotatie aan het KMI: beheer gemeenschappelijke sector"/>
    <s v="Dotation à l'IRM: gestion du secteur commun"/>
    <s v="466032413016"/>
    <s v="11  FEDERAAL WETENSCHAPSBELEID"/>
    <x v="1"/>
    <n v="1133"/>
    <n v="55"/>
    <s v="03. Exploratie en exploitatie van de ruimte"/>
    <x v="10"/>
    <s v="Federale overheid"/>
    <x v="2"/>
    <x v="7"/>
    <s v="211 Basisfinanciering, werking, investeringen van de WI"/>
    <s v="211 Financement de base, fonctionnement, investissements des IS"/>
    <x v="5"/>
    <n v="623.15"/>
  </r>
  <r>
    <s v="Dotatie Koninklijk Instituut voor Natuurwetenschappen (KINW)"/>
    <s v="Dotation Institut royal des Sciences naturelles (IRSN)"/>
    <s v="466033413017"/>
    <s v="11  FEDERAAL WETENSCHAPSBELEID"/>
    <x v="1"/>
    <n v="7998"/>
    <n v="55"/>
    <s v="13. Algemene kennisvooruitgang: O&amp;O gefinancierd uit andere bronnen dan AUF"/>
    <x v="1"/>
    <s v="Federale overheid"/>
    <x v="2"/>
    <x v="7"/>
    <s v="211 Basisfinanciering, werking, investeringen van de WI"/>
    <s v="211 Financement de base, fonctionnement, investissements des IS"/>
    <x v="5"/>
    <n v="4398.8999999999996"/>
  </r>
  <r>
    <s v="Dotatie Koninklijke Museum voor Midden Afrika (KMMA)"/>
    <s v="Dotation musée royal d' Afrique centrale (MRAC)"/>
    <s v="466033413018"/>
    <s v="11  FEDERAAL WETENSCHAPSBELEID"/>
    <x v="1"/>
    <n v="3551"/>
    <n v="55"/>
    <s v="13. Algemene kennisvooruitgang: O&amp;O gefinancierd uit andere bronnen dan AUF"/>
    <x v="1"/>
    <s v="Federale overheid"/>
    <x v="2"/>
    <x v="7"/>
    <s v="211 Basisfinanciering, werking, investeringen van de WI"/>
    <s v="211 Financement de base, fonctionnement, investissements des IS"/>
    <x v="5"/>
    <n v="1953.05"/>
  </r>
  <r>
    <s v="Dotatie Koninklijke Musea voor Kunst en Geschiedenis"/>
    <s v="Dotation Musées Royaux d'Art et d'Histoire"/>
    <s v="466034413019"/>
    <s v="11  FEDERAAL WETENSCHAPSBELEID"/>
    <x v="1"/>
    <n v="4964"/>
    <n v="55"/>
    <s v="10. Cultuur, recreatie, godsdienst en media"/>
    <x v="5"/>
    <s v="Federale overheid"/>
    <x v="2"/>
    <x v="7"/>
    <s v="211 Basisfinanciering, werking, investeringen van de WI"/>
    <s v="211 Financement de base, fonctionnement, investissements des IS"/>
    <x v="5"/>
    <n v="2730.2"/>
  </r>
  <r>
    <s v="Dotatie Koninklijke Musea voor Schone Kunsten"/>
    <s v="Dotation Musées Royaux des Beaux-Arts"/>
    <s v="466034413020"/>
    <s v="11  FEDERAAL WETENSCHAPSBELEID"/>
    <x v="1"/>
    <n v="3868"/>
    <n v="55"/>
    <s v="10. Cultuur, recreatie, godsdienst en media"/>
    <x v="5"/>
    <s v="Federale overheid"/>
    <x v="2"/>
    <x v="7"/>
    <s v="211 Basisfinanciering, werking, investeringen van de WI"/>
    <s v="211 Financement de base, fonctionnement, investissements des IS"/>
    <x v="5"/>
    <n v="2127.4"/>
  </r>
  <r>
    <s v="Dotatie Koninklijk Instituut voor het Kunstpatrimonium"/>
    <s v="Dotation Institut Royal du Patrimoine artistique"/>
    <s v="466034413022"/>
    <s v="11  FEDERAAL WETENSCHAPSBELEID"/>
    <x v="1"/>
    <n v="1338"/>
    <n v="55"/>
    <s v="10. Cultuur, recreatie, godsdienst en media"/>
    <x v="5"/>
    <s v="Federale overheid"/>
    <x v="2"/>
    <x v="7"/>
    <s v="211 Basisfinanciering, werking, investeringen van de WI"/>
    <s v="211 Financement de base, fonctionnement, investissements des IS"/>
    <x v="5"/>
    <n v="735.9"/>
  </r>
  <r>
    <s v="ICCROM (International Centre for the Study of the _x000a_Preservation and Restoration of Cultural Property)"/>
    <s v="ICCROM (Centre international d'études pour la conservation et la restauration des biens culturels)"/>
    <s v="466035354010"/>
    <s v="11  FEDERAAL WETENSCHAPSBELEID"/>
    <x v="1"/>
    <n v="41"/>
    <n v="20"/>
    <s v="10. Cultuur, recreatie, godsdienst en media"/>
    <x v="5"/>
    <s v="Federale overheid"/>
    <x v="2"/>
    <x v="7"/>
    <s v="720 Andere Belgische bijdragen aan internationale organisaties, instellingen en verenigingen"/>
    <s v="720 Autres contributions belges aux organisations, institutions et associations internationales"/>
    <x v="3"/>
    <n v="8.1999999999999993"/>
  </r>
  <r>
    <s v="Koninklijk Filmarchief"/>
    <s v="Cinémathèque royale"/>
    <s v="466036416010"/>
    <s v="11  FEDERAAL WETENSCHAPSBELEID"/>
    <x v="1"/>
    <n v="2483"/>
    <n v="20"/>
    <s v="10. Cultuur, recreatie, godsdienst en media"/>
    <x v="5"/>
    <s v="Federale overheid"/>
    <x v="2"/>
    <x v="7"/>
    <s v="323 Subsidies aan instellingen en verenigingen n.e.g."/>
    <s v="323 Subventions aux institutions et associations n.c.a."/>
    <x v="6"/>
    <n v="496.6"/>
  </r>
  <r>
    <s v="Bureautica-systeem/informatica FWI"/>
    <s v="Système bureautique/informatique ESF"/>
    <s v="466037121104"/>
    <s v="11  FEDERAAL WETENSCHAPSBELEID"/>
    <x v="1"/>
    <n v="60"/>
    <n v="55"/>
    <s v="10. Cultuur, recreatie, godsdienst en media"/>
    <x v="5"/>
    <s v="Federale overheid"/>
    <x v="2"/>
    <x v="7"/>
    <s v="212 Aanvullende financiering van de WI"/>
    <s v="212 Financement complémentaire des IS"/>
    <x v="5"/>
    <n v="33"/>
  </r>
  <r>
    <s v="Steunmaatregelen ten voordele van de FWI"/>
    <s v="Activités d'appui en faveur des ESF"/>
    <s v="466037121112"/>
    <s v="11  FEDERAAL WETENSCHAPSBELEID"/>
    <x v="1"/>
    <n v="314"/>
    <n v="55"/>
    <s v="10. Cultuur, recreatie, godsdienst en media"/>
    <x v="5"/>
    <s v="Federale overheid"/>
    <x v="2"/>
    <x v="7"/>
    <s v="212 Aanvullende financiering van de WI"/>
    <s v="212 Financement complémentaire des IS"/>
    <x v="5"/>
    <n v="172.7"/>
  </r>
  <r>
    <s v="Publiek-privé partnerschap digitalisering FWI's en SOMA - bijkomende financiering"/>
    <s v="Partenariat public-privé digitalisation ESF et CEGES - financement complémentaire"/>
    <s v="466037121117"/>
    <s v="11  FEDERAAL WETENSCHAPSBELEID"/>
    <x v="1"/>
    <n v="1506"/>
    <n v="15"/>
    <s v="10. Cultuur, recreatie, godsdienst en media"/>
    <x v="5"/>
    <s v="Federale overheid"/>
    <x v="2"/>
    <x v="7"/>
    <s v="321 Subsidies reizen, beurzen, congressen, publikaties, tentoonstellingen..."/>
    <s v="321 Subventions, voyages, bourses, congrès, publications, expositions..."/>
    <x v="6"/>
    <n v="225.9"/>
  </r>
  <r>
    <s v="Specifieke behoeften FWI"/>
    <s v="Besoins spécifiques ESF"/>
    <s v="466037413011"/>
    <s v="11  FEDERAAL WETENSCHAPSBELEID"/>
    <x v="1"/>
    <n v="335"/>
    <n v="55"/>
    <s v="10. Cultuur, recreatie, godsdienst en media"/>
    <x v="5"/>
    <s v="Federale overheid"/>
    <x v="2"/>
    <x v="7"/>
    <s v="211 Basisfinanciering, werking, investeringen van de WI"/>
    <s v="211 Financement de base, fonctionnement, investissements des IS"/>
    <x v="5"/>
    <n v="184.25"/>
  </r>
  <r>
    <s v="Steunmaatregelen ten voordele van de FWI - Bijkomende dotatie"/>
    <s v="Appui aux expositions temporaires des ESF - Dotation complémentaire"/>
    <s v="466037413012"/>
    <s v="11  FEDERAAL WETENSCHAPSBELEID"/>
    <x v="1"/>
    <n v="96"/>
    <n v="55"/>
    <s v="10. Cultuur, recreatie, godsdienst en media"/>
    <x v="5"/>
    <s v="Federale overheid"/>
    <x v="2"/>
    <x v="7"/>
    <s v="212 Aanvullende financiering van de WI"/>
    <s v="212 Financement complémentaire des IS"/>
    <x v="5"/>
    <n v="52.8"/>
  </r>
  <r>
    <s v="Onderzoekenveloppe van FWI "/>
    <s v="Enveloppe recherche des ESF"/>
    <s v="466037413014"/>
    <s v="11  FEDERAAL WETENSCHAPSBELEID"/>
    <x v="1"/>
    <n v="795"/>
    <n v="34.205511056412909"/>
    <s v="03. Exploratie en exploitatie van de ruimte"/>
    <x v="10"/>
    <s v="Federale overheid"/>
    <x v="2"/>
    <x v="7"/>
    <s v="440 FCFO - Fonds voor Collectief Fundamenteel Onderzoek-initiatief minister"/>
    <s v="440 FRFC - Fonds de la Recherche fondamentale collective-initiative ministérielle"/>
    <x v="0"/>
    <n v="271.93381289848264"/>
  </r>
  <r>
    <s v="Onderzoekenveloppe van FWI "/>
    <s v="Enveloppe recherche des ESF"/>
    <s v="466037413014"/>
    <s v="11  FEDERAAL WETENSCHAPSBELEID"/>
    <x v="1"/>
    <n v="795"/>
    <n v="24.36916507388726"/>
    <s v="10. Cultuur, recreatie, godsdienst en media"/>
    <x v="5"/>
    <s v="Federale overheid"/>
    <x v="2"/>
    <x v="7"/>
    <s v="440 FCFO - Fonds voor Collectief Fundamenteel Onderzoek-initiatief minister"/>
    <s v="440 FRFC - Fonds de la Recherche fondamentale collective-initiative ministérielle"/>
    <x v="0"/>
    <n v="193.73486233740371"/>
  </r>
  <r>
    <s v="Onderzoekenveloppe van FWI "/>
    <s v="Enveloppe recherche des ESF"/>
    <s v="466037413014"/>
    <s v="11  FEDERAAL WETENSCHAPSBELEID"/>
    <x v="1"/>
    <n v="795"/>
    <n v="2.7549011011569511"/>
    <s v="11. Politieke en sociale systemen, structuren en processen"/>
    <x v="7"/>
    <s v="Federale overheid"/>
    <x v="2"/>
    <x v="7"/>
    <s v="440 FCFO - Fonds voor Collectief Fundamenteel Onderzoek-initiatief minister"/>
    <s v="440 FRFC - Fonds de la Recherche fondamentale collective-initiative ministérielle"/>
    <x v="0"/>
    <n v="21.901463754197763"/>
  </r>
  <r>
    <s v="Onderzoekenveloppe van FWI "/>
    <s v="Enveloppe recherche des ESF"/>
    <s v="466037413014"/>
    <s v="11  FEDERAAL WETENSCHAPSBELEID"/>
    <x v="1"/>
    <n v="795"/>
    <n v="38.670422768542863"/>
    <s v="13. Algemene kennisvooruitgang: O&amp;O gefinancierd uit andere bronnen dan AUF"/>
    <x v="1"/>
    <s v="Federale overheid"/>
    <x v="2"/>
    <x v="7"/>
    <s v="440 FCFO - Fonds voor Collectief Fundamenteel Onderzoek-initiatief minister"/>
    <s v="440 FRFC - Fonds de la Recherche fondamentale collective-initiative ministérielle"/>
    <x v="0"/>
    <n v="307.42986100991578"/>
  </r>
  <r>
    <s v="Verhoging vd onderzoekscapaciteit vd FWI "/>
    <s v="Renforcement de la capacité de recherche des ESF"/>
    <s v="466037413016"/>
    <s v="11  FEDERAAL WETENSCHAPSBELEID"/>
    <x v="1"/>
    <n v="3558"/>
    <n v="100"/>
    <s v="10. Cultuur, recreatie, godsdienst en media"/>
    <x v="5"/>
    <s v="Federale overheid"/>
    <x v="2"/>
    <x v="7"/>
    <s v="440 FCFO - Fonds voor Collectief Fundamenteel Onderzoek-initiatief minister"/>
    <s v="440 FRFC - Fonds de la Recherche fondamentale collective-initiative ministérielle"/>
    <x v="0"/>
    <n v="3558"/>
  </r>
  <r>
    <s v="Uitzonderlijke dotatie FWI"/>
    <s v="Dotation exceptionnelle ESF"/>
    <s v="466037413017"/>
    <s v="11  FEDERAAL WETENSCHAPSBELEID"/>
    <x v="1"/>
    <n v="11260"/>
    <n v="15.242621310655327"/>
    <s v="03. Exploratie en exploitatie van de ruimte"/>
    <x v="10"/>
    <s v="Federale overheid"/>
    <x v="2"/>
    <x v="7"/>
    <s v="212 Aanvullende financiering van de WI"/>
    <s v="212 Financement complémentaire des IS"/>
    <x v="5"/>
    <n v="1716.3191595797898"/>
  </r>
  <r>
    <s v="Uitzonderlijke dotatie FWI"/>
    <s v="Dotation exceptionnelle ESF"/>
    <s v="466037413017"/>
    <s v="11  FEDERAAL WETENSCHAPSBELEID"/>
    <x v="1"/>
    <n v="11260"/>
    <n v="30.161955977988995"/>
    <s v="10. Cultuur, recreatie, godsdienst en media"/>
    <x v="5"/>
    <s v="Federale overheid"/>
    <x v="2"/>
    <x v="7"/>
    <s v="212 Aanvullende financiering van de WI"/>
    <s v="212 Financement complémentaire des IS"/>
    <x v="5"/>
    <n v="3396.2362431215611"/>
  </r>
  <r>
    <s v="Uitzonderlijke dotatie FWI"/>
    <s v="Dotation exceptionnelle ESF"/>
    <s v="466037413017"/>
    <s v="11  FEDERAAL WETENSCHAPSBELEID"/>
    <x v="1"/>
    <n v="11260"/>
    <n v="2.0428964482241123"/>
    <s v="11. Politieke en sociale systemen, structuren en processen"/>
    <x v="7"/>
    <s v="Federale overheid"/>
    <x v="2"/>
    <x v="7"/>
    <s v="212 Aanvullende financiering van de WI"/>
    <s v="212 Financement complémentaire des IS"/>
    <x v="5"/>
    <n v="230.03014007003506"/>
  </r>
  <r>
    <s v="Uitzonderlijke dotatie FWI"/>
    <s v="Dotation exceptionnelle ESF"/>
    <s v="466037413017"/>
    <s v="11  FEDERAAL WETENSCHAPSBELEID"/>
    <x v="1"/>
    <n v="11260"/>
    <n v="7.5525262631315657"/>
    <s v="13. Algemene kennisvooruitgang: O&amp;O gefinancierd uit andere bronnen dan AUF"/>
    <x v="1"/>
    <s v="Federale overheid"/>
    <x v="2"/>
    <x v="7"/>
    <s v="212 Aanvullende financiering van de WI"/>
    <s v="212 Financement complémentaire des IS"/>
    <x v="5"/>
    <n v="850.41445722861431"/>
  </r>
  <r>
    <s v="Belgian American Education Foundation"/>
    <s v="Belgian American Education Foundation"/>
    <s v="466043330003"/>
    <s v="11  FEDERAAL WETENSCHAPSBELEID"/>
    <x v="1"/>
    <n v="49"/>
    <n v="100"/>
    <s v="09. Opvoeding"/>
    <x v="2"/>
    <s v="Federale overheid"/>
    <x v="2"/>
    <x v="7"/>
    <s v="720 Andere Belgische bijdragen aan internationale organisaties, instellingen en verenigingen"/>
    <s v="720 Autres contributions belges aux organisations, institutions et associations internationales"/>
    <x v="3"/>
    <n v="49"/>
  </r>
  <r>
    <s v="Dotatie Franse Gemeenschap"/>
    <s v="Dotation communauté française"/>
    <s v="466204452402"/>
    <s v="11  FEDERAAL WETENSCHAPSBELEID"/>
    <x v="1"/>
    <n v="1650"/>
    <n v="55"/>
    <s v="08. Landbouw"/>
    <x v="6"/>
    <s v="Federale overheid"/>
    <x v="2"/>
    <x v="7"/>
    <s v="211 Basisfinanciering, werking, investeringen van de WI"/>
    <s v="211 Financement de base, fonctionnement, investissements des IS"/>
    <x v="5"/>
    <n v="907.5"/>
  </r>
  <r>
    <s v="Dotatie Vlaamse Gemeenschap"/>
    <s v="Dotation communauté flamande"/>
    <s v="466204452501"/>
    <s v="11  FEDERAAL WETENSCHAPSBELEID"/>
    <x v="1"/>
    <n v="6547"/>
    <n v="55"/>
    <s v="08. Landbouw"/>
    <x v="6"/>
    <s v="Federale overheid"/>
    <x v="2"/>
    <x v="7"/>
    <s v="211 Basisfinanciering, werking, investeringen van de WI"/>
    <s v="211 Financement de base, fonctionnement, investissements des IS"/>
    <x v="5"/>
    <n v="3600.85"/>
  </r>
  <r>
    <s v="Subsidies aan erkende centra voor menselijke erfelijkheid"/>
    <s v="Subsidies aan erkende centra voor menselijke erfelijkheid"/>
    <s v="GE0 GD313 3300"/>
    <m/>
    <x v="0"/>
    <n v="2222"/>
    <n v="35.031291908806395"/>
    <s v="07. Gezondheid"/>
    <x v="4"/>
    <s v="Vlaamse overheid"/>
    <x v="3"/>
    <x v="7"/>
    <s v="323 Subsidies aan instellingen en verenigingen n.e.g."/>
    <s v="323 Subventions aux institutions et associations n.c.a."/>
    <x v="6"/>
    <n v="778.39530621367817"/>
  </r>
  <r>
    <s v="Aanvullende werkingsmiddelen hoger onderwijs in Brussel"/>
    <s v="Aanvullende werkingsmiddelen hoger onderwijs in Brussel"/>
    <s v="FD0 FE211 4430"/>
    <m/>
    <x v="0"/>
    <n v="9321"/>
    <n v="25"/>
    <s v="12. Algemene kennisvooruitgang: O&amp;O gefinancierd uit algemene universiteitsfondsen (AUF)"/>
    <x v="3"/>
    <s v="Vlaamse overheid"/>
    <x v="3"/>
    <x v="7"/>
    <s v="111 Werkingsuitkering Nederlandstalige instellingen"/>
    <s v="111 Allocation de fonctionnement institutions néerlandophones"/>
    <x v="4"/>
    <n v="2330.25"/>
  </r>
  <r>
    <s v="Bijdrage wettelijke en conventionele wergeversbijdragen universiteiten"/>
    <s v="Bijdrage wettelijke en conventionele wergeversbijdragen universiteiten"/>
    <s v="FD0 FE212 4410"/>
    <m/>
    <x v="0"/>
    <n v="25638"/>
    <n v="25"/>
    <s v="12. Algemene kennisvooruitgang: O&amp;O gefinancierd uit algemene universiteitsfondsen (AUF)"/>
    <x v="3"/>
    <s v="Vlaamse overheid"/>
    <x v="3"/>
    <x v="7"/>
    <s v="143 Pensioenuitkeringen en werkgeversbijdragen"/>
    <s v="143 Allocations de retraite et cotisations patronales"/>
    <x v="4"/>
    <n v="6409.5"/>
  </r>
  <r>
    <s v="BOF: aanstelling van bijkomende ZAP-mandaten"/>
    <s v="BOF: aanstelling van bijkomende ZAP-mandaten"/>
    <s v="1EE12900"/>
    <m/>
    <x v="0"/>
    <n v="7378"/>
    <n v="100"/>
    <s v="13. Algemene kennisvooruitgang: O&amp;O gefinancierd uit andere bronnen dan AUF"/>
    <x v="1"/>
    <s v="Vlaamse overheid"/>
    <x v="3"/>
    <x v="7"/>
    <s v="130 Speciale fondsen voor onderzoek in universiteiten"/>
    <s v="130 Fonds spéciaux de recherche dans les universités"/>
    <x v="4"/>
    <n v="7378"/>
  </r>
  <r>
    <s v="BOF: Methusalem-programma"/>
    <s v="BOF: Methusalem-programma"/>
    <s v="1EE12800"/>
    <m/>
    <x v="0"/>
    <n v="18110"/>
    <n v="100"/>
    <s v="13. Algemene kennisvooruitgang: O&amp;O gefinancierd uit andere bronnen dan AUF"/>
    <x v="1"/>
    <s v="Vlaamse overheid"/>
    <x v="3"/>
    <x v="7"/>
    <s v="130 Speciale fondsen voor onderzoek in universiteiten"/>
    <s v="130 Fonds spéciaux de recherche dans les universités"/>
    <x v="4"/>
    <n v="18110"/>
  </r>
  <r>
    <s v="BOF: subsidie voor de universiteiten"/>
    <s v="BOF: subsidie voor de universiteiten"/>
    <s v="1EE13800"/>
    <m/>
    <x v="0"/>
    <n v="120240"/>
    <n v="100"/>
    <s v="13. Algemene kennisvooruitgang: O&amp;O gefinancierd uit andere bronnen dan AUF"/>
    <x v="1"/>
    <s v="Vlaamse overheid"/>
    <x v="3"/>
    <x v="7"/>
    <s v="130 Speciale fondsen voor onderzoek in universiteiten"/>
    <s v="130 Fonds spéciaux de recherche dans les universités"/>
    <x v="4"/>
    <n v="120240"/>
  </r>
  <r>
    <s v="BOF: tenure track-stelsel aan de universiteiten"/>
    <s v="BOF: tenure track-stelsel aan de universiteiten"/>
    <s v="1EE16500"/>
    <m/>
    <x v="0"/>
    <n v="9136"/>
    <n v="100"/>
    <s v="13. Algemene kennisvooruitgang: O&amp;O gefinancierd uit andere bronnen dan AUF"/>
    <x v="1"/>
    <s v="Vlaamse overheid"/>
    <x v="3"/>
    <x v="7"/>
    <s v="130 Speciale fondsen voor onderzoek in universiteiten"/>
    <s v="130 Fonds spéciaux de recherche dans les universités"/>
    <x v="4"/>
    <n v="9136"/>
  </r>
  <r>
    <s v="BZ: Allerhande uitgaven voor aanmoediging, organisatie en ontwikkeling van activiteiten voor de integratie van etnisch-culturele minderheden"/>
    <s v="BZ: Allerhande uitgaven voor aanmoediging, organisatie en ontwikkeling van activiteiten voor de integratie van etnisch-culturele minderheden"/>
    <s v="BD0 BJ302 1211"/>
    <m/>
    <x v="0"/>
    <n v="85"/>
    <n v="100"/>
    <s v="11. Politieke en sociale systemen, structuren en processen"/>
    <x v="7"/>
    <s v="Vlaamse overheid"/>
    <x v="3"/>
    <x v="7"/>
    <s v="314 Subsidies voor studies, enquêtes, onderzoek-contracten, acties n.e.g."/>
    <s v="314 Subventions pour études, enquêtes, contrats de recherche, actions n.c.a."/>
    <x v="6"/>
    <n v="85"/>
  </r>
  <r>
    <s v="BZ: Beleidsvoorbereidende studies inzake de bestuurlijke organisatie, personeelsbeleid en andere opdrachten"/>
    <s v="BZ: Beleidsvoorbereidende studies inzake de bestuurlijke organisatie, personeelsbeleid en andere opdrachten"/>
    <s v="BC0 BK201 1211"/>
    <m/>
    <x v="0"/>
    <n v="260"/>
    <n v="100"/>
    <s v="11. Politieke en sociale systemen, structuren en processen"/>
    <x v="7"/>
    <s v="Vlaamse overheid"/>
    <x v="3"/>
    <x v="7"/>
    <s v="314 Subsidies voor studies, enquêtes, onderzoek-contracten, acties n.e.g."/>
    <s v="314 Subventions pour études, enquêtes, contrats de recherche, actions n.c.a."/>
    <x v="6"/>
    <n v="260"/>
  </r>
  <r>
    <s v="BZ: HET STEUNPUNT - THEMA INBURGERING EN INTEGRATIE"/>
    <s v="BZ: HET STEUNPUNT - THEMA INBURGERING EN INTEGRATIE"/>
    <s v="BD0 BJ312 4150"/>
    <m/>
    <x v="0"/>
    <n v="200"/>
    <n v="100"/>
    <s v="11. Politieke en sociale systemen, structuren en processen"/>
    <x v="7"/>
    <s v="Vlaamse overheid"/>
    <x v="3"/>
    <x v="7"/>
    <s v="313 Subsidies aan instellingen en verenigingen n.e.g."/>
    <s v="313 Subventions aux institutions et associations n.c.a."/>
    <x v="6"/>
    <n v="200"/>
  </r>
  <r>
    <s v="BZ: Studiekosten betreffende de regionale en lokale openbare besturen"/>
    <s v="BZ: Studiekosten betreffende de regionale en lokale openbare besturen"/>
    <s v="BD0 BH306 1211"/>
    <m/>
    <x v="0"/>
    <n v="160"/>
    <n v="100"/>
    <s v="11. Politieke en sociale systemen, structuren en processen"/>
    <x v="7"/>
    <s v="Vlaamse overheid"/>
    <x v="3"/>
    <x v="7"/>
    <s v="324 Subsidies voor studies, enquêtes, expertise-contracten, onderzoekcontracten, acties n.e.g."/>
    <s v="324 Subventions pour études, enquêtes, contrats d'expertise, contrats de recherche, actions n.c.a."/>
    <x v="6"/>
    <n v="160"/>
  </r>
  <r>
    <s v="BZ: Studiekosten en onderzoeksopdrachten in het kader van het stedenbeleid"/>
    <s v="BZ: Studiekosten en onderzoeksopdrachten in het kader van het stedenbeleid"/>
    <s v="BD0 BI301 1211"/>
    <m/>
    <x v="0"/>
    <n v="85"/>
    <n v="100"/>
    <s v="11. Politieke en sociale systemen, structuren en processen"/>
    <x v="7"/>
    <s v="Vlaamse overheid"/>
    <x v="3"/>
    <x v="7"/>
    <s v="314 Subsidies voor studies, enquêtes, onderzoek-contracten, acties n.e.g."/>
    <s v="314 Subventions pour études, enquêtes, contrats de recherche, actions n.c.a."/>
    <x v="6"/>
    <n v="85"/>
  </r>
  <r>
    <s v="BZ: Subsidie aan het Steunpunt Bestuurlijke Organisatie Vlaanderen"/>
    <s v="BZ: Subsidie aan het Steunpunt Bestuurlijke Organisatie Vlaanderen"/>
    <s v="BD0 BH310 3300"/>
    <m/>
    <x v="0"/>
    <n v="195"/>
    <n v="100"/>
    <s v="11. Politieke en sociale systemen, structuren en processen"/>
    <x v="7"/>
    <s v="Vlaamse overheid"/>
    <x v="3"/>
    <x v="7"/>
    <s v="313 Subsidies aan instellingen en verenigingen n.e.g."/>
    <s v="313 Subventions aux institutions et associations n.c.a."/>
    <x v="6"/>
    <n v="195"/>
  </r>
  <r>
    <s v="BZ: Subsidie aan het Steunpunt Bestuurlijke Organisatie Vlaanderen"/>
    <s v="BZ: Subsidie aan het Steunpunt Bestuurlijke Organisatie Vlaanderen"/>
    <s v="BC0 BA219 4150"/>
    <m/>
    <x v="0"/>
    <n v="195"/>
    <n v="100"/>
    <s v="11. Politieke en sociale systemen, structuren en processen"/>
    <x v="7"/>
    <s v="Vlaamse overheid"/>
    <x v="3"/>
    <x v="7"/>
    <s v="313 Subsidies aan instellingen en verenigingen n.e.g."/>
    <s v="313 Subventions aux institutions et associations n.c.a."/>
    <x v="6"/>
    <n v="195"/>
  </r>
  <r>
    <s v="CJSM:  WETENSCHAPPELIJK ONDERZOEKSSTEUNPUNT JEUGD"/>
    <s v="CJSM:  WETENSCHAPPELIJK ONDERZOEKSSTEUNPUNT JEUGD"/>
    <s v="HC0 HG137 4150"/>
    <m/>
    <x v="0"/>
    <n v="136"/>
    <n v="100"/>
    <s v="10. Cultuur, recreatie, godsdienst en media"/>
    <x v="5"/>
    <s v="Vlaamse overheid"/>
    <x v="3"/>
    <x v="7"/>
    <s v="313 Subsidies aan instellingen en verenigingen n.e.g."/>
    <s v="313 Subventions aux institutions et associations n.c.a."/>
    <x v="6"/>
    <n v="136"/>
  </r>
  <r>
    <s v="CJSM: Algemene werkingskosten: Sport en sportwetenschappelijk en beleidsrelevant onderzoek"/>
    <s v="CJSM: Algemene werkingskosten: Sport en sportwetenschappelijk en beleidsrelevant onderzoek"/>
    <s v="HB0 HF007 1211"/>
    <m/>
    <x v="0"/>
    <n v="93"/>
    <n v="100"/>
    <s v="10. Cultuur, recreatie, godsdienst en media"/>
    <x v="5"/>
    <s v="Vlaamse overheid"/>
    <x v="3"/>
    <x v="7"/>
    <s v="313 Subsidies aan instellingen en verenigingen n.e.g."/>
    <s v="313 Subventions aux institutions et associations n.c.a."/>
    <x v="6"/>
    <n v="93"/>
  </r>
  <r>
    <s v="CJSM: Enquêtes, studies en audits"/>
    <s v="CJSM: Enquêtes, studies en audits"/>
    <s v="HB0 HC005 1211"/>
    <m/>
    <x v="0"/>
    <n v="86"/>
    <n v="100"/>
    <s v="10. Cultuur, recreatie, godsdienst en media"/>
    <x v="5"/>
    <s v="Vlaamse overheid"/>
    <x v="3"/>
    <x v="7"/>
    <s v="314 Subsidies voor studies, enquêtes, onderzoek-contracten, acties n.e.g."/>
    <s v="314 Subventions pour études, enquêtes, contrats de recherche, actions n.c.a."/>
    <x v="6"/>
    <n v="86"/>
  </r>
  <r>
    <s v="CJSM: Koninklijke Academie voor Nederlandse Taal- en Letterkunde - Gent"/>
    <s v="CJSM: Koninklijke Academie voor Nederlandse Taal- en Letterkunde - Gent"/>
    <s v="HD0 HE299 4150"/>
    <m/>
    <x v="0"/>
    <n v="141"/>
    <n v="68.085106382978722"/>
    <s v="10. Cultuur, recreatie, godsdienst en media"/>
    <x v="5"/>
    <s v="Vlaamse overheid"/>
    <x v="3"/>
    <x v="7"/>
    <s v="220 Academies"/>
    <s v="220 Académies"/>
    <x v="5"/>
    <n v="96"/>
  </r>
  <r>
    <s v="CJSM: WERKINGSMIDDELEN VOOR HET WETENSCHAPPELIJK ONDERZOEKSSTEUNPUNT SPORT"/>
    <s v="CJSM: WERKINGSMIDDELEN VOOR HET WETENSCHAPPELIJK ONDERZOEKSSTEUNPUNT SPORT"/>
    <s v="HB0 HF052 4150"/>
    <m/>
    <x v="0"/>
    <n v="218"/>
    <n v="100"/>
    <s v="10. Cultuur, recreatie, godsdienst en media"/>
    <x v="5"/>
    <s v="Vlaamse overheid"/>
    <x v="3"/>
    <x v="7"/>
    <s v="313 Subsidies aan instellingen en verenigingen n.e.g."/>
    <s v="313 Subventions aux institutions et associations n.c.a."/>
    <x v="6"/>
    <n v="218"/>
  </r>
  <r>
    <s v="CJSM: WETENSCHAPPELIJK ONDERZOEKSSTEUNPUNT CULTUUR"/>
    <s v="CJSM: WETENSCHAPPELIJK ONDERZOEKSSTEUNPUNT CULTUUR"/>
    <s v="HB0 HC046 4150"/>
    <m/>
    <x v="0"/>
    <n v="181"/>
    <n v="100"/>
    <s v="10. Cultuur, recreatie, godsdienst en media"/>
    <x v="5"/>
    <s v="Vlaamse overheid"/>
    <x v="3"/>
    <x v="7"/>
    <s v="313 Subsidies aan instellingen en verenigingen n.e.g."/>
    <s v="313 Subventions aux institutions et associations n.c.a."/>
    <x v="6"/>
    <n v="181"/>
  </r>
  <r>
    <s v="CJSM:Dotatie aan het IVA DAB KMSKA"/>
    <s v="CJSM:Dotatie aan het IVA DAB KMSKA"/>
    <s v="HE0 HE300 4130"/>
    <m/>
    <x v="0"/>
    <n v="2382"/>
    <n v="55.000000000000007"/>
    <s v="10. Cultuur, recreatie, godsdienst en media"/>
    <x v="5"/>
    <s v="Vlaamse overheid"/>
    <x v="3"/>
    <x v="7"/>
    <s v="211 Basisfinanciering, werking, investeringen van de WI"/>
    <s v="211 Financement de base, fonctionnement, investissements des IS"/>
    <x v="5"/>
    <n v="1310.1000000000001"/>
  </r>
  <r>
    <s v="cofinanciering van het Steunpunt Ondernemen en Internationaal Ondernemen"/>
    <s v="cofinanciering van het Steunpunt Ondernemen en Internationaal Ondernemen"/>
    <s v="1EC11900"/>
    <m/>
    <x v="0"/>
    <n v="225"/>
    <n v="100"/>
    <s v="06. Industriële productie en technologie"/>
    <x v="0"/>
    <s v="Vlaamse overheid"/>
    <x v="3"/>
    <x v="7"/>
    <s v="313 Subsidies aan instellingen en verenigingen n.e.g."/>
    <s v="313 Subventions aux institutions et associations n.c.a."/>
    <x v="6"/>
    <n v="225"/>
  </r>
  <r>
    <s v="DAR: Cofinanciering Steunpunt Duurzame Ontwikkeling"/>
    <s v="DAR: Cofinanciering Steunpunt Duurzame Ontwikkeling"/>
    <s v="AB0 AD006 4150"/>
    <m/>
    <x v="0"/>
    <n v="150"/>
    <n v="100"/>
    <s v="11. Politieke en sociale systemen, structuren en processen"/>
    <x v="7"/>
    <s v="Vlaamse overheid"/>
    <x v="3"/>
    <x v="7"/>
    <s v="313 Subsidies aan instellingen en verenigingen n.e.g."/>
    <s v="313 Subventions aux institutions et associations n.c.a."/>
    <x v="6"/>
    <n v="150"/>
  </r>
  <r>
    <s v="DAR: Subsidie aan het Steunpunt Bestuurlijke Organisatie Vlaanderen"/>
    <s v="DAR: Subsidie aan het Steunpunt Bestuurlijke Organisatie Vlaanderen"/>
    <s v="AB0 AL018 3300"/>
    <m/>
    <x v="0"/>
    <n v="102"/>
    <n v="100"/>
    <s v="11. Politieke en sociale systemen, structuren en processen"/>
    <x v="7"/>
    <s v="Vlaamse overheid"/>
    <x v="3"/>
    <x v="7"/>
    <s v="313 Subsidies aan instellingen en verenigingen n.e.g."/>
    <s v="313 Subventions aux institutions et associations n.c.a."/>
    <x v="6"/>
    <n v="102"/>
  </r>
  <r>
    <s v="DAR: Subsidie aan het Steunpunt Gelijke Kansenbeleid"/>
    <s v="DAR: Subsidie aan het Steunpunt Gelijke Kansenbeleid"/>
    <s v="AB0 AI022 4150"/>
    <m/>
    <x v="0"/>
    <n v="238"/>
    <n v="100"/>
    <s v="11. Politieke en sociale systemen, structuren en processen"/>
    <x v="7"/>
    <s v="Vlaamse overheid"/>
    <x v="3"/>
    <x v="7"/>
    <s v="313 Subsidies aan instellingen en verenigingen n.e.g."/>
    <s v="313 Subventions aux institutions et associations n.c.a."/>
    <x v="6"/>
    <n v="238"/>
  </r>
  <r>
    <s v="De sociale economie faciliteren en maatschappelijke meerwaarden realiseren door het ondersteunen van het ondernemerschap op het vlak van de sociale economie en het stimuleren van het maatschappelijk verantwoord ondernemen"/>
    <s v="De sociale economie faciliteren en maatschappelijke meerwaarden realiseren door het ondersteunen van het ondernemerschap op het vlak van de sociale economie en het stimuleren van het maatschappelijk verantwoord ondernemen"/>
    <s v="JB0 JE214 3300"/>
    <m/>
    <x v="0"/>
    <n v="40"/>
    <n v="100"/>
    <s v="11. Politieke en sociale systemen, structuren en processen"/>
    <x v="7"/>
    <s v="Vlaamse overheid"/>
    <x v="3"/>
    <x v="7"/>
    <s v="314 Subsidies voor studies, enquêtes, onderzoek-contracten, acties n.e.g."/>
    <s v="314 Subventions pour études, enquêtes, contrats de recherche, actions n.c.a."/>
    <x v="6"/>
    <n v="40"/>
  </r>
  <r>
    <s v="Departement MOW - algemene werkingskosten"/>
    <s v="Departement MOW - algemene werkingskosten"/>
    <s v="MB0 MI008 1211"/>
    <m/>
    <x v="0"/>
    <n v="2300"/>
    <n v="10"/>
    <s v="04. Transport, telecommunicatie en andere infrastructuur"/>
    <x v="11"/>
    <s v="Vlaamse overheid"/>
    <x v="3"/>
    <x v="7"/>
    <s v="211 Basisfinanciering, werking, investeringen van de WI"/>
    <s v="211 Financement de base, fonctionnement, investissements des IS"/>
    <x v="5"/>
    <n v="230"/>
  </r>
  <r>
    <s v="Dotatie aan het eigen vermogen ILVO in het kader van het onderzoek en de ontwikkeling naar meer duurzame landbouwsystemen"/>
    <s v="Dotatie aan het eigen vermogen ILVO in het kader van het onderzoek en de ontwikkeling naar meer duurzame landbouwsystemen"/>
    <s v="KB0 KD032 4143"/>
    <m/>
    <x v="0"/>
    <n v="1178"/>
    <n v="80"/>
    <s v="08. Landbouw"/>
    <x v="6"/>
    <s v="Vlaamse overheid"/>
    <x v="3"/>
    <x v="7"/>
    <s v="211 Basisfinanciering, werking, investeringen van de WI"/>
    <s v="211 Financement de base, fonctionnement, investissements des IS"/>
    <x v="5"/>
    <n v="942.4"/>
  </r>
  <r>
    <s v="dotatie aan het Eigen Vermogen ILVO voor onderzoek ikv IHD/PAS (emissiereducties veeteeltsector)"/>
    <s v="dotatie aan het Eigen Vermogen ILVO voor onderzoek ikv IHD/PAS (emissiereducties veeteeltsector)"/>
    <s v="KB0 KD050 4141"/>
    <m/>
    <x v="0"/>
    <n v="450"/>
    <n v="80"/>
    <s v="08. Landbouw"/>
    <x v="6"/>
    <s v="Vlaamse overheid"/>
    <x v="3"/>
    <x v="7"/>
    <s v="211 Basisfinanciering, werking, investeringen van de WI"/>
    <s v="211 Financement de base, fonctionnement, investissements des IS"/>
    <x v="5"/>
    <n v="360"/>
  </r>
  <r>
    <s v="Dotatie aan VITO"/>
    <s v="Dotatie aan VITO"/>
    <s v="1EF11000"/>
    <m/>
    <x v="0"/>
    <n v="37940"/>
    <n v="100"/>
    <s v="06. Industriële productie en technologie"/>
    <x v="0"/>
    <s v="Vlaamse overheid"/>
    <x v="3"/>
    <x v="7"/>
    <s v="236 VITO - Vlaamse Instelling voor Technologisch Onderzoek"/>
    <s v="236 VITO - Vlaamse Instelling voor Technologisch Onderzoek"/>
    <x v="5"/>
    <n v="37940"/>
  </r>
  <r>
    <s v="Dotatie aan VITO voor de financiering van de referentietaken"/>
    <s v="Dotatie aan VITO voor de financiering van de referentietaken"/>
    <s v="1EF11100"/>
    <m/>
    <x v="0"/>
    <n v="8460"/>
    <n v="100"/>
    <s v="06. Industriële productie en technologie"/>
    <x v="0"/>
    <s v="Vlaamse overheid"/>
    <x v="3"/>
    <x v="7"/>
    <s v="236 VITO - Vlaamse Instelling voor Technologisch Onderzoek"/>
    <s v="236 VITO - Vlaamse Instelling voor Technologisch Onderzoek"/>
    <x v="5"/>
    <n v="8460"/>
  </r>
  <r>
    <s v="Dotatie aan VITO voor de financiering van de referentietaken"/>
    <s v="Dotatie aan VITO voor de financiering van de referentietaken"/>
    <s v="LB0 LC134 4140"/>
    <m/>
    <x v="0"/>
    <n v="2442"/>
    <n v="100"/>
    <s v="02. Milieubeheer en milieuzorg"/>
    <x v="9"/>
    <s v="Vlaamse overheid"/>
    <x v="3"/>
    <x v="7"/>
    <s v="236 VITO - Vlaamse Instelling voor Technologisch Onderzoek"/>
    <s v="236 VITO - Vlaamse Instelling voor Technologisch Onderzoek"/>
    <x v="5"/>
    <n v="2442"/>
  </r>
  <r>
    <s v="eigenaarsonderhoud vlaamse autonome hogescholen"/>
    <s v="eigenaarsonderhoud vlaamse autonome hogescholen"/>
    <s v="FD0 1FG208 6410"/>
    <m/>
    <x v="0"/>
    <n v="797"/>
    <n v="25"/>
    <s v="12. Algemene kennisvooruitgang: O&amp;O gefinancierd uit algemene universiteitsfondsen (AUF)"/>
    <x v="3"/>
    <s v="Vlaamse overheid"/>
    <x v="3"/>
    <x v="7"/>
    <s v="111 Werkingsuitkering Nederlandstalige instellingen"/>
    <s v="111 Allocation de fonctionnement institutions néerlandophones"/>
    <x v="4"/>
    <n v="199.25"/>
  </r>
  <r>
    <s v="EV ILVO voor onderhoud en werken aan onroerende goederen"/>
    <s v="EV ILVO voor onderhoud en werken aan onroerende goederen"/>
    <s v="KB0 KD036 4141"/>
    <m/>
    <x v="0"/>
    <n v="3156"/>
    <n v="80"/>
    <s v="08. Landbouw"/>
    <x v="6"/>
    <s v="Vlaamse overheid"/>
    <x v="3"/>
    <x v="7"/>
    <s v="211 Basisfinanciering, werking, investeringen van de WI"/>
    <s v="211 Financement de base, fonctionnement, investissements des IS"/>
    <x v="5"/>
    <n v="2524.8000000000002"/>
  </r>
  <r>
    <s v="FB:  Steunpunt Fiscaliteit en Begroting"/>
    <s v="FB:  Steunpunt Fiscaliteit en Begroting"/>
    <s v="CB0 CC034 4150"/>
    <m/>
    <x v="0"/>
    <n v="167"/>
    <n v="100"/>
    <s v="11. Politieke en sociale systemen, structuren en processen"/>
    <x v="7"/>
    <s v="Vlaamse overheid"/>
    <x v="3"/>
    <x v="7"/>
    <s v="313 Subsidies aan instellingen en verenigingen n.e.g."/>
    <s v="313 Subventions aux institutions et associations n.c.a."/>
    <x v="6"/>
    <n v="167"/>
  </r>
  <r>
    <s v="FB: Subsidie aan de Antwerp Management School"/>
    <s v="FB: Subsidie aan de Antwerp Management School"/>
    <s v="CB0 CC013 4430"/>
    <m/>
    <x v="0"/>
    <n v="469"/>
    <n v="24.946695095948826"/>
    <s v="12. Algemene kennisvooruitgang: O&amp;O gefinancierd uit algemene universiteitsfondsen (AUF)"/>
    <x v="3"/>
    <s v="Vlaamse overheid"/>
    <x v="3"/>
    <x v="7"/>
    <s v="129 Vlerickschool voor Management"/>
    <s v="129 Vlerickschool voor Management"/>
    <x v="4"/>
    <n v="117"/>
  </r>
  <r>
    <s v="FONDS VOOR FLANKEREND ECONOMISCH BELEID"/>
    <s v="FONDS VOOR FLANKEREND ECONOMISCH BELEID"/>
    <s v="1ED20000"/>
    <m/>
    <x v="0"/>
    <n v="4000"/>
    <n v="100"/>
    <s v="06. Industriële productie en technologie"/>
    <x v="0"/>
    <s v="Vlaamse overheid"/>
    <x v="3"/>
    <x v="7"/>
    <s v="313 Subsidies aan instellingen en verenigingen n.e.g."/>
    <s v="313 Subventions aux institutions et associations n.c.a."/>
    <x v="6"/>
    <n v="4000"/>
  </r>
  <r>
    <s v="FWO: basissubsidie"/>
    <s v="FWO: basissubsidie"/>
    <s v="1EE16900"/>
    <m/>
    <x v="0"/>
    <n v="145231"/>
    <n v="100"/>
    <s v="13. Algemene kennisvooruitgang: O&amp;O gefinancierd uit andere bronnen dan AUF"/>
    <x v="1"/>
    <s v="Vlaamse overheid"/>
    <x v="3"/>
    <x v="7"/>
    <s v="510 NFWO - Nationaal Fonds voor Wetenschappelijk Onderzoek"/>
    <s v="510 FNRS - Fonds national de Recherche scientifique"/>
    <x v="2"/>
    <n v="145231"/>
  </r>
  <r>
    <s v="FWO: internationale wetenschappelijke samenwerking"/>
    <s v="FWO: internationale wetenschappelijke samenwerking"/>
    <s v="1EE17100"/>
    <m/>
    <x v="0"/>
    <n v="2749"/>
    <n v="100"/>
    <s v="13. Algemene kennisvooruitgang: O&amp;O gefinancierd uit andere bronnen dan AUF"/>
    <x v="1"/>
    <s v="Vlaamse overheid"/>
    <x v="3"/>
    <x v="7"/>
    <s v="510 NFWO - Nationaal Fonds voor Wetenschappelijk Onderzoek"/>
    <s v="510 FNRS - Fonds national de Recherche scientifique"/>
    <x v="2"/>
    <n v="2749"/>
  </r>
  <r>
    <s v="FWO: netto opbrengst van de winst van de Nationale Loterij"/>
    <s v="FWO: netto opbrengst van de winst van de Nationale Loterij"/>
    <s v="1EE17200"/>
    <m/>
    <x v="0"/>
    <n v="11463"/>
    <n v="100"/>
    <s v="13. Algemene kennisvooruitgang: O&amp;O gefinancierd uit andere bronnen dan AUF"/>
    <x v="1"/>
    <s v="Vlaamse overheid"/>
    <x v="3"/>
    <x v="7"/>
    <s v="510 NFWO - Nationaal Fonds voor Wetenschappelijk Onderzoek"/>
    <s v="510 FNRS - Fonds national de Recherche scientifique"/>
    <x v="2"/>
    <n v="11463"/>
  </r>
  <r>
    <s v="FWO: Odysseus-programma"/>
    <s v="FWO: Odysseus-programma"/>
    <s v="1EE16700"/>
    <m/>
    <x v="0"/>
    <n v="11019"/>
    <n v="100"/>
    <s v="13. Algemene kennisvooruitgang: O&amp;O gefinancierd uit andere bronnen dan AUF"/>
    <x v="1"/>
    <s v="Vlaamse overheid"/>
    <x v="3"/>
    <x v="7"/>
    <s v="510 NFWO - Nationaal Fonds voor Wetenschappelijk Onderzoek"/>
    <s v="510 FNRS - Fonds national de Recherche scientifique"/>
    <x v="2"/>
    <n v="11019"/>
  </r>
  <r>
    <s v="FWO: projecten in het kader van internationale onderzoeksfaciliteiten"/>
    <s v="FWO: projecten in het kader van internationale onderzoeksfaciliteiten"/>
    <s v="1EE17000"/>
    <m/>
    <x v="0"/>
    <n v="3751"/>
    <n v="100"/>
    <s v="13. Algemene kennisvooruitgang: O&amp;O gefinancierd uit andere bronnen dan AUF"/>
    <x v="1"/>
    <s v="Vlaamse overheid"/>
    <x v="3"/>
    <x v="7"/>
    <s v="510 NFWO - Nationaal Fonds voor Wetenschappelijk Onderzoek"/>
    <s v="510 FNRS - Fonds national de Recherche scientifique"/>
    <x v="2"/>
    <n v="3751"/>
  </r>
  <r>
    <s v="Herculesstichting: beheersvergoeding"/>
    <s v="Herculesstichting: beheersvergoeding"/>
    <s v="1EE11600"/>
    <m/>
    <x v="0"/>
    <n v="987"/>
    <n v="100"/>
    <s v="13. Algemene kennisvooruitgang: O&amp;O gefinancierd uit andere bronnen dan AUF"/>
    <x v="1"/>
    <s v="Vlaamse overheid"/>
    <x v="3"/>
    <x v="7"/>
    <s v="560 Subsidie aan de Herculesstichting"/>
    <s v="560 Subsidie aan de Herculesstichting"/>
    <x v="2"/>
    <n v="987"/>
  </r>
  <r>
    <s v="Herculesstichting: financiering van (middel)zware onderzoeksapparatuur"/>
    <s v="Herculesstichting: financiering van (middel)zware onderzoeksapparatuur"/>
    <s v="0EE15700"/>
    <m/>
    <x v="0"/>
    <n v="13150"/>
    <n v="100"/>
    <s v="13. Algemene kennisvooruitgang: O&amp;O gefinancierd uit andere bronnen dan AUF"/>
    <x v="1"/>
    <s v="Vlaamse overheid"/>
    <x v="3"/>
    <x v="7"/>
    <s v="560 Subsidie aan de Herculesstichting"/>
    <s v="560 Subsidie aan de Herculesstichting"/>
    <x v="2"/>
    <n v="13150"/>
  </r>
  <r>
    <s v="Herculesstichting: financiering van bijzondere onderzoeksapparatuur"/>
    <s v="Herculesstichting: financiering van bijzondere onderzoeksapparatuur"/>
    <s v="0EE16100"/>
    <m/>
    <x v="0"/>
    <n v="13421"/>
    <n v="100"/>
    <s v="13. Algemene kennisvooruitgang: O&amp;O gefinancierd uit andere bronnen dan AUF"/>
    <x v="1"/>
    <s v="Vlaamse overheid"/>
    <x v="3"/>
    <x v="7"/>
    <s v="560 Subsidie aan de Herculesstichting"/>
    <s v="560 Subsidie aan de Herculesstichting"/>
    <x v="2"/>
    <n v="13421"/>
  </r>
  <r>
    <s v="interne stromen EV ILVO (Fonds voor Landbouw en Visserij)"/>
    <s v="interne stromen EV ILVO (Fonds voor Landbouw en Visserij)"/>
    <s v="KB0 KD047 4141"/>
    <m/>
    <x v="0"/>
    <n v="628"/>
    <n v="80"/>
    <s v="08. Landbouw"/>
    <x v="6"/>
    <s v="Vlaamse overheid"/>
    <x v="3"/>
    <x v="7"/>
    <s v="211 Basisfinanciering, werking, investeringen van de WI"/>
    <s v="211 Financement de base, fonctionnement, investissements des IS"/>
    <x v="5"/>
    <n v="502.4"/>
  </r>
  <r>
    <s v="investeringen hoger onderwijs"/>
    <s v="investeringen hoger onderwijs"/>
    <s v="FD0 1FG254 6410"/>
    <m/>
    <x v="0"/>
    <n v="29881"/>
    <n v="25"/>
    <s v="12. Algemene kennisvooruitgang: O&amp;O gefinancierd uit algemene universiteitsfondsen (AUF)"/>
    <x v="3"/>
    <s v="Vlaamse overheid"/>
    <x v="3"/>
    <x v="7"/>
    <s v="111 Werkingsuitkering Nederlandstalige instellingen"/>
    <s v="111 Allocation de fonctionnement institutions néerlandophones"/>
    <x v="4"/>
    <n v="7470.25"/>
  </r>
  <r>
    <s v="Investeringsmiddelen en eigenaarsonderhoud hogere zeevaartschool"/>
    <s v="Investeringsmiddelen en eigenaarsonderhoud hogere zeevaartschool"/>
    <s v="FD0 FG208 6410"/>
    <m/>
    <x v="0"/>
    <n v="194"/>
    <n v="25"/>
    <s v="12. Algemene kennisvooruitgang: O&amp;O gefinancierd uit algemene universiteitsfondsen (AUF)"/>
    <x v="3"/>
    <s v="Vlaamse overheid"/>
    <x v="3"/>
    <x v="7"/>
    <s v="111 Werkingsuitkering Nederlandstalige instellingen"/>
    <s v="111 Allocation de fonctionnement institutions néerlandophones"/>
    <x v="4"/>
    <n v="48.5"/>
  </r>
  <r>
    <s v="IOF - Industrieel Onderzoeksfonds Vlaanderen"/>
    <s v="IOF - Industrieel Onderzoeksfonds Vlaanderen"/>
    <s v="1EE13000"/>
    <m/>
    <x v="0"/>
    <n v="20019"/>
    <n v="100"/>
    <s v="06. Industriële productie en technologie"/>
    <x v="0"/>
    <s v="Vlaamse overheid"/>
    <x v="3"/>
    <x v="7"/>
    <s v="130 Speciale fondsen voor onderzoek in universiteiten"/>
    <s v="130 Fonds spéciaux de recherche dans les universités"/>
    <x v="4"/>
    <n v="20019"/>
  </r>
  <r>
    <s v="IOF - Industrieel Onderzoeksfonds Vlaanderen - competitiviteitspact"/>
    <s v="IOF - Industrieel Onderzoeksfonds Vlaanderen - competitiviteitspact"/>
    <s v="1EE13000"/>
    <m/>
    <x v="0"/>
    <n v="3500"/>
    <n v="100"/>
    <s v="06. Industriële productie en technologie"/>
    <x v="0"/>
    <s v="Vlaamse overheid"/>
    <x v="3"/>
    <x v="7"/>
    <s v="130 Speciale fondsen voor onderzoek in universiteiten"/>
    <s v="130 Fonds spéciaux de recherche dans les universités"/>
    <x v="4"/>
    <n v="3500"/>
  </r>
  <r>
    <s v="IV: Dotatie aan het IVA &quot;Toerisme Vlaanderen&quot;"/>
    <s v="IV: Dotatie aan het IVA &quot;Toerisme Vlaanderen&quot;"/>
    <s v="DB0 DG011 4640"/>
    <m/>
    <x v="0"/>
    <n v="1297"/>
    <n v="5.088666152659985"/>
    <s v="11. Politieke en sociale systemen, structuren en processen"/>
    <x v="7"/>
    <s v="Vlaamse overheid"/>
    <x v="3"/>
    <x v="7"/>
    <s v="314 Subsidies voor studies, enquêtes, onderzoek-contracten, acties n.e.g."/>
    <s v="314 Subventions pour études, enquêtes, contrats de recherche, actions n.c.a."/>
    <x v="6"/>
    <n v="66.000000000000014"/>
  </r>
  <r>
    <s v="IV: Subsidies met betrekking tot de cofinanciering van het Steunpunt Buitenlands Beleid, Toerisme en Recreatie"/>
    <s v="IV: Subsidies met betrekking tot de cofinanciering van het Steunpunt Buitenlands Beleid, Toerisme en Recreatie"/>
    <s v="DB0 DD043 4150"/>
    <m/>
    <x v="0"/>
    <n v="167"/>
    <n v="100"/>
    <s v="10. Cultuur, recreatie, godsdienst en media"/>
    <x v="5"/>
    <s v="Vlaamse overheid"/>
    <x v="3"/>
    <x v="7"/>
    <s v="313 Subsidies aan instellingen en verenigingen n.e.g."/>
    <s v="313 Subventions aux institutions et associations n.c.a."/>
    <x v="6"/>
    <n v="167"/>
  </r>
  <r>
    <s v="IWT: bevordering van technologietransfer en onderzoek door instellingen van hoger onderwijs"/>
    <s v="IWT: bevordering van technologietransfer en onderzoek door instellingen van hoger onderwijs"/>
    <s v="9EE15100"/>
    <m/>
    <x v="0"/>
    <n v="9611"/>
    <n v="100"/>
    <s v="06. Industriële productie en technologie"/>
    <x v="0"/>
    <s v="Vlaamse overheid"/>
    <x v="3"/>
    <x v="7"/>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611"/>
  </r>
  <r>
    <s v="IWT: competentiepolen"/>
    <s v="IWT: competentiepolen"/>
    <s v="0EF12100"/>
    <m/>
    <x v="0"/>
    <n v="24634"/>
    <n v="100"/>
    <s v="06. Industriële productie en technologie"/>
    <x v="0"/>
    <s v="Vlaamse overheid"/>
    <x v="3"/>
    <x v="7"/>
    <s v="211 Basisfinanciering, werking, investeringen van de WI"/>
    <s v="211 Financement de base, fonctionnement, investissements des IS"/>
    <x v="5"/>
    <n v="24634"/>
  </r>
  <r>
    <s v="IWT: Ondersteuning van de Vlaamse deelname aan de Europese programma's (VCP-werking)"/>
    <s v="IWT: Ondersteuning van de Vlaamse deelname aan de Europese programma's (VCP-werking)"/>
    <s v="1EC11300"/>
    <m/>
    <x v="0"/>
    <n v="22"/>
    <n v="100"/>
    <s v="06. Industriële productie en technologie"/>
    <x v="0"/>
    <s v="Vlaamse overheid"/>
    <x v="3"/>
    <x v="7"/>
    <s v="730 Andere programma's en projecten op internationaal vlak"/>
    <s v="730 Autres programmes et projets au niveau international"/>
    <x v="3"/>
    <n v="22"/>
  </r>
  <r>
    <s v="IWT: steun aan toegepast biomedisch onderzoek met een primair maatschappelijke finaliteit"/>
    <s v="IWT: steun aan toegepast biomedisch onderzoek met een primair maatschappelijke finaliteit"/>
    <s v="9EE14900"/>
    <m/>
    <x v="0"/>
    <n v="6826"/>
    <n v="100"/>
    <s v="07. Gezondheid"/>
    <x v="4"/>
    <s v="Vlaamse overheid"/>
    <x v="3"/>
    <x v="7"/>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826"/>
  </r>
  <r>
    <s v="IWT: Strategisch basisonderzoek"/>
    <s v="IWT: Strategisch basisonderzoek"/>
    <s v="9EE15300"/>
    <m/>
    <x v="0"/>
    <n v="39940"/>
    <n v="100"/>
    <s v="06. Industriële productie en technologie"/>
    <x v="0"/>
    <s v="Vlaamse overheid"/>
    <x v="3"/>
    <x v="7"/>
    <s v="410 O&amp;O-programma's en -projecten (subsidies en terugvorderbare voorschotten)"/>
    <s v="410 Programmes et projets de R&amp;D (subventions et avances récupérables)"/>
    <x v="0"/>
    <n v="39940"/>
  </r>
  <r>
    <s v="IWT: toekennen van specialistatiebeurzen en doctoraatsbeurzien in het kader van het Baekeland-programma"/>
    <s v="IWT: toekennen van specialistatiebeurzen en doctoraatsbeurzien in het kader van het Baekeland-programma"/>
    <s v="0EF11700"/>
    <m/>
    <x v="0"/>
    <n v="40263"/>
    <n v="100"/>
    <s v="06. Industriële productie en technologie"/>
    <x v="0"/>
    <s v="Vlaamse overheid"/>
    <x v="3"/>
    <x v="7"/>
    <s v="410 O&amp;O-programma's en -projecten (subsidies en terugvorderbare voorschotten)"/>
    <s v="410 Programmes et projets de R&amp;D (subventions et avances récupérables)"/>
    <x v="0"/>
    <n v="40263"/>
  </r>
  <r>
    <s v="IWT: Vastlegging voor studie- en expertiseopddrachten t.b.v. het VIN (Vlaams Innovatie Netwerk)"/>
    <s v="IWT: Vastlegging voor studie- en expertiseopddrachten t.b.v. het VIN (Vlaams Innovatie Netwerk)"/>
    <s v="1EF12500"/>
    <m/>
    <x v="0"/>
    <n v="283"/>
    <n v="100"/>
    <s v="06. Industriële productie en technologie"/>
    <x v="0"/>
    <s v="Vlaamse overheid"/>
    <x v="3"/>
    <x v="7"/>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283"/>
  </r>
  <r>
    <s v="IWT: Vastleggingsmachtiging ter ondersteuning van acties van technologische innovatie op initiatief van de Vlaamse Regering"/>
    <s v="IWT: Vastleggingsmachtiging ter ondersteuning van acties van technologische innovatie op initiatief van de Vlaamse Regering"/>
    <s v="0EF10000"/>
    <m/>
    <x v="0"/>
    <n v="13529"/>
    <n v="100"/>
    <s v="06. Industriële productie en technologie"/>
    <x v="0"/>
    <s v="Vlaamse overheid"/>
    <x v="3"/>
    <x v="7"/>
    <s v="624 FIOV - Fonds tot bevordering van het industrieel onderzoek in Vlaanderen (subsidies en terugvorderbare voorschotten)"/>
    <s v="624 FIOV - Fonds tot bevordering van het industrieel onderzoek in Vlaanderen (subventions et avances récupérables)"/>
    <x v="1"/>
    <n v="13529"/>
  </r>
  <r>
    <s v="IWT: Vastleggingsmachtiging ter ondersteuning van acties van technologische innovatie op initiatief van de Vlaamse Regering - competitiviteitspact"/>
    <s v="IWT: Vastleggingsmachtiging ter ondersteuning van acties van technologische innovatie op initiatief van de Vlaamse Regering - competitiviteitspact"/>
    <s v="0EF10000"/>
    <m/>
    <x v="0"/>
    <n v="1750"/>
    <n v="100"/>
    <s v="06. Industriële productie en technologie"/>
    <x v="0"/>
    <s v="Vlaamse overheid"/>
    <x v="3"/>
    <x v="7"/>
    <s v="624 FIOV - Fonds tot bevordering van het industrieel onderzoek in Vlaanderen (subsidies en terugvorderbare voorschotten)"/>
    <s v="624 FIOV - Fonds tot bevordering van het industrieel onderzoek in Vlaanderen (subventions et avances récupérables)"/>
    <x v="1"/>
    <n v="1750"/>
  </r>
  <r>
    <s v="IWT: Vastleggingsmachtiging voor projecten op initiatief van de bedrijven en innovatie samenwerkingverbanden"/>
    <s v="IWT: Vastleggingsmachtiging voor projecten op initiatief van de bedrijven en innovatie samenwerkingverbanden"/>
    <s v="0EF10100"/>
    <m/>
    <x v="0"/>
    <n v="152426"/>
    <n v="100"/>
    <s v="06. Industriële productie en technologie"/>
    <x v="0"/>
    <s v="Vlaamse overheid"/>
    <x v="3"/>
    <x v="7"/>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52426"/>
  </r>
  <r>
    <s v="IWT: Vastleggingsmachtiging voor projecten op initiatief van de bedrijven en innovatie samenwerkingverbanden - competitiviteitspact"/>
    <s v="IWT: Vastleggingsmachtiging voor projecten op initiatief van de bedrijven en innovatie samenwerkingverbanden - competitiviteitspact"/>
    <s v="0EF10100"/>
    <m/>
    <x v="0"/>
    <n v="6500"/>
    <n v="100"/>
    <s v="06. Industriële productie en technologie"/>
    <x v="0"/>
    <s v="Vlaamse overheid"/>
    <x v="3"/>
    <x v="7"/>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500"/>
  </r>
  <r>
    <s v="IWT: wetenschappelijk en technologisch onderzoek met landbouwkundig doel"/>
    <s v="IWT: wetenschappelijk en technologisch onderzoek met landbouwkundig doel"/>
    <s v="9EE15500"/>
    <m/>
    <x v="0"/>
    <n v="10316"/>
    <n v="100"/>
    <s v="08. Landbouw"/>
    <x v="6"/>
    <s v="Vlaamse overheid"/>
    <x v="3"/>
    <x v="7"/>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316"/>
  </r>
  <r>
    <s v="Kapitaaloverdrachten voor onroerende investeringen ITG"/>
    <s v="Kapitaaloverdrachten voor onroerende investeringen ITG"/>
    <s v="FD0 FG209 6410"/>
    <m/>
    <x v="0"/>
    <n v="677"/>
    <n v="25"/>
    <s v="12. Algemene kennisvooruitgang: O&amp;O gefinancierd uit algemene universiteitsfondsen (AUF)"/>
    <x v="3"/>
    <s v="Vlaamse overheid"/>
    <x v="3"/>
    <x v="7"/>
    <s v="123 Instituut Tropische Geneeskunde - Antwerpen"/>
    <s v="123 Instituut Tropische Geneeskunde - Antwerpen"/>
    <x v="4"/>
    <n v="169.25"/>
  </r>
  <r>
    <s v="Kapitaaloverdrachten voor onroerende investeringen universitair onderwijs"/>
    <s v="Kapitaaloverdrachten voor onroerende investeringen universitair onderwijs"/>
    <s v="FD0 FG209 6152"/>
    <m/>
    <x v="0"/>
    <n v="28640"/>
    <n v="25"/>
    <s v="12. Algemene kennisvooruitgang: O&amp;O gefinancierd uit algemene universiteitsfondsen (AUF)"/>
    <x v="3"/>
    <s v="Vlaamse overheid"/>
    <x v="3"/>
    <x v="7"/>
    <s v="144 Academische ziekenhuizen"/>
    <s v="144 Hôpitaux académiques"/>
    <x v="4"/>
    <n v="7160"/>
  </r>
  <r>
    <s v="Labo Ruimte"/>
    <s v="Labo Ruimte"/>
    <s v="NC0 ND029 1211"/>
    <m/>
    <x v="0"/>
    <n v="460"/>
    <n v="100"/>
    <s v="04. Transport, telecommunicatie en andere infrastructuur"/>
    <x v="11"/>
    <s v="Vlaamse overheid"/>
    <x v="3"/>
    <x v="7"/>
    <s v="313 Subsidies aan instellingen en verenigingen n.e.g."/>
    <s v="313 Subventions aux institutions et associations n.c.a."/>
    <x v="6"/>
    <n v="460"/>
  </r>
  <r>
    <s v="LNE:  Steunpunt Milieu en Gezondheid"/>
    <s v="LNE:  Steunpunt Milieu en Gezondheid"/>
    <s v="LB0 LC197 4150"/>
    <m/>
    <x v="0"/>
    <n v="103"/>
    <n v="100"/>
    <s v="07. Gezondheid"/>
    <x v="4"/>
    <s v="Vlaamse overheid"/>
    <x v="3"/>
    <x v="7"/>
    <s v="313 Subsidies aan instellingen en verenigingen n.e.g."/>
    <s v="313 Subventions aux institutions et associations n.c.a."/>
    <x v="6"/>
    <n v="103"/>
  </r>
  <r>
    <s v="LNE: Aankoop van materiaal voor uitrusting van het IVA Instituut voor Natuur- en Bosonderzoek"/>
    <s v="LNE: Aankoop van materiaal voor uitrusting van het IVA Instituut voor Natuur- en Bosonderzoek"/>
    <s v="LC0 LD204 7422"/>
    <m/>
    <x v="0"/>
    <n v="475"/>
    <n v="78.389473684210529"/>
    <s v="02. Milieubeheer en milieuzorg"/>
    <x v="9"/>
    <s v="Vlaamse overheid"/>
    <x v="3"/>
    <x v="7"/>
    <s v="211 Basisfinanciering, werking, investeringen van de WI"/>
    <s v="211 Financement de base, fonctionnement, investissements des IS"/>
    <x v="5"/>
    <n v="372.35"/>
  </r>
  <r>
    <s v="LNE: Algemene werkingstoelage aan openbare waterdistributienetwerken"/>
    <s v="LNE: Algemene werkingstoelage aan openbare waterdistributienetwerken"/>
    <s v="LBC LC044 4351"/>
    <m/>
    <x v="0"/>
    <n v="4650"/>
    <n v="40"/>
    <s v="02. Milieubeheer en milieuzorg"/>
    <x v="9"/>
    <s v="Vlaamse overheid"/>
    <x v="3"/>
    <x v="7"/>
    <s v="630 Fonds voor Preventie en Sanering inzake Milieu en Natuur"/>
    <s v="630 Fonds voor Preventie en Sanering inzake Milieu en Natuur"/>
    <x v="1"/>
    <n v="1860"/>
  </r>
  <r>
    <s v="LNE: allerhande uitgaven i.v.m. geluidshinder, milieuproblematiek, externe veiligheid, wetenschappelijk evaluatiesysteem bioveiligheid"/>
    <s v="LNE: allerhande uitgaven i.v.m. geluidshinder, milieuproblematiek, externe veiligheid, wetenschappelijk evaluatiesysteem bioveiligheid"/>
    <s v="LB0 LC118 1200"/>
    <m/>
    <x v="0"/>
    <n v="760.65801668211293"/>
    <n v="100"/>
    <s v="02. Milieubeheer en milieuzorg"/>
    <x v="9"/>
    <s v="Vlaamse overheid"/>
    <x v="3"/>
    <x v="7"/>
    <s v="324 Subsidies voor studies, enquêtes, expertise-contracten, onderzoekcontracten, acties n.e.g."/>
    <s v="324 Subventions pour études, enquêtes, contrats d'expertise, contrats de recherche, actions n.c.a."/>
    <x v="6"/>
    <n v="760.65801668211293"/>
  </r>
  <r>
    <s v="LNE: Allerhande uitgaven met betrekking tot het project milieu en gezondheid"/>
    <s v="LNE: Allerhande uitgaven met betrekking tot het project milieu en gezondheid"/>
    <s v="LB0 LC106 1200"/>
    <m/>
    <x v="0"/>
    <n v="464"/>
    <n v="100"/>
    <s v="02. Milieubeheer en milieuzorg"/>
    <x v="9"/>
    <s v="Vlaamse overheid"/>
    <x v="3"/>
    <x v="7"/>
    <s v="324 Subsidies voor studies, enquêtes, expertise-contracten, onderzoekcontracten, acties n.e.g."/>
    <s v="324 Subventions pour études, enquêtes, contrats d'expertise, contrats de recherche, actions n.c.a."/>
    <x v="6"/>
    <n v="464"/>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LB0 LC113 1211"/>
    <m/>
    <x v="0"/>
    <n v="492.02099737532802"/>
    <n v="100"/>
    <s v="02. Milieubeheer en milieuzorg"/>
    <x v="9"/>
    <s v="Vlaamse overheid"/>
    <x v="3"/>
    <x v="7"/>
    <s v="314 Subsidies voor studies, enquêtes, onderzoek-contracten, acties n.e.g."/>
    <s v="314 Subventions pour études, enquêtes, contrats de recherche, actions n.c.a."/>
    <x v="6"/>
    <n v="492.02099737532802"/>
  </r>
  <r>
    <s v="LNE: MINA FONDS - bodemsanering"/>
    <s v="LNE: MINA FONDS - bodemsanering"/>
    <s v="LBC LC035 4140"/>
    <m/>
    <x v="0"/>
    <n v="500"/>
    <n v="100"/>
    <s v="02. Milieubeheer en milieuzorg"/>
    <x v="9"/>
    <s v="Vlaamse overheid"/>
    <x v="3"/>
    <x v="7"/>
    <s v="630 Fonds voor Preventie en Sanering inzake Milieu en Natuur"/>
    <s v="630 Fonds voor Preventie en Sanering inzake Milieu en Natuur"/>
    <x v="1"/>
    <n v="500"/>
  </r>
  <r>
    <s v="LNE: MINA FONDS - MAP"/>
    <s v="LNE: MINA FONDS - MAP"/>
    <s v="LBC LC073 4140"/>
    <m/>
    <x v="0"/>
    <n v="900"/>
    <n v="100"/>
    <s v="02. Milieubeheer en milieuzorg"/>
    <x v="9"/>
    <s v="Vlaamse overheid"/>
    <x v="3"/>
    <x v="7"/>
    <s v="324 Subsidies voor studies, enquêtes, expertise-contracten, onderzoekcontracten, acties n.e.g."/>
    <s v="324 Subventions pour études, enquêtes, contrats d'expertise, contrats de recherche, actions n.c.a."/>
    <x v="6"/>
    <n v="900"/>
  </r>
  <r>
    <s v="LNE: Nieuwbouw van gebouwen van het IVA Instituut voor Natuur- en Bosonderzoek"/>
    <s v="LNE: Nieuwbouw van gebouwen van het IVA Instituut voor Natuur- en Bosonderzoek"/>
    <s v="LC0 LD203 7200"/>
    <m/>
    <x v="0"/>
    <n v="71"/>
    <n v="55.000000000000007"/>
    <s v="02. Milieubeheer en milieuzorg"/>
    <x v="9"/>
    <s v="Vlaamse overheid"/>
    <x v="3"/>
    <x v="7"/>
    <s v="211 Basisfinanciering, werking, investeringen van de WI"/>
    <s v="211 Financement de base, fonctionnement, investissements des IS"/>
    <x v="5"/>
    <n v="39.050000000000004"/>
  </r>
  <r>
    <s v="LNE: Uitgaven met betrekking tot lucht- en hinderthema's"/>
    <s v="LNE: Uitgaven met betrekking tot lucht- en hinderthema's"/>
    <s v="LBC LC008 1211"/>
    <m/>
    <x v="0"/>
    <n v="539.74800000000005"/>
    <n v="100"/>
    <s v="02. Milieubeheer en milieuzorg"/>
    <x v="9"/>
    <s v="Vlaamse overheid"/>
    <x v="3"/>
    <x v="7"/>
    <s v="630 Fonds voor Preventie en Sanering inzake Milieu en Natuur"/>
    <s v="630 Fonds voor Preventie en Sanering inzake Milieu en Natuur"/>
    <x v="1"/>
    <n v="539.74800000000005"/>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LBC LC006 1211"/>
    <m/>
    <x v="0"/>
    <n v="712.28700000000003"/>
    <n v="99.959707252834875"/>
    <s v="02. Milieubeheer en milieuzorg"/>
    <x v="9"/>
    <s v="Vlaamse overheid"/>
    <x v="3"/>
    <x v="7"/>
    <s v="630 Fonds voor Preventie en Sanering inzake Milieu en Natuur"/>
    <s v="630 Fonds voor Preventie en Sanering inzake Milieu en Natuur"/>
    <x v="1"/>
    <n v="712"/>
  </r>
  <r>
    <s v="LNE: Wedden en toelagen IVA Instituut voor Natuur- en Bosonderzoek"/>
    <s v="LNE: Wedden en toelagen IVA Instituut voor Natuur- en Bosonderzoek"/>
    <s v="LC0 LA200 1100"/>
    <m/>
    <x v="0"/>
    <n v="11167"/>
    <n v="54.999999999999993"/>
    <s v="02. Milieubeheer en milieuzorg"/>
    <x v="9"/>
    <s v="Vlaamse overheid"/>
    <x v="3"/>
    <x v="7"/>
    <s v="211 Basisfinanciering, werking, investeringen van de WI"/>
    <s v="211 Financement de base, fonctionnement, investissements des IS"/>
    <x v="5"/>
    <n v="6141.8499999999985"/>
  </r>
  <r>
    <s v="LNE: Werking Instituut voor Natuur en Bosonderzoek"/>
    <s v="LNE: Werking Instituut voor Natuur en Bosonderzoek"/>
    <s v="LC0 LD201 1211"/>
    <m/>
    <x v="0"/>
    <n v="81"/>
    <n v="100"/>
    <s v="02. Milieubeheer en milieuzorg"/>
    <x v="9"/>
    <s v="Vlaamse overheid"/>
    <x v="3"/>
    <x v="7"/>
    <s v="211 Basisfinanciering, werking, investeringen van de WI"/>
    <s v="211 Financement de base, fonctionnement, investissements des IS"/>
    <x v="5"/>
    <n v="81"/>
  </r>
  <r>
    <s v="LNE: Werking Instituut voor Natuur en Bosonderzoek"/>
    <s v="LNE: Werking Instituut voor Natuur en Bosonderzoek"/>
    <s v="LC0 LD200 1200"/>
    <m/>
    <x v="0"/>
    <n v="3219"/>
    <n v="55.000000000000007"/>
    <s v="02. Milieubeheer en milieuzorg"/>
    <x v="9"/>
    <s v="Vlaamse overheid"/>
    <x v="3"/>
    <x v="7"/>
    <s v="211 Basisfinanciering, werking, investeringen van de WI"/>
    <s v="211 Financement de base, fonctionnement, investissements des IS"/>
    <x v="5"/>
    <n v="1770.4500000000003"/>
  </r>
  <r>
    <s v="LNE: Werkingsdotatie aan het IVA Vlaamse Landaatschappij"/>
    <s v="LNE: Werkingsdotatie aan het IVA Vlaamse Landaatschappij"/>
    <s v="LB0 LC136 4141"/>
    <m/>
    <x v="0"/>
    <n v="568"/>
    <n v="36.267605633802816"/>
    <s v="04. Transport, telecommunicatie en andere infrastructuur"/>
    <x v="11"/>
    <s v="Vlaamse overheid"/>
    <x v="3"/>
    <x v="7"/>
    <s v="314 Subsidies voor studies, enquêtes, onderzoek-contracten, acties n.e.g."/>
    <s v="314 Subventions pour études, enquêtes, contrats de recherche, actions n.c.a."/>
    <x v="6"/>
    <n v="206"/>
  </r>
  <r>
    <s v="LNE: Werkingsdotatie aan het IVA Vlaamse Milieumaatschappij (VMM)"/>
    <s v="LNE: Werkingsdotatie aan het IVA Vlaamse Milieumaatschappij (VMM)"/>
    <s v="LBC LC038 4140"/>
    <m/>
    <x v="0"/>
    <n v="948"/>
    <n v="100"/>
    <s v="02. Milieubeheer en milieuzorg"/>
    <x v="9"/>
    <s v="Vlaamse overheid"/>
    <x v="3"/>
    <x v="7"/>
    <s v="630 Fonds voor Preventie en Sanering inzake Milieu en Natuur"/>
    <s v="630 Fonds voor Preventie en Sanering inzake Milieu en Natuur"/>
    <x v="1"/>
    <n v="948"/>
  </r>
  <r>
    <s v="LNE: Werkingsdotatie aan het IVA Vlaamse Milieumaatschappij (VMM)"/>
    <s v="LNE: Werkingsdotatie aan het IVA Vlaamse Milieumaatschappij (VMM)"/>
    <s v="LB0 LC138 4141"/>
    <m/>
    <x v="0"/>
    <n v="5938"/>
    <n v="27.164028292354331"/>
    <s v="02. Milieubeheer en milieuzorg"/>
    <x v="9"/>
    <s v="Vlaamse overheid"/>
    <x v="3"/>
    <x v="7"/>
    <s v="324 Subsidies voor studies, enquêtes, expertise-contracten, onderzoekcontracten, acties n.e.g."/>
    <s v="324 Subventions pour études, enquêtes, contrats d'expertise, contrats de recherche, actions n.c.a."/>
    <x v="6"/>
    <n v="1613.0000000000002"/>
  </r>
  <r>
    <s v="LV: Allerhande uitgaven in het kader van versterking van het onderzoeks- en innovatiepotentieel"/>
    <s v="LV: Allerhande uitgaven in het kader van versterking van het onderzoeks- en innovatiepotentieel"/>
    <s v="KB0 KD007 1211"/>
    <m/>
    <x v="0"/>
    <n v="112"/>
    <n v="100"/>
    <s v="08. Landbouw"/>
    <x v="6"/>
    <s v="Vlaamse overheid"/>
    <x v="3"/>
    <x v="7"/>
    <s v="314 Subsidies voor studies, enquêtes, onderzoek-contracten, acties n.e.g."/>
    <s v="314 Subventions pour études, enquêtes, contrats de recherche, actions n.c.a."/>
    <x v="6"/>
    <n v="112"/>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B0 KD108 4141"/>
    <m/>
    <x v="0"/>
    <n v="342"/>
    <n v="54.999999999999993"/>
    <s v="08. Landbouw"/>
    <x v="6"/>
    <s v="Vlaamse overheid"/>
    <x v="3"/>
    <x v="7"/>
    <s v="211 Basisfinanciering, werking, investeringen van de WI"/>
    <s v="211 Financement de base, fonctionnement, investissements des IS"/>
    <x v="5"/>
    <n v="188.09999999999997"/>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 KD017 3132"/>
    <m/>
    <x v="0"/>
    <n v="2237"/>
    <n v="100"/>
    <s v="08. Landbouw"/>
    <x v="6"/>
    <s v="Vlaamse overheid"/>
    <x v="3"/>
    <x v="7"/>
    <s v="313 Subsidies aan instellingen en verenigingen n.e.g."/>
    <s v="313 Subventions aux institutions et associations n.c.a."/>
    <x v="6"/>
    <n v="2237"/>
  </r>
  <r>
    <s v="LV: Subsidies in kader van de stimulering biologische landbouw"/>
    <s v="LV: Subsidies in kader van de stimulering biologische landbouw"/>
    <s v="KB0 KD016 3132"/>
    <m/>
    <x v="0"/>
    <n v="71"/>
    <n v="100.02253521126758"/>
    <s v="08. Landbouw"/>
    <x v="6"/>
    <s v="Vlaamse overheid"/>
    <x v="3"/>
    <x v="7"/>
    <s v="314 Subsidies voor studies, enquêtes, onderzoek-contracten, acties n.e.g."/>
    <s v="314 Subventions pour études, enquêtes, contrats de recherche, actions n.c.a."/>
    <x v="6"/>
    <n v="71.015999999999991"/>
  </r>
  <r>
    <s v="LV: Uitgaven voor aankoop van duurzame goederen, materiaal, machines en vervoermiddelen"/>
    <s v="LV: Uitgaven voor aankoop van duurzame goederen, materiaal, machines en vervoermiddelen"/>
    <s v="KD0 KF206 7422"/>
    <m/>
    <x v="0"/>
    <n v="1175"/>
    <n v="80"/>
    <s v="08. Landbouw"/>
    <x v="6"/>
    <s v="Vlaamse overheid"/>
    <x v="3"/>
    <x v="7"/>
    <s v="211 Basisfinanciering, werking, investeringen van de WI"/>
    <s v="211 Financement de base, fonctionnement, investissements des IS"/>
    <x v="5"/>
    <n v="940"/>
  </r>
  <r>
    <s v="LV: Werkingsuitgaven en uitgaven voor aankoop van niet-duurzame goederen en diensten"/>
    <s v="LV: Werkingsuitgaven en uitgaven voor aankoop van niet-duurzame goederen en diensten"/>
    <s v="KD0 KF202 1211"/>
    <m/>
    <x v="0"/>
    <n v="3015"/>
    <n v="80"/>
    <s v="08. Landbouw"/>
    <x v="6"/>
    <s v="Vlaamse overheid"/>
    <x v="3"/>
    <x v="7"/>
    <s v="211 Basisfinanciering, werking, investeringen van de WI"/>
    <s v="211 Financement de base, fonctionnement, investissements des IS"/>
    <x v="5"/>
    <n v="2412"/>
  </r>
  <r>
    <s v="LV:Salarissen en toelagen voor het personeel van het IVA ILVO"/>
    <s v="LV:Salarissen en toelagen voor het personeel van het IVA ILVO"/>
    <s v="KD0 KF200 1100"/>
    <m/>
    <x v="0"/>
    <n v="12784"/>
    <n v="80"/>
    <s v="08. Landbouw"/>
    <x v="6"/>
    <s v="Vlaamse overheid"/>
    <x v="3"/>
    <x v="7"/>
    <s v="211 Basisfinanciering, werking, investeringen van de WI"/>
    <s v="211 Financement de base, fonctionnement, investissements des IS"/>
    <x v="5"/>
    <n v="10227.200000000001"/>
  </r>
  <r>
    <s v="MOW: Aankoop van specifieke machines, meubelen, materiaal en vervoermiddelen te land en te water (afdeling Waterbouwkundig Laboratorium)"/>
    <s v="MOW: Aankoop van specifieke machines, meubelen, materiaal en vervoermiddelen te land en te water (afdeling Waterbouwkundig Laboratorium)"/>
    <s v="MB0 MI009 7422"/>
    <m/>
    <x v="0"/>
    <n v="400"/>
    <n v="40"/>
    <s v="04. Transport, telecommunicatie en andere infrastructuur"/>
    <x v="11"/>
    <s v="Vlaamse overheid"/>
    <x v="3"/>
    <x v="7"/>
    <s v="211 Basisfinanciering, werking, investeringen van de WI"/>
    <s v="211 Financement de base, fonctionnement, investissements des IS"/>
    <x v="5"/>
    <n v="160"/>
  </r>
  <r>
    <s v="MOW:Allerhande uitgaven m.b.t. vervoer en mobiliteit"/>
    <s v="MOW:Allerhande uitgaven m.b.t. vervoer en mobiliteit"/>
    <s v="MBU MF002 1211"/>
    <m/>
    <x v="0"/>
    <n v="360"/>
    <n v="77.777777777777786"/>
    <s v="04. Transport, telecommunicatie en andere infrastructuur"/>
    <x v="11"/>
    <s v="Vlaamse overheid"/>
    <x v="3"/>
    <x v="7"/>
    <s v="324 Subsidies voor studies, enquêtes, expertise-contracten, onderzoekcontracten, acties n.e.g."/>
    <s v="324 Subventions pour études, enquêtes, contrats d'expertise, contrats de recherche, actions n.c.a."/>
    <x v="6"/>
    <n v="280.00000000000006"/>
  </r>
  <r>
    <s v="MOW:Allerhande uitgaven m.b.t. vervoer en mobiliteit"/>
    <s v="MOW:Allerhande uitgaven m.b.t. vervoer en mobiliteit"/>
    <s v="MBU MF001 1211"/>
    <m/>
    <x v="0"/>
    <n v="110"/>
    <n v="100"/>
    <s v="04. Transport, telecommunicatie en andere infrastructuur"/>
    <x v="11"/>
    <s v="Vlaamse overheid"/>
    <x v="3"/>
    <x v="7"/>
    <s v="324 Subsidies voor studies, enquêtes, expertise-contracten, onderzoekcontracten, acties n.e.g."/>
    <s v="324 Subventions pour études, enquêtes, contrats d'expertise, contrats de recherche, actions n.c.a."/>
    <x v="6"/>
    <n v="110"/>
  </r>
  <r>
    <s v="Ondersteunend Onderzoek"/>
    <s v="Ondersteunend Onderzoek"/>
    <s v="NC0 ND028 1211"/>
    <m/>
    <x v="0"/>
    <n v="379"/>
    <n v="100"/>
    <s v="04. Transport, telecommunicatie en andere infrastructuur"/>
    <x v="11"/>
    <s v="Vlaamse overheid"/>
    <x v="3"/>
    <x v="7"/>
    <s v="313 Subsidies aan instellingen en verenigingen n.e.g."/>
    <s v="313 Subventions aux institutions et associations n.c.a."/>
    <x v="6"/>
    <n v="379"/>
  </r>
  <r>
    <s v="ONDERZOEK IN HET KADER VAN ARMOEDEBELEID"/>
    <s v="ONDERZOEK IN HET KADER VAN ARMOEDEBELEID"/>
    <s v="GC044"/>
    <m/>
    <x v="0"/>
    <n v="40"/>
    <n v="100"/>
    <s v="11. Politieke en sociale systemen, structuren en processen"/>
    <x v="7"/>
    <s v="Vlaamse overheid"/>
    <x v="3"/>
    <x v="7"/>
    <s v="313 Subsidies aan instellingen en verenigingen n.e.g."/>
    <s v="313 Subventions aux institutions et associations n.c.a."/>
    <x v="6"/>
    <n v="40"/>
  </r>
  <r>
    <s v="OV: Algemene werkingskosten - Beleidsvoorbereiding, beleidsondersteuning en beleidsevaluatie"/>
    <s v="OV: Algemene werkingskosten - Beleidsvoorbereiding, beleidsondersteuning en beleidsevaluatie"/>
    <s v="FB0 FH011 4430"/>
    <m/>
    <x v="0"/>
    <n v="1649"/>
    <n v="98.100000000000009"/>
    <s v="09. Opvoeding"/>
    <x v="2"/>
    <s v="Vlaamse overheid"/>
    <x v="3"/>
    <x v="7"/>
    <s v="314 Subsidies voor studies, enquêtes, onderzoek-contracten, acties n.e.g."/>
    <s v="314 Subventions pour études, enquêtes, contrats de recherche, actions n.c.a."/>
    <x v="6"/>
    <n v="1617.6690000000003"/>
  </r>
  <r>
    <s v="OV: Onderwijskundig Beleids- en Praktijkgericht Wetenschappelijk Onderzoek (OBPWO)"/>
    <s v="OV: Onderwijskundig Beleids- en Praktijkgericht Wetenschappelijk Onderzoek (OBPWO)"/>
    <s v="FB0 FH014 4430"/>
    <m/>
    <x v="0"/>
    <n v="1527"/>
    <n v="100"/>
    <s v="09. Opvoeding"/>
    <x v="2"/>
    <s v="Vlaamse overheid"/>
    <x v="3"/>
    <x v="7"/>
    <s v="410 O&amp;O-programma's en -projecten (subsidies en terugvorderbare voorschotten)"/>
    <s v="410 Programmes et projets de R&amp;D (subventions et avances récupérables)"/>
    <x v="0"/>
    <n v="1527"/>
  </r>
  <r>
    <s v="OV: Onderwijskundig Beleids- en Praktijkgericht Wetenschappelijk Onderzoek (OBPWO)"/>
    <s v="OV: Onderwijskundig Beleids- en Praktijkgericht Wetenschappelijk Onderzoek (OBPWO)"/>
    <s v="FB0 FH013 4150"/>
    <m/>
    <x v="0"/>
    <n v="345"/>
    <n v="100"/>
    <s v="09. Opvoeding"/>
    <x v="2"/>
    <s v="Vlaamse overheid"/>
    <x v="3"/>
    <x v="7"/>
    <s v="410 O&amp;O-programma's en -projecten (subsidies en terugvorderbare voorschotten)"/>
    <s v="410 Programmes et projets de R&amp;D (subventions et avances récupérables)"/>
    <x v="0"/>
    <n v="345"/>
  </r>
  <r>
    <s v="Plantentuin Meise"/>
    <s v="Plantentuin Meise"/>
    <s v="1EE17300"/>
    <m/>
    <x v="0"/>
    <n v="10576"/>
    <n v="100"/>
    <s v="01. Exploratie en exploitatie van het aardse milieu"/>
    <x v="8"/>
    <s v="Vlaamse overheid"/>
    <x v="3"/>
    <x v="7"/>
    <s v="313 Subsidies aan instellingen en verenigingen n.e.g."/>
    <s v="313 Subventions aux institutions et associations n.c.a."/>
    <x v="6"/>
    <n v="10576"/>
  </r>
  <r>
    <s v="Project lange termijn visie RSV"/>
    <s v="Project lange termijn visie RSV"/>
    <s v="NC0 ND003 1211"/>
    <m/>
    <x v="0"/>
    <n v="135"/>
    <n v="100"/>
    <s v="04. Transport, telecommunicatie en andere infrastructuur"/>
    <x v="11"/>
    <s v="Vlaamse overheid"/>
    <x v="3"/>
    <x v="7"/>
    <s v="314 Subsidies voor studies, enquêtes, onderzoek-contracten, acties n.e.g."/>
    <s v="314 Subventions pour études, enquêtes, contrats de recherche, actions n.c.a."/>
    <x v="6"/>
    <n v="135"/>
  </r>
  <r>
    <s v="Projectmatig wetenschappelijk onderzoek"/>
    <s v="Projectmatig wetenschappelijk onderzoek"/>
    <s v="FD0 FE208 4430"/>
    <m/>
    <x v="0"/>
    <n v="16400"/>
    <n v="100"/>
    <s v="06. Industriële productie en technologie"/>
    <x v="0"/>
    <s v="Vlaamse overheid"/>
    <x v="3"/>
    <x v="7"/>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6400"/>
  </r>
  <r>
    <s v="ROW: Allerhande onderzoek en studies betreffende de ruimtelijke ordening en externe ondersteuning bij de opmaak van gewestelijke ruimtelijke uitvoeringsplannen"/>
    <s v="ROW: Allerhande onderzoek en studies betreffende de ruimtelijke ordening en externe ondersteuning bij de opmaak van gewestelijke ruimtelijke uitvoeringsplannen"/>
    <s v="NC0 ND005 1211"/>
    <m/>
    <x v="0"/>
    <n v="300"/>
    <n v="100"/>
    <s v="04. Transport, telecommunicatie en andere infrastructuur"/>
    <x v="11"/>
    <s v="Vlaamse overheid"/>
    <x v="3"/>
    <x v="7"/>
    <s v="324 Subsidies voor studies, enquêtes, expertise-contracten, onderzoekcontracten, acties n.e.g."/>
    <s v="324 Subventions pour études, enquêtes, contrats d'expertise, contrats de recherche, actions n.c.a."/>
    <x v="6"/>
    <n v="300"/>
  </r>
  <r>
    <s v="ROW: onroerend erfgoed - externe studies"/>
    <s v="ROW: onroerend erfgoed - externe studies"/>
    <s v="NF0 NF301 1211"/>
    <m/>
    <x v="0"/>
    <n v="452"/>
    <n v="100"/>
    <s v="04. Transport, telecommunicatie en andere infrastructuur"/>
    <x v="11"/>
    <s v="Vlaamse overheid"/>
    <x v="3"/>
    <x v="7"/>
    <s v="314 Subsidies voor studies, enquêtes, onderzoek-contracten, acties n.e.g."/>
    <s v="314 Subventions pour études, enquêtes, contrats de recherche, actions n.c.a."/>
    <x v="6"/>
    <n v="452"/>
  </r>
  <r>
    <s v="ROW: onroerend erfgoed - lonen en lasten"/>
    <s v="ROW: onroerend erfgoed - lonen en lasten"/>
    <s v="NF0 NA300 1100"/>
    <m/>
    <x v="0"/>
    <n v="15387"/>
    <n v="33.395172158315461"/>
    <s v="11. Politieke en sociale systemen, structuren en processen"/>
    <x v="7"/>
    <s v="Vlaamse overheid"/>
    <x v="3"/>
    <x v="7"/>
    <s v="211 Basisfinanciering, werking, investeringen van de WI"/>
    <s v="211 Financement de base, fonctionnement, investissements des IS"/>
    <x v="5"/>
    <n v="5138.5151400000004"/>
  </r>
  <r>
    <s v="ROW: STEUNPUNT RUIMTE"/>
    <s v="ROW: STEUNPUNT RUIMTE"/>
    <s v="NE0 NE234 4150"/>
    <m/>
    <x v="0"/>
    <n v="220"/>
    <n v="100"/>
    <s v="04. Transport, telecommunicatie en andere infrastructuur"/>
    <x v="11"/>
    <s v="Vlaamse overheid"/>
    <x v="3"/>
    <x v="7"/>
    <s v="313 Subsidies aan instellingen en verenigingen n.e.g."/>
    <s v="313 Subventions aux institutions et associations n.c.a."/>
    <x v="6"/>
    <n v="220"/>
  </r>
  <r>
    <s v="ROW: STEUNPUNT RUIMTE"/>
    <s v="ROW: STEUNPUNT RUIMTE"/>
    <s v="NC0 ND025 4150"/>
    <m/>
    <x v="0"/>
    <n v="300"/>
    <n v="100"/>
    <s v="04. Transport, telecommunicatie en andere infrastructuur"/>
    <x v="11"/>
    <s v="Vlaamse overheid"/>
    <x v="3"/>
    <x v="7"/>
    <s v="313 Subsidies aan instellingen en verenigingen n.e.g."/>
    <s v="313 Subventions aux institutions et associations n.c.a."/>
    <x v="6"/>
    <n v="300"/>
  </r>
  <r>
    <s v="ROW: Uitgaven met betrekking tot onderzoek en monitoring in het beleidsdomein huisvesting"/>
    <s v="ROW: Uitgaven met betrekking tot onderzoek en monitoring in het beleidsdomein huisvesting"/>
    <s v="NE0 NE232 1211"/>
    <m/>
    <x v="0"/>
    <n v="940"/>
    <n v="100"/>
    <s v="04. Transport, telecommunicatie en andere infrastructuur"/>
    <x v="11"/>
    <s v="Vlaamse overheid"/>
    <x v="3"/>
    <x v="7"/>
    <s v="314 Subsidies voor studies, enquêtes, onderzoek-contracten, acties n.e.g."/>
    <s v="314 Subventions pour études, enquêtes, contrats de recherche, actions n.c.a."/>
    <x v="6"/>
    <n v="940"/>
  </r>
  <r>
    <s v="Ruimtelijk Onderzoek"/>
    <s v="Ruimtelijk Onderzoek"/>
    <s v="NC0 ND027 1211"/>
    <m/>
    <x v="0"/>
    <n v="190"/>
    <n v="100"/>
    <s v="04. Transport, telecommunicatie en andere infrastructuur"/>
    <x v="11"/>
    <s v="Vlaamse overheid"/>
    <x v="3"/>
    <x v="7"/>
    <s v="313 Subsidies aan instellingen en verenigingen n.e.g."/>
    <s v="313 Subventions aux institutions et associations n.c.a."/>
    <x v="6"/>
    <n v="190"/>
  </r>
  <r>
    <s v="Studies, onderzoekingen en voorbereiding van wetenschappelijke congressen"/>
    <s v="Studies, onderzoekingen en voorbereiding van wetenschappelijke congressen"/>
    <s v="GB0 GC016 1211"/>
    <m/>
    <x v="0"/>
    <n v="118"/>
    <n v="100"/>
    <s v="11. Politieke en sociale systemen, structuren en processen"/>
    <x v="7"/>
    <s v="Vlaamse overheid"/>
    <x v="3"/>
    <x v="7"/>
    <s v="314 Subsidies voor studies, enquêtes, onderzoek-contracten, acties n.e.g."/>
    <s v="314 Subventions pour études, enquêtes, contrats de recherche, actions n.c.a."/>
    <x v="6"/>
    <n v="118"/>
  </r>
  <r>
    <s v="Subsdie aan de Vrije Universiteit Brussel ten behoeve van het Instituut voor Europese Studiën (IES)"/>
    <s v="Subsdie aan de Vrije Universiteit Brussel ten behoeve van het Instituut voor Europese Studiën (IES)"/>
    <s v="FD0 FE219 4150"/>
    <m/>
    <x v="0"/>
    <n v="1927"/>
    <n v="25"/>
    <s v="12. Algemene kennisvooruitgang: O&amp;O gefinancierd uit algemene universiteitsfondsen (AUF)"/>
    <x v="3"/>
    <s v="Vlaamse overheid"/>
    <x v="3"/>
    <x v="7"/>
    <s v="122 College voor Ontwikkelingslanden (RUCA)"/>
    <s v="122 College voor Ontwikkelingslanden (RUCA)"/>
    <x v="4"/>
    <n v="481.75"/>
  </r>
  <r>
    <s v="Subsdie aan Maakindustrie"/>
    <s v="Subsdie aan Maakindustrie"/>
    <s v="1EF12400"/>
    <m/>
    <x v="0"/>
    <n v="8220"/>
    <n v="100"/>
    <s v="06. Industriële productie en technologie"/>
    <x v="0"/>
    <s v="Vlaamse overheid"/>
    <x v="3"/>
    <x v="7"/>
    <s v="236 VITO - Vlaamse Instelling voor Technologisch Onderzoek"/>
    <s v="236 VITO - Vlaamse Instelling voor Technologisch Onderzoek"/>
    <x v="5"/>
    <n v="8220"/>
  </r>
  <r>
    <s v="Subside aan de Antwerp Management School"/>
    <s v="Subside aan de Antwerp Management School"/>
    <s v="FBO 1FE001 4430"/>
    <m/>
    <x v="0"/>
    <n v="529"/>
    <n v="25"/>
    <s v="12. Algemene kennisvooruitgang: O&amp;O gefinancierd uit algemene universiteitsfondsen (AUF)"/>
    <x v="3"/>
    <s v="Vlaamse overheid"/>
    <x v="3"/>
    <x v="7"/>
    <s v="129 Vlerickschool voor Management"/>
    <s v="129 Vlerickschool voor Management"/>
    <x v="4"/>
    <n v="132.25"/>
  </r>
  <r>
    <s v="Subsidie aan de Europacollege voor United Nations University (UNU) in het kader van het programma Regionale Integratiestudies"/>
    <s v="Subsidie aan de Europacollege voor United Nations University (UNU) in het kader van het programma Regionale Integratiestudies"/>
    <s v="1EE14800"/>
    <m/>
    <x v="0"/>
    <n v="768"/>
    <n v="100"/>
    <s v="11. Politieke en sociale systemen, structuren en processen"/>
    <x v="7"/>
    <s v="Vlaamse overheid"/>
    <x v="3"/>
    <x v="7"/>
    <s v="313 Subsidies aan instellingen en verenigingen n.e.g."/>
    <s v="313 Subventions aux institutions et associations n.c.a."/>
    <x v="6"/>
    <n v="768"/>
  </r>
  <r>
    <s v="Subsidie aan de evangelische theologische faculteit en de faculteit protestantse godsgeleerdheid"/>
    <s v="Subsidie aan de evangelische theologische faculteit en de faculteit protestantse godsgeleerdheid"/>
    <s v="FD0 FE221 4430"/>
    <m/>
    <x v="0"/>
    <n v="868"/>
    <n v="25"/>
    <s v="12. Algemene kennisvooruitgang: O&amp;O gefinancierd uit algemene universiteitsfondsen (AUF)"/>
    <x v="3"/>
    <s v="Vlaamse overheid"/>
    <x v="3"/>
    <x v="7"/>
    <s v="111 Werkingsuitkering Nederlandstalige instellingen"/>
    <s v="111 Allocation de fonctionnement institutions néerlandophones"/>
    <x v="4"/>
    <n v="217"/>
  </r>
  <r>
    <s v="Subsidie aan de Koninklijke Vlaamse Academie van België voor Wetenschappen en Kunsten"/>
    <s v="Subsidie aan de Koninklijke Vlaamse Academie van België voor Wetenschappen en Kunsten"/>
    <s v="1EE16800"/>
    <m/>
    <x v="0"/>
    <n v="1089"/>
    <n v="40"/>
    <s v="10. Cultuur, recreatie, godsdienst en media"/>
    <x v="5"/>
    <s v="Vlaamse overheid"/>
    <x v="3"/>
    <x v="7"/>
    <s v="220 Academies"/>
    <s v="220 Académies"/>
    <x v="5"/>
    <n v="435.6"/>
  </r>
  <r>
    <s v="Subsidie aan de Konklijke Maatschappij voor Diekunde in Antwerpen (KMDA)"/>
    <s v="Subsidie aan de Konklijke Maatschappij voor Diekunde in Antwerpen (KMDA)"/>
    <s v="1EE10700"/>
    <m/>
    <x v="0"/>
    <n v="817"/>
    <n v="100"/>
    <s v="02. Milieubeheer en milieuzorg"/>
    <x v="9"/>
    <s v="Vlaamse overheid"/>
    <x v="3"/>
    <x v="7"/>
    <s v="313 Subsidies aan instellingen en verenigingen n.e.g."/>
    <s v="313 Subventions aux institutions et associations n.c.a."/>
    <x v="6"/>
    <n v="817"/>
  </r>
  <r>
    <s v="Subsidie aan de steunpunten beleidsrelevant onderzoek"/>
    <s v="Subsidie aan de steunpunten beleidsrelevant onderzoek"/>
    <s v="1EC11800"/>
    <m/>
    <x v="0"/>
    <n v="8177"/>
    <n v="100"/>
    <s v="11. Politieke en sociale systemen, structuren en processen"/>
    <x v="7"/>
    <s v="Vlaamse overheid"/>
    <x v="3"/>
    <x v="7"/>
    <s v="313 Subsidies aan instellingen en verenigingen n.e.g."/>
    <s v="313 Subventions aux institutions et associations n.c.a."/>
    <x v="6"/>
    <n v="8177"/>
  </r>
  <r>
    <s v="Subsidie aan de Universiteit Antwerpen ten bate van het Instituut voor Ontwikkelingsbeleid en Beheer (IOB)"/>
    <s v="Subsidie aan de Universiteit Antwerpen ten bate van het Instituut voor Ontwikkelingsbeleid en Beheer (IOB)"/>
    <s v="FD0 FE217 4150"/>
    <m/>
    <x v="0"/>
    <n v="2153"/>
    <n v="25"/>
    <s v="12. Algemene kennisvooruitgang: O&amp;O gefinancierd uit algemene universiteitsfondsen (AUF)"/>
    <x v="3"/>
    <s v="Vlaamse overheid"/>
    <x v="3"/>
    <x v="7"/>
    <s v="122 College voor Ontwikkelingslanden (RUCA)"/>
    <s v="122 College voor Ontwikkelingslanden (RUCA)"/>
    <x v="4"/>
    <n v="538.25"/>
  </r>
  <r>
    <s v="Subsidie aan de Universiteit Antwerpen ten behoeve van het Instituut voor Joodse Studies (IJS)"/>
    <s v="Subsidie aan de Universiteit Antwerpen ten behoeve van het Instituut voor Joodse Studies (IJS)"/>
    <s v="FD0 FE218 4150"/>
    <m/>
    <x v="0"/>
    <n v="173"/>
    <n v="25"/>
    <s v="12. Algemene kennisvooruitgang: O&amp;O gefinancierd uit algemene universiteitsfondsen (AUF)"/>
    <x v="3"/>
    <s v="Vlaamse overheid"/>
    <x v="3"/>
    <x v="7"/>
    <s v="128 Universitair Instituut voor de Studie van het Jodendom - Martin Buber"/>
    <s v="128 Institut universitaire pour l'étude du judaïsme - Martin Buber"/>
    <x v="4"/>
    <n v="43.25"/>
  </r>
  <r>
    <s v="Subsidie aan de Vlerick Leuven Gent Management School"/>
    <s v="Subsidie aan de Vlerick Leuven Gent Management School"/>
    <s v="FBO 1FE002 4430"/>
    <m/>
    <x v="0"/>
    <n v="1930"/>
    <n v="25"/>
    <s v="12. Algemene kennisvooruitgang: O&amp;O gefinancierd uit algemene universiteitsfondsen (AUF)"/>
    <x v="3"/>
    <s v="Vlaamse overheid"/>
    <x v="3"/>
    <x v="7"/>
    <s v="129 Vlerickschool voor Management"/>
    <s v="129 Vlerickschool voor Management"/>
    <x v="4"/>
    <n v="482.5"/>
  </r>
  <r>
    <s v="Subsidie aan Flanders DC"/>
    <s v="Subsidie aan Flanders DC"/>
    <s v="1EG10300"/>
    <m/>
    <x v="0"/>
    <n v="2283"/>
    <n v="100"/>
    <s v="06. Industriële productie en technologie"/>
    <x v="0"/>
    <s v="Vlaamse overheid"/>
    <x v="3"/>
    <x v="7"/>
    <s v="313 Subsidies aan instellingen en verenigingen n.e.g."/>
    <s v="313 Subventions aux institutions et associations n.c.a."/>
    <x v="6"/>
    <n v="2283"/>
  </r>
  <r>
    <s v="Subsidie aan het Expertisecentrum Onderzoek en Ontwikkelingsmonitoring (ECOOM)"/>
    <s v="Subsidie aan het Expertisecentrum Onderzoek en Ontwikkelingsmonitoring (ECOOM)"/>
    <s v="1EC11000"/>
    <m/>
    <x v="0"/>
    <n v="2128"/>
    <n v="100"/>
    <s v="11. Politieke en sociale systemen, structuren en processen"/>
    <x v="7"/>
    <s v="Vlaamse overheid"/>
    <x v="3"/>
    <x v="7"/>
    <s v="313 Subsidies aan instellingen en verenigingen n.e.g."/>
    <s v="313 Subventions aux institutions et associations n.c.a."/>
    <x v="6"/>
    <n v="2128"/>
  </r>
  <r>
    <s v="Subsidie aan het Vlaams Instituut voor de Zee"/>
    <s v="Subsidie aan het Vlaams Instituut voor de Zee"/>
    <s v="1EE10800"/>
    <m/>
    <x v="0"/>
    <n v="3018"/>
    <n v="100"/>
    <s v="01. Exploratie en exploitatie van het aardse milieu"/>
    <x v="8"/>
    <s v="Vlaamse overheid"/>
    <x v="3"/>
    <x v="7"/>
    <s v="313 Subsidies aan instellingen en verenigingen n.e.g."/>
    <s v="313 Subventions aux institutions et associations n.c.a."/>
    <x v="6"/>
    <n v="3018"/>
  </r>
  <r>
    <s v="Subsidie aan het Vlaams Instituut voor de Zee voor investeringsuitgaven"/>
    <s v="Subsidie aan het Vlaams Instituut voor de Zee voor investeringsuitgaven"/>
    <s v="1EE13900"/>
    <m/>
    <x v="0"/>
    <n v="1090"/>
    <n v="100"/>
    <s v="01. Exploratie en exploitatie van het aardse milieu"/>
    <x v="8"/>
    <s v="Vlaamse overheid"/>
    <x v="3"/>
    <x v="7"/>
    <s v="313 Subsidies aan instellingen en verenigingen n.e.g."/>
    <s v="313 Subventions aux institutions et associations n.c.a."/>
    <x v="6"/>
    <n v="1090"/>
  </r>
  <r>
    <s v="Subsidie aan IMEC"/>
    <s v="Subsidie aan IMEC"/>
    <s v="1EF10000"/>
    <m/>
    <x v="0"/>
    <n v="47732"/>
    <n v="100"/>
    <s v="06. Industriële productie en technologie"/>
    <x v="0"/>
    <s v="Vlaamse overheid"/>
    <x v="3"/>
    <x v="7"/>
    <s v="237 IMEC - Interuniversitair Centrum voor Micro-Electronica"/>
    <s v="237 IMEC - Interuniversitair Centrum voor Micro-Electronica"/>
    <x v="5"/>
    <n v="47732"/>
  </r>
  <r>
    <s v="Subsidie aan IMEC en VIB in het kader van de NERF-activiteiten"/>
    <s v="Subsidie aan IMEC en VIB in het kader van de NERF-activiteiten"/>
    <s v="1EF10300"/>
    <m/>
    <x v="0"/>
    <n v="1732"/>
    <n v="100"/>
    <s v="06. Industriële productie en technologie"/>
    <x v="0"/>
    <s v="Vlaamse overheid"/>
    <x v="3"/>
    <x v="7"/>
    <s v="237 IMEC - Interuniversitair Centrum voor Micro-Electronica"/>
    <s v="237 IMEC - Interuniversitair Centrum voor Micro-Electronica"/>
    <x v="5"/>
    <n v="1732"/>
  </r>
  <r>
    <s v="Subsidie aan iMinds"/>
    <s v="Subsidie aan iMinds"/>
    <s v="1EF10200"/>
    <m/>
    <x v="0"/>
    <n v="26999"/>
    <n v="100"/>
    <s v="04. Transport, telecommunicatie en andere infrastructuur"/>
    <x v="11"/>
    <s v="Vlaamse overheid"/>
    <x v="3"/>
    <x v="7"/>
    <s v="239 VIB - Vlaams Interuniversitair Instituut voor de Biotechnologie"/>
    <s v="239 VIB - Vlaams Interuniversitair Instituut voor de Biotechnologie"/>
    <x v="5"/>
    <n v="26999"/>
  </r>
  <r>
    <s v="Subsidie aan UNESCO voor de onderstuening van het Vlaams UNESCO-Trustfonds wetenschappen"/>
    <s v="Subsidie aan UNESCO voor de onderstuening van het Vlaams UNESCO-Trustfonds wetenschappen"/>
    <s v="1EE11200"/>
    <m/>
    <x v="0"/>
    <n v="1384"/>
    <n v="100"/>
    <s v="11. Politieke en sociale systemen, structuren en processen"/>
    <x v="7"/>
    <s v="Vlaamse overheid"/>
    <x v="3"/>
    <x v="7"/>
    <s v="730 Andere programma's en projecten op internationaal vlak"/>
    <s v="730 Autres programmes et projets au niveau international"/>
    <x v="3"/>
    <n v="1384"/>
  </r>
  <r>
    <s v="Subsidie aan VIB"/>
    <s v="Subsidie aan VIB"/>
    <s v="1EF12300"/>
    <m/>
    <x v="0"/>
    <n v="43699"/>
    <n v="100"/>
    <s v="06. Industriële productie en technologie"/>
    <x v="0"/>
    <s v="Vlaamse overheid"/>
    <x v="3"/>
    <x v="7"/>
    <s v="239 VIB - Vlaams Interuniversitair Instituut voor de Biotechnologie"/>
    <s v="239 VIB - Vlaams Interuniversitair Instituut voor de Biotechnologie"/>
    <x v="5"/>
    <n v="43699"/>
  </r>
  <r>
    <s v="Subsidie verleend aan het Instituut voor Tropische Geneeskunde 'Prins Leopold&quot; in Antwerpen"/>
    <s v="Subsidie verleend aan het Instituut voor Tropische Geneeskunde 'Prins Leopold&quot; in Antwerpen"/>
    <s v="FD0 FE220 4430"/>
    <m/>
    <x v="0"/>
    <n v="10526"/>
    <n v="25"/>
    <s v="12. Algemene kennisvooruitgang: O&amp;O gefinancierd uit algemene universiteitsfondsen (AUF)"/>
    <x v="3"/>
    <s v="Vlaamse overheid"/>
    <x v="3"/>
    <x v="7"/>
    <s v="123 Instituut Tropische Geneeskunde - Antwerpen"/>
    <s v="123 Instituut Tropische Geneeskunde - Antwerpen"/>
    <x v="4"/>
    <n v="2631.5"/>
  </r>
  <r>
    <s v="Subsidies aan het Steunpunt Milieu en Gezondheid"/>
    <s v="Subsidies aan het Steunpunt Milieu en Gezondheid"/>
    <s v="GE0 GD314 4150"/>
    <m/>
    <x v="0"/>
    <n v="98"/>
    <n v="20.408163265306122"/>
    <s v="07. Gezondheid"/>
    <x v="4"/>
    <s v="Vlaamse overheid"/>
    <x v="3"/>
    <x v="7"/>
    <s v="313 Subsidies aan instellingen en verenigingen n.e.g."/>
    <s v="313 Subventions aux institutions et associations n.c.a."/>
    <x v="6"/>
    <n v="20"/>
  </r>
  <r>
    <s v="Subsidies in het kader van de versterking van de onderzoeksbetrokkenheid van de academische opleidingen aan de hogescholen"/>
    <s v="Subsidies in het kader van de versterking van de onderzoeksbetrokkenheid van de academische opleidingen aan de hogescholen"/>
    <s v="FD0 FE209 4430"/>
    <m/>
    <x v="0"/>
    <n v="51439"/>
    <n v="100"/>
    <s v="12. Algemene kennisvooruitgang: O&amp;O gefinancierd uit algemene universiteitsfondsen (AUF)"/>
    <x v="3"/>
    <s v="Vlaamse overheid"/>
    <x v="3"/>
    <x v="7"/>
    <s v="111 Werkingsuitkering Nederlandstalige instellingen"/>
    <s v="111 Allocation de fonctionnement institutions néerlandophones"/>
    <x v="4"/>
    <n v="51439"/>
  </r>
  <r>
    <s v="Subsidies in het kader van internationale wetenschappelijke en innovatiesamenwerking"/>
    <s v="Subsidies in het kader van internationale wetenschappelijke en innovatiesamenwerking"/>
    <s v="1EC11100"/>
    <m/>
    <x v="0"/>
    <n v="929"/>
    <n v="100"/>
    <s v="11. Politieke en sociale systemen, structuren en processen"/>
    <x v="7"/>
    <s v="Vlaamse overheid"/>
    <x v="3"/>
    <x v="7"/>
    <s v="730 Andere programma's en projecten op internationaal vlak"/>
    <s v="730 Autres programmes et projets au niveau international"/>
    <x v="3"/>
    <n v="929"/>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1EE14500"/>
    <m/>
    <x v="0"/>
    <n v="1990"/>
    <n v="100"/>
    <s v="12. Algemene kennisvooruitgang: O&amp;O gefinancierd uit algemene universiteitsfondsen (AUF)"/>
    <x v="3"/>
    <s v="Vlaamse overheid"/>
    <x v="3"/>
    <x v="7"/>
    <s v="111 Werkingsuitkering Nederlandstalige instellingen"/>
    <s v="111 Allocation de fonctionnement institutions néerlandophones"/>
    <x v="4"/>
    <n v="1990"/>
  </r>
  <r>
    <s v="Subsidies voor het verrichten van wetenschappelijk onderzoek door de instellingen van postinitieel onderwijs en hogere instituten voor schone kunsten"/>
    <s v="Subsidies voor het verrichten van wetenschappelijk onderzoek door de instellingen van postinitieel onderwijs en hogere instituten voor schone kunsten"/>
    <s v="1EE16500"/>
    <m/>
    <x v="0"/>
    <n v="1043"/>
    <n v="100"/>
    <s v="13. Algemene kennisvooruitgang: O&amp;O gefinancierd uit andere bronnen dan AUF"/>
    <x v="1"/>
    <s v="Vlaamse overheid"/>
    <x v="3"/>
    <x v="7"/>
    <s v="130 Speciale fondsen voor onderzoek in universiteiten"/>
    <s v="130 Fonds spéciaux de recherche dans les universités"/>
    <x v="4"/>
    <n v="1043"/>
  </r>
  <r>
    <s v="Toelage associaties"/>
    <s v="Toelage associaties"/>
    <s v="FD0 FE223 4430"/>
    <m/>
    <x v="0"/>
    <n v="539"/>
    <n v="25"/>
    <s v="12. Algemene kennisvooruitgang: O&amp;O gefinancierd uit algemene universiteitsfondsen (AUF)"/>
    <x v="3"/>
    <s v="Vlaamse overheid"/>
    <x v="3"/>
    <x v="7"/>
    <s v="111 Werkingsuitkering Nederlandstalige instellingen"/>
    <s v="111 Allocation de fonctionnement institutions néerlandophones"/>
    <x v="4"/>
    <n v="134.75"/>
  </r>
  <r>
    <s v="Toelagen studentenvoorzieningen voor het hoger onderwijs"/>
    <s v="Toelagen studentenvoorzieningen voor het hoger onderwijs"/>
    <s v="FD0 FE216 4430"/>
    <m/>
    <x v="0"/>
    <n v="44251"/>
    <n v="25"/>
    <s v="12. Algemene kennisvooruitgang: O&amp;O gefinancierd uit algemene universiteitsfondsen (AUF)"/>
    <x v="3"/>
    <s v="Vlaamse overheid"/>
    <x v="3"/>
    <x v="7"/>
    <s v="142 Investeringen en werking sociale sector universiteiten"/>
    <s v="142 Investissements et fonctionnement secteur social universités"/>
    <x v="4"/>
    <n v="11062.75"/>
  </r>
  <r>
    <s v="Uitgaven in het kader van internationale wetenschappelijke samenwerking"/>
    <s v="Uitgaven in het kader van internationale wetenschappelijke samenwerking"/>
    <s v="1EC10500"/>
    <m/>
    <x v="0"/>
    <n v="58"/>
    <n v="100"/>
    <s v="11. Politieke en sociale systemen, structuren en processen"/>
    <x v="7"/>
    <s v="Vlaamse overheid"/>
    <x v="3"/>
    <x v="7"/>
    <s v="730 Andere programma's en projecten op internationaal vlak"/>
    <s v="730 Autres programmes et projets au niveau international"/>
    <x v="3"/>
    <n v="58"/>
  </r>
  <r>
    <s v="Vlaamse Instituut voor Onroerend Erfgoed"/>
    <s v="Vlaamse Instituut voor Onroerend Erfgoed"/>
    <s v="NFZ NA209 1100"/>
    <m/>
    <x v="0"/>
    <n v="216"/>
    <n v="100"/>
    <s v="04. Transport, telecommunicatie en andere infrastructuur"/>
    <x v="11"/>
    <s v="Vlaamse overheid"/>
    <x v="3"/>
    <x v="7"/>
    <s v="211 Basisfinanciering, werking, investeringen van de WI"/>
    <s v="211 Financement de base, fonctionnement, investissements des IS"/>
    <x v="5"/>
    <n v="216"/>
  </r>
  <r>
    <s v="Werkingsmiddelen Vlaamse autonome hogere zeevaartschool"/>
    <s v="Werkingsmiddelen Vlaamse autonome hogere zeevaartschool"/>
    <s v="FD0 FE203 4410"/>
    <m/>
    <x v="0"/>
    <n v="4715"/>
    <n v="25"/>
    <s v="12. Algemene kennisvooruitgang: O&amp;O gefinancierd uit algemene universiteitsfondsen (AUF)"/>
    <x v="3"/>
    <s v="Vlaamse overheid"/>
    <x v="3"/>
    <x v="7"/>
    <s v="111 Werkingsuitkering Nederlandstalige instellingen"/>
    <s v="111 Allocation de fonctionnement institutions néerlandophones"/>
    <x v="4"/>
    <n v="1178.75"/>
  </r>
  <r>
    <s v="Werkingsuitkeringen Hoger Onderwijs"/>
    <s v="Werkingsuitkeringen Hoger Onderwijs"/>
    <s v="FD0 FE203 4430"/>
    <m/>
    <x v="0"/>
    <n v="891783.23"/>
    <n v="25.423728813559322"/>
    <s v="12. Algemene kennisvooruitgang: O&amp;O gefinancierd uit algemene universiteitsfondsen (AUF)"/>
    <x v="3"/>
    <s v="Vlaamse overheid"/>
    <x v="3"/>
    <x v="7"/>
    <s v="111 Werkingsuitkering Nederlandstalige instellingen"/>
    <s v="111 Allocation de fonctionnement institutions néerlandophones"/>
    <x v="4"/>
    <n v="226724.55"/>
  </r>
  <r>
    <s v="WSE: studies en onderzoek"/>
    <s v="WSE: studies en onderzoek"/>
    <s v="JB0 JD100 1211"/>
    <m/>
    <x v="0"/>
    <n v="373"/>
    <n v="100"/>
    <s v="11. Politieke en sociale systemen, structuren en processen"/>
    <x v="7"/>
    <s v="Vlaamse overheid"/>
    <x v="3"/>
    <x v="7"/>
    <s v="314 Subsidies voor studies, enquêtes, onderzoek-contracten, acties n.e.g."/>
    <s v="314 Subventions pour études, enquêtes, contrats de recherche, actions n.c.a."/>
    <x v="6"/>
    <n v="373"/>
  </r>
  <r>
    <s v="WSE: uitgaven in het kader van tewerkstellingsbegeleiding"/>
    <s v="WSE: uitgaven in het kader van tewerkstellingsbegeleiding"/>
    <s v="JB0 JD103 3300"/>
    <m/>
    <x v="0"/>
    <n v="307"/>
    <n v="100"/>
    <s v="11. Politieke en sociale systemen, structuren en processen"/>
    <x v="7"/>
    <s v="Vlaamse overheid"/>
    <x v="3"/>
    <x v="7"/>
    <s v="314 Subsidies voor studies, enquêtes, onderzoek-contracten, acties n.e.g."/>
    <s v="314 Subventions pour études, enquêtes, contrats de recherche, actions n.c.a."/>
    <x v="6"/>
    <n v="307"/>
  </r>
  <r>
    <s v="WVG: Dotatie Kind en Gezin"/>
    <s v="WVG: Dotatie Kind en Gezin"/>
    <s v="GB0 GF000 4141"/>
    <m/>
    <x v="0"/>
    <n v="488"/>
    <n v="10.245901639344263"/>
    <s v="11. Politieke en sociale systemen, structuren en processen"/>
    <x v="7"/>
    <s v="Vlaamse overheid"/>
    <x v="3"/>
    <x v="7"/>
    <s v="323 Subsidies aan instellingen en verenigingen n.e.g."/>
    <s v="323 Subventions aux institutions et associations n.c.a."/>
    <x v="6"/>
    <n v="50"/>
  </r>
  <r>
    <s v="WVG: IVA Vlaams Agentschap voor Personen met een Handicap"/>
    <s v="WVG: IVA Vlaams Agentschap voor Personen met een Handicap"/>
    <s v="GB0 GG000 4141"/>
    <m/>
    <x v="0"/>
    <n v="810"/>
    <n v="100"/>
    <s v="11. Politieke en sociale systemen, structuren en processen"/>
    <x v="7"/>
    <s v="Vlaamse overheid"/>
    <x v="3"/>
    <x v="7"/>
    <s v="323 Subsidies aan instellingen en verenigingen n.e.g."/>
    <s v="323 Subventions aux institutions et associations n.c.a."/>
    <x v="6"/>
    <n v="810"/>
  </r>
  <r>
    <s v="WVG: STEUNPUNT ARMOEDE EN SOCIALE UITSLUITING EN ONGELIJKHEID"/>
    <s v="WVG: STEUNPUNT ARMOEDE EN SOCIALE UITSLUITING EN ONGELIJKHEID"/>
    <s v="GB0 GC053 4150"/>
    <m/>
    <x v="0"/>
    <n v="200"/>
    <n v="100"/>
    <s v="11. Politieke en sociale systemen, structuren en processen"/>
    <x v="7"/>
    <s v="Vlaamse overheid"/>
    <x v="3"/>
    <x v="7"/>
    <s v="313 Subsidies aan instellingen en verenigingen n.e.g."/>
    <s v="313 Subventions aux institutions et associations n.c.a."/>
    <x v="6"/>
    <n v="200"/>
  </r>
  <r>
    <s v="WVG: Subsidie aan het Steunpunt Welzijn, Volksgezondheid en Gezin"/>
    <s v="WVG: Subsidie aan het Steunpunt Welzijn, Volksgezondheid en Gezin"/>
    <s v="GB0 GC054 4150"/>
    <m/>
    <x v="0"/>
    <n v="326"/>
    <n v="100"/>
    <s v="07. Gezondheid"/>
    <x v="4"/>
    <s v="Vlaamse overheid"/>
    <x v="3"/>
    <x v="7"/>
    <s v="313 Subsidies aan instellingen en verenigingen n.e.g."/>
    <s v="313 Subventions aux institutions et associations n.c.a."/>
    <x v="6"/>
    <n v="326"/>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12 3300"/>
    <m/>
    <x v="0"/>
    <n v="1189"/>
    <n v="100"/>
    <s v="07. Gezondheid"/>
    <x v="4"/>
    <s v="Vlaamse overheid"/>
    <x v="3"/>
    <x v="7"/>
    <s v="314 Subsidies voor studies, enquêtes, onderzoek-contracten, acties n.e.g."/>
    <s v="314 Subventions pour études, enquêtes, contrats de recherche, actions n.c.a."/>
    <x v="6"/>
    <n v="1189"/>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05 1211"/>
    <m/>
    <x v="0"/>
    <n v="1194"/>
    <n v="100"/>
    <s v="07. Gezondheid"/>
    <x v="4"/>
    <s v="Vlaamse overheid"/>
    <x v="3"/>
    <x v="7"/>
    <s v="314 Subsidies voor studies, enquêtes, onderzoek-contracten, acties n.e.g."/>
    <s v="314 Subventions pour études, enquêtes, contrats de recherche, actions n.c.a."/>
    <x v="6"/>
    <n v="1194"/>
  </r>
  <r>
    <s v="Travaux subsidiés-Subventions aux administrations publiques subordonnées pour favoriser l'amélioration du cadre de vie, les déplacements doux et les conditions d'accueil et d'accessibilité aux bâtiments publics et l'intégration sociale"/>
    <s v="Travaux subsidiés-Subventions aux administrations publiques subordonnées pour favoriser l'amélioration du cadre de vie, les déplacements doux et les conditions d'accueil et d'accessibilité aux bâtiments publics et l'intégration sociale"/>
    <s v="13.12.63.04"/>
    <m/>
    <x v="0"/>
    <n v="3400"/>
    <n v="0.8"/>
    <s v="04. Transport, telecommunicatie en andere infrastructuur"/>
    <x v="11"/>
    <s v="Waals Gewest"/>
    <x v="4"/>
    <x v="7"/>
    <s v="410 O&amp;O-programma's en -projecten (subsidies en terugvorderbare voorschotten)"/>
    <s v="410 Programmes et projets de R&amp;D (subventions et avances récupérables)"/>
    <x v="0"/>
    <n v="27.2"/>
  </r>
  <r>
    <s v="Travaux subsidiés-Subventions aux administrations publiques subordonnées pour des travaux dans le cadre de la phase II du plan d'action pluriannuel visant à réduire l'habitat permanent dans les équipements touristiques de Wallonie"/>
    <s v="Travaux subsidiés-Subventions aux administrations publiques subordonnées pour des travaux dans le cadre de la phase II du plan d'action pluriannuel visant à réduire l'habitat permanent dans les équipements touristiques de Wallonie"/>
    <s v="13.12.63.07"/>
    <m/>
    <x v="0"/>
    <n v="100"/>
    <n v="0.8"/>
    <s v="04. Transport, telecommunicatie en andere infrastructuur"/>
    <x v="11"/>
    <s v="Waals Gewest"/>
    <x v="4"/>
    <x v="7"/>
    <s v="410 O&amp;O-programma's en -projecten (subsidies en terugvorderbare voorschotten)"/>
    <s v="410 Programmes et projets de R&amp;D (subventions et avances récupérables)"/>
    <x v="0"/>
    <n v="0.8"/>
  </r>
  <r>
    <s v="Travaux subsidiés-Subvention au C.R.A.C. pour le financement d'investissements communaux d'intérêt supra-local destinés aux Services de sécurité, crèches et bâtiments de synergie communes - CPAS"/>
    <s v="Travaux subsidiés-Subvention au C.R.A.C. pour le financement d'investissements communaux d'intérêt supra-local destinés aux Services de sécurité, crèches et bâtiments de synergie communes - CPAS"/>
    <s v="13.12.63.10"/>
    <m/>
    <x v="0"/>
    <n v="17300"/>
    <n v="1"/>
    <s v="04. Transport, telecommunicatie en andere infrastructuur"/>
    <x v="11"/>
    <s v="Waals Gewest"/>
    <x v="4"/>
    <x v="7"/>
    <s v="410 O&amp;O-programma's en -projecten (subsidies en terugvorderbare voorschotten)"/>
    <s v="410 Programmes et projets de R&amp;D (subventions et avances récupérables)"/>
    <x v="0"/>
    <n v="173"/>
  </r>
  <r>
    <s v="Développement et étude du milieu-Etudes, relations publiques, documentation, participation à des séminaires et colloques, frais de réunions, y compris les frais de fonctionnement des dispositifs expérimentaux  DEMNA"/>
    <s v="Développement et étude du milieu-Etudes, relations publiques, documentation, participation à des séminaires et colloques, frais de réunions, y compris les frais de fonctionnement des dispositifs expérimentaux  DEMNA"/>
    <s v="15.03.12.07"/>
    <m/>
    <x v="0"/>
    <n v="431"/>
    <n v="90"/>
    <s v="08. Landbouw"/>
    <x v="6"/>
    <s v="Waals Gewest"/>
    <x v="4"/>
    <x v="7"/>
    <s v="211 Basisfinanciering, werking, investeringen van de WI"/>
    <s v="211 Financement de base, fonctionnement, investissements des IS"/>
    <x v="5"/>
    <n v="387.9"/>
  </r>
  <r>
    <s v="Développement et étude du milieu-Etudes et contrats de services pluriannuels spécifiques au programme DEMNA"/>
    <s v="Développement et étude du milieu-Etudes et contrats de services pluriannuels spécifiques au programme DEMNA"/>
    <s v="15.03.12.12"/>
    <m/>
    <x v="0"/>
    <n v="499.73"/>
    <n v="100"/>
    <s v="08. Landbouw"/>
    <x v="6"/>
    <s v="Waals Gewest"/>
    <x v="4"/>
    <x v="7"/>
    <s v="211 Basisfinanciering, werking, investeringen van de WI"/>
    <s v="211 Financement de base, fonctionnement, investissements des IS"/>
    <x v="5"/>
    <n v="499.73"/>
  </r>
  <r>
    <s v="Développement et étude du milieu-Subventions et indemnités au secteur autre que public en matière de recherche"/>
    <s v="Développement et étude du milieu-Subventions et indemnités au secteur autre que public en matière de recherche"/>
    <s v="15.03.33.01"/>
    <m/>
    <x v="0"/>
    <n v="368.48"/>
    <n v="100"/>
    <s v="02. Milieubeheer en milieuzorg"/>
    <x v="9"/>
    <s v="Waals Gewest"/>
    <x v="4"/>
    <x v="7"/>
    <s v="410 O&amp;O-programma's en -projecten (subsidies en terugvorderbare voorschotten)"/>
    <s v="410 Programmes et projets de R&amp;D (subventions et avances récupérables)"/>
    <x v="0"/>
    <n v="368.48"/>
  </r>
  <r>
    <s v="Développement et étude du milieu-Subvention au Centre wallon de Recherches agronomiques de Gembloux (CRA-W)"/>
    <s v="Développement et étude du milieu-Subvention au Centre wallon de Recherches agronomiques de Gembloux (CRA-W)"/>
    <s v="15.03.41.02"/>
    <m/>
    <x v="0"/>
    <n v="15485"/>
    <n v="100"/>
    <s v="02. Milieubeheer en milieuzorg"/>
    <x v="9"/>
    <s v="Waals Gewest"/>
    <x v="4"/>
    <x v="7"/>
    <s v="410 O&amp;O-programma's en -projecten (subsidies en terugvorderbare voorschotten)"/>
    <s v="410 Programmes et projets de R&amp;D (subventions et avances récupérables)"/>
    <x v="0"/>
    <n v="15485"/>
  </r>
  <r>
    <s v="Développement et étude du milieu-Subventions en faveur de recherches scientifiques et techniques"/>
    <s v="Développement et étude du milieu-Subventions en faveur de recherches scientifiques et techniques"/>
    <s v="15.03.41.07"/>
    <m/>
    <x v="0"/>
    <n v="1848.95"/>
    <n v="100"/>
    <s v="02. Milieubeheer en milieuzorg"/>
    <x v="9"/>
    <s v="Waals Gewest"/>
    <x v="4"/>
    <x v="7"/>
    <s v="410 O&amp;O-programma's en -projecten (subsidies en terugvorderbare voorschotten)"/>
    <s v="410 Programmes et projets de R&amp;D (subventions et avances récupérables)"/>
    <x v="0"/>
    <n v="1848.95"/>
  </r>
  <r>
    <s v="Développement et étude du milieu-Subventions au secteur public en matière d'étude du milieu naturel et agricole"/>
    <s v="Développement et étude du milieu-Subventions au secteur public en matière d'étude du milieu naturel et agricole"/>
    <s v="15.03.43.01"/>
    <m/>
    <x v="0"/>
    <n v="459.97"/>
    <n v="100"/>
    <s v="02. Milieubeheer en milieuzorg"/>
    <x v="9"/>
    <s v="Waals Gewest"/>
    <x v="4"/>
    <x v="7"/>
    <s v="410 O&amp;O-programma's en -projecten (subsidies en terugvorderbare voorschotten)"/>
    <s v="410 Programmes et projets de R&amp;D (subventions et avances récupérables)"/>
    <x v="0"/>
    <n v="459.97"/>
  </r>
  <r>
    <s v="Développement et étude du milieu-Achats de biens meubles durables spécifiques au programme DEMNA"/>
    <s v="Développement et étude du milieu-Achats de biens meubles durables spécifiques au programme DEMNA"/>
    <s v="15.03.74.01"/>
    <m/>
    <x v="0"/>
    <n v="65"/>
    <n v="100"/>
    <s v="08. Landbouw"/>
    <x v="6"/>
    <s v="Waals Gewest"/>
    <x v="4"/>
    <x v="7"/>
    <s v="211 Basisfinanciering, werking, investeringen van de WI"/>
    <s v="211 Financement de base, fonctionnement, investissements des IS"/>
    <x v="5"/>
    <n v="65"/>
  </r>
  <r>
    <s v="Nature, forêt, chasse-pêche-Etudes, relations publiques, assurances spécifiques, honoraires avocats, documentation, participation à des séminaires et colloques, frais de réunions, organisation examen de chasse, …"/>
    <s v="Nature, forêt, chasse-pêche-Etudes, relations publiques, assurances spécifiques, honoraires avocats, documentation, participation à des séminaires et colloques, frais de réunions, organisation examen de chasse, …"/>
    <s v="15.11.12.02"/>
    <m/>
    <x v="0"/>
    <n v="743.34"/>
    <n v="3"/>
    <s v="02. Milieubeheer en milieuzorg"/>
    <x v="9"/>
    <s v="Waals Gewest"/>
    <x v="4"/>
    <x v="7"/>
    <s v="410 O&amp;O-programma's en -projecten (subsidies en terugvorderbare voorschotten)"/>
    <s v="410 Programmes et projets de R&amp;D (subventions et avances récupérables)"/>
    <x v="0"/>
    <n v="22.3002"/>
  </r>
  <r>
    <s v="Nature, forêt, chasse-pêche- Etudes et contrats de service pluriannuels"/>
    <s v="Nature, forêt, chasse-pêche- Etudes et contrats de service pluriannuels"/>
    <s v="15.11.12.03"/>
    <m/>
    <x v="0"/>
    <n v="744.07"/>
    <n v="12"/>
    <s v="02. Milieubeheer en milieuzorg"/>
    <x v="9"/>
    <s v="Waals Gewest"/>
    <x v="4"/>
    <x v="7"/>
    <s v="410 O&amp;O-programma's en -projecten (subsidies en terugvorderbare voorschotten)"/>
    <s v="410 Programmes et projets de R&amp;D (subventions et avances récupérables)"/>
    <x v="0"/>
    <n v="89.288399999999996"/>
  </r>
  <r>
    <s v="Nature, forêt, chasse-pêche-Etudes et conventions d'étude, frais de réunions, information, éducation dans le cadre de Natura 2000 "/>
    <s v="Nature, forêt, chasse-pêche-Etudes et conventions d'étude, frais de réunions, information, éducation dans le cadre de Natura 2000 "/>
    <s v="15.11.12.07"/>
    <m/>
    <x v="0"/>
    <n v="93.37"/>
    <n v="17"/>
    <s v="08. Landbouw"/>
    <x v="6"/>
    <s v="Waals Gewest"/>
    <x v="4"/>
    <x v="7"/>
    <s v="211 Basisfinanciering, werking, investeringen van de WI"/>
    <s v="211 Financement de base, fonctionnement, investissements des IS"/>
    <x v="5"/>
    <n v="15.8729"/>
  </r>
  <r>
    <s v="Nature, forêt, chasse-pêche-Subventions au secteur autre que public pour la recherche et la vulgarisation en matière de gestion durable (accords cadres)"/>
    <s v="Nature, forêt, chasse-pêche-Subventions au secteur autre que public pour la recherche et la vulgarisation en matière de gestion durable (accords cadres)"/>
    <s v="15.11.33.05"/>
    <m/>
    <x v="0"/>
    <n v="740"/>
    <n v="73.7"/>
    <s v="02. Milieubeheer en milieuzorg"/>
    <x v="9"/>
    <s v="Waals Gewest"/>
    <x v="4"/>
    <x v="7"/>
    <s v="410 O&amp;O-programma's en -projecten (subsidies en terugvorderbare voorschotten)"/>
    <s v="410 Programmes et projets de R&amp;D (subventions et avances récupérables)"/>
    <x v="0"/>
    <n v="545.38"/>
  </r>
  <r>
    <s v="Nature, forêt, chasse-pêche-Subventions au secteur public en faveur de la recherche et de la vulgarisation en matière de gestion durable"/>
    <s v="Nature, forêt, chasse-pêche-Subventions au secteur public en faveur de la recherche et de la vulgarisation en matière de gestion durable"/>
    <s v="15.11.44.01"/>
    <m/>
    <x v="0"/>
    <n v="560"/>
    <n v="73.7"/>
    <s v="02. Milieubeheer en milieuzorg"/>
    <x v="9"/>
    <s v="Waals Gewest"/>
    <x v="4"/>
    <x v="7"/>
    <s v="410 O&amp;O-programma's en -projecten (subsidies en terugvorderbare voorschotten)"/>
    <s v="410 Programmes et projets de R&amp;D (subventions et avances récupérables)"/>
    <x v="0"/>
    <n v="412.72"/>
  </r>
  <r>
    <s v="Prévention et protection : Air, Eau, Sol-Achats de biens et services non durables spécifiques au programme, en ce compris études, documentation, relations publiques, participation à des séminaires et colloques, frais de réunions "/>
    <s v="Prévention et protection : Air, Eau, Sol-Achats de biens et services non durables spécifiques au programme, en ce compris études, documentation, relations publiques, participation à des séminaires et colloques, frais de réunions "/>
    <s v="15.13.12.01"/>
    <m/>
    <x v="0"/>
    <n v="613.32000000000005"/>
    <n v="10"/>
    <s v="02. Milieubeheer en milieuzorg"/>
    <x v="9"/>
    <s v="Waals Gewest"/>
    <x v="4"/>
    <x v="7"/>
    <s v="410 O&amp;O-programma's en -projecten (subsidies en terugvorderbare voorschotten)"/>
    <s v="410 Programmes et projets de R&amp;D (subventions et avances récupérables)"/>
    <x v="0"/>
    <n v="61.332000000000008"/>
  </r>
  <r>
    <s v="Développement territorial et durable- Subvention aux organistions universitaires ( CAW )"/>
    <s v="Développement territorial et durable- Subvention aux organistions universitaires ( CAW )"/>
    <s v="16.02.41.02"/>
    <m/>
    <x v="0"/>
    <n v="110.6"/>
    <n v="100"/>
    <s v="04. Transport, telecommunicatie en andere infrastructuur"/>
    <x v="11"/>
    <s v="Waals Gewest"/>
    <x v="4"/>
    <x v="7"/>
    <s v="410 O&amp;O-programma's en -projecten (subsidies en terugvorderbare voorschotten)"/>
    <s v="410 Programmes et projets de R&amp;D (subventions et avances récupérables)"/>
    <x v="0"/>
    <n v="110.6"/>
  </r>
  <r>
    <s v="Aménagement du territoire et urbanisme.Subventions aux organismes universitaires"/>
    <s v="Aménagement du territoire et urbanisme.Subventions aux organismes universitaires"/>
    <s v="16.02.41.03"/>
    <m/>
    <x v="0"/>
    <n v="2550"/>
    <n v="100"/>
    <s v="04. Transport, telecommunicatie en andere infrastructuur"/>
    <x v="11"/>
    <s v="Waals Gewest"/>
    <x v="4"/>
    <x v="7"/>
    <s v="410 O&amp;O-programma's en -projecten (subsidies en terugvorderbare voorschotten)"/>
    <s v="410 Programmes et projets de R&amp;D (subventions et avances récupérables)"/>
    <x v="0"/>
    <n v="2550"/>
  </r>
  <r>
    <s v="Subvention visant la recherche dans le domaine de l'energie"/>
    <s v="Subvention visant la recherche dans le domaine de l'energie"/>
    <s v="16.31.51.01"/>
    <m/>
    <x v="0"/>
    <n v="223.23"/>
    <n v="100"/>
    <s v="05. Energie"/>
    <x v="12"/>
    <s v="Waals Gewest"/>
    <x v="4"/>
    <x v="7"/>
    <s v="410 O&amp;O-programma's en -projecten (subsidies en terugvorderbare voorschotten)"/>
    <s v="410 Programmes et projets de R&amp;D (subventions et avances récupérables)"/>
    <x v="0"/>
    <n v="223.23"/>
  </r>
  <r>
    <s v="Contrats, subventions au secteur public dans le cadre de projets de recherche relatifs au domaine de l'énergie"/>
    <s v="Contrats, subventions au secteur public dans le cadre de projets de recherche relatifs au domaine de l'énergie"/>
    <s v="16.31.63.04"/>
    <m/>
    <x v="0"/>
    <n v="1602.16"/>
    <n v="100"/>
    <s v="05. Energie"/>
    <x v="12"/>
    <s v="Waals Gewest"/>
    <x v="4"/>
    <x v="7"/>
    <s v="410 O&amp;O-programma's en -projecten (subsidies en terugvorderbare voorschotten)"/>
    <s v="410 Programmes et projets de R&amp;D (subventions et avances récupérables)"/>
    <x v="0"/>
    <n v="1602.16"/>
  </r>
  <r>
    <s v="Energie- Apports de capitaux et avances récupérables en matière de politique de l'énergie, visant notamment la recherche liée à l'énergie (contrat d'avenir)"/>
    <s v="Energie- Apports de capitaux et avances récupérables en matière de politique de l'énergie, visant notamment la recherche liée à l'énergie (contrat d'avenir)"/>
    <s v="16.31.81.01"/>
    <m/>
    <x v="0"/>
    <n v="399.56"/>
    <n v="100"/>
    <s v="05. Energie"/>
    <x v="12"/>
    <s v="Waals Gewest"/>
    <x v="4"/>
    <x v="7"/>
    <s v="410 O&amp;O-programma's en -projecten (subsidies en terugvorderbare voorschotten)"/>
    <s v="410 Programmes et projets de R&amp;D (subventions et avances récupérables)"/>
    <x v="0"/>
    <n v="399.56"/>
  </r>
  <r>
    <s v="Santé-Subventions au &quot;centre de recherche de la Défense sociale&quot; du Centre Hospitalier Psychiatrique &quot;Les Marronniers&quot;"/>
    <s v="Santé-Subventions au &quot;centre de recherche de la Défense sociale&quot; du Centre Hospitalier Psychiatrique &quot;Les Marronniers&quot;"/>
    <s v="17.12.31.03"/>
    <m/>
    <x v="0"/>
    <n v="202"/>
    <n v="100"/>
    <s v="07. Gezondheid"/>
    <x v="4"/>
    <s v="Waals Gewest"/>
    <x v="4"/>
    <x v="7"/>
    <s v="410 O&amp;O-programma's en -projecten (subsidies en terugvorderbare voorschotten)"/>
    <s v="410 Programmes et projets de R&amp;D (subventions et avances récupérables)"/>
    <x v="0"/>
    <n v="202"/>
  </r>
  <r>
    <s v="Santé-Subventions pour études, recherches et actions dans le domaine de la santé et de la santé mentale"/>
    <s v="Santé-Subventions pour études, recherches et actions dans le domaine de la santé et de la santé mentale"/>
    <s v="17.12.33.01"/>
    <m/>
    <x v="0"/>
    <n v="780.85"/>
    <n v="10"/>
    <s v="07. Gezondheid"/>
    <x v="4"/>
    <s v="Waals Gewest"/>
    <x v="4"/>
    <x v="7"/>
    <s v="410 O&amp;O-programma's en -projecten (subsidies en terugvorderbare voorschotten)"/>
    <s v="410 Programmes et projets de R&amp;D (subventions et avances récupérables)"/>
    <x v="0"/>
    <n v="78.084999999999994"/>
  </r>
  <r>
    <s v="Action sociale-Soutien à des initiatives dans le domaine de l'action sociale"/>
    <s v="Action sociale-Soutien à des initiatives dans le domaine de l'action sociale"/>
    <s v="17.13.33.01"/>
    <m/>
    <x v="0"/>
    <n v="1081.72"/>
    <n v="10"/>
    <s v="07. Gezondheid"/>
    <x v="4"/>
    <s v="Waals Gewest"/>
    <x v="4"/>
    <x v="7"/>
    <s v="410 O&amp;O-programma's en -projecten (subsidies en terugvorderbare voorschotten)"/>
    <s v="410 Programmes et projets de R&amp;D (subventions et avances récupérables)"/>
    <x v="0"/>
    <n v="108.17200000000001"/>
  </r>
  <r>
    <s v="Institut  Wallon de l'Evaluation, de la Prospective et de la Statistique-Subside de fonctionnement"/>
    <s v="Institut  Wallon de l'Evaluation, de la Prospective et de la Statistique-Subside de fonctionnement"/>
    <s v="00.09.41.01"/>
    <m/>
    <x v="0"/>
    <n v="5729"/>
    <n v="48"/>
    <s v="11. Politieke en sociale systemen, structuren en processen"/>
    <x v="7"/>
    <s v="Waals Gewest"/>
    <x v="4"/>
    <x v="7"/>
    <s v="410 O&amp;O-programma's en -projecten (subsidies en terugvorderbare voorschotten)"/>
    <s v="410 Programmes et projets de R&amp;D (subventions et avances récupérables)"/>
    <x v="0"/>
    <n v="2749.92"/>
  </r>
  <r>
    <s v="Service de la Présidence et Chancellerie-Subventions en faveur de l'Institut Jules Destrée"/>
    <s v="Service de la Présidence et Chancellerie-Subventions en faveur de l'Institut Jules Destrée"/>
    <s v="10.03.33.05"/>
    <m/>
    <x v="0"/>
    <n v="330"/>
    <n v="25"/>
    <s v="11. Politieke en sociale systemen, structuren en processen"/>
    <x v="7"/>
    <s v="Waals Gewest"/>
    <x v="4"/>
    <x v="7"/>
    <s v="410 O&amp;O-programma's en -projecten (subsidies en terugvorderbare voorschotten)"/>
    <s v="410 Programmes et projets de R&amp;D (subventions et avances récupérables)"/>
    <x v="0"/>
    <n v="82.5"/>
  </r>
  <r>
    <s v="Réseau routier et autoroutier - Construction et entretien - Partie génie civil-Etudes"/>
    <s v="Réseau routier et autoroutier - Construction et entretien - Partie génie civil-Etudes"/>
    <s v="13.02.12.03"/>
    <m/>
    <x v="0"/>
    <n v="325.60000000000002"/>
    <n v="10"/>
    <s v="04. Transport, telecommunicatie en andere infrastructuur"/>
    <x v="11"/>
    <s v="Waals Gewest"/>
    <x v="4"/>
    <x v="7"/>
    <s v="314 Subsidies voor studies, enquêtes, onderzoek-contracten, acties n.e.g."/>
    <s v="314 Subventions pour études, enquêtes, contrats de recherche, actions n.c.a."/>
    <x v="6"/>
    <n v="32.56"/>
  </r>
  <r>
    <s v="(Modifié) Travaux subsidiés-Subventions pour travaux aux administrations publiques subordonnées, en ce compris les travaux améliorant la sécurisation des quartiers urbains, les travaux à exécuter aux bâtiments publics y compris les abords et…"/>
    <s v="(Modifié) Travaux subsidiés-Subventions pour travaux aux administrations publiques subordonnées, en ce compris les travaux améliorant la sécurisation des quartiers urbains, les travaux à exécuter aux bâtiments publics y compris les abords et…"/>
    <s v="13.12.63.02"/>
    <m/>
    <x v="0"/>
    <n v="2768.03"/>
    <n v="0.8"/>
    <s v="04. Transport, telecommunicatie en andere infrastructuur"/>
    <x v="11"/>
    <s v="Waals Gewest"/>
    <x v="4"/>
    <x v="7"/>
    <s v="410 O&amp;O-programma's en -projecten (subsidies en terugvorderbare voorschotten)"/>
    <s v="410 Programmes et projets de R&amp;D (subventions et avances récupérables)"/>
    <x v="0"/>
    <n v="22.144240000000003"/>
  </r>
  <r>
    <s v="Action sociale-Subventions accordées à des organismes de recherche, d'information de réflexion et d'action, à caractère régional, transrégional et transnational en matière d'intégration des migrants"/>
    <s v="Action sociale-Subventions accordées à des organismes de recherche, d'information de réflexion et d'action, à caractère régional, transrégional et transnational en matière d'intégration des migrants"/>
    <s v="17.13.33.06"/>
    <m/>
    <x v="0"/>
    <n v="60"/>
    <n v="10"/>
    <s v="07. Gezondheid"/>
    <x v="4"/>
    <s v="Waals Gewest"/>
    <x v="4"/>
    <x v="7"/>
    <s v="410 O&amp;O-programma's en -projecten (subsidies en terugvorderbare voorschotten)"/>
    <s v="410 Programmes et projets de R&amp;D (subventions et avances récupérables)"/>
    <x v="0"/>
    <n v="6"/>
  </r>
  <r>
    <s v="Subvention à l'IWEPS pour les dépenses de fonctionnement de l'observatoire de l'emploi"/>
    <s v="Subvention à l'IWEPS pour les dépenses de fonctionnement de l'observatoire de l'emploi"/>
    <s v="18.11.41.33"/>
    <m/>
    <x v="0"/>
    <n v="129"/>
    <n v="100"/>
    <s v="11. Politieke en sociale systemen, structuren en processen"/>
    <x v="7"/>
    <s v="Waals Gewest"/>
    <x v="4"/>
    <x v="7"/>
    <s v="314 Subsidies voor studies, enquêtes, onderzoek-contracten, acties n.e.g."/>
    <s v="314 Subventions pour études, enquêtes, contrats de recherche, actions n.c.a."/>
    <x v="6"/>
    <n v="129"/>
  </r>
  <r>
    <s v="Forem-Plan d'accompagnement à l'emploi"/>
    <s v="Forem-Plan d'accompagnement à l'emploi"/>
    <s v="18.12.41.04"/>
    <m/>
    <x v="0"/>
    <n v="45665"/>
    <n v="1.4"/>
    <s v="11. Politieke en sociale systemen, structuren en processen"/>
    <x v="7"/>
    <s v="Waals Gewest"/>
    <x v="4"/>
    <x v="7"/>
    <s v="314 Subsidies voor studies, enquêtes, onderzoek-contracten, acties n.e.g."/>
    <s v="314 Subventions pour études, enquêtes, contrats de recherche, actions n.c.a."/>
    <x v="6"/>
    <n v="639.30999999999995"/>
  </r>
  <r>
    <s v="Forem-Subvention de fonctionnement au Forem et pour la gestion du P.R.C."/>
    <s v="Forem-Subvention de fonctionnement au Forem et pour la gestion du P.R.C."/>
    <s v="18.12.41.08"/>
    <m/>
    <x v="0"/>
    <n v="101343"/>
    <n v="3.2"/>
    <s v="11. Politieke en sociale systemen, structuren en processen"/>
    <x v="7"/>
    <s v="Waals Gewest"/>
    <x v="4"/>
    <x v="7"/>
    <s v="314 Subsidies voor studies, enquêtes, onderzoek-contracten, acties n.e.g."/>
    <s v="314 Subventions pour études, enquêtes, contrats de recherche, actions n.c.a."/>
    <x v="6"/>
    <n v="3242.9760000000006"/>
  </r>
  <r>
    <s v="Forem - Formation- Subvention pour le fonctionnement des centres de compétence"/>
    <s v="Forem - Formation- Subvention pour le fonctionnement des centres de compétence"/>
    <s v="18.22.41.10"/>
    <m/>
    <x v="0"/>
    <n v="11183"/>
    <n v="42"/>
    <s v="11. Politieke en sociale systemen, structuren en processen"/>
    <x v="7"/>
    <s v="Waals Gewest"/>
    <x v="4"/>
    <x v="7"/>
    <s v="410 O&amp;O-programma's en -projecten (subsidies en terugvorderbare voorschotten)"/>
    <s v="410 Programmes et projets de R&amp;D (subventions et avances récupérables)"/>
    <x v="0"/>
    <n v="4696.8599999999997"/>
  </r>
  <r>
    <s v="(Nouveau en 2015) Initiatives en matière de soutien aux infrastructures de recherche"/>
    <s v="(Nouveau en 2015) Initiatives en matière de soutien aux infrastructures de recherche"/>
    <s v="18.31.01.14"/>
    <m/>
    <x v="0"/>
    <n v="134"/>
    <n v="100"/>
    <s v="06. Industriële productie en technologie"/>
    <x v="0"/>
    <s v="Waals Gewest"/>
    <x v="4"/>
    <x v="7"/>
    <s v="410 O&amp;O-programma's en -projecten (subsidies en terugvorderbare voorschotten)"/>
    <s v="410 Programmes et projets de R&amp;D (subventions et avances récupérables)"/>
    <x v="0"/>
    <n v="134"/>
  </r>
  <r>
    <s v="(Nouveau en 2015) Subventions à des centres collectifs de recherche pour le financement de leurs activités de recherche industrielle, recherche appliquée, développement expérimental, guidance et veille technologique (y compris les chercheurs FIRST)"/>
    <s v="(Nouveau en 2015) Subventions à des centres collectifs de recherche pour le financement de leurs activités de recherche industrielle, recherche appliquée, développement expérimental, guidance et veille technologique (y compris les chercheurs FIRST)"/>
    <s v="18.31.31.02"/>
    <m/>
    <x v="0"/>
    <n v="9024.4"/>
    <n v="100"/>
    <s v="06. Industriële productie en technologie"/>
    <x v="0"/>
    <s v="Waals Gewest"/>
    <x v="4"/>
    <x v="7"/>
    <s v="410 O&amp;O-programma's en -projecten (subsidies en terugvorderbare voorschotten)"/>
    <s v="410 Programmes et projets de R&amp;D (subventions et avances récupérables)"/>
    <x v="0"/>
    <n v="9024.4"/>
  </r>
  <r>
    <s v="(Nouveau en 2015)Subventions aux  universités et établissements assimilés pour les activités de recherche industrielle et appliquée (y compris chercheurs FIRST) (Anc. 18.31.61.01)"/>
    <s v="(Nouveau en 2015)Subventions aux  universités et établissements assimilés pour les activités de recherche industrielle et appliquée (y compris chercheurs FIRST) (Anc. 18.31.61.01)"/>
    <s v="18.31.45.07"/>
    <m/>
    <x v="0"/>
    <n v="33053.800000000003"/>
    <n v="100"/>
    <s v="06. Industriële productie en technologie"/>
    <x v="0"/>
    <s v="Waals Gewest"/>
    <x v="4"/>
    <x v="7"/>
    <s v="410 O&amp;O-programma's en -projecten (subsidies en terugvorderbare voorschotten)"/>
    <s v="410 Programmes et projets de R&amp;D (subventions et avances récupérables)"/>
    <x v="0"/>
    <n v="33053.800000000003"/>
  </r>
  <r>
    <s v="Aides aux entreprises - Recherche et Technologie-Pôles de compétitivité - subventions aux entreprises, aux universités et aux centres de recherche (PM2.VERT)"/>
    <s v="Aides aux entreprises - Recherche et Technologie-Pôles de compétitivité - subventions aux entreprises, aux universités et aux centres de recherche (PM2.VERT)"/>
    <s v="18.32.01.11"/>
    <m/>
    <x v="0"/>
    <n v="118125.6"/>
    <n v="100"/>
    <s v="06. Industriële productie en technologie"/>
    <x v="0"/>
    <s v="Waals Gewest"/>
    <x v="4"/>
    <x v="7"/>
    <s v="410 O&amp;O-programma's en -projecten (subsidies en terugvorderbare voorschotten)"/>
    <s v="410 Programmes et projets de R&amp;D (subventions et avances récupérables)"/>
    <x v="0"/>
    <n v="118125.6"/>
  </r>
  <r>
    <s v="Subsides octroyés aux acteurs wallons de la recherche dans le cadre de leur participation à des programmes internationaux"/>
    <s v="Subsides octroyés aux acteurs wallons de la recherche dans le cadre de leur participation à des programmes internationaux"/>
    <s v="18.32.01.12"/>
    <m/>
    <x v="0"/>
    <n v="6999.9"/>
    <n v="100"/>
    <s v="06. Industriële productie en technologie"/>
    <x v="0"/>
    <s v="Waals Gewest"/>
    <x v="4"/>
    <x v="7"/>
    <s v="410 O&amp;O-programma's en -projecten (subsidies en terugvorderbare voorschotten)"/>
    <s v="410 Programmes et projets de R&amp;D (subventions et avances récupérables)"/>
    <x v="0"/>
    <n v="6999.9"/>
  </r>
  <r>
    <s v="(Nouveau en 2015)Subventions à des entreprises pour des études de faisabilité technique, la protection des droits de propriété industrielle, les services de conseil et soutien à l'innovation (y compris chercheurs FIRST)"/>
    <s v="(Nouveau en 2015)Subventions à des entreprises pour des études de faisabilité technique, la protection des droits de propriété industrielle, les services de conseil et soutien à l'innovation (y compris chercheurs FIRST)"/>
    <s v="18.32.31.01"/>
    <m/>
    <x v="0"/>
    <n v="6199.5"/>
    <n v="100"/>
    <s v="06. Industriële productie en technologie"/>
    <x v="0"/>
    <s v="Waals Gewest"/>
    <x v="4"/>
    <x v="7"/>
    <s v="410 O&amp;O-programma's en -projecten (subsidies en terugvorderbare voorschotten)"/>
    <s v="410 Programmes et projets de R&amp;D (subventions et avances récupérables)"/>
    <x v="0"/>
    <n v="6199.5"/>
  </r>
  <r>
    <s v="(Nouveau en 2015) Subventions à des entreprises pour le financement de projets de recherche industrielle et de développement expérimental"/>
    <s v="(Nouveau en 2015) Subventions à des entreprises pour le financement de projets de recherche industrielle et de développement expérimental"/>
    <s v="18.32.31.02"/>
    <m/>
    <x v="0"/>
    <n v="18980.3"/>
    <n v="100"/>
    <s v="06. Industriële productie en technologie"/>
    <x v="0"/>
    <s v="Waals Gewest"/>
    <x v="4"/>
    <x v="7"/>
    <s v="410 O&amp;O-programma's en -projecten (subsidies en terugvorderbare voorschotten)"/>
    <s v="410 Programmes et projets de R&amp;D (subventions et avances récupérables)"/>
    <x v="0"/>
    <n v="18980.3"/>
  </r>
  <r>
    <s v="(Nouveau en 2015) Subventions aux entreprises pour le soutien des innovations de procédé et d'organisation dans les services (Anc.18.35.32.02)"/>
    <s v="(Nouveau en 2015) Subventions aux entreprises pour le soutien des innovations de procédé et d'organisation dans les services (Anc.18.35.32.02)"/>
    <s v="18.32.31.07"/>
    <m/>
    <x v="0"/>
    <n v="157.19999999999999"/>
    <n v="100"/>
    <s v="06. Industriële productie en technologie"/>
    <x v="0"/>
    <s v="Waals Gewest"/>
    <x v="4"/>
    <x v="7"/>
    <s v="410 O&amp;O-programma's en -projecten (subsidies en terugvorderbare voorschotten)"/>
    <s v="410 Programmes et projets de R&amp;D (subventions et avances récupérables)"/>
    <x v="0"/>
    <n v="157.19999999999999"/>
  </r>
  <r>
    <s v="Avances récupérables à des entreprises pour le financement de projets de recherche appliquée et de développement"/>
    <s v="Avances récupérables à des entreprises pour le financement de projets de recherche appliquée et de développement"/>
    <s v="18.32.81.01"/>
    <m/>
    <x v="0"/>
    <n v="53229.599999999999"/>
    <n v="100"/>
    <s v="06. Industriële productie en technologie"/>
    <x v="0"/>
    <s v="Waals Gewest"/>
    <x v="4"/>
    <x v="7"/>
    <s v="410 O&amp;O-programma's en -projecten (subsidies en terugvorderbare voorschotten)"/>
    <s v="410 Programmes et projets de R&amp;D (subventions et avances récupérables)"/>
    <x v="0"/>
    <n v="53229.599999999999"/>
  </r>
  <r>
    <s v="(Nouveau en 2015) Avances récupérables aux entreprises pour le financement de projets de développement expérimental (Prototyping)"/>
    <s v="(Nouveau en 2015) Avances récupérables aux entreprises pour le financement de projets de développement expérimental (Prototyping)"/>
    <s v="18.32.81.04"/>
    <m/>
    <x v="0"/>
    <n v="24329.9"/>
    <n v="100"/>
    <s v="06. Industriële productie en technologie"/>
    <x v="0"/>
    <s v="Waals Gewest"/>
    <x v="4"/>
    <x v="7"/>
    <s v="410 O&amp;O-programma's en -projecten (subsidies en terugvorderbare voorschotten)"/>
    <s v="410 Programmes et projets de R&amp;D (subventions et avances récupérables)"/>
    <x v="0"/>
    <n v="24329.9"/>
  </r>
  <r>
    <s v="Fonds de la Recherche, du Développement et de l'Innovation-Fonds organique : Fonds destiné au soutien de la Recherche, du développement et de l'innovation"/>
    <s v="Fonds de la Recherche, du Développement et de l'Innovation-Fonds organique : Fonds destiné au soutien de la Recherche, du développement et de l'innovation"/>
    <s v="18.34.01.01"/>
    <m/>
    <x v="0"/>
    <n v="16964.099999999999"/>
    <n v="100"/>
    <s v="06. Industriële productie en technologie"/>
    <x v="0"/>
    <s v="Waals Gewest"/>
    <x v="4"/>
    <x v="7"/>
    <s v="410 O&amp;O-programma's en -projecten (subsidies en terugvorderbare voorschotten)"/>
    <s v="410 Programmes et projets de R&amp;D (subventions et avances récupérables)"/>
    <x v="0"/>
    <n v="16964.099999999999"/>
  </r>
  <r>
    <s v="Werkingssubsidies aan eenheden van collectieve onderzoek, universiteiten en van de hoger onderwijs voor de realisatie van de met O&amp;O verwante diensten (artikel 10 van de ordonnantie van 21 februari 2002)"/>
    <s v="Subventions de fonctionnement à des unités de recherche collective, universitaires et de l'enseignement supérieur pour la réalisation de services connexes à la R&amp;D (article 10 de l’ordonnance du 21 février 2002)"/>
    <s v="02 001.34.01.3300"/>
    <m/>
    <x v="0"/>
    <n v="909"/>
    <n v="100"/>
    <s v="06. Industriële productie en technologie"/>
    <x v="0"/>
    <s v="Brussels Hoofdstedelijk Gewest"/>
    <x v="0"/>
    <x v="8"/>
    <s v="410 O&amp;O-programma's en -projecten (subsidies en terugvorderbare voorschotten)"/>
    <s v="410 Programmes et projets de R&amp;D (subventions et avances récupérables)"/>
    <x v="0"/>
    <n v="909"/>
  </r>
  <r>
    <s v="Werkingssubsidies aan ondernemingen voor precompetitief industrieel onderzoek en industrieel onderzoek (artikel 6 van de ordonnantie van 21 februari 2002)"/>
    <s v="Subventions de fonctionnement aux entreprises pour des actions de recherche industrielle précompétitive et de recherche industrielle (article 6 de l’ordonnance du 21 février 2002)"/>
    <s v="02 001.38.01.3132"/>
    <m/>
    <x v="0"/>
    <n v="856"/>
    <n v="100"/>
    <s v="06. Industriële productie en technologie"/>
    <x v="0"/>
    <s v="Brussels Hoofdstedelijk Gewest"/>
    <x v="0"/>
    <x v="8"/>
    <s v="612 Précompetitief industrieel onderzoek (ex-IWONL)"/>
    <s v="612 Recherche industrielle précompétitive (ex-IRSIA)"/>
    <x v="1"/>
    <n v="856"/>
  </r>
  <r>
    <s v="Subventions de fonctionnement à des PME pour le Programme Eurostars"/>
    <s v="Subventions de fonctionnement à des PME pour le Programme Eurostars"/>
    <s v="02 001.38.02.3132"/>
    <m/>
    <x v="0"/>
    <n v="108"/>
    <n v="100"/>
    <s v="06. Industriële productie en technologie"/>
    <x v="0"/>
    <s v="Brussels Hoofdstedelijk Gewest"/>
    <x v="0"/>
    <x v="8"/>
    <s v="410 O&amp;O-programma's en -projecten (subsidies en terugvorderbare voorschotten)"/>
    <s v="410 Programmes et projets de R&amp;D (subventions et avances récupérables)"/>
    <x v="0"/>
    <n v="108"/>
  </r>
  <r>
    <s v="Toelagen aan ondernemingen voor preconcurrentiële ontwikkeling (artikel 7 van de ordonnantie van 21 februari 2002)"/>
    <s v="Subventions aux entreprises pour développement préconcurrentiel (article 7 de l'ordonnance du 21 février 2002)"/>
    <s v="02 001.38.05.3132"/>
    <m/>
    <x v="0"/>
    <n v="805"/>
    <n v="100"/>
    <s v="06. Industriële productie en technologie"/>
    <x v="0"/>
    <s v="Brussels Hoofdstedelijk Gewest"/>
    <x v="0"/>
    <x v="8"/>
    <s v="410 O&amp;O-programma's en -projecten (subsidies en terugvorderbare voorschotten)"/>
    <s v="410 Programmes et projets de R&amp;D (subventions et avances récupérables)"/>
    <x v="0"/>
    <n v="805"/>
  </r>
  <r>
    <s v="Werkingssubsidies aan ondernemingen voor proces en organisatie innovatie op het gebied van de diensten"/>
    <s v="Subventions de fonctionnement aux entreprises pour l'innovation de procédé et d'organisation de services"/>
    <s v="02 001.38.06.3132"/>
    <m/>
    <x v="0"/>
    <n v="187"/>
    <n v="100"/>
    <s v="06. Industriële productie en technologie"/>
    <x v="0"/>
    <s v="Brussels Hoofdstedelijk Gewest"/>
    <x v="0"/>
    <x v="8"/>
    <s v="410 O&amp;O-programma's en -projecten (subsidies en terugvorderbare voorschotten)"/>
    <s v="410 Programmes et projets de R&amp;D (subventions et avances récupérables)"/>
    <x v="0"/>
    <n v="187"/>
  </r>
  <r>
    <s v="Werkingssubsidies aan KMO's voor industriële eigendomsrechte"/>
    <s v="Subventions de fonctionnement à des PME pour droits de propriété intellectuelle"/>
    <s v="02 001.38.07.3132"/>
    <m/>
    <x v="0"/>
    <n v="357"/>
    <n v="100"/>
    <s v="06. Industriële productie en technologie"/>
    <x v="0"/>
    <s v="Brussels Hoofdstedelijk Gewest"/>
    <x v="0"/>
    <x v="8"/>
    <s v="410 O&amp;O-programma's en -projecten (subsidies en terugvorderbare voorschotten)"/>
    <s v="410 Programmes et projets de R&amp;D (subventions et avances récupérables)"/>
    <x v="0"/>
    <n v="357"/>
  </r>
  <r>
    <s v="Werkingssubsidies aan innovatieve KO's Starters"/>
    <s v="Suventions de fonctionnement à des jeunes PE innovantes"/>
    <s v="02 001.38.08.3132"/>
    <m/>
    <x v="0"/>
    <n v="695"/>
    <n v="100"/>
    <s v="06. Industriële productie en technologie"/>
    <x v="0"/>
    <s v="Brussels Hoofdstedelijk Gewest"/>
    <x v="0"/>
    <x v="8"/>
    <s v="410 O&amp;O-programma's en -projecten (subsidies en terugvorderbare voorschotten)"/>
    <s v="410 Programmes et projets de R&amp;D (subventions et avances récupérables)"/>
    <x v="0"/>
    <n v="695"/>
  </r>
  <r>
    <s v="Werkingssubsidies aan ondernemingen voor acties omtrent industrieel onderzoek, preconcurrentiële ontwikkeling, experimentele ontwikkeling, proces- en organisatie-innovatie op het gebied van diensten"/>
    <s v="Subventions de fonctionnement aux entreprises pour des actions de recherche industrielle (article 14 de l’ordonnance du 26 mars 2009), développement préconcurrentiel, développement expérimental (article 15 de l'ordonnance du 26 mars 2009), innovation..."/>
    <s v="02 001.38.12.3132"/>
    <m/>
    <x v="0"/>
    <n v="10645"/>
    <n v="100"/>
    <s v="06. Industriële productie en technologie"/>
    <x v="0"/>
    <s v="Brussels Hoofdstedelijk Gewest"/>
    <x v="0"/>
    <x v="8"/>
    <s v="410 O&amp;O-programma's en -projecten (subsidies en terugvorderbare voorschotten)"/>
    <s v="410 Programmes et projets de R&amp;D (subventions et avances récupérables)"/>
    <x v="0"/>
    <n v="10645"/>
  </r>
  <r>
    <s v="Werkingssubsidies aan ondernemingen voor technische haalbaarheidsstudies (artikel 19 van de ordonnantie van 26 maart 2009), intellectueel eigendomsrecht (artikel 20 van de ordonnantie van 26 maart 2009), steun om beroep te doen op diensten voor advies..."/>
    <s v="Subventions de fonctionnement aux entreprises pour des études de faisabilité technique (article 19 de l'ordonnance du 26 mars 2009), droits de propriété intellectuelle (article 20 de l'ordonnance du 26 mars 2009), recours aux services de conseil et de sou"/>
    <s v="02 001.38.13.3132"/>
    <m/>
    <x v="0"/>
    <n v="531"/>
    <n v="100"/>
    <s v="06. Industriële productie en technologie"/>
    <x v="0"/>
    <s v="Brussels Hoofdstedelijk Gewest"/>
    <x v="0"/>
    <x v="8"/>
    <s v="410 O&amp;O-programma's en -projecten (subsidies en terugvorderbare voorschotten)"/>
    <s v="410 Programmes et projets de R&amp;D (subventions et avances récupérables)"/>
    <x v="0"/>
    <n v="531"/>
  </r>
  <r>
    <s v="Terugvorderbare voorschotten voor de vervaardiging van prototypes, voor onderzoek inzake geavanceerde technologie en voor de ontwikkeling van het regionaal toegepast onderzoek en de preconcurrentiële ontwikkeling (artokel 15 van de ordonnantie van 26 maar"/>
    <s v="Avances récupérables pour la fabrication de prototypes, pour les recherches de technologie avancée et pour développer les travaux de recherche appliquée régionale et le développement préconcurrentiel (article 15 de l'ordonnance du 26 mars 2009)"/>
    <s v="02 001.40.01.8112"/>
    <m/>
    <x v="0"/>
    <n v="516"/>
    <n v="100"/>
    <s v="06. Industriële productie en technologie"/>
    <x v="0"/>
    <s v="Brussels Hoofdstedelijk Gewest"/>
    <x v="0"/>
    <x v="8"/>
    <s v="410 O&amp;O-programma's en -projecten (subsidies en terugvorderbare voorschotten)"/>
    <s v="410 Programmes et projets de R&amp;D (subventions et avances récupérables)"/>
    <x v="0"/>
    <n v="516"/>
  </r>
  <r>
    <s v="Werkingssubsidies aan eenheden van collectieve onderzoek, universiteiten en van de hoger onderwijs voor de realisatie van de met O&amp;O verwante diensten (artikel 10 van de ordonnantie van 21 februari 2002 en artikel 18 van de ordonnantie van 26 maart 2009)"/>
    <s v="Subventions de fonctionnement à des unités de recherche collective, universitaires et de l'enseignement supérieur pour la réalisation de services connexes à la R&amp;D (article 18 de l'ordonnance du 26 mars 2009) "/>
    <s v="02 001.53.03.4430"/>
    <m/>
    <x v="0"/>
    <n v="795"/>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795"/>
  </r>
  <r>
    <s v="Werkingssubsidies aan aan eenheden van collectieve onderzoek, universiteiten en van de hoger onderwijs voor de tijdelijke aanwerving van hooggekawlificeerd personeel (artikel 25 §1 van de ordonnantie van 26 maart 2009)"/>
    <s v="Subventions de fonctionnement à des unités de recherche collective, universitaires et de l'enseignement supérieur pour l'engagement de personnel hautement qualifié (article 25 de l'ordonnance du 26 mars 2009)"/>
    <s v="02 001.53.05.4430"/>
    <m/>
    <x v="0"/>
    <n v="674"/>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674"/>
  </r>
  <r>
    <s v="Werkingssubsidies aan collectieve onderzoekseenheden, universiteiten en hogescholen voor de realisatie van diensten verwant met O&amp;O(artikel 18 van de ordonnantie van 26 maart 2009), voor internationale partnerships (artikel 23…"/>
    <s v="Subventions de fonctionnement à des unités de recherche collective, universitaires et de l'enseignement supérieur pour la réalisation de services connexes à la R&amp;D (art. 18 de l'ordonnance du 26 mars 2009),pour des partenariats internationaux (art. 23 de."/>
    <s v="02 001.53.06.4430"/>
    <m/>
    <x v="0"/>
    <n v="3504"/>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3504"/>
  </r>
  <r>
    <s v="Subsidies voor werkingskosten aan de regionale vzw geconsolideerd voor ontwikkelings-, demonstratie- en valorisatie acties, in het domein van het wetenschappelijk onderzoek"/>
    <s v="Subventions de fonctionnement aux asbl régionales consolidées pour des actions de développement, de démonstration et de valorisation dans le domaine de la recherche scientifique"/>
    <s v="02 002.15.01.4160"/>
    <m/>
    <x v="0"/>
    <n v="212"/>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212"/>
  </r>
  <r>
    <s v="Werkingssubsidies aan universiteiten, hogescholen, vzw's en ondernemingen voor acties in verband met onderzoek, ontwikkeling, demonstratie en valorisatie op het vlak van het wetenschappelijk onderzoek"/>
    <s v="Subventions de fonctionnement à des universités, des hautes écoles, asbl et entreprises pour des actions de recherche, de développement, de démonstration et de valorisation dans le domaine de la recherche scientifique"/>
    <s v="02 002.34.02.3300"/>
    <m/>
    <x v="0"/>
    <n v="335"/>
    <n v="100"/>
    <s v="06. Industriële productie en technologie"/>
    <x v="0"/>
    <s v="Brussels Hoofdstedelijk Gewest"/>
    <x v="0"/>
    <x v="8"/>
    <s v="410 O&amp;O-programma's en -projecten (subsidies en terugvorderbare voorschotten)"/>
    <s v="410 Programmes et projets de R&amp;D (subventions et avances récupérables)"/>
    <x v="0"/>
    <n v="335"/>
  </r>
  <r>
    <s v="Werkingssubsidies voor intergewestelijk collectief onderzoek en technologische sturing"/>
    <s v="Subventions de fonctionnement pour des actions interrégionales de recherche collective et de guidance technologique"/>
    <s v="02 002.34.03.3300"/>
    <m/>
    <x v="0"/>
    <n v="868"/>
    <n v="100"/>
    <s v="06. Industriële productie en technologie"/>
    <x v="0"/>
    <s v="Brussels Hoofdstedelijk Gewest"/>
    <x v="0"/>
    <x v="8"/>
    <s v="410 O&amp;O-programma's en -projecten (subsidies en terugvorderbare voorschotten)"/>
    <s v="410 Programmes et projets de R&amp;D (subventions et avances récupérables)"/>
    <x v="0"/>
    <n v="868"/>
  </r>
  <r>
    <s v="Werkingssubsidies aan vzw's voor acties in verband met onderzoek (inclusief acties inzake het collectief onderzoek en de technologische sturing), ontwikkeling, demonstratie en valorisatie op het vlak van het wetenschappelijk onderzoek (inclusief…"/>
    <s v="Subventions de fonctionnement aux asbl pour des actions de recherche (y compris les actions de recherches collectives et de guidancetechnologique), de développement, de démonstration et de valorisation dans le domaine de la rech. Scient. (y compris..."/>
    <s v="02 002.34.07.3300"/>
    <m/>
    <x v="0"/>
    <n v="4098"/>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4098"/>
  </r>
  <r>
    <s v="Werkingssubsidies aan universiteiten en hoge scholen voor acties in verband met onderzoek, ontwikkeling, demonstratie en valorisatie op het vlak van het wetenschappelijk onderzoek financieerd door de EU "/>
    <s v="Subventions de fonctionnement aux universités, aux hautes écoles pour des actions de recherche, de développement, de démonstration et de valorisation dans le domaine de la recherche scientifique cofinancées par l'UE"/>
    <s v="02 002.53.01.4430"/>
    <m/>
    <x v="0"/>
    <n v="117"/>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117"/>
  </r>
  <r>
    <s v="Werkingssubsidies aan de universiteiten en Hogescholen voor het programma SOIB"/>
    <s v="Subventions de fonctionnement aux universités et Hautes Ecoles pour le programme SOIB"/>
    <s v="02 002.53.02.4430"/>
    <m/>
    <x v="0"/>
    <n v="498"/>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498"/>
  </r>
  <r>
    <s v="Werkingssubsidies aan universiteiten en hogescholen voor jaarlijkse impulsprogramma's"/>
    <s v="Subventions de fonctionnement aux universités ou hautes écoles pour des programmes pluriannuels d'impulsion"/>
    <s v="02 002.53.03.4430"/>
    <m/>
    <x v="0"/>
    <n v="4031"/>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4031"/>
  </r>
  <r>
    <s v="Werkingssubsidies aan universiteiten en hogescholen voor acties in verband met onderzoek, ontwikkeling, demonstratie en valorisatie op het vlak van het wetenschappelijk onderzoek"/>
    <s v="Subventions de fonctionnement à des universités et hautes écoles pour des actions de recherche, de développement, de démonstration et de valorisation dans le domaine de la recherche scientifique "/>
    <s v="02 002.53.04.4430"/>
    <m/>
    <x v="0"/>
    <n v="54"/>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54"/>
  </r>
  <r>
    <s v="Werkingssubsidies aan universiteiten en hogescholen voor acties in verband met onderzoek, ontwikkeling, demonstratie en valorisatie op het vlak van het wetenschappelijk onderzoek (inclusief deze medegefinancierd door de EU); alsook…"/>
    <s v="Subventions de fonctionnement aux universités et aux hautes écoles pour des actions de recherche, de développement, de démonstrationet de valorisation dans le domaine de la recherche scientifique (y compris celles cofinancées par l'UE) ; ainsi que…"/>
    <s v="02 002.53.05.4430"/>
    <m/>
    <x v="0"/>
    <n v="6095"/>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6095"/>
  </r>
  <r>
    <s v="Werkingssubsidies in het kader van het programma Prospective Research for Brussels bestemd voor universiteiten en hogescholen"/>
    <s v="Subventions de fonctionnement dans le cadre du programme Prospective Research for_x000a_Brussels destiné aux universités et hautes écoles"/>
    <s v="02 003.53.01.4430"/>
    <m/>
    <x v="0"/>
    <n v="1561"/>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1561"/>
  </r>
  <r>
    <s v="Werkingssubsidies voor het programma Research in Brussels B2B brains back to Brussels_x000a_bestemd voor universiteiten en hogescholen"/>
    <s v="Subventions de fonctionnement pour le programmes B2B brains back to Brussels destiné aux_x000a_universités et hautes écoles"/>
    <s v="02 003.53.02.4430"/>
    <m/>
    <x v="0"/>
    <n v="926"/>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926"/>
  </r>
  <r>
    <s v="Werkingssubsidies aan universiteiten en hogescholen voor het programma &quot;Prospective_x000a_Research for Brussels&quot; en voor het programma &quot;B2B - Brains back to Brussels&quot;."/>
    <s v="Subventions de fonctionnement aux universités et hautes écoles pour le programme_x000a_&quot;Prospective Research for Brussels&quot; et pour le programmes &quot;B2B Brains back to Brussels&quot;."/>
    <s v="02 003.53.03.4430"/>
    <m/>
    <x v="0"/>
    <n v="3335"/>
    <n v="100"/>
    <s v="13. Algemene kennisvooruitgang: O&amp;O gefinancierd uit andere bronnen dan AUF"/>
    <x v="1"/>
    <s v="Brussels Hoofdstedelijk Gewest"/>
    <x v="0"/>
    <x v="8"/>
    <s v="410 O&amp;O-programma's en -projecten (subsidies en terugvorderbare voorschotten)"/>
    <s v="410 Programmes et projets de R&amp;D (subventions et avances récupérables)"/>
    <x v="0"/>
    <n v="3335"/>
  </r>
  <r>
    <s v="Werkingssubsidies aan privé verenigingen ten einde de bevordering van het onderzoek en de ontwikkeling van een kennismaatschappij teverzekeren"/>
    <s v="Subventions de fonctionnement aux associations privées afin d'assurer la promotion de la recherche et le développement d'une sociétéde la connaissance"/>
    <s v="14.002.34.01.3300"/>
    <m/>
    <x v="0"/>
    <n v="476"/>
    <n v="100"/>
    <s v="13. Algemene kennisvooruitgang: O&amp;O gefinancierd uit andere bronnen dan AUF"/>
    <x v="1"/>
    <s v="Brussels Hoofdstedelijk Gewest"/>
    <x v="0"/>
    <x v="8"/>
    <s v="311 Subsidies reizen, beurzen, congressen, publikaties, tentoonstellingen..."/>
    <s v="311 Subventions, voyages, bourses, congrès, publications, expositions..."/>
    <x v="6"/>
    <n v="476"/>
  </r>
  <r>
    <s v="Werkingssubsidies aan onderwijsinstellingen ten einde de bevordering van het onderzoek en de ontwikkeling van een kennismaatschappij te verzekeren"/>
    <s v="Subventions de fonctionnement aux institutions d'enseignement afin d'assurer la promotion de la recherche et le développement d'une société de la connaissance"/>
    <s v="14.002.53.02.4430"/>
    <m/>
    <x v="0"/>
    <n v="90"/>
    <n v="100"/>
    <s v="13. Algemene kennisvooruitgang: O&amp;O gefinancierd uit andere bronnen dan AUF"/>
    <x v="1"/>
    <s v="Brussels Hoofdstedelijk Gewest"/>
    <x v="0"/>
    <x v="8"/>
    <s v="311 Subsidies reizen, beurzen, congressen, publikaties, tentoonstellingen..."/>
    <s v="311 Subventions, voyages, bourses, congrès, publications, expositions..."/>
    <x v="6"/>
    <n v="90"/>
  </r>
  <r>
    <s v="Werkingssubsidies aan privé verenigingen voor onderzoeken, acties of studies zonder economische finaliteit"/>
    <s v="Subventions de fonctionnement aux associations privées pour des recherches, actions ou études sans finalité économique"/>
    <s v="14.003.34.01.3300"/>
    <m/>
    <x v="0"/>
    <n v="70"/>
    <n v="100"/>
    <s v="13. Algemene kennisvooruitgang: O&amp;O gefinancierd uit andere bronnen dan AUF"/>
    <x v="1"/>
    <s v="Brussels Hoofdstedelijk Gewest"/>
    <x v="0"/>
    <x v="8"/>
    <s v="314 Subsidies voor studies, enquêtes, onderzoek-contracten, acties n.e.g."/>
    <s v="314 Subventions pour études, enquêtes, contrats de recherche, actions n.c.a."/>
    <x v="6"/>
    <n v="70"/>
  </r>
  <r>
    <s v="Werkingssubsidies aan onderwijsinstellingen voor onderzoeken, acties of studies zonder economische finaliteit"/>
    <s v="Subventions de fonctionnement aux établissements d'enseignement pour des recherches, actions ou études sans finalité économique"/>
    <s v="14.003.53.01.4430"/>
    <m/>
    <x v="0"/>
    <n v="365"/>
    <n v="100"/>
    <s v="13. Algemene kennisvooruitgang: O&amp;O gefinancierd uit andere bronnen dan AUF"/>
    <x v="1"/>
    <s v="Brussels Hoofdstedelijk Gewest"/>
    <x v="0"/>
    <x v="8"/>
    <s v="314 Subsidies voor studies, enquêtes, onderzoek-contracten, acties n.e.g."/>
    <s v="314 Subventions pour études, enquêtes, contrats de recherche, actions n.c.a."/>
    <x v="6"/>
    <n v="365"/>
  </r>
  <r>
    <s v="Dotation à WBI"/>
    <s v="Dotation à WBI"/>
    <s v="14114101"/>
    <m/>
    <x v="0"/>
    <n v="35436"/>
    <n v="2"/>
    <s v="09. Opvoeding"/>
    <x v="2"/>
    <s v="Franse Gemeenschap"/>
    <x v="1"/>
    <x v="8"/>
    <s v="322 Administratie, controle, commissies, jury's..."/>
    <s v="322 Administration, contrôle, commissions, jurys..."/>
    <x v="6"/>
    <n v="708.72"/>
  </r>
  <r>
    <s v="Subvention ONE"/>
    <s v="Subvention ONE"/>
    <s v="19114101"/>
    <m/>
    <x v="0"/>
    <n v="340774"/>
    <n v="1"/>
    <s v="07. Gezondheid"/>
    <x v="4"/>
    <s v="Franse Gemeenschap"/>
    <x v="1"/>
    <x v="8"/>
    <s v="313 Subsidies aan instellingen en verenigingen n.e.g."/>
    <s v="313 Subventions aux institutions et associations n.c.a."/>
    <x v="6"/>
    <n v="3407.74"/>
  </r>
  <r>
    <s v="Dép. Culture...enquêtes..."/>
    <s v="Dép. Culture...enquêtes..."/>
    <s v="20111220"/>
    <m/>
    <x v="0"/>
    <n v="272"/>
    <n v="55"/>
    <s v="10. Cultuur, recreatie, godsdienst en media"/>
    <x v="5"/>
    <s v="Franse Gemeenschap"/>
    <x v="1"/>
    <x v="8"/>
    <s v="324 Subsidies voor studies, enquêtes, expertise-contracten, onderzoekcontracten, acties n.e.g."/>
    <s v="324 Subventions pour études, enquêtes, contrats d'expertise, contrats de recherche, actions n.c.a."/>
    <x v="6"/>
    <n v="149.6"/>
  </r>
  <r>
    <s v="Subventions musées"/>
    <s v="Subventions musées"/>
    <s v="24113307"/>
    <m/>
    <x v="0"/>
    <n v="148"/>
    <n v="25"/>
    <s v="10. Cultuur, recreatie, godsdienst en media"/>
    <x v="5"/>
    <s v="Franse Gemeenschap"/>
    <x v="1"/>
    <x v="8"/>
    <s v="324 Subsidies voor studies, enquêtes, expertise-contracten, onderzoekcontracten, acties n.e.g."/>
    <s v="324 Subventions pour études, enquêtes, contrats d'expertise, contrats de recherche, actions n.c.a."/>
    <x v="6"/>
    <n v="37"/>
  </r>
  <r>
    <s v="Subventions musées"/>
    <s v="Subventions musées"/>
    <s v="24113308"/>
    <m/>
    <x v="0"/>
    <n v="74"/>
    <n v="25"/>
    <s v="10. Cultuur, recreatie, godsdienst en media"/>
    <x v="5"/>
    <s v="Franse Gemeenschap"/>
    <x v="1"/>
    <x v="8"/>
    <s v="324 Subsidies voor studies, enquêtes, expertise-contracten, onderzoekcontracten, acties n.e.g."/>
    <s v="324 Subventions pour études, enquêtes, contrats d'expertise, contrats de recherche, actions n.c.a."/>
    <x v="6"/>
    <n v="18.5"/>
  </r>
  <r>
    <s v="Subventions musées"/>
    <s v="Subventions musées"/>
    <s v="24113309"/>
    <m/>
    <x v="0"/>
    <n v="10"/>
    <n v="25"/>
    <s v="10. Cultuur, recreatie, godsdienst en media"/>
    <x v="5"/>
    <s v="Franse Gemeenschap"/>
    <x v="1"/>
    <x v="8"/>
    <s v="324 Subsidies voor studies, enquêtes, expertise-contracten, onderzoekcontracten, acties n.e.g."/>
    <s v="324 Subventions pour études, enquêtes, contrats d'expertise, contrats de recherche, actions n.c.a."/>
    <x v="6"/>
    <n v="2.5"/>
  </r>
  <r>
    <s v="Subventions musées"/>
    <s v="Subventions musées"/>
    <s v="24113310"/>
    <m/>
    <x v="0"/>
    <n v="99"/>
    <n v="25"/>
    <s v="10. Cultuur, recreatie, godsdienst en media"/>
    <x v="5"/>
    <s v="Franse Gemeenschap"/>
    <x v="1"/>
    <x v="8"/>
    <s v="324 Subsidies voor studies, enquêtes, expertise-contracten, onderzoekcontracten, acties n.e.g."/>
    <s v="324 Subventions pour études, enquêtes, contrats d'expertise, contrats de recherche, actions n.c.a."/>
    <x v="6"/>
    <n v="24.75"/>
  </r>
  <r>
    <s v="Subventions musées"/>
    <s v="Subventions musées"/>
    <s v="24113334"/>
    <m/>
    <x v="0"/>
    <n v="3882"/>
    <n v="22"/>
    <s v="10. Cultuur, recreatie, godsdienst en media"/>
    <x v="5"/>
    <s v="Franse Gemeenschap"/>
    <x v="1"/>
    <x v="8"/>
    <s v="324 Subsidies voor studies, enquêtes, expertise-contracten, onderzoekcontracten, acties n.e.g."/>
    <s v="324 Subventions pour études, enquêtes, contrats d'expertise, contrats de recherche, actions n.c.a."/>
    <x v="6"/>
    <n v="854.04"/>
  </r>
  <r>
    <s v="Subventions musées publics"/>
    <s v="Subventions musées publics"/>
    <s v="24114314"/>
    <m/>
    <x v="0"/>
    <n v="1617"/>
    <n v="25"/>
    <s v="10. Cultuur, recreatie, godsdienst en media"/>
    <x v="5"/>
    <s v="Franse Gemeenschap"/>
    <x v="1"/>
    <x v="8"/>
    <s v="324 Subsidies voor studies, enquêtes, expertise-contracten, onderzoekcontracten, acties n.e.g."/>
    <s v="324 Subventions pour études, enquêtes, contrats d'expertise, contrats de recherche, actions n.c.a."/>
    <x v="6"/>
    <n v="404.25"/>
  </r>
  <r>
    <s v="Subv aux activités de recherche ethnologique"/>
    <s v="Subv aux activités de recherche ethnologique"/>
    <s v="24133322"/>
    <m/>
    <x v="0"/>
    <n v="6"/>
    <n v="50"/>
    <s v="10. Cultuur, recreatie, godsdienst en media"/>
    <x v="5"/>
    <s v="Franse Gemeenschap"/>
    <x v="1"/>
    <x v="8"/>
    <s v="324 Subsidies voor studies, enquêtes, expertise-contracten, onderzoekcontracten, acties n.e.g."/>
    <s v="324 Subventions pour études, enquêtes, contrats d'expertise, contrats de recherche, actions n.c.a."/>
    <x v="6"/>
    <n v="3"/>
  </r>
  <r>
    <s v="Subventions Centres de culture scient."/>
    <s v="Subventions Centres de culture scient."/>
    <s v="24153340"/>
    <m/>
    <x v="0"/>
    <n v="15"/>
    <n v="100"/>
    <s v="10. Cultuur, recreatie, godsdienst en media"/>
    <x v="5"/>
    <s v="Franse Gemeenschap"/>
    <x v="1"/>
    <x v="8"/>
    <s v="324 Subsidies voor studies, enquêtes, expertise-contracten, onderzoekcontracten, acties n.e.g."/>
    <s v="324 Subventions pour études, enquêtes, contrats d'expertise, contrats de recherche, actions n.c.a."/>
    <x v="6"/>
    <n v="15"/>
  </r>
  <r>
    <s v="Dépenses de toute nature relatives à la promotion et à la diffusion, à l'information et à la création en matière d'Arts plastiques et visuels, d'artisanat de création et de design"/>
    <s v="Dépenses de toute nature relatives à la promotion et à la diffusion, à l'information et à la création en matière d'Arts plastiques et visuels, d'artisanat de création et de design"/>
    <s v="27111260"/>
    <m/>
    <x v="0"/>
    <n v="116"/>
    <n v="1"/>
    <s v="10. Cultuur, recreatie, godsdienst en media"/>
    <x v="5"/>
    <s v="Franse Gemeenschap"/>
    <x v="1"/>
    <x v="8"/>
    <s v="324 Subsidies voor studies, enquêtes, expertise-contracten, onderzoekcontracten, acties n.e.g."/>
    <s v="324 Subventions pour études, enquêtes, contrats d'expertise, contrats de recherche, actions n.c.a."/>
    <x v="6"/>
    <n v="1.1599999999999999"/>
  </r>
  <r>
    <s v="Subventions et conventions aux artistes, aux établissements publics, associations et organismes de création, d'édition et de diffusion du design et de la mode"/>
    <s v="Subventions et conventions aux artistes, aux établissements publics, associations et organismes de création, d'édition et de diffusion du design et de la mode"/>
    <s v="27123332"/>
    <m/>
    <x v="0"/>
    <n v="291"/>
    <n v="50"/>
    <s v="10. Cultuur, recreatie, godsdienst en media"/>
    <x v="5"/>
    <s v="Franse Gemeenschap"/>
    <x v="1"/>
    <x v="8"/>
    <s v="324 Subsidies voor studies, enquêtes, expertise-contracten, onderzoekcontracten, acties n.e.g."/>
    <s v="324 Subventions pour études, enquêtes, contrats d'expertise, contrats de recherche, actions n.c.a."/>
    <x v="6"/>
    <n v="145.5"/>
  </r>
  <r>
    <s v="Recherches amélior. perform. enseign."/>
    <s v="Recherches amélior. perform. enseign."/>
    <s v="40410111"/>
    <m/>
    <x v="0"/>
    <n v="3821"/>
    <n v="100"/>
    <s v="09. Opvoeding"/>
    <x v="2"/>
    <s v="Franse Gemeenschap"/>
    <x v="1"/>
    <x v="8"/>
    <s v="324 Subsidies voor studies, enquêtes, expertise-contracten, onderzoekcontracten, acties n.e.g."/>
    <s v="324 Subventions pour études, enquêtes, contrats d'expertise, contrats de recherche, actions n.c.a."/>
    <x v="6"/>
    <n v="3821"/>
  </r>
  <r>
    <s v="Frais de rech. en éducation/pol. enseign."/>
    <s v="Frais de rech. en éducation/pol. enseign."/>
    <s v="40411230"/>
    <m/>
    <x v="0"/>
    <n v="10"/>
    <n v="100"/>
    <s v="09. Opvoeding"/>
    <x v="2"/>
    <s v="Franse Gemeenschap"/>
    <x v="1"/>
    <x v="8"/>
    <s v="324 Subsidies voor studies, enquêtes, expertise-contracten, onderzoekcontracten, acties n.e.g."/>
    <s v="324 Subventions pour études, enquêtes, contrats d'expertise, contrats de recherche, actions n.c.a."/>
    <x v="6"/>
    <n v="10"/>
  </r>
  <r>
    <s v="Subvention fonct. ARES"/>
    <s v="Subvention fonct. ARES"/>
    <s v="40604140"/>
    <m/>
    <x v="0"/>
    <n v="3537"/>
    <n v="25"/>
    <s v="13. Algemene kennisvooruitgang: O&amp;O gefinancierd uit andere bronnen dan AUF"/>
    <x v="1"/>
    <s v="Franse Gemeenschap"/>
    <x v="1"/>
    <x v="8"/>
    <s v="323 Subsidies aan instellingen en verenigingen n.e.g."/>
    <s v="323 Subventions aux institutions et associations n.c.a."/>
    <x v="6"/>
    <n v="884.25"/>
  </r>
  <r>
    <s v="Dépenses de service (frais de fonctionnement)"/>
    <s v="Dépenses de service (frais de fonctionnement)"/>
    <s v="45021202"/>
    <m/>
    <x v="0"/>
    <n v="31"/>
    <n v="25"/>
    <s v="13. Algemene kennisvooruitgang: O&amp;O gefinancierd uit andere bronnen dan AUF"/>
    <x v="1"/>
    <s v="Franse Gemeenschap"/>
    <x v="1"/>
    <x v="8"/>
    <s v="322 Administratie, controle, commissies, jury's..."/>
    <s v="322 Administration, contrôle, commissions, jurys..."/>
    <x v="6"/>
    <n v="7.75"/>
  </r>
  <r>
    <s v="Dépenses de service (biens durables)"/>
    <s v="Dépenses de service (biens durables)"/>
    <s v="45027401"/>
    <m/>
    <x v="0"/>
    <n v="3"/>
    <n v="25"/>
    <s v="13. Algemene kennisvooruitgang: O&amp;O gefinancierd uit andere bronnen dan AUF"/>
    <x v="1"/>
    <s v="Franse Gemeenschap"/>
    <x v="1"/>
    <x v="8"/>
    <s v="322 Administratie, controle, commissies, jury's..."/>
    <s v="322 Administration, contrôle, commissions, jurys..."/>
    <x v="6"/>
    <n v="0.75"/>
  </r>
  <r>
    <s v="Subvention IHBR/EFAthènes"/>
    <s v="Subvention IHBR/EFAthènes"/>
    <s v="45113303"/>
    <m/>
    <x v="0"/>
    <n v="50"/>
    <n v="100"/>
    <s v="13. Algemene kennisvooruitgang: O&amp;O gefinancierd uit andere bronnen dan AUF"/>
    <x v="1"/>
    <s v="Franse Gemeenschap"/>
    <x v="1"/>
    <x v="8"/>
    <s v="323 Subsidies aan instellingen en verenigingen n.e.g."/>
    <s v="323 Subventions aux institutions et associations n.c.a."/>
    <x v="6"/>
    <n v="50"/>
  </r>
  <r>
    <s v="Subventions Assoc. scientif. et univ."/>
    <s v="Subventions Assoc. scientif. et univ."/>
    <s v="45123305"/>
    <m/>
    <x v="0"/>
    <n v="45"/>
    <n v="100"/>
    <s v="13. Algemene kennisvooruitgang: O&amp;O gefinancierd uit andere bronnen dan AUF"/>
    <x v="1"/>
    <s v="Franse Gemeenschap"/>
    <x v="1"/>
    <x v="8"/>
    <s v="321 Subsidies reizen, beurzen, congressen, publikaties, tentoonstellingen..."/>
    <s v="321 Subventions, voyages, bourses, congrès, publications, expositions..."/>
    <x v="6"/>
    <n v="45"/>
  </r>
  <r>
    <s v="Subvention centre de recherche en math. (CREM)"/>
    <s v="Subvention centre de recherche en math. (CREM)"/>
    <s v="45123306"/>
    <m/>
    <x v="0"/>
    <n v="67"/>
    <n v="100"/>
    <s v="13. Algemene kennisvooruitgang: O&amp;O gefinancierd uit andere bronnen dan AUF"/>
    <x v="1"/>
    <s v="Franse Gemeenschap"/>
    <x v="1"/>
    <x v="8"/>
    <s v="323 Subsidies aan instellingen en verenigingen n.e.g."/>
    <s v="323 Subventions aux institutions et associations n.c.a."/>
    <x v="6"/>
    <n v="67"/>
  </r>
  <r>
    <s v="AUF"/>
    <s v="AUF"/>
    <s v="45123307"/>
    <m/>
    <x v="0"/>
    <n v="72"/>
    <n v="25"/>
    <s v="13. Algemene kennisvooruitgang: O&amp;O gefinancierd uit andere bronnen dan AUF"/>
    <x v="1"/>
    <s v="Franse Gemeenschap"/>
    <x v="1"/>
    <x v="8"/>
    <s v="313 Subsidies aan instellingen en verenigingen n.e.g."/>
    <s v="313 Subventions aux institutions et associations n.c.a."/>
    <x v="6"/>
    <n v="18"/>
  </r>
  <r>
    <s v="Subvention diffusion connaiss.scientifique"/>
    <s v="Subvention diffusion connaiss.scientifique"/>
    <s v="45123308"/>
    <m/>
    <x v="0"/>
    <n v="155"/>
    <n v="100"/>
    <s v="13. Algemene kennisvooruitgang: O&amp;O gefinancierd uit andere bronnen dan AUF"/>
    <x v="1"/>
    <s v="Franse Gemeenschap"/>
    <x v="1"/>
    <x v="8"/>
    <s v="321 Subsidies reizen, beurzen, congressen, publikaties, tentoonstellingen..."/>
    <s v="321 Subventions, voyages, bourses, congrès, publications, expositions..."/>
    <x v="6"/>
    <n v="155"/>
  </r>
  <r>
    <s v="Subventions à l'université des aînés"/>
    <s v="Subventions à l'université des aînés"/>
    <s v="45123309"/>
    <m/>
    <x v="0"/>
    <n v="20"/>
    <n v="25"/>
    <s v="13. Algemene kennisvooruitgang: O&amp;O gefinancierd uit andere bronnen dan AUF"/>
    <x v="1"/>
    <s v="Franse Gemeenschap"/>
    <x v="1"/>
    <x v="8"/>
    <s v="730 Andere programma's en projecten op internationaal vlak"/>
    <s v="730 Autres programmes et projets au niveau international"/>
    <x v="3"/>
    <n v="5"/>
  </r>
  <r>
    <s v="Subvention FRSFC/I.M. (Inst. Intern. E. Solvay)"/>
    <s v="Subvention FRSFC/I.M. (Inst. Intern. E. Solvay)"/>
    <s v="45123310"/>
    <m/>
    <x v="0"/>
    <n v="52"/>
    <n v="100"/>
    <s v="13. Algemene kennisvooruitgang: O&amp;O gefinancierd uit andere bronnen dan AUF"/>
    <x v="1"/>
    <s v="Franse Gemeenschap"/>
    <x v="1"/>
    <x v="8"/>
    <s v="440 FCFO - Fonds voor Collectief Fundamenteel Onderzoek-initiatief minister"/>
    <s v="440 FRFC - Fonds de la Recherche fondamentale collective-initiative ministérielle"/>
    <x v="0"/>
    <n v="52"/>
  </r>
  <r>
    <s v="Subvention FRSFC/I.M. (CRISP)"/>
    <s v="Subvention FRSFC/I.M. (CRISP)"/>
    <s v="45123311"/>
    <m/>
    <x v="0"/>
    <n v="392"/>
    <n v="100"/>
    <s v="13. Algemene kennisvooruitgang: O&amp;O gefinancierd uit andere bronnen dan AUF"/>
    <x v="1"/>
    <s v="Franse Gemeenschap"/>
    <x v="1"/>
    <x v="8"/>
    <s v="440 FCFO - Fonds voor Collectief Fundamenteel Onderzoek-initiatief minister"/>
    <s v="440 FRFC - Fonds de la Recherche fondamentale collective-initiative ministérielle"/>
    <x v="0"/>
    <n v="392"/>
  </r>
  <r>
    <s v="Subvention FRSFC/I.M."/>
    <s v="Subvention FRSFC/I.M."/>
    <s v="45203101"/>
    <m/>
    <x v="0"/>
    <n v="109"/>
    <n v="100"/>
    <s v="13. Algemene kennisvooruitgang: O&amp;O gefinancierd uit andere bronnen dan AUF"/>
    <x v="1"/>
    <s v="Franse Gemeenschap"/>
    <x v="1"/>
    <x v="8"/>
    <s v="440 FCFO - Fonds voor Collectief Fundamenteel Onderzoek-initiatief minister"/>
    <s v="440 FRFC - Fonds de la Recherche fondamentale collective-initiative ministérielle"/>
    <x v="0"/>
    <n v="109"/>
  </r>
  <r>
    <s v="Subvention FRSFC/I.M. (sites archéologiques)"/>
    <s v="Subvention FRSFC/I.M. (sites archéologiques)"/>
    <s v="45203302"/>
    <m/>
    <x v="0"/>
    <n v="66"/>
    <n v="100"/>
    <s v="13. Algemene kennisvooruitgang: O&amp;O gefinancierd uit andere bronnen dan AUF"/>
    <x v="1"/>
    <s v="Franse Gemeenschap"/>
    <x v="1"/>
    <x v="8"/>
    <s v="440 FCFO - Fonds voor Collectief Fundamenteel Onderzoek-initiatief minister"/>
    <s v="440 FRFC - Fonds de la Recherche fondamentale collective-initiative ministérielle"/>
    <x v="0"/>
    <n v="66"/>
  </r>
  <r>
    <s v="Printemps des Sciences"/>
    <s v="Printemps des Sciences"/>
    <s v="45310101"/>
    <m/>
    <x v="0"/>
    <n v="261"/>
    <n v="100"/>
    <s v="13. Algemene kennisvooruitgang: O&amp;O gefinancierd uit andere bronnen dan AUF"/>
    <x v="1"/>
    <s v="Franse Gemeenschap"/>
    <x v="1"/>
    <x v="8"/>
    <s v="321 Subsidies reizen, beurzen, congressen, publikaties, tentoonstellingen..."/>
    <s v="321 Subventions, voyages, bourses, congrès, publications, expositions..."/>
    <x v="6"/>
    <n v="261"/>
  </r>
  <r>
    <s v="Subvention prix, bourses et voyages en groupe"/>
    <s v="Subvention prix, bourses et voyages en groupe"/>
    <s v="45313309"/>
    <m/>
    <x v="0"/>
    <n v="162"/>
    <n v="100"/>
    <s v="13. Algemene kennisvooruitgang: O&amp;O gefinancierd uit andere bronnen dan AUF"/>
    <x v="1"/>
    <s v="Franse Gemeenschap"/>
    <x v="1"/>
    <x v="8"/>
    <s v="321 Subsidies reizen, beurzen, congressen, publikaties, tentoonstellingen..."/>
    <s v="321 Subventions, voyages, bourses, congrès, publications, expositions..."/>
    <x v="6"/>
    <n v="162"/>
  </r>
  <r>
    <s v="Subventions aux associations étudiants"/>
    <s v="Subventions aux associations étudiants"/>
    <s v="45313311"/>
    <m/>
    <x v="0"/>
    <n v="105"/>
    <n v="10"/>
    <s v="09. Opvoeding"/>
    <x v="2"/>
    <s v="Franse Gemeenschap"/>
    <x v="1"/>
    <x v="8"/>
    <s v="321 Subsidies reizen, beurzen, congressen, publikaties, tentoonstellingen..."/>
    <s v="321 Subventions, voyages, bourses, congrès, publications, expositions..."/>
    <x v="6"/>
    <n v="10.5"/>
  </r>
  <r>
    <s v="Subvention légale FNRS"/>
    <s v="Subvention légale FNRS"/>
    <s v="45334104"/>
    <m/>
    <x v="0"/>
    <n v="72614"/>
    <n v="100"/>
    <s v="13. Algemene kennisvooruitgang: O&amp;O gefinancierd uit andere bronnen dan AUF"/>
    <x v="1"/>
    <s v="Franse Gemeenschap"/>
    <x v="1"/>
    <x v="8"/>
    <s v="510 NFWO - Nationaal Fonds voor Wetenschappelijk Onderzoek"/>
    <s v="510 FNRS - Fonds national de Recherche scientifique"/>
    <x v="2"/>
    <n v="72614"/>
  </r>
  <r>
    <s v="Subvention légale FRIA"/>
    <s v="Subvention légale FRIA"/>
    <s v="45334107"/>
    <m/>
    <x v="0"/>
    <n v="12630"/>
    <n v="100"/>
    <s v="13. Algemene kennisvooruitgang: O&amp;O gefinancierd uit andere bronnen dan AUF"/>
    <x v="1"/>
    <s v="Franse Gemeenschap"/>
    <x v="1"/>
    <x v="8"/>
    <s v="450 Specialisatiebeurzen (ex-IWONL)"/>
    <s v="450 Bourses de spécialisation (ex-IRSIA)"/>
    <x v="0"/>
    <n v="12630"/>
  </r>
  <r>
    <s v="Subvention légale FRESH"/>
    <s v="Subvention légale FRESH"/>
    <s v="45334109"/>
    <m/>
    <x v="0"/>
    <n v="5373"/>
    <n v="100"/>
    <s v="13. Algemene kennisvooruitgang: O&amp;O gefinancierd uit andere bronnen dan AUF"/>
    <x v="1"/>
    <s v="Franse Gemeenschap"/>
    <x v="1"/>
    <x v="8"/>
    <s v="550 ICM - Interuniversitaire College voor Doctoraatsstudies in de Managementwetenschappen"/>
    <s v="550 CIM - Collège interuniversitaire d'Etudes doctorales dans les Sciences du Management"/>
    <x v="2"/>
    <n v="5373"/>
  </r>
  <r>
    <s v="Subvention légale FRSFC"/>
    <s v="Subvention légale FRSFC"/>
    <s v="45334110"/>
    <m/>
    <x v="0"/>
    <n v="16209"/>
    <n v="100"/>
    <s v="13. Algemene kennisvooruitgang: O&amp;O gefinancierd uit andere bronnen dan AUF"/>
    <x v="1"/>
    <s v="Franse Gemeenschap"/>
    <x v="1"/>
    <x v="8"/>
    <s v="520 FCFO - Fonds voor Collectief Fundamenteel Onderzoek-initiatief navorsers"/>
    <s v="520 FRFC - Fonds de la Recherche fondamentale collective-initiative chercheurs"/>
    <x v="2"/>
    <n v="16209"/>
  </r>
  <r>
    <s v="Subvention infrastructures de recherche"/>
    <s v="Subvention infrastructures de recherche"/>
    <s v="45344110"/>
    <m/>
    <x v="0"/>
    <n v="582"/>
    <n v="15"/>
    <s v="13. Algemene kennisvooruitgang: O&amp;O gefinancierd uit andere bronnen dan AUF"/>
    <x v="1"/>
    <s v="Franse Gemeenschap"/>
    <x v="1"/>
    <x v="8"/>
    <s v="323 Subsidies aan instellingen en verenigingen n.e.g."/>
    <s v="323 Subventions aux institutions et associations n.c.a."/>
    <x v="6"/>
    <n v="87.3"/>
  </r>
  <r>
    <s v="Subvention A.R.C."/>
    <s v="Subvention A.R.C."/>
    <s v="45354113"/>
    <m/>
    <x v="0"/>
    <n v="15644"/>
    <n v="100"/>
    <s v="13. Algemene kennisvooruitgang: O&amp;O gefinancierd uit andere bronnen dan AUF"/>
    <x v="1"/>
    <s v="Franse Gemeenschap"/>
    <x v="1"/>
    <x v="8"/>
    <s v="420 GOA - Geconcerteerde onderzoekacties"/>
    <s v="420 ARC - Actions de Recherche concertées"/>
    <x v="0"/>
    <n v="15644"/>
  </r>
  <r>
    <s v="Fonds spéciaux univ."/>
    <s v="Fonds spéciaux univ."/>
    <s v="45354114"/>
    <m/>
    <x v="0"/>
    <n v="15557"/>
    <n v="100"/>
    <s v="13. Algemene kennisvooruitgang: O&amp;O gefinancierd uit andere bronnen dan AUF"/>
    <x v="1"/>
    <s v="Franse Gemeenschap"/>
    <x v="1"/>
    <x v="8"/>
    <s v="130 Speciale fondsen voor onderzoek in universiteiten"/>
    <s v="130 Fonds spéciaux de recherche dans les universités"/>
    <x v="4"/>
    <n v="15557"/>
  </r>
  <r>
    <s v="Application de la charte européenne du chercheur"/>
    <s v="Application de la charte européenne du chercheur"/>
    <s v="45354115"/>
    <m/>
    <x v="0"/>
    <n v="150"/>
    <n v="100"/>
    <s v="13. Algemene kennisvooruitgang: O&amp;O gefinancierd uit andere bronnen dan AUF"/>
    <x v="1"/>
    <s v="Franse Gemeenschap"/>
    <x v="1"/>
    <x v="8"/>
    <s v="322 Administratie, controle, commissies, jury's..."/>
    <s v="322 Administration, contrôle, commissions, jurys..."/>
    <x v="6"/>
    <n v="150"/>
  </r>
  <r>
    <s v="Recherches et enquête en matière d'éducation (OCDE)"/>
    <s v="Recherches et enquête en matière d'éducation (OCDE)"/>
    <s v="45363301"/>
    <m/>
    <x v="0"/>
    <n v="218"/>
    <n v="100"/>
    <s v="09. Opvoeding"/>
    <x v="2"/>
    <s v="Franse Gemeenschap"/>
    <x v="1"/>
    <x v="8"/>
    <s v="730 Andere programma's en projecten op internationaal vlak"/>
    <s v="730 Autres programmes et projets au niveau international"/>
    <x v="3"/>
    <n v="218"/>
  </r>
  <r>
    <s v="Academie Royale des Sciences, Lettres et Beaux-Arts (ARSLB)"/>
    <s v="Academie Royale des Sciences, Lettres et Beaux-Arts (ARSLB)"/>
    <s v="46(6101excl)"/>
    <m/>
    <x v="0"/>
    <n v="1605"/>
    <n v="75"/>
    <s v="13. Algemene kennisvooruitgang: O&amp;O gefinancierd uit andere bronnen dan AUF"/>
    <x v="1"/>
    <s v="Franse Gemeenschap"/>
    <x v="1"/>
    <x v="8"/>
    <s v="220 Academies"/>
    <s v="220 Académies"/>
    <x v="5"/>
    <n v="1203.75"/>
  </r>
  <r>
    <s v="Serv.commissaires &amp; Délégués Gouvt/Univ."/>
    <s v="Serv.commissaires &amp; Délégués Gouvt/Univ."/>
    <s v="54011101"/>
    <m/>
    <x v="0"/>
    <n v="809"/>
    <n v="25"/>
    <s v="13. Algemene kennisvooruitgang: O&amp;O gefinancierd uit andere bronnen dan AUF"/>
    <x v="1"/>
    <s v="Franse Gemeenschap"/>
    <x v="1"/>
    <x v="8"/>
    <s v="322 Administratie, controle, commissies, jury's..."/>
    <s v="322 Administration, contrôle, commissions, jurys..."/>
    <x v="6"/>
    <n v="202.25"/>
  </r>
  <r>
    <s v="Serv.commissaires &amp; Délégués Gouvt/Univ."/>
    <s v="Serv.commissaires &amp; Délégués Gouvt/Univ."/>
    <s v="54011201"/>
    <m/>
    <x v="0"/>
    <n v="633"/>
    <n v="25"/>
    <s v="13. Algemene kennisvooruitgang: O&amp;O gefinancierd uit andere bronnen dan AUF"/>
    <x v="1"/>
    <s v="Franse Gemeenschap"/>
    <x v="1"/>
    <x v="8"/>
    <s v="322 Administratie, controle, commissies, jury's..."/>
    <s v="322 Administration, contrôle, commissions, jurys..."/>
    <x v="6"/>
    <n v="158.25"/>
  </r>
  <r>
    <s v="Serv.commissaires &amp; Délégués Gouvt/Univ."/>
    <s v="Serv.commissaires &amp; Délégués Gouvt/Univ."/>
    <s v="54011202"/>
    <m/>
    <x v="0"/>
    <n v="211"/>
    <n v="25"/>
    <s v="13. Algemene kennisvooruitgang: O&amp;O gefinancierd uit andere bronnen dan AUF"/>
    <x v="1"/>
    <s v="Franse Gemeenschap"/>
    <x v="1"/>
    <x v="8"/>
    <s v="322 Administratie, controle, commissies, jury's..."/>
    <s v="322 Administration, contrôle, commissions, jurys..."/>
    <x v="6"/>
    <n v="52.75"/>
  </r>
  <r>
    <s v="Universités de la communauté-alloc. de fonct."/>
    <s v="Universités de la communauté-alloc. de fonct."/>
    <s v="54104112à14"/>
    <m/>
    <x v="0"/>
    <n v="231061"/>
    <n v="25"/>
    <s v="12. Algemene kennisvooruitgang: O&amp;O gefinancierd uit algemene universiteitsfondsen (AUF)"/>
    <x v="3"/>
    <s v="Franse Gemeenschap"/>
    <x v="1"/>
    <x v="8"/>
    <s v="112 Werkingsuitkering Franstalige instellingen"/>
    <s v="112 Allocation de fonctionnement institutions francophones"/>
    <x v="4"/>
    <n v="57765.25"/>
  </r>
  <r>
    <s v="Subvention C.H.U."/>
    <s v="Subvention C.H.U."/>
    <s v="54114116"/>
    <m/>
    <x v="0"/>
    <n v="8924"/>
    <n v="25"/>
    <s v="12. Algemene kennisvooruitgang: O&amp;O gefinancierd uit algemene universiteitsfondsen (AUF)"/>
    <x v="3"/>
    <s v="Franse Gemeenschap"/>
    <x v="1"/>
    <x v="8"/>
    <s v="145 Bijzondere kredietlijnen (niet harmoniseerbaar)"/>
    <s v="145 Lignes de crédit particulières (non harmonisables)"/>
    <x v="4"/>
    <n v="2231"/>
  </r>
  <r>
    <s v="Subvention K CHU-Ulg"/>
    <s v="Subvention K CHU-Ulg"/>
    <s v="54116101"/>
    <m/>
    <x v="0"/>
    <n v="2128"/>
    <n v="25"/>
    <s v="12. Algemene kennisvooruitgang: O&amp;O gefinancierd uit algemene universiteitsfondsen (AUF)"/>
    <x v="3"/>
    <s v="Franse Gemeenschap"/>
    <x v="1"/>
    <x v="8"/>
    <s v="144 Academische ziekenhuizen"/>
    <s v="144 Hôpitaux académiques"/>
    <x v="4"/>
    <n v="532"/>
  </r>
  <r>
    <s v="Subventions sociales Univ. CFB"/>
    <s v="Subventions sociales Univ. CFB"/>
    <s v="54134115"/>
    <m/>
    <x v="0"/>
    <n v="7223"/>
    <n v="25"/>
    <s v="12. Algemene kennisvooruitgang: O&amp;O gefinancierd uit algemene universiteitsfondsen (AUF)"/>
    <x v="3"/>
    <s v="Franse Gemeenschap"/>
    <x v="1"/>
    <x v="8"/>
    <s v="112 Werkingsuitkering Franstalige instellingen"/>
    <s v="112 Allocation de fonctionnement institutions francophones"/>
    <x v="4"/>
    <n v="1805.75"/>
  </r>
  <r>
    <s v="Art. 34 loi 27/07/71"/>
    <s v="Art. 34 loi 27/07/71"/>
    <s v="54204402"/>
    <m/>
    <x v="0"/>
    <n v="8631"/>
    <n v="25"/>
    <s v="12. Algemene kennisvooruitgang: O&amp;O gefinancierd uit algemene universiteitsfondsen (AUF)"/>
    <x v="3"/>
    <s v="Franse Gemeenschap"/>
    <x v="1"/>
    <x v="8"/>
    <s v="145 Bijzondere kredietlijnen (niet harmoniseerbaar)"/>
    <s v="145 Lignes de crédit particulières (non harmonisables)"/>
    <x v="4"/>
    <n v="2157.75"/>
  </r>
  <r>
    <s v="Subvention Dép. Environnement ULg"/>
    <s v="Subvention Dép. Environnement ULg"/>
    <s v="54214404"/>
    <m/>
    <x v="0"/>
    <n v="22"/>
    <n v="25"/>
    <s v="12. Algemene kennisvooruitgang: O&amp;O gefinancierd uit algemene universiteitsfondsen (AUF)"/>
    <x v="3"/>
    <s v="Franse Gemeenschap"/>
    <x v="1"/>
    <x v="8"/>
    <s v="121 Fondation Universitaire Luxembourgeoise - F.U.L."/>
    <s v="121 Fondation Universitaire Luxembourgeoise - F.U.L."/>
    <x v="4"/>
    <n v="5.5"/>
  </r>
  <r>
    <s v="Subvention Institut Univ. Etude Judaisme M.Buber"/>
    <s v="Subvention Institut Univ. Etude Judaisme M.Buber"/>
    <s v="54214405"/>
    <m/>
    <x v="0"/>
    <n v="152"/>
    <n v="25"/>
    <s v="13. Algemene kennisvooruitgang: O&amp;O gefinancierd uit andere bronnen dan AUF"/>
    <x v="1"/>
    <s v="Franse Gemeenschap"/>
    <x v="1"/>
    <x v="8"/>
    <s v="128 Universitair Instituut voor de Studie van het Jodendom - Martin Buber"/>
    <s v="128 Institut universitaire pour l'étude du judaïsme - Martin Buber"/>
    <x v="4"/>
    <n v="38"/>
  </r>
  <r>
    <s v="Subventions sociales Univ. Subventionnées"/>
    <s v="Subventions sociales Univ. Subventionnées"/>
    <s v="54224403"/>
    <m/>
    <x v="0"/>
    <n v="16382"/>
    <n v="25"/>
    <s v="12. Algemene kennisvooruitgang: O&amp;O gefinancierd uit algemene universiteitsfondsen (AUF)"/>
    <x v="3"/>
    <s v="Franse Gemeenschap"/>
    <x v="1"/>
    <x v="8"/>
    <s v="112 Werkingsuitkering Franstalige instellingen"/>
    <s v="112 Allocation de fonctionnement institutions francophones"/>
    <x v="4"/>
    <n v="4095.5"/>
  </r>
  <r>
    <s v="Universités libres-alloc. de fonct."/>
    <s v="Universités libres-alloc. de fonct."/>
    <s v="54234412à17"/>
    <m/>
    <x v="0"/>
    <n v="450586"/>
    <n v="25"/>
    <s v="12. Algemene kennisvooruitgang: O&amp;O gefinancierd uit algemene universiteitsfondsen (AUF)"/>
    <x v="3"/>
    <s v="Franse Gemeenschap"/>
    <x v="1"/>
    <x v="8"/>
    <s v="112 Werkingsuitkering Franstalige instellingen"/>
    <s v="112 Allocation de fonctionnement institutions francophones"/>
    <x v="4"/>
    <n v="112646.5"/>
  </r>
  <r>
    <s v="Subvention CUNIC (Centre Univ. Charleroi)/CIFoP/IPC"/>
    <s v="Subvention CUNIC (Centre Univ. Charleroi)/CIFoP/IPC"/>
    <s v="54303314"/>
    <m/>
    <x v="0"/>
    <n v="234"/>
    <n v="25"/>
    <s v="13. Algemene kennisvooruitgang: O&amp;O gefinancierd uit andere bronnen dan AUF"/>
    <x v="1"/>
    <s v="Franse Gemeenschap"/>
    <x v="1"/>
    <x v="8"/>
    <s v="323 Subsidies aan instellingen en verenigingen n.e.g."/>
    <s v="323 Subventions aux institutions et associations n.c.a."/>
    <x v="6"/>
    <n v="58.5"/>
  </r>
  <r>
    <s v="Achats biens non durables &amp; services"/>
    <s v="Achats biens non durables &amp; services"/>
    <s v="54411201"/>
    <m/>
    <x v="0"/>
    <n v="10"/>
    <n v="25"/>
    <s v="13. Algemene kennisvooruitgang: O&amp;O gefinancierd uit andere bronnen dan AUF"/>
    <x v="1"/>
    <s v="Franse Gemeenschap"/>
    <x v="1"/>
    <x v="8"/>
    <s v="323 Subsidies aan instellingen en verenigingen n.e.g."/>
    <s v="323 Subventions aux institutions et associations n.c.a."/>
    <x v="6"/>
    <n v="2.5"/>
  </r>
  <r>
    <s v="Subvention Promotion Univ."/>
    <s v="Subvention Promotion Univ."/>
    <s v="54413301"/>
    <m/>
    <x v="0"/>
    <n v="43"/>
    <n v="15"/>
    <s v="12. Algemene kennisvooruitgang: O&amp;O gefinancierd uit algemene universiteitsfondsen (AUF)"/>
    <x v="3"/>
    <s v="Franse Gemeenschap"/>
    <x v="1"/>
    <x v="8"/>
    <s v="324 Subsidies voor studies, enquêtes, expertise-contracten, onderzoekcontracten, acties n.e.g."/>
    <s v="324 Subventions pour études, enquêtes, contrats d'expertise, contrats de recherche, actions n.c.a."/>
    <x v="6"/>
    <n v="6.45"/>
  </r>
  <r>
    <s v="Fonct. Cent.rech.Mét. ULg (frais de fonctionnement)"/>
    <s v="Fonct. Cent.rech.Mét. ULg (frais de fonctionnement)"/>
    <s v="54433315"/>
    <m/>
    <x v="0"/>
    <n v="336"/>
    <n v="25"/>
    <s v="06. Industriële productie en technologie"/>
    <x v="0"/>
    <s v="Franse Gemeenschap"/>
    <x v="1"/>
    <x v="8"/>
    <s v="211 Basisfinanciering, werking, investeringen van de WI"/>
    <s v="211 Financement de base, fonctionnement, investissements des IS"/>
    <x v="5"/>
    <n v="84"/>
  </r>
  <r>
    <s v="Subvention Fac.Théolo.protest.Bxl. "/>
    <s v="Subvention Fac.Théolo.protest.Bxl. "/>
    <s v="54434414"/>
    <m/>
    <x v="0"/>
    <n v="188"/>
    <n v="25"/>
    <s v="12. Algemene kennisvooruitgang: O&amp;O gefinancierd uit algemene universiteitsfondsen (AUF)"/>
    <x v="3"/>
    <s v="Franse Gemeenschap"/>
    <x v="1"/>
    <x v="8"/>
    <s v="124 Universitaire Faculteit voor Protestantse Godgeleerdheid"/>
    <s v="124 Faculté universitaire de théologie protestante"/>
    <x v="4"/>
    <n v="47"/>
  </r>
  <r>
    <s v="Subventions sociales Fac.Théolo.protest.Bxl."/>
    <s v="Subventions sociales Fac.Théolo.protest.Bxl."/>
    <s v="54444415"/>
    <m/>
    <x v="0"/>
    <n v="6"/>
    <n v="25"/>
    <s v="12. Algemene kennisvooruitgang: O&amp;O gefinancierd uit algemene universiteitsfondsen (AUF)"/>
    <x v="3"/>
    <s v="Franse Gemeenschap"/>
    <x v="1"/>
    <x v="8"/>
    <s v="124 Universitaire Faculteit voor Protestantse Godgeleerdheid"/>
    <s v="124 Faculté universitaire de théologie protestante"/>
    <x v="4"/>
    <n v="1.5"/>
  </r>
  <r>
    <s v="Bibliothèque virtuelle"/>
    <s v="Bibliothèque virtuelle"/>
    <s v="54454002"/>
    <m/>
    <x v="0"/>
    <n v="223"/>
    <n v="100"/>
    <s v="13. Algemene kennisvooruitgang: O&amp;O gefinancierd uit andere bronnen dan AUF"/>
    <x v="1"/>
    <s v="Franse Gemeenschap"/>
    <x v="1"/>
    <x v="8"/>
    <s v="112 Werkingsuitkering Franstalige instellingen"/>
    <s v="112 Allocation de fonctionnement institutions francophones"/>
    <x v="4"/>
    <n v="223"/>
  </r>
  <r>
    <s v="Subvention au centre de formation continue"/>
    <s v="Subvention au centre de formation continue"/>
    <s v="54454003"/>
    <m/>
    <x v="0"/>
    <n v="275"/>
    <n v="25"/>
    <s v="12. Algemene kennisvooruitgang: O&amp;O gefinancierd uit algemene universiteitsfondsen (AUF)"/>
    <x v="3"/>
    <s v="Franse Gemeenschap"/>
    <x v="1"/>
    <x v="8"/>
    <s v="124 Universitaire Faculteit voor Protestantse Godgeleerdheid"/>
    <s v="124 Faculté universitaire de théologie protestante"/>
    <x v="4"/>
    <n v="68.75"/>
  </r>
  <r>
    <s v="Amort. Invst. Immo. Univ."/>
    <s v="Amort. Invst. Immo. Univ."/>
    <s v="8601DETTE"/>
    <m/>
    <x v="0"/>
    <n v="469"/>
    <n v="25"/>
    <s v="13. Algemene kennisvooruitgang: O&amp;O gefinancierd uit andere bronnen dan AUF"/>
    <x v="1"/>
    <s v="Franse Gemeenschap"/>
    <x v="1"/>
    <x v="8"/>
    <s v="145 Bijzondere kredietlijnen (niet harmoniseerbaar)"/>
    <s v="145 Lignes de crédit particulières (non harmonisables)"/>
    <x v="4"/>
    <n v="117.25"/>
  </r>
  <r>
    <s v="Allerhande uitgaven mbt acties ter verbetering vd werking van Justitie"/>
    <s v="Dépenses de toute nature relat. aux actions pour l'amélioration du fonct. de la Justice"/>
    <s v="124031123900"/>
    <s v="12  JUSTITIE"/>
    <x v="2"/>
    <n v="104"/>
    <n v="100"/>
    <s v="11. Politieke en sociale systemen, structuren en processen"/>
    <x v="7"/>
    <s v="Federale overheid"/>
    <x v="2"/>
    <x v="8"/>
    <s v="410 O&amp;O-programma's en -projecten (subsidies en terugvorderbare voorschotten)"/>
    <s v="410 Programmes et projets de R&amp;D (subventions et avances récupérables)"/>
    <x v="0"/>
    <n v="104"/>
  </r>
  <r>
    <s v="Bezoldigingen Rijkspersoneel"/>
    <s v="Rémunérations statutaire"/>
    <s v="126210110300"/>
    <s v="12  JUSTITIE"/>
    <x v="2"/>
    <n v="5442"/>
    <n v="55"/>
    <s v="11. Politieke en sociale systemen, structuren en processen"/>
    <x v="7"/>
    <s v="Federale overheid"/>
    <x v="2"/>
    <x v="8"/>
    <s v="211 Basisfinanciering, werking, investeringen van de WI"/>
    <s v="211 Financement de base, fonctionnement, investissements des IS"/>
    <x v="5"/>
    <n v="2993.1"/>
  </r>
  <r>
    <s v="Bezoldigingen niet-statutair personeel"/>
    <s v="Rémunérations non statutaire"/>
    <s v="126210110400"/>
    <s v="12  JUSTITIE"/>
    <x v="2"/>
    <n v="869"/>
    <n v="55"/>
    <s v="11. Politieke en sociale systemen, structuren en processen"/>
    <x v="7"/>
    <s v="Federale overheid"/>
    <x v="2"/>
    <x v="8"/>
    <s v="211 Basisfinanciering, werking, investeringen van de WI"/>
    <s v="211 Financement de base, fonctionnement, investissements des IS"/>
    <x v="5"/>
    <n v="477.95"/>
  </r>
  <r>
    <s v="Dotatie aan NICC"/>
    <s v="Dotation à l'INCC"/>
    <s v="126211410100"/>
    <s v="12  JUSTITIE"/>
    <x v="2"/>
    <n v="3643"/>
    <n v="55"/>
    <s v="11. Politieke en sociale systemen, structuren en processen"/>
    <x v="7"/>
    <s v="Federale overheid"/>
    <x v="2"/>
    <x v="8"/>
    <s v="211 Basisfinanciering, werking, investeringen van de WI"/>
    <s v="211 Financement de base, fonctionnement, investissements des IS"/>
    <x v="5"/>
    <n v="2003.65"/>
  </r>
  <r>
    <s v="Wetenschappelijk onderzoek - veiligheid vd burgers"/>
    <s v="Recherche scientifique - sécurité des citoyens"/>
    <s v="135611124000"/>
    <s v="13  BINNENLANDSE ZAKEN"/>
    <x v="3"/>
    <n v="404"/>
    <n v="100"/>
    <s v="11. Politieke en sociale systemen, structuren en processen"/>
    <x v="7"/>
    <s v="Federale overheid"/>
    <x v="2"/>
    <x v="8"/>
    <s v="410 O&amp;O-programma's en -projecten (subsidies en terugvorderbare voorschotten)"/>
    <s v="410 Programmes et projets de R&amp;D (subventions et avances récupérables)"/>
    <x v="0"/>
    <n v="404"/>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4703"/>
    <n v="95.686191583844362"/>
    <s v="05. Energie"/>
    <x v="12"/>
    <s v="Federale overheid"/>
    <x v="2"/>
    <x v="8"/>
    <s v="720 Andere Belgische bijdragen aan internationale organisaties, instellingen en verenigingen"/>
    <s v="720 Autres contributions belges aux organisations, institutions et associations internationales"/>
    <x v="3"/>
    <n v="4500.1215901882006"/>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4703"/>
    <n v="4.3138084161556352"/>
    <s v="13. Algemene kennisvooruitgang: O&amp;O gefinancierd uit andere bronnen dan AUF"/>
    <x v="1"/>
    <s v="Federale overheid"/>
    <x v="2"/>
    <x v="8"/>
    <s v="720 Andere Belgische bijdragen aan internationale organisaties, instellingen en verenigingen"/>
    <s v="720 Autres contributions belges aux organisations, institutions et associations internationales"/>
    <x v="3"/>
    <n v="202.87840981179954"/>
  </r>
  <r>
    <s v="Toelage aan het Eur. Centrum voor Ontwikkelingsbeleid en Management"/>
    <s v="Subside au Centre eur. pour la Politique de Développ. et le Mangement"/>
    <s v="145422353034"/>
    <s v="14  BUITENLANDSE ZAKEN, BUITENLANDSE HANDEL EN ONTWIKKELINGSSAMENWERKING"/>
    <x v="4"/>
    <n v="275"/>
    <n v="55"/>
    <s v="11. Politieke en sociale systemen, structuren en processen"/>
    <x v="7"/>
    <s v="Federale overheid"/>
    <x v="2"/>
    <x v="8"/>
    <s v="720 Andere Belgische bijdragen aan internationale organisaties, instellingen en verenigingen"/>
    <s v="720 Autres contributions belges aux organisations, institutions et associations internationales"/>
    <x v="3"/>
    <n v="151.25"/>
  </r>
  <r>
    <s v="Toelagen aan het KBIN (ex BA 145422 33.00.31)"/>
    <s v="Subsides à l'IRSN (ex BA 145422 33.00.31)"/>
    <s v="145422413037"/>
    <s v="14  BUITENLANDSE ZAKEN, BUITENLANDSE HANDEL EN ONTWIKKELINGSSAMENWERKING"/>
    <x v="4"/>
    <n v="1200"/>
    <n v="100"/>
    <s v="11. Politieke en sociale systemen, structuren en processen"/>
    <x v="7"/>
    <s v="Federale overheid"/>
    <x v="2"/>
    <x v="8"/>
    <s v="730 Andere programma's en projecten op internationaal vlak"/>
    <s v="730 Autres programmes et projets au niveau international"/>
    <x v="3"/>
    <n v="1200"/>
  </r>
  <r>
    <s v="Toelagen aan het KMMA (ex BA 54 22 33.00.32)"/>
    <s v="Subsides au MRAC (ex BA 54 22 33.00.32)"/>
    <s v="145422413038"/>
    <s v="14  BUITENLANDSE ZAKEN, BUITENLANDSE HANDEL EN ONTWIKKELINGSSAMENWERKING"/>
    <x v="4"/>
    <n v="3180"/>
    <n v="100"/>
    <s v="13. Algemene kennisvooruitgang: O&amp;O gefinancierd uit andere bronnen dan AUF"/>
    <x v="1"/>
    <s v="Federale overheid"/>
    <x v="2"/>
    <x v="8"/>
    <s v="730 Andere programma's en projecten op internationaal vlak"/>
    <s v="730 Autres programmes et projets au niveau international"/>
    <x v="3"/>
    <n v="3180"/>
  </r>
  <r>
    <s v="Toelagen aan het Instituut voor Tropische Geneeskunde (ex BA 54 22 33.00.34)"/>
    <s v="subsides à l'Institut de Médecine Tropicale (ex BA 54 22 33.00.34)"/>
    <s v="145422452539"/>
    <s v="14  BUITENLANDSE ZAKEN, BUITENLANDSE HANDEL EN ONTWIKKELINGSSAMENWERKING"/>
    <x v="4"/>
    <n v="15487"/>
    <n v="100"/>
    <s v="07. Gezondheid"/>
    <x v="4"/>
    <s v="Federale overheid"/>
    <x v="2"/>
    <x v="8"/>
    <s v="730 Andere programma's en projecten op internationaal vlak"/>
    <s v="730 Autres programmes et projets au niveau international"/>
    <x v="3"/>
    <n v="15487"/>
  </r>
  <r>
    <s v="Vl. univ. samenw.: opleidingskosten VLIR"/>
    <s v="Coop. univ. flam.: frais de formation VLIR"/>
    <s v="145424452550"/>
    <s v="14  BUITENLANDSE ZAKEN, BUITENLANDSE HANDEL EN ONTWIKKELINGSSAMENWERKING"/>
    <x v="4"/>
    <n v="3000"/>
    <n v="25"/>
    <s v="12. Algemene kennisvooruitgang: O&amp;O gefinancierd uit algemene universiteitsfondsen (AUF)"/>
    <x v="3"/>
    <s v="Federale overheid"/>
    <x v="2"/>
    <x v="8"/>
    <s v="113 Werkingsuitkering voor studenten OL"/>
    <s v="113 Allocation de fonctionnement pour les étudiants PVD"/>
    <x v="4"/>
    <n v="750"/>
  </r>
  <r>
    <s v="Vl. univ. samenw.:univ. initiatieven -institutionele samenwerking VLIR"/>
    <s v="Coop. univ. flam.:initiatives univ.-coopération institutionnelle VLIR"/>
    <s v="145424452552"/>
    <s v="14  BUITENLANDSE ZAKEN, BUITENLANDSE HANDEL EN ONTWIKKELINGSSAMENWERKING"/>
    <x v="4"/>
    <n v="9000"/>
    <n v="43"/>
    <s v="11. Politieke en sociale systemen, structuren en processen"/>
    <x v="7"/>
    <s v="Federale overheid"/>
    <x v="2"/>
    <x v="8"/>
    <s v="730 Andere programma's en projecten op internationaal vlak"/>
    <s v="730 Autres programmes et projets au niveau international"/>
    <x v="3"/>
    <n v="3870"/>
  </r>
  <r>
    <s v="Vl. univ. samenw.: Eigen initiatieven VLIR"/>
    <s v="Coop. univ. flam.: Initiatives propres VLIR"/>
    <s v="145424452553"/>
    <s v="14  BUITENLANDSE ZAKEN, BUITENLANDSE HANDEL EN ONTWIKKELINGSSAMENWERKING"/>
    <x v="4"/>
    <n v="6513"/>
    <n v="100"/>
    <s v="11. Politieke en sociale systemen, structuren en processen"/>
    <x v="7"/>
    <s v="Federale overheid"/>
    <x v="2"/>
    <x v="8"/>
    <s v="730 Andere programma's en projecten op internationaal vlak"/>
    <s v="730 Autres programmes et projets au niveau international"/>
    <x v="3"/>
    <n v="6513"/>
  </r>
  <r>
    <s v="Noord-acties VLIR"/>
    <s v="Actions-Nord VLIR"/>
    <s v="145424452554"/>
    <s v="14  BUITENLANDSE ZAKEN, BUITENLANDSE HANDEL EN ONTWIKKELINGSSAMENWERKING"/>
    <x v="4"/>
    <n v="8149"/>
    <n v="8.7924898760584131"/>
    <s v="11. Politieke en sociale systemen, structuren en processen"/>
    <x v="7"/>
    <s v="Federale overheid"/>
    <x v="2"/>
    <x v="8"/>
    <s v="322 Administratie, controle, commissies, jury's..."/>
    <s v="322 Administration, contrôle, commissions, jurys..."/>
    <x v="6"/>
    <n v="716.50000000000011"/>
  </r>
  <r>
    <s v="Noord-acties VLIR"/>
    <s v="Actions-Nord VLIR"/>
    <s v="145424452554"/>
    <s v="14  BUITENLANDSE ZAKEN, BUITENLANDSE HANDEL EN ONTWIKKELINGSSAMENWERKING"/>
    <x v="4"/>
    <n v="8149"/>
    <n v="14.673579580316604"/>
    <s v="13. Algemene kennisvooruitgang: O&amp;O gefinancierd uit andere bronnen dan AUF"/>
    <x v="1"/>
    <s v="Federale overheid"/>
    <x v="2"/>
    <x v="8"/>
    <s v="730 Andere programma's en projecten op internationaal vlak"/>
    <s v="730 Autres programmes et projets au niveau international"/>
    <x v="3"/>
    <n v="1195.75"/>
  </r>
  <r>
    <s v="Fr. univ. samenw.: opleidingskosten ARES"/>
    <s v="Coop. univ. fr: frais de formation ARES"/>
    <s v="145425452450"/>
    <s v="14  BUITENLANDSE ZAKEN, BUITENLANDSE HANDEL EN ONTWIKKELINGSSAMENWERKING"/>
    <x v="4"/>
    <n v="7000"/>
    <n v="25"/>
    <s v="12. Algemene kennisvooruitgang: O&amp;O gefinancierd uit algemene universiteitsfondsen (AUF)"/>
    <x v="3"/>
    <s v="Federale overheid"/>
    <x v="2"/>
    <x v="8"/>
    <s v="113 Werkingsuitkering voor studenten OL"/>
    <s v="113 Allocation de fonctionnement pour les étudiants PVD"/>
    <x v="4"/>
    <n v="1750"/>
  </r>
  <r>
    <s v="Fr. univ. samenw.: institutionele samenwerking ARES"/>
    <s v="Coop. univ. fr: coopération institutionnelle ARES"/>
    <s v="145425452452"/>
    <s v="14  BUITENLANDSE ZAKEN, BUITENLANDSE HANDEL EN ONTWIKKELINGSSAMENWERKING"/>
    <x v="4"/>
    <n v="7353"/>
    <n v="43"/>
    <s v="11. Politieke en sociale systemen, structuren en processen"/>
    <x v="7"/>
    <s v="Federale overheid"/>
    <x v="2"/>
    <x v="8"/>
    <s v="730 Andere programma's en projecten op internationaal vlak"/>
    <s v="730 Autres programmes et projets au niveau international"/>
    <x v="3"/>
    <n v="3161.79"/>
  </r>
  <r>
    <s v="Fr. univ. samenw.: Eigen initiatieven ARES"/>
    <s v="Coop. univ. fr: Initiatives propres ARES"/>
    <s v="145425452453"/>
    <s v="14  BUITENLANDSE ZAKEN, BUITENLANDSE HANDEL EN ONTWIKKELINGSSAMENWERKING"/>
    <x v="4"/>
    <n v="8245"/>
    <n v="100"/>
    <s v="11. Politieke en sociale systemen, structuren en processen"/>
    <x v="7"/>
    <s v="Federale overheid"/>
    <x v="2"/>
    <x v="8"/>
    <s v="730 Andere programma's en projecten op internationaal vlak"/>
    <s v="730 Autres programmes et projets au niveau international"/>
    <x v="3"/>
    <n v="8245"/>
  </r>
  <r>
    <s v="Noord-acties ARES"/>
    <s v="Actions-Nord ARES"/>
    <s v="145425452454"/>
    <s v="14  BUITENLANDSE ZAKEN, BUITENLANDSE HANDEL EN ONTWIKKELINGSSAMENWERKING"/>
    <x v="4"/>
    <n v="6235"/>
    <n v="10.228548516439455"/>
    <s v="11. Politieke en sociale systemen, structuren en processen"/>
    <x v="7"/>
    <s v="Federale overheid"/>
    <x v="2"/>
    <x v="8"/>
    <s v="322 Administratie, controle, commissies, jury's..."/>
    <s v="322 Administration, contrôle, commissions, jurys..."/>
    <x v="6"/>
    <n v="637.75"/>
  </r>
  <r>
    <s v="Noord-acties ARES"/>
    <s v="Actions-Nord ARES"/>
    <s v="145425452454"/>
    <s v="14  BUITENLANDSE ZAKEN, BUITENLANDSE HANDEL EN ONTWIKKELINGSSAMENWERKING"/>
    <x v="4"/>
    <n v="6235"/>
    <n v="12.76663993584603"/>
    <s v="13. Algemene kennisvooruitgang: O&amp;O gefinancierd uit andere bronnen dan AUF"/>
    <x v="1"/>
    <s v="Federale overheid"/>
    <x v="2"/>
    <x v="8"/>
    <s v="730 Andere programma's en projecten op internationaal vlak"/>
    <s v="730 Autres programmes et projets au niveau international"/>
    <x v="3"/>
    <n v="796"/>
  </r>
  <r>
    <s v="Vrijwillige meerjarige bijdragen aan onder.progr. inzake landbouw op touw gezet door internat. en regionale organis. t.v.v. de lage-inkomenslanden en ondersteunende activiteiten"/>
    <s v="Contributions volontaires pluriannuelles aux progr. de rech. agricole mis en oeuvre par les organ. internat. et région. en faveur des pays à faible revenu et activités de soutien"/>
    <s v="145432354006"/>
    <s v="14  BUITENLANDSE ZAKEN, BUITENLANDSE HANDEL EN ONTWIKKELINGSSAMENWERKING"/>
    <x v="4"/>
    <n v="7724"/>
    <n v="100"/>
    <s v="11. Politieke en sociale systemen, structuren en processen"/>
    <x v="7"/>
    <s v="Federale overheid"/>
    <x v="2"/>
    <x v="8"/>
    <s v="730 Andere programma's en projecten op internationaal vlak"/>
    <s v="730 Autres programmes et projets au niveau international"/>
    <x v="3"/>
    <n v="7724"/>
  </r>
  <r>
    <s v="Koninklijk Hoger Instituut voor Defensie"/>
    <s v="Institut Royal Supérieur de Défense"/>
    <s v="167041100000"/>
    <s v="16  LANDSVERDEDIGING"/>
    <x v="5"/>
    <n v="12756.525823570231"/>
    <n v="25"/>
    <s v="12. Algemene kennisvooruitgang: O&amp;O gefinancierd uit algemene universiteitsfondsen (AUF)"/>
    <x v="3"/>
    <s v="Federale overheid"/>
    <x v="2"/>
    <x v="8"/>
    <s v="125 Koninklijk Hoger Instituut voor Landsverdediging"/>
    <s v="125 Institut royal supérieur de Défense"/>
    <x v="4"/>
    <n v="3189.1314558925578"/>
  </r>
  <r>
    <s v="Koninklijke Militaire School"/>
    <s v="Ecole Royale Militaire"/>
    <s v="167041100000"/>
    <s v="16  LANDSVERDEDIGING"/>
    <x v="5"/>
    <n v="28188.445132056982"/>
    <n v="25"/>
    <s v="12. Algemene kennisvooruitgang: O&amp;O gefinancierd uit algemene universiteitsfondsen (AUF)"/>
    <x v="3"/>
    <s v="Federale overheid"/>
    <x v="2"/>
    <x v="8"/>
    <s v="126 Koninklijke Militaire School"/>
    <s v="126 Ecole royale militaire"/>
    <x v="4"/>
    <n v="7047.1112830142456"/>
  </r>
  <r>
    <s v="Koninklijk Legermuseum"/>
    <s v="Musée Royal de l'Armée"/>
    <s v="167041100000"/>
    <s v="16  LANDSVERDEDIGING"/>
    <x v="5"/>
    <n v="7754.029044372779"/>
    <n v="55"/>
    <s v="13. Algemene kennisvooruitgang: O&amp;O gefinancierd uit andere bronnen dan AUF"/>
    <x v="1"/>
    <s v="Federale overheid"/>
    <x v="2"/>
    <x v="8"/>
    <s v="211 Basisfinanciering, werking, investeringen van de WI"/>
    <s v="211 Financement de base, fonctionnement, investissements des IS"/>
    <x v="5"/>
    <n v="4264.7159744050286"/>
  </r>
  <r>
    <s v="Bezoldigingen niet statutair personeel"/>
    <s v="Rénumérations personnel non statutaire"/>
    <s v="167111000400"/>
    <s v="16  LANDSVERDEDIGING"/>
    <x v="5"/>
    <n v="1560"/>
    <n v="55"/>
    <s v="14. Landsverdediging"/>
    <x v="13"/>
    <s v="Federale overheid"/>
    <x v="2"/>
    <x v="8"/>
    <s v="314 Subsidies voor studies, enquêtes, onderzoek-contracten, acties n.e.g."/>
    <s v="314 Subventions pour études, enquêtes, contrats de recherche, actions n.c.a."/>
    <x v="6"/>
    <n v="858"/>
  </r>
  <r>
    <s v="Progr. wet. onderzoek : Lopende aankopen van goederen en diensten"/>
    <s v="Progr. rech. sc. : achats courants de biens et de services"/>
    <s v="167212110100"/>
    <s v="16  LANDSVERDEDIGING"/>
    <x v="5"/>
    <n v="240"/>
    <n v="100"/>
    <s v="14. Landsverdediging"/>
    <x v="13"/>
    <s v="Federale overheid"/>
    <x v="2"/>
    <x v="8"/>
    <s v="314 Subsidies voor studies, enquêtes, onderzoek-contracten, acties n.e.g."/>
    <s v="314 Subventions pour études, enquêtes, contrats de recherche, actions n.c.a."/>
    <x v="6"/>
    <n v="240"/>
  </r>
  <r>
    <s v="Allerhande werkingsuitgaven mbt informatica"/>
    <s v="Dépenses de fonctionnement relat. à l'informatique"/>
    <s v="167212110400"/>
    <s v="16  LANDSVERDEDIGING"/>
    <x v="5"/>
    <n v="114"/>
    <n v="55"/>
    <s v="14. Landsverdediging"/>
    <x v="13"/>
    <s v="Federale overheid"/>
    <x v="2"/>
    <x v="8"/>
    <s v="211 Basisfinanciering, werking, investeringen van de WI"/>
    <s v="211 Financement de base, fonctionnement, investissements des IS"/>
    <x v="5"/>
    <n v="62.7"/>
  </r>
  <r>
    <s v="Zendingskosten"/>
    <s v="Frais de mission"/>
    <s v="167212119900"/>
    <s v="16  LANDSVERDEDIGING"/>
    <x v="5"/>
    <n v="15"/>
    <n v="25"/>
    <s v="14. Landsverdediging"/>
    <x v="13"/>
    <s v="Federale overheid"/>
    <x v="2"/>
    <x v="8"/>
    <s v="321 Subsidies reizen, beurzen, congressen, publikaties, tentoonstellingen..."/>
    <s v="321 Subventions, voyages, bourses, congrès, publications, expositions..."/>
    <x v="6"/>
    <n v="3.75"/>
  </r>
  <r>
    <s v="Subsidie"/>
    <s v="Subvention"/>
    <s v="167241500100"/>
    <s v="16  LANDSVERDEDIGING"/>
    <x v="5"/>
    <n v="1805"/>
    <n v="55"/>
    <s v="14. Landsverdediging"/>
    <x v="13"/>
    <s v="Federale overheid"/>
    <x v="2"/>
    <x v="8"/>
    <s v="314 Subsidies voor studies, enquêtes, onderzoek-contracten, acties n.e.g."/>
    <s v="314 Subventions pour études, enquêtes, contrats de recherche, actions n.c.a."/>
    <x v="6"/>
    <n v="992.75"/>
  </r>
  <r>
    <s v="Progr. wet. onderzoek : aankoop van militaire middelen"/>
    <s v="Progr. rech. sc. : acqu. et rénouv. de moyens spécifiquem. militaires"/>
    <s v="167374220100"/>
    <s v="16  LANDSVERDEDIGING"/>
    <x v="5"/>
    <n v="203"/>
    <n v="100"/>
    <s v="14. Landsverdediging"/>
    <x v="13"/>
    <s v="Federale overheid"/>
    <x v="2"/>
    <x v="8"/>
    <s v="314 Subsidies voor studies, enquêtes, onderzoek-contracten, acties n.e.g."/>
    <s v="314 Subventions pour études, enquêtes, contrats de recherche, actions n.c.a."/>
    <x v="6"/>
    <n v="203"/>
  </r>
  <r>
    <s v="Investering inzake informatica"/>
    <s v="Investissement informatique"/>
    <s v="167374220400"/>
    <s v="16  LANDSVERDEDIGING"/>
    <x v="5"/>
    <n v="75"/>
    <n v="55"/>
    <s v="14. Landsverdediging"/>
    <x v="13"/>
    <s v="Federale overheid"/>
    <x v="2"/>
    <x v="8"/>
    <s v="211 Basisfinanciering, werking, investeringen van de WI"/>
    <s v="211 Financement de base, fonctionnement, investissements des IS"/>
    <x v="5"/>
    <n v="41.25"/>
  </r>
  <r>
    <s v="Dotatie aan KoninklijkLegermuseum"/>
    <s v="Dotation au Musée Royal de l'Armée"/>
    <s v="169441300100"/>
    <s v="16  LANDSVERDEDIGING"/>
    <x v="5"/>
    <n v="2717"/>
    <n v="55"/>
    <s v="13. Algemene kennisvooruitgang: O&amp;O gefinancierd uit andere bronnen dan AUF"/>
    <x v="1"/>
    <s v="Federale overheid"/>
    <x v="2"/>
    <x v="8"/>
    <s v="211 Basisfinanciering, werking, investeringen van de WI"/>
    <s v="211 Financement de base, fonctionnement, investissements des IS"/>
    <x v="5"/>
    <n v="1494.35"/>
  </r>
  <r>
    <s v="Studies en onderzoeken gehandicaptenbeleid"/>
    <s v="Etudes et recherches politiques des handicapés"/>
    <s v="245521121102"/>
    <s v="24  SOCIALE ZEKERHEID"/>
    <x v="8"/>
    <n v="139"/>
    <n v="100"/>
    <s v="11. Politieke en sociale systemen, structuren en processen"/>
    <x v="7"/>
    <s v="Federale overheid"/>
    <x v="2"/>
    <x v="8"/>
    <s v="410 O&amp;O-programma's en -projecten (subsidies en terugvorderbare voorschotten)"/>
    <s v="410 Programmes et projets de R&amp;D (subventions et avances récupérables)"/>
    <x v="0"/>
    <n v="139"/>
  </r>
  <r>
    <s v="Beleidsondersteuning-studies; evolutie sociale bescherming"/>
    <s v="Appui stratégique-études; evolution protection sociale"/>
    <s v="245711122129"/>
    <s v="24  SOCIALE ZEKERHEID"/>
    <x v="8"/>
    <n v="822"/>
    <n v="100"/>
    <s v="11. Politieke en sociale systemen, structuren en processen"/>
    <x v="7"/>
    <s v="Federale overheid"/>
    <x v="2"/>
    <x v="8"/>
    <s v="410 O&amp;O-programma's en -projecten (subsidies en terugvorderbare voorschotten)"/>
    <s v="410 Programmes et projets de R&amp;D (subventions et avances récupérables)"/>
    <x v="0"/>
    <n v="822"/>
  </r>
  <r>
    <s v="Medisch wet.onderzoek; studies, informatie, diensten"/>
    <s v="Recherche scient.médicale; études, information, services"/>
    <s v="255611121101"/>
    <s v="25  VOLKSGEZONDHEID, VEILIGHEID VAN DE VOEDSELKETEN EN LEEFMILIEU"/>
    <x v="9"/>
    <n v="99"/>
    <n v="55"/>
    <s v="07. Gezondheid"/>
    <x v="4"/>
    <s v="Federale overheid"/>
    <x v="2"/>
    <x v="8"/>
    <s v="314 Subsidies voor studies, enquêtes, onderzoek-contracten, acties n.e.g."/>
    <s v="314 Subventions pour études, enquêtes, contrats de recherche, actions n.c.a."/>
    <x v="6"/>
    <n v="54.45"/>
  </r>
  <r>
    <s v="Studies en onderzoeken verzorgingsinstellingen"/>
    <s v="Etudes et enquêtes établisements de soins"/>
    <s v="255612121101"/>
    <s v="25  VOLKSGEZONDHEID, VEILIGHEID VAN DE VOEDSELKETEN EN LEEFMILIEU"/>
    <x v="9"/>
    <n v="118"/>
    <n v="100"/>
    <s v="07. Gezondheid"/>
    <x v="4"/>
    <s v="Federale overheid"/>
    <x v="2"/>
    <x v="8"/>
    <s v="314 Subsidies voor studies, enquêtes, onderzoek-contracten, acties n.e.g."/>
    <s v="314 Subventions pour études, enquêtes, contrats de recherche, actions n.c.a."/>
    <x v="6"/>
    <n v="118"/>
  </r>
  <r>
    <s v="Bezoldiging Rijkspersoneel (Hoge Gezondheidsraad)"/>
    <s v="Rémunération personnel statutaire (Conseil supérieur de la santé)"/>
    <s v="255621110003"/>
    <s v="25  VOLKSGEZONDHEID, VEILIGHEID VAN DE VOEDSELKETEN EN LEEFMILIEU"/>
    <x v="9"/>
    <n v="979"/>
    <n v="55"/>
    <s v="07. Gezondheid"/>
    <x v="4"/>
    <s v="Federale overheid"/>
    <x v="2"/>
    <x v="8"/>
    <s v="211 Basisfinanciering, werking, investeringen van de WI"/>
    <s v="211 Financement de base, fonctionnement, investissements des IS"/>
    <x v="5"/>
    <n v="538.45000000000005"/>
  </r>
  <r>
    <s v="Bezoldiging niet-statutairen (Hoge Gezondheidsraad)"/>
    <s v="Rémunération personnel non statutaire  (Conseil supérieur de la santé)"/>
    <s v="255621110004"/>
    <s v="25  VOLKSGEZONDHEID, VEILIGHEID VAN DE VOEDSELKETEN EN LEEFMILIEU"/>
    <x v="9"/>
    <n v="520"/>
    <n v="55"/>
    <s v="07. Gezondheid"/>
    <x v="4"/>
    <s v="Federale overheid"/>
    <x v="2"/>
    <x v="8"/>
    <s v="211 Basisfinanciering, werking, investeringen van de WI"/>
    <s v="211 Financement de base, fonctionnement, investissements des IS"/>
    <x v="5"/>
    <n v="286"/>
  </r>
  <r>
    <s v="Aankoop niet-duurz. roerende goe.en diensten"/>
    <s v="Acquisition de biens meubles non durables et de services"/>
    <s v="255622121101"/>
    <s v="25  VOLKSGEZONDHEID, VEILIGHEID VAN DE VOEDSELKETEN EN LEEFMILIEU"/>
    <x v="9"/>
    <n v="191"/>
    <n v="55"/>
    <s v="07. Gezondheid"/>
    <x v="4"/>
    <s v="Federale overheid"/>
    <x v="2"/>
    <x v="8"/>
    <s v="211 Basisfinanciering, werking, investeringen van de WI"/>
    <s v="211 Financement de base, fonctionnement, investissements des IS"/>
    <x v="5"/>
    <n v="105.05"/>
  </r>
  <r>
    <s v="Forfaitaire niet-belastbare uitgaven"/>
    <s v="Indemnités fofaitaires non imposables"/>
    <s v="255622121199"/>
    <s v="25  VOLKSGEZONDHEID, VEILIGHEID VAN DE VOEDSELKETEN EN LEEFMILIEU"/>
    <x v="9"/>
    <n v="4"/>
    <n v="55"/>
    <s v="07. Gezondheid"/>
    <x v="4"/>
    <s v="Federale overheid"/>
    <x v="2"/>
    <x v="8"/>
    <s v="211 Basisfinanciering, werking, investeringen van de WI"/>
    <s v="211 Financement de base, fonctionnement, investissements des IS"/>
    <x v="5"/>
    <n v="2.2000000000000002"/>
  </r>
  <r>
    <s v="Aankoop niet-duurz. roerende goe.en diensten"/>
    <s v="Acquisition de biens meubles non durables et de services"/>
    <s v="255623121101"/>
    <s v="25  VOLKSGEZONDHEID, VEILIGHEID VAN DE VOEDSELKETEN EN LEEFMILIEU"/>
    <x v="9"/>
    <n v="40"/>
    <n v="55"/>
    <s v="07. Gezondheid"/>
    <x v="4"/>
    <s v="Federale overheid"/>
    <x v="2"/>
    <x v="8"/>
    <s v="211 Basisfinanciering, werking, investeringen van de WI"/>
    <s v="211 Financement de base, fonctionnement, investissements des IS"/>
    <x v="5"/>
    <n v="22"/>
  </r>
  <r>
    <s v="Forfaitaire niet-belastbare uitgaven"/>
    <s v="Indemnités fofaitaires non imposables"/>
    <s v="255623121199"/>
    <s v="25  VOLKSGEZONDHEID, VEILIGHEID VAN DE VOEDSELKETEN EN LEEFMILIEU"/>
    <x v="9"/>
    <n v="9"/>
    <n v="55"/>
    <s v="07. Gezondheid"/>
    <x v="4"/>
    <s v="Federale overheid"/>
    <x v="2"/>
    <x v="8"/>
    <s v="211 Basisfinanciering, werking, investeringen van de WI"/>
    <s v="211 Financement de base, fonctionnement, investissements des IS"/>
    <x v="5"/>
    <n v="4.95"/>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931"/>
    <n v="55"/>
    <s v="07. Gezondheid"/>
    <x v="4"/>
    <s v="Federale overheid"/>
    <x v="2"/>
    <x v="8"/>
    <s v="211 Basisfinanciering, werking, investeringen van de WI"/>
    <s v="211 Financement de base, fonctionnement, investissements des IS"/>
    <x v="5"/>
    <n v="512.04999999999995"/>
  </r>
  <r>
    <s v="Toelage aan wet.onderzoek mbt voedselveiligheid, gezondheidsbeleid en dierenwelzijn aan het vrij gesubsidieerd onderwijs"/>
    <s v="Subsides à des rech.scient. en matière de sécurité alimentaire, de politique sanitaire et de bien-être animal pour l'enseignement libre subventionné"/>
    <s v="255623443001"/>
    <s v="25  VOLKSGEZONDHEID, VEILIGHEID VAN DE VOEDSELKETEN EN LEEFMILIEU"/>
    <x v="9"/>
    <n v="173"/>
    <n v="55"/>
    <s v="07. Gezondheid"/>
    <x v="4"/>
    <s v="Federale overheid"/>
    <x v="2"/>
    <x v="8"/>
    <s v="211 Basisfinanciering, werking, investeringen van de WI"/>
    <s v="211 Financement de base, fonctionnement, investissements des IS"/>
    <x v="5"/>
    <n v="95.15"/>
  </r>
  <r>
    <s v="Toelage aan wet.onderzoek mbt voedselveiligheid, gezondheidsbeleid en dierenwelzijn"/>
    <s v="Subsides à des rech.scient. en matière de sécurité alimentaire, de politique sanitaire et de bien-être animal"/>
    <s v="255623450001"/>
    <s v="25  VOLKSGEZONDHEID, VEILIGHEID VAN DE VOEDSELKETEN EN LEEFMILIEU"/>
    <x v="9"/>
    <n v="792"/>
    <n v="55"/>
    <s v="07. Gezondheid"/>
    <x v="4"/>
    <s v="Federale overheid"/>
    <x v="2"/>
    <x v="8"/>
    <s v="211 Basisfinanciering, werking, investeringen van de WI"/>
    <s v="211 Financement de base, fonctionnement, investissements des IS"/>
    <x v="5"/>
    <n v="435.6"/>
  </r>
  <r>
    <s v="Toelage aan wet.onderzoek mbt voedselveiligheid, gezondheidsbeleid en dierenwelzijn"/>
    <s v="Subsides à des rech.scient. en matière de sécurité alimentaire, de politique sanitaire et de bien-être animal"/>
    <s v="255623450002"/>
    <s v="25  VOLKSGEZONDHEID, VEILIGHEID VAN DE VOEDSELKETEN EN LEEFMILIEU"/>
    <x v="9"/>
    <n v="1937"/>
    <n v="55"/>
    <s v="07. Gezondheid"/>
    <x v="4"/>
    <s v="Federale overheid"/>
    <x v="2"/>
    <x v="8"/>
    <s v="211 Basisfinanciering, werking, investeringen van de WI"/>
    <s v="211 Financement de base, fonctionnement, investissements des IS"/>
    <x v="5"/>
    <n v="1065.3499999999999"/>
  </r>
  <r>
    <s v="Enveloppe geneeskundig wetenschappelijk onderzoek - Franstalige Gemeenschap"/>
    <s v="Enveloppe recherche scientifique médicale"/>
    <s v="255623452401"/>
    <s v="25  VOLKSGEZONDHEID, VEILIGHEID VAN DE VOEDSELKETEN EN LEEFMILIEU"/>
    <x v="9"/>
    <n v="2652"/>
    <n v="100"/>
    <s v="13. Algemene kennisvooruitgang: O&amp;O gefinancierd uit andere bronnen dan AUF"/>
    <x v="1"/>
    <s v="Federale overheid"/>
    <x v="2"/>
    <x v="8"/>
    <s v="540 FGWO - Fonds voor Geneeskundig Wetenschappelijk Onderzoek"/>
    <s v="540 FRSM - Fonds de la Recherche scientifique médicale"/>
    <x v="2"/>
    <n v="2652"/>
  </r>
  <r>
    <s v="Bezoldiging statutairen (VGI-Deel ex IHE)"/>
    <s v="Rémunération personnel statutaire (ISP-Partie ex IHE)"/>
    <s v="255631110003"/>
    <s v="25  VOLKSGEZONDHEID, VEILIGHEID VAN DE VOEDSELKETEN EN LEEFMILIEU"/>
    <x v="9"/>
    <n v="9083"/>
    <n v="55"/>
    <s v="07. Gezondheid"/>
    <x v="4"/>
    <s v="Federale overheid"/>
    <x v="2"/>
    <x v="8"/>
    <s v="211 Basisfinanciering, werking, investeringen van de WI"/>
    <s v="211 Financement de base, fonctionnement, investissements des IS"/>
    <x v="5"/>
    <n v="4995.6499999999996"/>
  </r>
  <r>
    <s v="Bezoldiging niet-statutairen (VGI-Deel ex IHE)"/>
    <s v="Rémunération personnel non statutaire  (ISP-Partie ex IHE)"/>
    <s v="255631110004"/>
    <s v="25  VOLKSGEZONDHEID, VEILIGHEID VAN DE VOEDSELKETEN EN LEEFMILIEU"/>
    <x v="9"/>
    <n v="2133"/>
    <n v="55"/>
    <s v="07. Gezondheid"/>
    <x v="4"/>
    <s v="Federale overheid"/>
    <x v="2"/>
    <x v="8"/>
    <s v="211 Basisfinanciering, werking, investeringen van de WI"/>
    <s v="211 Financement de base, fonctionnement, investissements des IS"/>
    <x v="5"/>
    <n v="1173.1500000000001"/>
  </r>
  <r>
    <s v="Microbiologie: Werkingskosten 'informatica'"/>
    <s v="Microbiologie: Frais de fonctionnement 'informatique'"/>
    <s v="255632111204"/>
    <s v="25  VOLKSGEZONDHEID, VEILIGHEID VAN DE VOEDSELKETEN EN LEEFMILIEU"/>
    <x v="9"/>
    <n v="96"/>
    <n v="55"/>
    <s v="07. Gezondheid"/>
    <x v="4"/>
    <s v="Federale overheid"/>
    <x v="2"/>
    <x v="8"/>
    <s v="211 Basisfinanciering, werking, investeringen van de WI"/>
    <s v="211 Financement de base, fonctionnement, investissements des IS"/>
    <x v="5"/>
    <n v="52.8"/>
  </r>
  <r>
    <s v="Microbiologie: Werkingskosten (ex IHE)"/>
    <s v="Microbiologie: Fonctionnement  (ex IHE)"/>
    <s v="255632121101"/>
    <s v="25  VOLKSGEZONDHEID, VEILIGHEID VAN DE VOEDSELKETEN EN LEEFMILIEU"/>
    <x v="9"/>
    <n v="3240"/>
    <n v="55"/>
    <s v="07. Gezondheid"/>
    <x v="4"/>
    <s v="Federale overheid"/>
    <x v="2"/>
    <x v="8"/>
    <s v="211 Basisfinanciering, werking, investeringen van de WI"/>
    <s v="211 Financement de base, fonctionnement, investissements des IS"/>
    <x v="5"/>
    <n v="1782"/>
  </r>
  <r>
    <s v="Aanwerving personeel MvM"/>
    <s v="Recrutement personnel Smalls"/>
    <s v="255632121110"/>
    <s v="25  VOLKSGEZONDHEID, VEILIGHEID VAN DE VOEDSELKETEN EN LEEFMILIEU"/>
    <x v="9"/>
    <n v="286"/>
    <n v="55"/>
    <s v="07. Gezondheid"/>
    <x v="4"/>
    <s v="Federale overheid"/>
    <x v="2"/>
    <x v="8"/>
    <s v="211 Basisfinanciering, werking, investeringen van de WI"/>
    <s v="211 Financement de base, fonctionnement, investissements des IS"/>
    <x v="5"/>
    <n v="157.30000000000001"/>
  </r>
  <r>
    <s v="Forfaitaire niet-belastbare uitgaven"/>
    <s v="Indemnités fofaitaires non imposables"/>
    <s v="255632121199"/>
    <s v="25  VOLKSGEZONDHEID, VEILIGHEID VAN DE VOEDSELKETEN EN LEEFMILIEU"/>
    <x v="9"/>
    <n v="12"/>
    <n v="55"/>
    <s v="07. Gezondheid"/>
    <x v="4"/>
    <s v="Federale overheid"/>
    <x v="2"/>
    <x v="8"/>
    <s v="211 Basisfinanciering, werking, investeringen van de WI"/>
    <s v="211 Financement de base, fonctionnement, investissements des IS"/>
    <x v="5"/>
    <n v="6.6"/>
  </r>
  <r>
    <s v="Toelagen verenigingen-organisaties publieke sector"/>
    <s v="Subsides associations-organisations secteur public"/>
    <s v="255632413001"/>
    <s v="25  VOLKSGEZONDHEID, VEILIGHEID VAN DE VOEDSELKETEN EN LEEFMILIEU"/>
    <x v="9"/>
    <n v="154"/>
    <n v="55"/>
    <s v="07. Gezondheid"/>
    <x v="4"/>
    <s v="Federale overheid"/>
    <x v="2"/>
    <x v="8"/>
    <s v="211 Basisfinanciering, werking, investeringen van de WI"/>
    <s v="211 Financement de base, fonctionnement, investissements des IS"/>
    <x v="5"/>
    <n v="84.7"/>
  </r>
  <r>
    <s v="Microbiologie: bouw lokalen"/>
    <s v="Microbiologie : construction bâtiments"/>
    <s v="255632720001"/>
    <s v="25  VOLKSGEZONDHEID, VEILIGHEID VAN DE VOEDSELKETEN EN LEEFMILIEU"/>
    <x v="9"/>
    <n v="103"/>
    <n v="55"/>
    <s v="07. Gezondheid"/>
    <x v="4"/>
    <s v="Federale overheid"/>
    <x v="2"/>
    <x v="8"/>
    <s v="211 Basisfinanciering, werking, investeringen van de WI"/>
    <s v="211 Financement de base, fonctionnement, investissements des IS"/>
    <x v="5"/>
    <n v="56.65"/>
  </r>
  <r>
    <s v="Microbiologie: Patrimoniale uitgaven"/>
    <s v="Microbiologie: Dépenses patrimoniales"/>
    <s v="255632742201"/>
    <s v="25  VOLKSGEZONDHEID, VEILIGHEID VAN DE VOEDSELKETEN EN LEEFMILIEU"/>
    <x v="9"/>
    <n v="598"/>
    <n v="55"/>
    <s v="07. Gezondheid"/>
    <x v="4"/>
    <s v="Federale overheid"/>
    <x v="2"/>
    <x v="8"/>
    <s v="211 Basisfinanciering, werking, investeringen van de WI"/>
    <s v="211 Financement de base, fonctionnement, investissements des IS"/>
    <x v="5"/>
    <n v="328.9"/>
  </r>
  <r>
    <s v="Microbiologie: Patrimoniale uitgaven IHE 'informatica'"/>
    <s v="Microbiologie: Dépenses patrimoniales IHE 'informatique'"/>
    <s v="255632742204"/>
    <s v="25  VOLKSGEZONDHEID, VEILIGHEID VAN DE VOEDSELKETEN EN LEEFMILIEU"/>
    <x v="9"/>
    <n v="73"/>
    <n v="55"/>
    <s v="07. Gezondheid"/>
    <x v="4"/>
    <s v="Federale overheid"/>
    <x v="2"/>
    <x v="8"/>
    <s v="211 Basisfinanciering, werking, investeringen van de WI"/>
    <s v="211 Financement de base, fonctionnement, investissements des IS"/>
    <x v="5"/>
    <n v="40.15"/>
  </r>
  <r>
    <s v="Wedden statutair personeel (CODA)"/>
    <s v="Traitements personnel statutaire (CODA)"/>
    <s v="255641110003"/>
    <s v="25  VOLKSGEZONDHEID, VEILIGHEID VAN DE VOEDSELKETEN EN LEEFMILIEU"/>
    <x v="9"/>
    <n v="3971"/>
    <n v="55"/>
    <s v="07. Gezondheid"/>
    <x v="4"/>
    <s v="Federale overheid"/>
    <x v="2"/>
    <x v="8"/>
    <s v="211 Basisfinanciering, werking, investeringen van de WI"/>
    <s v="211 Financement de base, fonctionnement, investissements des IS"/>
    <x v="5"/>
    <n v="2184.0500000000002"/>
  </r>
  <r>
    <s v="Wedden niet-statutair personeel (CODA)"/>
    <s v="Traitements personnel non-statutaire (CODA)"/>
    <s v="255641110004"/>
    <s v="25  VOLKSGEZONDHEID, VEILIGHEID VAN DE VOEDSELKETEN EN LEEFMILIEU"/>
    <x v="9"/>
    <n v="1121"/>
    <n v="55"/>
    <s v="07. Gezondheid"/>
    <x v="4"/>
    <s v="Federale overheid"/>
    <x v="2"/>
    <x v="8"/>
    <s v="211 Basisfinanciering, werking, investeringen van de WI"/>
    <s v="211 Financement de base, fonctionnement, investissements des IS"/>
    <x v="5"/>
    <n v="616.54999999999995"/>
  </r>
  <r>
    <s v="Personeel; sociale actie (CODA)"/>
    <s v="Personnel; action sociale (CODA)"/>
    <s v="255641416005"/>
    <s v="25  VOLKSGEZONDHEID, VEILIGHEID VAN DE VOEDSELKETEN EN LEEFMILIEU"/>
    <x v="9"/>
    <n v="22"/>
    <n v="55"/>
    <s v="07. Gezondheid"/>
    <x v="4"/>
    <s v="Federale overheid"/>
    <x v="2"/>
    <x v="8"/>
    <s v="211 Basisfinanciering, werking, investeringen van de WI"/>
    <s v="211 Financement de base, fonctionnement, investissements des IS"/>
    <x v="5"/>
    <n v="12.1"/>
  </r>
  <r>
    <s v="Werkingskosten (CODA)"/>
    <s v="Frais de fonctionnement (CODA)"/>
    <s v="255642121101"/>
    <s v="25  VOLKSGEZONDHEID, VEILIGHEID VAN DE VOEDSELKETEN EN LEEFMILIEU"/>
    <x v="9"/>
    <n v="1430"/>
    <n v="55"/>
    <s v="07. Gezondheid"/>
    <x v="4"/>
    <s v="Federale overheid"/>
    <x v="2"/>
    <x v="8"/>
    <s v="211 Basisfinanciering, werking, investeringen van de WI"/>
    <s v="211 Financement de base, fonctionnement, investissements des IS"/>
    <x v="5"/>
    <n v="786.5"/>
  </r>
  <r>
    <s v="Werkingskosten 'informatica' (CODA)"/>
    <s v="Frais de fonctionnement 'informatique' (CODA)"/>
    <s v="255642121104"/>
    <s v="25  VOLKSGEZONDHEID, VEILIGHEID VAN DE VOEDSELKETEN EN LEEFMILIEU"/>
    <x v="9"/>
    <n v="75"/>
    <n v="55"/>
    <s v="07. Gezondheid"/>
    <x v="4"/>
    <s v="Federale overheid"/>
    <x v="2"/>
    <x v="8"/>
    <s v="211 Basisfinanciering, werking, investeringen van de WI"/>
    <s v="211 Financement de base, fonctionnement, investissements des IS"/>
    <x v="5"/>
    <n v="41.25"/>
  </r>
  <r>
    <s v="Forfaitaire niet-belastbare uitgaven"/>
    <s v="Indemnités fofaitaires non imposables"/>
    <s v="255642121199"/>
    <s v="25  VOLKSGEZONDHEID, VEILIGHEID VAN DE VOEDSELKETEN EN LEEFMILIEU"/>
    <x v="9"/>
    <n v="9"/>
    <n v="55"/>
    <s v="07. Gezondheid"/>
    <x v="4"/>
    <s v="Federale overheid"/>
    <x v="2"/>
    <x v="8"/>
    <s v="211 Basisfinanciering, werking, investeringen van de WI"/>
    <s v="211 Financement de base, fonctionnement, investissements des IS"/>
    <x v="5"/>
    <n v="4.95"/>
  </r>
  <r>
    <s v="Vermogensuitgaven (CODA)"/>
    <s v="Dépenses patrimoniales (CODA)"/>
    <s v="255642742201"/>
    <s v="25  VOLKSGEZONDHEID, VEILIGHEID VAN DE VOEDSELKETEN EN LEEFMILIEU"/>
    <x v="9"/>
    <n v="30"/>
    <n v="55"/>
    <s v="07. Gezondheid"/>
    <x v="4"/>
    <s v="Federale overheid"/>
    <x v="2"/>
    <x v="8"/>
    <s v="211 Basisfinanciering, werking, investeringen van de WI"/>
    <s v="211 Financement de base, fonctionnement, investissements des IS"/>
    <x v="5"/>
    <n v="16.5"/>
  </r>
  <r>
    <s v="Vermogensuitgaven 'informatica' (CODA)"/>
    <s v="Dépenses patrimoniales 'informatique' (CODA)"/>
    <s v="255642742204"/>
    <s v="25  VOLKSGEZONDHEID, VEILIGHEID VAN DE VOEDSELKETEN EN LEEFMILIEU"/>
    <x v="9"/>
    <n v="15"/>
    <n v="55"/>
    <s v="07. Gezondheid"/>
    <x v="4"/>
    <s v="Federale overheid"/>
    <x v="2"/>
    <x v="8"/>
    <s v="211 Basisfinanciering, werking, investeringen van de WI"/>
    <s v="211 Financement de base, fonctionnement, investissements des IS"/>
    <x v="5"/>
    <n v="8.25"/>
  </r>
  <r>
    <s v="Subsidie uitzonderlijke werkingskosten aan I.R.E."/>
    <s v="Subv. frais de fonct. except. de l'I.R.E."/>
    <s v="324250312220"/>
    <s v="32  ECONOMISCHE ZAKEN"/>
    <x v="10"/>
    <n v="436"/>
    <n v="16.5"/>
    <s v="06. Industriële productie en technologie"/>
    <x v="0"/>
    <s v="Federale overheid"/>
    <x v="2"/>
    <x v="8"/>
    <s v="232 IRE - Institut national des Radio-Eléments"/>
    <s v="232 IRE - Institut national des Radio-Eléments"/>
    <x v="5"/>
    <n v="71.94"/>
  </r>
  <r>
    <s v="Subsidie uitzonderlijke werkingskosten aan I.R.E."/>
    <s v="Subv. frais de fonct. except. de l'I.R.E."/>
    <s v="324250312220"/>
    <s v="32  ECONOMISCHE ZAKEN"/>
    <x v="10"/>
    <n v="436"/>
    <n v="38.5"/>
    <s v="07. Gezondheid"/>
    <x v="4"/>
    <s v="Federale overheid"/>
    <x v="2"/>
    <x v="8"/>
    <s v="232 IRE - Institut national des Radio-Eléments"/>
    <s v="232 IRE - Institut national des Radio-Eléments"/>
    <x v="5"/>
    <n v="167.86"/>
  </r>
  <r>
    <s v="Fusieonderzoek"/>
    <s v="Recherches fusion"/>
    <s v="324250312229"/>
    <s v="32  ECONOMISCHE ZAKEN"/>
    <x v="10"/>
    <n v="1018"/>
    <n v="100"/>
    <s v="05. Energie"/>
    <x v="12"/>
    <s v="Federale overheid"/>
    <x v="2"/>
    <x v="8"/>
    <s v="410 O&amp;O-programma's en -projecten (subsidies en terugvorderbare voorschotten)"/>
    <s v="410 Programmes et projets de R&amp;D (subventions et avances récupérables)"/>
    <x v="0"/>
    <n v="1018"/>
  </r>
  <r>
    <s v="Economische steun Oost-Europese landen "/>
    <s v="Aide économique aux pays de l'Europe de l'Est"/>
    <s v="324250313221"/>
    <s v="32  ECONOMISCHE ZAKEN"/>
    <x v="10"/>
    <n v="949"/>
    <n v="100"/>
    <s v="05. Energie"/>
    <x v="12"/>
    <s v="Federale overheid"/>
    <x v="2"/>
    <x v="8"/>
    <s v="730 Andere programma's en projecten op internationaal vlak"/>
    <s v="730 Autres programmes et projets au niveau international"/>
    <x v="3"/>
    <n v="949"/>
  </r>
  <r>
    <s v="Bijdrage E.C.K.O.-Genève"/>
    <s v="Cotisation C.E.R.N-Genève"/>
    <s v="324250354007"/>
    <s v="32  ECONOMISCHE ZAKEN"/>
    <x v="10"/>
    <n v="30258"/>
    <n v="100"/>
    <s v="13. Algemene kennisvooruitgang: O&amp;O gefinancierd uit andere bronnen dan AUF"/>
    <x v="1"/>
    <s v="Federale overheid"/>
    <x v="2"/>
    <x v="8"/>
    <s v="730 Andere programma's en projecten op internationaal vlak"/>
    <s v="730 Autres programmes et projets au niveau international"/>
    <x v="3"/>
    <n v="30258"/>
  </r>
  <r>
    <s v="Bijdrage R&amp;D-energieprogramma's"/>
    <s v="Contribution programme's-R&amp;D Energie"/>
    <s v="324250354008"/>
    <s v="32  ECONOMISCHE ZAKEN"/>
    <x v="10"/>
    <n v="185"/>
    <n v="100"/>
    <s v="05. Energie"/>
    <x v="12"/>
    <s v="Federale overheid"/>
    <x v="2"/>
    <x v="8"/>
    <s v="730 Andere programma's en projecten op internationaal vlak"/>
    <s v="730 Autres programmes et projets au niveau international"/>
    <x v="3"/>
    <n v="185"/>
  </r>
  <r>
    <s v="Subsidie aan S.C.K.: werking"/>
    <s v="Subvention au C.E.N.: fonctionnement"/>
    <s v="324250414005"/>
    <s v="32  ECONOMISCHE ZAKEN"/>
    <x v="10"/>
    <n v="40534"/>
    <n v="55"/>
    <s v="05. Energie"/>
    <x v="12"/>
    <s v="Federale overheid"/>
    <x v="2"/>
    <x v="8"/>
    <s v="233 SCK - Studiecentrum voor Kernenergie"/>
    <s v="233 CEN - Centre d'études de l'énergie nucléaire"/>
    <x v="5"/>
    <n v="22293.7"/>
  </r>
  <r>
    <s v="Subsidie aan I.I.K.W."/>
    <s v="Subvention  l'I.I.S.N."/>
    <s v="324250452301"/>
    <s v="32  ECONOMISCHE ZAKEN"/>
    <x v="10"/>
    <n v="3763"/>
    <n v="100"/>
    <s v="13. Algemene kennisvooruitgang: O&amp;O gefinancierd uit andere bronnen dan AUF"/>
    <x v="1"/>
    <s v="Federale overheid"/>
    <x v="2"/>
    <x v="8"/>
    <s v="530 IIKW - Interuniversitair Instituut voor Kernwetenschappen"/>
    <s v="530 IISN - Institut interuniversitaire des Sciences nucléaires"/>
    <x v="2"/>
    <n v="3763"/>
  </r>
  <r>
    <s v="Subs. Invest. aan I.R.E.(ontruiming/verwerk. radioact. afvalst. en kosten veroorzaakt door de BR2)"/>
    <s v="Subv. pour Investi.  I.R.E. (évacuation et traitement des résidus radioactifs et frais de BR2)"/>
    <s v="324250511107"/>
    <s v="32  ECONOMISCHE ZAKEN"/>
    <x v="10"/>
    <n v="1374"/>
    <n v="16.5"/>
    <s v="06. Industriële productie en technologie"/>
    <x v="0"/>
    <s v="Federale overheid"/>
    <x v="2"/>
    <x v="8"/>
    <s v="232 IRE - Institut national des Radio-Eléments"/>
    <s v="232 IRE - Institut national des Radio-Eléments"/>
    <x v="5"/>
    <n v="226.71"/>
  </r>
  <r>
    <s v="Subs. Invest. aan I.R.E.(ontruiming/verwerk. radioact. afvalst. en kosten veroorzaakt door de BR2)"/>
    <s v="Subv. pour Investi.  I.R.E. (évacuation et traitement des résidus radioactifs et frais de BR2)"/>
    <s v="324250511107"/>
    <s v="32  ECONOMISCHE ZAKEN"/>
    <x v="10"/>
    <n v="1374"/>
    <n v="38.5"/>
    <s v="07. Gezondheid"/>
    <x v="4"/>
    <s v="Federale overheid"/>
    <x v="2"/>
    <x v="8"/>
    <s v="232 IRE - Institut national des Radio-Eléments"/>
    <s v="232 IRE - Institut national des Radio-Eléments"/>
    <x v="5"/>
    <n v="528.99"/>
  </r>
  <r>
    <s v="Subsidie voor buitengewone Investeringen door S.C.K."/>
    <s v="Subvention pour Investissements exceptionnels par C.E.N."/>
    <s v="324250614103"/>
    <s v="32  ECONOMISCHE ZAKEN"/>
    <x v="10"/>
    <n v="5746"/>
    <n v="55"/>
    <s v="05. Energie"/>
    <x v="12"/>
    <s v="Federale overheid"/>
    <x v="2"/>
    <x v="8"/>
    <s v="233 SCK - Studiecentrum voor Kernenergie"/>
    <s v="233 CEN - Centre d'études de l'énergie nucléaire"/>
    <x v="5"/>
    <n v="3160.3"/>
  </r>
  <r>
    <s v="Terugvorderbaar voorschot onderzoeksprogr. AIRBUS"/>
    <s v="Avances récupérables progr. de recherche AIRBUS"/>
    <s v="324440811203"/>
    <s v="32  ECONOMISCHE ZAKEN"/>
    <x v="10"/>
    <n v="8986"/>
    <n v="100"/>
    <s v="06. Industriële productie en technologie"/>
    <x v="0"/>
    <s v="Federale overheid"/>
    <x v="2"/>
    <x v="8"/>
    <s v="625 Fonds bestemd voor de financiering van het industrieel onderzoek (subsidies en terugvorderbare voorschotten)"/>
    <s v="625 Fonds destiné au financement de la recherche industrielle (subventions et avances récupérables)"/>
    <x v="1"/>
    <n v="8986"/>
  </r>
  <r>
    <s v="Toelage I.V.K (koeltechniek)"/>
    <s v="Subvention I.I.F (froid)"/>
    <s v="324640354009"/>
    <s v="32  ECONOMISCHE ZAKEN"/>
    <x v="10"/>
    <n v="29"/>
    <n v="100"/>
    <s v="06. Industriële productie en technologie"/>
    <x v="0"/>
    <s v="Federale overheid"/>
    <x v="2"/>
    <x v="8"/>
    <s v="720 Andere Belgische bijdragen aan internationale organisaties, instellingen en verenigingen"/>
    <s v="720 Autres contributions belges aux organisations, institutions et associations internationales"/>
    <x v="3"/>
    <n v="29"/>
  </r>
  <r>
    <s v="Pre-normatief onderzoek"/>
    <s v="Recherche prénormative"/>
    <s v="324650313230"/>
    <s v="32  ECONOMISCHE ZAKEN"/>
    <x v="10"/>
    <n v="4462"/>
    <n v="55"/>
    <s v="06. Industriële productie en technologie"/>
    <x v="0"/>
    <s v="Federale overheid"/>
    <x v="2"/>
    <x v="8"/>
    <s v="234 BIN - Belgisch Instituut voor Normalisatie"/>
    <s v="234 IBN - Institut belge de normalisation"/>
    <x v="5"/>
    <n v="2454.1"/>
  </r>
  <r>
    <s v="Subsidie NBN"/>
    <s v="Subvention au NBN"/>
    <s v="324650414031"/>
    <s v="32  ECONOMISCHE ZAKEN"/>
    <x v="10"/>
    <n v="2148"/>
    <n v="55"/>
    <s v="06. Industriële productie en technologie"/>
    <x v="0"/>
    <s v="Federale overheid"/>
    <x v="2"/>
    <x v="8"/>
    <s v="234 BIN - Belgisch Instituut voor Normalisatie"/>
    <s v="234 IBN - Institut belge de normalisation"/>
    <x v="5"/>
    <n v="1181.4000000000001"/>
  </r>
  <r>
    <s v="Bezoldigingen Rijkspersoneel"/>
    <s v="Rémunération personnel stat."/>
    <s v="462101110003"/>
    <s v="11  FEDERAAL WETENSCHAPSBELEID"/>
    <x v="1"/>
    <n v="8827"/>
    <n v="55"/>
    <s v="11. Politieke en sociale systemen, structuren en processen"/>
    <x v="7"/>
    <s v="Federale overheid"/>
    <x v="2"/>
    <x v="8"/>
    <s v="312 Administratie, controle, commissies, jury's..."/>
    <s v="312 Administration, contrôle, commissions, jurys..."/>
    <x v="6"/>
    <n v="4854.8500000000004"/>
  </r>
  <r>
    <s v="Bezoldiging niet-statutair personeel"/>
    <s v="Rémunération personnel non statutaire"/>
    <s v="462101110004"/>
    <s v="11  FEDERAAL WETENSCHAPSBELEID"/>
    <x v="1"/>
    <n v="4248"/>
    <n v="55"/>
    <s v="11. Politieke en sociale systemen, structuren en processen"/>
    <x v="7"/>
    <s v="Federale overheid"/>
    <x v="2"/>
    <x v="8"/>
    <s v="312 Administratie, controle, commissies, jury's..."/>
    <s v="312 Administration, contrôle, commissions, jurys..."/>
    <x v="6"/>
    <n v="2336.4"/>
  </r>
  <r>
    <s v="Fed. Raad voor Wetensch. beleid: bezold. voorzitter"/>
    <s v="Conseil féd. polit. scientif. : rénumération président"/>
    <s v="462101110010"/>
    <s v="11  FEDERAAL WETENSCHAPSBELEID"/>
    <x v="1"/>
    <n v="24"/>
    <n v="55"/>
    <s v="11. Politieke en sociale systemen, structuren en processen"/>
    <x v="7"/>
    <s v="Federale overheid"/>
    <x v="2"/>
    <x v="8"/>
    <s v="312 Administratie, controle, commissies, jury's..."/>
    <s v="312 Administration, contrôle, commissions, jurys..."/>
    <x v="6"/>
    <n v="13.2"/>
  </r>
  <r>
    <s v="Aankoop niet duurzame goederen &amp; diensten"/>
    <s v="Achats biens non durables et services"/>
    <s v="462101121101"/>
    <s v="11  FEDERAAL WETENSCHAPSBELEID"/>
    <x v="1"/>
    <n v="1198"/>
    <n v="55"/>
    <s v="11. Politieke en sociale systemen, structuren en processen"/>
    <x v="7"/>
    <s v="Federale overheid"/>
    <x v="2"/>
    <x v="8"/>
    <s v="312 Administratie, controle, commissies, jury's..."/>
    <s v="312 Administration, contrôle, commissions, jurys..."/>
    <x v="6"/>
    <n v="658.9"/>
  </r>
  <r>
    <s v="Bureautica-systeem POD"/>
    <s v="Système bureautique/informatique SPP"/>
    <s v="462101121104"/>
    <s v="11  FEDERAAL WETENSCHAPSBELEID"/>
    <x v="1"/>
    <n v="64"/>
    <n v="55"/>
    <s v="06. Industriële productie en technologie"/>
    <x v="0"/>
    <s v="Federale overheid"/>
    <x v="2"/>
    <x v="8"/>
    <s v="410 O&amp;O-programma's en -projecten (subsidies en terugvorderbare voorschotten)"/>
    <s v="410 Programmes et projets de R&amp;D (subventions et avances récupérables)"/>
    <x v="0"/>
    <n v="35.200000000000003"/>
  </r>
  <r>
    <s v="Fed. Raad voor Wetensch. beleid: werking"/>
    <s v="Conseil féd. polit. scientif. : fonctionnement"/>
    <s v="462101121110"/>
    <s v="11  FEDERAAL WETENSCHAPSBELEID"/>
    <x v="1"/>
    <n v="8"/>
    <n v="55"/>
    <s v="11. Politieke en sociale systemen, structuren en processen"/>
    <x v="7"/>
    <s v="Federale overheid"/>
    <x v="2"/>
    <x v="8"/>
    <s v="312 Administratie, controle, commissies, jury's..."/>
    <s v="312 Administration, contrôle, commissions, jurys..."/>
    <x v="6"/>
    <n v="4.4000000000000004"/>
  </r>
  <r>
    <s v="Promotie wetenschapsbeleid"/>
    <s v="Promotion politique scientifique"/>
    <s v="462101121121"/>
    <s v="11  FEDERAAL WETENSCHAPSBELEID"/>
    <x v="1"/>
    <n v="197"/>
    <n v="55"/>
    <s v="11. Politieke en sociale systemen, structuren en processen"/>
    <x v="7"/>
    <s v="Federale overheid"/>
    <x v="2"/>
    <x v="8"/>
    <s v="312 Administratie, controle, commissies, jury's..."/>
    <s v="312 Administration, contrôle, commissions, jurys..."/>
    <x v="6"/>
    <n v="108.35"/>
  </r>
  <r>
    <s v="Sociale dienst"/>
    <s v="Service social"/>
    <s v="462101416005"/>
    <s v="11  FEDERAAL WETENSCHAPSBELEID"/>
    <x v="1"/>
    <n v="201"/>
    <n v="55"/>
    <s v="11. Politieke en sociale systemen, structuren en processen"/>
    <x v="7"/>
    <s v="Federale overheid"/>
    <x v="2"/>
    <x v="8"/>
    <s v="312 Administratie, controle, commissies, jury's..."/>
    <s v="312 Administration, contrôle, commissions, jurys..."/>
    <x v="6"/>
    <n v="110.55"/>
  </r>
  <r>
    <s v="Duurzame goederen"/>
    <s v="Biens durables"/>
    <s v="462101742201"/>
    <s v="11  FEDERAAL WETENSCHAPSBELEID"/>
    <x v="1"/>
    <n v="51"/>
    <n v="55"/>
    <s v="11. Politieke en sociale systemen, structuren en processen"/>
    <x v="7"/>
    <s v="Federale overheid"/>
    <x v="2"/>
    <x v="8"/>
    <s v="312 Administratie, controle, commissies, jury's..."/>
    <s v="312 Administration, contrôle, commissions, jurys..."/>
    <x v="6"/>
    <n v="28.05"/>
  </r>
  <r>
    <s v="Investeringsuitgaven inzake de informatica"/>
    <s v="Dépenses d'investissement relatives à l'informatique"/>
    <s v="462101742204"/>
    <s v="11  FEDERAAL WETENSCHAPSBELEID"/>
    <x v="1"/>
    <n v="85"/>
    <n v="55"/>
    <s v="06. Industriële productie en technologie"/>
    <x v="0"/>
    <s v="Federale overheid"/>
    <x v="2"/>
    <x v="8"/>
    <s v="312 Administratie, controle, commissies, jury's..."/>
    <s v="312 Administration, contrôle, commissions, jurys..."/>
    <x v="6"/>
    <n v="46.75"/>
  </r>
  <r>
    <s v="Wetenschap voor duurzame ontwikkeling"/>
    <s v="Science pour développement durable"/>
    <s v="466011121117"/>
    <s v="11  FEDERAAL WETENSCHAPSBELEID"/>
    <x v="1"/>
    <n v="927"/>
    <n v="100"/>
    <s v="13. Algemene kennisvooruitgang: O&amp;O gefinancierd uit andere bronnen dan AUF"/>
    <x v="1"/>
    <s v="Federale overheid"/>
    <x v="2"/>
    <x v="8"/>
    <s v="324 Subsidies voor studies, enquêtes, expertise-contracten, onderzoekcontracten, acties n.e.g."/>
    <s v="324 Subventions pour études, enquêtes, contrats d'expertise, contrats de recherche, actions n.c.a."/>
    <x v="6"/>
    <n v="927"/>
  </r>
  <r>
    <s v="Beheer O&amp;O nationaal en IUAP"/>
    <s v="Gestion R&amp;D nationale et PAI"/>
    <s v="466011121118"/>
    <s v="11  FEDERAAL WETENSCHAPSBELEID"/>
    <x v="1"/>
    <n v="596"/>
    <n v="100"/>
    <s v="13. Algemene kennisvooruitgang: O&amp;O gefinancierd uit andere bronnen dan AUF"/>
    <x v="1"/>
    <s v="Federale overheid"/>
    <x v="2"/>
    <x v="8"/>
    <s v="430 IUAP - Interuniversitaire attractiepolen"/>
    <s v="430 PAI - Pôles d'Attraction interuniversitaires"/>
    <x v="0"/>
    <n v="596"/>
  </r>
  <r>
    <s v="Contrac-Regeringsinit O&amp;O nationaal - Deel ABDA"/>
    <s v="Cont-Impuls gouver R&amp;D national - Partie ABDA"/>
    <s v="466011413051"/>
    <s v="11  FEDERAAL WETENSCHAPSBELEID"/>
    <x v="1"/>
    <n v="8302"/>
    <n v="6.8182883371439642"/>
    <s v="01. Exploratie en exploitatie van het aardse milieu"/>
    <x v="8"/>
    <s v="Federale overheid"/>
    <x v="2"/>
    <x v="8"/>
    <s v="410 O&amp;O-programma's en -projecten (subsidies en terugvorderbare voorschotten)"/>
    <s v="410 Programmes et projets de R&amp;D (subventions et avances récupérables)"/>
    <x v="0"/>
    <n v="566.05429774969195"/>
  </r>
  <r>
    <s v="Contrac-Regeringsinit O&amp;O nationaal - Deel ABDA"/>
    <s v="Cont-Impuls gouver R&amp;D national - Partie ABDA"/>
    <s v="466011413051"/>
    <s v="11  FEDERAAL WETENSCHAPSBELEID"/>
    <x v="1"/>
    <n v="8302"/>
    <n v="24.237507344161099"/>
    <s v="02. Milieubeheer en milieuzorg"/>
    <x v="9"/>
    <s v="Federale overheid"/>
    <x v="2"/>
    <x v="8"/>
    <s v="410 O&amp;O-programma's en -projecten (subsidies en terugvorderbare voorschotten)"/>
    <s v="410 Programmes et projets de R&amp;D (subventions et avances récupérables)"/>
    <x v="0"/>
    <n v="2012.1978597122545"/>
  </r>
  <r>
    <s v="Contrac-Regeringsinit O&amp;O nationaal - Deel ABDA"/>
    <s v="Cont-Impuls gouver R&amp;D national - Partie ABDA"/>
    <s v="466011413051"/>
    <s v="11  FEDERAAL WETENSCHAPSBELEID"/>
    <x v="1"/>
    <n v="8302"/>
    <n v="3.5672783980912008"/>
    <s v="03. Exploratie en exploitatie van de ruimte"/>
    <x v="10"/>
    <s v="Federale overheid"/>
    <x v="2"/>
    <x v="8"/>
    <s v="410 O&amp;O-programma's en -projecten (subsidies en terugvorderbare voorschotten)"/>
    <s v="410 Programmes et projets de R&amp;D (subventions et avances récupérables)"/>
    <x v="0"/>
    <n v="296.15545260953149"/>
  </r>
  <r>
    <s v="Contrac-Regeringsinit O&amp;O nationaal - Deel ABDA"/>
    <s v="Cont-Impuls gouver R&amp;D national - Partie ABDA"/>
    <s v="466011413051"/>
    <s v="11  FEDERAAL WETENSCHAPSBELEID"/>
    <x v="1"/>
    <n v="8302"/>
    <n v="5.1019007647872989"/>
    <s v="06. Industriële productie en technologie"/>
    <x v="0"/>
    <s v="Federale overheid"/>
    <x v="2"/>
    <x v="8"/>
    <s v="410 O&amp;O-programma's en -projecten (subsidies en terugvorderbare voorschotten)"/>
    <s v="410 Programmes et projets de R&amp;D (subventions et avances récupérables)"/>
    <x v="0"/>
    <n v="423.55980149264155"/>
  </r>
  <r>
    <s v="Contrac-Regeringsinit O&amp;O nationaal - Deel ABDA"/>
    <s v="Cont-Impuls gouver R&amp;D national - Partie ABDA"/>
    <s v="466011413051"/>
    <s v="11  FEDERAAL WETENSCHAPSBELEID"/>
    <x v="1"/>
    <n v="8302"/>
    <n v="2.5509503823936495"/>
    <s v="07. Gezondheid"/>
    <x v="4"/>
    <s v="Federale overheid"/>
    <x v="2"/>
    <x v="8"/>
    <s v="410 O&amp;O-programma's en -projecten (subsidies en terugvorderbare voorschotten)"/>
    <s v="410 Programmes et projets de R&amp;D (subventions et avances récupérables)"/>
    <x v="0"/>
    <n v="211.77990074632078"/>
  </r>
  <r>
    <s v="Contrac-Regeringsinit O&amp;O nationaal - Deel ABDA"/>
    <s v="Cont-Impuls gouver R&amp;D national - Partie ABDA"/>
    <s v="466011413051"/>
    <s v="11  FEDERAAL WETENSCHAPSBELEID"/>
    <x v="1"/>
    <n v="8302"/>
    <n v="2.5509503823936495"/>
    <s v="08. Landbouw"/>
    <x v="6"/>
    <s v="Federale overheid"/>
    <x v="2"/>
    <x v="8"/>
    <s v="410 O&amp;O-programma's en -projecten (subsidies en terugvorderbare voorschotten)"/>
    <s v="410 Programmes et projets de R&amp;D (subventions et avances récupérables)"/>
    <x v="0"/>
    <n v="211.77990074632078"/>
  </r>
  <r>
    <s v="Contrac-Regeringsinit O&amp;O nationaal - Deel ABDA"/>
    <s v="Cont-Impuls gouver R&amp;D national - Partie ABDA"/>
    <s v="466011413051"/>
    <s v="11  FEDERAAL WETENSCHAPSBELEID"/>
    <x v="1"/>
    <n v="8302"/>
    <n v="28.161937066933632"/>
    <s v="10. Cultuur, recreatie, godsdienst en media"/>
    <x v="5"/>
    <s v="Federale overheid"/>
    <x v="2"/>
    <x v="8"/>
    <s v="410 O&amp;O-programma's en -projecten (subsidies en terugvorderbare voorschotten)"/>
    <s v="410 Programmes et projets de R&amp;D (subventions et avances récupérables)"/>
    <x v="0"/>
    <n v="2338.0040152968299"/>
  </r>
  <r>
    <s v="Contrac-Regeringsinit O&amp;O nationaal - Deel ABDA"/>
    <s v="Cont-Impuls gouver R&amp;D national - Partie ABDA"/>
    <s v="466011413051"/>
    <s v="11  FEDERAAL WETENSCHAPSBELEID"/>
    <x v="1"/>
    <n v="8302"/>
    <n v="10.701804269403908"/>
    <s v="11. Politieke en sociale systemen, structuren en processen"/>
    <x v="7"/>
    <s v="Federale overheid"/>
    <x v="2"/>
    <x v="8"/>
    <s v="410 O&amp;O-programma's en -projecten (subsidies en terugvorderbare voorschotten)"/>
    <s v="410 Programmes et projets de R&amp;D (subventions et avances récupérables)"/>
    <x v="0"/>
    <n v="888.46379044591242"/>
  </r>
  <r>
    <s v="Contrac-Regeringsinit O&amp;O nationaal - Deel ABDA"/>
    <s v="Cont-Impuls gouver R&amp;D national - Partie ABDA"/>
    <s v="466011413051"/>
    <s v="11  FEDERAAL WETENSCHAPSBELEID"/>
    <x v="1"/>
    <n v="8302"/>
    <n v="16.309383054691597"/>
    <s v="13. Algemene kennisvooruitgang: O&amp;O gefinancierd uit andere bronnen dan AUF"/>
    <x v="1"/>
    <s v="Federale overheid"/>
    <x v="2"/>
    <x v="8"/>
    <s v="410 O&amp;O-programma's en -projecten (subsidies en terugvorderbare voorschotten)"/>
    <s v="410 Programmes et projets de R&amp;D (subventions et avances récupérables)"/>
    <x v="0"/>
    <n v="1354.0049812004966"/>
  </r>
  <r>
    <s v="Opdrachten voor derden ABDA"/>
    <s v="Missions pour tiers partie SACA"/>
    <s v="466011413071"/>
    <s v="11  FEDERAAL WETENSCHAPSBELEID"/>
    <x v="1"/>
    <n v="72"/>
    <n v="100"/>
    <s v="11. Politieke en sociale systemen, structuren en processen"/>
    <x v="7"/>
    <s v="Federale overheid"/>
    <x v="2"/>
    <x v="8"/>
    <s v="314 Subsidies voor studies, enquêtes, onderzoek-contracten, acties n.e.g."/>
    <s v="314 Subventions pour études, enquêtes, contrats de recherche, actions n.c.a."/>
    <x v="6"/>
    <n v="72"/>
  </r>
  <r>
    <s v="Interuniversitaire attractiepolen (autonoom onderwijs)"/>
    <s v="Pôles d'attraction interuniversitaires (enseignement autonome)"/>
    <s v="466011443001"/>
    <s v="11  FEDERAAL WETENSCHAPSBELEID"/>
    <x v="1"/>
    <n v="31306"/>
    <n v="100"/>
    <s v="13. Algemene kennisvooruitgang: O&amp;O gefinancierd uit andere bronnen dan AUF"/>
    <x v="1"/>
    <s v="Federale overheid"/>
    <x v="2"/>
    <x v="8"/>
    <s v="430 IUAP - Interuniversitaire attractiepolen"/>
    <s v="430 PAI - Pôles d'Attraction interuniversitaires"/>
    <x v="0"/>
    <n v="31306"/>
  </r>
  <r>
    <s v="Contrac-Regeringsinit O&amp;O nationaal"/>
    <s v="Cont-Impuls gouver R&amp;D national"/>
    <s v="466011450051"/>
    <s v="11  FEDERAAL WETENSCHAPSBELEID"/>
    <x v="1"/>
    <n v="24089"/>
    <n v="7.6741350596196511"/>
    <s v="01. Exploratie en exploitatie van het aardse milieu"/>
    <x v="8"/>
    <s v="Federale overheid"/>
    <x v="2"/>
    <x v="8"/>
    <s v="410 O&amp;O-programma's en -projecten (subsidies en terugvorderbare voorschotten)"/>
    <s v="410 Programmes et projets de R&amp;D (subventions et avances récupérables)"/>
    <x v="0"/>
    <n v="1848.6223945117777"/>
  </r>
  <r>
    <s v="Contrac-Regeringsinit O&amp;O nationaal"/>
    <s v="Cont-Impuls gouver R&amp;D national"/>
    <s v="466011450051"/>
    <s v="11  FEDERAAL WETENSCHAPSBELEID"/>
    <x v="1"/>
    <n v="24089"/>
    <n v="12.566951437418847"/>
    <s v="02. Milieubeheer en milieuzorg"/>
    <x v="9"/>
    <s v="Federale overheid"/>
    <x v="2"/>
    <x v="8"/>
    <s v="410 O&amp;O-programma's en -projecten (subsidies en terugvorderbare voorschotten)"/>
    <s v="410 Programmes et projets de R&amp;D (subventions et avances récupérables)"/>
    <x v="0"/>
    <n v="3027.252931759826"/>
  </r>
  <r>
    <s v="Contrac-Regeringsinit O&amp;O nationaal"/>
    <s v="Cont-Impuls gouver R&amp;D national"/>
    <s v="466011450051"/>
    <s v="11  FEDERAAL WETENSCHAPSBELEID"/>
    <x v="1"/>
    <n v="24089"/>
    <n v="0.7194797469973685"/>
    <s v="03. Exploratie en exploitatie van de ruimte"/>
    <x v="10"/>
    <s v="Federale overheid"/>
    <x v="2"/>
    <x v="8"/>
    <s v="410 O&amp;O-programma's en -projecten (subsidies en terugvorderbare voorschotten)"/>
    <s v="410 Programmes et projets de R&amp;D (subventions et avances récupérables)"/>
    <x v="0"/>
    <n v="173.31547625419611"/>
  </r>
  <r>
    <s v="Contrac-Regeringsinit O&amp;O nationaal"/>
    <s v="Cont-Impuls gouver R&amp;D national"/>
    <s v="466011450051"/>
    <s v="11  FEDERAAL WETENSCHAPSBELEID"/>
    <x v="1"/>
    <n v="24089"/>
    <n v="5.3543998527487462"/>
    <s v="06. Industriële productie en technologie"/>
    <x v="0"/>
    <s v="Federale overheid"/>
    <x v="2"/>
    <x v="8"/>
    <s v="410 O&amp;O-programma's en -projecten (subsidies en terugvorderbare voorschotten)"/>
    <s v="410 Programmes et projets de R&amp;D (subventions et avances récupérables)"/>
    <x v="0"/>
    <n v="1289.8213805286455"/>
  </r>
  <r>
    <s v="Contrac-Regeringsinit O&amp;O nationaal"/>
    <s v="Cont-Impuls gouver R&amp;D national"/>
    <s v="466011450051"/>
    <s v="11  FEDERAAL WETENSCHAPSBELEID"/>
    <x v="1"/>
    <n v="24089"/>
    <n v="2.6771999263743731"/>
    <s v="07. Gezondheid"/>
    <x v="4"/>
    <s v="Federale overheid"/>
    <x v="2"/>
    <x v="8"/>
    <s v="410 O&amp;O-programma's en -projecten (subsidies en terugvorderbare voorschotten)"/>
    <s v="410 Programmes et projets de R&amp;D (subventions et avances récupérables)"/>
    <x v="0"/>
    <n v="644.91069026432274"/>
  </r>
  <r>
    <s v="Contrac-Regeringsinit O&amp;O nationaal"/>
    <s v="Cont-Impuls gouver R&amp;D national"/>
    <s v="466011450051"/>
    <s v="11  FEDERAAL WETENSCHAPSBELEID"/>
    <x v="1"/>
    <n v="24089"/>
    <n v="2.6771999263743731"/>
    <s v="08. Landbouw"/>
    <x v="6"/>
    <s v="Federale overheid"/>
    <x v="2"/>
    <x v="8"/>
    <s v="410 O&amp;O-programma's en -projecten (subsidies en terugvorderbare voorschotten)"/>
    <s v="410 Programmes et projets de R&amp;D (subventions et avances récupérables)"/>
    <x v="0"/>
    <n v="644.91069026432274"/>
  </r>
  <r>
    <s v="Contrac-Regeringsinit O&amp;O nationaal"/>
    <s v="Cont-Impuls gouver R&amp;D national"/>
    <s v="466011450051"/>
    <s v="11  FEDERAAL WETENSCHAPSBELEID"/>
    <x v="1"/>
    <n v="24089"/>
    <n v="8.2617118610681768"/>
    <s v="10. Cultuur, recreatie, godsdienst en media"/>
    <x v="5"/>
    <s v="Federale overheid"/>
    <x v="2"/>
    <x v="8"/>
    <s v="410 O&amp;O-programma's en -projecten (subsidies en terugvorderbare voorschotten)"/>
    <s v="410 Programmes et projets de R&amp;D (subventions et avances récupérables)"/>
    <x v="0"/>
    <n v="1990.163770212713"/>
  </r>
  <r>
    <s v="Contrac-Regeringsinit O&amp;O nationaal"/>
    <s v="Cont-Impuls gouver R&amp;D national"/>
    <s v="466011450051"/>
    <s v="11  FEDERAAL WETENSCHAPSBELEID"/>
    <x v="1"/>
    <n v="24089"/>
    <n v="14.393620430162738"/>
    <s v="11. Politieke en sociale systemen, structuren en processen"/>
    <x v="7"/>
    <s v="Federale overheid"/>
    <x v="2"/>
    <x v="8"/>
    <s v="410 O&amp;O-programma's en -projecten (subsidies en terugvorderbare voorschotten)"/>
    <s v="410 Programmes et projets de R&amp;D (subventions et avances récupérables)"/>
    <x v="0"/>
    <n v="3467.2792254219016"/>
  </r>
  <r>
    <s v="Contrac-Regeringsinit O&amp;O nationaal"/>
    <s v="Cont-Impuls gouver R&amp;D national"/>
    <s v="466011450051"/>
    <s v="11  FEDERAAL WETENSCHAPSBELEID"/>
    <x v="1"/>
    <n v="24089"/>
    <n v="45.675301759235722"/>
    <s v="13. Algemene kennisvooruitgang: O&amp;O gefinancierd uit andere bronnen dan AUF"/>
    <x v="1"/>
    <s v="Federale overheid"/>
    <x v="2"/>
    <x v="8"/>
    <s v="410 O&amp;O-programma's en -projecten (subsidies en terugvorderbare voorschotten)"/>
    <s v="410 Programmes et projets de R&amp;D (subventions et avances récupérables)"/>
    <x v="0"/>
    <n v="11002.723440782293"/>
  </r>
  <r>
    <s v="Opdracht voor derden"/>
    <s v="Mission pour tiers"/>
    <s v="466011450071"/>
    <s v="11  FEDERAAL WETENSCHAPSBELEID"/>
    <x v="1"/>
    <n v="800"/>
    <n v="100"/>
    <s v="11. Politieke en sociale systemen, structuren en processen"/>
    <x v="7"/>
    <s v="Federale overheid"/>
    <x v="2"/>
    <x v="8"/>
    <s v="314 Subsidies voor studies, enquêtes, onderzoek-contracten, acties n.e.g."/>
    <s v="314 Subventions pour études, enquêtes, contrats de recherche, actions n.c.a."/>
    <x v="6"/>
    <n v="800"/>
  </r>
  <r>
    <s v="Acad. Overz. Wetensc. (wedde personeel)"/>
    <s v="Acad. Sciences d'Outre-Mer. (traitement du personnel)"/>
    <s v="466013110004"/>
    <s v="11  FEDERAAL WETENSCHAPSBELEID"/>
    <x v="1"/>
    <n v="377"/>
    <n v="55"/>
    <s v="01. Exploratie en exploitatie van het aardse milieu"/>
    <x v="8"/>
    <s v="Federale overheid"/>
    <x v="2"/>
    <x v="8"/>
    <s v="211 Basisfinanciering, werking, investeringen van de WI"/>
    <s v="211 Financement de base, fonctionnement, investissements des IS"/>
    <x v="5"/>
    <n v="207.35"/>
  </r>
  <r>
    <s v="Academie Overzeese Wetenschappen (O)(financ. wet. publikaties)"/>
    <s v="Académie Sciences d'Outre-Mer (fin. publ. scient.)"/>
    <s v="466013413001"/>
    <s v="11  FEDERAAL WETENSCHAPSBELEID"/>
    <x v="1"/>
    <n v="110"/>
    <n v="55"/>
    <s v="01. Exploratie en exploitatie van het aardse milieu"/>
    <x v="8"/>
    <s v="Federale overheid"/>
    <x v="2"/>
    <x v="8"/>
    <s v="211 Basisfinanciering, werking, investeringen van de WI"/>
    <s v="211 Financement de base, fonctionnement, investissements des IS"/>
    <x v="5"/>
    <n v="60.5"/>
  </r>
  <r>
    <s v="Toelage academie voor de nationale commissies"/>
    <s v="Subv. Académie pour les commissions nationales"/>
    <s v="466013413005"/>
    <s v="11  FEDERAAL WETENSCHAPSBELEID"/>
    <x v="1"/>
    <n v="261"/>
    <n v="55"/>
    <s v="10. Cultuur, recreatie, godsdienst en media"/>
    <x v="5"/>
    <s v="Federale overheid"/>
    <x v="2"/>
    <x v="8"/>
    <s v="220 Academies"/>
    <s v="220 Académies"/>
    <x v="5"/>
    <n v="143.55000000000001"/>
  </r>
  <r>
    <s v="Dekken van de O&amp;O uitgaven van vliegtuig AIRBUS"/>
    <s v="Couverture des dépenses de R&amp;D des avions AIRBUS"/>
    <s v="466014811201"/>
    <s v="11  FEDERAAL WETENSCHAPSBELEID"/>
    <x v="1"/>
    <n v="8956"/>
    <n v="100"/>
    <s v="06. Industriële productie en technologie"/>
    <x v="0"/>
    <s v="Federale overheid"/>
    <x v="2"/>
    <x v="8"/>
    <s v="625 Fonds bestemd voor de financiering van het industrieel onderzoek (subsidies en terugvorderbare voorschotten)"/>
    <s v="625 Fonds destiné au financement de la recherche industrielle (subventions et avances récupérables)"/>
    <x v="1"/>
    <n v="8956"/>
  </r>
  <r>
    <s v="Dotatie  DWTI"/>
    <s v="Dotation SIST"/>
    <s v="466015413001"/>
    <s v="11  FEDERAAL WETENSCHAPSBELEID"/>
    <x v="1"/>
    <n v="108"/>
    <n v="55"/>
    <s v="10. Cultuur, recreatie, godsdienst en media"/>
    <x v="5"/>
    <s v="Federale overheid"/>
    <x v="2"/>
    <x v="8"/>
    <s v="323 Subsidies aan instellingen en verenigingen n.e.g."/>
    <s v="323 Subventions aux institutions et associations n.c.a."/>
    <x v="6"/>
    <n v="59.4"/>
  </r>
  <r>
    <s v="Dotatie  Belnet"/>
    <s v="Dotation Belnet"/>
    <s v="466015413002"/>
    <s v="11  FEDERAAL WETENSCHAPSBELEID"/>
    <x v="1"/>
    <n v="7093"/>
    <n v="55"/>
    <s v="04. Transport, telecommunicatie en andere infrastructuur"/>
    <x v="11"/>
    <s v="Federale overheid"/>
    <x v="2"/>
    <x v="8"/>
    <s v="323 Subsidies aan instellingen en verenigingen n.e.g."/>
    <s v="323 Subventions aux institutions et associations n.c.a."/>
    <x v="6"/>
    <n v="3901.15"/>
  </r>
  <r>
    <s v="Dotatie Polar Secretaris"/>
    <s v="Dotation Secrétariat polaire"/>
    <s v="466015413003"/>
    <s v="11  FEDERAAL WETENSCHAPSBELEID"/>
    <x v="1"/>
    <n v="3277"/>
    <n v="55"/>
    <s v="01. Exploratie en exploitatie van het aardse milieu"/>
    <x v="8"/>
    <s v="Federale overheid"/>
    <x v="2"/>
    <x v="8"/>
    <s v="410 O&amp;O-programma's en -projecten (subsidies en terugvorderbare voorschotten)"/>
    <s v="410 Programmes et projets de R&amp;D (subventions et avances récupérables)"/>
    <x v="0"/>
    <n v="1802.35"/>
  </r>
  <r>
    <s v="Toelage SCK (Project MYRRHA)"/>
    <s v="Dotation au CEN (Projet MYRRHA)"/>
    <s v="466016414040"/>
    <s v="11  FEDERAAL WETENSCHAPSBELEID"/>
    <x v="1"/>
    <n v="10000"/>
    <n v="55"/>
    <s v="05. Energie"/>
    <x v="12"/>
    <s v="Federale overheid"/>
    <x v="2"/>
    <x v="8"/>
    <s v="233 SCK - Studiecentrum voor Kernenergie"/>
    <s v="233 CEN - Centre d'études de l'énergie nucléaire"/>
    <x v="5"/>
    <n v="5500"/>
  </r>
  <r>
    <s v="Beheer van 0&amp;0 internationaal"/>
    <s v="Gestion de la R&amp;D international"/>
    <s v="466021121119"/>
    <s v="11  FEDERAAL WETENSCHAPSBELEID"/>
    <x v="1"/>
    <n v="127"/>
    <n v="55"/>
    <s v="03. Exploratie en exploitatie van de ruimte"/>
    <x v="10"/>
    <s v="Federale overheid"/>
    <x v="2"/>
    <x v="8"/>
    <s v="710 Ruimteprogramma's en -organisaties"/>
    <s v="710 Programmes et organisations dans le domaine de l'espace"/>
    <x v="3"/>
    <n v="69.849999999999994"/>
  </r>
  <r>
    <s v="Contrac-Regeringsinit O&amp;O internationaal - Deel ADBA"/>
    <s v="Cont-Impuls gouver R&amp;D international - Partie SACA"/>
    <s v="466021413057"/>
    <s v="11  FEDERAAL WETENSCHAPSBELEID"/>
    <x v="1"/>
    <n v="850"/>
    <n v="92.280344064007579"/>
    <s v="02. Milieubeheer en milieuzorg"/>
    <x v="9"/>
    <s v="Federale overheid"/>
    <x v="2"/>
    <x v="8"/>
    <s v="730 Andere programma's en projecten op internationaal vlak"/>
    <s v="730 Autres programmes et projets au niveau international"/>
    <x v="3"/>
    <n v="784.38292454406439"/>
  </r>
  <r>
    <s v="Contrac-Regeringsinit O&amp;O internationaal - Deel ADBA"/>
    <s v="Cont-Impuls gouver R&amp;D international - Partie SACA"/>
    <s v="466021413057"/>
    <s v="11  FEDERAAL WETENSCHAPSBELEID"/>
    <x v="1"/>
    <n v="850"/>
    <n v="0.77196559359924199"/>
    <s v="11. Politieke en sociale systemen, structuren en processen"/>
    <x v="7"/>
    <s v="Federale overheid"/>
    <x v="2"/>
    <x v="8"/>
    <s v="730 Andere programma's en projecten op internationaal vlak"/>
    <s v="730 Autres programmes et projets au niveau international"/>
    <x v="3"/>
    <n v="6.5617075455935572"/>
  </r>
  <r>
    <s v="Contrac-Regeringsinit O&amp;O internationaal - Deel ADBA"/>
    <s v="Cont-Impuls gouver R&amp;D international - Partie SACA"/>
    <s v="466021413057"/>
    <s v="11  FEDERAAL WETENSCHAPSBELEID"/>
    <x v="1"/>
    <n v="850"/>
    <n v="0.77196559359924199"/>
    <s v="12. Algemene kennisvooruitgang: O&amp;O gefinancierd uit algemene universiteitsfondsen (AUF)"/>
    <x v="3"/>
    <s v="Federale overheid"/>
    <x v="2"/>
    <x v="8"/>
    <s v="730 Andere programma's en projecten op internationaal vlak"/>
    <s v="730 Autres programmes et projets au niveau international"/>
    <x v="3"/>
    <n v="6.5617075455935572"/>
  </r>
  <r>
    <s v="Contrac-Regeringsinit O&amp;O internationaal - Deel ADBA"/>
    <s v="Cont-Impuls gouver R&amp;D international - Partie SACA"/>
    <s v="466021413057"/>
    <s v="11  FEDERAAL WETENSCHAPSBELEID"/>
    <x v="1"/>
    <n v="850"/>
    <n v="6.175724748793936"/>
    <s v="13. Algemene kennisvooruitgang: O&amp;O gefinancierd uit andere bronnen dan AUF"/>
    <x v="1"/>
    <s v="Federale overheid"/>
    <x v="2"/>
    <x v="8"/>
    <s v="730 Andere programma's en projecten op internationaal vlak"/>
    <s v="730 Autres programmes et projets au niveau international"/>
    <x v="3"/>
    <n v="52.493660364748457"/>
  </r>
  <r>
    <s v="Contracten - O&amp;O - internationaal"/>
    <s v="Contrats - R&amp;D - international"/>
    <s v="466021450057"/>
    <s v="11  FEDERAAL WETENSCHAPSBELEID"/>
    <x v="1"/>
    <n v="1982"/>
    <n v="18.298745441227197"/>
    <s v="01. Exploratie en exploitatie van het aardse milieu"/>
    <x v="8"/>
    <s v="Federale overheid"/>
    <x v="2"/>
    <x v="8"/>
    <s v="730 Andere programma's en projecten op internationaal vlak"/>
    <s v="730 Autres programmes et projets au niveau international"/>
    <x v="3"/>
    <n v="362.681134645123"/>
  </r>
  <r>
    <s v="Contracten - O&amp;O - internationaal"/>
    <s v="Contrats - R&amp;D - international"/>
    <s v="466021450057"/>
    <s v="11  FEDERAAL WETENSCHAPSBELEID"/>
    <x v="1"/>
    <n v="1982"/>
    <n v="34.971564109619834"/>
    <s v="02. Milieubeheer en milieuzorg"/>
    <x v="9"/>
    <s v="Federale overheid"/>
    <x v="2"/>
    <x v="8"/>
    <s v="730 Andere programma's en projecten op internationaal vlak"/>
    <s v="730 Autres programmes et projets au niveau international"/>
    <x v="3"/>
    <n v="693.1364006526652"/>
  </r>
  <r>
    <s v="Contracten - O&amp;O - internationaal"/>
    <s v="Contrats - R&amp;D - international"/>
    <s v="466021450057"/>
    <s v="11  FEDERAAL WETENSCHAPSBELEID"/>
    <x v="1"/>
    <n v="1982"/>
    <n v="1.0756778893544017"/>
    <s v="03. Exploratie en exploitatie van de ruimte"/>
    <x v="10"/>
    <s v="Federale overheid"/>
    <x v="2"/>
    <x v="8"/>
    <s v="730 Andere programma's en projecten op internationaal vlak"/>
    <s v="730 Autres programmes et projets au niveau international"/>
    <x v="3"/>
    <n v="21.319935767004239"/>
  </r>
  <r>
    <s v="Contracten - O&amp;O - internationaal"/>
    <s v="Contrats - R&amp;D - international"/>
    <s v="466021450057"/>
    <s v="11  FEDERAAL WETENSCHAPSBELEID"/>
    <x v="1"/>
    <n v="1982"/>
    <n v="12.370295727575616"/>
    <s v="05. Energie"/>
    <x v="12"/>
    <s v="Federale overheid"/>
    <x v="2"/>
    <x v="8"/>
    <s v="730 Andere programma's en projecten op internationaal vlak"/>
    <s v="730 Autres programmes et projets au niveau international"/>
    <x v="3"/>
    <n v="245.17926132054873"/>
  </r>
  <r>
    <s v="Contracten - O&amp;O - internationaal"/>
    <s v="Contrats - R&amp;D - international"/>
    <s v="466021450057"/>
    <s v="11  FEDERAAL WETENSCHAPSBELEID"/>
    <x v="1"/>
    <n v="1982"/>
    <n v="4.3027115574176067"/>
    <s v="06. Industriële productie en technologie"/>
    <x v="0"/>
    <s v="Federale overheid"/>
    <x v="2"/>
    <x v="8"/>
    <s v="730 Andere programma's en projecten op internationaal vlak"/>
    <s v="730 Autres programmes et projets au niveau international"/>
    <x v="3"/>
    <n v="85.279743068016955"/>
  </r>
  <r>
    <s v="Contracten - O&amp;O - internationaal"/>
    <s v="Contrats - R&amp;D - international"/>
    <s v="466021450057"/>
    <s v="11  FEDERAAL WETENSCHAPSBELEID"/>
    <x v="1"/>
    <n v="1982"/>
    <n v="13.445973616930019"/>
    <s v="07. Gezondheid"/>
    <x v="4"/>
    <s v="Federale overheid"/>
    <x v="2"/>
    <x v="8"/>
    <s v="730 Andere programma's en projecten op internationaal vlak"/>
    <s v="730 Autres programmes et projets au niveau international"/>
    <x v="3"/>
    <n v="266.49919708755294"/>
  </r>
  <r>
    <s v="Contracten - O&amp;O - internationaal"/>
    <s v="Contrats - R&amp;D - international"/>
    <s v="466021450057"/>
    <s v="11  FEDERAAL WETENSCHAPSBELEID"/>
    <x v="1"/>
    <n v="1982"/>
    <n v="4.3795224382700502"/>
    <s v="10. Cultuur, recreatie, godsdienst en media"/>
    <x v="5"/>
    <s v="Federale overheid"/>
    <x v="2"/>
    <x v="8"/>
    <s v="730 Andere programma's en projecten op internationaal vlak"/>
    <s v="730 Autres programmes et projets au niveau international"/>
    <x v="3"/>
    <n v="86.802134726512392"/>
  </r>
  <r>
    <s v="Contracten - O&amp;O - internationaal"/>
    <s v="Contrats - R&amp;D - international"/>
    <s v="466021450057"/>
    <s v="11  FEDERAAL WETENSCHAPSBELEID"/>
    <x v="1"/>
    <n v="1982"/>
    <n v="7.0279062136250952"/>
    <s v="11. Politieke en sociale systemen, structuren en processen"/>
    <x v="7"/>
    <s v="Federale overheid"/>
    <x v="2"/>
    <x v="8"/>
    <s v="730 Andere programma's en projecten op internationaal vlak"/>
    <s v="730 Autres programmes et projets au niveau international"/>
    <x v="3"/>
    <n v="139.2931011540494"/>
  </r>
  <r>
    <s v="Contracten - O&amp;O - internationaal"/>
    <s v="Contrats - R&amp;D - international"/>
    <s v="466021450057"/>
    <s v="11  FEDERAAL WETENSCHAPSBELEID"/>
    <x v="1"/>
    <n v="1982"/>
    <n v="0.45862255622001991"/>
    <s v="12. Algemene kennisvooruitgang: O&amp;O gefinancierd uit algemene universiteitsfondsen (AUF)"/>
    <x v="3"/>
    <s v="Federale overheid"/>
    <x v="2"/>
    <x v="8"/>
    <s v="730 Andere programma's en projecten op internationaal vlak"/>
    <s v="730 Autres programmes et projets au niveau international"/>
    <x v="3"/>
    <n v="9.0898990642807949"/>
  </r>
  <r>
    <s v="Contracten - O&amp;O - internationaal"/>
    <s v="Contrats - R&amp;D - international"/>
    <s v="466021450057"/>
    <s v="11  FEDERAAL WETENSCHAPSBELEID"/>
    <x v="1"/>
    <n v="1982"/>
    <n v="3.6689804497601592"/>
    <s v="13. Algemene kennisvooruitgang: O&amp;O gefinancierd uit andere bronnen dan AUF"/>
    <x v="1"/>
    <s v="Federale overheid"/>
    <x v="2"/>
    <x v="8"/>
    <s v="730 Andere programma's en projecten op internationaal vlak"/>
    <s v="730 Autres programmes et projets au niveau international"/>
    <x v="3"/>
    <n v="72.719192514246359"/>
  </r>
  <r>
    <s v="Personeel voor de Ruimte"/>
    <s v="Personnel du spatial"/>
    <s v="466022110020"/>
    <s v="11  FEDERAAL WETENSCHAPSBELEID"/>
    <x v="1"/>
    <n v="911"/>
    <n v="55"/>
    <s v="03. Exploratie en exploitatie van de ruimte"/>
    <x v="10"/>
    <s v="Federale overheid"/>
    <x v="2"/>
    <x v="8"/>
    <s v="710 Ruimteprogramma's en -organisaties"/>
    <s v="710 Programmes et organisations dans le domaine de l'espace"/>
    <x v="3"/>
    <n v="501.05"/>
  </r>
  <r>
    <s v="Federale ondersteuning vh ruimtevaartonderzoek en operationele steun"/>
    <s v="Soutien fédéral à la recherche spatiale et appui opérationnel"/>
    <s v="466022121121"/>
    <s v="11  FEDERAAL WETENSCHAPSBELEID"/>
    <x v="1"/>
    <n v="629"/>
    <n v="100"/>
    <s v="03. Exploratie en exploitatie van de ruimte"/>
    <x v="10"/>
    <s v="Federale overheid"/>
    <x v="2"/>
    <x v="8"/>
    <s v="710 Ruimteprogramma's en -organisaties"/>
    <s v="710 Programmes et organisations dans le domaine de l'espace"/>
    <x v="3"/>
    <n v="629"/>
  </r>
  <r>
    <s v="Beheer van Ruimte"/>
    <s v="Gestion du spacial"/>
    <s v="466022121122"/>
    <s v="11  FEDERAAL WETENSCHAPSBELEID"/>
    <x v="1"/>
    <n v="526"/>
    <n v="100"/>
    <s v="03. Exploratie en exploitatie van de ruimte"/>
    <x v="10"/>
    <s v="Federale overheid"/>
    <x v="2"/>
    <x v="8"/>
    <s v="710 Ruimteprogramma's en -organisaties"/>
    <s v="710 Programmes et organisations dans le domaine de l'espace"/>
    <x v="3"/>
    <n v="526"/>
  </r>
  <r>
    <s v="ESA-ruimtevaartprogramma's"/>
    <s v="Programmes spatiaux ASE"/>
    <s v="466022354012"/>
    <s v="11  FEDERAAL WETENSCHAPSBELEID"/>
    <x v="1"/>
    <n v="189857"/>
    <n v="100"/>
    <s v="03. Exploratie en exploitatie van de ruimte"/>
    <x v="10"/>
    <s v="Federale overheid"/>
    <x v="2"/>
    <x v="8"/>
    <s v="710 Ruimteprogramma's en -organisaties"/>
    <s v="710 Programmes et organisations dans le domaine de l'espace"/>
    <x v="3"/>
    <n v="189857"/>
  </r>
  <r>
    <s v="Fedondersteun ruimtevaart - Deel ADBA"/>
    <s v="Soutien fed rech spatiale - Partie SACA"/>
    <s v="466022413021"/>
    <s v="11  FEDERAAL WETENSCHAPSBELEID"/>
    <x v="1"/>
    <n v="1052"/>
    <n v="100"/>
    <s v="03. Exploratie en exploitatie van de ruimte"/>
    <x v="10"/>
    <s v="Federale overheid"/>
    <x v="2"/>
    <x v="8"/>
    <s v="710 Ruimteprogramma's en -organisaties"/>
    <s v="710 Programmes et organisations dans le domaine de l'espace"/>
    <x v="3"/>
    <n v="1052"/>
  </r>
  <r>
    <s v="Federale ondersteuning ruimtevaart"/>
    <s v="Soutien fédérale spatiale"/>
    <s v="466022450021"/>
    <s v="11  FEDERAAL WETENSCHAPSBELEID"/>
    <x v="1"/>
    <n v="2456"/>
    <n v="100"/>
    <s v="03. Exploratie en exploitatie van de ruimte"/>
    <x v="10"/>
    <s v="Federale overheid"/>
    <x v="2"/>
    <x v="8"/>
    <s v="710 Ruimteprogramma's en -organisaties"/>
    <s v="710 Programmes et organisations dans le domaine de l'espace"/>
    <x v="3"/>
    <n v="2456"/>
  </r>
  <r>
    <s v="Ruimtevaartprogramma's buiten ESA"/>
    <s v="Programmes spatiaux hors ASE"/>
    <s v="466022544161"/>
    <s v="11  FEDERAAL WETENSCHAPSBELEID"/>
    <x v="1"/>
    <n v="5127"/>
    <n v="100"/>
    <s v="03. Exploratie en exploitatie van de ruimte"/>
    <x v="10"/>
    <s v="Federale overheid"/>
    <x v="2"/>
    <x v="8"/>
    <s v="710 Ruimteprogramma's en -organisaties"/>
    <s v="710 Programmes et organisations dans le domaine de l'espace"/>
    <x v="3"/>
    <n v="5127"/>
  </r>
  <r>
    <s v="Von Karman  Instituut"/>
    <s v="Institut Von Karman"/>
    <s v="466023354001"/>
    <s v="11  FEDERAAL WETENSCHAPSBELEID"/>
    <x v="1"/>
    <n v="2303"/>
    <n v="100"/>
    <s v="04. Transport, telecommunicatie en andere infrastructuur"/>
    <x v="11"/>
    <s v="Federale overheid"/>
    <x v="2"/>
    <x v="8"/>
    <s v="720 Andere Belgische bijdragen aan internationale organisaties, instellingen en verenigingen"/>
    <s v="720 Autres contributions belges aux organisations, institutions et associations internationales"/>
    <x v="3"/>
    <n v="2303"/>
  </r>
  <r>
    <s v="Secretariaten EUREKA (techn. + audiovis.)"/>
    <s v="Secrétariats EUREKA (techn. + audiovis.)"/>
    <s v="466023354002"/>
    <s v="11  FEDERAAL WETENSCHAPSBELEID"/>
    <x v="1"/>
    <n v="624"/>
    <n v="55"/>
    <s v="06. Industriële productie en technologie"/>
    <x v="0"/>
    <s v="Federale overheid"/>
    <x v="2"/>
    <x v="8"/>
    <s v="720 Andere Belgische bijdragen aan internationale organisaties, instellingen en verenigingen"/>
    <s v="720 Autres contributions belges aux organisations, institutions et associations internationales"/>
    <x v="3"/>
    <n v="343.2"/>
  </r>
  <r>
    <s v="Intergouvernementele organisaties"/>
    <s v="Organisations intergouvernementales"/>
    <s v="466023354021"/>
    <s v="11  FEDERAAL WETENSCHAPSBELEID"/>
    <x v="1"/>
    <n v="24101"/>
    <n v="57.031004567313502"/>
    <s v="01. Exploratie en exploitatie van het aardse milieu"/>
    <x v="8"/>
    <s v="Federale overheid"/>
    <x v="2"/>
    <x v="8"/>
    <s v="720 Andere Belgische bijdragen aan internationale organisaties, instellingen en verenigingen"/>
    <s v="720 Autres contributions belges aux organisations, institutions et associations internationales"/>
    <x v="3"/>
    <n v="13745.042410768227"/>
  </r>
  <r>
    <s v="Intergouvernementele organisaties"/>
    <s v="Organisations intergouvernementales"/>
    <s v="466023354021"/>
    <s v="11  FEDERAAL WETENSCHAPSBELEID"/>
    <x v="1"/>
    <n v="24101"/>
    <n v="0.79401519676041799"/>
    <s v="02. Milieubeheer en milieuzorg"/>
    <x v="9"/>
    <s v="Federale overheid"/>
    <x v="2"/>
    <x v="8"/>
    <s v="720 Andere Belgische bijdragen aan internationale organisaties, instellingen en verenigingen"/>
    <s v="720 Autres contributions belges aux organisations, institutions et associations internationales"/>
    <x v="3"/>
    <n v="191.36560257122835"/>
  </r>
  <r>
    <s v="Intergouvernementele organisaties"/>
    <s v="Organisations intergouvernementales"/>
    <s v="466023354021"/>
    <s v="11  FEDERAAL WETENSCHAPSBELEID"/>
    <x v="1"/>
    <n v="24101"/>
    <n v="18.455674964700847"/>
    <s v="03. Exploratie en exploitatie van de ruimte"/>
    <x v="10"/>
    <s v="Federale overheid"/>
    <x v="2"/>
    <x v="8"/>
    <s v="720 Andere Belgische bijdragen aan internationale organisaties, instellingen en verenigingen"/>
    <s v="720 Autres contributions belges aux organisations, institutions et associations internationales"/>
    <x v="3"/>
    <n v="4448.0022232425508"/>
  </r>
  <r>
    <s v="Intergouvernementele organisaties"/>
    <s v="Organisations intergouvernementales"/>
    <s v="466023354021"/>
    <s v="11  FEDERAAL WETENSCHAPSBELEID"/>
    <x v="1"/>
    <n v="24101"/>
    <n v="23.719305271225231"/>
    <s v="13. Algemene kennisvooruitgang: O&amp;O gefinancierd uit andere bronnen dan AUF"/>
    <x v="1"/>
    <s v="Federale overheid"/>
    <x v="2"/>
    <x v="8"/>
    <s v="720 Andere Belgische bijdragen aan internationale organisaties, instellingen en verenigingen"/>
    <s v="720 Autres contributions belges aux organisations, institutions et associations internationales"/>
    <x v="3"/>
    <n v="5716.5897634179928"/>
  </r>
  <r>
    <s v="Internationale organisaties"/>
    <s v="Organisations internationales"/>
    <s v="466023354022"/>
    <s v="11  FEDERAAL WETENSCHAPSBELEID"/>
    <x v="1"/>
    <n v="269"/>
    <n v="100"/>
    <s v="10. Cultuur, recreatie, godsdienst en media"/>
    <x v="5"/>
    <s v="Federale overheid"/>
    <x v="2"/>
    <x v="8"/>
    <s v="720 Andere Belgische bijdragen aan internationale organisaties, instellingen en verenigingen"/>
    <s v="720 Autres contributions belges aux organisations, institutions et associations internationales"/>
    <x v="3"/>
    <n v="269"/>
  </r>
  <r>
    <s v="Deelname van de Academiën en de daaraan verbonden organismen"/>
    <s v="Participation des Académies et org. qui y sont liés"/>
    <s v="466023354023"/>
    <s v="11  FEDERAAL WETENSCHAPSBELEID"/>
    <x v="1"/>
    <n v="270"/>
    <n v="100"/>
    <s v="10. Cultuur, recreatie, godsdienst en media"/>
    <x v="5"/>
    <s v="Federale overheid"/>
    <x v="2"/>
    <x v="8"/>
    <s v="720 Andere Belgische bijdragen aan internationale organisaties, instellingen en verenigingen"/>
    <s v="720 Autres contributions belges aux organisations, institutions et associations internationales"/>
    <x v="3"/>
    <n v="270"/>
  </r>
  <r>
    <s v="Bezoldiging Rijkspersoneel (WRI)"/>
    <s v="Rémunérations personnel statutaire (ESF)"/>
    <s v="466030110003"/>
    <s v="11  FEDERAAL WETENSCHAPSBELEID"/>
    <x v="1"/>
    <n v="46119"/>
    <n v="20.39924419196128"/>
    <s v="03. Exploratie en exploitatie van de ruimte"/>
    <x v="10"/>
    <s v="Federale overheid"/>
    <x v="2"/>
    <x v="8"/>
    <s v="211 Basisfinanciering, werking, investeringen van de WI"/>
    <s v="211 Financement de base, fonctionnement, investissements des IS"/>
    <x v="5"/>
    <n v="9407.9274288906236"/>
  </r>
  <r>
    <s v="Bezoldiging Rijkspersoneel (WRI)"/>
    <s v="Rémunérations personnel statutaire (ESF)"/>
    <s v="466030110003"/>
    <s v="11  FEDERAAL WETENSCHAPSBELEID"/>
    <x v="1"/>
    <n v="46119"/>
    <n v="10.660240641946098"/>
    <s v="10. Cultuur, recreatie, godsdienst en media"/>
    <x v="5"/>
    <s v="Federale overheid"/>
    <x v="2"/>
    <x v="8"/>
    <s v="211 Basisfinanciering, werking, investeringen van de WI"/>
    <s v="211 Financement de base, fonctionnement, investissements des IS"/>
    <x v="5"/>
    <n v="4916.3963816591204"/>
  </r>
  <r>
    <s v="Bezoldiging Rijkspersoneel (WRI)"/>
    <s v="Rémunérations personnel statutaire (ESF)"/>
    <s v="466030110003"/>
    <s v="11  FEDERAAL WETENSCHAPSBELEID"/>
    <x v="1"/>
    <n v="46119"/>
    <n v="1.3525857135614812"/>
    <s v="11. Politieke en sociale systemen, structuren en processen"/>
    <x v="7"/>
    <s v="Federale overheid"/>
    <x v="2"/>
    <x v="8"/>
    <s v="211 Basisfinanciering, werking, investeringen van de WI"/>
    <s v="211 Financement de base, fonctionnement, investissements des IS"/>
    <x v="5"/>
    <n v="623.79900523741946"/>
  </r>
  <r>
    <s v="Bezoldiging Rijkspersoneel (WRI)"/>
    <s v="Rémunérations personnel statutaire (ESF)"/>
    <s v="466030110003"/>
    <s v="11  FEDERAAL WETENSCHAPSBELEID"/>
    <x v="1"/>
    <n v="46119"/>
    <n v="22.587929452531142"/>
    <s v="13. Algemene kennisvooruitgang: O&amp;O gefinancierd uit andere bronnen dan AUF"/>
    <x v="1"/>
    <s v="Federale overheid"/>
    <x v="2"/>
    <x v="8"/>
    <s v="211 Basisfinanciering, werking, investeringen van de WI"/>
    <s v="211 Financement de base, fonctionnement, investissements des IS"/>
    <x v="5"/>
    <n v="10417.327184212838"/>
  </r>
  <r>
    <s v="Bezoldiging niet-statutair personeel (WRI)"/>
    <s v="Rémunérations personnel non statutaire (ESF)"/>
    <s v="466030110004"/>
    <s v="11  FEDERAAL WETENSCHAPSBELEID"/>
    <x v="1"/>
    <n v="18653"/>
    <n v="20.39924419196128"/>
    <s v="03. Exploratie en exploitatie van de ruimte"/>
    <x v="10"/>
    <s v="Federale overheid"/>
    <x v="2"/>
    <x v="8"/>
    <s v="211 Basisfinanciering, werking, investeringen van de WI"/>
    <s v="211 Financement de base, fonctionnement, investissements des IS"/>
    <x v="5"/>
    <n v="3805.0710191265375"/>
  </r>
  <r>
    <s v="Bezoldiging niet-statutair personeel (WRI)"/>
    <s v="Rémunérations personnel non statutaire (ESF)"/>
    <s v="466030110004"/>
    <s v="11  FEDERAAL WETENSCHAPSBELEID"/>
    <x v="1"/>
    <n v="18653"/>
    <n v="10.660240641946098"/>
    <s v="10. Cultuur, recreatie, godsdienst en media"/>
    <x v="5"/>
    <s v="Federale overheid"/>
    <x v="2"/>
    <x v="8"/>
    <s v="211 Basisfinanciering, werking, investeringen van de WI"/>
    <s v="211 Financement de base, fonctionnement, investissements des IS"/>
    <x v="5"/>
    <n v="1988.4546869422056"/>
  </r>
  <r>
    <s v="Bezoldiging niet-statutair personeel (WRI)"/>
    <s v="Rémunérations personnel non statutaire (ESF)"/>
    <s v="466030110004"/>
    <s v="11  FEDERAAL WETENSCHAPSBELEID"/>
    <x v="1"/>
    <n v="18653"/>
    <n v="1.3525857135614812"/>
    <s v="11. Politieke en sociale systemen, structuren en processen"/>
    <x v="7"/>
    <s v="Federale overheid"/>
    <x v="2"/>
    <x v="8"/>
    <s v="211 Basisfinanciering, werking, investeringen van de WI"/>
    <s v="211 Financement de base, fonctionnement, investissements des IS"/>
    <x v="5"/>
    <n v="252.29781315062309"/>
  </r>
  <r>
    <s v="Bezoldiging niet-statutair personeel (WRI)"/>
    <s v="Rémunérations personnel non statutaire (ESF)"/>
    <s v="466030110004"/>
    <s v="11  FEDERAAL WETENSCHAPSBELEID"/>
    <x v="1"/>
    <n v="18653"/>
    <n v="22.587929452531142"/>
    <s v="13. Algemene kennisvooruitgang: O&amp;O gefinancierd uit andere bronnen dan AUF"/>
    <x v="1"/>
    <s v="Federale overheid"/>
    <x v="2"/>
    <x v="8"/>
    <s v="211 Basisfinanciering, werking, investeringen van de WI"/>
    <s v="211 Financement de base, fonctionnement, investissements des IS"/>
    <x v="5"/>
    <n v="4213.3264807806336"/>
  </r>
  <r>
    <s v="Dotatie 'Koninklijke Bibliotheek Albert I'"/>
    <s v="Dotation Bibliothèque royale Albert Ier"/>
    <s v="466031413010"/>
    <s v="11  FEDERAAL WETENSCHAPSBELEID"/>
    <x v="1"/>
    <n v="6240"/>
    <n v="55"/>
    <s v="10. Cultuur, recreatie, godsdienst en media"/>
    <x v="5"/>
    <s v="Federale overheid"/>
    <x v="2"/>
    <x v="8"/>
    <s v="211 Basisfinanciering, werking, investeringen van de WI"/>
    <s v="211 Financement de base, fonctionnement, investissements des IS"/>
    <x v="5"/>
    <n v="3432"/>
  </r>
  <r>
    <s v="Dotatie Algemeen rijksarchief"/>
    <s v="Dotation Archives générales du Royaume"/>
    <s v="466031413011"/>
    <s v="11  FEDERAAL WETENSCHAPSBELEID"/>
    <x v="1"/>
    <n v="6245"/>
    <n v="55"/>
    <s v="10. Cultuur, recreatie, godsdienst en media"/>
    <x v="5"/>
    <s v="Federale overheid"/>
    <x v="2"/>
    <x v="8"/>
    <s v="211 Basisfinanciering, werking, investeringen van de WI"/>
    <s v="211 Financement de base, fonctionnement, investissements des IS"/>
    <x v="5"/>
    <n v="3434.75"/>
  </r>
  <r>
    <s v="Dotatie KMI"/>
    <s v="Dotation IRM"/>
    <s v="466032413013"/>
    <s v="11  FEDERAAL WETENSCHAPSBELEID"/>
    <x v="1"/>
    <n v="4248"/>
    <n v="55"/>
    <s v="03. Exploratie en exploitatie van de ruimte"/>
    <x v="10"/>
    <s v="Federale overheid"/>
    <x v="2"/>
    <x v="8"/>
    <s v="211 Basisfinanciering, werking, investeringen van de WI"/>
    <s v="211 Financement de base, fonctionnement, investissements des IS"/>
    <x v="5"/>
    <n v="2336.4"/>
  </r>
  <r>
    <s v="Dotatie Belgisch Instituut voor Ruimte-aëronomie"/>
    <s v="Dotation Institut d'Aéronomie spatiale de Belgique"/>
    <s v="466032413014"/>
    <s v="11  FEDERAAL WETENSCHAPSBELEID"/>
    <x v="1"/>
    <n v="1229"/>
    <n v="55"/>
    <s v="03. Exploratie en exploitatie van de ruimte"/>
    <x v="10"/>
    <s v="Federale overheid"/>
    <x v="2"/>
    <x v="8"/>
    <s v="211 Basisfinanciering, werking, investeringen van de WI"/>
    <s v="211 Financement de base, fonctionnement, investissements des IS"/>
    <x v="5"/>
    <n v="675.95"/>
  </r>
  <r>
    <s v="Dotatie Koninklijke Sterrenwacht"/>
    <s v="Dotation Observatoire Royal"/>
    <s v="466032413015"/>
    <s v="11  FEDERAAL WETENSCHAPSBELEID"/>
    <x v="1"/>
    <n v="4282"/>
    <n v="55"/>
    <s v="03. Exploratie en exploitatie van de ruimte"/>
    <x v="10"/>
    <s v="Federale overheid"/>
    <x v="2"/>
    <x v="8"/>
    <s v="211 Basisfinanciering, werking, investeringen van de WI"/>
    <s v="211 Financement de base, fonctionnement, investissements des IS"/>
    <x v="5"/>
    <n v="2355.1"/>
  </r>
  <r>
    <s v="Dotatie aan het KMI: beheer gemeenschappelijke sector"/>
    <s v="Dotation à l'IRM: gestion du secteur commun"/>
    <s v="466032413016"/>
    <s v="11  FEDERAAL WETENSCHAPSBELEID"/>
    <x v="1"/>
    <n v="884"/>
    <n v="55"/>
    <s v="03. Exploratie en exploitatie van de ruimte"/>
    <x v="10"/>
    <s v="Federale overheid"/>
    <x v="2"/>
    <x v="8"/>
    <s v="211 Basisfinanciering, werking, investeringen van de WI"/>
    <s v="211 Financement de base, fonctionnement, investissements des IS"/>
    <x v="5"/>
    <n v="486.2"/>
  </r>
  <r>
    <s v="Dotatie Koninklijk Instituut voor Natuurwetenschappen (KINW)"/>
    <s v="Dotation Institut royal des Sciences naturelles (IRSN)"/>
    <s v="466033413017"/>
    <s v="11  FEDERAAL WETENSCHAPSBELEID"/>
    <x v="1"/>
    <n v="9275"/>
    <n v="55"/>
    <s v="13. Algemene kennisvooruitgang: O&amp;O gefinancierd uit andere bronnen dan AUF"/>
    <x v="1"/>
    <s v="Federale overheid"/>
    <x v="2"/>
    <x v="8"/>
    <s v="211 Basisfinanciering, werking, investeringen van de WI"/>
    <s v="211 Financement de base, fonctionnement, investissements des IS"/>
    <x v="5"/>
    <n v="5101.25"/>
  </r>
  <r>
    <s v="Dotatie Koninklijke Museum voor Midden Afrika (KMMA)"/>
    <s v="Dotation musée royal d' Afrique centrale (MRAC)"/>
    <s v="466033413018"/>
    <s v="11  FEDERAAL WETENSCHAPSBELEID"/>
    <x v="1"/>
    <n v="3491"/>
    <n v="55"/>
    <s v="13. Algemene kennisvooruitgang: O&amp;O gefinancierd uit andere bronnen dan AUF"/>
    <x v="1"/>
    <s v="Federale overheid"/>
    <x v="2"/>
    <x v="8"/>
    <s v="211 Basisfinanciering, werking, investeringen van de WI"/>
    <s v="211 Financement de base, fonctionnement, investissements des IS"/>
    <x v="5"/>
    <n v="1920.05"/>
  </r>
  <r>
    <s v="Dotatie Koninklijke Musea voor Kunst en Geschiedenis"/>
    <s v="Dotation Musées Royaux d'Art et d'Histoire"/>
    <s v="466034413019"/>
    <s v="11  FEDERAAL WETENSCHAPSBELEID"/>
    <x v="1"/>
    <n v="4777"/>
    <n v="55"/>
    <s v="10. Cultuur, recreatie, godsdienst en media"/>
    <x v="5"/>
    <s v="Federale overheid"/>
    <x v="2"/>
    <x v="8"/>
    <s v="211 Basisfinanciering, werking, investeringen van de WI"/>
    <s v="211 Financement de base, fonctionnement, investissements des IS"/>
    <x v="5"/>
    <n v="2627.35"/>
  </r>
  <r>
    <s v="Dotatie Koninklijke Musea voor Schone Kunsten"/>
    <s v="Dotation Musées Royaux des Beaux-Arts"/>
    <s v="466034413020"/>
    <s v="11  FEDERAAL WETENSCHAPSBELEID"/>
    <x v="1"/>
    <n v="3836"/>
    <n v="55"/>
    <s v="10. Cultuur, recreatie, godsdienst en media"/>
    <x v="5"/>
    <s v="Federale overheid"/>
    <x v="2"/>
    <x v="8"/>
    <s v="211 Basisfinanciering, werking, investeringen van de WI"/>
    <s v="211 Financement de base, fonctionnement, investissements des IS"/>
    <x v="5"/>
    <n v="2109.8000000000002"/>
  </r>
  <r>
    <s v="Dotatie Koninklijk Instituut voor het Kunstpatrimonium"/>
    <s v="Dotation Institut Royal du Patrimoine artistique"/>
    <s v="466034413022"/>
    <s v="11  FEDERAAL WETENSCHAPSBELEID"/>
    <x v="1"/>
    <n v="1144"/>
    <n v="55"/>
    <s v="10. Cultuur, recreatie, godsdienst en media"/>
    <x v="5"/>
    <s v="Federale overheid"/>
    <x v="2"/>
    <x v="8"/>
    <s v="211 Basisfinanciering, werking, investeringen van de WI"/>
    <s v="211 Financement de base, fonctionnement, investissements des IS"/>
    <x v="5"/>
    <n v="629.20000000000005"/>
  </r>
  <r>
    <s v="ICCROM (International Centre for the Study of the _x000a_Preservation and Restoration of Cultural Property)"/>
    <s v="ICCROM (Centre international d'études pour la conservation et la restauration des biens culturels)"/>
    <s v="466035354010"/>
    <s v="11  FEDERAAL WETENSCHAPSBELEID"/>
    <x v="1"/>
    <n v="41"/>
    <n v="20"/>
    <s v="10. Cultuur, recreatie, godsdienst en media"/>
    <x v="5"/>
    <s v="Federale overheid"/>
    <x v="2"/>
    <x v="8"/>
    <s v="720 Andere Belgische bijdragen aan internationale organisaties, instellingen en verenigingen"/>
    <s v="720 Autres contributions belges aux organisations, institutions et associations internationales"/>
    <x v="3"/>
    <n v="8.1999999999999993"/>
  </r>
  <r>
    <s v="Koninklijk Filmarchief"/>
    <s v="Cinémathèque royale"/>
    <s v="466036416010"/>
    <s v="11  FEDERAAL WETENSCHAPSBELEID"/>
    <x v="1"/>
    <n v="2433"/>
    <n v="20"/>
    <s v="10. Cultuur, recreatie, godsdienst en media"/>
    <x v="5"/>
    <s v="Federale overheid"/>
    <x v="2"/>
    <x v="8"/>
    <s v="323 Subsidies aan instellingen en verenigingen n.e.g."/>
    <s v="323 Subventions aux institutions et associations n.c.a."/>
    <x v="6"/>
    <n v="486.6"/>
  </r>
  <r>
    <s v="Bureautica-systeem/informatica FWI"/>
    <s v="Système bureautique/informatique ESF"/>
    <s v="466037121104"/>
    <s v="11  FEDERAAL WETENSCHAPSBELEID"/>
    <x v="1"/>
    <n v="59"/>
    <n v="55"/>
    <s v="10. Cultuur, recreatie, godsdienst en media"/>
    <x v="5"/>
    <s v="Federale overheid"/>
    <x v="2"/>
    <x v="8"/>
    <s v="212 Aanvullende financiering van de WI"/>
    <s v="212 Financement complémentaire des IS"/>
    <x v="5"/>
    <n v="32.450000000000003"/>
  </r>
  <r>
    <s v="Steunmaatregelen ten voordele van de FWI"/>
    <s v="Activités d'appui en faveur des ESF"/>
    <s v="466037121112"/>
    <s v="11  FEDERAAL WETENSCHAPSBELEID"/>
    <x v="1"/>
    <n v="749"/>
    <n v="55"/>
    <s v="10. Cultuur, recreatie, godsdienst en media"/>
    <x v="5"/>
    <s v="Federale overheid"/>
    <x v="2"/>
    <x v="8"/>
    <s v="212 Aanvullende financiering van de WI"/>
    <s v="212 Financement complémentaire des IS"/>
    <x v="5"/>
    <n v="411.95"/>
  </r>
  <r>
    <s v="Publiek-privé partnerschap digitalisering FWI's en SOMA - bijkomende financiering"/>
    <s v="Partenariat public-privé digitalisation ESF et CEGES - financement complémentaire"/>
    <s v="466037121117"/>
    <s v="11  FEDERAAL WETENSCHAPSBELEID"/>
    <x v="1"/>
    <n v="1760"/>
    <n v="15"/>
    <s v="10. Cultuur, recreatie, godsdienst en media"/>
    <x v="5"/>
    <s v="Federale overheid"/>
    <x v="2"/>
    <x v="8"/>
    <s v="321 Subsidies reizen, beurzen, congressen, publikaties, tentoonstellingen..."/>
    <s v="321 Subventions, voyages, bourses, congrès, publications, expositions..."/>
    <x v="6"/>
    <n v="264"/>
  </r>
  <r>
    <s v="Specifieke behoeften FWI"/>
    <s v="Besoins spécifiques ESF"/>
    <s v="466037413011"/>
    <s v="11  FEDERAAL WETENSCHAPSBELEID"/>
    <x v="1"/>
    <n v="32"/>
    <n v="55"/>
    <s v="10. Cultuur, recreatie, godsdienst en media"/>
    <x v="5"/>
    <s v="Federale overheid"/>
    <x v="2"/>
    <x v="8"/>
    <s v="211 Basisfinanciering, werking, investeringen van de WI"/>
    <s v="211 Financement de base, fonctionnement, investissements des IS"/>
    <x v="5"/>
    <n v="17.600000000000001"/>
  </r>
  <r>
    <s v="Onderzoekenveloppe van FWI "/>
    <s v="Enveloppe recherche des ESF"/>
    <s v="466037413014"/>
    <s v="11  FEDERAAL WETENSCHAPSBELEID"/>
    <x v="1"/>
    <n v="2805"/>
    <n v="37.089534894475058"/>
    <s v="03. Exploratie en exploitatie van de ruimte"/>
    <x v="10"/>
    <s v="Federale overheid"/>
    <x v="2"/>
    <x v="8"/>
    <s v="440 FCFO - Fonds voor Collectief Fundamenteel Onderzoek-initiatief minister"/>
    <s v="440 FRFC - Fonds de la Recherche fondamentale collective-initiative ministérielle"/>
    <x v="0"/>
    <n v="1040.3614537900255"/>
  </r>
  <r>
    <s v="Onderzoekenveloppe van FWI "/>
    <s v="Enveloppe recherche des ESF"/>
    <s v="466037413014"/>
    <s v="11  FEDERAAL WETENSCHAPSBELEID"/>
    <x v="1"/>
    <n v="2805"/>
    <n v="19.382255712629266"/>
    <s v="10. Cultuur, recreatie, godsdienst en media"/>
    <x v="5"/>
    <s v="Federale overheid"/>
    <x v="2"/>
    <x v="8"/>
    <s v="440 FCFO - Fonds voor Collectief Fundamenteel Onderzoek-initiatief minister"/>
    <s v="440 FRFC - Fonds de la Recherche fondamentale collective-initiative ministérielle"/>
    <x v="0"/>
    <n v="543.67227273925096"/>
  </r>
  <r>
    <s v="Onderzoekenveloppe van FWI "/>
    <s v="Enveloppe recherche des ESF"/>
    <s v="466037413014"/>
    <s v="11  FEDERAAL WETENSCHAPSBELEID"/>
    <x v="1"/>
    <n v="2805"/>
    <n v="2.4592467519299657"/>
    <s v="11. Politieke en sociale systemen, structuren en processen"/>
    <x v="7"/>
    <s v="Federale overheid"/>
    <x v="2"/>
    <x v="8"/>
    <s v="440 FCFO - Fonds voor Collectief Fundamenteel Onderzoek-initiatief minister"/>
    <s v="440 FRFC - Fonds de la Recherche fondamentale collective-initiative ministérielle"/>
    <x v="0"/>
    <n v="68.981871391635536"/>
  </r>
  <r>
    <s v="Onderzoekenveloppe van FWI "/>
    <s v="Enveloppe recherche des ESF"/>
    <s v="466037413014"/>
    <s v="11  FEDERAAL WETENSCHAPSBELEID"/>
    <x v="1"/>
    <n v="2805"/>
    <n v="41.068962640965715"/>
    <s v="13. Algemene kennisvooruitgang: O&amp;O gefinancierd uit andere bronnen dan AUF"/>
    <x v="1"/>
    <s v="Federale overheid"/>
    <x v="2"/>
    <x v="8"/>
    <s v="440 FCFO - Fonds voor Collectief Fundamenteel Onderzoek-initiatief minister"/>
    <s v="440 FRFC - Fonds de la Recherche fondamentale collective-initiative ministérielle"/>
    <x v="0"/>
    <n v="1151.9844020790883"/>
  </r>
  <r>
    <s v="Belgian American Education Foundation"/>
    <s v="Belgian American Education Foundation"/>
    <s v="466043330003"/>
    <s v="11  FEDERAAL WETENSCHAPSBELEID"/>
    <x v="1"/>
    <n v="49"/>
    <n v="100"/>
    <s v="09. Opvoeding"/>
    <x v="2"/>
    <s v="Federale overheid"/>
    <x v="2"/>
    <x v="8"/>
    <s v="720 Andere Belgische bijdragen aan internationale organisaties, instellingen en verenigingen"/>
    <s v="720 Autres contributions belges aux organisations, institutions et associations internationales"/>
    <x v="3"/>
    <n v="49"/>
  </r>
  <r>
    <s v="Dotatie Franse Gemeenschap"/>
    <s v="Dotation communauté française"/>
    <s v="466204452402"/>
    <s v="11  FEDERAAL WETENSCHAPSBELEID"/>
    <x v="1"/>
    <n v="1731"/>
    <n v="55"/>
    <s v="08. Landbouw"/>
    <x v="6"/>
    <s v="Federale overheid"/>
    <x v="2"/>
    <x v="8"/>
    <s v="211 Basisfinanciering, werking, investeringen van de WI"/>
    <s v="211 Financement de base, fonctionnement, investissements des IS"/>
    <x v="5"/>
    <n v="952.05"/>
  </r>
  <r>
    <s v="Dotatie Vlaamse Gemeenschap"/>
    <s v="Dotation communauté flamande"/>
    <s v="466204452501"/>
    <s v="11  FEDERAAL WETENSCHAPSBELEID"/>
    <x v="1"/>
    <n v="6869"/>
    <n v="55"/>
    <s v="08. Landbouw"/>
    <x v="6"/>
    <s v="Federale overheid"/>
    <x v="2"/>
    <x v="8"/>
    <s v="211 Basisfinanciering, werking, investeringen van de WI"/>
    <s v="211 Financement de base, fonctionnement, investissements des IS"/>
    <x v="5"/>
    <n v="3777.95"/>
  </r>
  <r>
    <s v="BOF: Methusalem-programma"/>
    <s v="BOF: Methusalem-programma"/>
    <s v="1EE12800"/>
    <m/>
    <x v="0"/>
    <n v="18190"/>
    <n v="100"/>
    <s v="13. Algemene kennisvooruitgang: O&amp;O gefinancierd uit andere bronnen dan AUF"/>
    <x v="1"/>
    <s v="Vlaamse overheid"/>
    <x v="3"/>
    <x v="8"/>
    <s v="130 Speciale fondsen voor onderzoek in universiteiten"/>
    <s v="130 Fonds spéciaux de recherche dans les universités"/>
    <x v="4"/>
    <n v="18190"/>
  </r>
  <r>
    <s v="BOF: subsidie voor de universiteiten"/>
    <s v="BOF: subsidie voor de universiteiten"/>
    <s v="1EE13800"/>
    <m/>
    <x v="0"/>
    <n v="129083"/>
    <n v="100"/>
    <s v="13. Algemene kennisvooruitgang: O&amp;O gefinancierd uit andere bronnen dan AUF"/>
    <x v="1"/>
    <s v="Vlaamse overheid"/>
    <x v="3"/>
    <x v="8"/>
    <s v="130 Speciale fondsen voor onderzoek in universiteiten"/>
    <s v="130 Fonds spéciaux de recherche dans les universités"/>
    <x v="4"/>
    <n v="129083"/>
  </r>
  <r>
    <s v="BOF: tenure track-stelsel aan de universiteiten"/>
    <s v="BOF: tenure track-stelsel aan de universiteiten"/>
    <s v="1EE16500"/>
    <m/>
    <x v="0"/>
    <n v="9176"/>
    <n v="100"/>
    <s v="13. Algemene kennisvooruitgang: O&amp;O gefinancierd uit andere bronnen dan AUF"/>
    <x v="1"/>
    <s v="Vlaamse overheid"/>
    <x v="3"/>
    <x v="8"/>
    <s v="130 Speciale fondsen voor onderzoek in universiteiten"/>
    <s v="130 Fonds spéciaux de recherche dans les universités"/>
    <x v="4"/>
    <n v="9176"/>
  </r>
  <r>
    <s v="Dotatie aan VITO"/>
    <s v="Dotatie aan VITO"/>
    <s v="1EF11000"/>
    <m/>
    <x v="0"/>
    <n v="39266"/>
    <n v="100"/>
    <s v="06. Industriële productie en technologie"/>
    <x v="0"/>
    <s v="Vlaamse overheid"/>
    <x v="3"/>
    <x v="8"/>
    <s v="236 VITO - Vlaamse Instelling voor Technologisch Onderzoek"/>
    <s v="236 VITO - Vlaamse Instelling voor Technologisch Onderzoek"/>
    <x v="5"/>
    <n v="39266"/>
  </r>
  <r>
    <s v="Dotatie aan VITO voor de financiering van de referentietaken"/>
    <s v="Dotatie aan VITO voor de financiering van de referentietaken"/>
    <s v="1EF11100"/>
    <m/>
    <x v="0"/>
    <n v="8460"/>
    <n v="100"/>
    <s v="06. Industriële productie en technologie"/>
    <x v="0"/>
    <s v="Vlaamse overheid"/>
    <x v="3"/>
    <x v="8"/>
    <s v="236 VITO - Vlaamse Instelling voor Technologisch Onderzoek"/>
    <s v="236 VITO - Vlaamse Instelling voor Technologisch Onderzoek"/>
    <x v="5"/>
    <n v="8460"/>
  </r>
  <r>
    <s v="FONDS VOOR FLANKEREND ECONOMISCH BELEID"/>
    <s v="FONDS VOOR FLANKEREND ECONOMISCH BELEID"/>
    <s v="1EC320"/>
    <m/>
    <x v="0"/>
    <n v="20127"/>
    <n v="19.998012619863868"/>
    <s v="06. Industriële productie en technologie"/>
    <x v="0"/>
    <s v="Vlaamse overheid"/>
    <x v="3"/>
    <x v="8"/>
    <s v="313 Subsidies aan instellingen en verenigingen n.e.g."/>
    <s v="313 Subventions aux institutions et associations n.c.a."/>
    <x v="6"/>
    <n v="4025.0000000000005"/>
  </r>
  <r>
    <s v="FWO Fundamenteel Onderzoek"/>
    <s v="FWO Fundamenteel Onderzoek"/>
    <s v="0EE162"/>
    <m/>
    <x v="0"/>
    <n v="227326"/>
    <n v="100"/>
    <s v="13. Algemene kennisvooruitgang: O&amp;O gefinancierd uit andere bronnen dan AUF"/>
    <x v="1"/>
    <s v="Vlaamse overheid"/>
    <x v="3"/>
    <x v="8"/>
    <s v="510 NFWO - Nationaal Fonds voor Wetenschappelijk Onderzoek"/>
    <s v="510 FNRS - Fonds national de Recherche scientifique"/>
    <x v="2"/>
    <n v="227326"/>
  </r>
  <r>
    <s v="FWO investeringen (middel)zware en bijzondere onderzoeksinfrastructuur"/>
    <s v="FWO investeringen (middel)zware en bijzondere onderzoeksinfrastructuur"/>
    <s v="0EE165"/>
    <m/>
    <x v="0"/>
    <n v="26571"/>
    <n v="100"/>
    <s v="13. Algemene kennisvooruitgang: O&amp;O gefinancierd uit andere bronnen dan AUF"/>
    <x v="1"/>
    <s v="Vlaamse overheid"/>
    <x v="3"/>
    <x v="8"/>
    <s v="510 NFWO - Nationaal Fonds voor Wetenschappelijk Onderzoek"/>
    <s v="510 FNRS - Fonds national de Recherche scientifique"/>
    <x v="2"/>
    <n v="26571"/>
  </r>
  <r>
    <s v="FWO Klinisch Wetenschapelijk Onderzoek"/>
    <s v="FWO Klinisch Wetenschapelijk Onderzoek"/>
    <s v="0EE163"/>
    <m/>
    <x v="0"/>
    <n v="19754"/>
    <n v="100"/>
    <s v="07. Gezondheid"/>
    <x v="4"/>
    <s v="Vlaamse overheid"/>
    <x v="3"/>
    <x v="8"/>
    <s v="510 NFWO - Nationaal Fonds voor Wetenschappelijk Onderzoek"/>
    <s v="510 FNRS - Fonds national de Recherche scientifique"/>
    <x v="2"/>
    <n v="19754"/>
  </r>
  <r>
    <s v="FWO Strategisch Basisonderzoek"/>
    <s v="FWO Strategisch Basisonderzoek"/>
    <s v="0EE164"/>
    <m/>
    <x v="0"/>
    <n v="47955"/>
    <n v="100"/>
    <s v="06. Industriële productie en technologie"/>
    <x v="0"/>
    <s v="Vlaamse overheid"/>
    <x v="3"/>
    <x v="8"/>
    <s v="510 NFWO - Nationaal Fonds voor Wetenschappelijk Onderzoek"/>
    <s v="510 FNRS - Fonds national de Recherche scientifique"/>
    <x v="2"/>
    <n v="47955"/>
  </r>
  <r>
    <s v="IOF - Industrieel Onderzoeksfonds Vlaanderen"/>
    <s v="IOF - Industrieel Onderzoeksfonds Vlaanderen"/>
    <s v="1EE13000"/>
    <m/>
    <x v="0"/>
    <n v="27138"/>
    <n v="100"/>
    <s v="06. Industriële productie en technologie"/>
    <x v="0"/>
    <s v="Vlaamse overheid"/>
    <x v="3"/>
    <x v="8"/>
    <s v="130 Speciale fondsen voor onderzoek in universiteiten"/>
    <s v="130 Fonds spéciaux de recherche dans les universités"/>
    <x v="4"/>
    <n v="27138"/>
  </r>
  <r>
    <s v="IWT: bevordering van technologietransfer en onderzoek door instellingen van hoger onderwijs"/>
    <s v="IWT: bevordering van technologietransfer en onderzoek door instellingen van hoger onderwijs"/>
    <s v="1EE310"/>
    <m/>
    <x v="0"/>
    <n v="9586"/>
    <n v="100"/>
    <s v="06. Industriële productie en technologie"/>
    <x v="0"/>
    <s v="Vlaamse overheid"/>
    <x v="3"/>
    <x v="8"/>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86"/>
  </r>
  <r>
    <s v="IWT: competentiepolen"/>
    <s v="IWT: competentiepolen"/>
    <s v="1EF364"/>
    <m/>
    <x v="0"/>
    <n v="15000"/>
    <n v="100"/>
    <s v="06. Industriële productie en technologie"/>
    <x v="0"/>
    <s v="Vlaamse overheid"/>
    <x v="3"/>
    <x v="8"/>
    <s v="211 Basisfinanciering, werking, investeringen van de WI"/>
    <s v="211 Financement de base, fonctionnement, investissements des IS"/>
    <x v="5"/>
    <n v="15000"/>
  </r>
  <r>
    <s v="IWT: innovatiecentra"/>
    <s v="IWT: innovatiecentra"/>
    <s v="1EF391"/>
    <m/>
    <x v="0"/>
    <n v="4429"/>
    <n v="100"/>
    <s v="06. Industriële productie en technologie"/>
    <x v="0"/>
    <s v="Vlaamse overheid"/>
    <x v="3"/>
    <x v="8"/>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4429"/>
  </r>
  <r>
    <s v="IWT: toekennen van specialistatiebeurzen en doctoraatsbeurzien in het kader van het Baekeland-programma"/>
    <s v="IWT: toekennen van specialistatiebeurzen en doctoraatsbeurzien in het kader van het Baekeland-programma"/>
    <s v="1EF363"/>
    <m/>
    <x v="0"/>
    <n v="7591"/>
    <n v="100"/>
    <s v="06. Industriële productie en technologie"/>
    <x v="0"/>
    <s v="Vlaamse overheid"/>
    <x v="3"/>
    <x v="8"/>
    <s v="410 O&amp;O-programma's en -projecten (subsidies en terugvorderbare voorschotten)"/>
    <s v="410 Programmes et projets de R&amp;D (subventions et avances récupérables)"/>
    <x v="0"/>
    <n v="7591"/>
  </r>
  <r>
    <s v="IWT: Vastleggingsmachtiging ter ondersteuning van acties van technologische innovatie op initiatief van de Vlaamse Regering"/>
    <s v="IWT: Vastleggingsmachtiging ter ondersteuning van acties van technologische innovatie op initiatief van de Vlaamse Regering"/>
    <s v="1EF362"/>
    <m/>
    <x v="0"/>
    <n v="216"/>
    <n v="100"/>
    <s v="06. Industriële productie en technologie"/>
    <x v="0"/>
    <s v="Vlaamse overheid"/>
    <x v="3"/>
    <x v="8"/>
    <s v="624 FIOV - Fonds tot bevordering van het industrieel onderzoek in Vlaanderen (subsidies en terugvorderbare voorschotten)"/>
    <s v="624 FIOV - Fonds tot bevordering van het industrieel onderzoek in Vlaanderen (subventions et avances récupérables)"/>
    <x v="1"/>
    <n v="216"/>
  </r>
  <r>
    <s v="IWT: Vastleggingsmachtiging voor projecten op initiatief van de bedrijven en innovatie samenwerkingverbanden"/>
    <s v="IWT: Vastleggingsmachtiging voor projecten op initiatief van de bedrijven en innovatie samenwerkingverbanden"/>
    <s v="1EF361"/>
    <m/>
    <x v="0"/>
    <n v="170273"/>
    <n v="100"/>
    <s v="06. Industriële productie en technologie"/>
    <x v="0"/>
    <s v="Vlaamse overheid"/>
    <x v="3"/>
    <x v="8"/>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70273"/>
  </r>
  <r>
    <s v="IWT: Strategisch basisonderzoek"/>
    <s v="IWT: Strategisch basisonderzoek"/>
    <s v="1EE306"/>
    <m/>
    <x v="0"/>
    <n v="50"/>
    <n v="100"/>
    <s v="06. Industriële productie en technologie"/>
    <x v="0"/>
    <s v="Vlaamse overheid"/>
    <x v="3"/>
    <x v="8"/>
    <s v="410 O&amp;O-programma's en -projecten (subsidies en terugvorderbare voorschotten)"/>
    <s v="410 Programmes et projets de R&amp;D (subventions et avances récupérables)"/>
    <x v="0"/>
    <n v="50"/>
  </r>
  <r>
    <s v="IWT: steun aan toegepast biomedisch onderzoek met een primair maatschappelijke finaliteit"/>
    <s v="IWT: steun aan toegepast biomedisch onderzoek met een primair maatschappelijke finaliteit"/>
    <s v="1EE305"/>
    <m/>
    <x v="0"/>
    <n v="100"/>
    <n v="100"/>
    <s v="06. Industriële productie en technologie"/>
    <x v="0"/>
    <s v="Vlaamse overheid"/>
    <x v="3"/>
    <x v="8"/>
    <s v="410 O&amp;O-programma's en -projecten (subsidies en terugvorderbare voorschotten)"/>
    <s v="410 Programmes et projets de R&amp;D (subventions et avances récupérables)"/>
    <x v="0"/>
    <n v="100"/>
  </r>
  <r>
    <s v="IWT: wetenschappelijk en technologisch onderzoek met landbouwkundig doel"/>
    <s v="IWT: wetenschappelijk en technologisch onderzoek met landbouwkundig doel"/>
    <s v="1EE303"/>
    <m/>
    <x v="0"/>
    <n v="10299"/>
    <n v="100"/>
    <s v="08. Landbouw"/>
    <x v="6"/>
    <s v="Vlaamse overheid"/>
    <x v="3"/>
    <x v="8"/>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299"/>
  </r>
  <r>
    <s v="Plantentuin Meise"/>
    <s v="Plantentuin Meise"/>
    <s v="1EE17300"/>
    <m/>
    <x v="0"/>
    <n v="10538"/>
    <n v="100"/>
    <s v="01. Exploratie en exploitatie van het aardse milieu"/>
    <x v="8"/>
    <s v="Vlaamse overheid"/>
    <x v="3"/>
    <x v="8"/>
    <s v="313 Subsidies aan instellingen en verenigingen n.e.g."/>
    <s v="313 Subventions aux institutions et associations n.c.a."/>
    <x v="6"/>
    <n v="10538"/>
  </r>
  <r>
    <s v="Plantentuin Meise (FFEU)"/>
    <s v="Plantentuin Meise (FFEU)"/>
    <s v="1EE17400"/>
    <m/>
    <x v="0"/>
    <n v="1501"/>
    <n v="100"/>
    <s v="01. Exploratie en exploitatie van het aardse milieu"/>
    <x v="8"/>
    <s v="Vlaamse overheid"/>
    <x v="3"/>
    <x v="8"/>
    <s v="313 Subsidies aan instellingen en verenigingen n.e.g."/>
    <s v="313 Subventions aux institutions et associations n.c.a."/>
    <x v="6"/>
    <n v="1501"/>
  </r>
  <r>
    <s v="PROVISIE OPSTAP ECONOMIE EN INNOVATIE"/>
    <s v="PROVISIE OPSTAP ECONOMIE EN INNOVATIE"/>
    <s v="1EC331"/>
    <m/>
    <x v="0"/>
    <n v="54902"/>
    <n v="57.923208626279546"/>
    <s v="06. Industriële productie en technologie"/>
    <x v="0"/>
    <s v="Vlaamse overheid"/>
    <x v="3"/>
    <x v="8"/>
    <s v="626 Hermesfonds"/>
    <s v="626 Hermesfonds"/>
    <x v="1"/>
    <n v="31800.999999999996"/>
  </r>
  <r>
    <s v="Steunpunt Economie en Ondernemen"/>
    <s v="Steunpunt Economie en Ondernemen"/>
    <s v="1EC12400"/>
    <m/>
    <x v="0"/>
    <n v="500"/>
    <n v="100"/>
    <s v="06. Industriële productie en technologie"/>
    <x v="0"/>
    <s v="Vlaamse overheid"/>
    <x v="3"/>
    <x v="8"/>
    <s v="313 Subsidies aan instellingen en verenigingen n.e.g."/>
    <s v="313 Subventions aux institutions et associations n.c.a."/>
    <x v="6"/>
    <n v="500"/>
  </r>
  <r>
    <s v="Subsdie aan Maakindustrie"/>
    <s v="Subsdie aan Maakindustrie"/>
    <s v="1EF12400"/>
    <m/>
    <x v="0"/>
    <n v="13278"/>
    <n v="100"/>
    <s v="06. Industriële productie en technologie"/>
    <x v="0"/>
    <s v="Vlaamse overheid"/>
    <x v="3"/>
    <x v="8"/>
    <s v="236 VITO - Vlaamse Instelling voor Technologisch Onderzoek"/>
    <s v="236 VITO - Vlaamse Instelling voor Technologisch Onderzoek"/>
    <x v="5"/>
    <n v="13278"/>
  </r>
  <r>
    <s v="Subsidie aan de Europacollege voor United Nations University (UNU) in het kader van het prograppa Regionale Integratiestudies"/>
    <s v="Subsidie aan de Europacollege voor United Nations University (UNU) in het kader van het prograppa Regionale Integratiestudies"/>
    <s v="1EE14800"/>
    <m/>
    <x v="0"/>
    <n v="268"/>
    <n v="100"/>
    <s v="11. Politieke en sociale systemen, structuren en processen"/>
    <x v="7"/>
    <s v="Vlaamse overheid"/>
    <x v="3"/>
    <x v="8"/>
    <s v="313 Subsidies aan instellingen en verenigingen n.e.g."/>
    <s v="313 Subventions aux institutions et associations n.c.a."/>
    <x v="6"/>
    <n v="268"/>
  </r>
  <r>
    <s v="Subsidie aan de Koninklijke Vlaamse Academie van België voor Wetenschappen en Kunsten"/>
    <s v="Subsidie aan de Koninklijke Vlaamse Academie van België voor Wetenschappen en Kunsten"/>
    <s v="1EE16800"/>
    <m/>
    <x v="0"/>
    <n v="1089"/>
    <n v="100"/>
    <s v="10. Cultuur, recreatie, godsdienst en media"/>
    <x v="5"/>
    <s v="Vlaamse overheid"/>
    <x v="3"/>
    <x v="8"/>
    <s v="220 Academies"/>
    <s v="220 Académies"/>
    <x v="5"/>
    <n v="1089"/>
  </r>
  <r>
    <s v="Subsidie aan de Konklijke Maatschappij voor Diekunde in Antwerpen (KMDA)"/>
    <s v="Subsidie aan de Konklijke Maatschappij voor Diekunde in Antwerpen (KMDA)"/>
    <s v="1EE10700"/>
    <m/>
    <x v="0"/>
    <n v="821"/>
    <n v="100"/>
    <s v="02. Milieubeheer en milieuzorg"/>
    <x v="9"/>
    <s v="Vlaamse overheid"/>
    <x v="3"/>
    <x v="8"/>
    <s v="313 Subsidies aan instellingen en verenigingen n.e.g."/>
    <s v="313 Subventions aux institutions et associations n.c.a."/>
    <x v="6"/>
    <n v="821"/>
  </r>
  <r>
    <s v="Subsidie aan het Expertisecentrum Onderzoek en Ontwikkelingsmonitoring (ECOOM)"/>
    <s v="Subsidie aan het Expertisecentrum Onderzoek en Ontwikkelingsmonitoring (ECOOM)"/>
    <s v="1EC11000"/>
    <m/>
    <x v="0"/>
    <n v="2128"/>
    <n v="100"/>
    <s v="11. Politieke en sociale systemen, structuren en processen"/>
    <x v="7"/>
    <s v="Vlaamse overheid"/>
    <x v="3"/>
    <x v="8"/>
    <s v="313 Subsidies aan instellingen en verenigingen n.e.g."/>
    <s v="313 Subventions aux institutions et associations n.c.a."/>
    <x v="6"/>
    <n v="2128"/>
  </r>
  <r>
    <s v="Subsidie aan het Vlaams Instituut voor de Zee"/>
    <s v="Subsidie aan het Vlaams Instituut voor de Zee"/>
    <s v="1EE10800"/>
    <m/>
    <x v="0"/>
    <n v="3018"/>
    <n v="100"/>
    <s v="01. Exploratie en exploitatie van het aardse milieu"/>
    <x v="8"/>
    <s v="Vlaamse overheid"/>
    <x v="3"/>
    <x v="8"/>
    <s v="313 Subsidies aan instellingen en verenigingen n.e.g."/>
    <s v="313 Subventions aux institutions et associations n.c.a."/>
    <x v="6"/>
    <n v="3018"/>
  </r>
  <r>
    <s v="Subsidie aan het Vlaams Instituut voor de Zee voor investeringsuitgaven"/>
    <s v="Subsidie aan het Vlaams Instituut voor de Zee voor investeringsuitgaven"/>
    <s v="1EE13900"/>
    <m/>
    <x v="0"/>
    <n v="1090"/>
    <n v="100"/>
    <s v="01. Exploratie en exploitatie van het aardse milieu"/>
    <x v="8"/>
    <s v="Vlaamse overheid"/>
    <x v="3"/>
    <x v="8"/>
    <s v="313 Subsidies aan instellingen en verenigingen n.e.g."/>
    <s v="313 Subventions aux institutions et associations n.c.a."/>
    <x v="6"/>
    <n v="1090"/>
  </r>
  <r>
    <s v="Subsidie aan IMEC"/>
    <s v="Subsidie aan IMEC"/>
    <s v="1EF10000"/>
    <m/>
    <x v="0"/>
    <n v="47942"/>
    <n v="100"/>
    <s v="06. Industriële productie en technologie"/>
    <x v="0"/>
    <s v="Vlaamse overheid"/>
    <x v="3"/>
    <x v="8"/>
    <s v="237 IMEC - Interuniversitair Centrum voor Micro-Electronica"/>
    <s v="237 IMEC - Interuniversitair Centrum voor Micro-Electronica"/>
    <x v="5"/>
    <n v="47942"/>
  </r>
  <r>
    <s v="Subsidie aan IMEC en VIB in het kader van de NERF-activiteiten"/>
    <s v="Subsidie aan IMEC en VIB in het kader van de NERF-activiteiten"/>
    <s v="1EF10300"/>
    <m/>
    <x v="0"/>
    <n v="870"/>
    <n v="100"/>
    <s v="06. Industriële productie en technologie"/>
    <x v="0"/>
    <s v="Vlaamse overheid"/>
    <x v="3"/>
    <x v="8"/>
    <s v="237 IMEC - Interuniversitair Centrum voor Micro-Electronica"/>
    <s v="237 IMEC - Interuniversitair Centrum voor Micro-Electronica"/>
    <x v="5"/>
    <n v="870"/>
  </r>
  <r>
    <s v="Subsidie aan iMinds"/>
    <s v="Subsidie aan iMinds"/>
    <s v="1EF12700"/>
    <m/>
    <x v="0"/>
    <n v="28624"/>
    <n v="100"/>
    <s v="04. Transport, telecommunicatie en andere infrastructuur"/>
    <x v="11"/>
    <s v="Vlaamse overheid"/>
    <x v="3"/>
    <x v="8"/>
    <s v="239 VIB - Vlaams Interuniversitair Instituut voor de Biotechnologie"/>
    <s v="239 VIB - Vlaams Interuniversitair Instituut voor de Biotechnologie"/>
    <x v="5"/>
    <n v="28624"/>
  </r>
  <r>
    <s v="Subsidie aan UNESCO voor de onderstuening van het Vlaams UNESCO-Trustfonds wetenschappen"/>
    <s v="Subsidie aan UNESCO voor de onderstuening van het Vlaams UNESCO-Trustfonds wetenschappen"/>
    <s v="1EE11200"/>
    <m/>
    <x v="0"/>
    <n v="1384"/>
    <n v="100"/>
    <s v="11. Politieke en sociale systemen, structuren en processen"/>
    <x v="7"/>
    <s v="Vlaamse overheid"/>
    <x v="3"/>
    <x v="8"/>
    <s v="730 Andere programma's en projecten op internationaal vlak"/>
    <s v="730 Autres programmes et projets au niveau international"/>
    <x v="3"/>
    <n v="1384"/>
  </r>
  <r>
    <s v="Subsidie aan VIB"/>
    <s v="Subsidie aan VIB"/>
    <s v="1EF12300"/>
    <m/>
    <x v="0"/>
    <n v="44761"/>
    <n v="100"/>
    <s v="06. Industriële productie en technologie"/>
    <x v="0"/>
    <s v="Vlaamse overheid"/>
    <x v="3"/>
    <x v="8"/>
    <s v="239 VIB - Vlaams Interuniversitair Instituut voor de Biotechnologie"/>
    <s v="239 VIB - Vlaams Interuniversitair Instituut voor de Biotechnologie"/>
    <x v="5"/>
    <n v="44761"/>
  </r>
  <r>
    <s v="Subsidies in het kader van internationale wetenschappelijke en innovatiesamenwerking"/>
    <s v="Subsidies in het kader van internationale wetenschappelijke en innovatiesamenwerking"/>
    <s v="1EC11100"/>
    <m/>
    <x v="0"/>
    <n v="929"/>
    <n v="100"/>
    <s v="11. Politieke en sociale systemen, structuren en processen"/>
    <x v="7"/>
    <s v="Vlaamse overheid"/>
    <x v="3"/>
    <x v="8"/>
    <s v="730 Andere programma's en projecten op internationaal vlak"/>
    <s v="730 Autres programmes et projets au niveau international"/>
    <x v="3"/>
    <n v="929"/>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1EE14500"/>
    <m/>
    <x v="0"/>
    <n v="1999"/>
    <n v="100"/>
    <s v="12. Algemene kennisvooruitgang: O&amp;O gefinancierd uit algemene universiteitsfondsen (AUF)"/>
    <x v="3"/>
    <s v="Vlaamse overheid"/>
    <x v="3"/>
    <x v="8"/>
    <s v="111 Werkingsuitkering Nederlandstalige instellingen"/>
    <s v="111 Allocation de fonctionnement institutions néerlandophones"/>
    <x v="4"/>
    <n v="1999"/>
  </r>
  <r>
    <s v="Subsidies voor het verrichten van wetenschappelijk onderzoek door de instellingen van postinitieel onderwijs en hogere instituten voor schone kunsten"/>
    <s v="Subsidies voor het verrichten van wetenschappelijk onderzoek door de instellingen van postinitieel onderwijs en hogere instituten voor schone kunsten"/>
    <s v="1EE16500"/>
    <m/>
    <x v="0"/>
    <n v="1047"/>
    <n v="100"/>
    <s v="13. Algemene kennisvooruitgang: O&amp;O gefinancierd uit andere bronnen dan AUF"/>
    <x v="1"/>
    <s v="Vlaamse overheid"/>
    <x v="3"/>
    <x v="8"/>
    <s v="130 Speciale fondsen voor onderzoek in universiteiten"/>
    <s v="130 Fonds spéciaux de recherche dans les universités"/>
    <x v="4"/>
    <n v="1047"/>
  </r>
  <r>
    <s v="Uitgaven in het kader van internationale wetenschappelijke samenwerking"/>
    <s v="Uitgaven in het kader van internationale wetenschappelijke samenwerking"/>
    <s v="1EC10500"/>
    <m/>
    <x v="0"/>
    <n v="58"/>
    <n v="100"/>
    <s v="11. Politieke en sociale systemen, structuren en processen"/>
    <x v="7"/>
    <s v="Vlaamse overheid"/>
    <x v="3"/>
    <x v="8"/>
    <s v="730 Andere programma's en projecten op internationaal vlak"/>
    <s v="730 Autres programmes et projets au niveau international"/>
    <x v="3"/>
    <n v="58"/>
  </r>
  <r>
    <s v="Aanvullende werkingsmiddelen hoger onderwijs in Brussel"/>
    <s v="Aanvullende werkingsmiddelen hoger onderwijs in Brussel"/>
    <s v="FD0 FE211 4430"/>
    <m/>
    <x v="0"/>
    <n v="8364"/>
    <n v="25"/>
    <s v="12. Algemene kennisvooruitgang: O&amp;O gefinancierd uit algemene universiteitsfondsen (AUF)"/>
    <x v="3"/>
    <s v="Vlaamse overheid"/>
    <x v="3"/>
    <x v="8"/>
    <s v="111 Werkingsuitkering Nederlandstalige instellingen"/>
    <s v="111 Allocation de fonctionnement institutions néerlandophones"/>
    <x v="4"/>
    <n v="2091"/>
  </r>
  <r>
    <s v="Bijdrage wettelijke en conventionele wergeversbijdragen universiteiten"/>
    <s v="Bijdrage wettelijke en conventionele wergeversbijdragen universiteiten"/>
    <s v="FD0 FE212 4410"/>
    <m/>
    <x v="0"/>
    <n v="25779"/>
    <n v="25"/>
    <s v="12. Algemene kennisvooruitgang: O&amp;O gefinancierd uit algemene universiteitsfondsen (AUF)"/>
    <x v="3"/>
    <s v="Vlaamse overheid"/>
    <x v="3"/>
    <x v="8"/>
    <s v="143 Pensioenuitkeringen en werkgeversbijdragen"/>
    <s v="143 Allocations de retraite et cotisations patronales"/>
    <x v="4"/>
    <n v="6444.75"/>
  </r>
  <r>
    <s v="eigenaarsonderhoud vlaamse autonome hogescholen"/>
    <s v="eigenaarsonderhoud vlaamse autonome hogescholen"/>
    <s v="FD0 FG208 6410"/>
    <m/>
    <x v="0"/>
    <n v="194"/>
    <n v="25"/>
    <s v="12. Algemene kennisvooruitgang: O&amp;O gefinancierd uit algemene universiteitsfondsen (AUF)"/>
    <x v="3"/>
    <s v="Vlaamse overheid"/>
    <x v="3"/>
    <x v="8"/>
    <s v="323 Subsidies aan instellingen en verenigingen n.e.g."/>
    <s v="323 Subventions aux institutions et associations n.c.a."/>
    <x v="6"/>
    <n v="48.5"/>
  </r>
  <r>
    <s v="investeringen hoger onderwijs"/>
    <s v="investeringen hoger onderwijs"/>
    <s v="FD0 FG254 6410"/>
    <m/>
    <x v="0"/>
    <n v="29881"/>
    <n v="25"/>
    <s v="12. Algemene kennisvooruitgang: O&amp;O gefinancierd uit algemene universiteitsfondsen (AUF)"/>
    <x v="3"/>
    <s v="Vlaamse overheid"/>
    <x v="3"/>
    <x v="8"/>
    <s v="323 Subsidies aan instellingen en verenigingen n.e.g."/>
    <s v="323 Subventions aux institutions et associations n.c.a."/>
    <x v="6"/>
    <n v="7470.25"/>
  </r>
  <r>
    <s v="Investeringsmiddelen en eigenaarsonderhoud hogere zeevaartschool"/>
    <s v="Investeringsmiddelen en eigenaarsonderhoud hogere zeevaartschool"/>
    <s v="FD0 FG208 6410"/>
    <m/>
    <x v="0"/>
    <n v="797"/>
    <n v="25"/>
    <s v="12. Algemene kennisvooruitgang: O&amp;O gefinancierd uit algemene universiteitsfondsen (AUF)"/>
    <x v="3"/>
    <s v="Vlaamse overheid"/>
    <x v="3"/>
    <x v="8"/>
    <s v="111 Werkingsuitkering Nederlandstalige instellingen"/>
    <s v="111 Allocation de fonctionnement institutions néerlandophones"/>
    <x v="4"/>
    <n v="199.25"/>
  </r>
  <r>
    <s v="Kapitaaloverdrachten voor onroerende investeringen ITG"/>
    <s v="Kapitaaloverdrachten voor onroerende investeringen ITG"/>
    <s v="FD0 FG209 6410"/>
    <m/>
    <x v="0"/>
    <n v="677"/>
    <n v="25"/>
    <s v="12. Algemene kennisvooruitgang: O&amp;O gefinancierd uit algemene universiteitsfondsen (AUF)"/>
    <x v="3"/>
    <s v="Vlaamse overheid"/>
    <x v="3"/>
    <x v="8"/>
    <s v="123 Instituut Tropische Geneeskunde - Antwerpen"/>
    <s v="123 Instituut Tropische Geneeskunde - Antwerpen"/>
    <x v="4"/>
    <n v="169.25"/>
  </r>
  <r>
    <s v="Kapitaaloverdrachten voor onroerende investeringen universitair onderwijs"/>
    <s v="Kapitaaloverdrachten voor onroerende investeringen universitair onderwijs"/>
    <s v="FD0 FG209 6152"/>
    <m/>
    <x v="0"/>
    <n v="28640"/>
    <n v="25"/>
    <s v="12. Algemene kennisvooruitgang: O&amp;O gefinancierd uit algemene universiteitsfondsen (AUF)"/>
    <x v="3"/>
    <s v="Vlaamse overheid"/>
    <x v="3"/>
    <x v="8"/>
    <s v="144 Academische ziekenhuizen"/>
    <s v="144 Hôpitaux académiques"/>
    <x v="4"/>
    <n v="7160"/>
  </r>
  <r>
    <s v="OV: Algemene werkingskosten - Beleidsvoorbereiding, beleidsondersteuning en beleidsevaluatie"/>
    <s v="OV: Algemene werkingskosten - Beleidsvoorbereiding, beleidsondersteuning en beleidsevaluatie"/>
    <s v="FB0 FH011 4430"/>
    <m/>
    <x v="0"/>
    <n v="2495"/>
    <n v="97.595190380761522"/>
    <s v="09. Opvoeding"/>
    <x v="2"/>
    <s v="Vlaamse overheid"/>
    <x v="3"/>
    <x v="8"/>
    <s v="314 Subsidies voor studies, enquêtes, onderzoek-contracten, acties n.e.g."/>
    <s v="314 Subventions pour études, enquêtes, contrats de recherche, actions n.c.a."/>
    <x v="6"/>
    <n v="2435"/>
  </r>
  <r>
    <s v="OV: Universitair Steunpunt Toetsontwikkeling en Peilingen"/>
    <s v="OV: Universitair Steunpunt Toetsontwikkeling en Peilingen"/>
    <s v="FB0 FH014 4430"/>
    <m/>
    <x v="0"/>
    <n v="1533"/>
    <n v="100"/>
    <s v="09. Opvoeding"/>
    <x v="2"/>
    <s v="Vlaamse overheid"/>
    <x v="3"/>
    <x v="8"/>
    <s v="410 O&amp;O-programma's en -projecten (subsidies en terugvorderbare voorschotten)"/>
    <s v="410 Programmes et projets de R&amp;D (subventions et avances récupérables)"/>
    <x v="0"/>
    <n v="1533"/>
  </r>
  <r>
    <s v="OV: Steunpunt Beleidsgericht Onderwijsonderzoek"/>
    <s v="OV: Steunpunt Beleidsgericht Onderwijsonderzoek"/>
    <s v="FB0 FH093 4430"/>
    <m/>
    <x v="0"/>
    <n v="750"/>
    <n v="100"/>
    <s v="09. Opvoeding"/>
    <x v="2"/>
    <s v="Vlaamse overheid"/>
    <x v="3"/>
    <x v="8"/>
    <s v="410 O&amp;O-programma's en -projecten (subsidies en terugvorderbare voorschotten)"/>
    <s v="410 Programmes et projets de R&amp;D (subventions et avances récupérables)"/>
    <x v="0"/>
    <n v="750"/>
  </r>
  <r>
    <s v="Projectmatig wetenschappelijk onderzoek"/>
    <s v="Projectmatig wetenschappelijk onderzoek"/>
    <s v="FD0 FE208 4430"/>
    <m/>
    <x v="0"/>
    <n v="16975"/>
    <n v="100"/>
    <s v="06. Industriële productie en technologie"/>
    <x v="0"/>
    <s v="Vlaamse overheid"/>
    <x v="3"/>
    <x v="8"/>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6975"/>
  </r>
  <r>
    <s v="Subsdie aan de Vrije Universiteit Brussel ten behoeve van het Instituut voor Europese Studiën (IES)"/>
    <s v="Subsdie aan de Vrije Universiteit Brussel ten behoeve van het Instituut voor Europese Studiën (IES)"/>
    <s v="FD0 FE219 4150"/>
    <m/>
    <x v="0"/>
    <n v="1935"/>
    <n v="25"/>
    <s v="12. Algemene kennisvooruitgang: O&amp;O gefinancierd uit algemene universiteitsfondsen (AUF)"/>
    <x v="3"/>
    <s v="Vlaamse overheid"/>
    <x v="3"/>
    <x v="8"/>
    <s v="122 College voor Ontwikkelingslanden (RUCA)"/>
    <s v="122 College voor Ontwikkelingslanden (RUCA)"/>
    <x v="4"/>
    <n v="483.75"/>
  </r>
  <r>
    <s v="Subside aan de Antwerp Management School"/>
    <s v="Subside aan de Antwerp Management School"/>
    <s v="FBO 1FE001 4430"/>
    <m/>
    <x v="0"/>
    <n v="1002"/>
    <n v="25"/>
    <s v="12. Algemene kennisvooruitgang: O&amp;O gefinancierd uit algemene universiteitsfondsen (AUF)"/>
    <x v="3"/>
    <s v="Vlaamse overheid"/>
    <x v="3"/>
    <x v="8"/>
    <s v="129 Vlerickschool voor Management"/>
    <s v="129 Vlerickschool voor Management"/>
    <x v="4"/>
    <n v="250.5"/>
  </r>
  <r>
    <s v="Subsidie aan de evangelische theologische faculteit en de faculteit protestantse godsgeleerdheid"/>
    <s v="Subsidie aan de evangelische theologische faculteit en de faculteit protestantse godsgeleerdheid"/>
    <s v="FD0 FE221 4430"/>
    <m/>
    <x v="0"/>
    <n v="872"/>
    <n v="25"/>
    <s v="12. Algemene kennisvooruitgang: O&amp;O gefinancierd uit algemene universiteitsfondsen (AUF)"/>
    <x v="3"/>
    <s v="Vlaamse overheid"/>
    <x v="3"/>
    <x v="8"/>
    <s v="111 Werkingsuitkering Nederlandstalige instellingen"/>
    <s v="111 Allocation de fonctionnement institutions néerlandophones"/>
    <x v="4"/>
    <n v="218"/>
  </r>
  <r>
    <s v="Subsidie aan de Universiteit Antwerpen ten bate van het Instituut voor Ontwikkelingsbeleid en Beheer (IOB)"/>
    <s v="Subsidie aan de Universiteit Antwerpen ten bate van het Instituut voor Ontwikkelingsbeleid en Beheer (IOB)"/>
    <s v="FD0 FE217 4150"/>
    <m/>
    <x v="0"/>
    <n v="2162"/>
    <n v="25"/>
    <s v="12. Algemene kennisvooruitgang: O&amp;O gefinancierd uit algemene universiteitsfondsen (AUF)"/>
    <x v="3"/>
    <s v="Vlaamse overheid"/>
    <x v="3"/>
    <x v="8"/>
    <s v="122 College voor Ontwikkelingslanden (RUCA)"/>
    <s v="122 College voor Ontwikkelingslanden (RUCA)"/>
    <x v="4"/>
    <n v="540.5"/>
  </r>
  <r>
    <s v="Subsidie aan de Universiteit Antwerpen ten behoeve van het Instituut voor Joodse Studies (IJS)"/>
    <s v="Subsidie aan de Universiteit Antwerpen ten behoeve van het Instituut voor Joodse Studies (IJS)"/>
    <s v="FD0 FE218 4150"/>
    <m/>
    <x v="0"/>
    <n v="174"/>
    <n v="25"/>
    <s v="12. Algemene kennisvooruitgang: O&amp;O gefinancierd uit algemene universiteitsfondsen (AUF)"/>
    <x v="3"/>
    <s v="Vlaamse overheid"/>
    <x v="3"/>
    <x v="8"/>
    <s v="128 Universitair Instituut voor de Studie van het Jodendom - Martin Buber"/>
    <s v="128 Institut universitaire pour l'étude du judaïsme - Martin Buber"/>
    <x v="4"/>
    <n v="43.5"/>
  </r>
  <r>
    <s v="Subsidie aan de Vlerick Leuven Gent Management School"/>
    <s v="Subsidie aan de Vlerick Leuven Gent Management School"/>
    <s v="FBO 1FE002 4430"/>
    <m/>
    <x v="0"/>
    <n v="1939"/>
    <n v="25"/>
    <s v="12. Algemene kennisvooruitgang: O&amp;O gefinancierd uit algemene universiteitsfondsen (AUF)"/>
    <x v="3"/>
    <s v="Vlaamse overheid"/>
    <x v="3"/>
    <x v="8"/>
    <s v="129 Vlerickschool voor Management"/>
    <s v="129 Vlerickschool voor Management"/>
    <x v="4"/>
    <n v="484.75"/>
  </r>
  <r>
    <s v="Subsidie verleend aan het Instituut voor Tropische Geneeskunde 'Prins Leopold&quot; in Antwerpen"/>
    <s v="Subsidie verleend aan het Instituut voor Tropische Geneeskunde 'Prins Leopold&quot; in Antwerpen"/>
    <s v="FD0 FE220 4430"/>
    <m/>
    <x v="0"/>
    <n v="10572"/>
    <n v="25"/>
    <s v="12. Algemene kennisvooruitgang: O&amp;O gefinancierd uit algemene universiteitsfondsen (AUF)"/>
    <x v="3"/>
    <s v="Vlaamse overheid"/>
    <x v="3"/>
    <x v="8"/>
    <s v="123 Instituut Tropische Geneeskunde - Antwerpen"/>
    <s v="123 Instituut Tropische Geneeskunde - Antwerpen"/>
    <x v="4"/>
    <n v="2643"/>
  </r>
  <r>
    <s v="Subsidiëring open hoger onderwijs"/>
    <s v="Subsidiëring open hoger onderwijs"/>
    <s v="FD0 FE222 4430"/>
    <m/>
    <x v="0"/>
    <n v="626"/>
    <n v="25"/>
    <s v="12. Algemene kennisvooruitgang: O&amp;O gefinancierd uit algemene universiteitsfondsen (AUF)"/>
    <x v="3"/>
    <s v="Vlaamse overheid"/>
    <x v="3"/>
    <x v="8"/>
    <s v="323 Subsidies aan instellingen en verenigingen n.e.g."/>
    <s v="323 Subventions aux institutions et associations n.c.a."/>
    <x v="6"/>
    <n v="156.5"/>
  </r>
  <r>
    <s v="Subsidies in het kader van de versterking van de onderzoeksbetrokkenheid van de academische opleidingen aan de hogescholen"/>
    <s v="Subsidies in het kader van de versterking van de onderzoeksbetrokkenheid van de academische opleidingen aan de hogescholen"/>
    <s v="FD0 FE209 4430"/>
    <m/>
    <x v="0"/>
    <n v="56119"/>
    <n v="100"/>
    <s v="12. Algemene kennisvooruitgang: O&amp;O gefinancierd uit algemene universiteitsfondsen (AUF)"/>
    <x v="3"/>
    <s v="Vlaamse overheid"/>
    <x v="3"/>
    <x v="8"/>
    <s v="111 Werkingsuitkering Nederlandstalige instellingen"/>
    <s v="111 Allocation de fonctionnement institutions néerlandophones"/>
    <x v="4"/>
    <n v="56119"/>
  </r>
  <r>
    <s v="Toelage associaties"/>
    <s v="Toelage associaties"/>
    <s v="FD0 FE223 4430"/>
    <m/>
    <x v="0"/>
    <n v="541"/>
    <n v="25"/>
    <s v="12. Algemene kennisvooruitgang: O&amp;O gefinancierd uit algemene universiteitsfondsen (AUF)"/>
    <x v="3"/>
    <s v="Vlaamse overheid"/>
    <x v="3"/>
    <x v="8"/>
    <s v="111 Werkingsuitkering Nederlandstalige instellingen"/>
    <s v="111 Allocation de fonctionnement institutions néerlandophones"/>
    <x v="4"/>
    <n v="135.25"/>
  </r>
  <r>
    <s v="Toelagen studentenvoorzieningen voor het hoger onderwijs"/>
    <s v="Toelagen studentenvoorzieningen voor het hoger onderwijs"/>
    <s v="FD0 FE216 4430"/>
    <m/>
    <x v="0"/>
    <n v="46788"/>
    <n v="25"/>
    <s v="12. Algemene kennisvooruitgang: O&amp;O gefinancierd uit algemene universiteitsfondsen (AUF)"/>
    <x v="3"/>
    <s v="Vlaamse overheid"/>
    <x v="3"/>
    <x v="8"/>
    <s v="142 Investeringen en werking sociale sector universiteiten"/>
    <s v="142 Investissements et fonctionnement secteur social universités"/>
    <x v="4"/>
    <n v="11697"/>
  </r>
  <r>
    <s v="Werkingsmiddelen Vlaamse autonome hogere zeevaartschool"/>
    <s v="Werkingsmiddelen Vlaamse autonome hogere zeevaartschool"/>
    <s v="FD0 FE203 4430"/>
    <m/>
    <x v="0"/>
    <n v="4736"/>
    <n v="25"/>
    <s v="12. Algemene kennisvooruitgang: O&amp;O gefinancierd uit algemene universiteitsfondsen (AUF)"/>
    <x v="3"/>
    <s v="Vlaamse overheid"/>
    <x v="3"/>
    <x v="8"/>
    <s v="111 Werkingsuitkering Nederlandstalige instellingen"/>
    <s v="111 Allocation de fonctionnement institutions néerlandophones"/>
    <x v="4"/>
    <n v="1184"/>
  </r>
  <r>
    <s v="Werkingsuitkeringen Hoger Onderwijs"/>
    <s v="Werkingsuitkeringen Hoger Onderwijs"/>
    <s v="FD0 FE203 4430"/>
    <m/>
    <x v="0"/>
    <n v="1458749"/>
    <n v="14.286746853932009"/>
    <s v="12. Algemene kennisvooruitgang: O&amp;O gefinancierd uit algemene universiteitsfondsen (AUF)"/>
    <x v="3"/>
    <s v="Vlaamse overheid"/>
    <x v="3"/>
    <x v="8"/>
    <s v="111 Werkingsuitkering Nederlandstalige instellingen"/>
    <s v="111 Allocation de fonctionnement institutions néerlandophones"/>
    <x v="4"/>
    <n v="208407.77686426466"/>
  </r>
  <r>
    <s v=" Subsidies aan erkende centra voor menselijke erfelijkheid"/>
    <s v=" Subsidies aan erkende centra voor menselijke erfelijkheid"/>
    <s v="GE0 GD313 3300"/>
    <m/>
    <x v="0"/>
    <n v="2232"/>
    <n v="35.035842293906811"/>
    <s v="07. Gezondheid"/>
    <x v="4"/>
    <s v="Vlaamse overheid"/>
    <x v="3"/>
    <x v="8"/>
    <s v="323 Subsidies aan instellingen en verenigingen n.e.g."/>
    <s v="323 Subventions aux institutions et associations n.c.a."/>
    <x v="6"/>
    <n v="782"/>
  </r>
  <r>
    <s v="ONDERZOEK IN HET KADER VAN ARMOEDEBELEID"/>
    <s v="ONDERZOEK IN HET KADER VAN ARMOEDEBELEID"/>
    <s v="GC044"/>
    <m/>
    <x v="0"/>
    <n v="253"/>
    <n v="65.217391304347828"/>
    <s v="11. Politieke en sociale systemen, structuren en processen"/>
    <x v="7"/>
    <s v="Vlaamse overheid"/>
    <x v="3"/>
    <x v="8"/>
    <s v="313 Subsidies aan instellingen en verenigingen n.e.g."/>
    <s v="313 Subventions aux institutions et associations n.c.a."/>
    <x v="6"/>
    <n v="165"/>
  </r>
  <r>
    <s v="Studies, onderzoekingen en voorbereiding van wetenschappelijke congressen"/>
    <s v="Studies, onderzoekingen en voorbereiding van wetenschappelijke congressen"/>
    <s v="GB0 GC016 1211"/>
    <m/>
    <x v="0"/>
    <n v="118"/>
    <n v="100"/>
    <s v="11. Politieke en sociale systemen, structuren en processen"/>
    <x v="7"/>
    <s v="Vlaamse overheid"/>
    <x v="3"/>
    <x v="8"/>
    <s v="314 Subsidies voor studies, enquêtes, onderzoek-contracten, acties n.e.g."/>
    <s v="314 Subventions pour études, enquêtes, contrats de recherche, actions n.c.a."/>
    <x v="6"/>
    <n v="118"/>
  </r>
  <r>
    <s v="WVG: Dotatie Kind en Gezin"/>
    <s v="WVG: Dotatie Kind en Gezin"/>
    <s v="GB0 GF000 4141"/>
    <m/>
    <x v="0"/>
    <n v="613638"/>
    <n v="1.3851814913678749E-2"/>
    <s v="11. Politieke en sociale systemen, structuren en processen"/>
    <x v="7"/>
    <s v="Vlaamse overheid"/>
    <x v="3"/>
    <x v="8"/>
    <s v="323 Subsidies aan instellingen en verenigingen n.e.g."/>
    <s v="323 Subventions aux institutions et associations n.c.a."/>
    <x v="6"/>
    <n v="85"/>
  </r>
  <r>
    <s v="WVG: IVA Vlaams Agentschap voor Personen met een Handicap"/>
    <s v="WVG: IVA Vlaams Agentschap voor Personen met een Handicap"/>
    <s v="GB0 GG000 4141"/>
    <m/>
    <x v="0"/>
    <n v="1528420"/>
    <n v="1.7730728464689025E-2"/>
    <s v="11. Politieke en sociale systemen, structuren en processen"/>
    <x v="7"/>
    <s v="Vlaamse overheid"/>
    <x v="3"/>
    <x v="8"/>
    <s v="323 Subsidies aan instellingen en verenigingen n.e.g."/>
    <s v="323 Subventions aux institutions et associations n.c.a."/>
    <x v="6"/>
    <n v="271"/>
  </r>
  <r>
    <s v="WVG: Subsidie aan het Steunpunt Welzijn, Volksgezondheid en Gezin"/>
    <s v="WVG: Subsidie aan het Steunpunt Welzijn, Volksgezondheid en Gezin"/>
    <s v="GB0 GC0383 4150"/>
    <m/>
    <x v="0"/>
    <n v="879"/>
    <n v="100"/>
    <s v="07. Gezondheid"/>
    <x v="4"/>
    <s v="Vlaamse overheid"/>
    <x v="3"/>
    <x v="8"/>
    <s v="313 Subsidies aan instellingen en verenigingen n.e.g."/>
    <s v="313 Subventions aux institutions et associations n.c.a."/>
    <x v="6"/>
    <n v="879"/>
  </r>
  <r>
    <s v="WVG: Subsidie aan het Steunpunt Welzijn, Volksgezondheid en Gezin"/>
    <s v="WVG: Subsidie aan het Steunpunt Welzijn, Volksgezondheid en Gezin"/>
    <s v="GB0 GC054 4150"/>
    <m/>
    <x v="0"/>
    <n v="457"/>
    <n v="100"/>
    <s v="07. Gezondheid"/>
    <x v="4"/>
    <s v="Vlaamse overheid"/>
    <x v="3"/>
    <x v="8"/>
    <s v="313 Subsidies aan instellingen en verenigingen n.e.g."/>
    <s v="313 Subventions aux institutions et associations n.c.a."/>
    <x v="6"/>
    <n v="457"/>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12 3300"/>
    <m/>
    <x v="0"/>
    <n v="1170"/>
    <n v="100"/>
    <s v="07. Gezondheid"/>
    <x v="4"/>
    <s v="Vlaamse overheid"/>
    <x v="3"/>
    <x v="8"/>
    <s v="314 Subsidies voor studies, enquêtes, onderzoek-contracten, acties n.e.g."/>
    <s v="314 Subventions pour études, enquêtes, contrats de recherche, actions n.c.a."/>
    <x v="6"/>
    <n v="1170"/>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05 1211"/>
    <m/>
    <x v="0"/>
    <n v="1194"/>
    <n v="100"/>
    <s v="07. Gezondheid"/>
    <x v="4"/>
    <s v="Vlaamse overheid"/>
    <x v="3"/>
    <x v="8"/>
    <s v="314 Subsidies voor studies, enquêtes, onderzoek-contracten, acties n.e.g."/>
    <s v="314 Subventions pour études, enquêtes, contrats de recherche, actions n.c.a."/>
    <x v="6"/>
    <n v="1194"/>
  </r>
  <r>
    <s v="Interne Stromen -Agentschap Sport Vlaanderen "/>
    <s v="Interne Stromen -Agentschap Sport Vlaanderen "/>
    <s v="HB0-1HFG2AY-IS"/>
    <m/>
    <x v="0"/>
    <n v="3269"/>
    <n v="7.4028754970939126"/>
    <s v="10. Cultuur, recreatie, godsdienst en media"/>
    <x v="5"/>
    <s v="Vlaamse overheid"/>
    <x v="3"/>
    <x v="8"/>
    <s v="313 Subsidies aan instellingen en verenigingen n.e.g."/>
    <s v="313 Subventions aux institutions et associations n.c.a."/>
    <x v="6"/>
    <n v="242"/>
  </r>
  <r>
    <s v="CJSM: Enquêtes, studies en audits"/>
    <s v="CJSM: Enquêtes, studies en audits"/>
    <s v="HB0 HC005 1211"/>
    <m/>
    <x v="0"/>
    <n v="107"/>
    <n v="100"/>
    <s v="10. Cultuur, recreatie, godsdienst en media"/>
    <x v="5"/>
    <s v="Vlaamse overheid"/>
    <x v="3"/>
    <x v="8"/>
    <s v="314 Subsidies voor studies, enquêtes, onderzoek-contracten, acties n.e.g."/>
    <s v="314 Subventions pour études, enquêtes, contrats de recherche, actions n.c.a."/>
    <x v="6"/>
    <n v="107"/>
  </r>
  <r>
    <s v="CJSM: Koninklijke Academie voor Nederlandse Taal- en Letterkunde - Gent"/>
    <s v="CJSM: Koninklijke Academie voor Nederlandse Taal- en Letterkunde - Gent"/>
    <s v="HD0 HE299 4150"/>
    <m/>
    <x v="0"/>
    <n v="483"/>
    <n v="19.047619047619047"/>
    <s v="10. Cultuur, recreatie, godsdienst en media"/>
    <x v="5"/>
    <s v="Vlaamse overheid"/>
    <x v="3"/>
    <x v="8"/>
    <s v="220 Academies"/>
    <s v="220 Académies"/>
    <x v="5"/>
    <n v="92"/>
  </r>
  <r>
    <s v="CJSM:Dotatie aan het IVA DAB KMSKA"/>
    <s v="CJSM:Dotatie aan het IVA DAB KMSKA"/>
    <s v="HE0 HE300 4130"/>
    <m/>
    <x v="0"/>
    <n v="2524"/>
    <n v="55.000000000000007"/>
    <s v="10. Cultuur, recreatie, godsdienst en media"/>
    <x v="5"/>
    <s v="Vlaamse overheid"/>
    <x v="3"/>
    <x v="8"/>
    <s v="211 Basisfinanciering, werking, investeringen van de WI"/>
    <s v="211 Financement de base, fonctionnement, investissements des IS"/>
    <x v="5"/>
    <n v="1388.2000000000003"/>
  </r>
  <r>
    <s v="wetenschappelijke steunpunten en jeugdonderzoeksplatform"/>
    <s v="wetenschappelijke steunpunten en jeugdonderzoeksplatform"/>
    <s v="HB0 HC046 4150"/>
    <m/>
    <x v="0"/>
    <n v="721"/>
    <n v="100"/>
    <s v="10. Cultuur, recreatie, godsdienst en media"/>
    <x v="5"/>
    <s v="Vlaamse overheid"/>
    <x v="3"/>
    <x v="8"/>
    <s v="313 Subsidies aan instellingen en verenigingen n.e.g."/>
    <s v="313 Subventions aux institutions et associations n.c.a."/>
    <x v="6"/>
    <n v="721"/>
  </r>
  <r>
    <s v="WSE: studies en onderzoek"/>
    <s v="WSE: studies en onderzoek"/>
    <s v="JB0 JD100 1211"/>
    <m/>
    <x v="0"/>
    <n v="373"/>
    <n v="100"/>
    <s v="11. Politieke en sociale systemen, structuren en processen"/>
    <x v="7"/>
    <s v="Vlaamse overheid"/>
    <x v="3"/>
    <x v="8"/>
    <s v="314 Subsidies voor studies, enquêtes, onderzoek-contracten, acties n.e.g."/>
    <s v="314 Subventions pour études, enquêtes, contrats de recherche, actions n.c.a."/>
    <x v="6"/>
    <n v="373"/>
  </r>
  <r>
    <s v="WSE: uitgaven in het kader van tewerkstellingsbegeleiding"/>
    <s v="WSE: uitgaven in het kader van tewerkstellingsbegeleiding"/>
    <s v="JB0 JD103 3300"/>
    <m/>
    <x v="0"/>
    <n v="815"/>
    <n v="100"/>
    <s v="11. Politieke en sociale systemen, structuren en processen"/>
    <x v="7"/>
    <s v="Vlaamse overheid"/>
    <x v="3"/>
    <x v="8"/>
    <s v="314 Subsidies voor studies, enquêtes, onderzoek-contracten, acties n.e.g."/>
    <s v="314 Subventions pour études, enquêtes, contrats de recherche, actions n.c.a."/>
    <x v="6"/>
    <n v="815"/>
  </r>
  <r>
    <s v="Dotatie aan het eigen vermogen ILVO in het kader van het onderzoek en de ontwikkeling naar meer duurzame landbouwsystemen"/>
    <s v="Dotatie aan het eigen vermogen ILVO in het kader van het onderzoek en de ontwikkeling naar meer duurzame landbouwsystemen"/>
    <s v="1KA203"/>
    <m/>
    <x v="0"/>
    <n v="1175"/>
    <n v="80"/>
    <s v="08. Landbouw"/>
    <x v="6"/>
    <s v="Vlaamse overheid"/>
    <x v="3"/>
    <x v="8"/>
    <s v="211 Basisfinanciering, werking, investeringen van de WI"/>
    <s v="211 Financement de base, fonctionnement, investissements des IS"/>
    <x v="5"/>
    <n v="940"/>
  </r>
  <r>
    <s v="Dotatie aan het eigen vermogen ILVO in het kader van het onderzoek en de ontwikkeling naar meer duurzame landbouwsystemen"/>
    <s v="Dotatie aan het eigen vermogen ILVO in het kader van het onderzoek en de ontwikkeling naar meer duurzame landbouwsystemen"/>
    <s v="KB0 KD032 4143"/>
    <m/>
    <x v="0"/>
    <n v="1440"/>
    <n v="80"/>
    <s v="08. Landbouw"/>
    <x v="6"/>
    <s v="Vlaamse overheid"/>
    <x v="3"/>
    <x v="8"/>
    <s v="211 Basisfinanciering, werking, investeringen van de WI"/>
    <s v="211 Financement de base, fonctionnement, investissements des IS"/>
    <x v="5"/>
    <n v="1152"/>
  </r>
  <r>
    <s v="dotatie aan het Eigen Vermogen ILVO voor onderzoek ikv IHD/PAS (emissiereducties veeteeltsector)"/>
    <s v="dotatie aan het Eigen Vermogen ILVO voor onderzoek ikv IHD/PAS (emissiereducties veeteeltsector)"/>
    <s v="KB0 KD050 4141"/>
    <m/>
    <x v="0"/>
    <n v="450"/>
    <n v="80"/>
    <s v="08. Landbouw"/>
    <x v="6"/>
    <s v="Vlaamse overheid"/>
    <x v="3"/>
    <x v="8"/>
    <s v="211 Basisfinanciering, werking, investeringen van de WI"/>
    <s v="211 Financement de base, fonctionnement, investissements des IS"/>
    <x v="5"/>
    <n v="360"/>
  </r>
  <r>
    <s v="EV ILVO voor onderhoud en werken aan onroerende goederen"/>
    <s v="EV ILVO voor onderhoud en werken aan onroerende goederen"/>
    <s v="1KA202"/>
    <m/>
    <x v="0"/>
    <n v="2858"/>
    <n v="79.986004198740375"/>
    <s v="08. Landbouw"/>
    <x v="6"/>
    <s v="Vlaamse overheid"/>
    <x v="3"/>
    <x v="8"/>
    <s v="211 Basisfinanciering, werking, investeringen van de WI"/>
    <s v="211 Financement de base, fonctionnement, investissements des IS"/>
    <x v="5"/>
    <n v="2286"/>
  </r>
  <r>
    <s v="EV ILVO voor onderhoud en werken aan onroerende goederen"/>
    <s v="EV ILVO voor onderhoud en werken aan onroerende goederen"/>
    <s v="KB0 KD036 4141"/>
    <m/>
    <x v="0"/>
    <n v="2902"/>
    <n v="80.013783597518952"/>
    <s v="08. Landbouw"/>
    <x v="6"/>
    <s v="Vlaamse overheid"/>
    <x v="3"/>
    <x v="8"/>
    <s v="211 Basisfinanciering, werking, investeringen van de WI"/>
    <s v="211 Financement de base, fonctionnement, investissements des IS"/>
    <x v="5"/>
    <n v="2322"/>
  </r>
  <r>
    <s v="interne stromen EV ILVO (Fonds voor Landbouw en Visserij)"/>
    <s v="interne stromen EV ILVO (Fonds voor Landbouw en Visserij)"/>
    <s v="KB0 KD047 4141"/>
    <m/>
    <x v="0"/>
    <n v="660"/>
    <n v="80"/>
    <s v="08. Landbouw"/>
    <x v="6"/>
    <s v="Vlaamse overheid"/>
    <x v="3"/>
    <x v="8"/>
    <s v="211 Basisfinanciering, werking, investeringen van de WI"/>
    <s v="211 Financement de base, fonctionnement, investissements des IS"/>
    <x v="5"/>
    <n v="528"/>
  </r>
  <r>
    <s v="LV: Allerhande uitgaven in het kader van versterking van het onderzoeks- en innovatiepotentieel"/>
    <s v="LV: Allerhande uitgaven in het kader van versterking van het onderzoeks- en innovatiepotentieel"/>
    <s v="KB0 KD007 1211"/>
    <m/>
    <x v="0"/>
    <n v="112"/>
    <n v="44.642857142857146"/>
    <s v="08. Landbouw"/>
    <x v="6"/>
    <s v="Vlaamse overheid"/>
    <x v="3"/>
    <x v="8"/>
    <s v="314 Subsidies voor studies, enquêtes, onderzoek-contracten, acties n.e.g."/>
    <s v="314 Subventions pour études, enquêtes, contrats de recherche, actions n.c.a."/>
    <x v="6"/>
    <n v="50"/>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B0 KD108 4141"/>
    <m/>
    <x v="0"/>
    <n v="342"/>
    <n v="54.970760233918128"/>
    <s v="08. Landbouw"/>
    <x v="6"/>
    <s v="Vlaamse overheid"/>
    <x v="3"/>
    <x v="8"/>
    <s v="211 Basisfinanciering, werking, investeringen van de WI"/>
    <s v="211 Financement de base, fonctionnement, investissements des IS"/>
    <x v="5"/>
    <n v="188"/>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 KD017 3132"/>
    <m/>
    <x v="0"/>
    <n v="2803"/>
    <n v="78.166250445950752"/>
    <s v="08. Landbouw"/>
    <x v="6"/>
    <s v="Vlaamse overheid"/>
    <x v="3"/>
    <x v="8"/>
    <s v="313 Subsidies aan instellingen en verenigingen n.e.g."/>
    <s v="313 Subventions aux institutions et associations n.c.a."/>
    <x v="6"/>
    <n v="2190.9999999999995"/>
  </r>
  <r>
    <s v="LV: Subsidies in kader van de stimulering biologische landbouw"/>
    <s v="LV: Subsidies in kader van de stimulering biologische landbouw"/>
    <s v="KB0 KD016 3132"/>
    <m/>
    <x v="0"/>
    <n v="476"/>
    <n v="37.815126050420169"/>
    <s v="08. Landbouw"/>
    <x v="6"/>
    <s v="Vlaamse overheid"/>
    <x v="3"/>
    <x v="8"/>
    <s v="314 Subsidies voor studies, enquêtes, onderzoek-contracten, acties n.e.g."/>
    <s v="314 Subventions pour études, enquêtes, contrats de recherche, actions n.c.a."/>
    <x v="6"/>
    <n v="180"/>
  </r>
  <r>
    <s v="LV:Salarissen en toelagen voor het personeel van het IVA ILVO"/>
    <s v="LV:Salarissen en toelagen voor het personeel van het IVA ILVO"/>
    <s v="1KA200"/>
    <m/>
    <x v="0"/>
    <n v="12672"/>
    <n v="80.003156565656568"/>
    <s v="08. Landbouw"/>
    <x v="6"/>
    <s v="Vlaamse overheid"/>
    <x v="3"/>
    <x v="8"/>
    <s v="211 Basisfinanciering, werking, investeringen van de WI"/>
    <s v="211 Financement de base, fonctionnement, investissements des IS"/>
    <x v="5"/>
    <n v="10138"/>
  </r>
  <r>
    <s v="ALGEMENE WERKINGSKOSTEN (VERGOED AAN ANDERE SECTOREN DAN DE OVERHEIDSSECTOR) - COMMUNICATIE EN IN VERBAND MET DEELNAME AAN BEURZEN EN EVENEMENTEN"/>
    <s v="ALGEMENE WERKINGSKOSTEN (VERGOED AAN ANDERE SECTOREN DAN DE OVERHEIDSSECTOR) - COMMUNICATIE EN IN VERBAND MET DEELNAME AAN BEURZEN EN EVENEMENTEN"/>
    <s v="LBO LC115 1211"/>
    <m/>
    <x v="0"/>
    <n v="128"/>
    <n v="110.15624999999997"/>
    <s v="02. Milieubeheer en milieuzorg"/>
    <x v="9"/>
    <s v="Vlaamse overheid"/>
    <x v="3"/>
    <x v="8"/>
    <s v="322 Administratie, controle, commissies, jury's..."/>
    <s v="322 Administration, contrôle, commissions, jurys..."/>
    <x v="6"/>
    <n v="140.99999999999997"/>
  </r>
  <r>
    <s v="LNE: NORMERING VAN ZENDANTENNES "/>
    <s v="LNE: NORMERING VAN ZENDANTENNES "/>
    <s v="LB0 LC174 1211"/>
    <m/>
    <x v="0"/>
    <n v="360"/>
    <n v="55.277777777777779"/>
    <s v="02. Milieubeheer en milieuzorg"/>
    <x v="9"/>
    <s v="Vlaamse overheid"/>
    <x v="3"/>
    <x v="8"/>
    <s v="322 Administratie, controle, commissies, jury's..."/>
    <s v="322 Administration, contrôle, commissions, jurys..."/>
    <x v="6"/>
    <n v="199"/>
  </r>
  <r>
    <s v="LNE: DUURZAME ETHISCH VERANTWOORDE EN MILIEUBEWUSTE ZORGSYSTEMEN"/>
    <s v="LNE: DUURZAME ETHISCH VERANTWOORDE EN MILIEUBEWUSTE ZORGSYSTEMEN"/>
    <s v="LB0 LC109 1211"/>
    <m/>
    <x v="0"/>
    <n v="209"/>
    <n v="23.923444976076556"/>
    <s v="02. Milieubeheer en milieuzorg"/>
    <x v="9"/>
    <s v="Vlaamse overheid"/>
    <x v="3"/>
    <x v="8"/>
    <s v="322 Administratie, controle, commissies, jury's..."/>
    <s v="322 Administration, contrôle, commissions, jurys..."/>
    <x v="6"/>
    <n v="50"/>
  </r>
  <r>
    <s v="Dotatie aan VITO voor de financiering van de referentietaken"/>
    <s v="Dotatie aan VITO voor de financiering van de referentietaken"/>
    <s v="LB0 LC134 4140"/>
    <m/>
    <x v="0"/>
    <n v="2511"/>
    <n v="100"/>
    <s v="02. Milieubeheer en milieuzorg"/>
    <x v="9"/>
    <s v="Vlaamse overheid"/>
    <x v="3"/>
    <x v="8"/>
    <s v="236 VITO - Vlaamse Instelling voor Technologisch Onderzoek"/>
    <s v="236 VITO - Vlaamse Instelling voor Technologisch Onderzoek"/>
    <x v="5"/>
    <n v="2511"/>
  </r>
  <r>
    <s v="INKOMENSOVERDRACHTEN BINNEN EEN INSTITUTIONELE GROEP - AAN ADMINISTRATIEVE OPENBARE INSTELLINGEN (AOI) - EVA VLAAMSE LANDMAATSCHAPPIJ VOOR PLATTELANDSBELEID"/>
    <s v="INKOMENSOVERDRACHTEN BINNEN EEN INSTITUTIONELE GROEP - AAN ADMINISTRATIEVE OPENBARE INSTELLINGEN (AOI) - EVA VLAAMSE LANDMAATSCHAPPIJ VOOR PLATTELANDSBELEID"/>
    <s v="LBC LC034 4140"/>
    <m/>
    <x v="0"/>
    <n v="1260"/>
    <n v="1.1904761904761905"/>
    <s v="02. Milieubeheer en milieuzorg"/>
    <x v="9"/>
    <s v="Vlaamse overheid"/>
    <x v="3"/>
    <x v="8"/>
    <s v="630 Fonds voor Preventie en Sanering inzake Milieu en Natuur"/>
    <s v="630 Fonds voor Preventie en Sanering inzake Milieu en Natuur"/>
    <x v="1"/>
    <n v="15"/>
  </r>
  <r>
    <s v="LNE DAB MINA FONDS"/>
    <s v="LNE DAB MINA FONDS"/>
    <s v="LBC LC007 1211"/>
    <m/>
    <x v="0"/>
    <n v="587"/>
    <n v="17.37649063032368"/>
    <s v="02. Milieubeheer en milieuzorg"/>
    <x v="9"/>
    <s v="Vlaamse overheid"/>
    <x v="3"/>
    <x v="8"/>
    <s v="630 Fonds voor Preventie en Sanering inzake Milieu en Natuur"/>
    <s v="630 Fonds voor Preventie en Sanering inzake Milieu en Natuur"/>
    <x v="1"/>
    <n v="102"/>
  </r>
  <r>
    <s v="LNE: Aankoop van materiaal voor uitrusting van het IVA Instituut voor Natuur- en Bosonderzoek"/>
    <s v="LNE: Aankoop van materiaal voor uitrusting van het IVA Instituut voor Natuur- en Bosonderzoek"/>
    <s v="LC0 LD204 7422"/>
    <m/>
    <x v="0"/>
    <n v="236"/>
    <n v="55.000000000000007"/>
    <s v="02. Milieubeheer en milieuzorg"/>
    <x v="9"/>
    <s v="Vlaamse overheid"/>
    <x v="3"/>
    <x v="8"/>
    <s v="211 Basisfinanciering, werking, investeringen van de WI"/>
    <s v="211 Financement de base, fonctionnement, investissements des IS"/>
    <x v="5"/>
    <n v="129.80000000000001"/>
  </r>
  <r>
    <s v="LNE: Algemene werkingstoelage aan openbare waterdistributienetwerken"/>
    <s v="LNE: Algemene werkingstoelage aan openbare waterdistributienetwerken"/>
    <s v="LBC LC044 4351"/>
    <m/>
    <x v="0"/>
    <n v="185297.15700000001"/>
    <n v="1.050438252249954"/>
    <s v="02. Milieubeheer en milieuzorg"/>
    <x v="9"/>
    <s v="Vlaamse overheid"/>
    <x v="3"/>
    <x v="8"/>
    <s v="630 Fonds voor Preventie en Sanering inzake Milieu en Natuur"/>
    <s v="630 Fonds voor Preventie en Sanering inzake Milieu en Natuur"/>
    <x v="1"/>
    <n v="1946.4322174596534"/>
  </r>
  <r>
    <s v="imecXpand"/>
    <s v="imecXpand"/>
    <s v="CB0/1CE-X-2-AA/PA"/>
    <m/>
    <x v="0"/>
    <n v="30000"/>
    <n v="100"/>
    <s v="06. Industriële productie en technologie"/>
    <x v="0"/>
    <s v="Vlaamse overheid"/>
    <x v="3"/>
    <x v="8"/>
    <s v="237 IMEC - Interuniversitair Centrum voor Micro-Electronica"/>
    <s v="237 IMEC - Interuniversitair Centrum voor Micro-Electronica"/>
    <x v="5"/>
    <n v="30000"/>
  </r>
  <r>
    <s v="IV: Dotatie aan het IVA &quot;Toerisme Vlaanderen&quot;"/>
    <s v="IV: Dotatie aan het IVA &quot;Toerisme Vlaanderen&quot;"/>
    <s v="DB0 DG011 4610"/>
    <m/>
    <x v="0"/>
    <n v="33334"/>
    <n v="3.8999220015599682E-2"/>
    <s v="11. Politieke en sociale systemen, structuren en processen"/>
    <x v="7"/>
    <s v="Vlaamse overheid"/>
    <x v="3"/>
    <x v="8"/>
    <s v="314 Subsidies voor studies, enquêtes, onderzoek-contracten, acties n.e.g."/>
    <s v="314 Subventions pour études, enquêtes, contrats de recherche, actions n.c.a."/>
    <x v="6"/>
    <n v="12.999999999999998"/>
  </r>
  <r>
    <s v="LNE: allerhande uitgaven i.v.m. geluidshinder, milieuproblematiek, externe veiligheid, wetenschappelijk evaluatiesysteem bioveiligheid"/>
    <s v="LNE: allerhande uitgaven i.v.m. geluidshinder, milieuproblematiek, externe veiligheid, wetenschappelijk evaluatiesysteem bioveiligheid"/>
    <s v="LB0 LC118 1200"/>
    <m/>
    <x v="0"/>
    <n v="938"/>
    <n v="101.38592750533049"/>
    <s v="02. Milieubeheer en milieuzorg"/>
    <x v="9"/>
    <s v="Vlaamse overheid"/>
    <x v="3"/>
    <x v="8"/>
    <s v="324 Subsidies voor studies, enquêtes, expertise-contracten, onderzoekcontracten, acties n.e.g."/>
    <s v="324 Subventions pour études, enquêtes, contrats d'expertise, contrats de recherche, actions n.c.a."/>
    <x v="6"/>
    <n v="951"/>
  </r>
  <r>
    <s v="LNE: Allerhande uitgaven met betrekking tot het project milieu en gezondheid"/>
    <s v="LNE: Allerhande uitgaven met betrekking tot het project milieu en gezondheid"/>
    <s v="LB0 LC106 1200"/>
    <m/>
    <x v="0"/>
    <n v="116"/>
    <n v="98.275862068965509"/>
    <s v="02. Milieubeheer en milieuzorg"/>
    <x v="9"/>
    <s v="Vlaamse overheid"/>
    <x v="3"/>
    <x v="8"/>
    <s v="324 Subsidies voor studies, enquêtes, expertise-contracten, onderzoekcontracten, acties n.e.g."/>
    <s v="324 Subventions pour études, enquêtes, contrats d'expertise, contrats de recherche, actions n.c.a."/>
    <x v="6"/>
    <n v="113.99999999999999"/>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LB0 LC113 1211"/>
    <m/>
    <x v="0"/>
    <n v="721"/>
    <n v="67.961165048543691"/>
    <s v="02. Milieubeheer en milieuzorg"/>
    <x v="9"/>
    <s v="Vlaamse overheid"/>
    <x v="3"/>
    <x v="8"/>
    <s v="314 Subsidies voor studies, enquêtes, onderzoek-contracten, acties n.e.g."/>
    <s v="314 Subventions pour études, enquêtes, contrats de recherche, actions n.c.a."/>
    <x v="6"/>
    <n v="490"/>
  </r>
  <r>
    <s v="LNE: MINA FONDS - bodemsanering"/>
    <s v="LNE: MINA FONDS - bodemsanering"/>
    <s v="LBC LC035 4140"/>
    <m/>
    <x v="0"/>
    <n v="4121"/>
    <n v="12.132977432661974"/>
    <s v="02. Milieubeheer en milieuzorg"/>
    <x v="9"/>
    <s v="Vlaamse overheid"/>
    <x v="3"/>
    <x v="8"/>
    <s v="630 Fonds voor Preventie en Sanering inzake Milieu en Natuur"/>
    <s v="630 Fonds voor Preventie en Sanering inzake Milieu en Natuur"/>
    <x v="1"/>
    <n v="499.99999999999994"/>
  </r>
  <r>
    <s v="LNE: MINA FONDS - MAP"/>
    <s v="LNE: MINA FONDS - MAP"/>
    <s v="LBC LC073 4140"/>
    <m/>
    <x v="0"/>
    <n v="900"/>
    <n v="77.666666666666657"/>
    <s v="02. Milieubeheer en milieuzorg"/>
    <x v="9"/>
    <s v="Vlaamse overheid"/>
    <x v="3"/>
    <x v="8"/>
    <s v="324 Subsidies voor studies, enquêtes, expertise-contracten, onderzoekcontracten, acties n.e.g."/>
    <s v="324 Subventions pour études, enquêtes, contrats d'expertise, contrats de recherche, actions n.c.a."/>
    <x v="6"/>
    <n v="698.99999999999989"/>
  </r>
  <r>
    <s v="LNE: Nieuwbouw van gebouwen van het IVA Instituut voor Natuur- en Bosonderzoek"/>
    <s v="LNE: Nieuwbouw van gebouwen van het IVA Instituut voor Natuur- en Bosonderzoek"/>
    <s v="LC0 LD203 7200"/>
    <m/>
    <x v="0"/>
    <n v="152"/>
    <n v="55.000000000000007"/>
    <s v="02. Milieubeheer en milieuzorg"/>
    <x v="9"/>
    <s v="Vlaamse overheid"/>
    <x v="3"/>
    <x v="8"/>
    <s v="211 Basisfinanciering, werking, investeringen van de WI"/>
    <s v="211 Financement de base, fonctionnement, investissements des IS"/>
    <x v="5"/>
    <n v="83.600000000000023"/>
  </r>
  <r>
    <s v="LNE: Uitgaven met betrekking tot lucht- en hinderthema's"/>
    <s v="LNE: Uitgaven met betrekking tot lucht- en hinderthema's"/>
    <s v="LBC LC008 1211"/>
    <m/>
    <x v="0"/>
    <n v="638"/>
    <n v="46.394984326018808"/>
    <s v="02. Milieubeheer en milieuzorg"/>
    <x v="9"/>
    <s v="Vlaamse overheid"/>
    <x v="3"/>
    <x v="8"/>
    <s v="630 Fonds voor Preventie en Sanering inzake Milieu en Natuur"/>
    <s v="630 Fonds voor Preventie en Sanering inzake Milieu en Natuur"/>
    <x v="1"/>
    <n v="296"/>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LBC LC006 1211"/>
    <m/>
    <x v="0"/>
    <n v="713"/>
    <n v="74.894810659186533"/>
    <s v="02. Milieubeheer en milieuzorg"/>
    <x v="9"/>
    <s v="Vlaamse overheid"/>
    <x v="3"/>
    <x v="8"/>
    <s v="630 Fonds voor Preventie en Sanering inzake Milieu en Natuur"/>
    <s v="630 Fonds voor Preventie en Sanering inzake Milieu en Natuur"/>
    <x v="1"/>
    <n v="534"/>
  </r>
  <r>
    <s v="LNE: Wedden en toelagen IVA Instituut voor Natuur- en Bosonderzoek"/>
    <s v="LNE: Wedden en toelagen IVA Instituut voor Natuur- en Bosonderzoek"/>
    <s v="LC0 LA200 1100"/>
    <m/>
    <x v="0"/>
    <n v="11113"/>
    <n v="55.000000000000007"/>
    <s v="02. Milieubeheer en milieuzorg"/>
    <x v="9"/>
    <s v="Vlaamse overheid"/>
    <x v="3"/>
    <x v="8"/>
    <s v="211 Basisfinanciering, werking, investeringen van de WI"/>
    <s v="211 Financement de base, fonctionnement, investissements des IS"/>
    <x v="5"/>
    <n v="6112.1500000000015"/>
  </r>
  <r>
    <s v="LNE: Werking Instituut voor Natuur en Bosonderzoek"/>
    <s v="LNE: Werking Instituut voor Natuur en Bosonderzoek"/>
    <s v="LC0 LD201 1211"/>
    <m/>
    <x v="0"/>
    <n v="107"/>
    <n v="100"/>
    <s v="02. Milieubeheer en milieuzorg"/>
    <x v="9"/>
    <s v="Vlaamse overheid"/>
    <x v="3"/>
    <x v="8"/>
    <s v="211 Basisfinanciering, werking, investeringen van de WI"/>
    <s v="211 Financement de base, fonctionnement, investissements des IS"/>
    <x v="5"/>
    <n v="107"/>
  </r>
  <r>
    <s v="LNE: Werking Instituut voor Natuur en Bosonderzoek"/>
    <s v="LNE: Werking Instituut voor Natuur en Bosonderzoek"/>
    <s v="LC0 LD200 1200"/>
    <m/>
    <x v="0"/>
    <n v="3547"/>
    <n v="55.000000000000007"/>
    <s v="02. Milieubeheer en milieuzorg"/>
    <x v="9"/>
    <s v="Vlaamse overheid"/>
    <x v="3"/>
    <x v="8"/>
    <s v="211 Basisfinanciering, werking, investeringen van de WI"/>
    <s v="211 Financement de base, fonctionnement, investissements des IS"/>
    <x v="5"/>
    <n v="1950.8500000000004"/>
  </r>
  <r>
    <s v="LNE: Werkingsdotatie aan het IVA Vlaamse Landaatschappij"/>
    <s v="LNE: Werkingsdotatie aan het IVA Vlaamse Landaatschappij"/>
    <s v="LB0 LC136 4141"/>
    <m/>
    <x v="0"/>
    <n v="47441"/>
    <n v="0.22343542505427794"/>
    <s v="04. Transport, telecommunicatie en andere infrastructuur"/>
    <x v="11"/>
    <s v="Vlaamse overheid"/>
    <x v="3"/>
    <x v="8"/>
    <s v="314 Subsidies voor studies, enquêtes, onderzoek-contracten, acties n.e.g."/>
    <s v="314 Subventions pour études, enquêtes, contrats de recherche, actions n.c.a."/>
    <x v="6"/>
    <n v="106"/>
  </r>
  <r>
    <s v="LNE DAB MINAFONDS - OPENBARE AFVALSTOFFENMAATSCHAPPIJ "/>
    <s v="LNE DAB MINAFONDS - OPENBARE AFVALSTOFFENMAATSCHAPPIJ "/>
    <s v="LBC LC038 4140"/>
    <m/>
    <x v="0"/>
    <n v="3632"/>
    <n v="29.570484581497798"/>
    <s v="02. Milieubeheer en milieuzorg"/>
    <x v="9"/>
    <s v="Vlaamse overheid"/>
    <x v="3"/>
    <x v="8"/>
    <s v="630 Fonds voor Preventie en Sanering inzake Milieu en Natuur"/>
    <s v="630 Fonds voor Preventie en Sanering inzake Milieu en Natuur"/>
    <x v="1"/>
    <n v="1074"/>
  </r>
  <r>
    <s v="LNE: Werkingsdotatie aan het IVA Vlaamse Milieumaatschappij (VMM)"/>
    <s v="LNE: Werkingsdotatie aan het IVA Vlaamse Milieumaatschappij (VMM)"/>
    <s v="LB0 LC138 4141"/>
    <m/>
    <x v="0"/>
    <n v="80733"/>
    <n v="0.63666654280158053"/>
    <s v="02. Milieubeheer en milieuzorg"/>
    <x v="9"/>
    <s v="Vlaamse overheid"/>
    <x v="3"/>
    <x v="8"/>
    <s v="324 Subsidies voor studies, enquêtes, expertise-contracten, onderzoekcontracten, acties n.e.g."/>
    <s v="324 Subventions pour études, enquêtes, contrats d'expertise, contrats de recherche, actions n.c.a."/>
    <x v="6"/>
    <n v="514"/>
  </r>
  <r>
    <s v="Project Energy Ville (vanuit VEA)"/>
    <s v="Project Energy Ville (vanuit VEA)"/>
    <s v="LE0-LE418-1211"/>
    <m/>
    <x v="0"/>
    <n v="3000"/>
    <n v="100"/>
    <s v="02. Milieubeheer en milieuzorg"/>
    <x v="9"/>
    <s v="Vlaamse overheid"/>
    <x v="3"/>
    <x v="8"/>
    <s v="236 VITO - Vlaamse Instelling voor Technologisch Onderzoek"/>
    <s v="236 VITO - Vlaamse Instelling voor Technologisch Onderzoek"/>
    <x v="5"/>
    <n v="3000"/>
  </r>
  <r>
    <s v="Departement MOW - algemene werkingskosten"/>
    <s v="Departement MOW - algemene werkingskosten"/>
    <s v="MB0 MI008 1211"/>
    <m/>
    <x v="0"/>
    <n v="2245"/>
    <n v="8.908685968819599"/>
    <s v="04. Transport, telecommunicatie en andere infrastructuur"/>
    <x v="11"/>
    <s v="Vlaamse overheid"/>
    <x v="3"/>
    <x v="8"/>
    <s v="211 Basisfinanciering, werking, investeringen van de WI"/>
    <s v="211 Financement de base, fonctionnement, investissements des IS"/>
    <x v="5"/>
    <n v="200"/>
  </r>
  <r>
    <s v="MOW: Aankoop van specifieke machines, meubelen, materiaal en vervoermiddelen te land en te water (afdeling Waterbouwkundig Laboratorium)"/>
    <s v="MOW: Aankoop van specifieke machines, meubelen, materiaal en vervoermiddelen te land en te water (afdeling Waterbouwkundig Laboratorium)"/>
    <s v="MB0 MI009 7422"/>
    <m/>
    <x v="0"/>
    <n v="500"/>
    <n v="60"/>
    <s v="04. Transport, telecommunicatie en andere infrastructuur"/>
    <x v="11"/>
    <s v="Vlaamse overheid"/>
    <x v="3"/>
    <x v="8"/>
    <s v="211 Basisfinanciering, werking, investeringen van de WI"/>
    <s v="211 Financement de base, fonctionnement, investissements des IS"/>
    <x v="5"/>
    <n v="300"/>
  </r>
  <r>
    <s v="MOW: Allerhande uitgaven i.v.m. de voorbereiding, de planning, de studie en begeleiding van projecten mobiliteitsconvenants en basismobiliteit"/>
    <s v="MOW: Allerhande uitgaven i.v.m. de voorbereiding, de planning, de studie en begeleiding van projecten mobiliteitsconvenants en basismobiliteit"/>
    <s v="MB0 MF000 1211"/>
    <m/>
    <x v="0"/>
    <n v="283"/>
    <n v="34.840989399293285"/>
    <s v="04. Transport, telecommunicatie en andere infrastructuur"/>
    <x v="11"/>
    <s v="Vlaamse overheid"/>
    <x v="3"/>
    <x v="8"/>
    <s v="314 Subsidies voor studies, enquêtes, onderzoek-contracten, acties n.e.g."/>
    <s v="314 Subventions pour études, enquêtes, contrats de recherche, actions n.c.a."/>
    <x v="6"/>
    <n v="98.6"/>
  </r>
  <r>
    <s v="MOW: Uitgaven m.b.t. mobiliteitsstudies en voor de begeleiding bij het opstellen en uitvoeren van bedrijfsvervoerplannen"/>
    <s v="MOW: Uitgaven m.b.t. mobiliteitsstudies en voor de begeleiding bij het opstellen en uitvoeren van bedrijfsvervoerplannen"/>
    <s v="MB0 MF001 1211"/>
    <m/>
    <x v="0"/>
    <n v="239"/>
    <n v="39.7489539748954"/>
    <s v="04. Transport, telecommunicatie en andere infrastructuur"/>
    <x v="11"/>
    <s v="Vlaamse overheid"/>
    <x v="3"/>
    <x v="8"/>
    <s v="314 Subsidies voor studies, enquêtes, onderzoek-contracten, acties n.e.g."/>
    <s v="314 Subventions pour études, enquêtes, contrats de recherche, actions n.c.a."/>
    <x v="6"/>
    <n v="95"/>
  </r>
  <r>
    <s v="MOW:Allerhande uitgaven m.b.t. vervoer en mobiliteit"/>
    <s v="MOW:Allerhande uitgaven m.b.t. vervoer en mobiliteit"/>
    <s v="MBU MF002 1211"/>
    <m/>
    <x v="0"/>
    <n v="3955"/>
    <n v="7.0796460176991154"/>
    <s v="04. Transport, telecommunicatie en andere infrastructuur"/>
    <x v="11"/>
    <s v="Vlaamse overheid"/>
    <x v="3"/>
    <x v="8"/>
    <s v="324 Subsidies voor studies, enquêtes, expertise-contracten, onderzoekcontracten, acties n.e.g."/>
    <s v="324 Subventions pour études, enquêtes, contrats d'expertise, contrats de recherche, actions n.c.a."/>
    <x v="6"/>
    <n v="280"/>
  </r>
  <r>
    <s v="MOW:Allerhande uitgaven m.b.t. vervoer en mobiliteit"/>
    <s v="MOW:Allerhande uitgaven m.b.t. vervoer en mobiliteit"/>
    <s v="MBU MF001 1211"/>
    <m/>
    <x v="0"/>
    <n v="969"/>
    <n v="30.959752321981426"/>
    <s v="04. Transport, telecommunicatie en andere infrastructuur"/>
    <x v="11"/>
    <s v="Vlaamse overheid"/>
    <x v="3"/>
    <x v="8"/>
    <s v="324 Subsidies voor studies, enquêtes, expertise-contracten, onderzoekcontracten, acties n.e.g."/>
    <s v="324 Subventions pour études, enquêtes, contrats d'expertise, contrats de recherche, actions n.c.a."/>
    <x v="6"/>
    <n v="300.00000000000006"/>
  </r>
  <r>
    <s v="Labo Ruimte"/>
    <s v="Labo Ruimte"/>
    <s v="NC0 ND029 1211"/>
    <m/>
    <x v="0"/>
    <n v="116"/>
    <n v="100"/>
    <s v="04. Transport, telecommunicatie en andere infrastructuur"/>
    <x v="11"/>
    <s v="Vlaamse overheid"/>
    <x v="3"/>
    <x v="8"/>
    <s v="313 Subsidies aan instellingen en verenigingen n.e.g."/>
    <s v="313 Subventions aux institutions et associations n.c.a."/>
    <x v="6"/>
    <n v="116"/>
  </r>
  <r>
    <s v="Langlopend wetenschappelijk onderzoek"/>
    <s v="Langlopend wetenschappelijk onderzoek"/>
    <s v="NC0 ND032 1211"/>
    <m/>
    <x v="0"/>
    <n v="231"/>
    <n v="100"/>
    <s v="04. Transport, telecommunicatie en andere infrastructuur"/>
    <x v="11"/>
    <s v="Vlaamse overheid"/>
    <x v="3"/>
    <x v="8"/>
    <s v="313 Subsidies aan instellingen en verenigingen n.e.g."/>
    <s v="313 Subventions aux institutions et associations n.c.a."/>
    <x v="6"/>
    <n v="231"/>
  </r>
  <r>
    <s v="Ondersteunend Onderzoek"/>
    <s v="Ondersteunend Onderzoek"/>
    <s v="NC0 ND028 1211"/>
    <m/>
    <x v="0"/>
    <n v="394"/>
    <n v="100"/>
    <s v="04. Transport, telecommunicatie en andere infrastructuur"/>
    <x v="11"/>
    <s v="Vlaamse overheid"/>
    <x v="3"/>
    <x v="8"/>
    <s v="313 Subsidies aan instellingen en verenigingen n.e.g."/>
    <s v="313 Subventions aux institutions et associations n.c.a."/>
    <x v="6"/>
    <n v="394"/>
  </r>
  <r>
    <s v="Project lange termijn visie RSV"/>
    <s v="Project lange termijn visie RSV"/>
    <s v="NC0 ND003 1211"/>
    <m/>
    <x v="0"/>
    <n v="118"/>
    <n v="75"/>
    <s v="04. Transport, telecommunicatie en andere infrastructuur"/>
    <x v="11"/>
    <s v="Vlaamse overheid"/>
    <x v="3"/>
    <x v="8"/>
    <s v="314 Subsidies voor studies, enquêtes, onderzoek-contracten, acties n.e.g."/>
    <s v="314 Subventions pour études, enquêtes, contrats de recherche, actions n.c.a."/>
    <x v="6"/>
    <n v="88.5"/>
  </r>
  <r>
    <s v="ROW: Allerhande onderzoek en studies betreffende de ruimtelijke ordening en externe ondersteuning bij de opmaak van gewestelijke ruimtelijke uitvoeringsplannen"/>
    <s v="ROW: Allerhande onderzoek en studies betreffende de ruimtelijke ordening en externe ondersteuning bij de opmaak van gewestelijke ruimtelijke uitvoeringsplannen"/>
    <s v="NC0 ND005 1211"/>
    <m/>
    <x v="0"/>
    <n v="575"/>
    <n v="30"/>
    <s v="04. Transport, telecommunicatie en andere infrastructuur"/>
    <x v="11"/>
    <s v="Vlaamse overheid"/>
    <x v="3"/>
    <x v="8"/>
    <s v="324 Subsidies voor studies, enquêtes, expertise-contracten, onderzoekcontracten, acties n.e.g."/>
    <s v="324 Subventions pour études, enquêtes, contrats d'expertise, contrats de recherche, actions n.c.a."/>
    <x v="6"/>
    <n v="172.5"/>
  </r>
  <r>
    <s v="ROW: onroerend erfgoed - externe studies"/>
    <s v="ROW: onroerend erfgoed - externe studies"/>
    <s v="NF0 NF301 1211"/>
    <m/>
    <x v="0"/>
    <n v="180"/>
    <n v="100"/>
    <s v="04. Transport, telecommunicatie en andere infrastructuur"/>
    <x v="11"/>
    <s v="Vlaamse overheid"/>
    <x v="3"/>
    <x v="8"/>
    <s v="314 Subsidies voor studies, enquêtes, onderzoek-contracten, acties n.e.g."/>
    <s v="314 Subventions pour études, enquêtes, contrats de recherche, actions n.c.a."/>
    <x v="6"/>
    <n v="180"/>
  </r>
  <r>
    <s v="ROW: onroerend erfgoed - lonen en lasten"/>
    <s v="ROW: onroerend erfgoed - lonen en lasten"/>
    <s v="NF0 NA300 1100"/>
    <m/>
    <x v="0"/>
    <n v="15652"/>
    <n v="34.300000000000004"/>
    <s v="11. Politieke en sociale systemen, structuren en processen"/>
    <x v="7"/>
    <s v="Vlaamse overheid"/>
    <x v="3"/>
    <x v="8"/>
    <s v="211 Basisfinanciering, werking, investeringen van de WI"/>
    <s v="211 Financement de base, fonctionnement, investissements des IS"/>
    <x v="5"/>
    <n v="5368.6360000000013"/>
  </r>
  <r>
    <s v="ROW: STEUNPUNT wonen"/>
    <s v="ROW: STEUNPUNT wonen"/>
    <s v="NE0 NE234 4150"/>
    <m/>
    <x v="0"/>
    <n v="721"/>
    <n v="100"/>
    <s v="04. Transport, telecommunicatie en andere infrastructuur"/>
    <x v="11"/>
    <s v="Vlaamse overheid"/>
    <x v="3"/>
    <x v="8"/>
    <s v="313 Subsidies aan instellingen en verenigingen n.e.g."/>
    <s v="313 Subventions aux institutions et associations n.c.a."/>
    <x v="6"/>
    <n v="721"/>
  </r>
  <r>
    <s v="ROW: Uitgaven met betrekking tot onderzoek en monitoring in het beleidsdomein huisvesting"/>
    <s v="ROW: Uitgaven met betrekking tot onderzoek en monitoring in het beleidsdomein huisvesting"/>
    <s v="NE0 NE232 1211"/>
    <m/>
    <x v="0"/>
    <n v="516"/>
    <n v="100"/>
    <s v="04. Transport, telecommunicatie en andere infrastructuur"/>
    <x v="11"/>
    <s v="Vlaamse overheid"/>
    <x v="3"/>
    <x v="8"/>
    <s v="314 Subsidies voor studies, enquêtes, onderzoek-contracten, acties n.e.g."/>
    <s v="314 Subventions pour études, enquêtes, contrats de recherche, actions n.c.a."/>
    <x v="6"/>
    <n v="516"/>
  </r>
  <r>
    <s v="Ruimtelijk Onderzoek"/>
    <s v="Ruimtelijk Onderzoek"/>
    <s v="NC0 ND027 1211"/>
    <m/>
    <x v="0"/>
    <n v="516"/>
    <n v="100"/>
    <s v="04. Transport, telecommunicatie en andere infrastructuur"/>
    <x v="11"/>
    <s v="Vlaamse overheid"/>
    <x v="3"/>
    <x v="8"/>
    <s v="313 Subsidies aan instellingen en verenigingen n.e.g."/>
    <s v="313 Subventions aux institutions et associations n.c.a."/>
    <x v="6"/>
    <n v="516"/>
  </r>
  <r>
    <s v="Vlaamse Instituut voor Onroerend Erfgoed"/>
    <s v="Vlaamse Instituut voor Onroerend Erfgoed"/>
    <s v="NFZ NA209 1100"/>
    <m/>
    <x v="0"/>
    <n v="470"/>
    <n v="100"/>
    <s v="04. Transport, telecommunicatie en andere infrastructuur"/>
    <x v="11"/>
    <s v="Vlaamse overheid"/>
    <x v="3"/>
    <x v="8"/>
    <s v="211 Basisfinanciering, werking, investeringen van de WI"/>
    <s v="211 Financement de base, fonctionnement, investissements des IS"/>
    <x v="5"/>
    <n v="470"/>
  </r>
  <r>
    <s v="BZ: HET STEUNPUNT - THEMA INBURGERING EN INTEGRATIE"/>
    <s v="BZ: HET STEUNPUNT - THEMA INBURGERING EN INTEGRATIE"/>
    <s v="PJ0 PO709 1211"/>
    <m/>
    <x v="0"/>
    <n v="200"/>
    <n v="100"/>
    <s v="11. Politieke en sociale systemen, structuren en processen"/>
    <x v="7"/>
    <s v="Vlaamse overheid"/>
    <x v="3"/>
    <x v="8"/>
    <s v="313 Subsidies aan instellingen en verenigingen n.e.g."/>
    <s v="313 Subventions aux institutions et associations n.c.a."/>
    <x v="6"/>
    <n v="200"/>
  </r>
  <r>
    <s v="BZ: Studiekosten betreffende de regionale en lokale openbare besturen"/>
    <s v="BZ: Studiekosten betreffende de regionale en lokale openbare besturen"/>
    <s v="1PM706"/>
    <m/>
    <x v="0"/>
    <n v="311"/>
    <n v="100"/>
    <s v="11. Politieke en sociale systemen, structuren en processen"/>
    <x v="7"/>
    <s v="Vlaamse overheid"/>
    <x v="3"/>
    <x v="8"/>
    <s v="324 Subsidies voor studies, enquêtes, expertise-contracten, onderzoekcontracten, acties n.e.g."/>
    <s v="324 Subventions pour études, enquêtes, contrats d'expertise, contrats de recherche, actions n.c.a."/>
    <x v="6"/>
    <n v="311"/>
  </r>
  <r>
    <s v="BZ: Studiekosten en onderzoeksopdrachten in het kader van het stedenbeleid"/>
    <s v="BZ: Studiekosten en onderzoeksopdrachten in het kader van het stedenbeleid"/>
    <s v="1PN70100"/>
    <m/>
    <x v="0"/>
    <n v="80"/>
    <n v="100"/>
    <s v="11. Politieke en sociale systemen, structuren en processen"/>
    <x v="7"/>
    <s v="Vlaamse overheid"/>
    <x v="3"/>
    <x v="8"/>
    <s v="314 Subsidies voor studies, enquêtes, onderzoek-contracten, acties n.e.g."/>
    <s v="314 Subventions pour études, enquêtes, contrats de recherche, actions n.c.a."/>
    <x v="6"/>
    <n v="80"/>
  </r>
  <r>
    <s v="ABB: werking en toelagen - ondersteuning beleidsgericht onderzoek"/>
    <s v="ABB: werking en toelagen - ondersteuning beleidsgericht onderzoek"/>
    <s v="1PM71000"/>
    <m/>
    <x v="0"/>
    <n v="445"/>
    <n v="100"/>
    <s v="11. Politieke en sociale systemen, structuren en processen"/>
    <x v="7"/>
    <s v="Vlaamse overheid"/>
    <x v="3"/>
    <x v="8"/>
    <s v="313 Subsidies aan instellingen en verenigingen n.e.g."/>
    <s v="313 Subventions aux institutions et associations n.c.a."/>
    <x v="6"/>
    <n v="445"/>
  </r>
  <r>
    <s v="BZ: Subsidie aan het Steunpunt Bestuurlijke Organisatie Vlaanderen"/>
    <s v="BZ: Subsidie aan het Steunpunt Bestuurlijke Organisatie Vlaanderen"/>
    <s v="1PE02200"/>
    <m/>
    <x v="0"/>
    <n v="373"/>
    <n v="100"/>
    <s v="11. Politieke en sociale systemen, structuren en processen"/>
    <x v="7"/>
    <s v="Vlaamse overheid"/>
    <x v="3"/>
    <x v="8"/>
    <s v="313 Subsidies aan instellingen en verenigingen n.e.g."/>
    <s v="313 Subventions aux institutions et associations n.c.a."/>
    <x v="6"/>
    <n v="373"/>
  </r>
  <r>
    <s v="EFRO project: Capture Ugent"/>
    <s v="EFRO project: Capture Ugent"/>
    <s v="1EC341"/>
    <m/>
    <x v="0"/>
    <n v="3921"/>
    <n v="100"/>
    <s v="06. Industriële productie en technologie"/>
    <x v="0"/>
    <s v="Vlaamse overheid"/>
    <x v="3"/>
    <x v="8"/>
    <s v="410 O&amp;O-programma's en -projecten (subsidies en terugvorderbare voorschotten)"/>
    <s v="410 Programmes et projets de R&amp;D (subventions et avances récupérables)"/>
    <x v="0"/>
    <n v="3921"/>
  </r>
  <r>
    <s v="EFRO project: Expertise- en innovatiecentrum voor robot- en minimaal invasieve chirurgie"/>
    <s v="EFRO project: Expertise- en innovatiecentrum voor robot- en minimaal invasieve chirurgie"/>
    <s v="1EC341"/>
    <m/>
    <x v="0"/>
    <n v="1479"/>
    <n v="100"/>
    <s v="06. Industriële productie en technologie"/>
    <x v="0"/>
    <s v="Vlaamse overheid"/>
    <x v="3"/>
    <x v="8"/>
    <s v="410 O&amp;O-programma's en -projecten (subsidies en terugvorderbare voorschotten)"/>
    <s v="410 Programmes et projets de R&amp;D (subventions et avances récupérables)"/>
    <x v="0"/>
    <n v="1479"/>
  </r>
  <r>
    <s v="EFRO project: Bio Base Europe Pilot Plant"/>
    <s v="EFRO project: Bio Base Europe Pilot Plant"/>
    <s v="1EC341"/>
    <m/>
    <x v="0"/>
    <n v="1248"/>
    <n v="100"/>
    <s v="06. Industriële productie en technologie"/>
    <x v="0"/>
    <s v="Vlaamse overheid"/>
    <x v="3"/>
    <x v="8"/>
    <s v="410 O&amp;O-programma's en -projecten (subsidies en terugvorderbare voorschotten)"/>
    <s v="410 Programmes et projets de R&amp;D (subventions et avances récupérables)"/>
    <x v="0"/>
    <n v="1248"/>
  </r>
  <r>
    <s v="Travaux subsidiés-Subventions aux administrations publiques subordonnées pour des travaux dans le cadre de la phase II du plan d'action pluriannuel visant à réduire l'habitat permanent dans les équipements touristiques de Wallonie"/>
    <s v="Travaux subsidiés-Subventions aux administrations publiques subordonnées pour des travaux dans le cadre de la phase II du plan d'action pluriannuel visant à réduire l'habitat permanent dans les équipements touristiques de Wallonie"/>
    <s v="13.12.63.07"/>
    <m/>
    <x v="0"/>
    <n v="100"/>
    <n v="0.8"/>
    <s v="04. Transport, telecommunicatie en andere infrastructuur"/>
    <x v="11"/>
    <s v="Waals Gewest"/>
    <x v="4"/>
    <x v="8"/>
    <s v="410 O&amp;O-programma's en -projecten (subsidies en terugvorderbare voorschotten)"/>
    <s v="410 Programmes et projets de R&amp;D (subventions et avances récupérables)"/>
    <x v="0"/>
    <n v="0.8"/>
  </r>
  <r>
    <s v="Travaux subsidiés-Subvention au C.R.A.C. pour le financement d'investissements communaux d'intérêt supra-local destinés aux Services de sécurité, crèches et bâtiments de synergie communes - CPAS"/>
    <s v="Travaux subsidiés-Subvention au C.R.A.C. pour le financement d'investissements communaux d'intérêt supra-local destinés aux Services de sécurité, crèches et bâtiments de synergie communes - CPAS"/>
    <s v="13.12.63.10"/>
    <m/>
    <x v="0"/>
    <n v="20270"/>
    <n v="1"/>
    <s v="04. Transport, telecommunicatie en andere infrastructuur"/>
    <x v="11"/>
    <s v="Waals Gewest"/>
    <x v="4"/>
    <x v="8"/>
    <s v="410 O&amp;O-programma's en -projecten (subsidies en terugvorderbare voorschotten)"/>
    <s v="410 Programmes et projets de R&amp;D (subventions et avances récupérables)"/>
    <x v="0"/>
    <n v="202.7"/>
  </r>
  <r>
    <s v="Développement et étude du milieu-Etudes, relations publiques, documentation, participation à des séminaires et colloques, frais de réunions, y compris les frais de fonctionnement des dispositifs expérimentaux  DEMNA"/>
    <s v="Développement et étude du milieu-Etudes, relations publiques, documentation, participation à des séminaires et colloques, frais de réunions, y compris les frais de fonctionnement des dispositifs expérimentaux  DEMNA"/>
    <s v="15.03.12.07"/>
    <m/>
    <x v="0"/>
    <n v="353.55"/>
    <n v="90"/>
    <s v="08. Landbouw"/>
    <x v="6"/>
    <s v="Waals Gewest"/>
    <x v="4"/>
    <x v="8"/>
    <s v="211 Basisfinanciering, werking, investeringen van de WI"/>
    <s v="211 Financement de base, fonctionnement, investissements des IS"/>
    <x v="5"/>
    <n v="318.19499999999999"/>
  </r>
  <r>
    <s v="Développement et étude du milieu-Etudes et contrats de services pluriannuels spécifiques au programme DEMNA"/>
    <s v="Développement et étude du milieu-Etudes et contrats de services pluriannuels spécifiques au programme DEMNA"/>
    <s v="15.03.12.12"/>
    <m/>
    <x v="0"/>
    <n v="507.6"/>
    <n v="100"/>
    <s v="08. Landbouw"/>
    <x v="6"/>
    <s v="Waals Gewest"/>
    <x v="4"/>
    <x v="8"/>
    <s v="211 Basisfinanciering, werking, investeringen van de WI"/>
    <s v="211 Financement de base, fonctionnement, investissements des IS"/>
    <x v="5"/>
    <n v="507.6"/>
  </r>
  <r>
    <s v="Développement et étude du milieu-Subventions et indemnités au secteur autre que public en matière de recherche"/>
    <s v="Développement et étude du milieu-Subventions et indemnités au secteur autre que public en matière de recherche"/>
    <s v="15.03.33.01"/>
    <m/>
    <x v="0"/>
    <n v="373.96"/>
    <n v="100"/>
    <s v="02. Milieubeheer en milieuzorg"/>
    <x v="9"/>
    <s v="Waals Gewest"/>
    <x v="4"/>
    <x v="8"/>
    <s v="410 O&amp;O-programma's en -projecten (subsidies en terugvorderbare voorschotten)"/>
    <s v="410 Programmes et projets de R&amp;D (subventions et avances récupérables)"/>
    <x v="0"/>
    <n v="373.96"/>
  </r>
  <r>
    <s v="Développement et étude du milieu-Subvention au Centre wallon de Recherches agronomiques de Gembloux (CRA-W)"/>
    <s v="Développement et étude du milieu-Subvention au Centre wallon de Recherches agronomiques de Gembloux (CRA-W)"/>
    <s v="15.03.41.02"/>
    <m/>
    <x v="0"/>
    <n v="16011"/>
    <n v="100"/>
    <s v="02. Milieubeheer en milieuzorg"/>
    <x v="9"/>
    <s v="Waals Gewest"/>
    <x v="4"/>
    <x v="8"/>
    <s v="410 O&amp;O-programma's en -projecten (subsidies en terugvorderbare voorschotten)"/>
    <s v="410 Programmes et projets de R&amp;D (subventions et avances récupérables)"/>
    <x v="0"/>
    <n v="16011"/>
  </r>
  <r>
    <s v="Développement et étude du milieu-Subventions en faveur de recherches scientifiques et techniques"/>
    <s v="Développement et étude du milieu-Subventions en faveur de recherches scientifiques et techniques"/>
    <s v="15.03.41.07"/>
    <m/>
    <x v="0"/>
    <n v="3758.13"/>
    <n v="100"/>
    <s v="02. Milieubeheer en milieuzorg"/>
    <x v="9"/>
    <s v="Waals Gewest"/>
    <x v="4"/>
    <x v="8"/>
    <s v="410 O&amp;O-programma's en -projecten (subsidies en terugvorderbare voorschotten)"/>
    <s v="410 Programmes et projets de R&amp;D (subventions et avances récupérables)"/>
    <x v="0"/>
    <n v="3758.13"/>
  </r>
  <r>
    <s v="Développement et étude du milieu-Subventions au secteur public en matière d'étude du milieu naturel et agricole"/>
    <s v="Développement et étude du milieu-Subventions au secteur public en matière d'étude du milieu naturel et agricole"/>
    <s v="15.03.43.01"/>
    <m/>
    <x v="0"/>
    <n v="469.97"/>
    <n v="100"/>
    <s v="02. Milieubeheer en milieuzorg"/>
    <x v="9"/>
    <s v="Waals Gewest"/>
    <x v="4"/>
    <x v="8"/>
    <s v="410 O&amp;O-programma's en -projecten (subsidies en terugvorderbare voorschotten)"/>
    <s v="410 Programmes et projets de R&amp;D (subventions et avances récupérables)"/>
    <x v="0"/>
    <n v="469.97"/>
  </r>
  <r>
    <s v="Développement et étude du milieu-Achats de biens meubles durables spécifiques au programme DEMNA"/>
    <s v="Développement et étude du milieu-Achats de biens meubles durables spécifiques au programme DEMNA"/>
    <s v="15.03.74.01"/>
    <m/>
    <x v="0"/>
    <n v="45"/>
    <n v="100"/>
    <s v="08. Landbouw"/>
    <x v="6"/>
    <s v="Waals Gewest"/>
    <x v="4"/>
    <x v="8"/>
    <s v="211 Basisfinanciering, werking, investeringen van de WI"/>
    <s v="211 Financement de base, fonctionnement, investissements des IS"/>
    <x v="5"/>
    <n v="45"/>
  </r>
  <r>
    <s v="Nature, forêt, chasse-pêche-Etudes, relations publiques, assurances spécifiques, honoraires avocats, documentation, participation à des séminaires et colloques, frais de réunions, organisation examen de chasse, …"/>
    <s v="Nature, forêt, chasse-pêche-Etudes, relations publiques, assurances spécifiques, honoraires avocats, documentation, participation à des séminaires et colloques, frais de réunions, organisation examen de chasse, …"/>
    <s v="15.11.12.02"/>
    <m/>
    <x v="0"/>
    <n v="1187.24"/>
    <n v="3"/>
    <s v="02. Milieubeheer en milieuzorg"/>
    <x v="9"/>
    <s v="Waals Gewest"/>
    <x v="4"/>
    <x v="8"/>
    <s v="410 O&amp;O-programma's en -projecten (subsidies en terugvorderbare voorschotten)"/>
    <s v="410 Programmes et projets de R&amp;D (subventions et avances récupérables)"/>
    <x v="0"/>
    <n v="35.617200000000004"/>
  </r>
  <r>
    <s v="Nature, forêt, chasse-pêche- Etudes et contrats de service pluriannuels"/>
    <s v="Nature, forêt, chasse-pêche- Etudes et contrats de service pluriannuels"/>
    <s v="15.11.12.03"/>
    <m/>
    <x v="0"/>
    <n v="650.87"/>
    <n v="12"/>
    <s v="02. Milieubeheer en milieuzorg"/>
    <x v="9"/>
    <s v="Waals Gewest"/>
    <x v="4"/>
    <x v="8"/>
    <s v="410 O&amp;O-programma's en -projecten (subsidies en terugvorderbare voorschotten)"/>
    <s v="410 Programmes et projets de R&amp;D (subventions et avances récupérables)"/>
    <x v="0"/>
    <n v="78.104399999999998"/>
  </r>
  <r>
    <s v="Nature, forêt, chasse-pêche-Etudes et conventions d'étude, frais de réunions, information, éducation dans le cadre de Natura 2000 "/>
    <s v="Nature, forêt, chasse-pêche-Etudes et conventions d'étude, frais de réunions, information, éducation dans le cadre de Natura 2000 "/>
    <s v="15.11.12.07"/>
    <m/>
    <x v="0"/>
    <n v="54.14"/>
    <n v="17"/>
    <s v="08. Landbouw"/>
    <x v="6"/>
    <s v="Waals Gewest"/>
    <x v="4"/>
    <x v="8"/>
    <s v="211 Basisfinanciering, werking, investeringen van de WI"/>
    <s v="211 Financement de base, fonctionnement, investissements des IS"/>
    <x v="5"/>
    <n v="9.2037999999999993"/>
  </r>
  <r>
    <s v="Nature, forêt, chasse-pêche-Subventions au secteur autre que public pour la recherche et la vulgarisation en matière de gestion durable (accords cadres)"/>
    <s v="Nature, forêt, chasse-pêche-Subventions au secteur autre que public pour la recherche et la vulgarisation en matière de gestion durable (accords cadres)"/>
    <s v="15.11.33.05"/>
    <m/>
    <x v="0"/>
    <n v="740"/>
    <n v="73.7"/>
    <s v="02. Milieubeheer en milieuzorg"/>
    <x v="9"/>
    <s v="Waals Gewest"/>
    <x v="4"/>
    <x v="8"/>
    <s v="410 O&amp;O-programma's en -projecten (subsidies en terugvorderbare voorschotten)"/>
    <s v="410 Programmes et projets de R&amp;D (subventions et avances récupérables)"/>
    <x v="0"/>
    <n v="545.38"/>
  </r>
  <r>
    <s v="Nature, forêt, chasse-pêche-Subventions au secteur public en faveur de la recherche et de la vulgarisation en matière de gestion durable"/>
    <s v="Nature, forêt, chasse-pêche-Subventions au secteur public en faveur de la recherche et de la vulgarisation en matière de gestion durable"/>
    <s v="15.11.44.01"/>
    <m/>
    <x v="0"/>
    <n v="624"/>
    <n v="73.7"/>
    <s v="02. Milieubeheer en milieuzorg"/>
    <x v="9"/>
    <s v="Waals Gewest"/>
    <x v="4"/>
    <x v="8"/>
    <s v="410 O&amp;O-programma's en -projecten (subsidies en terugvorderbare voorschotten)"/>
    <s v="410 Programmes et projets de R&amp;D (subventions et avances récupérables)"/>
    <x v="0"/>
    <n v="459.88800000000003"/>
  </r>
  <r>
    <s v="Prévention et protection : Air, Eau, Sol-Achats de biens et services non durables spécifiques au programme, en ce compris études, documentation, relations publiques, participation à des séminaires et colloques, frais de réunions "/>
    <s v="Prévention et protection : Air, Eau, Sol-Achats de biens et services non durables spécifiques au programme, en ce compris études, documentation, relations publiques, participation à des séminaires et colloques, frais de réunions "/>
    <s v="15.13.12.01"/>
    <m/>
    <x v="0"/>
    <n v="413.33"/>
    <n v="10"/>
    <s v="02. Milieubeheer en milieuzorg"/>
    <x v="9"/>
    <s v="Waals Gewest"/>
    <x v="4"/>
    <x v="8"/>
    <s v="410 O&amp;O-programma's en -projecten (subsidies en terugvorderbare voorschotten)"/>
    <s v="410 Programmes et projets de R&amp;D (subventions et avances récupérables)"/>
    <x v="0"/>
    <n v="41.332999999999998"/>
  </r>
  <r>
    <s v="Aménagement du territoire et urbanisme.Subventions aux organismes universitaires"/>
    <s v="Aménagement du territoire et urbanisme.Subventions aux organismes universitaires"/>
    <s v="16.02.41.03"/>
    <m/>
    <x v="0"/>
    <n v="2550"/>
    <n v="100"/>
    <s v="04. Transport, telecommunicatie en andere infrastructuur"/>
    <x v="11"/>
    <s v="Waals Gewest"/>
    <x v="4"/>
    <x v="8"/>
    <s v="410 O&amp;O-programma's en -projecten (subsidies en terugvorderbare voorschotten)"/>
    <s v="410 Programmes et projets de R&amp;D (subventions et avances récupérables)"/>
    <x v="0"/>
    <n v="2550"/>
  </r>
  <r>
    <s v="Monuments, sites et fouilles-Subventions au secteur public concernant les monuments, sites et fouilles et la mise en valeur des objets et sites archéologiques"/>
    <s v="Monuments, sites et fouilles-Subventions au secteur public concernant les monuments, sites et fouilles et la mise en valeur des objets et sites archéologiques"/>
    <s v="16.21.41.01"/>
    <m/>
    <x v="0"/>
    <n v="800"/>
    <n v="100"/>
    <s v="04. Transport, telecommunicatie en andere infrastructuur"/>
    <x v="11"/>
    <s v="Waals Gewest"/>
    <x v="4"/>
    <x v="8"/>
    <s v="410 O&amp;O-programma's en -projecten (subsidies en terugvorderbare voorschotten)"/>
    <s v="410 Programmes et projets de R&amp;D (subventions et avances récupérables)"/>
    <x v="0"/>
    <n v="800"/>
  </r>
  <r>
    <s v="Subvention visant la recherche dans le domaine de l'energie"/>
    <s v="Subvention visant la recherche dans le domaine de l'energie"/>
    <s v="16.31.51.01"/>
    <m/>
    <x v="0"/>
    <n v="975.47"/>
    <n v="100"/>
    <s v="05. Energie"/>
    <x v="12"/>
    <s v="Waals Gewest"/>
    <x v="4"/>
    <x v="8"/>
    <s v="410 O&amp;O-programma's en -projecten (subsidies en terugvorderbare voorschotten)"/>
    <s v="410 Programmes et projets de R&amp;D (subventions et avances récupérables)"/>
    <x v="0"/>
    <n v="975.47"/>
  </r>
  <r>
    <s v="Contrats, subventions au secteur public dans le cadre de projets de recherche relatifs au domaine de l'énergie"/>
    <s v="Contrats, subventions au secteur public dans le cadre de projets de recherche relatifs au domaine de l'énergie"/>
    <s v="16.31.63.04"/>
    <m/>
    <x v="0"/>
    <n v="48.24"/>
    <n v="100"/>
    <s v="05. Energie"/>
    <x v="12"/>
    <s v="Waals Gewest"/>
    <x v="4"/>
    <x v="8"/>
    <s v="410 O&amp;O-programma's en -projecten (subsidies en terugvorderbare voorschotten)"/>
    <s v="410 Programmes et projets de R&amp;D (subventions et avances récupérables)"/>
    <x v="0"/>
    <n v="48.24"/>
  </r>
  <r>
    <s v="Energie- Apports de capitaux et avances récupérables en matière de politique de l'énergie, visant notamment la recherche liée à l'énergie (contrat d'avenir)"/>
    <s v="Energie- Apports de capitaux et avances récupérables en matière de politique de l'énergie, visant notamment la recherche liée à l'énergie (contrat d'avenir)"/>
    <s v="16.31.81.01"/>
    <m/>
    <x v="0"/>
    <n v="316.58999999999997"/>
    <n v="100"/>
    <s v="05. Energie"/>
    <x v="12"/>
    <s v="Waals Gewest"/>
    <x v="4"/>
    <x v="8"/>
    <s v="410 O&amp;O-programma's en -projecten (subsidies en terugvorderbare voorschotten)"/>
    <s v="410 Programmes et projets de R&amp;D (subventions et avances récupérables)"/>
    <x v="0"/>
    <n v="316.58999999999997"/>
  </r>
  <r>
    <s v="Action sociale-Soutien à des initiatives dans le domaine de l'action sociale"/>
    <s v="Action sociale-Soutien à des initiatives dans le domaine de l'action sociale"/>
    <s v="17.13.33.01"/>
    <m/>
    <x v="0"/>
    <n v="1120.77"/>
    <n v="10"/>
    <s v="07. Gezondheid"/>
    <x v="4"/>
    <s v="Waals Gewest"/>
    <x v="4"/>
    <x v="8"/>
    <s v="410 O&amp;O-programma's en -projecten (subsidies en terugvorderbare voorschotten)"/>
    <s v="410 Programmes et projets de R&amp;D (subventions et avances récupérables)"/>
    <x v="0"/>
    <n v="112.07700000000001"/>
  </r>
  <r>
    <s v="Action sociale-Subventions pour le financement de recherches dans le domaine social"/>
    <s v="Action sociale-Subventions pour le financement de recherches dans le domaine social"/>
    <s v="17.13.33.02"/>
    <m/>
    <x v="0"/>
    <n v="20"/>
    <n v="100"/>
    <s v="07. Gezondheid"/>
    <x v="4"/>
    <s v="Waals Gewest"/>
    <x v="4"/>
    <x v="8"/>
    <s v="410 O&amp;O-programma's en -projecten (subsidies en terugvorderbare voorschotten)"/>
    <s v="410 Programmes et projets de R&amp;D (subventions et avances récupérables)"/>
    <x v="0"/>
    <n v="20"/>
  </r>
  <r>
    <s v="Subvention à l'IWEPS pour les dépenses de fonctionnement de l'observatoire de l'emploi"/>
    <s v="Subvention à l'IWEPS pour les dépenses de fonctionnement de l'observatoire de l'emploi"/>
    <s v="18.11.41.33"/>
    <m/>
    <x v="0"/>
    <n v="30"/>
    <n v="100"/>
    <s v="11. Politieke en sociale systemen, structuren en processen"/>
    <x v="7"/>
    <s v="Waals Gewest"/>
    <x v="4"/>
    <x v="8"/>
    <s v="314 Subsidies voor studies, enquêtes, onderzoek-contracten, acties n.e.g."/>
    <s v="314 Subventions pour études, enquêtes, contrats de recherche, actions n.c.a."/>
    <x v="6"/>
    <n v="30"/>
  </r>
  <r>
    <s v="Forem-Plan d'accompagnement à l'emploi"/>
    <s v="Forem-Plan d'accompagnement à l'emploi"/>
    <s v="18.12.41.04"/>
    <m/>
    <x v="0"/>
    <n v="45354"/>
    <n v="1.4"/>
    <s v="11. Politieke en sociale systemen, structuren en processen"/>
    <x v="7"/>
    <s v="Waals Gewest"/>
    <x v="4"/>
    <x v="8"/>
    <s v="314 Subsidies voor studies, enquêtes, onderzoek-contracten, acties n.e.g."/>
    <s v="314 Subventions pour études, enquêtes, contrats de recherche, actions n.c.a."/>
    <x v="6"/>
    <n v="634.95600000000002"/>
  </r>
  <r>
    <s v="Forem-Subvention de fonctionnement au Forem et pour la gestion du P.R.C."/>
    <s v="Forem-Subvention de fonctionnement au Forem et pour la gestion du P.R.C."/>
    <s v="18.12.41.08"/>
    <m/>
    <x v="0"/>
    <n v="104337"/>
    <n v="3.2"/>
    <s v="11. Politieke en sociale systemen, structuren en processen"/>
    <x v="7"/>
    <s v="Waals Gewest"/>
    <x v="4"/>
    <x v="8"/>
    <s v="314 Subsidies voor studies, enquêtes, onderzoek-contracten, acties n.e.g."/>
    <s v="314 Subventions pour études, enquêtes, contrats de recherche, actions n.c.a."/>
    <x v="6"/>
    <n v="3338.7840000000001"/>
  </r>
  <r>
    <s v="Forem - Formation- Subvention pour le fonctionnement des centres de compétence"/>
    <s v="Forem - Formation- Subvention pour le fonctionnement des centres de compétence"/>
    <s v="18.22.41.10"/>
    <m/>
    <x v="0"/>
    <n v="20966"/>
    <n v="42"/>
    <s v="11. Politieke en sociale systemen, structuren en processen"/>
    <x v="7"/>
    <s v="Waals Gewest"/>
    <x v="4"/>
    <x v="8"/>
    <s v="410 O&amp;O-programma's en -projecten (subsidies en terugvorderbare voorschotten)"/>
    <s v="410 Programmes et projets de R&amp;D (subventions et avances récupérables)"/>
    <x v="0"/>
    <n v="8805.7199999999993"/>
  </r>
  <r>
    <s v="Recherche-Programme de &quot;Convergence&quot; dans le cadre de la programmation 2007-2013 des Fonds structurels européens-Mesure 2.2"/>
    <s v="Recherche-Programme de &quot;Convergence&quot; dans le cadre de la programmation 2007-2013 des Fonds structurels européens-Mesure 2.2"/>
    <s v="18.31.01.01"/>
    <m/>
    <x v="0"/>
    <n v="2457.65"/>
    <n v="100"/>
    <s v="06. Industriële productie en technologie"/>
    <x v="0"/>
    <s v="Waals Gewest"/>
    <x v="4"/>
    <x v="8"/>
    <s v="410 O&amp;O-programma's en -projecten (subsidies en terugvorderbare voorschotten)"/>
    <s v="410 Programmes et projets de R&amp;D (subventions et avances récupérables)"/>
    <x v="0"/>
    <n v="2457.65"/>
  </r>
  <r>
    <s v="Programme &quot;Compétitivité régionale et emploi&quot; dans le cadre de la programmation 2007-2013 des Fonds structurels européens - Mesure 2.2"/>
    <s v="Programme &quot;Compétitivité régionale et emploi&quot; dans le cadre de la programmation 2007-2013 des Fonds structurels européens - Mesure 2.2"/>
    <s v="18.31.01.02"/>
    <m/>
    <x v="0"/>
    <n v="263.42"/>
    <n v="100"/>
    <s v="06. Industriële productie en technologie"/>
    <x v="0"/>
    <s v="Waals Gewest"/>
    <x v="4"/>
    <x v="8"/>
    <s v="410 O&amp;O-programma's en -projecten (subsidies en terugvorderbare voorschotten)"/>
    <s v="410 Programmes et projets de R&amp;D (subventions et avances récupérables)"/>
    <x v="0"/>
    <n v="263.42"/>
  </r>
  <r>
    <s v="Actions dans le cadre de l'objectif 1 - Hainaut (nouvelle programmation)"/>
    <s v="Actions dans le cadre de l'objectif 1 - Hainaut (nouvelle programmation)"/>
    <s v="18.31.01.03"/>
    <m/>
    <x v="0"/>
    <n v="63778.38"/>
    <n v="100"/>
    <s v="06. Industriële productie en technologie"/>
    <x v="0"/>
    <s v="Waals Gewest"/>
    <x v="4"/>
    <x v="8"/>
    <s v="410 O&amp;O-programma's en -projecten (subsidies en terugvorderbare voorschotten)"/>
    <s v="410 Programmes et projets de R&amp;D (subventions et avances récupérables)"/>
    <x v="0"/>
    <n v="63778.38"/>
  </r>
  <r>
    <s v="Actions de soutien de l'innovation technologique et aides à la recherche cofinancées par le FEDER hors objectif 1 Hainaut (nouvelle programmation)"/>
    <s v="Actions de soutien de l'innovation technologique et aides à la recherche cofinancées par le FEDER hors objectif 1 Hainaut (nouvelle programmation)"/>
    <s v="18.31.01.04"/>
    <m/>
    <x v="0"/>
    <n v="24080"/>
    <n v="100"/>
    <s v="06. Industriële productie en technologie"/>
    <x v="0"/>
    <s v="Waals Gewest"/>
    <x v="4"/>
    <x v="8"/>
    <s v="410 O&amp;O-programma's en -projecten (subsidies en terugvorderbare voorschotten)"/>
    <s v="410 Programmes et projets de R&amp;D (subventions et avances récupérables)"/>
    <x v="0"/>
    <n v="24080"/>
  </r>
  <r>
    <s v="Initiatives en matière de soutien aux infrastructues de recherche "/>
    <s v="Initiatives en matière de soutien aux infrastructues de recherche "/>
    <s v="18.31.01.14"/>
    <m/>
    <x v="0"/>
    <n v="1000"/>
    <n v="100"/>
    <s v="06. Industriële productie en technologie"/>
    <x v="0"/>
    <s v="Waals Gewest"/>
    <x v="4"/>
    <x v="8"/>
    <s v="410 O&amp;O-programma's en -projecten (subsidies en terugvorderbare voorschotten)"/>
    <s v="410 Programmes et projets de R&amp;D (subventions et avances récupérables)"/>
    <x v="0"/>
    <n v="1000"/>
  </r>
  <r>
    <s v="Subventions à des centres collectifs de recherche pour le financement de leurs activités de recherche industrielle, recherche appliquée, développement expérimental, guidance et veille technologique (y compris les chercheurs FIRST)"/>
    <s v="Subventions à des centres collectifs de recherche pour le financement de leurs activités de recherche industrielle, recherche appliquée, développement expérimental, guidance et veille technologique (y compris les chercheurs FIRST)"/>
    <s v="18.31.31.02"/>
    <m/>
    <x v="0"/>
    <n v="8779.1200000000008"/>
    <n v="100"/>
    <s v="06. Industriële productie en technologie"/>
    <x v="0"/>
    <s v="Waals Gewest"/>
    <x v="4"/>
    <x v="8"/>
    <s v="410 O&amp;O-programma's en -projecten (subsidies en terugvorderbare voorschotten)"/>
    <s v="410 Programmes et projets de R&amp;D (subventions et avances récupérables)"/>
    <x v="0"/>
    <n v="8779.1200000000008"/>
  </r>
  <r>
    <s v="Recherche, subvention accordée dans le cadre de l'accord de coopération avec la Communauté-Wallonie Bruxelles (Contrat d'Avenir)"/>
    <s v="Recherche, subvention accordée dans le cadre de l'accord de coopération avec la Communauté-Wallonie Bruxelles (Contrat d'Avenir)"/>
    <s v="18.31.45.01"/>
    <m/>
    <x v="0"/>
    <n v="2860"/>
    <n v="100"/>
    <s v="06. Industriële productie en technologie"/>
    <x v="0"/>
    <s v="Waals Gewest"/>
    <x v="4"/>
    <x v="8"/>
    <s v="410 O&amp;O-programma's en -projecten (subsidies en terugvorderbare voorschotten)"/>
    <s v="410 Programmes et projets de R&amp;D (subventions et avances récupérables)"/>
    <x v="0"/>
    <n v="2860"/>
  </r>
  <r>
    <s v="Subvention GIGA - Favoriser l'accès et le financement de projets wallons dans le cadre d'appels du Conseil Européen de la Recherche et du programme cadre Horizon 2020 (Nouveau en 2016)"/>
    <s v="Subvention GIGA - Favoriser l'accès et le financement de projets wallons dans le cadre d'appels du Conseil Européen de la Recherche et du programme cadre Horizon 2020 (Nouveau en 2016)"/>
    <s v="18.31.45.02"/>
    <m/>
    <x v="0"/>
    <n v="500"/>
    <n v="100"/>
    <s v="06. Industriële productie en technologie"/>
    <x v="0"/>
    <s v="Waals Gewest"/>
    <x v="4"/>
    <x v="8"/>
    <s v="410 O&amp;O-programma's en -projecten (subsidies en terugvorderbare voorschotten)"/>
    <s v="410 Programmes et projets de R&amp;D (subventions et avances récupérables)"/>
    <x v="0"/>
    <n v="500"/>
  </r>
  <r>
    <s v="Subvention au Welbio-Marshall 2.Vert (Anc. 18.31.61.01)"/>
    <s v="Subvention au Welbio-Marshall 2.Vert (Anc. 18.31.61.01)"/>
    <s v="18.31.45.07"/>
    <m/>
    <x v="0"/>
    <n v="32445.64"/>
    <n v="100"/>
    <s v="06. Industriële productie en technologie"/>
    <x v="0"/>
    <s v="Waals Gewest"/>
    <x v="4"/>
    <x v="8"/>
    <s v="410 O&amp;O-programma's en -projecten (subsidies en terugvorderbare voorschotten)"/>
    <s v="410 Programmes et projets de R&amp;D (subventions et avances récupérables)"/>
    <x v="0"/>
    <n v="32445.64"/>
  </r>
  <r>
    <s v="(Nouveau en 2016)Fonds Structurels 2014-2020- Mesures 2.2.1 et 2.3.2.- FEDER"/>
    <s v="(Nouveau en 2016)Fonds Structurels 2014-2020- Mesures 2.2.1 et 2.3.2.- FEDER"/>
    <s v="18.32.01.04"/>
    <m/>
    <x v="0"/>
    <n v="7782.45"/>
    <n v="100"/>
    <s v="06. Industriële productie en technologie"/>
    <x v="0"/>
    <s v="Waals Gewest"/>
    <x v="4"/>
    <x v="8"/>
    <s v="410 O&amp;O-programma's en -projecten (subsidies en terugvorderbare voorschotten)"/>
    <s v="410 Programmes et projets de R&amp;D (subventions et avances récupérables)"/>
    <x v="0"/>
    <n v="7782.45"/>
  </r>
  <r>
    <s v="Aides aux entreprises - Recherche et Technologie-Pôles de compétitivité - subventions aux entreprises, aux universités et aux centres de recherche (PM2.VERT)"/>
    <s v="Aides aux entreprises - Recherche et Technologie-Pôles de compétitivité - subventions aux entreprises, aux universités et aux centres de recherche (PM2.VERT)"/>
    <s v="18.32.01.11"/>
    <m/>
    <x v="0"/>
    <n v="36156.879999999997"/>
    <n v="100"/>
    <s v="06. Industriële productie en technologie"/>
    <x v="0"/>
    <s v="Waals Gewest"/>
    <x v="4"/>
    <x v="8"/>
    <s v="410 O&amp;O-programma's en -projecten (subsidies en terugvorderbare voorschotten)"/>
    <s v="410 Programmes et projets de R&amp;D (subventions et avances récupérables)"/>
    <x v="0"/>
    <n v="36156.879999999997"/>
  </r>
  <r>
    <s v="Subsides octroyés aux acteurs wallons de la recherche dans le cadre de leur participation à des programmes internationaux"/>
    <s v="Subsides octroyés aux acteurs wallons de la recherche dans le cadre de leur participation à des programmes internationaux"/>
    <s v="18.32.01.12"/>
    <m/>
    <x v="0"/>
    <n v="6999.61"/>
    <n v="100"/>
    <s v="06. Industriële productie en technologie"/>
    <x v="0"/>
    <s v="Waals Gewest"/>
    <x v="4"/>
    <x v="8"/>
    <s v="410 O&amp;O-programma's en -projecten (subsidies en terugvorderbare voorschotten)"/>
    <s v="410 Programmes et projets de R&amp;D (subventions et avances récupérables)"/>
    <x v="0"/>
    <n v="6999.61"/>
  </r>
  <r>
    <s v="Subventions à des entreprises pour des études de faisabilité technique, la protection des droits de propriété industrielle, les services de conseil et soutien à l'innovation (y compris chercheurs FIRST)"/>
    <s v="Subventions à des entreprises pour des études de faisabilité technique, la protection des droits de propriété industrielle, les services de conseil et soutien à l'innovation (y compris chercheurs FIRST)"/>
    <s v="18.32.31.01"/>
    <m/>
    <x v="0"/>
    <n v="6351"/>
    <n v="100"/>
    <s v="06. Industriële productie en technologie"/>
    <x v="0"/>
    <s v="Waals Gewest"/>
    <x v="4"/>
    <x v="8"/>
    <s v="410 O&amp;O-programma's en -projecten (subsidies en terugvorderbare voorschotten)"/>
    <s v="410 Programmes et projets de R&amp;D (subventions et avances récupérables)"/>
    <x v="0"/>
    <n v="6351"/>
  </r>
  <r>
    <s v="Subventions à des entreprises pour le financement de projets de recherche industrielle et de développement expérimental"/>
    <s v="Subventions à des entreprises pour le financement de projets de recherche industrielle et de développement expérimental"/>
    <s v="18.32.31.02"/>
    <m/>
    <x v="0"/>
    <n v="19725.89"/>
    <n v="100"/>
    <s v="06. Industriële productie en technologie"/>
    <x v="0"/>
    <s v="Waals Gewest"/>
    <x v="4"/>
    <x v="8"/>
    <s v="410 O&amp;O-programma's en -projecten (subsidies en terugvorderbare voorschotten)"/>
    <s v="410 Programmes et projets de R&amp;D (subventions et avances récupérables)"/>
    <x v="0"/>
    <n v="19725.89"/>
  </r>
  <r>
    <s v="Avances récupérables à des entreprises pour le financement de projets de recherche appliquée et de développement"/>
    <s v="Avances récupérables à des entreprises pour le financement de projets de recherche appliquée et de développement"/>
    <s v="18.32.81.01"/>
    <m/>
    <x v="0"/>
    <n v="53999.61"/>
    <n v="100"/>
    <s v="06. Industriële productie en technologie"/>
    <x v="0"/>
    <s v="Waals Gewest"/>
    <x v="4"/>
    <x v="8"/>
    <s v="410 O&amp;O-programma's en -projecten (subsidies en terugvorderbare voorschotten)"/>
    <s v="410 Programmes et projets de R&amp;D (subventions et avances récupérables)"/>
    <x v="0"/>
    <n v="53999.61"/>
  </r>
  <r>
    <s v="Avances récupérables aux entreprises pour le financement de projets de développement expérimental (Prototyping)"/>
    <s v="Avances récupérables aux entreprises pour le financement de projets de développement expérimental (Prototyping)"/>
    <s v="18.32.81.04"/>
    <m/>
    <x v="0"/>
    <n v="24501"/>
    <n v="100"/>
    <s v="06. Industriële productie en technologie"/>
    <x v="0"/>
    <s v="Waals Gewest"/>
    <x v="4"/>
    <x v="8"/>
    <s v="410 O&amp;O-programma's en -projecten (subsidies en terugvorderbare voorschotten)"/>
    <s v="410 Programmes et projets de R&amp;D (subventions et avances récupérables)"/>
    <x v="0"/>
    <n v="24501"/>
  </r>
  <r>
    <s v="Fonds de la Recherche, du Développement et de l'Innovation-Fonds organique : Fonds destiné au soutien de la Recherche, du développement et de l'innovation"/>
    <s v="Fonds de la Recherche, du Développement et de l'Innovation-Fonds organique : Fonds destiné au soutien de la Recherche, du développement et de l'innovation"/>
    <s v="18.34.01.01"/>
    <m/>
    <x v="0"/>
    <n v="5265.71"/>
    <n v="100"/>
    <s v="06. Industriële productie en technologie"/>
    <x v="0"/>
    <s v="Waals Gewest"/>
    <x v="4"/>
    <x v="8"/>
    <s v="410 O&amp;O-programma's en -projecten (subsidies en terugvorderbare voorschotten)"/>
    <s v="410 Programmes et projets de R&amp;D (subventions et avances récupérables)"/>
    <x v="0"/>
    <n v="5265.71"/>
  </r>
  <r>
    <s v="Institut  Wallon de l'Evaluation, de la Prospective et de la Statistique-Subside de fonctionnement"/>
    <s v="Institut  Wallon de l'Evaluation, de la Prospective et de la Statistique-Subside de fonctionnement"/>
    <s v="09.11.41.01"/>
    <m/>
    <x v="0"/>
    <n v="5721"/>
    <n v="48"/>
    <s v="11. Politieke en sociale systemen, structuren en processen"/>
    <x v="7"/>
    <s v="Waals Gewest"/>
    <x v="4"/>
    <x v="8"/>
    <s v="410 O&amp;O-programma's en -projecten (subsidies en terugvorderbare voorschotten)"/>
    <s v="410 Programmes et projets de R&amp;D (subventions et avances récupérables)"/>
    <x v="0"/>
    <n v="2746.08"/>
  </r>
  <r>
    <s v="Service de la Présidence et Chancellerie-Subventions en faveur de l'Institut Jules Destrée"/>
    <s v="Service de la Présidence et Chancellerie-Subventions en faveur de l'Institut Jules Destrée"/>
    <s v="10.03.33.05"/>
    <m/>
    <x v="0"/>
    <n v="330"/>
    <n v="25"/>
    <s v="11. Politieke en sociale systemen, structuren en processen"/>
    <x v="7"/>
    <s v="Waals Gewest"/>
    <x v="4"/>
    <x v="8"/>
    <s v="410 O&amp;O-programma's en -projecten (subsidies en terugvorderbare voorschotten)"/>
    <s v="410 Programmes et projets de R&amp;D (subventions et avances récupérables)"/>
    <x v="0"/>
    <n v="82.5"/>
  </r>
  <r>
    <s v="Réseau routier et autoroutier - Construction et entretien - Partie génie civil-Etudes"/>
    <s v="Réseau routier et autoroutier - Construction et entretien - Partie génie civil-Etudes"/>
    <s v="13.02.12.03"/>
    <m/>
    <x v="0"/>
    <n v="593.77"/>
    <n v="10"/>
    <s v="04. Transport, telecommunicatie en andere infrastructuur"/>
    <x v="11"/>
    <s v="Waals Gewest"/>
    <x v="4"/>
    <x v="8"/>
    <s v="314 Subsidies voor studies, enquêtes, onderzoek-contracten, acties n.e.g."/>
    <s v="314 Subventions pour études, enquêtes, contrats de recherche, actions n.c.a."/>
    <x v="6"/>
    <n v="59.376999999999995"/>
  </r>
  <r>
    <s v="(Modifié) Travaux subsidiés-Subventions pour travaux aux administrations publiques subordonnées, en ce compris les travaux améliorant la sécurisation des quartiers urbains, les travaux à exécuter aux bâtiments publics y compris les abords et…"/>
    <s v="(Modifié) Travaux subsidiés-Subventions pour travaux aux administrations publiques subordonnées, en ce compris les travaux améliorant la sécurisation des quartiers urbains, les travaux à exécuter aux bâtiments publics y compris les abords et…"/>
    <s v="13.12.63.02"/>
    <m/>
    <x v="0"/>
    <n v="2483.94"/>
    <n v="0.8"/>
    <s v="04. Transport, telecommunicatie en andere infrastructuur"/>
    <x v="11"/>
    <s v="Waals Gewest"/>
    <x v="4"/>
    <x v="8"/>
    <s v="410 O&amp;O-programma's en -projecten (subsidies en terugvorderbare voorschotten)"/>
    <s v="410 Programmes et projets de R&amp;D (subventions et avances récupérables)"/>
    <x v="0"/>
    <n v="19.87152"/>
  </r>
  <r>
    <s v="Travaux subsidiés-Subventions aux administrations publiques subordonnées pour favoriser l'amélioration du cadre de vie, les déplacements doux et les conditions d'accueil et d'accessibilité aux bâtiments publics et l'intégration sociale"/>
    <s v="Travaux subsidiés-Subventions aux administrations publiques subordonnées pour favoriser l'amélioration du cadre de vie, les déplacements doux et les conditions d'accueil et d'accessibilité aux bâtiments publics et l'intégration sociale"/>
    <s v="13.12.63.04"/>
    <m/>
    <x v="0"/>
    <n v="1450"/>
    <n v="0.8"/>
    <s v="04. Transport, telecommunicatie en andere infrastructuur"/>
    <x v="11"/>
    <s v="Waals Gewest"/>
    <x v="4"/>
    <x v="8"/>
    <s v="410 O&amp;O-programma's en -projecten (subsidies en terugvorderbare voorschotten)"/>
    <s v="410 Programmes et projets de R&amp;D (subventions et avances récupérables)"/>
    <x v="0"/>
    <n v="11.6"/>
  </r>
  <r>
    <s v="Werkingssubsidies aan eenheden van collectieve onderzoek, universiteiten en van de hoger onderwijs voor de realisatie van de met O&amp;O verwante diensten (artikel 10 van de ordonnantie van 21 februari 2002)"/>
    <s v="Subventions de fonctionnement à des unités de recherche collective, universitaires et de l'enseignement supérieur pour la réalisation de services connexes à la R&amp;D (article 10 de l’ordonnance du 21 février 2002)"/>
    <s v="02 001.34.01.3300"/>
    <m/>
    <x v="0"/>
    <n v="469"/>
    <n v="100"/>
    <s v="06. Industriële productie en technologie"/>
    <x v="0"/>
    <s v="Brussels Hoofdstedelijk Gewest"/>
    <x v="0"/>
    <x v="9"/>
    <s v="410 O&amp;O-programma's en -projecten (subsidies en terugvorderbare voorschotten)"/>
    <s v="410 Programmes et projets de R&amp;D (subventions et avances récupérables)"/>
    <x v="0"/>
    <n v="469"/>
  </r>
  <r>
    <s v="Werkingssubsidies aan ondernemingen voor precompetitief industrieel onderzoek en industrieel onderzoek (artikel 6 van de ordonnantie van 21 februari 2002)"/>
    <s v="Subventions de fonctionnement aux entreprises pour des actions de recherche industrielle précompétitive et de recherche industrielle (article 6 de l’ordonnance du 21 février 2002)"/>
    <s v="02 001.38.01.3132"/>
    <m/>
    <x v="0"/>
    <n v="941"/>
    <n v="100"/>
    <s v="06. Industriële productie en technologie"/>
    <x v="0"/>
    <s v="Brussels Hoofdstedelijk Gewest"/>
    <x v="0"/>
    <x v="9"/>
    <s v="612 Précompetitief industrieel onderzoek (ex-IWONL)"/>
    <s v="612 Recherche industrielle précompétitive (ex-IRSIA)"/>
    <x v="1"/>
    <n v="941"/>
  </r>
  <r>
    <s v="Toelagen aan ondernemingen voor preconcurrentiële ontwikkeling (artikel 7 van de ordonnantie van 21 februari 2002)"/>
    <s v="Subventions aux entreprises pour développement préconcurrentiel (article 7 de l'ordonnance du 21 février 2002)"/>
    <s v="02 001.38.05.3132"/>
    <m/>
    <x v="0"/>
    <n v="118"/>
    <n v="100"/>
    <s v="06. Industriële productie en technologie"/>
    <x v="0"/>
    <s v="Brussels Hoofdstedelijk Gewest"/>
    <x v="0"/>
    <x v="9"/>
    <s v="410 O&amp;O-programma's en -projecten (subsidies en terugvorderbare voorschotten)"/>
    <s v="410 Programmes et projets de R&amp;D (subventions et avances récupérables)"/>
    <x v="0"/>
    <n v="118"/>
  </r>
  <r>
    <s v="Werkingssubsidies aan ondernemingen voor proces en organisatie innovatie op het gebied van de diensten"/>
    <s v="Subventions de fonctionnement aux entreprises pour l'innovation de procédé et d'organisation de services"/>
    <s v="02 001.38.06.3132"/>
    <m/>
    <x v="0"/>
    <n v="54"/>
    <n v="100"/>
    <s v="06. Industriële productie en technologie"/>
    <x v="0"/>
    <s v="Brussels Hoofdstedelijk Gewest"/>
    <x v="0"/>
    <x v="9"/>
    <s v="410 O&amp;O-programma's en -projecten (subsidies en terugvorderbare voorschotten)"/>
    <s v="410 Programmes et projets de R&amp;D (subventions et avances récupérables)"/>
    <x v="0"/>
    <n v="54"/>
  </r>
  <r>
    <s v="Werkingssubsidies aan KMO's voor industriële eigendomsrechte"/>
    <s v="Subventions de fonctionnement à des PME pour droits de propriété intellectuelle"/>
    <s v="02 001.38.07.3132"/>
    <m/>
    <x v="0"/>
    <n v="59"/>
    <n v="100"/>
    <s v="06. Industriële productie en technologie"/>
    <x v="0"/>
    <s v="Brussels Hoofdstedelijk Gewest"/>
    <x v="0"/>
    <x v="9"/>
    <s v="410 O&amp;O-programma's en -projecten (subsidies en terugvorderbare voorschotten)"/>
    <s v="410 Programmes et projets de R&amp;D (subventions et avances récupérables)"/>
    <x v="0"/>
    <n v="59"/>
  </r>
  <r>
    <s v="Werkingssubsidies aan innovatieve KO's Starters"/>
    <s v="Suventions de fonctionnement à des jeunes PE innovantes"/>
    <s v="02 001.38.08.3132"/>
    <m/>
    <x v="0"/>
    <n v="417"/>
    <n v="100"/>
    <s v="06. Industriële productie en technologie"/>
    <x v="0"/>
    <s v="Brussels Hoofdstedelijk Gewest"/>
    <x v="0"/>
    <x v="9"/>
    <s v="410 O&amp;O-programma's en -projecten (subsidies en terugvorderbare voorschotten)"/>
    <s v="410 Programmes et projets de R&amp;D (subventions et avances récupérables)"/>
    <x v="0"/>
    <n v="417"/>
  </r>
  <r>
    <s v="Werkingssubsidies aan ondernemingen voor acties omtrent industrieel onderzoek, preconcurrentiële ontwikkeling, experimentele ontwikkeling, proces- en organisatie-innovatie op het gebied van diensten"/>
    <s v="Subventions de fonctionnement aux entreprises pour des actions de recherche industrielle (article 14 de l’ordonnance du 26 mars 2009), développement préconcurrentiel, développement expérimental (article 15 de l'ordonnance du 26 mars 2009), innovation..."/>
    <s v="02 001.38.12.3132"/>
    <m/>
    <x v="0"/>
    <n v="13101"/>
    <n v="100"/>
    <s v="06. Industriële productie en technologie"/>
    <x v="0"/>
    <s v="Brussels Hoofdstedelijk Gewest"/>
    <x v="0"/>
    <x v="9"/>
    <s v="410 O&amp;O-programma's en -projecten (subsidies en terugvorderbare voorschotten)"/>
    <s v="410 Programmes et projets de R&amp;D (subventions et avances récupérables)"/>
    <x v="0"/>
    <n v="13101"/>
  </r>
  <r>
    <s v="Werkingssubsidies aan ondernemingen voor technische haalbaarheidsstudies (artikel 19 van de ordonnantie van 26 maart 2009), intellectueel eigendomsrecht (artikel 20 van de ordonnantie van 26 maart 2009), steun om beroep te doen op diensten voor advies..."/>
    <s v="Subventions de fonctionnement aux entreprises pour des études de faisabilité technique (article 19 de l'ordonnance du 26 mars 2009), droits de propriété intellectuelle (article 20 de l'ordonnance du 26 mars 2009), recours aux services de conseil et de sou"/>
    <s v="02 001.38.13.3132"/>
    <m/>
    <x v="0"/>
    <n v="474"/>
    <n v="100"/>
    <s v="06. Industriële productie en technologie"/>
    <x v="0"/>
    <s v="Brussels Hoofdstedelijk Gewest"/>
    <x v="0"/>
    <x v="9"/>
    <s v="410 O&amp;O-programma's en -projecten (subsidies en terugvorderbare voorschotten)"/>
    <s v="410 Programmes et projets de R&amp;D (subventions et avances récupérables)"/>
    <x v="0"/>
    <n v="474"/>
  </r>
  <r>
    <s v="Terugvorderbare voorschotten voor de vervaardiging van prototypes, voor onderzoek inzake geavanceerde technologie en voor de ontwikkeling van het regionaal toegepast onderzoek en de preconcurrentiële ontwikkeling (artokel 15 van de ordonnantie van 26 maar"/>
    <s v="Avances récupérables pour la fabrication de prototypes, pour les recherches de technologie avancée et pour développer les travaux de recherche appliquée régionale et le développement préconcurrentiel (article 15 de l'ordonnance du 26 mars 2009)"/>
    <s v="02 001.40.01.8112"/>
    <m/>
    <x v="0"/>
    <n v="295"/>
    <n v="100"/>
    <s v="06. Industriële productie en technologie"/>
    <x v="0"/>
    <s v="Brussels Hoofdstedelijk Gewest"/>
    <x v="0"/>
    <x v="9"/>
    <s v="410 O&amp;O-programma's en -projecten (subsidies en terugvorderbare voorschotten)"/>
    <s v="410 Programmes et projets de R&amp;D (subventions et avances récupérables)"/>
    <x v="0"/>
    <n v="295"/>
  </r>
  <r>
    <s v="Werkingssubsidies aan aan eenheden van collectieve onderzoek, universiteiten en van de hoger onderwijs voor de tijdelijke aanwerving van hooggekawlificeerd personeel (artikel 25 §1 van de ordonnantie van 26 maart 2009)"/>
    <s v="Subventions de fonctionnement à des unités de recherche collective, universitaires et de l'enseignement supérieur pour l'engagement de personnel hautement qualifié (article 25 de l'ordonnance du 26 mars 2009)"/>
    <s v="02 001.53.05.4430"/>
    <m/>
    <x v="0"/>
    <n v="350"/>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350"/>
  </r>
  <r>
    <s v="Werkingssubsidies aan collectieve onderzoekseenheden, universiteiten en hogescholen voor de realisatie van diensten verwant met O&amp;O(artikel 18 van de ordonnantie van 26 maart 2009), voor internationale partnerships (artikel 23…"/>
    <s v="Subventions de fonctionnement à des unités de recherche collective, universitaires et de l'enseignement supérieur pour la réalisation de services connexes à la R&amp;D (art. 18 de l'ordonnance du 26 mars 2009),pour des partenariats internationaux (art. 23 de."/>
    <s v="02 001.53.06.4430"/>
    <m/>
    <x v="0"/>
    <n v="2173"/>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2173"/>
  </r>
  <r>
    <s v="Subsidies voor werkingskosten aan de regionale vzw geconsolideerd voor ontwikkelings-, demonstratie- en valorisatie acties, in het domein van het wetenschappelijk onderzoek"/>
    <s v="Subventions de fonctionnement aux asbl régionales consolidées pour des actions de développement, de démonstration et de valorisation dans le domaine de la recherche scientifique"/>
    <s v="02 002.15.01.4160"/>
    <m/>
    <x v="0"/>
    <n v="342"/>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342"/>
  </r>
  <r>
    <s v="Werkingssubsidies aan universiteiten, hogescholen, vzw's en ondernemingen voor acties in verband met onderzoek, ontwikkeling, demonstratie en valorisatie op het vlak van het wetenschappelijk onderzoek"/>
    <s v="Subventions de fonctionnement à des universités, des hautes écoles, asbl et entreprises pour des actions de recherche, de développement, de démonstration et de valorisation dans le domaine de la recherche scientifique"/>
    <s v="02 002.34.02.3300"/>
    <m/>
    <x v="0"/>
    <n v="68"/>
    <n v="100"/>
    <s v="06. Industriële productie en technologie"/>
    <x v="0"/>
    <s v="Brussels Hoofdstedelijk Gewest"/>
    <x v="0"/>
    <x v="9"/>
    <s v="410 O&amp;O-programma's en -projecten (subsidies en terugvorderbare voorschotten)"/>
    <s v="410 Programmes et projets de R&amp;D (subventions et avances récupérables)"/>
    <x v="0"/>
    <n v="68"/>
  </r>
  <r>
    <s v="Werkingssubsidies voor intergewestelijk collectief onderzoek en technologische sturing"/>
    <s v="Subventions de fonctionnement pour des actions interrégionales de recherche collective et de guidance technologique"/>
    <s v="02 002.34.03.3300"/>
    <m/>
    <x v="0"/>
    <n v="615"/>
    <n v="100"/>
    <s v="06. Industriële productie en technologie"/>
    <x v="0"/>
    <s v="Brussels Hoofdstedelijk Gewest"/>
    <x v="0"/>
    <x v="9"/>
    <s v="410 O&amp;O-programma's en -projecten (subsidies en terugvorderbare voorschotten)"/>
    <s v="410 Programmes et projets de R&amp;D (subventions et avances récupérables)"/>
    <x v="0"/>
    <n v="615"/>
  </r>
  <r>
    <s v="Werkingssubsidies aan vzw's voor acties in verband met onderzoek (inclusief acties inzake het collectief onderzoek en de technologische sturing), ontwikkeling, demonstratie en valorisatie op het vlak van het wetenschappelijk onderzoek (inclusief…"/>
    <s v="Subventions de fonctionnement aux asbl pour des actions de recherche (y compris les actions de recherches collectives et de guidancetechnologique), de développement, de démonstration et de valorisation dans le domaine de la rech. Scient. (y compris..."/>
    <s v="02 002.34.07.3300"/>
    <m/>
    <x v="0"/>
    <n v="5000"/>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5000"/>
  </r>
  <r>
    <s v="Werkingssubsidies aan universiteiten en hoge scholen voor acties in verband met onderzoek, ontwikkeling, demonstratie en valorisatie op het vlak van het wetenschappelijk onderzoek financieerd door de EU "/>
    <s v="Subventions de fonctionnement aux universités, aux hautes écoles pour des actions de recherche, de développement, de démonstration et de valorisation dans le domaine de la recherche scientifique cofinancées par l'UE"/>
    <s v="02 002.53.01.4430"/>
    <m/>
    <x v="0"/>
    <n v="99"/>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99"/>
  </r>
  <r>
    <s v="Werkingssubsidies aan de universiteiten en Hogescholen voor het programma SOIB"/>
    <s v="Subventions de fonctionnement aux universités et Hautes Ecoles pour le programme SOIB"/>
    <s v="02 002.53.02.4430"/>
    <m/>
    <x v="0"/>
    <n v="245"/>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245"/>
  </r>
  <r>
    <s v="Werkingssubsidies aan universiteiten en hogescholen voor jaarlijkse impulsprogramma's"/>
    <s v="Subventions de fonctionnement aux universités ou hautes écoles pour des programmes pluriannuels d'impulsion"/>
    <s v="02 002.53.03.4430"/>
    <m/>
    <x v="0"/>
    <n v="2300"/>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2300"/>
  </r>
  <r>
    <s v="Werkingssubsidies aan universiteiten en hogescholen voor acties in verband met onderzoek, ontwikkeling, demonstratie en valorisatie op het vlak van het wetenschappelijk onderzoek"/>
    <s v="Subventions de fonctionnement à des universités et hautes écoles pour des actions de recherche, de développement, de démonstration et de valorisation dans le domaine de la recherche scientifique "/>
    <s v="02 002.53.04.4430"/>
    <m/>
    <x v="0"/>
    <n v="14"/>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14"/>
  </r>
  <r>
    <s v="Werkingssubsidies aan universiteiten en hogescholen voor acties in verband met onderzoek, ontwikkeling, demonstratie en valorisatie op het vlak van het wetenschappelijk onderzoek (inclusief deze medegefinancierd door de EU); alsook…"/>
    <s v="Subventions de fonctionnement aux universités et aux hautes écoles pour des actions de recherche, de développement, de démonstrationet de valorisation dans le domaine de la recherche scientifique (y compris celles cofinancées par l'UE) ; ainsi que…"/>
    <s v="02 002.53.05.4430"/>
    <m/>
    <x v="0"/>
    <n v="8062"/>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8062"/>
  </r>
  <r>
    <s v="uitgaven met betrekking tot de bewustmaking voor wetenschappen"/>
    <s v="Dépenses relatives à la sensibilisation aux sciences"/>
    <s v="02 003.08.01.1211"/>
    <m/>
    <x v="0"/>
    <n v="28"/>
    <n v="100"/>
    <s v="13. Algemene kennisvooruitgang: O&amp;O gefinancierd uit andere bronnen dan AUF"/>
    <x v="1"/>
    <s v="Brussels Hoofdstedelijk Gewest"/>
    <x v="0"/>
    <x v="9"/>
    <s v="311 Subsidies reizen, beurzen, congressen, publikaties, tentoonstellingen..."/>
    <s v="311 Subventions, voyages, bourses, congrès, publications, expositions..."/>
    <x v="6"/>
    <n v="28"/>
  </r>
  <r>
    <s v="Werkingssubsidies in het kader van het programma Prospective Research for Brussels bestemd voor universiteiten en hogescholen"/>
    <s v="Subventions de fonctionnement dans le cadre du programme Prospective Research for_x000a_Brussels destiné aux universités et hautes écoles"/>
    <s v="02 003.53.01.4430"/>
    <m/>
    <x v="0"/>
    <n v="980"/>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980"/>
  </r>
  <r>
    <s v="Werkingssubsidies voor het programma Research in Brussels B2B brains back to Brussels_x000a_bestemd voor universiteiten en hogescholen"/>
    <s v="Subventions de fonctionnement pour le programmes B2B brains back to Brussels destiné aux_x000a_universités et hautes écoles"/>
    <s v="02 003.53.02.4430"/>
    <m/>
    <x v="0"/>
    <n v="134"/>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134"/>
  </r>
  <r>
    <s v="Werkingssubsidies aan universiteiten en hogescholen voor het programma &quot;Prospective_x000a_Research for Brussels&quot; en voor het programma &quot;B2B - Brains back to Brussels&quot;."/>
    <s v="Subventions de fonctionnement aux universités et hautes écoles pour le programme_x000a_&quot;Prospective Research for Brussels&quot; et pour le programmes &quot;B2B Brains back to Brussels&quot;."/>
    <s v="02 003.53.03.4430"/>
    <m/>
    <x v="0"/>
    <n v="3446"/>
    <n v="100"/>
    <s v="13. Algemene kennisvooruitgang: O&amp;O gefinancierd uit andere bronnen dan AUF"/>
    <x v="1"/>
    <s v="Brussels Hoofdstedelijk Gewest"/>
    <x v="0"/>
    <x v="9"/>
    <s v="410 O&amp;O-programma's en -projecten (subsidies en terugvorderbare voorschotten)"/>
    <s v="410 Programmes et projets de R&amp;D (subventions et avances récupérables)"/>
    <x v="0"/>
    <n v="3446"/>
  </r>
  <r>
    <s v="werkingssubsidie ann citydev.brussels (GOMB voor de animatie en coördinatie van de koepel van kweekgebouwen"/>
    <s v="subvention de fonctionnement à citydev.brussels (SDRB) pour l'animation et la coordination de la coupole des incubateurs"/>
    <s v="14 002.19.01.3122"/>
    <m/>
    <x v="0"/>
    <n v="60"/>
    <n v="100"/>
    <s v="06. Industriële productie en technologie"/>
    <x v="0"/>
    <s v="Brussels Hoofdstedelijk Gewest"/>
    <x v="0"/>
    <x v="9"/>
    <s v="323 Subsidies aan instellingen en verenigingen n.e.g."/>
    <s v="323 Subventions aux institutions et associations n.c.a."/>
    <x v="6"/>
    <n v="60"/>
  </r>
  <r>
    <s v="Werkingssubsidie aan Citydev. brussels voor de financiering van projecten in het kader van de ontwikkeling van digitale vervaardigingsateliers (FabLab - gedelegeerde opdracht)"/>
    <s v="subvention de fonctionnement à citydev.brussels pour le financement de projets dans le cadre du développement d'ateliers de fabrication numérique (FabLab - mission déléguée)"/>
    <s v="14 002.19.02.0310"/>
    <m/>
    <x v="0"/>
    <n v="40"/>
    <n v="100"/>
    <s v="06. Industriële productie en technologie"/>
    <x v="0"/>
    <s v="Brussels Hoofdstedelijk Gewest"/>
    <x v="0"/>
    <x v="9"/>
    <s v="323 Subsidies aan instellingen en verenigingen n.e.g."/>
    <s v="323 Subventions aux institutions et associations n.c.a."/>
    <x v="6"/>
    <n v="40"/>
  </r>
  <r>
    <s v="Investeringssubsidie aan Citydev.brussek voor de financiering van projecten in het kader van de ontwikkeling van digitale vervaardigingsateliers (FabLab - gedelegeerde opdracht)"/>
    <s v="subvention d'investissement à Citydev.brussels (SDRB) pour l'animation et la coordination de la coupole des incubateurs"/>
    <s v="14 002.20.02.0310"/>
    <m/>
    <x v="0"/>
    <n v="160"/>
    <n v="100"/>
    <s v="06. Industriële productie en technologie"/>
    <x v="0"/>
    <s v="Brussels Hoofdstedelijk Gewest"/>
    <x v="0"/>
    <x v="9"/>
    <s v="323 Subsidies aan instellingen en verenigingen n.e.g."/>
    <s v="323 Subventions aux institutions et associations n.c.a."/>
    <x v="6"/>
    <n v="160"/>
  </r>
  <r>
    <s v="Werkingssubsidies aan de kweekgebouwen"/>
    <s v="subventions de fonctionnement aux incubateurs"/>
    <s v="14 002.38.01.3132"/>
    <m/>
    <x v="0"/>
    <n v="918"/>
    <n v="100"/>
    <s v="06. Industriële productie en technologie"/>
    <x v="0"/>
    <s v="Brussels Hoofdstedelijk Gewest"/>
    <x v="0"/>
    <x v="9"/>
    <s v="323 Subsidies aan instellingen en verenigingen n.e.g."/>
    <s v="323 Subventions aux institutions et associations n.c.a."/>
    <x v="6"/>
    <n v="918"/>
  </r>
  <r>
    <s v="Investeringssubsidies aan de incubatoren"/>
    <s v="subventions d'investissements aux incubateurs"/>
    <s v="14 002.39.01.5110"/>
    <m/>
    <x v="0"/>
    <n v="1089"/>
    <n v="100"/>
    <s v="06. Industriële productie en technologie"/>
    <x v="0"/>
    <s v="Brussels Hoofdstedelijk Gewest"/>
    <x v="0"/>
    <x v="9"/>
    <s v="323 Subsidies aan instellingen en verenigingen n.e.g."/>
    <s v="323 Subventions aux institutions et associations n.c.a."/>
    <x v="6"/>
    <n v="1089"/>
  </r>
  <r>
    <s v="Kapitaalparticipaties in vennootschappen of in fondsen die de oprichting en de ontwikkeling van universitaire spin-offs en andere jonge innovatieve onderneningen moeten ondersteunen"/>
    <s v="participation en capital dans les sociétés ou dans les fonds destinés à soutenir la création et le développement de spin-offsuniversitaires et autres jeunes entreprises innovantes "/>
    <s v="14 002.41.02.8142"/>
    <m/>
    <x v="0"/>
    <n v="3000"/>
    <n v="100"/>
    <s v="06. Industriële productie en technologie"/>
    <x v="0"/>
    <s v="Brussels Hoofdstedelijk Gewest"/>
    <x v="0"/>
    <x v="9"/>
    <s v="313 Subsidies aan instellingen en verenigingen n.e.g."/>
    <s v="313 Subventions aux institutions et associations n.c.a."/>
    <x v="6"/>
    <n v="3000"/>
  </r>
  <r>
    <s v="Dotation à WBI"/>
    <s v="Dotation à WBI"/>
    <s v="14114101"/>
    <m/>
    <x v="0"/>
    <n v="35583"/>
    <n v="2"/>
    <s v="09. Opvoeding"/>
    <x v="2"/>
    <s v="Franse Gemeenschap"/>
    <x v="1"/>
    <x v="9"/>
    <s v="322 Administratie, controle, commissies, jury's..."/>
    <s v="322 Administration, contrôle, commissions, jurys..."/>
    <x v="6"/>
    <n v="711.66"/>
  </r>
  <r>
    <s v="Subvention ONE"/>
    <s v="Subvention ONE"/>
    <s v="19114101"/>
    <m/>
    <x v="0"/>
    <n v="375472"/>
    <n v="1"/>
    <s v="07. Gezondheid"/>
    <x v="4"/>
    <s v="Franse Gemeenschap"/>
    <x v="1"/>
    <x v="9"/>
    <s v="313 Subsidies aan instellingen en verenigingen n.e.g."/>
    <s v="313 Subventions aux institutions et associations n.c.a."/>
    <x v="6"/>
    <n v="3754.72"/>
  </r>
  <r>
    <s v="Dép. Culture...enquêtes..."/>
    <s v="Dép. Culture...enquêtes..."/>
    <s v="20111220"/>
    <m/>
    <x v="0"/>
    <n v="272"/>
    <n v="55"/>
    <s v="10. Cultuur, recreatie, godsdienst en media"/>
    <x v="5"/>
    <s v="Franse Gemeenschap"/>
    <x v="1"/>
    <x v="9"/>
    <s v="324 Subsidies voor studies, enquêtes, expertise-contracten, onderzoekcontracten, acties n.e.g."/>
    <s v="324 Subventions pour études, enquêtes, contrats d'expertise, contrats de recherche, actions n.c.a."/>
    <x v="6"/>
    <n v="149.6"/>
  </r>
  <r>
    <s v="Subventions musées"/>
    <s v="Subventions musées"/>
    <s v="24113307"/>
    <m/>
    <x v="0"/>
    <n v="148"/>
    <n v="25"/>
    <s v="10. Cultuur, recreatie, godsdienst en media"/>
    <x v="5"/>
    <s v="Franse Gemeenschap"/>
    <x v="1"/>
    <x v="9"/>
    <s v="324 Subsidies voor studies, enquêtes, expertise-contracten, onderzoekcontracten, acties n.e.g."/>
    <s v="324 Subventions pour études, enquêtes, contrats d'expertise, contrats de recherche, actions n.c.a."/>
    <x v="6"/>
    <n v="37"/>
  </r>
  <r>
    <s v="Subventions musées"/>
    <s v="Subventions musées"/>
    <s v="24113308"/>
    <m/>
    <x v="0"/>
    <n v="74"/>
    <n v="25"/>
    <s v="10. Cultuur, recreatie, godsdienst en media"/>
    <x v="5"/>
    <s v="Franse Gemeenschap"/>
    <x v="1"/>
    <x v="9"/>
    <s v="324 Subsidies voor studies, enquêtes, expertise-contracten, onderzoekcontracten, acties n.e.g."/>
    <s v="324 Subventions pour études, enquêtes, contrats d'expertise, contrats de recherche, actions n.c.a."/>
    <x v="6"/>
    <n v="18.5"/>
  </r>
  <r>
    <s v="Subventions musées"/>
    <s v="Subventions musées"/>
    <s v="24113309"/>
    <m/>
    <x v="0"/>
    <n v="10"/>
    <n v="25"/>
    <s v="10. Cultuur, recreatie, godsdienst en media"/>
    <x v="5"/>
    <s v="Franse Gemeenschap"/>
    <x v="1"/>
    <x v="9"/>
    <s v="324 Subsidies voor studies, enquêtes, expertise-contracten, onderzoekcontracten, acties n.e.g."/>
    <s v="324 Subventions pour études, enquêtes, contrats d'expertise, contrats de recherche, actions n.c.a."/>
    <x v="6"/>
    <n v="2.5"/>
  </r>
  <r>
    <s v="Subventions musées"/>
    <s v="Subventions musées"/>
    <s v="24113310"/>
    <m/>
    <x v="0"/>
    <n v="84"/>
    <n v="25"/>
    <s v="10. Cultuur, recreatie, godsdienst en media"/>
    <x v="5"/>
    <s v="Franse Gemeenschap"/>
    <x v="1"/>
    <x v="9"/>
    <s v="324 Subsidies voor studies, enquêtes, expertise-contracten, onderzoekcontracten, acties n.e.g."/>
    <s v="324 Subventions pour études, enquêtes, contrats d'expertise, contrats de recherche, actions n.c.a."/>
    <x v="6"/>
    <n v="21"/>
  </r>
  <r>
    <s v="Subventions musées"/>
    <s v="Subventions musées"/>
    <s v="24113334"/>
    <m/>
    <x v="0"/>
    <n v="4314"/>
    <n v="22"/>
    <s v="10. Cultuur, recreatie, godsdienst en media"/>
    <x v="5"/>
    <s v="Franse Gemeenschap"/>
    <x v="1"/>
    <x v="9"/>
    <s v="324 Subsidies voor studies, enquêtes, expertise-contracten, onderzoekcontracten, acties n.e.g."/>
    <s v="324 Subventions pour études, enquêtes, contrats d'expertise, contrats de recherche, actions n.c.a."/>
    <x v="6"/>
    <n v="949.08"/>
  </r>
  <r>
    <s v="Subventions musées publics"/>
    <s v="Subventions musées publics"/>
    <s v="24114314"/>
    <m/>
    <x v="0"/>
    <n v="1774"/>
    <n v="25"/>
    <s v="10. Cultuur, recreatie, godsdienst en media"/>
    <x v="5"/>
    <s v="Franse Gemeenschap"/>
    <x v="1"/>
    <x v="9"/>
    <s v="324 Subsidies voor studies, enquêtes, expertise-contracten, onderzoekcontracten, acties n.e.g."/>
    <s v="324 Subventions pour études, enquêtes, contrats d'expertise, contrats de recherche, actions n.c.a."/>
    <x v="6"/>
    <n v="443.5"/>
  </r>
  <r>
    <s v="Subv aux activités de recherche ethnologique"/>
    <s v="Subv aux activités de recherche ethnologique"/>
    <s v="24133322"/>
    <m/>
    <x v="0"/>
    <n v="6"/>
    <n v="50"/>
    <s v="10. Cultuur, recreatie, godsdienst en media"/>
    <x v="5"/>
    <s v="Franse Gemeenschap"/>
    <x v="1"/>
    <x v="9"/>
    <s v="324 Subsidies voor studies, enquêtes, expertise-contracten, onderzoekcontracten, acties n.e.g."/>
    <s v="324 Subventions pour études, enquêtes, contrats d'expertise, contrats de recherche, actions n.c.a."/>
    <x v="6"/>
    <n v="3"/>
  </r>
  <r>
    <s v="Subventions Centres de culture scient."/>
    <s v="Subventions Centres de culture scient."/>
    <s v="24153340"/>
    <m/>
    <x v="0"/>
    <n v="15"/>
    <n v="100"/>
    <s v="10. Cultuur, recreatie, godsdienst en media"/>
    <x v="5"/>
    <s v="Franse Gemeenschap"/>
    <x v="1"/>
    <x v="9"/>
    <s v="324 Subsidies voor studies, enquêtes, expertise-contracten, onderzoekcontracten, acties n.e.g."/>
    <s v="324 Subventions pour études, enquêtes, contrats d'expertise, contrats de recherche, actions n.c.a."/>
    <x v="6"/>
    <n v="15"/>
  </r>
  <r>
    <s v="Etudes rech. dom. sport"/>
    <s v="Etudes rech. dom. sport"/>
    <s v="26221232"/>
    <m/>
    <x v="0"/>
    <n v="188"/>
    <n v="25"/>
    <s v="10. Cultuur, recreatie, godsdienst en media"/>
    <x v="5"/>
    <s v="Franse Gemeenschap"/>
    <x v="1"/>
    <x v="9"/>
    <s v="314 Subsidies voor studies, enquêtes, onderzoek-contracten, acties n.e.g."/>
    <s v="314 Subventions pour études, enquêtes, contrats de recherche, actions n.c.a."/>
    <x v="6"/>
    <n v="47"/>
  </r>
  <r>
    <s v="Dépenses de toute nature relatives à la promotion et à la diffusion, à l'information et à la création en matière d'Arts plastiques et visuels, d'artisanat de création et de design"/>
    <s v="Dépenses de toute nature relatives à la promotion et à la diffusion, à l'information et à la création en matière d'Arts plastiques et visuels, d'artisanat de création et de design"/>
    <s v="27111260"/>
    <m/>
    <x v="0"/>
    <n v="106"/>
    <n v="1"/>
    <s v="10. Cultuur, recreatie, godsdienst en media"/>
    <x v="5"/>
    <s v="Franse Gemeenschap"/>
    <x v="1"/>
    <x v="9"/>
    <s v="324 Subsidies voor studies, enquêtes, expertise-contracten, onderzoekcontracten, acties n.e.g."/>
    <s v="324 Subventions pour études, enquêtes, contrats d'expertise, contrats de recherche, actions n.c.a."/>
    <x v="6"/>
    <n v="1.06"/>
  </r>
  <r>
    <s v="Subventions et conventions aux artistes, aux établissements publics, associations et organismes de création, d'édition et de diffusion du design et de la mode"/>
    <s v="Subventions et conventions aux artistes, aux établissements publics, associations et organismes de création, d'édition et de diffusion du design et de la mode"/>
    <s v="27123332"/>
    <m/>
    <x v="0"/>
    <n v="326"/>
    <n v="50"/>
    <s v="10. Cultuur, recreatie, godsdienst en media"/>
    <x v="5"/>
    <s v="Franse Gemeenschap"/>
    <x v="1"/>
    <x v="9"/>
    <s v="324 Subsidies voor studies, enquêtes, expertise-contracten, onderzoekcontracten, acties n.e.g."/>
    <s v="324 Subventions pour études, enquêtes, contrats d'expertise, contrats de recherche, actions n.c.a."/>
    <x v="6"/>
    <n v="163"/>
  </r>
  <r>
    <s v="Recherches amélior. perform. enseign."/>
    <s v="Recherches amélior. perform. enseign."/>
    <s v="40410111"/>
    <m/>
    <x v="0"/>
    <n v="3990"/>
    <n v="100"/>
    <s v="09. Opvoeding"/>
    <x v="2"/>
    <s v="Franse Gemeenschap"/>
    <x v="1"/>
    <x v="9"/>
    <s v="324 Subsidies voor studies, enquêtes, expertise-contracten, onderzoekcontracten, acties n.e.g."/>
    <s v="324 Subventions pour études, enquêtes, contrats d'expertise, contrats de recherche, actions n.c.a."/>
    <x v="6"/>
    <n v="3990"/>
  </r>
  <r>
    <s v="Frais de rech. en éducation/pol. enseign."/>
    <s v="Frais de rech. en éducation/pol. enseign."/>
    <s v="40411230"/>
    <m/>
    <x v="0"/>
    <n v="10"/>
    <n v="100"/>
    <s v="09. Opvoeding"/>
    <x v="2"/>
    <s v="Franse Gemeenschap"/>
    <x v="1"/>
    <x v="9"/>
    <s v="324 Subsidies voor studies, enquêtes, expertise-contracten, onderzoekcontracten, acties n.e.g."/>
    <s v="324 Subventions pour études, enquêtes, contrats d'expertise, contrats de recherche, actions n.c.a."/>
    <x v="6"/>
    <n v="10"/>
  </r>
  <r>
    <s v="Subvention fonct. ARES"/>
    <s v="Subvention fonct. ARES"/>
    <s v="40604140"/>
    <m/>
    <x v="0"/>
    <n v="3879"/>
    <n v="25"/>
    <s v="13. Algemene kennisvooruitgang: O&amp;O gefinancierd uit andere bronnen dan AUF"/>
    <x v="1"/>
    <s v="Franse Gemeenschap"/>
    <x v="1"/>
    <x v="9"/>
    <s v="323 Subsidies aan instellingen en verenigingen n.e.g."/>
    <s v="323 Subventions aux institutions et associations n.c.a."/>
    <x v="6"/>
    <n v="969.75"/>
  </r>
  <r>
    <s v="Dépenses de service (frais de fonctionnement)"/>
    <s v="Dépenses de service (frais de fonctionnement)"/>
    <s v="45021202"/>
    <m/>
    <x v="0"/>
    <n v="31"/>
    <n v="25"/>
    <s v="13. Algemene kennisvooruitgang: O&amp;O gefinancierd uit andere bronnen dan AUF"/>
    <x v="1"/>
    <s v="Franse Gemeenschap"/>
    <x v="1"/>
    <x v="9"/>
    <s v="322 Administratie, controle, commissies, jury's..."/>
    <s v="322 Administration, contrôle, commissions, jurys..."/>
    <x v="6"/>
    <n v="7.75"/>
  </r>
  <r>
    <s v="Dépenses de service (biens durables)"/>
    <s v="Dépenses de service (biens durables)"/>
    <s v="45027401"/>
    <m/>
    <x v="0"/>
    <n v="3"/>
    <n v="25"/>
    <s v="13. Algemene kennisvooruitgang: O&amp;O gefinancierd uit andere bronnen dan AUF"/>
    <x v="1"/>
    <s v="Franse Gemeenschap"/>
    <x v="1"/>
    <x v="9"/>
    <s v="322 Administratie, controle, commissies, jury's..."/>
    <s v="322 Administration, contrôle, commissions, jurys..."/>
    <x v="6"/>
    <n v="0.75"/>
  </r>
  <r>
    <s v="Subvention IHBR/EFAthènes"/>
    <s v="Subvention IHBR/EFAthènes"/>
    <s v="45113303"/>
    <m/>
    <x v="0"/>
    <n v="50"/>
    <n v="100"/>
    <s v="13. Algemene kennisvooruitgang: O&amp;O gefinancierd uit andere bronnen dan AUF"/>
    <x v="1"/>
    <s v="Franse Gemeenschap"/>
    <x v="1"/>
    <x v="9"/>
    <s v="323 Subsidies aan instellingen en verenigingen n.e.g."/>
    <s v="323 Subventions aux institutions et associations n.c.a."/>
    <x v="6"/>
    <n v="50"/>
  </r>
  <r>
    <s v="Subvention centre de recherche en math. (CREM)"/>
    <s v="Subvention centre de recherche en math. (CREM)"/>
    <s v="45123306"/>
    <m/>
    <x v="0"/>
    <n v="67"/>
    <n v="100"/>
    <s v="13. Algemene kennisvooruitgang: O&amp;O gefinancierd uit andere bronnen dan AUF"/>
    <x v="1"/>
    <s v="Franse Gemeenschap"/>
    <x v="1"/>
    <x v="9"/>
    <s v="323 Subsidies aan instellingen en verenigingen n.e.g."/>
    <s v="323 Subventions aux institutions et associations n.c.a."/>
    <x v="6"/>
    <n v="67"/>
  </r>
  <r>
    <s v="AUF"/>
    <s v="AUF"/>
    <s v="45123307"/>
    <m/>
    <x v="0"/>
    <n v="72"/>
    <n v="25"/>
    <s v="13. Algemene kennisvooruitgang: O&amp;O gefinancierd uit andere bronnen dan AUF"/>
    <x v="1"/>
    <s v="Franse Gemeenschap"/>
    <x v="1"/>
    <x v="9"/>
    <s v="313 Subsidies aan instellingen en verenigingen n.e.g."/>
    <s v="313 Subventions aux institutions et associations n.c.a."/>
    <x v="6"/>
    <n v="18"/>
  </r>
  <r>
    <s v="Subvention diffusion connaiss.scientifique"/>
    <s v="Subvention diffusion connaiss.scientifique"/>
    <s v="45123308"/>
    <m/>
    <x v="0"/>
    <n v="200"/>
    <n v="100"/>
    <s v="13. Algemene kennisvooruitgang: O&amp;O gefinancierd uit andere bronnen dan AUF"/>
    <x v="1"/>
    <s v="Franse Gemeenschap"/>
    <x v="1"/>
    <x v="9"/>
    <s v="321 Subsidies reizen, beurzen, congressen, publikaties, tentoonstellingen..."/>
    <s v="321 Subventions, voyages, bourses, congrès, publications, expositions..."/>
    <x v="6"/>
    <n v="200"/>
  </r>
  <r>
    <s v="Subvention FRSFC/I.M. (Inst. Intern. E. Solvay)"/>
    <s v="Subvention FRSFC/I.M. (Inst. Intern. E. Solvay)"/>
    <s v="45123310"/>
    <m/>
    <x v="0"/>
    <n v="52"/>
    <n v="100"/>
    <s v="13. Algemene kennisvooruitgang: O&amp;O gefinancierd uit andere bronnen dan AUF"/>
    <x v="1"/>
    <s v="Franse Gemeenschap"/>
    <x v="1"/>
    <x v="9"/>
    <s v="440 FCFO - Fonds voor Collectief Fundamenteel Onderzoek-initiatief minister"/>
    <s v="440 FRFC - Fonds de la Recherche fondamentale collective-initiative ministérielle"/>
    <x v="0"/>
    <n v="52"/>
  </r>
  <r>
    <s v="Subvention FRSFC/I.M. (CRISP)"/>
    <s v="Subvention FRSFC/I.M. (CRISP)"/>
    <s v="45123311"/>
    <m/>
    <x v="0"/>
    <n v="392"/>
    <n v="100"/>
    <s v="13. Algemene kennisvooruitgang: O&amp;O gefinancierd uit andere bronnen dan AUF"/>
    <x v="1"/>
    <s v="Franse Gemeenschap"/>
    <x v="1"/>
    <x v="9"/>
    <s v="440 FCFO - Fonds voor Collectief Fundamenteel Onderzoek-initiatief minister"/>
    <s v="440 FRFC - Fonds de la Recherche fondamentale collective-initiative ministérielle"/>
    <x v="0"/>
    <n v="392"/>
  </r>
  <r>
    <s v="Subvention FRSFC/I.M."/>
    <s v="Subvention FRSFC/I.M."/>
    <s v="45203101"/>
    <m/>
    <x v="0"/>
    <n v="109"/>
    <n v="100"/>
    <s v="13. Algemene kennisvooruitgang: O&amp;O gefinancierd uit andere bronnen dan AUF"/>
    <x v="1"/>
    <s v="Franse Gemeenschap"/>
    <x v="1"/>
    <x v="9"/>
    <s v="440 FCFO - Fonds voor Collectief Fundamenteel Onderzoek-initiatief minister"/>
    <s v="440 FRFC - Fonds de la Recherche fondamentale collective-initiative ministérielle"/>
    <x v="0"/>
    <n v="109"/>
  </r>
  <r>
    <s v="Subvention FRSFC/I.M. (sites archéologiques)"/>
    <s v="Subvention FRSFC/I.M. (sites archéologiques)"/>
    <s v="45203302"/>
    <m/>
    <x v="0"/>
    <n v="66"/>
    <n v="100"/>
    <s v="13. Algemene kennisvooruitgang: O&amp;O gefinancierd uit andere bronnen dan AUF"/>
    <x v="1"/>
    <s v="Franse Gemeenschap"/>
    <x v="1"/>
    <x v="9"/>
    <s v="440 FCFO - Fonds voor Collectief Fundamenteel Onderzoek-initiatief minister"/>
    <s v="440 FRFC - Fonds de la Recherche fondamentale collective-initiative ministérielle"/>
    <x v="0"/>
    <n v="66"/>
  </r>
  <r>
    <s v="Printemps des Sciences"/>
    <s v="Printemps des Sciences"/>
    <s v="45310101"/>
    <m/>
    <x v="0"/>
    <n v="261"/>
    <n v="100"/>
    <s v="13. Algemene kennisvooruitgang: O&amp;O gefinancierd uit andere bronnen dan AUF"/>
    <x v="1"/>
    <s v="Franse Gemeenschap"/>
    <x v="1"/>
    <x v="9"/>
    <s v="321 Subsidies reizen, beurzen, congressen, publikaties, tentoonstellingen..."/>
    <s v="321 Subventions, voyages, bourses, congrès, publications, expositions..."/>
    <x v="6"/>
    <n v="261"/>
  </r>
  <r>
    <s v="Subvention prix, bourses et voyages en groupe"/>
    <s v="Subvention prix, bourses et voyages en groupe"/>
    <s v="45313309"/>
    <m/>
    <x v="0"/>
    <n v="162"/>
    <n v="100"/>
    <s v="13. Algemene kennisvooruitgang: O&amp;O gefinancierd uit andere bronnen dan AUF"/>
    <x v="1"/>
    <s v="Franse Gemeenschap"/>
    <x v="1"/>
    <x v="9"/>
    <s v="321 Subsidies reizen, beurzen, congressen, publikaties, tentoonstellingen..."/>
    <s v="321 Subventions, voyages, bourses, congrès, publications, expositions..."/>
    <x v="6"/>
    <n v="162"/>
  </r>
  <r>
    <s v="Subventions aux associations étudiants"/>
    <s v="Subventions aux associations étudiants"/>
    <s v="45313311"/>
    <m/>
    <x v="0"/>
    <n v="108"/>
    <n v="10"/>
    <s v="09. Opvoeding"/>
    <x v="2"/>
    <s v="Franse Gemeenschap"/>
    <x v="1"/>
    <x v="9"/>
    <s v="321 Subsidies reizen, beurzen, congressen, publikaties, tentoonstellingen..."/>
    <s v="321 Subventions, voyages, bourses, congrès, publications, expositions..."/>
    <x v="6"/>
    <n v="10.8"/>
  </r>
  <r>
    <s v="Subvention légale FNRS"/>
    <s v="Subvention légale FNRS"/>
    <s v="45334104"/>
    <m/>
    <x v="0"/>
    <n v="74195"/>
    <n v="100"/>
    <s v="13. Algemene kennisvooruitgang: O&amp;O gefinancierd uit andere bronnen dan AUF"/>
    <x v="1"/>
    <s v="Franse Gemeenschap"/>
    <x v="1"/>
    <x v="9"/>
    <s v="510 NFWO - Nationaal Fonds voor Wetenschappelijk Onderzoek"/>
    <s v="510 FNRS - Fonds national de Recherche scientifique"/>
    <x v="2"/>
    <n v="74195"/>
  </r>
  <r>
    <s v="Subvention légale FRIA"/>
    <s v="Subvention légale FRIA"/>
    <s v="45334107"/>
    <m/>
    <x v="0"/>
    <n v="12907"/>
    <n v="100"/>
    <s v="13. Algemene kennisvooruitgang: O&amp;O gefinancierd uit andere bronnen dan AUF"/>
    <x v="1"/>
    <s v="Franse Gemeenschap"/>
    <x v="1"/>
    <x v="9"/>
    <s v="450 Specialisatiebeurzen (ex-IWONL)"/>
    <s v="450 Bourses de spécialisation (ex-IRSIA)"/>
    <x v="0"/>
    <n v="12907"/>
  </r>
  <r>
    <s v="Subvention légale FRESH"/>
    <s v="Subvention légale FRESH"/>
    <s v="45334109"/>
    <m/>
    <x v="0"/>
    <n v="5491"/>
    <n v="100"/>
    <s v="13. Algemene kennisvooruitgang: O&amp;O gefinancierd uit andere bronnen dan AUF"/>
    <x v="1"/>
    <s v="Franse Gemeenschap"/>
    <x v="1"/>
    <x v="9"/>
    <s v="550 ICM - Interuniversitaire College voor Doctoraatsstudies in de Managementwetenschappen"/>
    <s v="550 CIM - Collège interuniversitaire d'Etudes doctorales dans les Sciences du Management"/>
    <x v="2"/>
    <n v="5491"/>
  </r>
  <r>
    <s v="Subvention légale FRSFC"/>
    <s v="Subvention légale FRSFC"/>
    <s v="45334110"/>
    <m/>
    <x v="0"/>
    <n v="16563"/>
    <n v="100"/>
    <s v="13. Algemene kennisvooruitgang: O&amp;O gefinancierd uit andere bronnen dan AUF"/>
    <x v="1"/>
    <s v="Franse Gemeenschap"/>
    <x v="1"/>
    <x v="9"/>
    <s v="520 FCFO - Fonds voor Collectief Fundamenteel Onderzoek-initiatief navorsers"/>
    <s v="520 FRFC - Fonds de la Recherche fondamentale collective-initiative chercheurs"/>
    <x v="2"/>
    <n v="16563"/>
  </r>
  <r>
    <s v="Subvention infrastructures de recherche"/>
    <s v="Subvention infrastructures de recherche"/>
    <s v="45344110"/>
    <m/>
    <x v="0"/>
    <n v="582"/>
    <n v="15"/>
    <s v="13. Algemene kennisvooruitgang: O&amp;O gefinancierd uit andere bronnen dan AUF"/>
    <x v="1"/>
    <s v="Franse Gemeenschap"/>
    <x v="1"/>
    <x v="9"/>
    <s v="323 Subsidies aan instellingen en verenigingen n.e.g."/>
    <s v="323 Subventions aux institutions et associations n.c.a."/>
    <x v="6"/>
    <n v="87.3"/>
  </r>
  <r>
    <s v="Subvention A.R.C."/>
    <s v="Subvention A.R.C."/>
    <s v="45354113"/>
    <m/>
    <x v="0"/>
    <n v="15986"/>
    <n v="100"/>
    <s v="13. Algemene kennisvooruitgang: O&amp;O gefinancierd uit andere bronnen dan AUF"/>
    <x v="1"/>
    <s v="Franse Gemeenschap"/>
    <x v="1"/>
    <x v="9"/>
    <s v="420 GOA - Geconcerteerde onderzoekacties"/>
    <s v="420 ARC - Actions de Recherche concertées"/>
    <x v="0"/>
    <n v="15986"/>
  </r>
  <r>
    <s v="Fonds spéciaux univ."/>
    <s v="Fonds spéciaux univ."/>
    <s v="45354114"/>
    <m/>
    <x v="0"/>
    <n v="15897"/>
    <n v="100"/>
    <s v="13. Algemene kennisvooruitgang: O&amp;O gefinancierd uit andere bronnen dan AUF"/>
    <x v="1"/>
    <s v="Franse Gemeenschap"/>
    <x v="1"/>
    <x v="9"/>
    <s v="130 Speciale fondsen voor onderzoek in universiteiten"/>
    <s v="130 Fonds spéciaux de recherche dans les universités"/>
    <x v="4"/>
    <n v="15897"/>
  </r>
  <r>
    <s v="Application de la charte européenne du chercheur"/>
    <s v="Application de la charte européenne du chercheur"/>
    <s v="45354115"/>
    <m/>
    <x v="0"/>
    <n v="150"/>
    <n v="100"/>
    <s v="13. Algemene kennisvooruitgang: O&amp;O gefinancierd uit andere bronnen dan AUF"/>
    <x v="1"/>
    <s v="Franse Gemeenschap"/>
    <x v="1"/>
    <x v="9"/>
    <s v="322 Administratie, controle, commissies, jury's..."/>
    <s v="322 Administration, contrôle, commissions, jurys..."/>
    <x v="6"/>
    <n v="150"/>
  </r>
  <r>
    <s v="Recherches et enquête en matière d'éducation (OCDE)"/>
    <s v="Recherches et enquête en matière d'éducation (OCDE)"/>
    <s v="45363301"/>
    <m/>
    <x v="0"/>
    <n v="218"/>
    <n v="100"/>
    <s v="09. Opvoeding"/>
    <x v="2"/>
    <s v="Franse Gemeenschap"/>
    <x v="1"/>
    <x v="9"/>
    <s v="730 Andere programma's en projecten op internationaal vlak"/>
    <s v="730 Autres programmes et projets au niveau international"/>
    <x v="3"/>
    <n v="218"/>
  </r>
  <r>
    <s v="Academie Royale des Sciences, Lettres et Beaux-Arts (ARSLB)"/>
    <s v="Academie Royale des Sciences, Lettres et Beaux-Arts (ARSLB)"/>
    <s v="46(6101excl)"/>
    <m/>
    <x v="0"/>
    <n v="1605"/>
    <n v="75"/>
    <s v="13. Algemene kennisvooruitgang: O&amp;O gefinancierd uit andere bronnen dan AUF"/>
    <x v="1"/>
    <s v="Franse Gemeenschap"/>
    <x v="1"/>
    <x v="9"/>
    <s v="220 Academies"/>
    <s v="220 Académies"/>
    <x v="5"/>
    <n v="1203.75"/>
  </r>
  <r>
    <s v="Serv.commissaires &amp; Délégués Gouvt/Univ."/>
    <s v="Serv.commissaires &amp; Délégués Gouvt/Univ."/>
    <s v="54011101"/>
    <m/>
    <x v="0"/>
    <n v="810"/>
    <n v="25"/>
    <s v="13. Algemene kennisvooruitgang: O&amp;O gefinancierd uit andere bronnen dan AUF"/>
    <x v="1"/>
    <s v="Franse Gemeenschap"/>
    <x v="1"/>
    <x v="9"/>
    <s v="322 Administratie, controle, commissies, jury's..."/>
    <s v="322 Administration, contrôle, commissions, jurys..."/>
    <x v="6"/>
    <n v="202.5"/>
  </r>
  <r>
    <s v="Rémunérations et allocations quelconques de personnes des cellules des Commissaires et Délégués du Gouvernement"/>
    <s v="Rémunérations et allocations quelconques de personnes des cellules des Commissaires et Délégués du Gouvernement"/>
    <s v="54011102"/>
    <m/>
    <x v="0"/>
    <n v="71"/>
    <n v="25"/>
    <s v="13. Algemene kennisvooruitgang: O&amp;O gefinancierd uit andere bronnen dan AUF"/>
    <x v="1"/>
    <s v="Franse Gemeenschap"/>
    <x v="1"/>
    <x v="9"/>
    <s v="322 Administratie, controle, commissies, jury's..."/>
    <s v="322 Administration, contrôle, commissions, jurys..."/>
    <x v="6"/>
    <n v="17.75"/>
  </r>
  <r>
    <s v="Serv.commissaires &amp; Délégués Gouvt/Univ."/>
    <s v="Serv.commissaires &amp; Délégués Gouvt/Univ."/>
    <s v="54011201"/>
    <m/>
    <x v="0"/>
    <n v="664"/>
    <n v="25"/>
    <s v="13. Algemene kennisvooruitgang: O&amp;O gefinancierd uit andere bronnen dan AUF"/>
    <x v="1"/>
    <s v="Franse Gemeenschap"/>
    <x v="1"/>
    <x v="9"/>
    <s v="322 Administratie, controle, commissies, jury's..."/>
    <s v="322 Administration, contrôle, commissions, jurys..."/>
    <x v="6"/>
    <n v="166"/>
  </r>
  <r>
    <s v="Serv.commissaires &amp; Délégués Gouvt/Univ."/>
    <s v="Serv.commissaires &amp; Délégués Gouvt/Univ."/>
    <s v="54011202"/>
    <m/>
    <x v="0"/>
    <n v="211"/>
    <n v="25"/>
    <s v="13. Algemene kennisvooruitgang: O&amp;O gefinancierd uit andere bronnen dan AUF"/>
    <x v="1"/>
    <s v="Franse Gemeenschap"/>
    <x v="1"/>
    <x v="9"/>
    <s v="322 Administratie, controle, commissies, jury's..."/>
    <s v="322 Administration, contrôle, commissions, jurys..."/>
    <x v="6"/>
    <n v="52.75"/>
  </r>
  <r>
    <s v="Universités de la communauté-alloc. de fonct."/>
    <s v="Universités de la communauté-alloc. de fonct."/>
    <s v="54104112à14"/>
    <m/>
    <x v="0"/>
    <n v="240894"/>
    <n v="25"/>
    <s v="12. Algemene kennisvooruitgang: O&amp;O gefinancierd uit algemene universiteitsfondsen (AUF)"/>
    <x v="3"/>
    <s v="Franse Gemeenschap"/>
    <x v="1"/>
    <x v="9"/>
    <s v="112 Werkingsuitkering Franstalige instellingen"/>
    <s v="112 Allocation de fonctionnement institutions francophones"/>
    <x v="4"/>
    <n v="60223.5"/>
  </r>
  <r>
    <s v="Subvention C.H.U."/>
    <s v="Subvention C.H.U."/>
    <s v="54114116"/>
    <m/>
    <x v="0"/>
    <n v="8924"/>
    <n v="25"/>
    <s v="12. Algemene kennisvooruitgang: O&amp;O gefinancierd uit algemene universiteitsfondsen (AUF)"/>
    <x v="3"/>
    <s v="Franse Gemeenschap"/>
    <x v="1"/>
    <x v="9"/>
    <s v="145 Bijzondere kredietlijnen (niet harmoniseerbaar)"/>
    <s v="145 Lignes de crédit particulières (non harmonisables)"/>
    <x v="4"/>
    <n v="2231"/>
  </r>
  <r>
    <s v="Subvention K CHU-Ulg"/>
    <s v="Subvention K CHU-Ulg"/>
    <s v="54116101"/>
    <m/>
    <x v="0"/>
    <n v="2175"/>
    <n v="25"/>
    <s v="12. Algemene kennisvooruitgang: O&amp;O gefinancierd uit algemene universiteitsfondsen (AUF)"/>
    <x v="3"/>
    <s v="Franse Gemeenschap"/>
    <x v="1"/>
    <x v="9"/>
    <s v="144 Academische ziekenhuizen"/>
    <s v="144 Hôpitaux académiques"/>
    <x v="4"/>
    <n v="543.75"/>
  </r>
  <r>
    <s v="Subventions sociales Univ. CFB"/>
    <s v="Subventions sociales Univ. CFB"/>
    <s v="54134115"/>
    <m/>
    <x v="0"/>
    <n v="7685"/>
    <n v="25"/>
    <s v="12. Algemene kennisvooruitgang: O&amp;O gefinancierd uit algemene universiteitsfondsen (AUF)"/>
    <x v="3"/>
    <s v="Franse Gemeenschap"/>
    <x v="1"/>
    <x v="9"/>
    <s v="112 Werkingsuitkering Franstalige instellingen"/>
    <s v="112 Allocation de fonctionnement institutions francophones"/>
    <x v="4"/>
    <n v="1921.25"/>
  </r>
  <r>
    <s v="Art. 34 loi 27/07/71"/>
    <s v="Art. 34 loi 27/07/71"/>
    <s v="54204402"/>
    <m/>
    <x v="0"/>
    <n v="8785"/>
    <n v="25"/>
    <s v="12. Algemene kennisvooruitgang: O&amp;O gefinancierd uit algemene universiteitsfondsen (AUF)"/>
    <x v="3"/>
    <s v="Franse Gemeenschap"/>
    <x v="1"/>
    <x v="9"/>
    <s v="145 Bijzondere kredietlijnen (niet harmoniseerbaar)"/>
    <s v="145 Lignes de crédit particulières (non harmonisables)"/>
    <x v="4"/>
    <n v="2196.25"/>
  </r>
  <r>
    <s v="Subvention Institut Univ. Etude Judaisme M.Buber"/>
    <s v="Subvention Institut Univ. Etude Judaisme M.Buber"/>
    <s v="54214405"/>
    <m/>
    <x v="0"/>
    <n v="152"/>
    <n v="25"/>
    <s v="13. Algemene kennisvooruitgang: O&amp;O gefinancierd uit andere bronnen dan AUF"/>
    <x v="1"/>
    <s v="Franse Gemeenschap"/>
    <x v="1"/>
    <x v="9"/>
    <s v="128 Universitair Instituut voor de Studie van het Jodendom - Martin Buber"/>
    <s v="128 Institut universitaire pour l'étude du judaïsme - Martin Buber"/>
    <x v="4"/>
    <n v="38"/>
  </r>
  <r>
    <s v="Subventions sociales Univ. Subventionnées"/>
    <s v="Subventions sociales Univ. Subventionnées"/>
    <s v="54224403"/>
    <m/>
    <x v="0"/>
    <n v="17854"/>
    <n v="25"/>
    <s v="12. Algemene kennisvooruitgang: O&amp;O gefinancierd uit algemene universiteitsfondsen (AUF)"/>
    <x v="3"/>
    <s v="Franse Gemeenschap"/>
    <x v="1"/>
    <x v="9"/>
    <s v="112 Werkingsuitkering Franstalige instellingen"/>
    <s v="112 Allocation de fonctionnement institutions francophones"/>
    <x v="4"/>
    <n v="4463.5"/>
  </r>
  <r>
    <s v="Universités libres-alloc. de fonct."/>
    <s v="Universités libres-alloc. de fonct."/>
    <s v="54234412à17"/>
    <m/>
    <x v="0"/>
    <n v="466390"/>
    <n v="25"/>
    <s v="12. Algemene kennisvooruitgang: O&amp;O gefinancierd uit algemene universiteitsfondsen (AUF)"/>
    <x v="3"/>
    <s v="Franse Gemeenschap"/>
    <x v="1"/>
    <x v="9"/>
    <s v="112 Werkingsuitkering Franstalige instellingen"/>
    <s v="112 Allocation de fonctionnement institutions francophones"/>
    <x v="4"/>
    <n v="116597.5"/>
  </r>
  <r>
    <s v="Subvention CUNIC (Centre Univ. Charleroi)/CIFoP/IPC"/>
    <s v="Subvention CUNIC (Centre Univ. Charleroi)/CIFoP/IPC"/>
    <s v="54303314"/>
    <m/>
    <x v="0"/>
    <n v="234"/>
    <n v="25"/>
    <s v="13. Algemene kennisvooruitgang: O&amp;O gefinancierd uit andere bronnen dan AUF"/>
    <x v="1"/>
    <s v="Franse Gemeenschap"/>
    <x v="1"/>
    <x v="9"/>
    <s v="323 Subsidies aan instellingen en verenigingen n.e.g."/>
    <s v="323 Subventions aux institutions et associations n.c.a."/>
    <x v="6"/>
    <n v="58.5"/>
  </r>
  <r>
    <s v="Achats biens non durables &amp; services"/>
    <s v="Achats biens non durables &amp; services"/>
    <s v="54411201"/>
    <m/>
    <x v="0"/>
    <n v="10"/>
    <n v="25"/>
    <s v="13. Algemene kennisvooruitgang: O&amp;O gefinancierd uit andere bronnen dan AUF"/>
    <x v="1"/>
    <s v="Franse Gemeenschap"/>
    <x v="1"/>
    <x v="9"/>
    <s v="323 Subsidies aan instellingen en verenigingen n.e.g."/>
    <s v="323 Subventions aux institutions et associations n.c.a."/>
    <x v="6"/>
    <n v="2.5"/>
  </r>
  <r>
    <s v="Subvention Promotion Univ."/>
    <s v="Subvention Promotion Univ."/>
    <s v="54413301"/>
    <m/>
    <x v="0"/>
    <n v="43"/>
    <n v="15"/>
    <s v="12. Algemene kennisvooruitgang: O&amp;O gefinancierd uit algemene universiteitsfondsen (AUF)"/>
    <x v="3"/>
    <s v="Franse Gemeenschap"/>
    <x v="1"/>
    <x v="9"/>
    <s v="324 Subsidies voor studies, enquêtes, expertise-contracten, onderzoekcontracten, acties n.e.g."/>
    <s v="324 Subventions pour études, enquêtes, contrats d'expertise, contrats de recherche, actions n.c.a."/>
    <x v="6"/>
    <n v="6.45"/>
  </r>
  <r>
    <s v="Fonct. Cent.rech.Mét. ULg (frais de fonctionnement)"/>
    <s v="Fonct. Cent.rech.Mét. ULg (frais de fonctionnement)"/>
    <s v="54433315"/>
    <m/>
    <x v="0"/>
    <n v="336"/>
    <n v="25"/>
    <s v="06. Industriële productie en technologie"/>
    <x v="0"/>
    <s v="Franse Gemeenschap"/>
    <x v="1"/>
    <x v="9"/>
    <s v="211 Basisfinanciering, werking, investeringen van de WI"/>
    <s v="211 Financement de base, fonctionnement, investissements des IS"/>
    <x v="5"/>
    <n v="84"/>
  </r>
  <r>
    <s v="Subvention Fac.Théolo.protest.Bxl. "/>
    <s v="Subvention Fac.Théolo.protest.Bxl. "/>
    <s v="54434414"/>
    <m/>
    <x v="0"/>
    <n v="188"/>
    <n v="25"/>
    <s v="12. Algemene kennisvooruitgang: O&amp;O gefinancierd uit algemene universiteitsfondsen (AUF)"/>
    <x v="3"/>
    <s v="Franse Gemeenschap"/>
    <x v="1"/>
    <x v="9"/>
    <s v="124 Universitaire Faculteit voor Protestantse Godgeleerdheid"/>
    <s v="124 Faculté universitaire de théologie protestante"/>
    <x v="4"/>
    <n v="47"/>
  </r>
  <r>
    <s v="Subventions sociales Fac.Théolo.protest.Bxl."/>
    <s v="Subventions sociales Fac.Théolo.protest.Bxl."/>
    <s v="54444415"/>
    <m/>
    <x v="0"/>
    <n v="6"/>
    <n v="25"/>
    <s v="12. Algemene kennisvooruitgang: O&amp;O gefinancierd uit algemene universiteitsfondsen (AUF)"/>
    <x v="3"/>
    <s v="Franse Gemeenschap"/>
    <x v="1"/>
    <x v="9"/>
    <s v="124 Universitaire Faculteit voor Protestantse Godgeleerdheid"/>
    <s v="124 Faculté universitaire de théologie protestante"/>
    <x v="4"/>
    <n v="1.5"/>
  </r>
  <r>
    <s v="Bibliothèque virtuelle"/>
    <s v="Bibliothèque virtuelle"/>
    <s v="54454002"/>
    <m/>
    <x v="0"/>
    <n v="223"/>
    <n v="100"/>
    <s v="13. Algemene kennisvooruitgang: O&amp;O gefinancierd uit andere bronnen dan AUF"/>
    <x v="1"/>
    <s v="Franse Gemeenschap"/>
    <x v="1"/>
    <x v="9"/>
    <s v="112 Werkingsuitkering Franstalige instellingen"/>
    <s v="112 Allocation de fonctionnement institutions francophones"/>
    <x v="4"/>
    <n v="223"/>
  </r>
  <r>
    <s v="Subvention au centre de formation continue"/>
    <s v="Subvention au centre de formation continue"/>
    <s v="54454003"/>
    <m/>
    <x v="0"/>
    <n v="275"/>
    <n v="25"/>
    <s v="12. Algemene kennisvooruitgang: O&amp;O gefinancierd uit algemene universiteitsfondsen (AUF)"/>
    <x v="3"/>
    <s v="Franse Gemeenschap"/>
    <x v="1"/>
    <x v="9"/>
    <s v="124 Universitaire Faculteit voor Protestantse Godgeleerdheid"/>
    <s v="124 Faculté universitaire de théologie protestante"/>
    <x v="4"/>
    <n v="68.75"/>
  </r>
  <r>
    <s v="Amort. Invst. Immo. Univ."/>
    <s v="Amort. Invst. Immo. Univ."/>
    <s v="8601DETTE"/>
    <m/>
    <x v="0"/>
    <n v="43"/>
    <n v="25"/>
    <s v="13. Algemene kennisvooruitgang: O&amp;O gefinancierd uit andere bronnen dan AUF"/>
    <x v="1"/>
    <s v="Franse Gemeenschap"/>
    <x v="1"/>
    <x v="9"/>
    <s v="145 Bijzondere kredietlijnen (niet harmoniseerbaar)"/>
    <s v="145 Lignes de crédit particulières (non harmonisables)"/>
    <x v="4"/>
    <n v="10.75"/>
  </r>
  <r>
    <s v="Allerhande uitgaven mbt acties ter verbetering vd werking van Justitie"/>
    <s v="Dépenses de toute nature relat. aux actions pour l'amélioration du fonct. de la Justice"/>
    <s v="124031123900"/>
    <s v="12  JUSTITIE"/>
    <x v="2"/>
    <n v="104"/>
    <n v="100"/>
    <s v="11. Politieke en sociale systemen, structuren en processen"/>
    <x v="7"/>
    <s v="Federale overheid"/>
    <x v="2"/>
    <x v="9"/>
    <s v="410 O&amp;O-programma's en -projecten (subsidies en terugvorderbare voorschotten)"/>
    <s v="410 Programmes et projets de R&amp;D (subventions et avances récupérables)"/>
    <x v="0"/>
    <n v="104"/>
  </r>
  <r>
    <s v="Bezoldigingen Rijkspersoneel"/>
    <s v="Rémunérations statutaire"/>
    <s v="126210110300"/>
    <s v="12  JUSTITIE"/>
    <x v="2"/>
    <n v="5440"/>
    <n v="55"/>
    <s v="11. Politieke en sociale systemen, structuren en processen"/>
    <x v="7"/>
    <s v="Federale overheid"/>
    <x v="2"/>
    <x v="9"/>
    <s v="211 Basisfinanciering, werking, investeringen van de WI"/>
    <s v="211 Financement de base, fonctionnement, investissements des IS"/>
    <x v="5"/>
    <n v="2992"/>
  </r>
  <r>
    <s v="Bezoldigingen niet-statutair personeel"/>
    <s v="Rémunérations non statutaire"/>
    <s v="126210110400"/>
    <s v="12  JUSTITIE"/>
    <x v="2"/>
    <n v="868"/>
    <n v="55"/>
    <s v="11. Politieke en sociale systemen, structuren en processen"/>
    <x v="7"/>
    <s v="Federale overheid"/>
    <x v="2"/>
    <x v="9"/>
    <s v="211 Basisfinanciering, werking, investeringen van de WI"/>
    <s v="211 Financement de base, fonctionnement, investissements des IS"/>
    <x v="5"/>
    <n v="477.4"/>
  </r>
  <r>
    <s v="Dotatie aan NICC"/>
    <s v="Dotation à l'INCC"/>
    <s v="126211410100"/>
    <s v="12  JUSTITIE"/>
    <x v="2"/>
    <n v="3568"/>
    <n v="55"/>
    <s v="11. Politieke en sociale systemen, structuren en processen"/>
    <x v="7"/>
    <s v="Federale overheid"/>
    <x v="2"/>
    <x v="9"/>
    <s v="211 Basisfinanciering, werking, investeringen van de WI"/>
    <s v="211 Financement de base, fonctionnement, investissements des IS"/>
    <x v="5"/>
    <n v="1962.4"/>
  </r>
  <r>
    <s v="Wetenschappelijk onderzoek - veiligheid vd burgers"/>
    <s v="Recherche scientifique - sécurité des citoyens"/>
    <s v="135611124000"/>
    <s v="13  BINNENLANDSE ZAKEN"/>
    <x v="3"/>
    <n v="402"/>
    <n v="100"/>
    <s v="11. Politieke en sociale systemen, structuren en processen"/>
    <x v="7"/>
    <s v="Federale overheid"/>
    <x v="2"/>
    <x v="9"/>
    <s v="410 O&amp;O-programma's en -projecten (subsidies en terugvorderbare voorschotten)"/>
    <s v="410 Programmes et projets de R&amp;D (subventions et avances récupérables)"/>
    <x v="0"/>
    <n v="402"/>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4886"/>
    <n v="95.785090874680421"/>
    <s v="05. Energie"/>
    <x v="12"/>
    <s v="Federale overheid"/>
    <x v="2"/>
    <x v="9"/>
    <s v="720 Andere Belgische bijdragen aan internationale organisaties, instellingen en verenigingen"/>
    <s v="720 Autres contributions belges aux organisations, institutions et associations internationales"/>
    <x v="3"/>
    <n v="4680.0595401368855"/>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4886"/>
    <n v="4.2149091253195792"/>
    <s v="13. Algemene kennisvooruitgang: O&amp;O gefinancierd uit andere bronnen dan AUF"/>
    <x v="1"/>
    <s v="Federale overheid"/>
    <x v="2"/>
    <x v="9"/>
    <s v="720 Andere Belgische bijdragen aan internationale organisaties, instellingen en verenigingen"/>
    <s v="720 Autres contributions belges aux organisations, institutions et associations internationales"/>
    <x v="3"/>
    <n v="205.94045986311463"/>
  </r>
  <r>
    <s v="Toelage aan het Eur. Centrum voor Ontwikkelingsbeleid en Management"/>
    <s v="Subside au Centre eur. pour la Politique de Développ. et le Mangement"/>
    <s v="145422353034"/>
    <s v="14  BUITENLANDSE ZAKEN, BUITENLANDSE HANDEL EN ONTWIKKELINGSSAMENWERKING"/>
    <x v="4"/>
    <n v="275"/>
    <n v="55"/>
    <s v="11. Politieke en sociale systemen, structuren en processen"/>
    <x v="7"/>
    <s v="Federale overheid"/>
    <x v="2"/>
    <x v="9"/>
    <s v="720 Andere Belgische bijdragen aan internationale organisaties, instellingen en verenigingen"/>
    <s v="720 Autres contributions belges aux organisations, institutions et associations internationales"/>
    <x v="3"/>
    <n v="151.25"/>
  </r>
  <r>
    <s v="Toelagen aan het KBIN (ex BA 145422 33.00.31)"/>
    <s v="Subsides à l'IRSN (ex BA 145422 33.00.31)"/>
    <s v="145422413037"/>
    <s v="14  BUITENLANDSE ZAKEN, BUITENLANDSE HANDEL EN ONTWIKKELINGSSAMENWERKING"/>
    <x v="4"/>
    <n v="1200"/>
    <n v="100"/>
    <s v="11. Politieke en sociale systemen, structuren en processen"/>
    <x v="7"/>
    <s v="Federale overheid"/>
    <x v="2"/>
    <x v="9"/>
    <s v="730 Andere programma's en projecten op internationaal vlak"/>
    <s v="730 Autres programmes et projets au niveau international"/>
    <x v="3"/>
    <n v="1200"/>
  </r>
  <r>
    <s v="Vl. univ. samenw.: Eigen initiatieven VLIR"/>
    <s v="Coop. univ. flam.: Initiatives propres VLIR"/>
    <s v="145424452553"/>
    <s v="14  BUITENLANDSE ZAKEN, BUITENLANDSE HANDEL EN ONTWIKKELINGSSAMENWERKING"/>
    <x v="4"/>
    <n v="5525"/>
    <n v="100"/>
    <s v="11. Politieke en sociale systemen, structuren en processen"/>
    <x v="7"/>
    <s v="Federale overheid"/>
    <x v="2"/>
    <x v="9"/>
    <s v="730 Andere programma's en projecten op internationaal vlak"/>
    <s v="730 Autres programmes et projets au niveau international"/>
    <x v="3"/>
    <n v="5525"/>
  </r>
  <r>
    <s v="Fr. univ. samenw.: Eigen initiatieven ARES"/>
    <s v="Coop. univ. fr: Initiatives propres ARES"/>
    <s v="145425452453"/>
    <s v="14  BUITENLANDSE ZAKEN, BUITENLANDSE HANDEL EN ONTWIKKELINGSSAMENWERKING"/>
    <x v="4"/>
    <n v="6287"/>
    <n v="100"/>
    <s v="11. Politieke en sociale systemen, structuren en processen"/>
    <x v="7"/>
    <s v="Federale overheid"/>
    <x v="2"/>
    <x v="9"/>
    <s v="730 Andere programma's en projecten op internationaal vlak"/>
    <s v="730 Autres programmes et projets au niveau international"/>
    <x v="3"/>
    <n v="6287"/>
  </r>
  <r>
    <s v="Toelagen aan het KMMA (ex BA 54 22 41.30.38)"/>
    <s v="Subsides au MRAC (ex BA 54 22 41.30.38)"/>
    <s v="145441413038"/>
    <s v="14  BUITENLANDSE ZAKEN, BUITENLANDSE HANDEL EN ONTWIKKELINGSSAMENWERKING"/>
    <x v="4"/>
    <n v="2900"/>
    <n v="100"/>
    <s v="13. Algemene kennisvooruitgang: O&amp;O gefinancierd uit andere bronnen dan AUF"/>
    <x v="1"/>
    <s v="Federale overheid"/>
    <x v="2"/>
    <x v="9"/>
    <s v="730 Andere programma's en projecten op internationaal vlak"/>
    <s v="730 Autres programmes et projets au niveau international"/>
    <x v="3"/>
    <n v="2900"/>
  </r>
  <r>
    <s v="Steun aan de bijdrage van de ARES tot de realisatie vd doelen  vd gemeenschappelijke strategische kaders"/>
    <s v="Soutien à la contribution de l'ARES à la réalisation des cibles des cadres stratégiques communs"/>
    <s v="145441452401"/>
    <s v="14  BUITENLANDSE ZAKEN, BUITENLANDSE HANDEL EN ONTWIKKELINGSSAMENWERKING"/>
    <x v="4"/>
    <n v="29200"/>
    <n v="55"/>
    <s v="11. Politieke en sociale systemen, structuren en processen"/>
    <x v="7"/>
    <s v="Federale overheid"/>
    <x v="2"/>
    <x v="9"/>
    <s v="730 Andere programma's en projecten op internationaal vlak"/>
    <s v="730 Autres programmes et projets au niveau international"/>
    <x v="3"/>
    <n v="16060"/>
  </r>
  <r>
    <s v="Steun aan de bijdrage van de VLIR tot de realisatie vd doelen  vd gemeenschappelijke strategische kaders"/>
    <s v="Soutien à la contribution du VLIR à la réalisation des cibles des cadres stratégiques communs"/>
    <s v="145441452501"/>
    <s v="14  BUITENLANDSE ZAKEN, BUITENLANDSE HANDEL EN ONTWIKKELINGSSAMENWERKING"/>
    <x v="4"/>
    <n v="32250"/>
    <n v="55"/>
    <s v="11. Politieke en sociale systemen, structuren en processen"/>
    <x v="7"/>
    <s v="Federale overheid"/>
    <x v="2"/>
    <x v="9"/>
    <s v="730 Andere programma's en projecten op internationaal vlak"/>
    <s v="730 Autres programmes et projets au niveau international"/>
    <x v="3"/>
    <n v="17737.5"/>
  </r>
  <r>
    <s v="Toelagen aan het Instituut voor Tropische Geneeskunde (ex BA 54 22 45.25.39)"/>
    <s v="subsides à l'Institut de Médecine Tropicale (ex BA 54 22 45.25.39)"/>
    <s v="145441452539"/>
    <s v="14  BUITENLANDSE ZAKEN, BUITENLANDSE HANDEL EN ONTWIKKELINGSSAMENWERKING"/>
    <x v="4"/>
    <n v="13750"/>
    <n v="100"/>
    <s v="07. Gezondheid"/>
    <x v="4"/>
    <s v="Federale overheid"/>
    <x v="2"/>
    <x v="9"/>
    <s v="730 Andere programma's en projecten op internationaal vlak"/>
    <s v="730 Autres programmes et projets au niveau international"/>
    <x v="3"/>
    <n v="13750"/>
  </r>
  <r>
    <s v="Vrijwillige meerjarige bijdragen aan onder.progr. inzake landbouw op touw gezet door internat. en regionale organis. t.v.v. de lage-inkomenslanden en ondersteunende activiteiten"/>
    <s v="Contributions volontaires pluriannuelles aux progr. de rech. agricole mis en oeuvre par les organ. internat. et région. en faveur des pays à faible revenu et activités de soutien"/>
    <s v="145442354006"/>
    <s v="14  BUITENLANDSE ZAKEN, BUITENLANDSE HANDEL EN ONTWIKKELINGSSAMENWERKING"/>
    <x v="4"/>
    <n v="4000"/>
    <n v="100"/>
    <s v="11. Politieke en sociale systemen, structuren en processen"/>
    <x v="7"/>
    <s v="Federale overheid"/>
    <x v="2"/>
    <x v="9"/>
    <s v="730 Andere programma's en projecten op internationaal vlak"/>
    <s v="730 Autres programmes et projets au niveau international"/>
    <x v="3"/>
    <n v="4000"/>
  </r>
  <r>
    <s v="Koninklijk Hoger Instituut voor Defensie"/>
    <s v="Institut Royal Supérieur de Défense"/>
    <s v="167041100000"/>
    <s v="16  LANDSVERDEDIGING"/>
    <x v="5"/>
    <n v="12897.191019308486"/>
    <n v="25"/>
    <s v="12. Algemene kennisvooruitgang: O&amp;O gefinancierd uit algemene universiteitsfondsen (AUF)"/>
    <x v="3"/>
    <s v="Federale overheid"/>
    <x v="2"/>
    <x v="9"/>
    <s v="125 Koninklijk Hoger Instituut voor Landsverdediging"/>
    <s v="125 Institut royal supérieur de Défense"/>
    <x v="4"/>
    <n v="3224.2977548271215"/>
  </r>
  <r>
    <s v="Koninklijke Militaire School"/>
    <s v="Ecole Royale Militaire"/>
    <s v="167041100000"/>
    <s v="16  LANDSVERDEDIGING"/>
    <x v="5"/>
    <n v="28499.276874719351"/>
    <n v="25"/>
    <s v="12. Algemene kennisvooruitgang: O&amp;O gefinancierd uit algemene universiteitsfondsen (AUF)"/>
    <x v="3"/>
    <s v="Federale overheid"/>
    <x v="2"/>
    <x v="9"/>
    <s v="126 Koninklijke Militaire School"/>
    <s v="126 Ecole royale militaire"/>
    <x v="4"/>
    <n v="7124.8192186798378"/>
  </r>
  <r>
    <s v="Koninklijk Legermuseum"/>
    <s v="Musée Royal de l'Armée"/>
    <s v="167041100000"/>
    <s v="16  LANDSVERDEDIGING"/>
    <x v="5"/>
    <n v="7839.5321059721591"/>
    <n v="55"/>
    <s v="13. Algemene kennisvooruitgang: O&amp;O gefinancierd uit andere bronnen dan AUF"/>
    <x v="1"/>
    <s v="Federale overheid"/>
    <x v="2"/>
    <x v="9"/>
    <s v="211 Basisfinanciering, werking, investeringen van de WI"/>
    <s v="211 Financement de base, fonctionnement, investissements des IS"/>
    <x v="5"/>
    <n v="4311.7426582846874"/>
  </r>
  <r>
    <s v="Bezoldigingen niet statutair personeel"/>
    <s v="Rénumérations personnel non statutaire"/>
    <s v="167111000400"/>
    <s v="16  LANDSVERDEDIGING"/>
    <x v="5"/>
    <n v="1838"/>
    <n v="55"/>
    <s v="14. Landsverdediging"/>
    <x v="13"/>
    <s v="Federale overheid"/>
    <x v="2"/>
    <x v="9"/>
    <s v="314 Subsidies voor studies, enquêtes, onderzoek-contracten, acties n.e.g."/>
    <s v="314 Subventions pour études, enquêtes, contrats de recherche, actions n.c.a."/>
    <x v="6"/>
    <n v="1010.9"/>
  </r>
  <r>
    <s v="Progr. wet. onderzoek : Lopende aankopen van goederen en diensten"/>
    <s v="Progr. rech. sc. : achats courants de biens et de services"/>
    <s v="167212110100"/>
    <s v="16  LANDSVERDEDIGING"/>
    <x v="5"/>
    <n v="300"/>
    <n v="100"/>
    <s v="14. Landsverdediging"/>
    <x v="13"/>
    <s v="Federale overheid"/>
    <x v="2"/>
    <x v="9"/>
    <s v="314 Subsidies voor studies, enquêtes, onderzoek-contracten, acties n.e.g."/>
    <s v="314 Subventions pour études, enquêtes, contrats de recherche, actions n.c.a."/>
    <x v="6"/>
    <n v="300"/>
  </r>
  <r>
    <s v="Allerhande werkingsuitgaven mbt informatica"/>
    <s v="Dépenses de fonctionnement relat. à l'informatique"/>
    <s v="167212110400"/>
    <s v="16  LANDSVERDEDIGING"/>
    <x v="5"/>
    <n v="116"/>
    <n v="55"/>
    <s v="14. Landsverdediging"/>
    <x v="13"/>
    <s v="Federale overheid"/>
    <x v="2"/>
    <x v="9"/>
    <s v="211 Basisfinanciering, werking, investeringen van de WI"/>
    <s v="211 Financement de base, fonctionnement, investissements des IS"/>
    <x v="5"/>
    <n v="63.8"/>
  </r>
  <r>
    <s v="Zendingskosten"/>
    <s v="Frais de mission"/>
    <s v="167212119900"/>
    <s v="16  LANDSVERDEDIGING"/>
    <x v="5"/>
    <n v="21"/>
    <n v="25"/>
    <s v="14. Landsverdediging"/>
    <x v="13"/>
    <s v="Federale overheid"/>
    <x v="2"/>
    <x v="9"/>
    <s v="321 Subsidies reizen, beurzen, congressen, publikaties, tentoonstellingen..."/>
    <s v="321 Subventions, voyages, bourses, congrès, publications, expositions..."/>
    <x v="6"/>
    <n v="5.25"/>
  </r>
  <r>
    <s v="Subsidie"/>
    <s v="Subvention"/>
    <s v="167241500100"/>
    <s v="16  LANDSVERDEDIGING"/>
    <x v="5"/>
    <n v="1950"/>
    <n v="55"/>
    <s v="14. Landsverdediging"/>
    <x v="13"/>
    <s v="Federale overheid"/>
    <x v="2"/>
    <x v="9"/>
    <s v="314 Subsidies voor studies, enquêtes, onderzoek-contracten, acties n.e.g."/>
    <s v="314 Subventions pour études, enquêtes, contrats de recherche, actions n.c.a."/>
    <x v="6"/>
    <n v="1072.5"/>
  </r>
  <r>
    <s v="Progr. wet. onderzoek : aankoop van militaire middelen"/>
    <s v="Progr. rech. sc. : acqu. et rénouv. de moyens spécifiquem. militaires"/>
    <s v="167374220100"/>
    <s v="16  LANDSVERDEDIGING"/>
    <x v="5"/>
    <n v="170"/>
    <n v="100"/>
    <s v="14. Landsverdediging"/>
    <x v="13"/>
    <s v="Federale overheid"/>
    <x v="2"/>
    <x v="9"/>
    <s v="314 Subsidies voor studies, enquêtes, onderzoek-contracten, acties n.e.g."/>
    <s v="314 Subventions pour études, enquêtes, contrats de recherche, actions n.c.a."/>
    <x v="6"/>
    <n v="170"/>
  </r>
  <r>
    <s v="Investering inzake informatica"/>
    <s v="Investissement informatique"/>
    <s v="167374220400"/>
    <s v="16  LANDSVERDEDIGING"/>
    <x v="5"/>
    <n v="40"/>
    <n v="55"/>
    <s v="14. Landsverdediging"/>
    <x v="13"/>
    <s v="Federale overheid"/>
    <x v="2"/>
    <x v="9"/>
    <s v="211 Basisfinanciering, werking, investeringen van de WI"/>
    <s v="211 Financement de base, fonctionnement, investissements des IS"/>
    <x v="5"/>
    <n v="22"/>
  </r>
  <r>
    <s v="Dotatie aan KoninklijkLegermuseum"/>
    <s v="Dotation au Musée Royal de l'Armée"/>
    <s v="169441300100"/>
    <s v="16  LANDSVERDEDIGING"/>
    <x v="5"/>
    <n v="666"/>
    <n v="55"/>
    <s v="13. Algemene kennisvooruitgang: O&amp;O gefinancierd uit andere bronnen dan AUF"/>
    <x v="1"/>
    <s v="Federale overheid"/>
    <x v="2"/>
    <x v="9"/>
    <s v="211 Basisfinanciering, werking, investeringen van de WI"/>
    <s v="211 Financement de base, fonctionnement, investissements des IS"/>
    <x v="5"/>
    <n v="366.3"/>
  </r>
  <r>
    <s v="Studies en onderzoeken gehandicaptenbeleid"/>
    <s v="Etudes et recherches politiques des handicapés"/>
    <s v="245521121102"/>
    <s v="24  SOCIALE ZEKERHEID"/>
    <x v="8"/>
    <n v="38"/>
    <n v="100"/>
    <s v="11. Politieke en sociale systemen, structuren en processen"/>
    <x v="7"/>
    <s v="Federale overheid"/>
    <x v="2"/>
    <x v="9"/>
    <s v="410 O&amp;O-programma's en -projecten (subsidies en terugvorderbare voorschotten)"/>
    <s v="410 Programmes et projets de R&amp;D (subventions et avances récupérables)"/>
    <x v="0"/>
    <n v="38"/>
  </r>
  <r>
    <s v="Beleidsondersteuning-studies; evolutie sociale bescherming"/>
    <s v="Appui stratégique-études; evolution protection sociale"/>
    <s v="245711122129"/>
    <s v="24  SOCIALE ZEKERHEID"/>
    <x v="8"/>
    <n v="785"/>
    <n v="100"/>
    <s v="11. Politieke en sociale systemen, structuren en processen"/>
    <x v="7"/>
    <s v="Federale overheid"/>
    <x v="2"/>
    <x v="9"/>
    <s v="410 O&amp;O-programma's en -projecten (subsidies en terugvorderbare voorschotten)"/>
    <s v="410 Programmes et projets de R&amp;D (subventions et avances récupérables)"/>
    <x v="0"/>
    <n v="785"/>
  </r>
  <r>
    <s v="Medisch wet.onderzoek; studies, informatie, diensten"/>
    <s v="Recherche scient.médicale; études, information, services"/>
    <s v="255611121101"/>
    <s v="25  VOLKSGEZONDHEID, VEILIGHEID VAN DE VOEDSELKETEN EN LEEFMILIEU"/>
    <x v="9"/>
    <n v="98"/>
    <n v="55"/>
    <s v="07. Gezondheid"/>
    <x v="4"/>
    <s v="Federale overheid"/>
    <x v="2"/>
    <x v="9"/>
    <s v="314 Subsidies voor studies, enquêtes, onderzoek-contracten, acties n.e.g."/>
    <s v="314 Subventions pour études, enquêtes, contrats de recherche, actions n.c.a."/>
    <x v="6"/>
    <n v="53.9"/>
  </r>
  <r>
    <s v="Studies en onderzoeken verzorgingsinstellingen"/>
    <s v="Etudes et enquêtes établisements de soins"/>
    <s v="255612121101"/>
    <s v="25  VOLKSGEZONDHEID, VEILIGHEID VAN DE VOEDSELKETEN EN LEEFMILIEU"/>
    <x v="9"/>
    <n v="68"/>
    <n v="100"/>
    <s v="07. Gezondheid"/>
    <x v="4"/>
    <s v="Federale overheid"/>
    <x v="2"/>
    <x v="9"/>
    <s v="314 Subsidies voor studies, enquêtes, onderzoek-contracten, acties n.e.g."/>
    <s v="314 Subventions pour études, enquêtes, contrats de recherche, actions n.c.a."/>
    <x v="6"/>
    <n v="68"/>
  </r>
  <r>
    <s v="Bezoldiging Rijkspersoneel (Hoge Gezondheidsraad)"/>
    <s v="Rémunération personnel statutaire (Conseil supérieur de la santé)"/>
    <s v="255621110003"/>
    <s v="25  VOLKSGEZONDHEID, VEILIGHEID VAN DE VOEDSELKETEN EN LEEFMILIEU"/>
    <x v="9"/>
    <n v="979"/>
    <n v="55"/>
    <s v="07. Gezondheid"/>
    <x v="4"/>
    <s v="Federale overheid"/>
    <x v="2"/>
    <x v="9"/>
    <s v="211 Basisfinanciering, werking, investeringen van de WI"/>
    <s v="211 Financement de base, fonctionnement, investissements des IS"/>
    <x v="5"/>
    <n v="538.45000000000005"/>
  </r>
  <r>
    <s v="Bezoldiging niet-statutairen (Hoge Gezondheidsraad)"/>
    <s v="Rémunération personnel non statutaire  (Conseil supérieur de la santé)"/>
    <s v="255621110004"/>
    <s v="25  VOLKSGEZONDHEID, VEILIGHEID VAN DE VOEDSELKETEN EN LEEFMILIEU"/>
    <x v="9"/>
    <n v="519"/>
    <n v="55"/>
    <s v="07. Gezondheid"/>
    <x v="4"/>
    <s v="Federale overheid"/>
    <x v="2"/>
    <x v="9"/>
    <s v="211 Basisfinanciering, werking, investeringen van de WI"/>
    <s v="211 Financement de base, fonctionnement, investissements des IS"/>
    <x v="5"/>
    <n v="285.45"/>
  </r>
  <r>
    <s v="Aankoop niet-duurz. roerende goe.en diensten"/>
    <s v="Acquisition de biens meubles non durables et de services"/>
    <s v="255622121101"/>
    <s v="25  VOLKSGEZONDHEID, VEILIGHEID VAN DE VOEDSELKETEN EN LEEFMILIEU"/>
    <x v="9"/>
    <n v="194"/>
    <n v="55"/>
    <s v="07. Gezondheid"/>
    <x v="4"/>
    <s v="Federale overheid"/>
    <x v="2"/>
    <x v="9"/>
    <s v="211 Basisfinanciering, werking, investeringen van de WI"/>
    <s v="211 Financement de base, fonctionnement, investissements des IS"/>
    <x v="5"/>
    <n v="106.7"/>
  </r>
  <r>
    <s v="Forfaitaire niet-belastbare uitgaven"/>
    <s v="Indemnités fofaitaires non imposables"/>
    <s v="255622121199"/>
    <s v="25  VOLKSGEZONDHEID, VEILIGHEID VAN DE VOEDSELKETEN EN LEEFMILIEU"/>
    <x v="9"/>
    <n v="4"/>
    <n v="55"/>
    <s v="07. Gezondheid"/>
    <x v="4"/>
    <s v="Federale overheid"/>
    <x v="2"/>
    <x v="9"/>
    <s v="211 Basisfinanciering, werking, investeringen van de WI"/>
    <s v="211 Financement de base, fonctionnement, investissements des IS"/>
    <x v="5"/>
    <n v="2.2000000000000002"/>
  </r>
  <r>
    <s v="Aankoop niet-duurz. roerende goe.en diensten"/>
    <s v="Acquisition de biens meubles non durables et de services"/>
    <s v="255623121101"/>
    <s v="25  VOLKSGEZONDHEID, VEILIGHEID VAN DE VOEDSELKETEN EN LEEFMILIEU"/>
    <x v="9"/>
    <n v="40"/>
    <n v="55"/>
    <s v="07. Gezondheid"/>
    <x v="4"/>
    <s v="Federale overheid"/>
    <x v="2"/>
    <x v="9"/>
    <s v="211 Basisfinanciering, werking, investeringen van de WI"/>
    <s v="211 Financement de base, fonctionnement, investissements des IS"/>
    <x v="5"/>
    <n v="22"/>
  </r>
  <r>
    <s v="Forfaitaire niet-belastbare uitgaven"/>
    <s v="Indemnités fofaitaires non imposables"/>
    <s v="255623121199"/>
    <s v="25  VOLKSGEZONDHEID, VEILIGHEID VAN DE VOEDSELKETEN EN LEEFMILIEU"/>
    <x v="9"/>
    <n v="9"/>
    <n v="55"/>
    <s v="07. Gezondheid"/>
    <x v="4"/>
    <s v="Federale overheid"/>
    <x v="2"/>
    <x v="9"/>
    <s v="211 Basisfinanciering, werking, investeringen van de WI"/>
    <s v="211 Financement de base, fonctionnement, investissements des IS"/>
    <x v="5"/>
    <n v="4.95"/>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912"/>
    <n v="55"/>
    <s v="07. Gezondheid"/>
    <x v="4"/>
    <s v="Federale overheid"/>
    <x v="2"/>
    <x v="9"/>
    <s v="211 Basisfinanciering, werking, investeringen van de WI"/>
    <s v="211 Financement de base, fonctionnement, investissements des IS"/>
    <x v="5"/>
    <n v="501.6"/>
  </r>
  <r>
    <s v="Toelage aan wet.onderzoek mbt voedselveiligheid, gezondheidsbeleid en dierenwelzijn aan het vrij gesubsidieerd onderwijs"/>
    <s v="Subsides à des rech.scient. en matière de sécurité alimentaire, de politique sanitaire et de bien-être animal pour l'enseignement libre subventionné"/>
    <s v="255623443001"/>
    <s v="25  VOLKSGEZONDHEID, VEILIGHEID VAN DE VOEDSELKETEN EN LEEFMILIEU"/>
    <x v="9"/>
    <n v="170"/>
    <n v="55"/>
    <s v="07. Gezondheid"/>
    <x v="4"/>
    <s v="Federale overheid"/>
    <x v="2"/>
    <x v="9"/>
    <s v="211 Basisfinanciering, werking, investeringen van de WI"/>
    <s v="211 Financement de base, fonctionnement, investissements des IS"/>
    <x v="5"/>
    <n v="93.5"/>
  </r>
  <r>
    <s v="Toelage aan wet.onderzoek mbt voedselveiligheid, gezondheidsbeleid en dierenwelzijn"/>
    <s v="Subsides à des rech.scient. en matière de sécurité alimentaire, de politique sanitaire et de bien-être animal"/>
    <s v="255623450001"/>
    <s v="25  VOLKSGEZONDHEID, VEILIGHEID VAN DE VOEDSELKETEN EN LEEFMILIEU"/>
    <x v="9"/>
    <n v="776"/>
    <n v="55"/>
    <s v="07. Gezondheid"/>
    <x v="4"/>
    <s v="Federale overheid"/>
    <x v="2"/>
    <x v="9"/>
    <s v="211 Basisfinanciering, werking, investeringen van de WI"/>
    <s v="211 Financement de base, fonctionnement, investissements des IS"/>
    <x v="5"/>
    <n v="426.8"/>
  </r>
  <r>
    <s v="Toelage aan wet.onderzoek mbt voedselveiligheid, gezondheidsbeleid en dierenwelzijn"/>
    <s v="Subsides à des rech.scient. en matière de sécurité alimentaire, de politique sanitaire et de bien-être animal"/>
    <s v="255623450002"/>
    <s v="25  VOLKSGEZONDHEID, VEILIGHEID VAN DE VOEDSELKETEN EN LEEFMILIEU"/>
    <x v="9"/>
    <n v="1898"/>
    <n v="55"/>
    <s v="07. Gezondheid"/>
    <x v="4"/>
    <s v="Federale overheid"/>
    <x v="2"/>
    <x v="9"/>
    <s v="211 Basisfinanciering, werking, investeringen van de WI"/>
    <s v="211 Financement de base, fonctionnement, investissements des IS"/>
    <x v="5"/>
    <n v="1043.9000000000001"/>
  </r>
  <r>
    <s v="Enveloppe geneeskundig wetenschappelijk onderzoek - Franstalige Gemeenschap"/>
    <s v="Enveloppe recherche scientifique médicale"/>
    <s v="255623452401"/>
    <s v="25  VOLKSGEZONDHEID, VEILIGHEID VAN DE VOEDSELKETEN EN LEEFMILIEU"/>
    <x v="9"/>
    <n v="2599"/>
    <n v="100"/>
    <s v="13. Algemene kennisvooruitgang: O&amp;O gefinancierd uit andere bronnen dan AUF"/>
    <x v="1"/>
    <s v="Federale overheid"/>
    <x v="2"/>
    <x v="9"/>
    <s v="540 FGWO - Fonds voor Geneeskundig Wetenschappelijk Onderzoek"/>
    <s v="540 FRSM - Fonds de la Recherche scientifique médicale"/>
    <x v="2"/>
    <n v="2599"/>
  </r>
  <r>
    <s v="Bezoldiging statutairen (VGI-Deel ex IHE)"/>
    <s v="Rémunération personnel statutaire (ISP-Partie ex IHE)"/>
    <s v="255631110003"/>
    <s v="25  VOLKSGEZONDHEID, VEILIGHEID VAN DE VOEDSELKETEN EN LEEFMILIEU"/>
    <x v="9"/>
    <n v="2270"/>
    <n v="55"/>
    <s v="07. Gezondheid"/>
    <x v="4"/>
    <s v="Federale overheid"/>
    <x v="2"/>
    <x v="9"/>
    <s v="211 Basisfinanciering, werking, investeringen van de WI"/>
    <s v="211 Financement de base, fonctionnement, investissements des IS"/>
    <x v="5"/>
    <n v="1248.5"/>
  </r>
  <r>
    <s v="Bezoldiging niet-statutairen (VGI-Deel ex IHE)"/>
    <s v="Rémunération personnel non statutaire  (ISP-Partie ex IHE)"/>
    <s v="255631110004"/>
    <s v="25  VOLKSGEZONDHEID, VEILIGHEID VAN DE VOEDSELKETEN EN LEEFMILIEU"/>
    <x v="9"/>
    <n v="533"/>
    <n v="55"/>
    <s v="07. Gezondheid"/>
    <x v="4"/>
    <s v="Federale overheid"/>
    <x v="2"/>
    <x v="9"/>
    <s v="211 Basisfinanciering, werking, investeringen van de WI"/>
    <s v="211 Financement de base, fonctionnement, investissements des IS"/>
    <x v="5"/>
    <n v="293.14999999999998"/>
  </r>
  <r>
    <s v="Microbiologie: Werkingskosten (ex IHE)"/>
    <s v="Microbiologie: Fonctionnement  (ex IHE)"/>
    <s v="255632121101"/>
    <s v="25  VOLKSGEZONDHEID, VEILIGHEID VAN DE VOEDSELKETEN EN LEEFMILIEU"/>
    <x v="9"/>
    <n v="820"/>
    <n v="55"/>
    <s v="07. Gezondheid"/>
    <x v="4"/>
    <s v="Federale overheid"/>
    <x v="2"/>
    <x v="9"/>
    <s v="211 Basisfinanciering, werking, investeringen van de WI"/>
    <s v="211 Financement de base, fonctionnement, investissements des IS"/>
    <x v="5"/>
    <n v="451"/>
  </r>
  <r>
    <s v="Microbiologie: Werkingskosten 'informatica'"/>
    <s v="Microbiologie: Frais de fonctionnement 'informatique'"/>
    <s v="255632121104"/>
    <s v="25  VOLKSGEZONDHEID, VEILIGHEID VAN DE VOEDSELKETEN EN LEEFMILIEU"/>
    <x v="9"/>
    <n v="24"/>
    <n v="55"/>
    <s v="07. Gezondheid"/>
    <x v="4"/>
    <s v="Federale overheid"/>
    <x v="2"/>
    <x v="9"/>
    <s v="211 Basisfinanciering, werking, investeringen van de WI"/>
    <s v="211 Financement de base, fonctionnement, investissements des IS"/>
    <x v="5"/>
    <n v="13.2"/>
  </r>
  <r>
    <s v="Aanwerving personeel MvM"/>
    <s v="Recrutement personnel Smalls"/>
    <s v="255632121110"/>
    <s v="25  VOLKSGEZONDHEID, VEILIGHEID VAN DE VOEDSELKETEN EN LEEFMILIEU"/>
    <x v="9"/>
    <n v="71"/>
    <n v="55"/>
    <s v="07. Gezondheid"/>
    <x v="4"/>
    <s v="Federale overheid"/>
    <x v="2"/>
    <x v="9"/>
    <s v="211 Basisfinanciering, werking, investeringen van de WI"/>
    <s v="211 Financement de base, fonctionnement, investissements des IS"/>
    <x v="5"/>
    <n v="39.049999999999997"/>
  </r>
  <r>
    <s v="Forfaitaire niet-belastbare uitgaven"/>
    <s v="Indemnités fofaitaires non imposables"/>
    <s v="255632121199"/>
    <s v="25  VOLKSGEZONDHEID, VEILIGHEID VAN DE VOEDSELKETEN EN LEEFMILIEU"/>
    <x v="9"/>
    <n v="3"/>
    <n v="55"/>
    <s v="07. Gezondheid"/>
    <x v="4"/>
    <s v="Federale overheid"/>
    <x v="2"/>
    <x v="9"/>
    <s v="211 Basisfinanciering, werking, investeringen van de WI"/>
    <s v="211 Financement de base, fonctionnement, investissements des IS"/>
    <x v="5"/>
    <n v="1.65"/>
  </r>
  <r>
    <s v="Toelagen verenigingen-organisaties publieke sector"/>
    <s v="Subsides associations-organisations secteur public"/>
    <s v="255632413001"/>
    <s v="25  VOLKSGEZONDHEID, VEILIGHEID VAN DE VOEDSELKETEN EN LEEFMILIEU"/>
    <x v="9"/>
    <n v="38"/>
    <n v="55"/>
    <s v="07. Gezondheid"/>
    <x v="4"/>
    <s v="Federale overheid"/>
    <x v="2"/>
    <x v="9"/>
    <s v="211 Basisfinanciering, werking, investeringen van de WI"/>
    <s v="211 Financement de base, fonctionnement, investissements des IS"/>
    <x v="5"/>
    <n v="20.9"/>
  </r>
  <r>
    <s v="Microbiologie: bouw lokalen"/>
    <s v="Microbiologie : construction bâtiments"/>
    <s v="255632720001"/>
    <s v="25  VOLKSGEZONDHEID, VEILIGHEID VAN DE VOEDSELKETEN EN LEEFMILIEU"/>
    <x v="9"/>
    <n v="18"/>
    <n v="55"/>
    <s v="07. Gezondheid"/>
    <x v="4"/>
    <s v="Federale overheid"/>
    <x v="2"/>
    <x v="9"/>
    <s v="211 Basisfinanciering, werking, investeringen van de WI"/>
    <s v="211 Financement de base, fonctionnement, investissements des IS"/>
    <x v="5"/>
    <n v="9.9"/>
  </r>
  <r>
    <s v="Microbiologie: Patrimoniale uitgaven"/>
    <s v="Microbiologie: Dépenses patrimoniales"/>
    <s v="255632742201"/>
    <s v="25  VOLKSGEZONDHEID, VEILIGHEID VAN DE VOEDSELKETEN EN LEEFMILIEU"/>
    <x v="9"/>
    <n v="147"/>
    <n v="55"/>
    <s v="07. Gezondheid"/>
    <x v="4"/>
    <s v="Federale overheid"/>
    <x v="2"/>
    <x v="9"/>
    <s v="211 Basisfinanciering, werking, investeringen van de WI"/>
    <s v="211 Financement de base, fonctionnement, investissements des IS"/>
    <x v="5"/>
    <n v="80.849999999999994"/>
  </r>
  <r>
    <s v="Microbiologie: Patrimoniale uitgaven IHE 'informatica'"/>
    <s v="Microbiologie: Dépenses patrimoniales IHE 'informatique'"/>
    <s v="255632742204"/>
    <s v="25  VOLKSGEZONDHEID, VEILIGHEID VAN DE VOEDSELKETEN EN LEEFMILIEU"/>
    <x v="9"/>
    <n v="18"/>
    <n v="55"/>
    <s v="07. Gezondheid"/>
    <x v="4"/>
    <s v="Federale overheid"/>
    <x v="2"/>
    <x v="9"/>
    <s v="211 Basisfinanciering, werking, investeringen van de WI"/>
    <s v="211 Financement de base, fonctionnement, investissements des IS"/>
    <x v="5"/>
    <n v="9.9"/>
  </r>
  <r>
    <s v="Wedden statutair personeel (CODA)"/>
    <s v="Traitements personnel statutaire (CODA)"/>
    <s v="255641110003"/>
    <s v="25  VOLKSGEZONDHEID, VEILIGHEID VAN DE VOEDSELKETEN EN LEEFMILIEU"/>
    <x v="9"/>
    <n v="990"/>
    <n v="55"/>
    <s v="07. Gezondheid"/>
    <x v="4"/>
    <s v="Federale overheid"/>
    <x v="2"/>
    <x v="9"/>
    <s v="211 Basisfinanciering, werking, investeringen van de WI"/>
    <s v="211 Financement de base, fonctionnement, investissements des IS"/>
    <x v="5"/>
    <n v="544.5"/>
  </r>
  <r>
    <s v="Wedden niet-statutair personeel (CODA)"/>
    <s v="Traitements personnel non-statutaire (CODA)"/>
    <s v="255641110004"/>
    <s v="25  VOLKSGEZONDHEID, VEILIGHEID VAN DE VOEDSELKETEN EN LEEFMILIEU"/>
    <x v="9"/>
    <n v="278"/>
    <n v="55"/>
    <s v="07. Gezondheid"/>
    <x v="4"/>
    <s v="Federale overheid"/>
    <x v="2"/>
    <x v="9"/>
    <s v="211 Basisfinanciering, werking, investeringen van de WI"/>
    <s v="211 Financement de base, fonctionnement, investissements des IS"/>
    <x v="5"/>
    <n v="152.9"/>
  </r>
  <r>
    <s v="Personeel; sociale actie (CODA)"/>
    <s v="Personnel; action sociale (CODA)"/>
    <s v="255641416005"/>
    <s v="25  VOLKSGEZONDHEID, VEILIGHEID VAN DE VOEDSELKETEN EN LEEFMILIEU"/>
    <x v="9"/>
    <n v="6"/>
    <n v="55"/>
    <s v="07. Gezondheid"/>
    <x v="4"/>
    <s v="Federale overheid"/>
    <x v="2"/>
    <x v="9"/>
    <s v="211 Basisfinanciering, werking, investeringen van de WI"/>
    <s v="211 Financement de base, fonctionnement, investissements des IS"/>
    <x v="5"/>
    <n v="3.3"/>
  </r>
  <r>
    <s v="Werkingskosten (CODA)"/>
    <s v="Frais de fonctionnement (CODA)"/>
    <s v="255642121101"/>
    <s v="25  VOLKSGEZONDHEID, VEILIGHEID VAN DE VOEDSELKETEN EN LEEFMILIEU"/>
    <x v="9"/>
    <n v="359"/>
    <n v="55"/>
    <s v="07. Gezondheid"/>
    <x v="4"/>
    <s v="Federale overheid"/>
    <x v="2"/>
    <x v="9"/>
    <s v="211 Basisfinanciering, werking, investeringen van de WI"/>
    <s v="211 Financement de base, fonctionnement, investissements des IS"/>
    <x v="5"/>
    <n v="197.45"/>
  </r>
  <r>
    <s v="Werkingskosten 'informatica' (CODA)"/>
    <s v="Frais de fonctionnement 'informatique' (CODA)"/>
    <s v="255642121104"/>
    <s v="25  VOLKSGEZONDHEID, VEILIGHEID VAN DE VOEDSELKETEN EN LEEFMILIEU"/>
    <x v="9"/>
    <n v="19"/>
    <n v="55"/>
    <s v="07. Gezondheid"/>
    <x v="4"/>
    <s v="Federale overheid"/>
    <x v="2"/>
    <x v="9"/>
    <s v="211 Basisfinanciering, werking, investeringen van de WI"/>
    <s v="211 Financement de base, fonctionnement, investissements des IS"/>
    <x v="5"/>
    <n v="10.45"/>
  </r>
  <r>
    <s v="Forfaitaire niet-belastbare uitgaven"/>
    <s v="Indemnités fofaitaires non imposables"/>
    <s v="255642121199"/>
    <s v="25  VOLKSGEZONDHEID, VEILIGHEID VAN DE VOEDSELKETEN EN LEEFMILIEU"/>
    <x v="9"/>
    <n v="6"/>
    <n v="55"/>
    <s v="07. Gezondheid"/>
    <x v="4"/>
    <s v="Federale overheid"/>
    <x v="2"/>
    <x v="9"/>
    <s v="211 Basisfinanciering, werking, investeringen van de WI"/>
    <s v="211 Financement de base, fonctionnement, investissements des IS"/>
    <x v="5"/>
    <n v="3.3"/>
  </r>
  <r>
    <s v="Vermogensuitgaven (CODA)"/>
    <s v="Dépenses patrimoniales (CODA)"/>
    <s v="255642742201"/>
    <s v="25  VOLKSGEZONDHEID, VEILIGHEID VAN DE VOEDSELKETEN EN LEEFMILIEU"/>
    <x v="9"/>
    <n v="7"/>
    <n v="55"/>
    <s v="07. Gezondheid"/>
    <x v="4"/>
    <s v="Federale overheid"/>
    <x v="2"/>
    <x v="9"/>
    <s v="211 Basisfinanciering, werking, investeringen van de WI"/>
    <s v="211 Financement de base, fonctionnement, investissements des IS"/>
    <x v="5"/>
    <n v="3.85"/>
  </r>
  <r>
    <s v="Vermogensuitgaven 'informatica' (CODA)"/>
    <s v="Dépenses patrimoniales 'informatique' (CODA)"/>
    <s v="255642742204"/>
    <s v="25  VOLKSGEZONDHEID, VEILIGHEID VAN DE VOEDSELKETEN EN LEEFMILIEU"/>
    <x v="9"/>
    <n v="4"/>
    <n v="55"/>
    <s v="07. Gezondheid"/>
    <x v="4"/>
    <s v="Federale overheid"/>
    <x v="2"/>
    <x v="9"/>
    <s v="211 Basisfinanciering, werking, investeringen van de WI"/>
    <s v="211 Financement de base, fonctionnement, investissements des IS"/>
    <x v="5"/>
    <n v="2.2000000000000002"/>
  </r>
  <r>
    <s v="Dotatie Sciensano"/>
    <s v="Dotation Sciensano"/>
    <s v="255651414001"/>
    <s v="25  VOLKSGEZONDHEID, VEILIGHEID VAN DE VOEDSELKETEN EN LEEFMILIEU"/>
    <x v="9"/>
    <n v="16791"/>
    <n v="55"/>
    <s v="07. Gezondheid"/>
    <x v="4"/>
    <s v="Federale overheid"/>
    <x v="2"/>
    <x v="9"/>
    <s v="211 Basisfinanciering, werking, investeringen van de WI"/>
    <s v="211 Financement de base, fonctionnement, investissements des IS"/>
    <x v="5"/>
    <n v="9235.0499999999993"/>
  </r>
  <r>
    <s v="Fusieonderzoek"/>
    <s v="Recherches fusion"/>
    <s v="324250312229"/>
    <s v="32  ECONOMISCHE ZAKEN"/>
    <x v="10"/>
    <n v="1018"/>
    <n v="100"/>
    <s v="05. Energie"/>
    <x v="12"/>
    <s v="Federale overheid"/>
    <x v="2"/>
    <x v="9"/>
    <s v="410 O&amp;O-programma's en -projecten (subsidies en terugvorderbare voorschotten)"/>
    <s v="410 Programmes et projets de R&amp;D (subventions et avances récupérables)"/>
    <x v="0"/>
    <n v="1018"/>
  </r>
  <r>
    <s v="Economische steun Oost-Europese landen "/>
    <s v="Aide économique aux pays de l'Europe de l'Est"/>
    <s v="324250313221"/>
    <s v="32  ECONOMISCHE ZAKEN"/>
    <x v="10"/>
    <n v="1038"/>
    <n v="100"/>
    <s v="05. Energie"/>
    <x v="12"/>
    <s v="Federale overheid"/>
    <x v="2"/>
    <x v="9"/>
    <s v="730 Andere programma's en projecten op internationaal vlak"/>
    <s v="730 Autres programmes et projets au niveau international"/>
    <x v="3"/>
    <n v="1038"/>
  </r>
  <r>
    <s v="Bijdrage E.C.K.O.-Genève"/>
    <s v="Cotisation C.E.R.N-Genève"/>
    <s v="324250354007"/>
    <s v="32  ECONOMISCHE ZAKEN"/>
    <x v="10"/>
    <n v="30258"/>
    <n v="100"/>
    <s v="13. Algemene kennisvooruitgang: O&amp;O gefinancierd uit andere bronnen dan AUF"/>
    <x v="1"/>
    <s v="Federale overheid"/>
    <x v="2"/>
    <x v="9"/>
    <s v="730 Andere programma's en projecten op internationaal vlak"/>
    <s v="730 Autres programmes et projets au niveau international"/>
    <x v="3"/>
    <n v="30258"/>
  </r>
  <r>
    <s v="Bijdrage R&amp;D-energieprogramma's"/>
    <s v="Contribution programme's-R&amp;D Energie"/>
    <s v="324250354008"/>
    <s v="32  ECONOMISCHE ZAKEN"/>
    <x v="10"/>
    <n v="185"/>
    <n v="100"/>
    <s v="05. Energie"/>
    <x v="12"/>
    <s v="Federale overheid"/>
    <x v="2"/>
    <x v="9"/>
    <s v="730 Andere programma's en projecten op internationaal vlak"/>
    <s v="730 Autres programmes et projets au niveau international"/>
    <x v="3"/>
    <n v="185"/>
  </r>
  <r>
    <s v="Subsidie aan S.C.K.: werking"/>
    <s v="Subvention au C.E.N.: fonctionnement"/>
    <s v="324250414005"/>
    <s v="32  ECONOMISCHE ZAKEN"/>
    <x v="10"/>
    <n v="55413"/>
    <n v="55"/>
    <s v="05. Energie"/>
    <x v="12"/>
    <s v="Federale overheid"/>
    <x v="2"/>
    <x v="9"/>
    <s v="233 SCK - Studiecentrum voor Kernenergie"/>
    <s v="233 CEN - Centre d'études de l'énergie nucléaire"/>
    <x v="5"/>
    <n v="30477.15"/>
  </r>
  <r>
    <s v="Subsidie aan I.I.K.W."/>
    <s v="Subvention  l'I.I.S.N."/>
    <s v="324250455001"/>
    <s v="32  ECONOMISCHE ZAKEN"/>
    <x v="10"/>
    <n v="3763"/>
    <n v="100"/>
    <s v="13. Algemene kennisvooruitgang: O&amp;O gefinancierd uit andere bronnen dan AUF"/>
    <x v="1"/>
    <s v="Federale overheid"/>
    <x v="2"/>
    <x v="9"/>
    <s v="530 IIKW - Interuniversitair Instituut voor Kernwetenschappen"/>
    <s v="530 IISN - Institut interuniversitaire des Sciences nucléaires"/>
    <x v="2"/>
    <n v="3763"/>
  </r>
  <r>
    <s v="Subs. Invest. aan I.R.E.(ontruiming/verwerk. radioact. afvalst. en kosten veroorzaakt door de BR2)"/>
    <s v="Subv. pour Investi.  I.R.E. (évacuation et traitement des résidus radioactifs et frais de BR2)"/>
    <s v="324250511107"/>
    <s v="32  ECONOMISCHE ZAKEN"/>
    <x v="10"/>
    <n v="1374"/>
    <n v="16.5"/>
    <s v="06. Industriële productie en technologie"/>
    <x v="0"/>
    <s v="Federale overheid"/>
    <x v="2"/>
    <x v="9"/>
    <s v="232 IRE - Institut national des Radio-Eléments"/>
    <s v="232 IRE - Institut national des Radio-Eléments"/>
    <x v="5"/>
    <n v="226.71"/>
  </r>
  <r>
    <s v="Subs. Invest. aan I.R.E.(ontruiming/verwerk. radioact. afvalst. en kosten veroorzaakt door de BR2)"/>
    <s v="Subv. pour Investi.  I.R.E. (évacuation et traitement des résidus radioactifs et frais de BR2)"/>
    <s v="324250511107"/>
    <s v="32  ECONOMISCHE ZAKEN"/>
    <x v="10"/>
    <n v="1374"/>
    <n v="38.5"/>
    <s v="07. Gezondheid"/>
    <x v="4"/>
    <s v="Federale overheid"/>
    <x v="2"/>
    <x v="9"/>
    <s v="232 IRE - Institut national des Radio-Eléments"/>
    <s v="232 IRE - Institut national des Radio-Eléments"/>
    <x v="5"/>
    <n v="528.99"/>
  </r>
  <r>
    <s v="Subsidie voor buitengewone Investeringen door S.C.K."/>
    <s v="Subvention pour Investissements exceptionnels par C.E.N."/>
    <s v="324250614103"/>
    <s v="32  ECONOMISCHE ZAKEN"/>
    <x v="10"/>
    <n v="5832"/>
    <n v="55"/>
    <s v="05. Energie"/>
    <x v="12"/>
    <s v="Federale overheid"/>
    <x v="2"/>
    <x v="9"/>
    <s v="233 SCK - Studiecentrum voor Kernenergie"/>
    <s v="233 CEN - Centre d'études de l'énergie nucléaire"/>
    <x v="5"/>
    <n v="3207.6"/>
  </r>
  <r>
    <s v="Terugvorderbaar voorschot onderzoeksprogr. AIRBUS"/>
    <s v="Avances récupérables progr. de recherche AIRBUS"/>
    <s v="324440811203"/>
    <s v="32  ECONOMISCHE ZAKEN"/>
    <x v="10"/>
    <n v="71577"/>
    <n v="100"/>
    <s v="06. Industriële productie en technologie"/>
    <x v="0"/>
    <s v="Federale overheid"/>
    <x v="2"/>
    <x v="9"/>
    <s v="625 Fonds bestemd voor de financiering van het industrieel onderzoek (subsidies en terugvorderbare voorschotten)"/>
    <s v="625 Fonds destiné au financement de la recherche industrielle (subventions et avances récupérables)"/>
    <x v="1"/>
    <n v="71577"/>
  </r>
  <r>
    <s v="Toelage I.V.K (koeltechniek)"/>
    <s v="Subvention I.I.F (froid)"/>
    <s v="324640354009"/>
    <s v="32  ECONOMISCHE ZAKEN"/>
    <x v="10"/>
    <n v="29"/>
    <n v="100"/>
    <s v="06. Industriële productie en technologie"/>
    <x v="0"/>
    <s v="Federale overheid"/>
    <x v="2"/>
    <x v="9"/>
    <s v="720 Andere Belgische bijdragen aan internationale organisaties, instellingen en verenigingen"/>
    <s v="720 Autres contributions belges aux organisations, institutions et associations internationales"/>
    <x v="3"/>
    <n v="29"/>
  </r>
  <r>
    <s v="Pre-normatief onderzoek"/>
    <s v="Recherche prénormative"/>
    <s v="324650313230"/>
    <s v="32  ECONOMISCHE ZAKEN"/>
    <x v="10"/>
    <n v="4462"/>
    <n v="55"/>
    <s v="06. Industriële productie en technologie"/>
    <x v="0"/>
    <s v="Federale overheid"/>
    <x v="2"/>
    <x v="9"/>
    <s v="234 BIN - Belgisch Instituut voor Normalisatie"/>
    <s v="234 IBN - Institut belge de normalisation"/>
    <x v="5"/>
    <n v="2454.1"/>
  </r>
  <r>
    <s v="Subsidie NBN"/>
    <s v="Subvention au NBN"/>
    <s v="324650414031"/>
    <s v="32  ECONOMISCHE ZAKEN"/>
    <x v="10"/>
    <n v="1941"/>
    <n v="55"/>
    <s v="06. Industriële productie en technologie"/>
    <x v="0"/>
    <s v="Federale overheid"/>
    <x v="2"/>
    <x v="9"/>
    <s v="234 BIN - Belgisch Instituut voor Normalisatie"/>
    <s v="234 IBN - Institut belge de normalisation"/>
    <x v="5"/>
    <n v="1067.55"/>
  </r>
  <r>
    <s v="Bezoldigingen Rijkspersoneel"/>
    <s v="Rémunération personnel stat."/>
    <s v="462101110003"/>
    <s v="11  FEDERAAL WETENSCHAPSBELEID"/>
    <x v="1"/>
    <n v="8824"/>
    <n v="55"/>
    <s v="11. Politieke en sociale systemen, structuren en processen"/>
    <x v="7"/>
    <s v="Federale overheid"/>
    <x v="2"/>
    <x v="9"/>
    <s v="312 Administratie, controle, commissies, jury's..."/>
    <s v="312 Administration, contrôle, commissions, jurys..."/>
    <x v="6"/>
    <n v="4853.2"/>
  </r>
  <r>
    <s v="Bezoldiging niet-statutair personeel"/>
    <s v="Rémunération personnel non statutaire"/>
    <s v="462101110004"/>
    <s v="11  FEDERAAL WETENSCHAPSBELEID"/>
    <x v="1"/>
    <n v="4246"/>
    <n v="55"/>
    <s v="11. Politieke en sociale systemen, structuren en processen"/>
    <x v="7"/>
    <s v="Federale overheid"/>
    <x v="2"/>
    <x v="9"/>
    <s v="312 Administratie, controle, commissies, jury's..."/>
    <s v="312 Administration, contrôle, commissions, jurys..."/>
    <x v="6"/>
    <n v="2335.3000000000002"/>
  </r>
  <r>
    <s v="Fed. Raad voor Wetensch. beleid: bezold. voorzitter"/>
    <s v="Conseil féd. polit. scientif. : rénumération président"/>
    <s v="462101110010"/>
    <s v="11  FEDERAAL WETENSCHAPSBELEID"/>
    <x v="1"/>
    <n v="24"/>
    <n v="55"/>
    <s v="11. Politieke en sociale systemen, structuren en processen"/>
    <x v="7"/>
    <s v="Federale overheid"/>
    <x v="2"/>
    <x v="9"/>
    <s v="312 Administratie, controle, commissies, jury's..."/>
    <s v="312 Administration, contrôle, commissions, jurys..."/>
    <x v="6"/>
    <n v="13.2"/>
  </r>
  <r>
    <s v="Aankoop niet duurzame goederen &amp; diensten"/>
    <s v="Achats biens non durables et services"/>
    <s v="462101121101"/>
    <s v="11  FEDERAAL WETENSCHAPSBELEID"/>
    <x v="1"/>
    <n v="1192"/>
    <n v="55"/>
    <s v="11. Politieke en sociale systemen, structuren en processen"/>
    <x v="7"/>
    <s v="Federale overheid"/>
    <x v="2"/>
    <x v="9"/>
    <s v="312 Administratie, controle, commissies, jury's..."/>
    <s v="312 Administration, contrôle, commissions, jurys..."/>
    <x v="6"/>
    <n v="655.6"/>
  </r>
  <r>
    <s v="Bureautica-systeem POD"/>
    <s v="Système bureautique/informatique SPP"/>
    <s v="462101121104"/>
    <s v="11  FEDERAAL WETENSCHAPSBELEID"/>
    <x v="1"/>
    <n v="64"/>
    <n v="55"/>
    <s v="06. Industriële productie en technologie"/>
    <x v="0"/>
    <s v="Federale overheid"/>
    <x v="2"/>
    <x v="9"/>
    <s v="410 O&amp;O-programma's en -projecten (subsidies en terugvorderbare voorschotten)"/>
    <s v="410 Programmes et projets de R&amp;D (subventions et avances récupérables)"/>
    <x v="0"/>
    <n v="35.200000000000003"/>
  </r>
  <r>
    <s v="Fed. Raad voor Wetensch. beleid: werking"/>
    <s v="Conseil féd. polit. scientif. : fonctionnement"/>
    <s v="462101121110"/>
    <s v="11  FEDERAAL WETENSCHAPSBELEID"/>
    <x v="1"/>
    <n v="8"/>
    <n v="55"/>
    <s v="11. Politieke en sociale systemen, structuren en processen"/>
    <x v="7"/>
    <s v="Federale overheid"/>
    <x v="2"/>
    <x v="9"/>
    <s v="312 Administratie, controle, commissies, jury's..."/>
    <s v="312 Administration, contrôle, commissions, jurys..."/>
    <x v="6"/>
    <n v="4.4000000000000004"/>
  </r>
  <r>
    <s v="Promotie wetenschapsbeleid"/>
    <s v="Promotion politique scientifique"/>
    <s v="462101121121"/>
    <s v="11  FEDERAAL WETENSCHAPSBELEID"/>
    <x v="1"/>
    <n v="46"/>
    <n v="55"/>
    <s v="11. Politieke en sociale systemen, structuren en processen"/>
    <x v="7"/>
    <s v="Federale overheid"/>
    <x v="2"/>
    <x v="9"/>
    <s v="312 Administratie, controle, commissies, jury's..."/>
    <s v="312 Administration, contrôle, commissions, jurys..."/>
    <x v="6"/>
    <n v="25.3"/>
  </r>
  <r>
    <s v="Sociale dienst"/>
    <s v="Service social"/>
    <s v="462101416005"/>
    <s v="11  FEDERAAL WETENSCHAPSBELEID"/>
    <x v="1"/>
    <n v="197"/>
    <n v="55"/>
    <s v="11. Politieke en sociale systemen, structuren en processen"/>
    <x v="7"/>
    <s v="Federale overheid"/>
    <x v="2"/>
    <x v="9"/>
    <s v="312 Administratie, controle, commissies, jury's..."/>
    <s v="312 Administration, contrôle, commissions, jurys..."/>
    <x v="6"/>
    <n v="108.35"/>
  </r>
  <r>
    <s v="Duurzame goederen"/>
    <s v="Biens durables"/>
    <s v="462101742201"/>
    <s v="11  FEDERAAL WETENSCHAPSBELEID"/>
    <x v="1"/>
    <n v="50"/>
    <n v="55"/>
    <s v="11. Politieke en sociale systemen, structuren en processen"/>
    <x v="7"/>
    <s v="Federale overheid"/>
    <x v="2"/>
    <x v="9"/>
    <s v="312 Administratie, controle, commissies, jury's..."/>
    <s v="312 Administration, contrôle, commissions, jurys..."/>
    <x v="6"/>
    <n v="27.5"/>
  </r>
  <r>
    <s v="Investeringsuitgaven inzake de informatica"/>
    <s v="Dépenses d'investissement relatives à l'informatique"/>
    <s v="462101742204"/>
    <s v="11  FEDERAAL WETENSCHAPSBELEID"/>
    <x v="1"/>
    <n v="83"/>
    <n v="55"/>
    <s v="06. Industriële productie en technologie"/>
    <x v="0"/>
    <s v="Federale overheid"/>
    <x v="2"/>
    <x v="9"/>
    <s v="312 Administratie, controle, commissies, jury's..."/>
    <s v="312 Administration, contrôle, commissions, jurys..."/>
    <x v="6"/>
    <n v="45.65"/>
  </r>
  <r>
    <s v="Wetenschap voor duurzame ontwikkeling"/>
    <s v="Science pour développement durable"/>
    <s v="466011121117"/>
    <s v="11  FEDERAAL WETENSCHAPSBELEID"/>
    <x v="1"/>
    <n v="922"/>
    <n v="100"/>
    <s v="13. Algemene kennisvooruitgang: O&amp;O gefinancierd uit andere bronnen dan AUF"/>
    <x v="1"/>
    <s v="Federale overheid"/>
    <x v="2"/>
    <x v="9"/>
    <s v="324 Subsidies voor studies, enquêtes, expertise-contracten, onderzoekcontracten, acties n.e.g."/>
    <s v="324 Subventions pour études, enquêtes, contrats d'expertise, contrats de recherche, actions n.c.a."/>
    <x v="6"/>
    <n v="922"/>
  </r>
  <r>
    <s v="Beheer O&amp;O nationaal en IUAP"/>
    <s v="Gestion R&amp;D nationale et PAI"/>
    <s v="466011121118"/>
    <s v="11  FEDERAAL WETENSCHAPSBELEID"/>
    <x v="1"/>
    <n v="593"/>
    <n v="100"/>
    <s v="13. Algemene kennisvooruitgang: O&amp;O gefinancierd uit andere bronnen dan AUF"/>
    <x v="1"/>
    <s v="Federale overheid"/>
    <x v="2"/>
    <x v="9"/>
    <s v="430 IUAP - Interuniversitaire attractiepolen"/>
    <s v="430 PAI - Pôles d'Attraction interuniversitaires"/>
    <x v="0"/>
    <n v="593"/>
  </r>
  <r>
    <s v="Contrac-Regeringsinit O&amp;O nationaal - Deel ABDA"/>
    <s v="Cont-Impuls gouver R&amp;D national - Partie ABDA"/>
    <s v="466011413051"/>
    <s v="11  FEDERAAL WETENSCHAPSBELEID"/>
    <x v="1"/>
    <n v="9862"/>
    <n v="2.6537211736169439"/>
    <s v="01. Exploratie en exploitatie van het aardse milieu"/>
    <x v="8"/>
    <s v="Federale overheid"/>
    <x v="2"/>
    <x v="9"/>
    <s v="410 O&amp;O-programma's en -projecten (subsidies en terugvorderbare voorschotten)"/>
    <s v="410 Programmes et projets de R&amp;D (subventions et avances récupérables)"/>
    <x v="0"/>
    <n v="261.709982142103"/>
  </r>
  <r>
    <s v="Contrac-Regeringsinit O&amp;O nationaal - Deel ABDA"/>
    <s v="Cont-Impuls gouver R&amp;D national - Partie ABDA"/>
    <s v="466011413051"/>
    <s v="11  FEDERAAL WETENSCHAPSBELEID"/>
    <x v="1"/>
    <n v="9862"/>
    <n v="30.506446019427589"/>
    <s v="02. Milieubeheer en milieuzorg"/>
    <x v="9"/>
    <s v="Federale overheid"/>
    <x v="2"/>
    <x v="9"/>
    <s v="410 O&amp;O-programma's en -projecten (subsidies en terugvorderbare voorschotten)"/>
    <s v="410 Programmes et projets de R&amp;D (subventions et avances récupérables)"/>
    <x v="0"/>
    <n v="3008.5457064359489"/>
  </r>
  <r>
    <s v="Contrac-Regeringsinit O&amp;O nationaal - Deel ABDA"/>
    <s v="Cont-Impuls gouver R&amp;D national - Partie ABDA"/>
    <s v="466011413051"/>
    <s v="11  FEDERAAL WETENSCHAPSBELEID"/>
    <x v="1"/>
    <n v="9862"/>
    <n v="7.4223523549081198"/>
    <s v="03. Exploratie en exploitatie van de ruimte"/>
    <x v="10"/>
    <s v="Federale overheid"/>
    <x v="2"/>
    <x v="9"/>
    <s v="410 O&amp;O-programma's en -projecten (subsidies en terugvorderbare voorschotten)"/>
    <s v="410 Programmes et projets de R&amp;D (subventions et avances récupérables)"/>
    <x v="0"/>
    <n v="731.99238924103872"/>
  </r>
  <r>
    <s v="Contrac-Regeringsinit O&amp;O nationaal - Deel ABDA"/>
    <s v="Cont-Impuls gouver R&amp;D national - Partie ABDA"/>
    <s v="466011413051"/>
    <s v="11  FEDERAAL WETENSCHAPSBELEID"/>
    <x v="1"/>
    <n v="9862"/>
    <n v="3.6913970764569211"/>
    <s v="06. Industriële productie en technologie"/>
    <x v="0"/>
    <s v="Federale overheid"/>
    <x v="2"/>
    <x v="9"/>
    <s v="410 O&amp;O-programma's en -projecten (subsidies en terugvorderbare voorschotten)"/>
    <s v="410 Programmes et projets de R&amp;D (subventions et avances récupérables)"/>
    <x v="0"/>
    <n v="364.04557968018156"/>
  </r>
  <r>
    <s v="Contrac-Regeringsinit O&amp;O nationaal - Deel ABDA"/>
    <s v="Cont-Impuls gouver R&amp;D national - Partie ABDA"/>
    <s v="466011413051"/>
    <s v="11  FEDERAAL WETENSCHAPSBELEID"/>
    <x v="1"/>
    <n v="9862"/>
    <n v="6.0916524160155703"/>
    <s v="07. Gezondheid"/>
    <x v="4"/>
    <s v="Federale overheid"/>
    <x v="2"/>
    <x v="9"/>
    <s v="410 O&amp;O-programma's en -projecten (subsidies en terugvorderbare voorschotten)"/>
    <s v="410 Programmes et projets de R&amp;D (subventions et avances récupérables)"/>
    <x v="0"/>
    <n v="600.75876126745561"/>
  </r>
  <r>
    <s v="Contrac-Regeringsinit O&amp;O nationaal - Deel ABDA"/>
    <s v="Cont-Impuls gouver R&amp;D national - Partie ABDA"/>
    <s v="466011413051"/>
    <s v="11  FEDERAAL WETENSCHAPSBELEID"/>
    <x v="1"/>
    <n v="9862"/>
    <n v="1.8456985382284605"/>
    <s v="08. Landbouw"/>
    <x v="6"/>
    <s v="Federale overheid"/>
    <x v="2"/>
    <x v="9"/>
    <s v="410 O&amp;O-programma's en -projecten (subsidies en terugvorderbare voorschotten)"/>
    <s v="410 Programmes et projets de R&amp;D (subventions et avances récupérables)"/>
    <x v="0"/>
    <n v="182.02278984009078"/>
  </r>
  <r>
    <s v="Contrac-Regeringsinit O&amp;O nationaal - Deel ABDA"/>
    <s v="Cont-Impuls gouver R&amp;D national - Partie ABDA"/>
    <s v="466011413051"/>
    <s v="11  FEDERAAL WETENSCHAPSBELEID"/>
    <x v="1"/>
    <n v="9862"/>
    <n v="31.020658677909925"/>
    <s v="10. Cultuur, recreatie, godsdienst en media"/>
    <x v="5"/>
    <s v="Federale overheid"/>
    <x v="2"/>
    <x v="9"/>
    <s v="410 O&amp;O-programma's en -projecten (subsidies en terugvorderbare voorschotten)"/>
    <s v="410 Programmes et projets de R&amp;D (subventions et avances récupérables)"/>
    <x v="0"/>
    <n v="3059.2573588154769"/>
  </r>
  <r>
    <s v="Contrac-Regeringsinit O&amp;O nationaal - Deel ABDA"/>
    <s v="Cont-Impuls gouver R&amp;D national - Partie ABDA"/>
    <s v="466011413051"/>
    <s v="11  FEDERAAL WETENSCHAPSBELEID"/>
    <x v="1"/>
    <n v="9862"/>
    <n v="12.207117398637941"/>
    <s v="11. Politieke en sociale systemen, structuren en processen"/>
    <x v="7"/>
    <s v="Federale overheid"/>
    <x v="2"/>
    <x v="9"/>
    <s v="410 O&amp;O-programma's en -projecten (subsidies en terugvorderbare voorschotten)"/>
    <s v="410 Programmes et projets de R&amp;D (subventions et avances récupérables)"/>
    <x v="0"/>
    <n v="1203.8659178536736"/>
  </r>
  <r>
    <s v="Contrac-Regeringsinit O&amp;O nationaal - Deel ABDA"/>
    <s v="Cont-Impuls gouver R&amp;D national - Partie ABDA"/>
    <s v="466011413051"/>
    <s v="11  FEDERAAL WETENSCHAPSBELEID"/>
    <x v="1"/>
    <n v="9862"/>
    <n v="4.5609563447985284"/>
    <s v="13. Algemene kennisvooruitgang: O&amp;O gefinancierd uit andere bronnen dan AUF"/>
    <x v="1"/>
    <s v="Federale overheid"/>
    <x v="2"/>
    <x v="9"/>
    <s v="410 O&amp;O-programma's en -projecten (subsidies en terugvorderbare voorschotten)"/>
    <s v="410 Programmes et projets de R&amp;D (subventions et avances récupérables)"/>
    <x v="0"/>
    <n v="449.80151472403088"/>
  </r>
  <r>
    <s v="Opdrachten voor derden ABDA"/>
    <s v="Missions pour tiers partie SACA"/>
    <s v="466011413071"/>
    <s v="11  FEDERAAL WETENSCHAPSBELEID"/>
    <x v="1"/>
    <n v="152"/>
    <n v="100"/>
    <s v="11. Politieke en sociale systemen, structuren en processen"/>
    <x v="7"/>
    <s v="Federale overheid"/>
    <x v="2"/>
    <x v="9"/>
    <s v="314 Subsidies voor studies, enquêtes, onderzoek-contracten, acties n.e.g."/>
    <s v="314 Subventions pour études, enquêtes, contrats de recherche, actions n.c.a."/>
    <x v="6"/>
    <n v="152"/>
  </r>
  <r>
    <s v="Interuniversitaire attractiepolen (autonoom onderwijs)"/>
    <s v="Pôles d'attraction interuniversitaires (enseignement autonome)"/>
    <s v="466011443001"/>
    <s v="11  FEDERAAL WETENSCHAPSBELEID"/>
    <x v="1"/>
    <n v="31306"/>
    <n v="100"/>
    <s v="13. Algemene kennisvooruitgang: O&amp;O gefinancierd uit andere bronnen dan AUF"/>
    <x v="1"/>
    <s v="Federale overheid"/>
    <x v="2"/>
    <x v="9"/>
    <s v="430 IUAP - Interuniversitaire attractiepolen"/>
    <s v="430 PAI - Pôles d'Attraction interuniversitaires"/>
    <x v="0"/>
    <n v="31306"/>
  </r>
  <r>
    <s v="Contrac-Regeringsinit O&amp;O nationaal"/>
    <s v="Cont-Impuls gouver R&amp;D national"/>
    <s v="466011450051"/>
    <s v="11  FEDERAAL WETENSCHAPSBELEID"/>
    <x v="1"/>
    <n v="24790"/>
    <n v="2.8796893900267744"/>
    <s v="01. Exploratie en exploitatie van het aardse milieu"/>
    <x v="8"/>
    <s v="Federale overheid"/>
    <x v="2"/>
    <x v="9"/>
    <s v="410 O&amp;O-programma's en -projecten (subsidies en terugvorderbare voorschotten)"/>
    <s v="410 Programmes et projets de R&amp;D (subventions et avances récupérables)"/>
    <x v="0"/>
    <n v="713.87499978763731"/>
  </r>
  <r>
    <s v="Contrac-Regeringsinit O&amp;O nationaal"/>
    <s v="Cont-Impuls gouver R&amp;D national"/>
    <s v="466011450051"/>
    <s v="11  FEDERAAL WETENSCHAPSBELEID"/>
    <x v="1"/>
    <n v="24790"/>
    <n v="22.335889989776394"/>
    <s v="02. Milieubeheer en milieuzorg"/>
    <x v="9"/>
    <s v="Federale overheid"/>
    <x v="2"/>
    <x v="9"/>
    <s v="410 O&amp;O-programma's en -projecten (subsidies en terugvorderbare voorschotten)"/>
    <s v="410 Programmes et projets de R&amp;D (subventions et avances récupérables)"/>
    <x v="0"/>
    <n v="5537.0671284655682"/>
  </r>
  <r>
    <s v="Contrac-Regeringsinit O&amp;O nationaal"/>
    <s v="Cont-Impuls gouver R&amp;D national"/>
    <s v="466011450051"/>
    <s v="11  FEDERAAL WETENSCHAPSBELEID"/>
    <x v="1"/>
    <n v="24790"/>
    <n v="5.1834409020481935"/>
    <s v="03. Exploratie en exploitatie van de ruimte"/>
    <x v="10"/>
    <s v="Federale overheid"/>
    <x v="2"/>
    <x v="9"/>
    <s v="410 O&amp;O-programma's en -projecten (subsidies en terugvorderbare voorschotten)"/>
    <s v="410 Programmes et projets de R&amp;D (subventions et avances récupérables)"/>
    <x v="0"/>
    <n v="1284.9749996177472"/>
  </r>
  <r>
    <s v="Contrac-Regeringsinit O&amp;O nationaal"/>
    <s v="Cont-Impuls gouver R&amp;D national"/>
    <s v="466011450051"/>
    <s v="11  FEDERAAL WETENSCHAPSBELEID"/>
    <x v="1"/>
    <n v="24790"/>
    <n v="5.0746383607196099"/>
    <s v="06. Industriële productie en technologie"/>
    <x v="0"/>
    <s v="Federale overheid"/>
    <x v="2"/>
    <x v="9"/>
    <s v="410 O&amp;O-programma's en -projecten (subsidies en terugvorderbare voorschotten)"/>
    <s v="410 Programmes et projets de R&amp;D (subventions et avances récupérables)"/>
    <x v="0"/>
    <n v="1258.0028496223913"/>
  </r>
  <r>
    <s v="Contrac-Regeringsinit O&amp;O nationaal"/>
    <s v="Cont-Impuls gouver R&amp;D national"/>
    <s v="466011450051"/>
    <s v="11  FEDERAAL WETENSCHAPSBELEID"/>
    <x v="1"/>
    <n v="24790"/>
    <n v="7.1448222044026437"/>
    <s v="07. Gezondheid"/>
    <x v="4"/>
    <s v="Federale overheid"/>
    <x v="2"/>
    <x v="9"/>
    <s v="410 O&amp;O-programma's en -projecten (subsidies en terugvorderbare voorschotten)"/>
    <s v="410 Programmes et projets de R&amp;D (subventions et avances récupérables)"/>
    <x v="0"/>
    <n v="1771.2014244714153"/>
  </r>
  <r>
    <s v="Contrac-Regeringsinit O&amp;O nationaal"/>
    <s v="Cont-Impuls gouver R&amp;D national"/>
    <s v="466011450051"/>
    <s v="11  FEDERAAL WETENSCHAPSBELEID"/>
    <x v="1"/>
    <n v="24790"/>
    <n v="2.537319180359805"/>
    <s v="08. Landbouw"/>
    <x v="6"/>
    <s v="Federale overheid"/>
    <x v="2"/>
    <x v="9"/>
    <s v="410 O&amp;O-programma's en -projecten (subsidies en terugvorderbare voorschotten)"/>
    <s v="410 Programmes et projets de R&amp;D (subventions et avances récupérables)"/>
    <x v="0"/>
    <n v="629.00142481119565"/>
  </r>
  <r>
    <s v="Contrac-Regeringsinit O&amp;O nationaal"/>
    <s v="Cont-Impuls gouver R&amp;D national"/>
    <s v="466011450051"/>
    <s v="11  FEDERAAL WETENSCHAPSBELEID"/>
    <x v="1"/>
    <n v="24790"/>
    <n v="13.246571194123165"/>
    <s v="10. Cultuur, recreatie, godsdienst en media"/>
    <x v="5"/>
    <s v="Federale overheid"/>
    <x v="2"/>
    <x v="9"/>
    <s v="410 O&amp;O-programma's en -projecten (subsidies en terugvorderbare voorschotten)"/>
    <s v="410 Programmes et projets de R&amp;D (subventions et avances récupérables)"/>
    <x v="0"/>
    <n v="3283.8249990231329"/>
  </r>
  <r>
    <s v="Contrac-Regeringsinit O&amp;O nationaal"/>
    <s v="Cont-Impuls gouver R&amp;D national"/>
    <s v="466011450051"/>
    <s v="11  FEDERAAL WETENSCHAPSBELEID"/>
    <x v="1"/>
    <n v="24790"/>
    <n v="15.656775337779166"/>
    <s v="11. Politieke en sociale systemen, structuren en processen"/>
    <x v="7"/>
    <s v="Federale overheid"/>
    <x v="2"/>
    <x v="9"/>
    <s v="410 O&amp;O-programma's en -projecten (subsidies en terugvorderbare voorschotten)"/>
    <s v="410 Programmes et projets de R&amp;D (subventions et avances récupérables)"/>
    <x v="0"/>
    <n v="3881.3146062354554"/>
  </r>
  <r>
    <s v="Contrac-Regeringsinit O&amp;O nationaal"/>
    <s v="Cont-Impuls gouver R&amp;D national"/>
    <s v="466011450051"/>
    <s v="11  FEDERAAL WETENSCHAPSBELEID"/>
    <x v="1"/>
    <n v="24790"/>
    <n v="25.940853440764251"/>
    <s v="13. Algemene kennisvooruitgang: O&amp;O gefinancierd uit andere bronnen dan AUF"/>
    <x v="1"/>
    <s v="Federale overheid"/>
    <x v="2"/>
    <x v="9"/>
    <s v="410 O&amp;O-programma's en -projecten (subsidies en terugvorderbare voorschotten)"/>
    <s v="410 Programmes et projets de R&amp;D (subventions et avances récupérables)"/>
    <x v="0"/>
    <n v="6430.7375679654579"/>
  </r>
  <r>
    <s v="Uitgaven voor de aankoop van duurzame goederen en diensten voor O&amp;O"/>
    <s v="Dépenses pour l'acquisation de biens meubles durables de R&amp;D"/>
    <s v="466011741001"/>
    <s v="11  FEDERAAL WETENSCHAPSBELEID"/>
    <x v="1"/>
    <n v="10890"/>
    <n v="100"/>
    <s v="01. Exploratie en exploitatie van het aardse milieu"/>
    <x v="8"/>
    <s v="Federale overheid"/>
    <x v="2"/>
    <x v="9"/>
    <s v="410 O&amp;O-programma's en -projecten (subsidies en terugvorderbare voorschotten)"/>
    <s v="410 Programmes et projets de R&amp;D (subventions et avances récupérables)"/>
    <x v="0"/>
    <n v="10890"/>
  </r>
  <r>
    <s v="Acad. Overz. Wetensc. (wedde personeel)"/>
    <s v="Acad. Sciences d'Outre-Mer. (traitement du personnel)"/>
    <s v="466013110004"/>
    <s v="11  FEDERAAL WETENSCHAPSBELEID"/>
    <x v="1"/>
    <n v="377"/>
    <n v="55"/>
    <s v="01. Exploratie en exploitatie van het aardse milieu"/>
    <x v="8"/>
    <s v="Federale overheid"/>
    <x v="2"/>
    <x v="9"/>
    <s v="211 Basisfinanciering, werking, investeringen van de WI"/>
    <s v="211 Financement de base, fonctionnement, investissements des IS"/>
    <x v="5"/>
    <n v="207.35"/>
  </r>
  <r>
    <s v="Academie Overzeese Wetenschappen (financ. wet. publikaties)"/>
    <s v="Académie Sciences d'Outre-Mer (fin. publ. scient.)"/>
    <s v="466013413001"/>
    <s v="11  FEDERAAL WETENSCHAPSBELEID"/>
    <x v="1"/>
    <n v="108"/>
    <n v="55"/>
    <s v="01. Exploratie en exploitatie van het aardse milieu"/>
    <x v="8"/>
    <s v="Federale overheid"/>
    <x v="2"/>
    <x v="9"/>
    <s v="211 Basisfinanciering, werking, investeringen van de WI"/>
    <s v="211 Financement de base, fonctionnement, investissements des IS"/>
    <x v="5"/>
    <n v="59.4"/>
  </r>
  <r>
    <s v="Toelage academie voor de nationale commissies"/>
    <s v="Subv. Académie pour les commissions nationales"/>
    <s v="466013413005"/>
    <s v="11  FEDERAAL WETENSCHAPSBELEID"/>
    <x v="1"/>
    <n v="256"/>
    <n v="55"/>
    <s v="10. Cultuur, recreatie, godsdienst en media"/>
    <x v="5"/>
    <s v="Federale overheid"/>
    <x v="2"/>
    <x v="9"/>
    <s v="220 Academies"/>
    <s v="220 Académies"/>
    <x v="5"/>
    <n v="140.80000000000001"/>
  </r>
  <r>
    <s v="Dekken van de O&amp;O uitgaven van vliegtuig AIRBUS"/>
    <s v="Couverture des dépenses de R&amp;D des avions AIRBUS"/>
    <s v="466014512201"/>
    <s v="11  FEDERAAL WETENSCHAPSBELEID"/>
    <x v="1"/>
    <n v="13277"/>
    <n v="100"/>
    <s v="06. Industriële productie en technologie"/>
    <x v="0"/>
    <s v="Federale overheid"/>
    <x v="2"/>
    <x v="9"/>
    <s v="625 Fonds bestemd voor de financiering van het industrieel onderzoek (subsidies en terugvorderbare voorschotten)"/>
    <s v="625 Fonds destiné au financement de la recherche industrielle (subventions et avances récupérables)"/>
    <x v="1"/>
    <n v="13277"/>
  </r>
  <r>
    <s v="Dotatie  DWTI"/>
    <s v="Dotation SIST"/>
    <s v="466015413001"/>
    <s v="11  FEDERAAL WETENSCHAPSBELEID"/>
    <x v="1"/>
    <n v="108"/>
    <n v="55"/>
    <s v="10. Cultuur, recreatie, godsdienst en media"/>
    <x v="5"/>
    <s v="Federale overheid"/>
    <x v="2"/>
    <x v="9"/>
    <s v="323 Subsidies aan instellingen en verenigingen n.e.g."/>
    <s v="323 Subventions aux institutions et associations n.c.a."/>
    <x v="6"/>
    <n v="59.4"/>
  </r>
  <r>
    <s v="Dotatie  Belnet"/>
    <s v="Dotation Belnet"/>
    <s v="466015413002"/>
    <s v="11  FEDERAAL WETENSCHAPSBELEID"/>
    <x v="1"/>
    <n v="8684"/>
    <n v="55"/>
    <s v="04. Transport, telecommunicatie en andere infrastructuur"/>
    <x v="11"/>
    <s v="Federale overheid"/>
    <x v="2"/>
    <x v="9"/>
    <s v="323 Subsidies aan instellingen en verenigingen n.e.g."/>
    <s v="323 Subventions aux institutions et associations n.c.a."/>
    <x v="6"/>
    <n v="4776.2"/>
  </r>
  <r>
    <s v="Dotatie Polar Secretaris"/>
    <s v="Dotation Secrétariat polaire"/>
    <s v="466015413003"/>
    <s v="11  FEDERAAL WETENSCHAPSBELEID"/>
    <x v="1"/>
    <n v="3324"/>
    <n v="55"/>
    <s v="01. Exploratie en exploitatie van het aardse milieu"/>
    <x v="8"/>
    <s v="Federale overheid"/>
    <x v="2"/>
    <x v="9"/>
    <s v="410 O&amp;O-programma's en -projecten (subsidies en terugvorderbare voorschotten)"/>
    <s v="410 Programmes et projets de R&amp;D (subventions et avances récupérables)"/>
    <x v="0"/>
    <n v="1828.2"/>
  </r>
  <r>
    <s v="Toelage SCK (Project MYRRHA)"/>
    <s v="Dotation au CEN (Projet MYRRHA)"/>
    <s v="466016414040"/>
    <s v="11  FEDERAAL WETENSCHAPSBELEID"/>
    <x v="1"/>
    <n v="10000"/>
    <n v="55"/>
    <s v="05. Energie"/>
    <x v="12"/>
    <s v="Federale overheid"/>
    <x v="2"/>
    <x v="9"/>
    <s v="233 SCK - Studiecentrum voor Kernenergie"/>
    <s v="233 CEN - Centre d'études de l'énergie nucléaire"/>
    <x v="5"/>
    <n v="5500"/>
  </r>
  <r>
    <s v="Beheer van 0&amp;0 internationaal"/>
    <s v="Gestion de la R&amp;D international"/>
    <s v="466021121119"/>
    <s v="11  FEDERAAL WETENSCHAPSBELEID"/>
    <x v="1"/>
    <n v="126"/>
    <n v="55"/>
    <s v="03. Exploratie en exploitatie van de ruimte"/>
    <x v="10"/>
    <s v="Federale overheid"/>
    <x v="2"/>
    <x v="9"/>
    <s v="710 Ruimteprogramma's en -organisaties"/>
    <s v="710 Programmes et organisations dans le domaine de l'espace"/>
    <x v="3"/>
    <n v="69.3"/>
  </r>
  <r>
    <s v="Contrac-Regeringsinit O&amp;O internationaal - Deel ADBA"/>
    <s v="Cont-Impuls gouver R&amp;D international - Partie SACA"/>
    <s v="466021413057"/>
    <s v="11  FEDERAAL WETENSCHAPSBELEID"/>
    <x v="1"/>
    <n v="850"/>
    <n v="80.162714735059268"/>
    <s v="02. Milieubeheer en milieuzorg"/>
    <x v="9"/>
    <s v="Federale overheid"/>
    <x v="2"/>
    <x v="9"/>
    <s v="730 Andere programma's en projecten op internationaal vlak"/>
    <s v="730 Autres programmes et projets au niveau international"/>
    <x v="3"/>
    <n v="681.38307524800371"/>
  </r>
  <r>
    <s v="Contrac-Regeringsinit O&amp;O internationaal - Deel ADBA"/>
    <s v="Cont-Impuls gouver R&amp;D international - Partie SACA"/>
    <s v="466021413057"/>
    <s v="11  FEDERAAL WETENSCHAPSBELEID"/>
    <x v="1"/>
    <n v="850"/>
    <n v="2.9004355189934672"/>
    <s v="03. Exploratie en exploitatie van de ruimte"/>
    <x v="10"/>
    <s v="Federale overheid"/>
    <x v="2"/>
    <x v="9"/>
    <s v="730 Andere programma's en projecten op internationaal vlak"/>
    <s v="730 Autres programmes et projets au niveau international"/>
    <x v="3"/>
    <n v="24.653701911444472"/>
  </r>
  <r>
    <s v="Contrac-Regeringsinit O&amp;O internationaal - Deel ADBA"/>
    <s v="Cont-Impuls gouver R&amp;D international - Partie SACA"/>
    <s v="466021413057"/>
    <s v="11  FEDERAAL WETENSCHAPSBELEID"/>
    <x v="1"/>
    <n v="850"/>
    <n v="1.6936849745947253"/>
    <s v="11. Politieke en sociale systemen, structuren en processen"/>
    <x v="7"/>
    <s v="Federale overheid"/>
    <x v="2"/>
    <x v="9"/>
    <s v="730 Andere programma's en projecten op internationaal vlak"/>
    <s v="730 Autres programmes et projets au niveau international"/>
    <x v="3"/>
    <n v="14.396322284055167"/>
  </r>
  <r>
    <s v="Contrac-Regeringsinit O&amp;O internationaal - Deel ADBA"/>
    <s v="Cont-Impuls gouver R&amp;D international - Partie SACA"/>
    <s v="466021413057"/>
    <s v="11  FEDERAAL WETENSCHAPSBELEID"/>
    <x v="1"/>
    <n v="850"/>
    <n v="1.6936849745947253"/>
    <s v="12. Algemene kennisvooruitgang: O&amp;O gefinancierd uit algemene universiteitsfondsen (AUF)"/>
    <x v="3"/>
    <s v="Federale overheid"/>
    <x v="2"/>
    <x v="9"/>
    <s v="730 Andere programma's en projecten op internationaal vlak"/>
    <s v="730 Autres programmes et projets au niveau international"/>
    <x v="3"/>
    <n v="14.396322284055167"/>
  </r>
  <r>
    <s v="Contrac-Regeringsinit O&amp;O internationaal - Deel ADBA"/>
    <s v="Cont-Impuls gouver R&amp;D international - Partie SACA"/>
    <s v="466021413057"/>
    <s v="11  FEDERAAL WETENSCHAPSBELEID"/>
    <x v="1"/>
    <n v="850"/>
    <n v="13.549479796757803"/>
    <s v="13. Algemene kennisvooruitgang: O&amp;O gefinancierd uit andere bronnen dan AUF"/>
    <x v="1"/>
    <s v="Federale overheid"/>
    <x v="2"/>
    <x v="9"/>
    <s v="730 Andere programma's en projecten op internationaal vlak"/>
    <s v="730 Autres programmes et projets au niveau international"/>
    <x v="3"/>
    <n v="115.17057827244133"/>
  </r>
  <r>
    <s v="Contracten - O&amp;O - internationaal"/>
    <s v="Contrats - R&amp;D - international"/>
    <s v="466021450057"/>
    <s v="11  FEDERAAL WETENSCHAPSBELEID"/>
    <x v="1"/>
    <n v="1982"/>
    <n v="2.2384384653265883"/>
    <s v="01. Exploratie en exploitatie van het aardse milieu"/>
    <x v="8"/>
    <s v="Federale overheid"/>
    <x v="2"/>
    <x v="9"/>
    <s v="730 Andere programma's en projecten op internationaal vlak"/>
    <s v="730 Autres programmes et projets au niveau international"/>
    <x v="3"/>
    <n v="44.365850382772976"/>
  </r>
  <r>
    <s v="Contracten - O&amp;O - internationaal"/>
    <s v="Contrats - R&amp;D - international"/>
    <s v="466021450057"/>
    <s v="11  FEDERAAL WETENSCHAPSBELEID"/>
    <x v="1"/>
    <n v="1982"/>
    <n v="12.647177329095223"/>
    <s v="10. Cultuur, recreatie, godsdienst en media"/>
    <x v="5"/>
    <s v="Federale overheid"/>
    <x v="2"/>
    <x v="9"/>
    <s v="730 Andere programma's en projecten op internationaal vlak"/>
    <s v="730 Autres programmes et projets au niveau international"/>
    <x v="3"/>
    <n v="250.66705466266731"/>
  </r>
  <r>
    <s v="Contracten - O&amp;O - internationaal"/>
    <s v="Contrats - R&amp;D - international"/>
    <s v="466021450057"/>
    <s v="11  FEDERAAL WETENSCHAPSBELEID"/>
    <x v="1"/>
    <n v="1982"/>
    <n v="21.07862888182537"/>
    <s v="11. Politieke en sociale systemen, structuren en processen"/>
    <x v="7"/>
    <s v="Federale overheid"/>
    <x v="2"/>
    <x v="9"/>
    <s v="730 Andere programma's en projecten op internationaal vlak"/>
    <s v="730 Autres programmes et projets au niveau international"/>
    <x v="3"/>
    <n v="417.77842443777882"/>
  </r>
  <r>
    <s v="Contracten - O&amp;O - internationaal"/>
    <s v="Contrats - R&amp;D - international"/>
    <s v="466021450057"/>
    <s v="11  FEDERAAL WETENSCHAPSBELEID"/>
    <x v="1"/>
    <n v="1982"/>
    <n v="2.1078628881825372"/>
    <s v="12. Algemene kennisvooruitgang: O&amp;O gefinancierd uit algemene universiteitsfondsen (AUF)"/>
    <x v="3"/>
    <s v="Federale overheid"/>
    <x v="2"/>
    <x v="9"/>
    <s v="730 Andere programma's en projecten op internationaal vlak"/>
    <s v="730 Autres programmes et projets au niveau international"/>
    <x v="3"/>
    <n v="41.777842443777892"/>
  </r>
  <r>
    <s v="Contracten - O&amp;O - internationaal"/>
    <s v="Contrats - R&amp;D - international"/>
    <s v="466021450057"/>
    <s v="11  FEDERAAL WETENSCHAPSBELEID"/>
    <x v="1"/>
    <n v="1982"/>
    <n v="61.927892435570278"/>
    <s v="13. Algemene kennisvooruitgang: O&amp;O gefinancierd uit andere bronnen dan AUF"/>
    <x v="1"/>
    <s v="Federale overheid"/>
    <x v="2"/>
    <x v="9"/>
    <s v="730 Andere programma's en projecten op internationaal vlak"/>
    <s v="730 Autres programmes et projets au niveau international"/>
    <x v="3"/>
    <n v="1227.4108280730029"/>
  </r>
  <r>
    <s v="Personeel voor de Ruimte"/>
    <s v="Personnel du spatial"/>
    <s v="466022110020"/>
    <s v="11  FEDERAAL WETENSCHAPSBELEID"/>
    <x v="1"/>
    <n v="910"/>
    <n v="55"/>
    <s v="03. Exploratie en exploitatie van de ruimte"/>
    <x v="10"/>
    <s v="Federale overheid"/>
    <x v="2"/>
    <x v="9"/>
    <s v="710 Ruimteprogramma's en -organisaties"/>
    <s v="710 Programmes et organisations dans le domaine de l'espace"/>
    <x v="3"/>
    <n v="500.5"/>
  </r>
  <r>
    <s v="Federale ondersteuning vh ruimtevaartonderzoek en operationele steun"/>
    <s v="Soutien fédéral à la recherche spatiale et appui opérationnel"/>
    <s v="466022121121"/>
    <s v="11  FEDERAAL WETENSCHAPSBELEID"/>
    <x v="1"/>
    <n v="625"/>
    <n v="100"/>
    <s v="03. Exploratie en exploitatie van de ruimte"/>
    <x v="10"/>
    <s v="Federale overheid"/>
    <x v="2"/>
    <x v="9"/>
    <s v="710 Ruimteprogramma's en -organisaties"/>
    <s v="710 Programmes et organisations dans le domaine de l'espace"/>
    <x v="3"/>
    <n v="625"/>
  </r>
  <r>
    <s v="Beheer van Ruimte"/>
    <s v="Gestion du spacial"/>
    <s v="466022121122"/>
    <s v="11  FEDERAAL WETENSCHAPSBELEID"/>
    <x v="1"/>
    <n v="523"/>
    <n v="100"/>
    <s v="03. Exploratie en exploitatie van de ruimte"/>
    <x v="10"/>
    <s v="Federale overheid"/>
    <x v="2"/>
    <x v="9"/>
    <s v="710 Ruimteprogramma's en -organisaties"/>
    <s v="710 Programmes et organisations dans le domaine de l'espace"/>
    <x v="3"/>
    <n v="523"/>
  </r>
  <r>
    <s v="ESA-ruimtevaartprogramma's"/>
    <s v="Programmes spatiaux ASE"/>
    <s v="466022354012"/>
    <s v="11  FEDERAAL WETENSCHAPSBELEID"/>
    <x v="1"/>
    <n v="196943"/>
    <n v="100"/>
    <s v="03. Exploratie en exploitatie van de ruimte"/>
    <x v="10"/>
    <s v="Federale overheid"/>
    <x v="2"/>
    <x v="9"/>
    <s v="710 Ruimteprogramma's en -organisaties"/>
    <s v="710 Programmes et organisations dans le domaine de l'espace"/>
    <x v="3"/>
    <n v="196943"/>
  </r>
  <r>
    <s v="Fedondersteun ruimtevaart - Deel ADBA"/>
    <s v="Soutien fed rech spatiale - Partie SACA"/>
    <s v="466022413021"/>
    <s v="11  FEDERAAL WETENSCHAPSBELEID"/>
    <x v="1"/>
    <n v="1334"/>
    <n v="100"/>
    <s v="03. Exploratie en exploitatie van de ruimte"/>
    <x v="10"/>
    <s v="Federale overheid"/>
    <x v="2"/>
    <x v="9"/>
    <s v="710 Ruimteprogramma's en -organisaties"/>
    <s v="710 Programmes et organisations dans le domaine de l'espace"/>
    <x v="3"/>
    <n v="1334"/>
  </r>
  <r>
    <s v="Federale ondersteuning ruimtevaart"/>
    <s v="Soutien fédérale spatiale"/>
    <s v="466022450021"/>
    <s v="11  FEDERAAL WETENSCHAPSBELEID"/>
    <x v="1"/>
    <n v="3114"/>
    <n v="100"/>
    <s v="03. Exploratie en exploitatie van de ruimte"/>
    <x v="10"/>
    <s v="Federale overheid"/>
    <x v="2"/>
    <x v="9"/>
    <s v="710 Ruimteprogramma's en -organisaties"/>
    <s v="710 Programmes et organisations dans le domaine de l'espace"/>
    <x v="3"/>
    <n v="3114"/>
  </r>
  <r>
    <s v="Ruimtevaartprogramma's buiten ESA"/>
    <s v="Programmes spatiaux hors ASE"/>
    <s v="466022544161"/>
    <s v="11  FEDERAAL WETENSCHAPSBELEID"/>
    <x v="1"/>
    <n v="3044"/>
    <n v="100"/>
    <s v="03. Exploratie en exploitatie van de ruimte"/>
    <x v="10"/>
    <s v="Federale overheid"/>
    <x v="2"/>
    <x v="9"/>
    <s v="710 Ruimteprogramma's en -organisaties"/>
    <s v="710 Programmes et organisations dans le domaine de l'espace"/>
    <x v="3"/>
    <n v="3044"/>
  </r>
  <r>
    <s v="Von Karman  Instituut"/>
    <s v="Institut Von Karman"/>
    <s v="466023354001"/>
    <s v="11  FEDERAAL WETENSCHAPSBELEID"/>
    <x v="1"/>
    <n v="2292"/>
    <n v="100"/>
    <s v="04. Transport, telecommunicatie en andere infrastructuur"/>
    <x v="11"/>
    <s v="Federale overheid"/>
    <x v="2"/>
    <x v="9"/>
    <s v="720 Andere Belgische bijdragen aan internationale organisaties, instellingen en verenigingen"/>
    <s v="720 Autres contributions belges aux organisations, institutions et associations internationales"/>
    <x v="3"/>
    <n v="2292"/>
  </r>
  <r>
    <s v="Secretariaten EUREKA (techn. + audiovis.)"/>
    <s v="Secrétariats EUREKA (techn. + audiovis.)"/>
    <s v="466023354002"/>
    <s v="11  FEDERAAL WETENSCHAPSBELEID"/>
    <x v="1"/>
    <n v="624"/>
    <n v="55"/>
    <s v="06. Industriële productie en technologie"/>
    <x v="0"/>
    <s v="Federale overheid"/>
    <x v="2"/>
    <x v="9"/>
    <s v="720 Andere Belgische bijdragen aan internationale organisaties, instellingen en verenigingen"/>
    <s v="720 Autres contributions belges aux organisations, institutions et associations internationales"/>
    <x v="3"/>
    <n v="343.2"/>
  </r>
  <r>
    <s v="Intergouvernementele organisaties"/>
    <s v="Organisations intergouvernementales"/>
    <s v="466023354021"/>
    <s v="11  FEDERAAL WETENSCHAPSBELEID"/>
    <x v="1"/>
    <n v="24463"/>
    <n v="54.228574329076842"/>
    <s v="01. Exploratie en exploitatie van het aardse milieu"/>
    <x v="8"/>
    <s v="Federale overheid"/>
    <x v="2"/>
    <x v="9"/>
    <s v="720 Andere Belgische bijdragen aan internationale organisaties, instellingen en verenigingen"/>
    <s v="720 Autres contributions belges aux organisations, institutions et associations internationales"/>
    <x v="3"/>
    <n v="13265.936138122068"/>
  </r>
  <r>
    <s v="Intergouvernementele organisaties"/>
    <s v="Organisations intergouvernementales"/>
    <s v="466023354021"/>
    <s v="11  FEDERAAL WETENSCHAPSBELEID"/>
    <x v="1"/>
    <n v="24463"/>
    <n v="20.76399312580217"/>
    <s v="03. Exploratie en exploitatie van de ruimte"/>
    <x v="10"/>
    <s v="Federale overheid"/>
    <x v="2"/>
    <x v="9"/>
    <s v="720 Andere Belgische bijdragen aan internationale organisaties, instellingen en verenigingen"/>
    <s v="720 Autres contributions belges aux organisations, institutions et associations internationales"/>
    <x v="3"/>
    <n v="5079.4956383649851"/>
  </r>
  <r>
    <s v="Intergouvernementele organisaties"/>
    <s v="Organisations intergouvernementales"/>
    <s v="466023354021"/>
    <s v="11  FEDERAAL WETENSCHAPSBELEID"/>
    <x v="1"/>
    <n v="24463"/>
    <n v="25.007432545120984"/>
    <s v="13. Algemene kennisvooruitgang: O&amp;O gefinancierd uit andere bronnen dan AUF"/>
    <x v="1"/>
    <s v="Federale overheid"/>
    <x v="2"/>
    <x v="9"/>
    <s v="720 Andere Belgische bijdragen aan internationale organisaties, instellingen en verenigingen"/>
    <s v="720 Autres contributions belges aux organisations, institutions et associations internationales"/>
    <x v="3"/>
    <n v="6117.568223512947"/>
  </r>
  <r>
    <s v="Internationale organisaties"/>
    <s v="Organisations internationales"/>
    <s v="466023354022"/>
    <s v="11  FEDERAAL WETENSCHAPSBELEID"/>
    <x v="1"/>
    <n v="264"/>
    <n v="100"/>
    <s v="10. Cultuur, recreatie, godsdienst en media"/>
    <x v="5"/>
    <s v="Federale overheid"/>
    <x v="2"/>
    <x v="9"/>
    <s v="720 Andere Belgische bijdragen aan internationale organisaties, instellingen en verenigingen"/>
    <s v="720 Autres contributions belges aux organisations, institutions et associations internationales"/>
    <x v="3"/>
    <n v="264"/>
  </r>
  <r>
    <s v="Deelname van de Academiën en de daaraan verbonden organismen"/>
    <s v="Participation des Académies et org. qui y sont liés"/>
    <s v="466023354023"/>
    <s v="11  FEDERAAL WETENSCHAPSBELEID"/>
    <x v="1"/>
    <n v="265"/>
    <n v="100"/>
    <s v="10. Cultuur, recreatie, godsdienst en media"/>
    <x v="5"/>
    <s v="Federale overheid"/>
    <x v="2"/>
    <x v="9"/>
    <s v="720 Andere Belgische bijdragen aan internationale organisaties, instellingen en verenigingen"/>
    <s v="720 Autres contributions belges aux organisations, institutions et associations internationales"/>
    <x v="3"/>
    <n v="265"/>
  </r>
  <r>
    <s v="Bezoldiging Rijkspersoneel (WRI)"/>
    <s v="Rémunérations personnel statutaire (ESF)"/>
    <s v="466030110003"/>
    <s v="11  FEDERAAL WETENSCHAPSBELEID"/>
    <x v="1"/>
    <n v="46100"/>
    <n v="20.39924419196128"/>
    <s v="03. Exploratie en exploitatie van de ruimte"/>
    <x v="10"/>
    <s v="Federale overheid"/>
    <x v="2"/>
    <x v="9"/>
    <s v="211 Basisfinanciering, werking, investeringen van de WI"/>
    <s v="211 Financement de base, fonctionnement, investissements des IS"/>
    <x v="5"/>
    <n v="9404.0515724941506"/>
  </r>
  <r>
    <s v="Bezoldiging Rijkspersoneel (WRI)"/>
    <s v="Rémunérations personnel statutaire (ESF)"/>
    <s v="466030110003"/>
    <s v="11  FEDERAAL WETENSCHAPSBELEID"/>
    <x v="1"/>
    <n v="46100"/>
    <n v="10.660240641946098"/>
    <s v="10. Cultuur, recreatie, godsdienst en media"/>
    <x v="5"/>
    <s v="Federale overheid"/>
    <x v="2"/>
    <x v="9"/>
    <s v="211 Basisfinanciering, werking, investeringen van de WI"/>
    <s v="211 Financement de base, fonctionnement, investissements des IS"/>
    <x v="5"/>
    <n v="4914.3709359371514"/>
  </r>
  <r>
    <s v="Bezoldiging Rijkspersoneel (WRI)"/>
    <s v="Rémunérations personnel statutaire (ESF)"/>
    <s v="466030110003"/>
    <s v="11  FEDERAAL WETENSCHAPSBELEID"/>
    <x v="1"/>
    <n v="46100"/>
    <n v="1.3525857135614812"/>
    <s v="11. Politieke en sociale systemen, structuren en processen"/>
    <x v="7"/>
    <s v="Federale overheid"/>
    <x v="2"/>
    <x v="9"/>
    <s v="211 Basisfinanciering, werking, investeringen van de WI"/>
    <s v="211 Financement de base, fonctionnement, investissements des IS"/>
    <x v="5"/>
    <n v="623.54201395184282"/>
  </r>
  <r>
    <s v="Bezoldiging Rijkspersoneel (WRI)"/>
    <s v="Rémunérations personnel statutaire (ESF)"/>
    <s v="466030110003"/>
    <s v="11  FEDERAAL WETENSCHAPSBELEID"/>
    <x v="1"/>
    <n v="46100"/>
    <n v="22.587929452531142"/>
    <s v="13. Algemene kennisvooruitgang: O&amp;O gefinancierd uit andere bronnen dan AUF"/>
    <x v="1"/>
    <s v="Federale overheid"/>
    <x v="2"/>
    <x v="9"/>
    <s v="211 Basisfinanciering, werking, investeringen van de WI"/>
    <s v="211 Financement de base, fonctionnement, investissements des IS"/>
    <x v="5"/>
    <n v="10413.035477616857"/>
  </r>
  <r>
    <s v="Bezoldiging niet-statutair personeel (WRI)"/>
    <s v="Rémunérations personnel non statutaire (ESF)"/>
    <s v="466030110004"/>
    <s v="11  FEDERAAL WETENSCHAPSBELEID"/>
    <x v="1"/>
    <n v="18645"/>
    <n v="20.39924419196128"/>
    <s v="03. Exploratie en exploitatie van de ruimte"/>
    <x v="10"/>
    <s v="Federale overheid"/>
    <x v="2"/>
    <x v="9"/>
    <s v="211 Basisfinanciering, werking, investeringen van de WI"/>
    <s v="211 Financement de base, fonctionnement, investissements des IS"/>
    <x v="5"/>
    <n v="3803.4390795911809"/>
  </r>
  <r>
    <s v="Bezoldiging niet-statutair personeel (WRI)"/>
    <s v="Rémunérations personnel non statutaire (ESF)"/>
    <s v="466030110004"/>
    <s v="11  FEDERAAL WETENSCHAPSBELEID"/>
    <x v="1"/>
    <n v="18645"/>
    <n v="10.660240641946098"/>
    <s v="10. Cultuur, recreatie, godsdienst en media"/>
    <x v="5"/>
    <s v="Federale overheid"/>
    <x v="2"/>
    <x v="9"/>
    <s v="211 Basisfinanciering, werking, investeringen van de WI"/>
    <s v="211 Financement de base, fonctionnement, investissements des IS"/>
    <x v="5"/>
    <n v="1987.60186769085"/>
  </r>
  <r>
    <s v="Bezoldiging niet-statutair personeel (WRI)"/>
    <s v="Rémunérations personnel non statutaire (ESF)"/>
    <s v="466030110004"/>
    <s v="11  FEDERAAL WETENSCHAPSBELEID"/>
    <x v="1"/>
    <n v="18645"/>
    <n v="1.3525857135614812"/>
    <s v="11. Politieke en sociale systemen, structuren en processen"/>
    <x v="7"/>
    <s v="Federale overheid"/>
    <x v="2"/>
    <x v="9"/>
    <s v="211 Basisfinanciering, werking, investeringen van de WI"/>
    <s v="211 Financement de base, fonctionnement, investissements des IS"/>
    <x v="5"/>
    <n v="252.18960629353816"/>
  </r>
  <r>
    <s v="Bezoldiging niet-statutair personeel (WRI)"/>
    <s v="Rémunérations personnel non statutaire (ESF)"/>
    <s v="466030110004"/>
    <s v="11  FEDERAAL WETENSCHAPSBELEID"/>
    <x v="1"/>
    <n v="18645"/>
    <n v="22.587929452531142"/>
    <s v="13. Algemene kennisvooruitgang: O&amp;O gefinancierd uit andere bronnen dan AUF"/>
    <x v="1"/>
    <s v="Federale overheid"/>
    <x v="2"/>
    <x v="9"/>
    <s v="211 Basisfinanciering, werking, investeringen van de WI"/>
    <s v="211 Financement de base, fonctionnement, investissements des IS"/>
    <x v="5"/>
    <n v="4211.5194464244314"/>
  </r>
  <r>
    <s v="Dotatie 'Koninklijke Bibliotheek Albert I'"/>
    <s v="Dotation Bibliothèque royale Albert Ier"/>
    <s v="466031413010"/>
    <s v="11  FEDERAAL WETENSCHAPSBELEID"/>
    <x v="1"/>
    <n v="6174"/>
    <n v="55"/>
    <s v="10. Cultuur, recreatie, godsdienst en media"/>
    <x v="5"/>
    <s v="Federale overheid"/>
    <x v="2"/>
    <x v="9"/>
    <s v="211 Basisfinanciering, werking, investeringen van de WI"/>
    <s v="211 Financement de base, fonctionnement, investissements des IS"/>
    <x v="5"/>
    <n v="3395.7"/>
  </r>
  <r>
    <s v="Dotatie Algemeen rijksarchief"/>
    <s v="Dotation Archives générales du Royaume"/>
    <s v="466031413011"/>
    <s v="11  FEDERAAL WETENSCHAPSBELEID"/>
    <x v="1"/>
    <n v="6232"/>
    <n v="55"/>
    <s v="10. Cultuur, recreatie, godsdienst en media"/>
    <x v="5"/>
    <s v="Federale overheid"/>
    <x v="2"/>
    <x v="9"/>
    <s v="211 Basisfinanciering, werking, investeringen van de WI"/>
    <s v="211 Financement de base, fonctionnement, investissements des IS"/>
    <x v="5"/>
    <n v="3427.6"/>
  </r>
  <r>
    <s v="Dotatie KMI"/>
    <s v="Dotation IRM"/>
    <s v="466032413013"/>
    <s v="11  FEDERAAL WETENSCHAPSBELEID"/>
    <x v="1"/>
    <n v="4240"/>
    <n v="55"/>
    <s v="03. Exploratie en exploitatie van de ruimte"/>
    <x v="10"/>
    <s v="Federale overheid"/>
    <x v="2"/>
    <x v="9"/>
    <s v="211 Basisfinanciering, werking, investeringen van de WI"/>
    <s v="211 Financement de base, fonctionnement, investissements des IS"/>
    <x v="5"/>
    <n v="2332"/>
  </r>
  <r>
    <s v="Dotatie Belgisch Instituut voor Ruimte-aëronomie"/>
    <s v="Dotation Institut d'Aéronomie spatiale de Belgique"/>
    <s v="466032413014"/>
    <s v="11  FEDERAAL WETENSCHAPSBELEID"/>
    <x v="1"/>
    <n v="1224"/>
    <n v="55"/>
    <s v="03. Exploratie en exploitatie van de ruimte"/>
    <x v="10"/>
    <s v="Federale overheid"/>
    <x v="2"/>
    <x v="9"/>
    <s v="211 Basisfinanciering, werking, investeringen van de WI"/>
    <s v="211 Financement de base, fonctionnement, investissements des IS"/>
    <x v="5"/>
    <n v="673.2"/>
  </r>
  <r>
    <s v="Dotatie Koninklijke Sterrenwacht"/>
    <s v="Dotation Observatoire Royal"/>
    <s v="466032413015"/>
    <s v="11  FEDERAAL WETENSCHAPSBELEID"/>
    <x v="1"/>
    <n v="4323"/>
    <n v="55"/>
    <s v="03. Exploratie en exploitatie van de ruimte"/>
    <x v="10"/>
    <s v="Federale overheid"/>
    <x v="2"/>
    <x v="9"/>
    <s v="211 Basisfinanciering, werking, investeringen van de WI"/>
    <s v="211 Financement de base, fonctionnement, investissements des IS"/>
    <x v="5"/>
    <n v="2377.65"/>
  </r>
  <r>
    <s v="Dotatie aan het KMI: beheer gemeenschappelijke sector"/>
    <s v="Dotation à l'IRM: gestion du secteur commun"/>
    <s v="466032413016"/>
    <s v="11  FEDERAAL WETENSCHAPSBELEID"/>
    <x v="1"/>
    <n v="1136"/>
    <n v="55"/>
    <s v="03. Exploratie en exploitatie van de ruimte"/>
    <x v="10"/>
    <s v="Federale overheid"/>
    <x v="2"/>
    <x v="9"/>
    <s v="211 Basisfinanciering, werking, investeringen van de WI"/>
    <s v="211 Financement de base, fonctionnement, investissements des IS"/>
    <x v="5"/>
    <n v="624.79999999999995"/>
  </r>
  <r>
    <s v="Dotatie Koninklijk Instituut voor Natuurwetenschappen (KINW)"/>
    <s v="Dotation Institut royal des Sciences naturelles (IRSN)"/>
    <s v="466033413017"/>
    <s v="11  FEDERAAL WETENSCHAPSBELEID"/>
    <x v="1"/>
    <n v="8973"/>
    <n v="55"/>
    <s v="13. Algemene kennisvooruitgang: O&amp;O gefinancierd uit andere bronnen dan AUF"/>
    <x v="1"/>
    <s v="Federale overheid"/>
    <x v="2"/>
    <x v="9"/>
    <s v="211 Basisfinanciering, werking, investeringen van de WI"/>
    <s v="211 Financement de base, fonctionnement, investissements des IS"/>
    <x v="5"/>
    <n v="4935.1499999999996"/>
  </r>
  <r>
    <s v="Dotatie Koninklijke Museum voor Midden Afrika (KMMA)"/>
    <s v="Dotation musée royal d' Afrique centrale (MRAC)"/>
    <s v="466033413018"/>
    <s v="11  FEDERAAL WETENSCHAPSBELEID"/>
    <x v="1"/>
    <n v="3468"/>
    <n v="55"/>
    <s v="13. Algemene kennisvooruitgang: O&amp;O gefinancierd uit andere bronnen dan AUF"/>
    <x v="1"/>
    <s v="Federale overheid"/>
    <x v="2"/>
    <x v="9"/>
    <s v="211 Basisfinanciering, werking, investeringen van de WI"/>
    <s v="211 Financement de base, fonctionnement, investissements des IS"/>
    <x v="5"/>
    <n v="1907.4"/>
  </r>
  <r>
    <s v="Dotatie Koninklijke Musea voor Kunst en Geschiedenis"/>
    <s v="Dotation Musées Royaux d'Art et d'Histoire"/>
    <s v="466034413019"/>
    <s v="11  FEDERAAL WETENSCHAPSBELEID"/>
    <x v="1"/>
    <n v="4888"/>
    <n v="55"/>
    <s v="10. Cultuur, recreatie, godsdienst en media"/>
    <x v="5"/>
    <s v="Federale overheid"/>
    <x v="2"/>
    <x v="9"/>
    <s v="211 Basisfinanciering, werking, investeringen van de WI"/>
    <s v="211 Financement de base, fonctionnement, investissements des IS"/>
    <x v="5"/>
    <n v="2688.4"/>
  </r>
  <r>
    <s v="Dotatie Koninklijke Musea voor Schone Kunsten"/>
    <s v="Dotation Musées Royaux des Beaux-Arts"/>
    <s v="466034413020"/>
    <s v="11  FEDERAAL WETENSCHAPSBELEID"/>
    <x v="1"/>
    <n v="3824"/>
    <n v="55"/>
    <s v="10. Cultuur, recreatie, godsdienst en media"/>
    <x v="5"/>
    <s v="Federale overheid"/>
    <x v="2"/>
    <x v="9"/>
    <s v="211 Basisfinanciering, werking, investeringen van de WI"/>
    <s v="211 Financement de base, fonctionnement, investissements des IS"/>
    <x v="5"/>
    <n v="2103.1999999999998"/>
  </r>
  <r>
    <s v="Dotatie Koninklijk Instituut voor het Kunstpatrimonium"/>
    <s v="Dotation Institut Royal du Patrimoine artistique"/>
    <s v="466034413022"/>
    <s v="11  FEDERAAL WETENSCHAPSBELEID"/>
    <x v="1"/>
    <n v="1273"/>
    <n v="55"/>
    <s v="10. Cultuur, recreatie, godsdienst en media"/>
    <x v="5"/>
    <s v="Federale overheid"/>
    <x v="2"/>
    <x v="9"/>
    <s v="211 Basisfinanciering, werking, investeringen van de WI"/>
    <s v="211 Financement de base, fonctionnement, investissements des IS"/>
    <x v="5"/>
    <n v="700.15"/>
  </r>
  <r>
    <s v="ICCROM (International Centre for the Study of the _x000a_Preservation and Restoration of Cultural Property)"/>
    <s v="ICCROM (Centre international d'études pour la conservation et la restauration des biens culturels)"/>
    <s v="466035354010"/>
    <s v="11  FEDERAAL WETENSCHAPSBELEID"/>
    <x v="1"/>
    <n v="41"/>
    <n v="20"/>
    <s v="10. Cultuur, recreatie, godsdienst en media"/>
    <x v="5"/>
    <s v="Federale overheid"/>
    <x v="2"/>
    <x v="9"/>
    <s v="720 Andere Belgische bijdragen aan internationale organisaties, instellingen en verenigingen"/>
    <s v="720 Autres contributions belges aux organisations, institutions et associations internationales"/>
    <x v="3"/>
    <n v="8.1999999999999993"/>
  </r>
  <r>
    <s v="Koninklijk Filmarchief"/>
    <s v="Cinémathèque royale"/>
    <s v="466036416010"/>
    <s v="11  FEDERAAL WETENSCHAPSBELEID"/>
    <x v="1"/>
    <n v="2433"/>
    <n v="20"/>
    <s v="10. Cultuur, recreatie, godsdienst en media"/>
    <x v="5"/>
    <s v="Federale overheid"/>
    <x v="2"/>
    <x v="9"/>
    <s v="323 Subsidies aan instellingen en verenigingen n.e.g."/>
    <s v="323 Subventions aux institutions et associations n.c.a."/>
    <x v="6"/>
    <n v="486.6"/>
  </r>
  <r>
    <s v="Bureautica-systeem/informatica FWI"/>
    <s v="Système bureautique/informatique ESF"/>
    <s v="466037121104"/>
    <s v="11  FEDERAAL WETENSCHAPSBELEID"/>
    <x v="1"/>
    <n v="59"/>
    <n v="55"/>
    <s v="10. Cultuur, recreatie, godsdienst en media"/>
    <x v="5"/>
    <s v="Federale overheid"/>
    <x v="2"/>
    <x v="9"/>
    <s v="212 Aanvullende financiering van de WI"/>
    <s v="212 Financement complémentaire des IS"/>
    <x v="5"/>
    <n v="32.450000000000003"/>
  </r>
  <r>
    <s v="Steunmaatregelen ten voordele van de FWI"/>
    <s v="Activités d'appui en faveur des ESF"/>
    <s v="466037121112"/>
    <s v="11  FEDERAAL WETENSCHAPSBELEID"/>
    <x v="1"/>
    <n v="895"/>
    <n v="55"/>
    <s v="10. Cultuur, recreatie, godsdienst en media"/>
    <x v="5"/>
    <s v="Federale overheid"/>
    <x v="2"/>
    <x v="9"/>
    <s v="212 Aanvullende financiering van de WI"/>
    <s v="212 Financement complémentaire des IS"/>
    <x v="5"/>
    <n v="492.25"/>
  </r>
  <r>
    <s v="Publiek-privé partnerschap digitalisering FWI's en SOMA - bijkomende financiering"/>
    <s v="Partenariat public-privé digitalisation ESF et CEGES - financement complémentaire"/>
    <s v="466037121117"/>
    <s v="11  FEDERAAL WETENSCHAPSBELEID"/>
    <x v="1"/>
    <n v="1621"/>
    <n v="15"/>
    <s v="10. Cultuur, recreatie, godsdienst en media"/>
    <x v="5"/>
    <s v="Federale overheid"/>
    <x v="2"/>
    <x v="9"/>
    <s v="321 Subsidies reizen, beurzen, congressen, publikaties, tentoonstellingen..."/>
    <s v="321 Subventions, voyages, bourses, congrès, publications, expositions..."/>
    <x v="6"/>
    <n v="243.15"/>
  </r>
  <r>
    <s v="Specifieke behoeften FWI"/>
    <s v="Besoins spécifiques ESF"/>
    <s v="466037413011"/>
    <s v="11  FEDERAAL WETENSCHAPSBELEID"/>
    <x v="1"/>
    <n v="31"/>
    <n v="55"/>
    <s v="10. Cultuur, recreatie, godsdienst en media"/>
    <x v="5"/>
    <s v="Federale overheid"/>
    <x v="2"/>
    <x v="9"/>
    <s v="211 Basisfinanciering, werking, investeringen van de WI"/>
    <s v="211 Financement de base, fonctionnement, investissements des IS"/>
    <x v="5"/>
    <n v="17.05"/>
  </r>
  <r>
    <s v="Onderzoekenveloppe van FWI "/>
    <s v="Enveloppe recherche des ESF"/>
    <s v="466037413014"/>
    <s v="11  FEDERAAL WETENSCHAPSBELEID"/>
    <x v="1"/>
    <n v="1440"/>
    <n v="37.089534894475058"/>
    <s v="03. Exploratie en exploitatie van de ruimte"/>
    <x v="10"/>
    <s v="Federale overheid"/>
    <x v="2"/>
    <x v="9"/>
    <s v="440 FCFO - Fonds voor Collectief Fundamenteel Onderzoek-initiatief minister"/>
    <s v="440 FRFC - Fonds de la Recherche fondamentale collective-initiative ministérielle"/>
    <x v="0"/>
    <n v="534.08930248044078"/>
  </r>
  <r>
    <s v="Onderzoekenveloppe van FWI "/>
    <s v="Enveloppe recherche des ESF"/>
    <s v="466037413014"/>
    <s v="11  FEDERAAL WETENSCHAPSBELEID"/>
    <x v="1"/>
    <n v="1440"/>
    <n v="19.382255712629266"/>
    <s v="10. Cultuur, recreatie, godsdienst en media"/>
    <x v="5"/>
    <s v="Federale overheid"/>
    <x v="2"/>
    <x v="9"/>
    <s v="440 FCFO - Fonds voor Collectief Fundamenteel Onderzoek-initiatief minister"/>
    <s v="440 FRFC - Fonds de la Recherche fondamentale collective-initiative ministérielle"/>
    <x v="0"/>
    <n v="279.10448226186145"/>
  </r>
  <r>
    <s v="Onderzoekenveloppe van FWI "/>
    <s v="Enveloppe recherche des ESF"/>
    <s v="466037413014"/>
    <s v="11  FEDERAAL WETENSCHAPSBELEID"/>
    <x v="1"/>
    <n v="1440"/>
    <n v="2.4592467519299657"/>
    <s v="11. Politieke en sociale systemen, structuren en processen"/>
    <x v="7"/>
    <s v="Federale overheid"/>
    <x v="2"/>
    <x v="9"/>
    <s v="440 FCFO - Fonds voor Collectief Fundamenteel Onderzoek-initiatief minister"/>
    <s v="440 FRFC - Fonds de la Recherche fondamentale collective-initiative ministérielle"/>
    <x v="0"/>
    <n v="35.413153227791504"/>
  </r>
  <r>
    <s v="Onderzoekenveloppe van FWI "/>
    <s v="Enveloppe recherche des ESF"/>
    <s v="466037413014"/>
    <s v="11  FEDERAAL WETENSCHAPSBELEID"/>
    <x v="1"/>
    <n v="1440"/>
    <n v="41.068962640965715"/>
    <s v="13. Algemene kennisvooruitgang: O&amp;O gefinancierd uit andere bronnen dan AUF"/>
    <x v="1"/>
    <s v="Federale overheid"/>
    <x v="2"/>
    <x v="9"/>
    <s v="440 FCFO - Fonds voor Collectief Fundamenteel Onderzoek-initiatief minister"/>
    <s v="440 FRFC - Fonds de la Recherche fondamentale collective-initiative ministérielle"/>
    <x v="0"/>
    <n v="591.39306202990633"/>
  </r>
  <r>
    <s v="Belgian American Education Foundation"/>
    <s v="Belgian American Education Foundation"/>
    <s v="466043330003"/>
    <s v="11  FEDERAAL WETENSCHAPSBELEID"/>
    <x v="1"/>
    <n v="48"/>
    <n v="100"/>
    <s v="09. Opvoeding"/>
    <x v="2"/>
    <s v="Federale overheid"/>
    <x v="2"/>
    <x v="9"/>
    <s v="720 Andere Belgische bijdragen aan internationale organisaties, instellingen en verenigingen"/>
    <s v="720 Autres contributions belges aux organisations, institutions et associations internationales"/>
    <x v="3"/>
    <n v="48"/>
  </r>
  <r>
    <s v="Dotatie Franse Gemeenschap"/>
    <s v="Dotation communauté française"/>
    <s v="466204452402"/>
    <s v="11  FEDERAAL WETENSCHAPSBELEID"/>
    <x v="1"/>
    <n v="1796"/>
    <n v="55"/>
    <s v="08. Landbouw"/>
    <x v="6"/>
    <s v="Federale overheid"/>
    <x v="2"/>
    <x v="9"/>
    <s v="211 Basisfinanciering, werking, investeringen van de WI"/>
    <s v="211 Financement de base, fonctionnement, investissements des IS"/>
    <x v="5"/>
    <n v="987.8"/>
  </r>
  <r>
    <s v="Dotatie Vlaamse Gemeenschap"/>
    <s v="Dotation communauté flamande"/>
    <s v="466204452501"/>
    <s v="11  FEDERAAL WETENSCHAPSBELEID"/>
    <x v="1"/>
    <n v="7124"/>
    <n v="55"/>
    <s v="08. Landbouw"/>
    <x v="6"/>
    <s v="Federale overheid"/>
    <x v="2"/>
    <x v="9"/>
    <s v="211 Basisfinanciering, werking, investeringen van de WI"/>
    <s v="211 Financement de base, fonctionnement, investissements des IS"/>
    <x v="5"/>
    <n v="3918.2"/>
  </r>
  <r>
    <s v="FWO Fundamenteel Onderzoek"/>
    <s v="FWO Fundamenteel Onderzoek"/>
    <s v="0EE162"/>
    <m/>
    <x v="0"/>
    <n v="227195"/>
    <n v="100"/>
    <s v="13. Algemene kennisvooruitgang: O&amp;O gefinancierd uit andere bronnen dan AUF"/>
    <x v="1"/>
    <s v="Vlaamse overheid"/>
    <x v="3"/>
    <x v="9"/>
    <s v="510 NFWO - Nationaal Fonds voor Wetenschappelijk Onderzoek"/>
    <s v="510 FNRS - Fonds national de Recherche scientifique"/>
    <x v="2"/>
    <n v="227195"/>
  </r>
  <r>
    <s v="FWO Klinisch Wetenschapelijk Onderzoek"/>
    <s v="FWO Klinisch Wetenschapelijk Onderzoek"/>
    <s v="0EE163"/>
    <m/>
    <x v="0"/>
    <n v="18179"/>
    <n v="100"/>
    <s v="07. Gezondheid"/>
    <x v="4"/>
    <s v="Vlaamse overheid"/>
    <x v="3"/>
    <x v="9"/>
    <s v="510 NFWO - Nationaal Fonds voor Wetenschappelijk Onderzoek"/>
    <s v="510 FNRS - Fonds national de Recherche scientifique"/>
    <x v="2"/>
    <n v="18179"/>
  </r>
  <r>
    <s v="FWO Strategisch Basisonderzoek"/>
    <s v="FWO Strategisch Basisonderzoek"/>
    <s v="0EE164"/>
    <m/>
    <x v="0"/>
    <n v="56009"/>
    <n v="100"/>
    <s v="06. Industriële productie en technologie"/>
    <x v="0"/>
    <s v="Vlaamse overheid"/>
    <x v="3"/>
    <x v="9"/>
    <s v="510 NFWO - Nationaal Fonds voor Wetenschappelijk Onderzoek"/>
    <s v="510 FNRS - Fonds national de Recherche scientifique"/>
    <x v="2"/>
    <n v="56009"/>
  </r>
  <r>
    <s v="FWO investeringen (middel)zware en bijzondere onderzoeksinfrastructuur"/>
    <s v="FWO investeringen (middel)zware en bijzondere onderzoeksinfrastructuur"/>
    <s v="0EE165"/>
    <m/>
    <x v="0"/>
    <n v="18571"/>
    <n v="100"/>
    <s v="13. Algemene kennisvooruitgang: O&amp;O gefinancierd uit andere bronnen dan AUF"/>
    <x v="1"/>
    <s v="Vlaamse overheid"/>
    <x v="3"/>
    <x v="9"/>
    <s v="510 NFWO - Nationaal Fonds voor Wetenschappelijk Onderzoek"/>
    <s v="510 FNRS - Fonds national de Recherche scientifique"/>
    <x v="2"/>
    <n v="18571"/>
  </r>
  <r>
    <s v="Cofinanciering Steunpunt Duurzaaam Materialenbeheer"/>
    <s v="Cofinanciering Steunpunt Duurzaaam Materialenbeheer"/>
    <s v="1EC10300"/>
    <m/>
    <x v="0"/>
    <n v="200"/>
    <n v="100"/>
    <s v="11. Politieke en sociale systemen, structuren en processen"/>
    <x v="7"/>
    <s v="Vlaamse overheid"/>
    <x v="3"/>
    <x v="9"/>
    <s v="313 Subsidies aan instellingen en verenigingen n.e.g."/>
    <s v="313 Subventions aux institutions et associations n.c.a."/>
    <x v="6"/>
    <n v="200"/>
  </r>
  <r>
    <s v="Uitgaven in het kader van internationale wetenschappelijke samenwerking"/>
    <s v="Uitgaven in het kader van internationale wetenschappelijke samenwerking"/>
    <s v="1EC10500"/>
    <m/>
    <x v="0"/>
    <n v="58"/>
    <n v="100"/>
    <s v="11. Politieke en sociale systemen, structuren en processen"/>
    <x v="7"/>
    <s v="Vlaamse overheid"/>
    <x v="3"/>
    <x v="9"/>
    <s v="730 Andere programma's en projecten op internationaal vlak"/>
    <s v="730 Autres programmes et projets au niveau international"/>
    <x v="3"/>
    <n v="58"/>
  </r>
  <r>
    <s v="Subsidie aan het Expertisecentrum Onderzoek en Ontwikkelingsmonitoring (ECOOM)"/>
    <s v="Subsidie aan het Expertisecentrum Onderzoek en Ontwikkelingsmonitoring (ECOOM)"/>
    <s v="1EC11000"/>
    <m/>
    <x v="0"/>
    <n v="2128"/>
    <n v="100"/>
    <s v="11. Politieke en sociale systemen, structuren en processen"/>
    <x v="7"/>
    <s v="Vlaamse overheid"/>
    <x v="3"/>
    <x v="9"/>
    <s v="313 Subsidies aan instellingen en verenigingen n.e.g."/>
    <s v="313 Subventions aux institutions et associations n.c.a."/>
    <x v="6"/>
    <n v="2128"/>
  </r>
  <r>
    <s v="Subsidies in het kader van internationale wetenschappelijke en innovatiesamenwerking"/>
    <s v="Subsidies in het kader van internationale wetenschappelijke en innovatiesamenwerking"/>
    <s v="1EC11100"/>
    <m/>
    <x v="0"/>
    <n v="929"/>
    <n v="100"/>
    <s v="11. Politieke en sociale systemen, structuren en processen"/>
    <x v="7"/>
    <s v="Vlaamse overheid"/>
    <x v="3"/>
    <x v="9"/>
    <s v="730 Andere programma's en projecten op internationaal vlak"/>
    <s v="730 Autres programmes et projets au niveau international"/>
    <x v="3"/>
    <n v="929"/>
  </r>
  <r>
    <s v="Steunpunt Economie en Ondernemen"/>
    <s v="Steunpunt Economie en Ondernemen"/>
    <s v="1EC12400"/>
    <m/>
    <x v="0"/>
    <n v="500"/>
    <n v="100"/>
    <s v="06. Industriële productie en technologie"/>
    <x v="0"/>
    <s v="Vlaamse overheid"/>
    <x v="3"/>
    <x v="9"/>
    <s v="313 Subsidies aan instellingen en verenigingen n.e.g."/>
    <s v="313 Subventions aux institutions et associations n.c.a."/>
    <x v="6"/>
    <n v="500"/>
  </r>
  <r>
    <s v="FONDS VOOR FLANKEREND ECONOMISCH BELEID"/>
    <s v="FONDS VOOR FLANKEREND ECONOMISCH BELEID"/>
    <s v="1EC320"/>
    <m/>
    <x v="0"/>
    <n v="4013"/>
    <n v="100"/>
    <s v="06. Industriële productie en technologie"/>
    <x v="0"/>
    <s v="Vlaamse overheid"/>
    <x v="3"/>
    <x v="9"/>
    <s v="313 Subsidies aan instellingen en verenigingen n.e.g."/>
    <s v="313 Subventions aux institutions et associations n.c.a."/>
    <x v="6"/>
    <n v="4013"/>
  </r>
  <r>
    <s v="EFRO/INTERREG project: Euradiomics: beeldvormingsgebaseerde Big Data voor beslissingsondersteunende systemen voor kankerbehandeling"/>
    <s v="EFRO/INTERREG project: Euradiomics: beeldvormingsgebaseerde Big Data voor beslissingsondersteunende systemen voor kankerbehandeling"/>
    <s v="1EC341"/>
    <m/>
    <x v="0"/>
    <n v="74.425749999999994"/>
    <n v="100"/>
    <s v="07. Gezondheid"/>
    <x v="4"/>
    <s v="Vlaamse overheid"/>
    <x v="3"/>
    <x v="9"/>
    <s v="420 GOA - Geconcerteerde onderzoekacties"/>
    <s v="420 ARC - Actions de Recherche concertées"/>
    <x v="0"/>
    <n v="74.425749999999994"/>
  </r>
  <r>
    <s v="EFRO/INTERREG project: BONE Bio-fabrication of Orthopaedics in a New Era"/>
    <s v="EFRO/INTERREG project: BONE Bio-fabrication of Orthopaedics in a New Era"/>
    <s v="1EC341"/>
    <m/>
    <x v="0"/>
    <n v="80.040073749999991"/>
    <n v="100"/>
    <s v="01. Exploratie en exploitatie van het aardse milieu"/>
    <x v="8"/>
    <s v="Vlaamse overheid"/>
    <x v="3"/>
    <x v="9"/>
    <s v="420 GOA - Geconcerteerde onderzoekacties"/>
    <s v="420 ARC - Actions de Recherche concertées"/>
    <x v="0"/>
    <n v="80.040073749999991"/>
  </r>
  <r>
    <s v="EFRO project: Centrum Bouw 4.0"/>
    <s v="EFRO project: Centrum Bouw 4.0"/>
    <s v="1EC341"/>
    <m/>
    <x v="0"/>
    <n v="214.76899999999998"/>
    <n v="100"/>
    <s v="04. Transport, telecommunicatie en andere infrastructuur"/>
    <x v="11"/>
    <s v="Vlaamse overheid"/>
    <x v="3"/>
    <x v="9"/>
    <s v="420 GOA - Geconcerteerde onderzoekacties"/>
    <s v="420 ARC - Actions de Recherche concertées"/>
    <x v="0"/>
    <n v="214.76899999999998"/>
  </r>
  <r>
    <s v="EFRO project: Ligno Value Pilot"/>
    <s v="EFRO project: Ligno Value Pilot"/>
    <s v="1EC341"/>
    <m/>
    <x v="0"/>
    <n v="330.54699999999997"/>
    <n v="100"/>
    <s v="06. Industriële productie en technologie"/>
    <x v="0"/>
    <s v="Vlaamse overheid"/>
    <x v="3"/>
    <x v="9"/>
    <s v="420 GOA - Geconcerteerde onderzoekacties"/>
    <s v="420 ARC - Actions de Recherche concertées"/>
    <x v="0"/>
    <n v="330.54699999999997"/>
  </r>
  <r>
    <s v="EFRO project: Log!Ville"/>
    <s v="EFRO project: Log!Ville"/>
    <s v="1EC341"/>
    <m/>
    <x v="0"/>
    <n v="526.90000000000009"/>
    <n v="100"/>
    <s v="04. Transport, telecommunicatie en andere infrastructuur"/>
    <x v="11"/>
    <s v="Vlaamse overheid"/>
    <x v="3"/>
    <x v="9"/>
    <s v="420 GOA - Geconcerteerde onderzoekacties"/>
    <s v="420 ARC - Actions de Recherche concertées"/>
    <x v="0"/>
    <n v="526.90000000000009"/>
  </r>
  <r>
    <s v="EFRO/INTERREG project: Nano4Sports"/>
    <s v="EFRO/INTERREG project: Nano4Sports"/>
    <s v="1EC341"/>
    <m/>
    <x v="0"/>
    <n v="528.83794450999994"/>
    <n v="100"/>
    <s v="07. Gezondheid"/>
    <x v="4"/>
    <s v="Vlaamse overheid"/>
    <x v="3"/>
    <x v="9"/>
    <s v="420 GOA - Geconcerteerde onderzoekacties"/>
    <s v="420 ARC - Actions de Recherche concertées"/>
    <x v="0"/>
    <n v="528.83794450999994"/>
  </r>
  <r>
    <s v="EFRO project: InQbet Accelerator"/>
    <s v="EFRO project: InQbet Accelerator"/>
    <s v="1EC341"/>
    <m/>
    <x v="0"/>
    <n v="603.84199999999998"/>
    <n v="100"/>
    <s v="04. Transport, telecommunicatie en andere infrastructuur"/>
    <x v="11"/>
    <s v="Vlaamse overheid"/>
    <x v="3"/>
    <x v="9"/>
    <s v="420 GOA - Geconcerteerde onderzoekacties"/>
    <s v="420 ARC - Actions de Recherche concertées"/>
    <x v="0"/>
    <n v="603.84199999999998"/>
  </r>
  <r>
    <s v="EFRO project: Bio BASE Flow"/>
    <s v="EFRO project: Bio BASE Flow"/>
    <s v="1EC341"/>
    <m/>
    <x v="0"/>
    <n v="735.19999999999993"/>
    <n v="100"/>
    <s v="01. Exploratie en exploitatie van het aardse milieu"/>
    <x v="8"/>
    <s v="Vlaamse overheid"/>
    <x v="3"/>
    <x v="9"/>
    <s v="420 GOA - Geconcerteerde onderzoekacties"/>
    <s v="420 ARC - Actions de Recherche concertées"/>
    <x v="0"/>
    <n v="735.2"/>
  </r>
  <r>
    <s v="EFRO project: Onderzoeksgebouw VEG-i-TEC"/>
    <s v="EFRO project: Onderzoeksgebouw VEG-i-TEC"/>
    <s v="1EC341"/>
    <m/>
    <x v="0"/>
    <n v="749.39499999999998"/>
    <n v="100"/>
    <s v="06. Industriële productie en technologie"/>
    <x v="0"/>
    <s v="Vlaamse overheid"/>
    <x v="3"/>
    <x v="9"/>
    <s v="420 GOA - Geconcerteerde onderzoekacties"/>
    <s v="420 ARC - Actions de Recherche concertées"/>
    <x v="0"/>
    <n v="749.39499999999998"/>
  </r>
  <r>
    <s v="PROVISIE VOOR INVESTERINGEN IN O&amp;O EN HET BEDRIJFSLEVEN: infrastructuur VIB"/>
    <s v="PROVISIE VOOR INVESTERINGEN IN O&amp;O EN HET BEDRIJFSLEVEN: infrastructuur VIB"/>
    <s v="1EC372"/>
    <m/>
    <x v="0"/>
    <n v="1000"/>
    <n v="100"/>
    <s v="06. Industriële productie en technologie"/>
    <x v="0"/>
    <s v="Vlaamse overheid"/>
    <x v="3"/>
    <x v="9"/>
    <s v="239 VIB - Vlaams Interuniversitair Instituut voor de Biotechnologie"/>
    <s v="239 VIB - Vlaams Interuniversitair Instituut voor de Biotechnologie"/>
    <x v="5"/>
    <n v="1000"/>
  </r>
  <r>
    <s v="PROVISIE VOOR INVESTERINGEN IN O&amp;O EN HET BEDRIJFSLEVEN - VLIZ"/>
    <s v="PROVISIE VOOR INVESTERINGEN IN O&amp;O EN HET BEDRIJFSLEVEN - VLIZ"/>
    <s v="1EC372"/>
    <m/>
    <x v="0"/>
    <n v="3000"/>
    <n v="100"/>
    <s v="06. Industriële productie en technologie"/>
    <x v="0"/>
    <s v="Vlaamse overheid"/>
    <x v="3"/>
    <x v="9"/>
    <s v="313 Subsidies aan instellingen en verenigingen n.e.g."/>
    <s v="313 Subventions aux institutions et associations n.c.a."/>
    <x v="6"/>
    <n v="3000"/>
  </r>
  <r>
    <s v="PROVISIE VOOR INVESTERINGEN IN O&amp;O EN HET BEDRIJFSLEVEN - FWO"/>
    <s v="PROVISIE VOOR INVESTERINGEN IN O&amp;O EN HET BEDRIJFSLEVEN - FWO"/>
    <s v="1EC372"/>
    <m/>
    <x v="0"/>
    <n v="30795"/>
    <n v="100"/>
    <s v="13. Algemene kennisvooruitgang: O&amp;O gefinancierd uit andere bronnen dan AUF"/>
    <x v="1"/>
    <s v="Vlaamse overheid"/>
    <x v="3"/>
    <x v="9"/>
    <s v="510 NFWO - Nationaal Fonds voor Wetenschappelijk Onderzoek"/>
    <s v="510 FNRS - Fonds national de Recherche scientifique"/>
    <x v="2"/>
    <n v="30795"/>
  </r>
  <r>
    <s v="Provisie - opstap O&amp;O - AMS "/>
    <s v="Provisie - opstap O&amp;O - AMS "/>
    <s v="1EE10400"/>
    <m/>
    <x v="0"/>
    <n v="57"/>
    <n v="100"/>
    <s v="12. Algemene kennisvooruitgang: O&amp;O gefinancierd uit algemene universiteitsfondsen (AUF)"/>
    <x v="3"/>
    <s v="Vlaamse overheid"/>
    <x v="3"/>
    <x v="9"/>
    <s v="111 Werkingsuitkering Nederlandstalige instellingen"/>
    <s v="111 Allocation de fonctionnement institutions néerlandophones"/>
    <x v="4"/>
    <n v="57"/>
  </r>
  <r>
    <s v="Provisie - opstap O&amp;O - Orpheus "/>
    <s v="Provisie - opstap O&amp;O - Orpheus "/>
    <s v="1EE10400"/>
    <m/>
    <x v="0"/>
    <n v="252"/>
    <n v="100"/>
    <s v="13. Algemene kennisvooruitgang: O&amp;O gefinancierd uit andere bronnen dan AUF"/>
    <x v="1"/>
    <s v="Vlaamse overheid"/>
    <x v="3"/>
    <x v="9"/>
    <s v="111 Werkingsuitkering Nederlandstalige instellingen"/>
    <s v="111 Allocation de fonctionnement institutions néerlandophones"/>
    <x v="4"/>
    <n v="252"/>
  </r>
  <r>
    <s v="Provisie - opstap O&amp;O - KMDA"/>
    <s v="Provisie - opstap O&amp;O - KMDA"/>
    <s v="1EE10400"/>
    <m/>
    <x v="0"/>
    <n v="345"/>
    <n v="100"/>
    <s v="13. Algemene kennisvooruitgang: O&amp;O gefinancierd uit andere bronnen dan AUF"/>
    <x v="1"/>
    <s v="Vlaamse overheid"/>
    <x v="3"/>
    <x v="9"/>
    <s v="313 Subsidies aan instellingen en verenigingen n.e.g."/>
    <s v="313 Subventions aux institutions et associations n.c.a."/>
    <x v="6"/>
    <n v="345"/>
  </r>
  <r>
    <s v="Provisie - opstap O&amp;O - ITG"/>
    <s v="Provisie - opstap O&amp;O - ITG"/>
    <s v="1EE10400"/>
    <m/>
    <x v="0"/>
    <n v="846"/>
    <n v="100"/>
    <s v="13. Algemene kennisvooruitgang: O&amp;O gefinancierd uit andere bronnen dan AUF"/>
    <x v="1"/>
    <s v="Vlaamse overheid"/>
    <x v="3"/>
    <x v="9"/>
    <s v="111 Werkingsuitkering Nederlandstalige instellingen"/>
    <s v="111 Allocation de fonctionnement institutions néerlandophones"/>
    <x v="4"/>
    <n v="846"/>
  </r>
  <r>
    <s v="Provisie - opstap O&amp;O - BOF"/>
    <s v="Provisie - opstap O&amp;O - BOF"/>
    <s v="1EE10400"/>
    <m/>
    <x v="0"/>
    <n v="10000"/>
    <n v="100"/>
    <s v="13. Algemene kennisvooruitgang: O&amp;O gefinancierd uit andere bronnen dan AUF"/>
    <x v="1"/>
    <s v="Vlaamse overheid"/>
    <x v="3"/>
    <x v="9"/>
    <s v="130 Speciale fondsen voor onderzoek in universiteiten"/>
    <s v="130 Fonds spéciaux de recherche dans les universités"/>
    <x v="4"/>
    <n v="10000"/>
  </r>
  <r>
    <s v="Provisie - opstap O&amp;O - FWO"/>
    <s v="Provisie - opstap O&amp;O - FWO"/>
    <s v="1EE10400"/>
    <m/>
    <x v="0"/>
    <n v="30300"/>
    <n v="100"/>
    <s v="13. Algemene kennisvooruitgang: O&amp;O gefinancierd uit andere bronnen dan AUF"/>
    <x v="1"/>
    <s v="Vlaamse overheid"/>
    <x v="3"/>
    <x v="9"/>
    <s v="510 NFWO - Nationaal Fonds voor Wetenschappelijk Onderzoek"/>
    <s v="510 FNRS - Fonds national de Recherche scientifique"/>
    <x v="2"/>
    <n v="30300"/>
  </r>
  <r>
    <s v="Subsidie aan de Konklijke Maatschappij voor Diekunde in Antwerpen (KMDA)"/>
    <s v="Subsidie aan de Konklijke Maatschappij voor Diekunde in Antwerpen (KMDA)"/>
    <s v="1EE10700"/>
    <m/>
    <x v="0"/>
    <n v="833"/>
    <n v="100"/>
    <s v="02. Milieubeheer en milieuzorg"/>
    <x v="9"/>
    <s v="Vlaamse overheid"/>
    <x v="3"/>
    <x v="9"/>
    <s v="313 Subsidies aan instellingen en verenigingen n.e.g."/>
    <s v="313 Subventions aux institutions et associations n.c.a."/>
    <x v="6"/>
    <n v="833"/>
  </r>
  <r>
    <s v="Subsidie aan het Vlaams Instituut voor de Zee"/>
    <s v="Subsidie aan het Vlaams Instituut voor de Zee"/>
    <s v="1EE10800"/>
    <m/>
    <x v="0"/>
    <n v="4198"/>
    <n v="100"/>
    <s v="01. Exploratie en exploitatie van het aardse milieu"/>
    <x v="8"/>
    <s v="Vlaamse overheid"/>
    <x v="3"/>
    <x v="9"/>
    <s v="313 Subsidies aan instellingen en verenigingen n.e.g."/>
    <s v="313 Subventions aux institutions et associations n.c.a."/>
    <x v="6"/>
    <n v="4198"/>
  </r>
  <r>
    <s v="Subsidie aan UNESCO voor de onderstuening van het Vlaams UNESCO-Trustfonds wetenschappen"/>
    <s v="Subsidie aan UNESCO voor de onderstuening van het Vlaams UNESCO-Trustfonds wetenschappen"/>
    <s v="1EE11200"/>
    <m/>
    <x v="0"/>
    <n v="1384"/>
    <n v="100"/>
    <s v="11. Politieke en sociale systemen, structuren en processen"/>
    <x v="7"/>
    <s v="Vlaamse overheid"/>
    <x v="3"/>
    <x v="9"/>
    <s v="730 Andere programma's en projecten op internationaal vlak"/>
    <s v="730 Autres programmes et projets au niveau international"/>
    <x v="3"/>
    <n v="1384"/>
  </r>
  <r>
    <s v="BOF: Methusalem-programma"/>
    <s v="BOF: Methusalem-programma"/>
    <s v="1EE12800"/>
    <m/>
    <x v="0"/>
    <n v="18466"/>
    <n v="100"/>
    <s v="13. Algemene kennisvooruitgang: O&amp;O gefinancierd uit andere bronnen dan AUF"/>
    <x v="1"/>
    <s v="Vlaamse overheid"/>
    <x v="3"/>
    <x v="9"/>
    <s v="130 Speciale fondsen voor onderzoek in universiteiten"/>
    <s v="130 Fonds spéciaux de recherche dans les universités"/>
    <x v="4"/>
    <n v="18466"/>
  </r>
  <r>
    <s v="Provisie - opstap O&amp;O - IOF"/>
    <s v="Provisie - opstap O&amp;O - IOF"/>
    <s v="1EE13000"/>
    <m/>
    <x v="0"/>
    <n v="5000"/>
    <n v="100"/>
    <s v="06. Industriële productie en technologie"/>
    <x v="0"/>
    <s v="Vlaamse overheid"/>
    <x v="3"/>
    <x v="9"/>
    <s v="130 Speciale fondsen voor onderzoek in universiteiten"/>
    <s v="130 Fonds spéciaux de recherche dans les universités"/>
    <x v="4"/>
    <n v="5000"/>
  </r>
  <r>
    <s v="IOF - Industrieel Onderzoeksfonds Vlaanderen"/>
    <s v="IOF - Industrieel Onderzoeksfonds Vlaanderen"/>
    <s v="1EE13000"/>
    <m/>
    <x v="0"/>
    <n v="27550"/>
    <n v="100"/>
    <s v="06. Industriële productie en technologie"/>
    <x v="0"/>
    <s v="Vlaamse overheid"/>
    <x v="3"/>
    <x v="9"/>
    <s v="130 Speciale fondsen voor onderzoek in universiteiten"/>
    <s v="130 Fonds spéciaux de recherche dans les universités"/>
    <x v="4"/>
    <n v="27550"/>
  </r>
  <r>
    <s v="BOF: subsidie voor de universiteiten"/>
    <s v="BOF: subsidie voor de universiteiten"/>
    <s v="1EE13800"/>
    <m/>
    <x v="0"/>
    <n v="133049"/>
    <n v="100"/>
    <s v="13. Algemene kennisvooruitgang: O&amp;O gefinancierd uit andere bronnen dan AUF"/>
    <x v="1"/>
    <s v="Vlaamse overheid"/>
    <x v="3"/>
    <x v="9"/>
    <s v="130 Speciale fondsen voor onderzoek in universiteiten"/>
    <s v="130 Fonds spéciaux de recherche dans les universités"/>
    <x v="4"/>
    <n v="133049"/>
  </r>
  <r>
    <s v="Subsidie aan het Vlaams Instituut voor de Zee voor investeringsuitgaven"/>
    <s v="Subsidie aan het Vlaams Instituut voor de Zee voor investeringsuitgaven"/>
    <s v="1EE13900"/>
    <m/>
    <x v="0"/>
    <n v="910"/>
    <n v="100"/>
    <s v="01. Exploratie en exploitatie van het aardse milieu"/>
    <x v="8"/>
    <s v="Vlaamse overheid"/>
    <x v="3"/>
    <x v="9"/>
    <s v="313 Subsidies aan instellingen en verenigingen n.e.g."/>
    <s v="313 Subventions aux institutions et associations n.c.a."/>
    <x v="6"/>
    <n v="910"/>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1EE14500"/>
    <m/>
    <x v="0"/>
    <n v="2029.9999999999998"/>
    <n v="100"/>
    <s v="12. Algemene kennisvooruitgang: O&amp;O gefinancierd uit algemene universiteitsfondsen (AUF)"/>
    <x v="3"/>
    <s v="Vlaamse overheid"/>
    <x v="3"/>
    <x v="9"/>
    <s v="111 Werkingsuitkering Nederlandstalige instellingen"/>
    <s v="111 Allocation de fonctionnement institutions néerlandophones"/>
    <x v="4"/>
    <n v="2029.9999999999998"/>
  </r>
  <r>
    <s v="Subsidie aan de Europacollege voor United Nations University (UNU) in het kader van het prograppa Regionale Integratiestudies"/>
    <s v="Subsidie aan de Europacollege voor United Nations University (UNU) in het kader van het prograppa Regionale Integratiestudies"/>
    <s v="1EE14800"/>
    <m/>
    <x v="0"/>
    <n v="666"/>
    <n v="100"/>
    <s v="11. Politieke en sociale systemen, structuren en processen"/>
    <x v="7"/>
    <s v="Vlaamse overheid"/>
    <x v="3"/>
    <x v="9"/>
    <s v="313 Subsidies aan instellingen en verenigingen n.e.g."/>
    <s v="313 Subventions aux institutions et associations n.c.a."/>
    <x v="6"/>
    <n v="666"/>
  </r>
  <r>
    <s v="AMS"/>
    <s v="AMS"/>
    <s v="1EE16000"/>
    <m/>
    <x v="0"/>
    <n v="264"/>
    <n v="100"/>
    <s v="12. Algemene kennisvooruitgang: O&amp;O gefinancierd uit algemene universiteitsfondsen (AUF)"/>
    <x v="3"/>
    <s v="Vlaamse overheid"/>
    <x v="3"/>
    <x v="9"/>
    <s v="111 Werkingsuitkering Nederlandstalige instellingen"/>
    <s v="111 Allocation de fonctionnement institutions néerlandophones"/>
    <x v="4"/>
    <n v="264"/>
  </r>
  <r>
    <s v="BOF: tenure track-stelsel aan de universiteiten"/>
    <s v="BOF: tenure track-stelsel aan de universiteiten"/>
    <s v="1EE16500"/>
    <m/>
    <x v="0"/>
    <n v="9315"/>
    <n v="100"/>
    <s v="13. Algemene kennisvooruitgang: O&amp;O gefinancierd uit andere bronnen dan AUF"/>
    <x v="1"/>
    <s v="Vlaamse overheid"/>
    <x v="3"/>
    <x v="9"/>
    <s v="130 Speciale fondsen voor onderzoek in universiteiten"/>
    <s v="130 Fonds spéciaux de recherche dans les universités"/>
    <x v="4"/>
    <n v="9315"/>
  </r>
  <r>
    <s v="Subsidie aan de Koninklijke Vlaamse Academie van België voor Wetenschappen en Kunsten"/>
    <s v="Subsidie aan de Koninklijke Vlaamse Academie van België voor Wetenschappen en Kunsten"/>
    <s v="1EE16800"/>
    <m/>
    <x v="0"/>
    <n v="1089"/>
    <n v="100"/>
    <s v="10. Cultuur, recreatie, godsdienst en media"/>
    <x v="5"/>
    <s v="Vlaamse overheid"/>
    <x v="3"/>
    <x v="9"/>
    <s v="220 Academies"/>
    <s v="220 Académies"/>
    <x v="5"/>
    <n v="1089"/>
  </r>
  <r>
    <s v="Plantentuin Meise"/>
    <s v="Plantentuin Meise"/>
    <s v="1EE17300"/>
    <m/>
    <x v="0"/>
    <n v="10628"/>
    <n v="100"/>
    <s v="01. Exploratie en exploitatie van het aardse milieu"/>
    <x v="8"/>
    <s v="Vlaamse overheid"/>
    <x v="3"/>
    <x v="9"/>
    <s v="313 Subsidies aan instellingen en verenigingen n.e.g."/>
    <s v="313 Subventions aux institutions et associations n.c.a."/>
    <x v="6"/>
    <n v="10628"/>
  </r>
  <r>
    <s v="Plantentuin Meise (FFEU)"/>
    <s v="Plantentuin Meise (FFEU)"/>
    <s v="1EE17400"/>
    <m/>
    <x v="0"/>
    <n v="2104"/>
    <n v="100"/>
    <s v="01. Exploratie en exploitatie van het aardse milieu"/>
    <x v="8"/>
    <s v="Vlaamse overheid"/>
    <x v="3"/>
    <x v="9"/>
    <s v="313 Subsidies aan instellingen en verenigingen n.e.g."/>
    <s v="313 Subventions aux institutions et associations n.c.a."/>
    <x v="6"/>
    <n v="2104"/>
  </r>
  <r>
    <s v="Orpheus"/>
    <s v="Orpheus"/>
    <s v="1EE18100"/>
    <m/>
    <x v="0"/>
    <n v="299"/>
    <n v="100"/>
    <s v="12. Algemene kennisvooruitgang: O&amp;O gefinancierd uit algemene universiteitsfondsen (AUF)"/>
    <x v="3"/>
    <s v="Vlaamse overheid"/>
    <x v="3"/>
    <x v="9"/>
    <s v="111 Werkingsuitkering Nederlandstalige instellingen"/>
    <s v="111 Allocation de fonctionnement institutions néerlandophones"/>
    <x v="4"/>
    <n v="299"/>
  </r>
  <r>
    <s v="Vlerick"/>
    <s v="Vlerick"/>
    <s v="1EE18200"/>
    <m/>
    <x v="0"/>
    <n v="500"/>
    <n v="100"/>
    <s v="12. Algemene kennisvooruitgang: O&amp;O gefinancierd uit algemene universiteitsfondsen (AUF)"/>
    <x v="3"/>
    <s v="Vlaamse overheid"/>
    <x v="3"/>
    <x v="9"/>
    <s v="111 Werkingsuitkering Nederlandstalige instellingen"/>
    <s v="111 Allocation de fonctionnement institutions néerlandophones"/>
    <x v="4"/>
    <n v="500"/>
  </r>
  <r>
    <s v="IWT: wetenschappelijk en technologisch onderzoek met landbouwkundig doel"/>
    <s v="IWT: wetenschappelijk en technologisch onderzoek met landbouwkundig doel"/>
    <s v="1EE303"/>
    <m/>
    <x v="0"/>
    <n v="10299"/>
    <n v="100"/>
    <s v="08. Landbouw"/>
    <x v="6"/>
    <s v="Vlaamse overheid"/>
    <x v="3"/>
    <x v="9"/>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299"/>
  </r>
  <r>
    <s v="IWT: bevordering van technologietransfer en onderzoek door instellingen van hoger onderwijs"/>
    <s v="IWT: bevordering van technologietransfer en onderzoek door instellingen van hoger onderwijs"/>
    <s v="1EE310"/>
    <m/>
    <x v="0"/>
    <n v="9586"/>
    <n v="100"/>
    <s v="06. Industriële productie en technologie"/>
    <x v="0"/>
    <s v="Vlaamse overheid"/>
    <x v="3"/>
    <x v="9"/>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86"/>
  </r>
  <r>
    <s v="Subsidie aan IMEC"/>
    <s v="Subsidie aan IMEC"/>
    <s v="1EF10000"/>
    <m/>
    <x v="0"/>
    <n v="108349"/>
    <n v="100"/>
    <s v="06. Industriële productie en technologie"/>
    <x v="0"/>
    <s v="Vlaamse overheid"/>
    <x v="3"/>
    <x v="9"/>
    <s v="237 IMEC - Interuniversitair Centrum voor Micro-Electronica"/>
    <s v="237 IMEC - Interuniversitair Centrum voor Micro-Electronica"/>
    <x v="5"/>
    <n v="108349"/>
  </r>
  <r>
    <s v="Subsidie aan IMEC en VIB in het kader van de NERF-activiteiten"/>
    <s v="Subsidie aan IMEC en VIB in het kader van de NERF-activiteiten"/>
    <s v="1EF10300"/>
    <m/>
    <x v="0"/>
    <n v="884"/>
    <n v="100"/>
    <s v="06. Industriële productie en technologie"/>
    <x v="0"/>
    <s v="Vlaamse overheid"/>
    <x v="3"/>
    <x v="9"/>
    <s v="237 IMEC - Interuniversitair Centrum voor Micro-Electronica"/>
    <s v="237 IMEC - Interuniversitair Centrum voor Micro-Electronica"/>
    <x v="5"/>
    <n v="884"/>
  </r>
  <r>
    <s v="Dotatie aan VITO"/>
    <s v="Dotatie aan VITO"/>
    <s v="1EF11000"/>
    <m/>
    <x v="0"/>
    <n v="40057"/>
    <n v="100"/>
    <s v="06. Industriële productie en technologie"/>
    <x v="0"/>
    <s v="Vlaamse overheid"/>
    <x v="3"/>
    <x v="9"/>
    <s v="236 VITO - Vlaamse Instelling voor Technologisch Onderzoek"/>
    <s v="236 VITO - Vlaamse Instelling voor Technologisch Onderzoek"/>
    <x v="5"/>
    <n v="40057"/>
  </r>
  <r>
    <s v="Dotatie aan VITO voor de financiering van de referentietaken"/>
    <s v="Dotatie aan VITO voor de financiering van de referentietaken"/>
    <s v="1EF11100"/>
    <m/>
    <x v="0"/>
    <n v="8563"/>
    <n v="100"/>
    <s v="06. Industriële productie en technologie"/>
    <x v="0"/>
    <s v="Vlaamse overheid"/>
    <x v="3"/>
    <x v="9"/>
    <s v="236 VITO - Vlaamse Instelling voor Technologisch Onderzoek"/>
    <s v="236 VITO - Vlaamse Instelling voor Technologisch Onderzoek"/>
    <x v="5"/>
    <n v="8563"/>
  </r>
  <r>
    <s v="Subsidie aan VIB"/>
    <s v="Subsidie aan VIB"/>
    <s v="1EF12300"/>
    <m/>
    <x v="0"/>
    <n v="60031"/>
    <n v="100"/>
    <s v="06. Industriële productie en technologie"/>
    <x v="0"/>
    <s v="Vlaamse overheid"/>
    <x v="3"/>
    <x v="9"/>
    <s v="239 VIB - Vlaams Interuniversitair Instituut voor de Biotechnologie"/>
    <s v="239 VIB - Vlaams Interuniversitair Instituut voor de Biotechnologie"/>
    <x v="5"/>
    <n v="60031"/>
  </r>
  <r>
    <s v="Subsdie aan Maakindustrie"/>
    <s v="Subsdie aan Maakindustrie"/>
    <s v="1EF12400"/>
    <m/>
    <x v="0"/>
    <n v="18499"/>
    <n v="100"/>
    <s v="06. Industriële productie en technologie"/>
    <x v="0"/>
    <s v="Vlaamse overheid"/>
    <x v="3"/>
    <x v="9"/>
    <s v="236 VITO - Vlaamse Instelling voor Technologisch Onderzoek"/>
    <s v="236 VITO - Vlaamse Instelling voor Technologisch Onderzoek"/>
    <x v="5"/>
    <n v="18499"/>
  </r>
  <r>
    <s v="VITO FFEU"/>
    <s v="VITO FFEU"/>
    <s v="1EF12800"/>
    <m/>
    <x v="0"/>
    <n v="3000"/>
    <n v="100"/>
    <s v="06. Industriële productie en technologie"/>
    <x v="0"/>
    <s v="Vlaamse overheid"/>
    <x v="3"/>
    <x v="9"/>
    <s v="236 VITO - Vlaamse Instelling voor Technologisch Onderzoek"/>
    <s v="236 VITO - Vlaamse Instelling voor Technologisch Onderzoek"/>
    <x v="5"/>
    <n v="3000"/>
  </r>
  <r>
    <s v="IWT: Vastleggingsmachtiging voor projecten op initiatief van de bedrijven en innovatie samenwerkingverbanden"/>
    <s v="IWT: Vastleggingsmachtiging voor projecten op initiatief van de bedrijven en innovatie samenwerkingverbanden"/>
    <s v="1EF361"/>
    <m/>
    <x v="0"/>
    <n v="245657"/>
    <n v="100"/>
    <s v="06. Industriële productie en technologie"/>
    <x v="0"/>
    <s v="Vlaamse overheid"/>
    <x v="3"/>
    <x v="9"/>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245657"/>
  </r>
  <r>
    <s v="IWT: toekennen van specialistatiebeurzen en doctoraatsbeurzien in het kader van het Baekeland-programma"/>
    <s v="IWT: toekennen van specialistatiebeurzen en doctoraatsbeurzien in het kader van het Baekeland-programma"/>
    <s v="1EF363"/>
    <m/>
    <x v="0"/>
    <n v="23831"/>
    <n v="100"/>
    <s v="06. Industriële productie en technologie"/>
    <x v="0"/>
    <s v="Vlaamse overheid"/>
    <x v="3"/>
    <x v="9"/>
    <s v="410 O&amp;O-programma's en -projecten (subsidies en terugvorderbare voorschotten)"/>
    <s v="410 Programmes et projets de R&amp;D (subventions et avances récupérables)"/>
    <x v="0"/>
    <n v="23831"/>
  </r>
  <r>
    <s v="IWT: competentiepolen"/>
    <s v="IWT: competentiepolen"/>
    <s v="1EF364"/>
    <m/>
    <x v="0"/>
    <n v="3000"/>
    <n v="100"/>
    <s v="06. Industriële productie en technologie"/>
    <x v="0"/>
    <s v="Vlaamse overheid"/>
    <x v="3"/>
    <x v="9"/>
    <s v="211 Basisfinanciering, werking, investeringen van de WI"/>
    <s v="211 Financement de base, fonctionnement, investissements des IS"/>
    <x v="5"/>
    <n v="3000"/>
  </r>
  <r>
    <s v="IWT: innovatiecentra"/>
    <s v="IWT: innovatiecentra"/>
    <s v="1EF391"/>
    <m/>
    <x v="0"/>
    <n v="4518"/>
    <n v="100"/>
    <s v="06. Industriële productie en technologie"/>
    <x v="0"/>
    <s v="Vlaamse overheid"/>
    <x v="3"/>
    <x v="9"/>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4518"/>
  </r>
  <r>
    <s v="FWO zware infrastructuur (investeringsprovisie)"/>
    <s v="FWO zware infrastructuur (investeringsprovisie)"/>
    <s v="1EF395"/>
    <m/>
    <x v="0"/>
    <n v="4000"/>
    <n v="100"/>
    <s v="13. Algemene kennisvooruitgang: O&amp;O gefinancierd uit andere bronnen dan AUF"/>
    <x v="1"/>
    <s v="Vlaamse overheid"/>
    <x v="3"/>
    <x v="9"/>
    <s v="510 NFWO - Nationaal Fonds voor Wetenschappelijk Onderzoek"/>
    <s v="510 FNRS - Fonds national de Recherche scientifique"/>
    <x v="2"/>
    <n v="4000"/>
  </r>
  <r>
    <s v="VIB"/>
    <s v="VIB"/>
    <s v="1EF396"/>
    <m/>
    <x v="0"/>
    <n v="365"/>
    <n v="100"/>
    <s v="06. Industriële productie en technologie"/>
    <x v="0"/>
    <s v="Vlaamse overheid"/>
    <x v="3"/>
    <x v="9"/>
    <s v="211 Basisfinanciering, werking, investeringen van de WI"/>
    <s v="211 Financement de base, fonctionnement, investissements des IS"/>
    <x v="5"/>
    <n v="365"/>
  </r>
  <r>
    <s v="Proeftuinen"/>
    <s v="Proeftuinen"/>
    <s v="1EF398"/>
    <m/>
    <x v="0"/>
    <n v="8000"/>
    <n v="100"/>
    <s v="06. Industriële productie en technologie"/>
    <x v="0"/>
    <s v="Vlaamse overheid"/>
    <x v="3"/>
    <x v="9"/>
    <s v="211 Basisfinanciering, werking, investeringen van de WI"/>
    <s v="211 Financement de base, fonctionnement, investissements des IS"/>
    <x v="5"/>
    <n v="8000"/>
  </r>
  <r>
    <s v="Innovatief aanbesteden"/>
    <s v="Innovatief aanbesteden"/>
    <s v="1EF399"/>
    <m/>
    <x v="0"/>
    <n v="5000"/>
    <n v="100"/>
    <s v="06. Industriële productie en technologie"/>
    <x v="0"/>
    <s v="Vlaamse overheid"/>
    <x v="3"/>
    <x v="9"/>
    <s v="211 Basisfinanciering, werking, investeringen van de WI"/>
    <s v="211 Financement de base, fonctionnement, investissements des IS"/>
    <x v="5"/>
    <n v="5000"/>
  </r>
  <r>
    <s v="Ziektepreventie, vaccinaties, infectieziekten"/>
    <s v="Ziektepreventie, vaccinaties, infectieziekten"/>
    <s v="1GD30300"/>
    <m/>
    <x v="0"/>
    <n v="283"/>
    <n v="41.618374558303891"/>
    <s v="07. Gezondheid"/>
    <x v="4"/>
    <s v="Vlaamse overheid"/>
    <x v="3"/>
    <x v="9"/>
    <s v="211 Basisfinanciering, werking, investeringen van de WI"/>
    <s v="211 Financement de base, fonctionnement, investissements des IS"/>
    <x v="5"/>
    <n v="117.78000000000002"/>
  </r>
  <r>
    <s v="preventief gezondheidsbeleid"/>
    <s v="preventief gezondheidsbeleid"/>
    <s v="1GD33000"/>
    <m/>
    <x v="0"/>
    <n v="280"/>
    <n v="100"/>
    <s v="07. Gezondheid"/>
    <x v="4"/>
    <s v="Vlaamse overheid"/>
    <x v="3"/>
    <x v="9"/>
    <s v="211 Basisfinanciering, werking, investeringen van de WI"/>
    <s v="211 Financement de base, fonctionnement, investissements des IS"/>
    <x v="5"/>
    <n v="280"/>
  </r>
  <r>
    <s v="LV:Salarissen en toelagen voor het personeel van het IVA ILVO"/>
    <s v="LV:Salarissen en toelagen voor het personeel van het IVA ILVO"/>
    <s v="1KA200"/>
    <m/>
    <x v="0"/>
    <n v="12764"/>
    <n v="80"/>
    <s v="08. Landbouw"/>
    <x v="6"/>
    <s v="Vlaamse overheid"/>
    <x v="3"/>
    <x v="9"/>
    <s v="211 Basisfinanciering, werking, investeringen van de WI"/>
    <s v="211 Financement de base, fonctionnement, investissements des IS"/>
    <x v="5"/>
    <n v="10211.200000000001"/>
  </r>
  <r>
    <s v="LV: niet duurzame goederen en diensten van het IVA ILVO"/>
    <s v="LV: niet duurzame goederen en diensten van het IVA ILVO"/>
    <s v="1KA202"/>
    <m/>
    <x v="0"/>
    <n v="3020"/>
    <n v="80.000000000000014"/>
    <s v="08. Landbouw"/>
    <x v="6"/>
    <s v="Vlaamse overheid"/>
    <x v="3"/>
    <x v="9"/>
    <s v="211 Basisfinanciering, werking, investeringen van de WI"/>
    <s v="211 Financement de base, fonctionnement, investissements des IS"/>
    <x v="5"/>
    <n v="2416.0000000000005"/>
  </r>
  <r>
    <s v="LV: duurzame goederen, materiaal, machines en vervoermiddelen  van het IVA ILVO"/>
    <s v="LV: duurzame goederen, materiaal, machines en vervoermiddelen  van het IVA ILVO"/>
    <s v="1KA203"/>
    <m/>
    <x v="0"/>
    <n v="1000"/>
    <n v="80"/>
    <s v="08. Landbouw"/>
    <x v="6"/>
    <s v="Vlaamse overheid"/>
    <x v="3"/>
    <x v="9"/>
    <s v="211 Basisfinanciering, werking, investeringen van de WI"/>
    <s v="211 Financement de base, fonctionnement, investissements des IS"/>
    <x v="5"/>
    <n v="800"/>
  </r>
  <r>
    <s v="DAR:Studiedienst van de Vlaamse Regering"/>
    <s v="DAR:Studiedienst van de Vlaamse Regering"/>
    <s v="1PE00900"/>
    <m/>
    <x v="0"/>
    <n v="244"/>
    <n v="100"/>
    <s v="11. Politieke en sociale systemen, structuren en processen"/>
    <x v="7"/>
    <s v="Vlaamse overheid"/>
    <x v="3"/>
    <x v="9"/>
    <s v="314 Subsidies voor studies, enquêtes, onderzoek-contracten, acties n.e.g."/>
    <s v="314 Subventions pour études, enquêtes, contrats de recherche, actions n.c.a."/>
    <x v="6"/>
    <n v="244"/>
  </r>
  <r>
    <s v="BZ: Subsidie aan het Steunpunt Bestuurlijke Organisatie Vlaanderen"/>
    <s v="BZ: Subsidie aan het Steunpunt Bestuurlijke Organisatie Vlaanderen"/>
    <s v="1PE02200"/>
    <m/>
    <x v="0"/>
    <n v="373"/>
    <n v="100"/>
    <s v="11. Politieke en sociale systemen, structuren en processen"/>
    <x v="7"/>
    <s v="Vlaamse overheid"/>
    <x v="3"/>
    <x v="9"/>
    <s v="313 Subsidies aan instellingen en verenigingen n.e.g."/>
    <s v="313 Subventions aux institutions et associations n.c.a."/>
    <x v="6"/>
    <n v="373"/>
  </r>
  <r>
    <s v="BZ: Studiekosten betreffende de regionale en lokale openbare besturen"/>
    <s v="BZ: Studiekosten betreffende de regionale en lokale openbare besturen"/>
    <s v="1PM706"/>
    <m/>
    <x v="0"/>
    <n v="320"/>
    <n v="100"/>
    <s v="11. Politieke en sociale systemen, structuren en processen"/>
    <x v="7"/>
    <s v="Vlaamse overheid"/>
    <x v="3"/>
    <x v="9"/>
    <s v="324 Subsidies voor studies, enquêtes, expertise-contracten, onderzoekcontracten, acties n.e.g."/>
    <s v="324 Subventions pour études, enquêtes, contrats d'expertise, contrats de recherche, actions n.c.a."/>
    <x v="6"/>
    <n v="320"/>
  </r>
  <r>
    <s v="ABB: werking en toelagen - ondersteuning beleidsgericht onderzoek"/>
    <s v="ABB: werking en toelagen - ondersteuning beleidsgericht onderzoek"/>
    <s v="1PM71000"/>
    <m/>
    <x v="0"/>
    <n v="445"/>
    <n v="100"/>
    <s v="11. Politieke en sociale systemen, structuren en processen"/>
    <x v="7"/>
    <s v="Vlaamse overheid"/>
    <x v="3"/>
    <x v="9"/>
    <s v="313 Subsidies aan instellingen en verenigingen n.e.g."/>
    <s v="313 Subventions aux institutions et associations n.c.a."/>
    <x v="6"/>
    <n v="445"/>
  </r>
  <r>
    <s v="BZ: Studiekosten en onderzoeksopdrachten in het kader van het stedenbeleid"/>
    <s v="BZ: Studiekosten en onderzoeksopdrachten in het kader van het stedenbeleid"/>
    <s v="1PN70100"/>
    <m/>
    <x v="0"/>
    <n v="85"/>
    <n v="100"/>
    <s v="11. Politieke en sociale systemen, structuren en processen"/>
    <x v="7"/>
    <s v="Vlaamse overheid"/>
    <x v="3"/>
    <x v="9"/>
    <s v="314 Subsidies voor studies, enquêtes, onderzoek-contracten, acties n.e.g."/>
    <s v="314 Subventions pour études, enquêtes, contrats de recherche, actions n.c.a."/>
    <x v="6"/>
    <n v="85"/>
  </r>
  <r>
    <s v="Waterbouwkundig Labo"/>
    <s v="Waterbouwkundig Labo"/>
    <s v="3MI007"/>
    <m/>
    <x v="0"/>
    <n v="3963"/>
    <n v="25"/>
    <s v="04. Transport, telecommunicatie en andere infrastructuur"/>
    <x v="11"/>
    <s v="Vlaamse overheid"/>
    <x v="3"/>
    <x v="9"/>
    <s v="313 Subsidies aan instellingen en verenigingen n.e.g."/>
    <s v="313 Subventions aux institutions et associations n.c.a."/>
    <x v="6"/>
    <n v="990.75"/>
  </r>
  <r>
    <s v="IV: Dotatie aan het IVA &quot;Toerisme Vlaanderen&quot;"/>
    <s v="IV: Dotatie aan het IVA &quot;Toerisme Vlaanderen&quot;"/>
    <s v="DB0 DG011 4610"/>
    <m/>
    <x v="0"/>
    <n v="1213.8"/>
    <n v="12.357884330202671"/>
    <s v="11. Politieke en sociale systemen, structuren en processen"/>
    <x v="7"/>
    <s v="Vlaamse overheid"/>
    <x v="3"/>
    <x v="9"/>
    <s v="314 Subsidies voor studies, enquêtes, onderzoek-contracten, acties n.e.g."/>
    <s v="314 Subventions pour études, enquêtes, contrats de recherche, actions n.c.a."/>
    <x v="6"/>
    <n v="150.00000000000003"/>
  </r>
  <r>
    <s v="REGENERATIEVE GENEESKUNDE"/>
    <s v="REGENERATIEVE GENEESKUNDE"/>
    <s v="EB0-1EFG2AD-WT"/>
    <m/>
    <x v="0"/>
    <n v="3000"/>
    <n v="100"/>
    <s v="07. Gezondheid"/>
    <x v="4"/>
    <s v="Vlaamse overheid"/>
    <x v="3"/>
    <x v="9"/>
    <s v="420 GOA - Geconcerteerde onderzoekacties"/>
    <s v="420 ARC - Actions de Recherche concertées"/>
    <x v="0"/>
    <n v="3000"/>
  </r>
  <r>
    <s v="OV: Algemene werkingskosten - Beleidsvoorbereiding, beleidsondersteuning en beleidsevaluatie"/>
    <s v="OV: Algemene werkingskosten - Beleidsvoorbereiding, beleidsondersteuning en beleidsevaluatie"/>
    <s v="FB0 FH011 4430"/>
    <m/>
    <x v="0"/>
    <n v="1369"/>
    <n v="97.881665449233012"/>
    <s v="09. Opvoeding"/>
    <x v="2"/>
    <s v="Vlaamse overheid"/>
    <x v="3"/>
    <x v="9"/>
    <s v="314 Subsidies voor studies, enquêtes, onderzoek-contracten, acties n.e.g."/>
    <s v="314 Subventions pour études, enquêtes, contrats de recherche, actions n.c.a."/>
    <x v="6"/>
    <n v="1340"/>
  </r>
  <r>
    <s v="OV: Universitair Steunpunt Toetsontwikkeling en Peilingen"/>
    <s v="OV: Universitair Steunpunt Toetsontwikkeling en Peilingen"/>
    <s v="FB0 FH014 4430"/>
    <m/>
    <x v="0"/>
    <n v="1527"/>
    <n v="100"/>
    <s v="09. Opvoeding"/>
    <x v="2"/>
    <s v="Vlaamse overheid"/>
    <x v="3"/>
    <x v="9"/>
    <s v="410 O&amp;O-programma's en -projecten (subsidies en terugvorderbare voorschotten)"/>
    <s v="410 Programmes et projets de R&amp;D (subventions et avances récupérables)"/>
    <x v="0"/>
    <n v="1527"/>
  </r>
  <r>
    <s v="OV: Steunpunt Beleidsgericht Onderwijsonderzoek"/>
    <s v="OV: Steunpunt Beleidsgericht Onderwijsonderzoek"/>
    <s v="FB0 FH093 4430"/>
    <m/>
    <x v="0"/>
    <n v="1500"/>
    <n v="100"/>
    <s v="09. Opvoeding"/>
    <x v="2"/>
    <s v="Vlaamse overheid"/>
    <x v="3"/>
    <x v="9"/>
    <s v="410 O&amp;O-programma's en -projecten (subsidies en terugvorderbare voorschotten)"/>
    <s v="410 Programmes et projets de R&amp;D (subventions et avances récupérables)"/>
    <x v="0"/>
    <n v="1500"/>
  </r>
  <r>
    <s v="Subside aan de Antwerp Management School"/>
    <s v="Subside aan de Antwerp Management School"/>
    <s v="FBO 1FE001 4430"/>
    <m/>
    <x v="0"/>
    <n v="1016.9999999999999"/>
    <n v="25"/>
    <s v="12. Algemene kennisvooruitgang: O&amp;O gefinancierd uit algemene universiteitsfondsen (AUF)"/>
    <x v="3"/>
    <s v="Vlaamse overheid"/>
    <x v="3"/>
    <x v="9"/>
    <s v="129 Vlerickschool voor Management"/>
    <s v="129 Vlerickschool voor Management"/>
    <x v="4"/>
    <n v="254.24999999999997"/>
  </r>
  <r>
    <s v="Subsidie aan de Vlerick Leuven Gent Management School"/>
    <s v="Subsidie aan de Vlerick Leuven Gent Management School"/>
    <s v="FBO 1FE002 4430"/>
    <m/>
    <x v="0"/>
    <n v="1969"/>
    <n v="25"/>
    <s v="12. Algemene kennisvooruitgang: O&amp;O gefinancierd uit algemene universiteitsfondsen (AUF)"/>
    <x v="3"/>
    <s v="Vlaamse overheid"/>
    <x v="3"/>
    <x v="9"/>
    <s v="129 Vlerickschool voor Management"/>
    <s v="129 Vlerickschool voor Management"/>
    <x v="4"/>
    <n v="492.25"/>
  </r>
  <r>
    <s v="Werkingsmiddelen Vlaamse autonome hogere zeevaartschool"/>
    <s v="Werkingsmiddelen Vlaamse autonome hogere zeevaartschool"/>
    <s v="FD0 FE203 4430"/>
    <m/>
    <x v="0"/>
    <n v="4902"/>
    <n v="25"/>
    <s v="12. Algemene kennisvooruitgang: O&amp;O gefinancierd uit algemene universiteitsfondsen (AUF)"/>
    <x v="3"/>
    <s v="Vlaamse overheid"/>
    <x v="3"/>
    <x v="9"/>
    <s v="111 Werkingsuitkering Nederlandstalige instellingen"/>
    <s v="111 Allocation de fonctionnement institutions néerlandophones"/>
    <x v="4"/>
    <n v="1225.5"/>
  </r>
  <r>
    <s v="Werkingsuitkeringen Hoger Onderwijs"/>
    <s v="Werkingsuitkeringen Hoger Onderwijs"/>
    <s v="FD0 FE203 4430"/>
    <m/>
    <x v="0"/>
    <n v="870370"/>
    <n v="24.99971276583522"/>
    <s v="12. Algemene kennisvooruitgang: O&amp;O gefinancierd uit algemene universiteitsfondsen (AUF)"/>
    <x v="3"/>
    <s v="Vlaamse overheid"/>
    <x v="3"/>
    <x v="9"/>
    <s v="111 Werkingsuitkering Nederlandstalige instellingen"/>
    <s v="111 Allocation de fonctionnement institutions néerlandophones"/>
    <x v="4"/>
    <n v="217590"/>
  </r>
  <r>
    <s v="Projectmatig wetenschappelijk onderzoek"/>
    <s v="Projectmatig wetenschappelijk onderzoek"/>
    <s v="FD0 FE208 4430"/>
    <m/>
    <x v="0"/>
    <n v="27738"/>
    <n v="100"/>
    <s v="06. Industriële productie en technologie"/>
    <x v="0"/>
    <s v="Vlaamse overheid"/>
    <x v="3"/>
    <x v="9"/>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27738"/>
  </r>
  <r>
    <s v="Subsidies in het kader van de versterking van de onderzoeksbetrokkenheid van de academische opleidingen aan de hogescholen"/>
    <s v="Subsidies in het kader van de versterking van de onderzoeksbetrokkenheid van de academische opleidingen aan de hogescholen"/>
    <s v="FD0 FE209 4430"/>
    <m/>
    <x v="0"/>
    <n v="63794"/>
    <n v="100"/>
    <s v="12. Algemene kennisvooruitgang: O&amp;O gefinancierd uit algemene universiteitsfondsen (AUF)"/>
    <x v="3"/>
    <s v="Vlaamse overheid"/>
    <x v="3"/>
    <x v="9"/>
    <s v="111 Werkingsuitkering Nederlandstalige instellingen"/>
    <s v="111 Allocation de fonctionnement institutions néerlandophones"/>
    <x v="4"/>
    <n v="63794"/>
  </r>
  <r>
    <s v="Aanvullende werkingsmiddelen hoger onderwijs in Brussel"/>
    <s v="Aanvullende werkingsmiddelen hoger onderwijs in Brussel"/>
    <s v="FD0 FE211 4430"/>
    <m/>
    <x v="0"/>
    <n v="8513"/>
    <n v="25"/>
    <s v="12. Algemene kennisvooruitgang: O&amp;O gefinancierd uit algemene universiteitsfondsen (AUF)"/>
    <x v="3"/>
    <s v="Vlaamse overheid"/>
    <x v="3"/>
    <x v="9"/>
    <s v="111 Werkingsuitkering Nederlandstalige instellingen"/>
    <s v="111 Allocation de fonctionnement institutions néerlandophones"/>
    <x v="4"/>
    <n v="2128.25"/>
  </r>
  <r>
    <s v="Bijdrage wettelijke en conventionele wergeversbijdragen universiteiten"/>
    <s v="Bijdrage wettelijke en conventionele wergeversbijdragen universiteiten"/>
    <s v="FD0 FE212 4430"/>
    <m/>
    <x v="0"/>
    <n v="27269"/>
    <n v="25"/>
    <s v="12. Algemene kennisvooruitgang: O&amp;O gefinancierd uit algemene universiteitsfondsen (AUF)"/>
    <x v="3"/>
    <s v="Vlaamse overheid"/>
    <x v="3"/>
    <x v="9"/>
    <s v="143 Pensioenuitkeringen en werkgeversbijdragen"/>
    <s v="143 Allocations de retraite et cotisations patronales"/>
    <x v="4"/>
    <n v="6817.25"/>
  </r>
  <r>
    <s v="Toelagen studentenvoorzieningen voor het hoger onderwijs"/>
    <s v="Toelagen studentenvoorzieningen voor het hoger onderwijs"/>
    <s v="FD0 FE216 4430"/>
    <m/>
    <x v="0"/>
    <n v="48575"/>
    <n v="25"/>
    <s v="12. Algemene kennisvooruitgang: O&amp;O gefinancierd uit algemene universiteitsfondsen (AUF)"/>
    <x v="3"/>
    <s v="Vlaamse overheid"/>
    <x v="3"/>
    <x v="9"/>
    <s v="142 Investeringen en werking sociale sector universiteiten"/>
    <s v="142 Investissements et fonctionnement secteur social universités"/>
    <x v="4"/>
    <n v="12143.75"/>
  </r>
  <r>
    <s v="Subsidie aan de Universiteit Antwerpen ten bate van het Instituut voor Ontwikkelingsbeleid en Beheer (IOB)"/>
    <s v="Subsidie aan de Universiteit Antwerpen ten bate van het Instituut voor Ontwikkelingsbeleid en Beheer (IOB)"/>
    <s v="FD0 FE217 4150"/>
    <m/>
    <x v="0"/>
    <n v="2195"/>
    <n v="25"/>
    <s v="12. Algemene kennisvooruitgang: O&amp;O gefinancierd uit algemene universiteitsfondsen (AUF)"/>
    <x v="3"/>
    <s v="Vlaamse overheid"/>
    <x v="3"/>
    <x v="9"/>
    <s v="122 College voor Ontwikkelingslanden (RUCA)"/>
    <s v="122 College voor Ontwikkelingslanden (RUCA)"/>
    <x v="4"/>
    <n v="548.75"/>
  </r>
  <r>
    <s v="Subsidie aan de Universiteit Antwerpen ten behoeve van het Instituut voor Joodse Studies (IJS)"/>
    <s v="Subsidie aan de Universiteit Antwerpen ten behoeve van het Instituut voor Joodse Studies (IJS)"/>
    <s v="FD0 FE218 4150"/>
    <m/>
    <x v="0"/>
    <n v="177"/>
    <n v="25"/>
    <s v="12. Algemene kennisvooruitgang: O&amp;O gefinancierd uit algemene universiteitsfondsen (AUF)"/>
    <x v="3"/>
    <s v="Vlaamse overheid"/>
    <x v="3"/>
    <x v="9"/>
    <s v="128 Universitair Instituut voor de Studie van het Jodendom - Martin Buber"/>
    <s v="128 Institut universitaire pour l'étude du judaïsme - Martin Buber"/>
    <x v="4"/>
    <n v="44.25"/>
  </r>
  <r>
    <s v="Subsdie aan de Vrije Universiteit Brussel ten behoeve van het Instituut voor Europese Studiën (IES)"/>
    <s v="Subsdie aan de Vrije Universiteit Brussel ten behoeve van het Instituut voor Europese Studiën (IES)"/>
    <s v="FD0 FE219 4430"/>
    <m/>
    <x v="0"/>
    <n v="1964"/>
    <n v="25"/>
    <s v="12. Algemene kennisvooruitgang: O&amp;O gefinancierd uit algemene universiteitsfondsen (AUF)"/>
    <x v="3"/>
    <s v="Vlaamse overheid"/>
    <x v="3"/>
    <x v="9"/>
    <s v="122 College voor Ontwikkelingslanden (RUCA)"/>
    <s v="122 College voor Ontwikkelingslanden (RUCA)"/>
    <x v="4"/>
    <n v="491"/>
  </r>
  <r>
    <s v="Subsidie verleend aan het Instituut voor Tropische Geneeskunde 'Prins Leopold&quot; in Antwerpen"/>
    <s v="Subsidie verleend aan het Instituut voor Tropische Geneeskunde 'Prins Leopold&quot; in Antwerpen"/>
    <s v="FD0 FE220 4430"/>
    <m/>
    <x v="0"/>
    <n v="10733"/>
    <n v="25"/>
    <s v="12. Algemene kennisvooruitgang: O&amp;O gefinancierd uit algemene universiteitsfondsen (AUF)"/>
    <x v="3"/>
    <s v="Vlaamse overheid"/>
    <x v="3"/>
    <x v="9"/>
    <s v="123 Instituut Tropische Geneeskunde - Antwerpen"/>
    <s v="123 Instituut Tropische Geneeskunde - Antwerpen"/>
    <x v="4"/>
    <n v="2683.25"/>
  </r>
  <r>
    <s v="Subsidie aan de evangelische theologische faculteit en de faculteit protestantse godsgeleerdheid"/>
    <s v="Subsidie aan de evangelische theologische faculteit en de faculteit protestantse godsgeleerdheid"/>
    <s v="FD0 FE221 4430"/>
    <m/>
    <x v="0"/>
    <n v="884"/>
    <n v="25"/>
    <s v="12. Algemene kennisvooruitgang: O&amp;O gefinancierd uit algemene universiteitsfondsen (AUF)"/>
    <x v="3"/>
    <s v="Vlaamse overheid"/>
    <x v="3"/>
    <x v="9"/>
    <s v="111 Werkingsuitkering Nederlandstalige instellingen"/>
    <s v="111 Allocation de fonctionnement institutions néerlandophones"/>
    <x v="4"/>
    <n v="221"/>
  </r>
  <r>
    <s v="Subsidiëring open hoger onderwijs"/>
    <s v="Subsidiëring open hoger onderwijs"/>
    <s v="FD0 FE222 4430"/>
    <m/>
    <x v="0"/>
    <n v="636"/>
    <n v="25"/>
    <s v="09. Opvoeding"/>
    <x v="2"/>
    <s v="Vlaamse overheid"/>
    <x v="3"/>
    <x v="9"/>
    <s v="323 Subsidies aan instellingen en verenigingen n.e.g."/>
    <s v="323 Subventions aux institutions et associations n.c.a."/>
    <x v="6"/>
    <n v="159"/>
  </r>
  <r>
    <s v="Toelage associaties"/>
    <s v="Toelage associaties"/>
    <s v="FD0 FE223 4430"/>
    <m/>
    <x v="0"/>
    <n v="549"/>
    <n v="25"/>
    <s v="12. Algemene kennisvooruitgang: O&amp;O gefinancierd uit algemene universiteitsfondsen (AUF)"/>
    <x v="3"/>
    <s v="Vlaamse overheid"/>
    <x v="3"/>
    <x v="9"/>
    <s v="111 Werkingsuitkering Nederlandstalige instellingen"/>
    <s v="111 Allocation de fonctionnement institutions néerlandophones"/>
    <x v="4"/>
    <n v="137.25"/>
  </r>
  <r>
    <s v="Investeringsmiddelen en eigenaarsonderhoud hogere zeevaartschool"/>
    <s v="Investeringsmiddelen en eigenaarsonderhoud hogere zeevaartschool"/>
    <s v="FD0 FG208 6410"/>
    <m/>
    <x v="0"/>
    <n v="194"/>
    <n v="25"/>
    <s v="12. Algemene kennisvooruitgang: O&amp;O gefinancierd uit algemene universiteitsfondsen (AUF)"/>
    <x v="3"/>
    <s v="Vlaamse overheid"/>
    <x v="3"/>
    <x v="9"/>
    <s v="111 Werkingsuitkering Nederlandstalige instellingen"/>
    <s v="111 Allocation de fonctionnement institutions néerlandophones"/>
    <x v="4"/>
    <n v="48.5"/>
  </r>
  <r>
    <s v="eigenaarsonderhoud vlaamse autonome hogescholen"/>
    <s v="eigenaarsonderhoud vlaamse autonome hogescholen"/>
    <s v="FD0 FG208 6410"/>
    <m/>
    <x v="0"/>
    <n v="797"/>
    <n v="25"/>
    <s v="12. Algemene kennisvooruitgang: O&amp;O gefinancierd uit algemene universiteitsfondsen (AUF)"/>
    <x v="3"/>
    <s v="Vlaamse overheid"/>
    <x v="3"/>
    <x v="9"/>
    <s v="323 Subsidies aan instellingen en verenigingen n.e.g."/>
    <s v="323 Subventions aux institutions et associations n.c.a."/>
    <x v="6"/>
    <n v="199.25"/>
  </r>
  <r>
    <s v="Kapitaaloverdrachten voor onroerende investeringen universitair onderwijs"/>
    <s v="Kapitaaloverdrachten voor onroerende investeringen universitair onderwijs"/>
    <s v="FD0 FG209 6152"/>
    <m/>
    <x v="0"/>
    <n v="29140"/>
    <n v="25"/>
    <s v="12. Algemene kennisvooruitgang: O&amp;O gefinancierd uit algemene universiteitsfondsen (AUF)"/>
    <x v="3"/>
    <s v="Vlaamse overheid"/>
    <x v="3"/>
    <x v="9"/>
    <s v="144 Academische ziekenhuizen"/>
    <s v="144 Hôpitaux académiques"/>
    <x v="4"/>
    <n v="7285"/>
  </r>
  <r>
    <s v="Kapitaaloverdrachten voor onroerende investeringen ITG"/>
    <s v="Kapitaaloverdrachten voor onroerende investeringen ITG"/>
    <s v="FD0 FG209 6410"/>
    <m/>
    <x v="0"/>
    <n v="689"/>
    <n v="25"/>
    <s v="12. Algemene kennisvooruitgang: O&amp;O gefinancierd uit algemene universiteitsfondsen (AUF)"/>
    <x v="3"/>
    <s v="Vlaamse overheid"/>
    <x v="3"/>
    <x v="9"/>
    <s v="123 Instituut Tropische Geneeskunde - Antwerpen"/>
    <s v="123 Instituut Tropische Geneeskunde - Antwerpen"/>
    <x v="4"/>
    <n v="172.25"/>
  </r>
  <r>
    <s v="investeringen hoger onderwijs"/>
    <s v="investeringen hoger onderwijs"/>
    <s v="FD0 FG254 6410"/>
    <m/>
    <x v="0"/>
    <n v="30389"/>
    <n v="25"/>
    <s v="12. Algemene kennisvooruitgang: O&amp;O gefinancierd uit algemene universiteitsfondsen (AUF)"/>
    <x v="3"/>
    <s v="Vlaamse overheid"/>
    <x v="3"/>
    <x v="9"/>
    <s v="323 Subsidies aan instellingen en verenigingen n.e.g."/>
    <s v="323 Subventions aux institutions et associations n.c.a."/>
    <x v="6"/>
    <n v="7597.25"/>
  </r>
  <r>
    <s v="Studies, onderzoekingen en voorbereiding van wetenschappelijke congressen"/>
    <s v="Studies, onderzoekingen en voorbereiding van wetenschappelijke congressen"/>
    <s v="GB0 GC016 1211"/>
    <m/>
    <x v="0"/>
    <n v="118"/>
    <n v="100"/>
    <s v="11. Politieke en sociale systemen, structuren en processen"/>
    <x v="7"/>
    <s v="Vlaamse overheid"/>
    <x v="3"/>
    <x v="9"/>
    <s v="314 Subsidies voor studies, enquêtes, onderzoek-contracten, acties n.e.g."/>
    <s v="314 Subventions pour études, enquêtes, contrats de recherche, actions n.c.a."/>
    <x v="6"/>
    <n v="118"/>
  </r>
  <r>
    <s v="WVG: Subsidie aan het Steunpunt Welzijn, Volksgezondheid en Gezin"/>
    <s v="WVG: Subsidie aan het Steunpunt Welzijn, Volksgezondheid en Gezin"/>
    <s v="GB0 GC054 4150"/>
    <m/>
    <x v="0"/>
    <n v="431"/>
    <n v="100"/>
    <s v="07. Gezondheid"/>
    <x v="4"/>
    <s v="Vlaamse overheid"/>
    <x v="3"/>
    <x v="9"/>
    <s v="313 Subsidies aan instellingen en verenigingen n.e.g."/>
    <s v="313 Subventions aux institutions et associations n.c.a."/>
    <x v="6"/>
    <n v="431"/>
  </r>
  <r>
    <s v="WVG: Dotatie Kind en Gezin"/>
    <s v="WVG: Dotatie Kind en Gezin"/>
    <s v="GB0 GF000 4141"/>
    <m/>
    <x v="0"/>
    <n v="309"/>
    <n v="29.126213592233007"/>
    <s v="11. Politieke en sociale systemen, structuren en processen"/>
    <x v="7"/>
    <s v="Vlaamse overheid"/>
    <x v="3"/>
    <x v="9"/>
    <s v="323 Subsidies aan instellingen en verenigingen n.e.g."/>
    <s v="323 Subventions aux institutions et associations n.c.a."/>
    <x v="6"/>
    <n v="90"/>
  </r>
  <r>
    <s v="WVG: IVA Vlaams Agentschap voor Personen met een Handicap"/>
    <s v="WVG: IVA Vlaams Agentschap voor Personen met een Handicap"/>
    <s v="GB0 GG000 4141"/>
    <m/>
    <x v="0"/>
    <n v="171"/>
    <n v="100"/>
    <s v="11. Politieke en sociale systemen, structuren en processen"/>
    <x v="7"/>
    <s v="Vlaamse overheid"/>
    <x v="3"/>
    <x v="9"/>
    <s v="323 Subsidies aan instellingen en verenigingen n.e.g."/>
    <s v="323 Subventions aux institutions et associations n.c.a."/>
    <x v="6"/>
    <n v="171"/>
  </r>
  <r>
    <s v="ONDERZOEK IN HET KADER VAN ARMOEDEBELEID"/>
    <s v="ONDERZOEK IN HET KADER VAN ARMOEDEBELEID"/>
    <s v="GC044"/>
    <m/>
    <x v="0"/>
    <n v="483"/>
    <n v="100"/>
    <s v="11. Politieke en sociale systemen, structuren en processen"/>
    <x v="7"/>
    <s v="Vlaamse overheid"/>
    <x v="3"/>
    <x v="9"/>
    <s v="313 Subsidies aan instellingen en verenigingen n.e.g."/>
    <s v="313 Subventions aux institutions et associations n.c.a."/>
    <x v="6"/>
    <n v="483"/>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05 1211"/>
    <m/>
    <x v="0"/>
    <n v="1436"/>
    <n v="100"/>
    <s v="07. Gezondheid"/>
    <x v="4"/>
    <s v="Vlaamse overheid"/>
    <x v="3"/>
    <x v="9"/>
    <s v="314 Subsidies voor studies, enquêtes, onderzoek-contracten, acties n.e.g."/>
    <s v="314 Subventions pour études, enquêtes, contrats de recherche, actions n.c.a."/>
    <x v="6"/>
    <n v="1436"/>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 GD312 3300"/>
    <m/>
    <x v="0"/>
    <n v="928"/>
    <n v="100"/>
    <s v="07. Gezondheid"/>
    <x v="4"/>
    <s v="Vlaamse overheid"/>
    <x v="3"/>
    <x v="9"/>
    <s v="314 Subsidies voor studies, enquêtes, onderzoek-contracten, acties n.e.g."/>
    <s v="314 Subventions pour études, enquêtes, contrats de recherche, actions n.c.a."/>
    <x v="6"/>
    <n v="928"/>
  </r>
  <r>
    <s v="Subsidies aan erkende centra voor menselijke erfelijkheid"/>
    <s v="Subsidies aan erkende centra voor menselijke erfelijkheid"/>
    <s v="GE0 GD313 3300"/>
    <m/>
    <x v="0"/>
    <n v="2266"/>
    <n v="34.995586937334508"/>
    <s v="07. Gezondheid"/>
    <x v="4"/>
    <s v="Vlaamse overheid"/>
    <x v="3"/>
    <x v="9"/>
    <s v="323 Subsidies aan instellingen en verenigingen n.e.g."/>
    <s v="323 Subventions aux institutions et associations n.c.a."/>
    <x v="6"/>
    <n v="793"/>
  </r>
  <r>
    <s v="WVG: Dotatie aan het Wetenschappelijk Instituut Volksgezondheid  - Louis Pasteur"/>
    <s v="WVG: Dotatie aan het Wetenschappelijk Instituut Volksgezondheid  - Louis Pasteur"/>
    <s v="GE0 GD337 4540"/>
    <m/>
    <x v="0"/>
    <n v="876"/>
    <n v="3.7671232876712328"/>
    <s v="07. Gezondheid"/>
    <x v="4"/>
    <s v="Vlaamse overheid"/>
    <x v="3"/>
    <x v="9"/>
    <s v="211 Basisfinanciering, werking, investeringen van de WI"/>
    <s v="211 Financement de base, fonctionnement, investissements des IS"/>
    <x v="5"/>
    <n v="33"/>
  </r>
  <r>
    <s v="CJSM: Enquêtes, studies en audits"/>
    <s v="CJSM: Enquêtes, studies en audits"/>
    <s v="HB0 HC005 1211"/>
    <m/>
    <x v="0"/>
    <n v="110"/>
    <n v="100"/>
    <s v="10. Cultuur, recreatie, godsdienst en media"/>
    <x v="5"/>
    <s v="Vlaamse overheid"/>
    <x v="3"/>
    <x v="9"/>
    <s v="314 Subsidies voor studies, enquêtes, onderzoek-contracten, acties n.e.g."/>
    <s v="314 Subventions pour études, enquêtes, contrats de recherche, actions n.c.a."/>
    <x v="6"/>
    <n v="110"/>
  </r>
  <r>
    <s v="wetenschappelijke steunpunten en jeugdonderzoeksplatform"/>
    <s v="wetenschappelijke steunpunten en jeugdonderzoeksplatform"/>
    <s v="HB0 HC046 4150"/>
    <m/>
    <x v="0"/>
    <n v="719"/>
    <n v="101.39082058414463"/>
    <s v="10. Cultuur, recreatie, godsdienst en media"/>
    <x v="5"/>
    <s v="Vlaamse overheid"/>
    <x v="3"/>
    <x v="9"/>
    <s v="313 Subsidies aan instellingen en verenigingen n.e.g."/>
    <s v="313 Subventions aux institutions et associations n.c.a."/>
    <x v="6"/>
    <n v="728.99999999999989"/>
  </r>
  <r>
    <s v="Interne Stromen -Agentschap Sport Vlaanderen"/>
    <s v="Interne Stromen -Agentschap Sport Vlaanderen"/>
    <s v="HB0-1HFG2AY-IS"/>
    <m/>
    <x v="0"/>
    <n v="242"/>
    <n v="100"/>
    <s v="10. Cultuur, recreatie, godsdienst en media"/>
    <x v="5"/>
    <s v="Vlaamse overheid"/>
    <x v="3"/>
    <x v="9"/>
    <s v="313 Subsidies aan instellingen en verenigingen n.e.g."/>
    <s v="313 Subventions aux institutions et associations n.c.a."/>
    <x v="6"/>
    <n v="242"/>
  </r>
  <r>
    <s v="CJSM: Koninklijke Academie voor Nederlandse Taal- en Letterkunde - Gent"/>
    <s v="CJSM: Koninklijke Academie voor Nederlandse Taal- en Letterkunde - Gent"/>
    <s v="HD0 HE299 4150"/>
    <m/>
    <x v="0"/>
    <n v="157"/>
    <n v="54.140127388535028"/>
    <s v="10. Cultuur, recreatie, godsdienst en media"/>
    <x v="5"/>
    <s v="Vlaamse overheid"/>
    <x v="3"/>
    <x v="9"/>
    <s v="220 Academies"/>
    <s v="220 Académies"/>
    <x v="5"/>
    <n v="85"/>
  </r>
  <r>
    <s v="CJSM:Dotatie aan het IVA DAB KMSKA"/>
    <s v="CJSM:Dotatie aan het IVA DAB KMSKA"/>
    <s v="HE0 HE300 4130"/>
    <m/>
    <x v="0"/>
    <n v="2537"/>
    <n v="54.986204178163192"/>
    <s v="10. Cultuur, recreatie, godsdienst en media"/>
    <x v="5"/>
    <s v="Vlaamse overheid"/>
    <x v="3"/>
    <x v="9"/>
    <s v="211 Basisfinanciering, werking, investeringen van de WI"/>
    <s v="211 Financement de base, fonctionnement, investissements des IS"/>
    <x v="5"/>
    <n v="1395.0000000000002"/>
  </r>
  <r>
    <s v="WSE: studies en onderzoek"/>
    <s v="WSE: studies en onderzoek"/>
    <s v="JB0 JD100 1211"/>
    <m/>
    <x v="0"/>
    <n v="618"/>
    <n v="100"/>
    <s v="11. Politieke en sociale systemen, structuren en processen"/>
    <x v="7"/>
    <s v="Vlaamse overheid"/>
    <x v="3"/>
    <x v="9"/>
    <s v="314 Subsidies voor studies, enquêtes, onderzoek-contracten, acties n.e.g."/>
    <s v="314 Subventions pour études, enquêtes, contrats de recherche, actions n.c.a."/>
    <x v="6"/>
    <n v="618"/>
  </r>
  <r>
    <s v="WSE: uitgaven in het kader van tewerkstellingsbegeleiding"/>
    <s v="WSE: uitgaven in het kader van tewerkstellingsbegeleiding"/>
    <s v="JB0 JD103 3300"/>
    <m/>
    <x v="0"/>
    <n v="600"/>
    <n v="100"/>
    <s v="11. Politieke en sociale systemen, structuren en processen"/>
    <x v="7"/>
    <s v="Vlaamse overheid"/>
    <x v="3"/>
    <x v="9"/>
    <s v="314 Subsidies voor studies, enquêtes, onderzoek-contracten, acties n.e.g."/>
    <s v="314 Subventions pour études, enquêtes, contrats de recherche, actions n.c.a."/>
    <x v="6"/>
    <n v="600"/>
  </r>
  <r>
    <s v="LV: Allerhande uitgaven in het kader van versterking van het onderzoeks- en innovatiepotentieel"/>
    <s v="LV: Allerhande uitgaven in het kader van versterking van het onderzoeks- en innovatiepotentieel"/>
    <s v="KB0 KD007 1211"/>
    <m/>
    <x v="0"/>
    <n v="24"/>
    <n v="100"/>
    <s v="08. Landbouw"/>
    <x v="6"/>
    <s v="Vlaamse overheid"/>
    <x v="3"/>
    <x v="9"/>
    <s v="314 Subsidies voor studies, enquêtes, onderzoek-contracten, acties n.e.g."/>
    <s v="314 Subventions pour études, enquêtes, contrats de recherche, actions n.c.a."/>
    <x v="6"/>
    <n v="24"/>
  </r>
  <r>
    <s v="LV: Subsidies in kader van de stimulering biologische landbouw"/>
    <s v="LV: Subsidies in kader van de stimulering biologische landbouw"/>
    <s v="KB0 KD016 3132"/>
    <m/>
    <x v="0"/>
    <n v="89"/>
    <n v="100"/>
    <s v="08. Landbouw"/>
    <x v="6"/>
    <s v="Vlaamse overheid"/>
    <x v="3"/>
    <x v="9"/>
    <s v="314 Subsidies voor studies, enquêtes, onderzoek-contracten, acties n.e.g."/>
    <s v="314 Subventions pour études, enquêtes, contrats de recherche, actions n.c.a."/>
    <x v="6"/>
    <n v="89"/>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 KD017 3132"/>
    <m/>
    <x v="0"/>
    <n v="2146"/>
    <n v="80"/>
    <s v="08. Landbouw"/>
    <x v="6"/>
    <s v="Vlaamse overheid"/>
    <x v="3"/>
    <x v="9"/>
    <s v="313 Subsidies aan instellingen en verenigingen n.e.g."/>
    <s v="313 Subventions aux institutions et associations n.c.a."/>
    <x v="6"/>
    <n v="1716.8"/>
  </r>
  <r>
    <s v="Dotatie aan het eigen vermogen ILVO in het kader van het onderzoek en de ontwikkeling naar meer duurzame landbouwsystemen"/>
    <s v="Dotatie aan het eigen vermogen ILVO in het kader van het onderzoek en de ontwikkeling naar meer duurzame landbouwsystemen"/>
    <s v="KB0 KD032 4143"/>
    <m/>
    <x v="0"/>
    <n v="1462"/>
    <n v="80"/>
    <s v="08. Landbouw"/>
    <x v="6"/>
    <s v="Vlaamse overheid"/>
    <x v="3"/>
    <x v="9"/>
    <s v="211 Basisfinanciering, werking, investeringen van de WI"/>
    <s v="211 Financement de base, fonctionnement, investissements des IS"/>
    <x v="5"/>
    <n v="1169.5999999999999"/>
  </r>
  <r>
    <s v="EV ILVO voor onderhoud en werken aan onroerende goederen"/>
    <s v="EV ILVO voor onderhoud en werken aan onroerende goederen"/>
    <s v="KB0 KD036 4141"/>
    <m/>
    <x v="0"/>
    <n v="3038"/>
    <n v="80"/>
    <s v="08. Landbouw"/>
    <x v="6"/>
    <s v="Vlaamse overheid"/>
    <x v="3"/>
    <x v="9"/>
    <s v="211 Basisfinanciering, werking, investeringen van de WI"/>
    <s v="211 Financement de base, fonctionnement, investissements des IS"/>
    <x v="5"/>
    <n v="2430.4"/>
  </r>
  <r>
    <s v="interne stromen EV ILVO (Fonds voor Landbouw en Visserij)"/>
    <s v="interne stromen EV ILVO (Fonds voor Landbouw en Visserij)"/>
    <s v="KB0 KD047 4141"/>
    <m/>
    <x v="0"/>
    <n v="619"/>
    <n v="80"/>
    <s v="08. Landbouw"/>
    <x v="6"/>
    <s v="Vlaamse overheid"/>
    <x v="3"/>
    <x v="9"/>
    <s v="211 Basisfinanciering, werking, investeringen van de WI"/>
    <s v="211 Financement de base, fonctionnement, investissements des IS"/>
    <x v="5"/>
    <n v="495.2"/>
  </r>
  <r>
    <s v="dotatie aan het Eigen Vermogen ILVO voor onderzoek ikv IHD/PAS (emissiereducties veeteeltsector)"/>
    <s v="dotatie aan het Eigen Vermogen ILVO voor onderzoek ikv IHD/PAS (emissiereducties veeteeltsector)"/>
    <s v="KB0 KD050 4141"/>
    <m/>
    <x v="0"/>
    <n v="457"/>
    <n v="80"/>
    <s v="08. Landbouw"/>
    <x v="6"/>
    <s v="Vlaamse overheid"/>
    <x v="3"/>
    <x v="9"/>
    <s v="211 Basisfinanciering, werking, investeringen van de WI"/>
    <s v="211 Financement de base, fonctionnement, investissements des IS"/>
    <x v="5"/>
    <n v="365.6"/>
  </r>
  <r>
    <s v="LV: projecten EV ILVO"/>
    <s v="LV: projecten EV ILVO"/>
    <s v="KB0 KD052 4141"/>
    <m/>
    <x v="0"/>
    <n v="97"/>
    <n v="100"/>
    <s v="08. Landbouw"/>
    <x v="6"/>
    <s v="Vlaamse overheid"/>
    <x v="3"/>
    <x v="9"/>
    <s v="314 Subsidies voor studies, enquêtes, onderzoek-contracten, acties n.e.g."/>
    <s v="314 Subventions pour études, enquêtes, contrats de recherche, actions n.c.a."/>
    <x v="6"/>
    <n v="97"/>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B0 KD108 4141"/>
    <m/>
    <x v="0"/>
    <n v="342"/>
    <n v="54.970760233918128"/>
    <s v="08. Landbouw"/>
    <x v="6"/>
    <s v="Vlaamse overheid"/>
    <x v="3"/>
    <x v="9"/>
    <s v="211 Basisfinanciering, werking, investeringen van de WI"/>
    <s v="211 Financement de base, fonctionnement, investissements des IS"/>
    <x v="5"/>
    <n v="188"/>
  </r>
  <r>
    <s v="LNE: Allerhande uitgaven met betrekking tot het project milieu en gezondheid"/>
    <s v="LNE: Allerhande uitgaven met betrekking tot het project milieu en gezondheid"/>
    <s v="LB0 LC106 1200"/>
    <m/>
    <x v="0"/>
    <n v="190"/>
    <n v="100"/>
    <s v="02. Milieubeheer en milieuzorg"/>
    <x v="9"/>
    <s v="Vlaamse overheid"/>
    <x v="3"/>
    <x v="9"/>
    <s v="324 Subsidies voor studies, enquêtes, expertise-contracten, onderzoekcontracten, acties n.e.g."/>
    <s v="324 Subventions pour études, enquêtes, contrats d'expertise, contrats de recherche, actions n.c.a."/>
    <x v="6"/>
    <n v="190"/>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LB0 LC113 1211"/>
    <m/>
    <x v="0"/>
    <n v="474"/>
    <n v="100"/>
    <s v="02. Milieubeheer en milieuzorg"/>
    <x v="9"/>
    <s v="Vlaamse overheid"/>
    <x v="3"/>
    <x v="9"/>
    <s v="314 Subsidies voor studies, enquêtes, onderzoek-contracten, acties n.e.g."/>
    <s v="314 Subventions pour études, enquêtes, contrats de recherche, actions n.c.a."/>
    <x v="6"/>
    <n v="474"/>
  </r>
  <r>
    <s v="LNE: allerhande uitgaven i.v.m. geluidshinder, milieuproblematiek, externe veiligheid, wetenschappelijk evaluatiesysteem bioveiligheid"/>
    <s v="LNE: allerhande uitgaven i.v.m. geluidshinder, milieuproblematiek, externe veiligheid, wetenschappelijk evaluatiesysteem bioveiligheid"/>
    <s v="LB0 LC118 1200"/>
    <m/>
    <x v="0"/>
    <n v="367"/>
    <n v="100"/>
    <s v="02. Milieubeheer en milieuzorg"/>
    <x v="9"/>
    <s v="Vlaamse overheid"/>
    <x v="3"/>
    <x v="9"/>
    <s v="324 Subsidies voor studies, enquêtes, expertise-contracten, onderzoekcontracten, acties n.e.g."/>
    <s v="324 Subventions pour études, enquêtes, contrats d'expertise, contrats de recherche, actions n.c.a."/>
    <x v="6"/>
    <n v="367"/>
  </r>
  <r>
    <s v="Dotatie aan VITO voor de financiering van de referentietaken"/>
    <s v="Dotatie aan VITO voor de financiering van de referentietaken"/>
    <s v="LB0 LC134 4140"/>
    <m/>
    <x v="0"/>
    <n v="2529"/>
    <n v="100"/>
    <s v="02. Milieubeheer en milieuzorg"/>
    <x v="9"/>
    <s v="Vlaamse overheid"/>
    <x v="3"/>
    <x v="9"/>
    <s v="236 VITO - Vlaamse Instelling voor Technologisch Onderzoek"/>
    <s v="236 VITO - Vlaamse Instelling voor Technologisch Onderzoek"/>
    <x v="5"/>
    <n v="2529"/>
  </r>
  <r>
    <s v="LNE: Werkingsdotatie aan het IVA Vlaamse Landaatschappij"/>
    <s v="LNE: Werkingsdotatie aan het IVA Vlaamse Landaatschappij"/>
    <s v="LB0 LC136 4141"/>
    <m/>
    <x v="0"/>
    <n v="565.43290000000002"/>
    <n v="45.528461467311153"/>
    <s v="04. Transport, telecommunicatie en andere infrastructuur"/>
    <x v="11"/>
    <s v="Vlaamse overheid"/>
    <x v="3"/>
    <x v="9"/>
    <s v="314 Subsidies voor studies, enquêtes, onderzoek-contracten, acties n.e.g."/>
    <s v="314 Subventions pour études, enquêtes, contrats de recherche, actions n.c.a."/>
    <x v="6"/>
    <n v="257.43290000000002"/>
  </r>
  <r>
    <s v="LNE: Werkingsdotatie aan het IVA Vlaamse Milieumaatschappij (VMM)"/>
    <s v="LNE: Werkingsdotatie aan het IVA Vlaamse Milieumaatschappij (VMM)"/>
    <s v="LB0 LC138 4141"/>
    <m/>
    <x v="0"/>
    <n v="5869"/>
    <n v="27.500425966944963"/>
    <s v="02. Milieubeheer en milieuzorg"/>
    <x v="9"/>
    <s v="Vlaamse overheid"/>
    <x v="3"/>
    <x v="9"/>
    <s v="324 Subsidies voor studies, enquêtes, expertise-contracten, onderzoekcontracten, acties n.e.g."/>
    <s v="324 Subventions pour études, enquêtes, contrats d'expertise, contrats de recherche, actions n.c.a."/>
    <x v="6"/>
    <n v="1614"/>
  </r>
  <r>
    <s v="LNE: NORMERING VAN ZENDANTENNES"/>
    <s v="LNE: NORMERING VAN ZENDANTENNES"/>
    <s v="LB0 LC174 1211"/>
    <m/>
    <x v="0"/>
    <n v="101"/>
    <n v="100"/>
    <s v="02. Milieubeheer en milieuzorg"/>
    <x v="9"/>
    <s v="Vlaamse overheid"/>
    <x v="3"/>
    <x v="9"/>
    <s v="630 Fonds voor Preventie en Sanering inzake Milieu en Natuur"/>
    <s v="630 Fonds voor Preventie en Sanering inzake Milieu en Natuur"/>
    <x v="1"/>
    <n v="101"/>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LBC LC006 1211"/>
    <m/>
    <x v="0"/>
    <n v="150"/>
    <n v="100"/>
    <s v="02. Milieubeheer en milieuzorg"/>
    <x v="9"/>
    <s v="Vlaamse overheid"/>
    <x v="3"/>
    <x v="9"/>
    <s v="630 Fonds voor Preventie en Sanering inzake Milieu en Natuur"/>
    <s v="630 Fonds voor Preventie en Sanering inzake Milieu en Natuur"/>
    <x v="1"/>
    <n v="150"/>
  </r>
  <r>
    <s v="LNE: Uitgaven met betrekking tot lucht- en hinderthema's"/>
    <s v="LNE: Uitgaven met betrekking tot lucht- en hinderthema's"/>
    <s v="LBC LC008 1211"/>
    <m/>
    <x v="0"/>
    <n v="235"/>
    <n v="100"/>
    <s v="02. Milieubeheer en milieuzorg"/>
    <x v="9"/>
    <s v="Vlaamse overheid"/>
    <x v="3"/>
    <x v="9"/>
    <s v="630 Fonds voor Preventie en Sanering inzake Milieu en Natuur"/>
    <s v="630 Fonds voor Preventie en Sanering inzake Milieu en Natuur"/>
    <x v="1"/>
    <n v="235"/>
  </r>
  <r>
    <s v="LNE: MINA FONDS - bodemsanering"/>
    <s v="LNE: MINA FONDS - bodemsanering"/>
    <s v="LBC LC035 4140"/>
    <m/>
    <x v="0"/>
    <n v="395"/>
    <n v="100"/>
    <s v="02. Milieubeheer en milieuzorg"/>
    <x v="9"/>
    <s v="Vlaamse overheid"/>
    <x v="3"/>
    <x v="9"/>
    <s v="630 Fonds voor Preventie en Sanering inzake Milieu en Natuur"/>
    <s v="630 Fonds voor Preventie en Sanering inzake Milieu en Natuur"/>
    <x v="1"/>
    <n v="395"/>
  </r>
  <r>
    <s v="LNE: Werkingsdotatie aan het IVA Vlaamse Milieumaatschappij (VMM)"/>
    <s v="LNE: Werkingsdotatie aan het IVA Vlaamse Milieumaatschappij (VMM)"/>
    <s v="LBC LC038 4140"/>
    <m/>
    <x v="0"/>
    <n v="934"/>
    <n v="100"/>
    <s v="02. Milieubeheer en milieuzorg"/>
    <x v="9"/>
    <s v="Vlaamse overheid"/>
    <x v="3"/>
    <x v="9"/>
    <s v="630 Fonds voor Preventie en Sanering inzake Milieu en Natuur"/>
    <s v="630 Fonds voor Preventie en Sanering inzake Milieu en Natuur"/>
    <x v="1"/>
    <n v="934"/>
  </r>
  <r>
    <s v="LNE: Algemene werkingstoelage aan openbare waterdistributienetwerken"/>
    <s v="LNE: Algemene werkingstoelage aan openbare waterdistributienetwerken"/>
    <s v="LBC LC044 4351"/>
    <m/>
    <x v="0"/>
    <n v="4903.292462958987"/>
    <n v="40.004088307440718"/>
    <s v="02. Milieubeheer en milieuzorg"/>
    <x v="9"/>
    <s v="Vlaamse overheid"/>
    <x v="3"/>
    <x v="9"/>
    <s v="630 Fonds voor Preventie en Sanering inzake Milieu en Natuur"/>
    <s v="630 Fonds voor Preventie en Sanering inzake Milieu en Natuur"/>
    <x v="1"/>
    <n v="1961.5174468541982"/>
  </r>
  <r>
    <s v="LNE: MINA FONDS - MAP"/>
    <s v="LNE: MINA FONDS - MAP"/>
    <s v="LBC LC073 4140"/>
    <m/>
    <x v="0"/>
    <n v="627"/>
    <n v="100"/>
    <s v="02. Milieubeheer en milieuzorg"/>
    <x v="9"/>
    <s v="Vlaamse overheid"/>
    <x v="3"/>
    <x v="9"/>
    <s v="324 Subsidies voor studies, enquêtes, expertise-contracten, onderzoekcontracten, acties n.e.g."/>
    <s v="324 Subventions pour études, enquêtes, contrats d'expertise, contrats de recherche, actions n.c.a."/>
    <x v="6"/>
    <n v="627"/>
  </r>
  <r>
    <s v="LNE: Wedden en toelagen IVA Instituut voor Natuur- en Bosonderzoek"/>
    <s v="LNE: Wedden en toelagen IVA Instituut voor Natuur- en Bosonderzoek"/>
    <s v="LC0 LA200 1100"/>
    <m/>
    <x v="0"/>
    <n v="11233"/>
    <n v="54.999999999999993"/>
    <s v="02. Milieubeheer en milieuzorg"/>
    <x v="9"/>
    <s v="Vlaamse overheid"/>
    <x v="3"/>
    <x v="9"/>
    <s v="211 Basisfinanciering, werking, investeringen van de WI"/>
    <s v="211 Financement de base, fonctionnement, investissements des IS"/>
    <x v="5"/>
    <n v="6178.1499999999987"/>
  </r>
  <r>
    <s v="LNE: Werking Instituut voor Natuur en Bosonderzoek"/>
    <s v="LNE: Werking Instituut voor Natuur en Bosonderzoek"/>
    <s v="LC0 LD200 1200"/>
    <m/>
    <x v="0"/>
    <n v="3501"/>
    <n v="55.000000000000007"/>
    <s v="02. Milieubeheer en milieuzorg"/>
    <x v="9"/>
    <s v="Vlaamse overheid"/>
    <x v="3"/>
    <x v="9"/>
    <s v="211 Basisfinanciering, werking, investeringen van de WI"/>
    <s v="211 Financement de base, fonctionnement, investissements des IS"/>
    <x v="5"/>
    <n v="1925.5500000000002"/>
  </r>
  <r>
    <s v="LNE: Werking Instituut voor Natuur en Bosonderzoek"/>
    <s v="LNE: Werking Instituut voor Natuur en Bosonderzoek"/>
    <s v="LC0 LD201 1211"/>
    <m/>
    <x v="0"/>
    <n v="43"/>
    <n v="100"/>
    <s v="02. Milieubeheer en milieuzorg"/>
    <x v="9"/>
    <s v="Vlaamse overheid"/>
    <x v="3"/>
    <x v="9"/>
    <s v="211 Basisfinanciering, werking, investeringen van de WI"/>
    <s v="211 Financement de base, fonctionnement, investissements des IS"/>
    <x v="5"/>
    <n v="43"/>
  </r>
  <r>
    <s v="LNE: Nieuwbouw van gebouwen van het IVA Instituut voor Natuur- en Bosonderzoek"/>
    <s v="LNE: Nieuwbouw van gebouwen van het IVA Instituut voor Natuur- en Bosonderzoek"/>
    <s v="LC0 LD203 7200"/>
    <m/>
    <x v="0"/>
    <n v="152"/>
    <n v="55.000000000000007"/>
    <s v="02. Milieubeheer en milieuzorg"/>
    <x v="9"/>
    <s v="Vlaamse overheid"/>
    <x v="3"/>
    <x v="9"/>
    <s v="211 Basisfinanciering, werking, investeringen van de WI"/>
    <s v="211 Financement de base, fonctionnement, investissements des IS"/>
    <x v="5"/>
    <n v="83.600000000000023"/>
  </r>
  <r>
    <s v="LNE: Aankoop van materiaal voor uitrusting van het IVA Instituut voor Natuur- en Bosonderzoek"/>
    <s v="LNE: Aankoop van materiaal voor uitrusting van het IVA Instituut voor Natuur- en Bosonderzoek"/>
    <s v="LC0 LD204 7422"/>
    <m/>
    <x v="0"/>
    <n v="189.20000000000002"/>
    <n v="55.000000000000007"/>
    <s v="02. Milieubeheer en milieuzorg"/>
    <x v="9"/>
    <s v="Vlaamse overheid"/>
    <x v="3"/>
    <x v="9"/>
    <s v="211 Basisfinanciering, werking, investeringen van de WI"/>
    <s v="211 Financement de base, fonctionnement, investissements des IS"/>
    <x v="5"/>
    <n v="104.06000000000002"/>
  </r>
  <r>
    <s v="Departement MOW - algemene werkingskosten"/>
    <s v="Departement MOW - algemene werkingskosten"/>
    <s v="MB0 MI008 1211"/>
    <m/>
    <x v="0"/>
    <n v="2250"/>
    <n v="13"/>
    <s v="04. Transport, telecommunicatie en andere infrastructuur"/>
    <x v="11"/>
    <s v="Vlaamse overheid"/>
    <x v="3"/>
    <x v="9"/>
    <s v="211 Basisfinanciering, werking, investeringen van de WI"/>
    <s v="211 Financement de base, fonctionnement, investissements des IS"/>
    <x v="5"/>
    <n v="292.5"/>
  </r>
  <r>
    <s v="MOW: Aankoop van specifieke machines, meubelen, materiaal en vervoermiddelen te land en te water (afdeling Waterbouwkundig Laboratorium)"/>
    <s v="MOW: Aankoop van specifieke machines, meubelen, materiaal en vervoermiddelen te land en te water (afdeling Waterbouwkundig Laboratorium)"/>
    <s v="MB0 MI009 7422"/>
    <m/>
    <x v="0"/>
    <n v="500"/>
    <n v="57.999999999999993"/>
    <s v="04. Transport, telecommunicatie en andere infrastructuur"/>
    <x v="11"/>
    <s v="Vlaamse overheid"/>
    <x v="3"/>
    <x v="9"/>
    <s v="211 Basisfinanciering, werking, investeringen van de WI"/>
    <s v="211 Financement de base, fonctionnement, investissements des IS"/>
    <x v="5"/>
    <n v="289.99999999999994"/>
  </r>
  <r>
    <s v="Project lange termijn visie RSV"/>
    <s v="Project lange termijn visie RSV"/>
    <s v="NC0 ND003 1211"/>
    <m/>
    <x v="0"/>
    <n v="135.74999999999997"/>
    <n v="100"/>
    <s v="04. Transport, telecommunicatie en andere infrastructuur"/>
    <x v="11"/>
    <s v="Vlaamse overheid"/>
    <x v="3"/>
    <x v="9"/>
    <s v="314 Subsidies voor studies, enquêtes, onderzoek-contracten, acties n.e.g."/>
    <s v="314 Subventions pour études, enquêtes, contrats de recherche, actions n.c.a."/>
    <x v="6"/>
    <n v="135.74999999999997"/>
  </r>
  <r>
    <s v="ROW: Allerhande onderzoek en studies betreffende de ruimtelijke ordening en externe ondersteuning bij de opmaak van gewestelijke ruimtelijke uitvoeringsplannen"/>
    <s v="ROW: Allerhande onderzoek en studies betreffende de ruimtelijke ordening en externe ondersteuning bij de opmaak van gewestelijke ruimtelijke uitvoeringsplannen"/>
    <s v="NC0 ND005 1211"/>
    <m/>
    <x v="0"/>
    <n v="188"/>
    <n v="100"/>
    <s v="04. Transport, telecommunicatie en andere infrastructuur"/>
    <x v="11"/>
    <s v="Vlaamse overheid"/>
    <x v="3"/>
    <x v="9"/>
    <s v="324 Subsidies voor studies, enquêtes, expertise-contracten, onderzoekcontracten, acties n.e.g."/>
    <s v="324 Subventions pour études, enquêtes, contrats d'expertise, contrats de recherche, actions n.c.a."/>
    <x v="6"/>
    <n v="188"/>
  </r>
  <r>
    <s v="Ruimtelijk Onderzoek"/>
    <s v="Ruimtelijk Onderzoek"/>
    <s v="NC0 ND027 1211"/>
    <m/>
    <x v="0"/>
    <n v="158"/>
    <n v="100"/>
    <s v="04. Transport, telecommunicatie en andere infrastructuur"/>
    <x v="11"/>
    <s v="Vlaamse overheid"/>
    <x v="3"/>
    <x v="9"/>
    <s v="313 Subsidies aan instellingen en verenigingen n.e.g."/>
    <s v="313 Subventions aux institutions et associations n.c.a."/>
    <x v="6"/>
    <n v="158"/>
  </r>
  <r>
    <s v="Ondersteunend Onderzoek"/>
    <s v="Ondersteunend Onderzoek"/>
    <s v="NC0 ND028 1211"/>
    <m/>
    <x v="0"/>
    <n v="707"/>
    <n v="100"/>
    <s v="04. Transport, telecommunicatie en andere infrastructuur"/>
    <x v="11"/>
    <s v="Vlaamse overheid"/>
    <x v="3"/>
    <x v="9"/>
    <s v="313 Subsidies aan instellingen en verenigingen n.e.g."/>
    <s v="313 Subventions aux institutions et associations n.c.a."/>
    <x v="6"/>
    <n v="707"/>
  </r>
  <r>
    <s v="Labo Ruimte"/>
    <s v="Labo Ruimte"/>
    <s v="NC0 ND029 1211"/>
    <m/>
    <x v="0"/>
    <n v="296"/>
    <n v="100"/>
    <s v="04. Transport, telecommunicatie en andere infrastructuur"/>
    <x v="11"/>
    <s v="Vlaamse overheid"/>
    <x v="3"/>
    <x v="9"/>
    <s v="313 Subsidies aan instellingen en verenigingen n.e.g."/>
    <s v="313 Subventions aux institutions et associations n.c.a."/>
    <x v="6"/>
    <n v="296"/>
  </r>
  <r>
    <s v="Langlopend wetenschappelijk onderzoek"/>
    <s v="Langlopend wetenschappelijk onderzoek"/>
    <s v="NC0 ND032 1211"/>
    <m/>
    <x v="0"/>
    <n v="145"/>
    <n v="100"/>
    <s v="04. Transport, telecommunicatie en andere infrastructuur"/>
    <x v="11"/>
    <s v="Vlaamse overheid"/>
    <x v="3"/>
    <x v="9"/>
    <s v="313 Subsidies aan instellingen en verenigingen n.e.g."/>
    <s v="313 Subventions aux institutions et associations n.c.a."/>
    <x v="6"/>
    <n v="145"/>
  </r>
  <r>
    <s v="ROW: Uitgaven met betrekking tot onderzoek en monitoring in het beleidsdomein huisvesting"/>
    <s v="ROW: Uitgaven met betrekking tot onderzoek en monitoring in het beleidsdomein huisvesting"/>
    <s v="NE0 NE232 1211"/>
    <m/>
    <x v="0"/>
    <n v="422"/>
    <n v="100"/>
    <s v="04. Transport, telecommunicatie en andere infrastructuur"/>
    <x v="11"/>
    <s v="Vlaamse overheid"/>
    <x v="3"/>
    <x v="9"/>
    <s v="314 Subsidies voor studies, enquêtes, onderzoek-contracten, acties n.e.g."/>
    <s v="314 Subventions pour études, enquêtes, contrats de recherche, actions n.c.a."/>
    <x v="6"/>
    <n v="422"/>
  </r>
  <r>
    <s v="ROW: Steunpunt wonen"/>
    <s v="ROW: Steunpunt wonen"/>
    <s v="NE0 NE234 4150"/>
    <m/>
    <x v="0"/>
    <n v="732"/>
    <n v="100"/>
    <s v="04. Transport, telecommunicatie en andere infrastructuur"/>
    <x v="11"/>
    <s v="Vlaamse overheid"/>
    <x v="3"/>
    <x v="9"/>
    <s v="313 Subsidies aan instellingen en verenigingen n.e.g."/>
    <s v="313 Subventions aux institutions et associations n.c.a."/>
    <x v="6"/>
    <n v="732"/>
  </r>
  <r>
    <s v="ROW: onroerend erfgoed - lonen en lasten"/>
    <s v="ROW: onroerend erfgoed - lonen en lasten"/>
    <s v="NF0 NA300 1100"/>
    <m/>
    <x v="0"/>
    <n v="15819"/>
    <n v="32.85"/>
    <s v="11. Politieke en sociale systemen, structuren en processen"/>
    <x v="7"/>
    <s v="Vlaamse overheid"/>
    <x v="3"/>
    <x v="9"/>
    <s v="211 Basisfinanciering, werking, investeringen van de WI"/>
    <s v="211 Financement de base, fonctionnement, investissements des IS"/>
    <x v="5"/>
    <n v="5196.5415000000003"/>
  </r>
  <r>
    <s v="ROW: onroerend erfgoed - externe studies"/>
    <s v="ROW: onroerend erfgoed - externe studies"/>
    <s v="NF0 NF301 1211"/>
    <m/>
    <x v="0"/>
    <n v="203"/>
    <n v="100"/>
    <s v="04. Transport, telecommunicatie en andere infrastructuur"/>
    <x v="11"/>
    <s v="Vlaamse overheid"/>
    <x v="3"/>
    <x v="9"/>
    <s v="314 Subsidies voor studies, enquêtes, onderzoek-contracten, acties n.e.g."/>
    <s v="314 Subventions pour études, enquêtes, contrats de recherche, actions n.c.a."/>
    <x v="6"/>
    <n v="203"/>
  </r>
  <r>
    <s v="BZ: HET STEUNPUNT - THEMA INBURGERING EN INTEGRATIE"/>
    <s v="BZ: HET STEUNPUNT - THEMA INBURGERING EN INTEGRATIE"/>
    <s v="PJ0 PO709 1211"/>
    <m/>
    <x v="0"/>
    <n v="200"/>
    <n v="100"/>
    <s v="11. Politieke en sociale systemen, structuren en processen"/>
    <x v="7"/>
    <s v="Vlaamse overheid"/>
    <x v="3"/>
    <x v="9"/>
    <s v="313 Subsidies aan instellingen en verenigingen n.e.g."/>
    <s v="313 Subventions aux institutions et associations n.c.a."/>
    <x v="6"/>
    <n v="200"/>
  </r>
  <r>
    <s v="Institut  Wallon de l'Evaluation, de la Prospective et de la Statistique-Subside de fonctionnement"/>
    <s v="Institut  Wallon de l'Evaluation, de la Prospective et de la Statistique-Subside de fonctionnement"/>
    <s v="09.11.41.01"/>
    <m/>
    <x v="0"/>
    <n v="5757"/>
    <n v="48"/>
    <s v="11. Politieke en sociale systemen, structuren en processen"/>
    <x v="7"/>
    <s v="Waals Gewest"/>
    <x v="4"/>
    <x v="9"/>
    <s v="410 O&amp;O-programma's en -projecten (subsidies en terugvorderbare voorschotten)"/>
    <s v="410 Programmes et projets de R&amp;D (subventions et avances récupérables)"/>
    <x v="0"/>
    <n v="2763.36"/>
  </r>
  <r>
    <s v="Service de la Présidence et Chancellerie-Subventions en faveur de l'Institut Jules Destrée"/>
    <s v="Service de la Présidence et Chancellerie-Subventions en faveur de l'Institut Jules Destrée"/>
    <s v="10.03.33.05"/>
    <m/>
    <x v="0"/>
    <n v="330"/>
    <n v="25"/>
    <s v="11. Politieke en sociale systemen, structuren en processen"/>
    <x v="7"/>
    <s v="Waals Gewest"/>
    <x v="4"/>
    <x v="9"/>
    <s v="410 O&amp;O-programma's en -projecten (subsidies en terugvorderbare voorschotten)"/>
    <s v="410 Programmes et projets de R&amp;D (subventions et avances récupérables)"/>
    <x v="0"/>
    <n v="82.5"/>
  </r>
  <r>
    <s v="Réseau routier et autoroutier - Construction et entretien - Partie génie civil-Etudes"/>
    <s v="Réseau routier et autoroutier - Construction et entretien - Partie génie civil-Etudes"/>
    <s v="13.02.12.03"/>
    <m/>
    <x v="0"/>
    <n v="623.26"/>
    <n v="10"/>
    <s v="04. Transport, telecommunicatie en andere infrastructuur"/>
    <x v="11"/>
    <s v="Waals Gewest"/>
    <x v="4"/>
    <x v="9"/>
    <s v="314 Subsidies voor studies, enquêtes, onderzoek-contracten, acties n.e.g."/>
    <s v="314 Subventions pour études, enquêtes, contrats de recherche, actions n.c.a."/>
    <x v="6"/>
    <n v="62.326000000000001"/>
  </r>
  <r>
    <s v="Travaux subsidiés-Subventions aux administrations publiques subordonnées pour favoriser l'amélioration du cadre de vie, les déplacements doux et les conditions d'accueil et d'accessibilité aux bâtiments publics et l'intégration sociale"/>
    <s v="Travaux subsidiés-Subventions aux administrations publiques subordonnées pour favoriser l'amélioration du cadre de vie, les déplacements doux et les conditions d'accueil et d'accessibilité aux bâtiments publics et l'intégration sociale"/>
    <s v="13.12.63.04"/>
    <m/>
    <x v="0"/>
    <n v="3159"/>
    <n v="0.8"/>
    <s v="04. Transport, telecommunicatie en andere infrastructuur"/>
    <x v="11"/>
    <s v="Waals Gewest"/>
    <x v="4"/>
    <x v="9"/>
    <s v="410 O&amp;O-programma's en -projecten (subsidies en terugvorderbare voorschotten)"/>
    <s v="410 Programmes et projets de R&amp;D (subventions et avances récupérables)"/>
    <x v="0"/>
    <n v="25.272000000000002"/>
  </r>
  <r>
    <s v="Travaux subsidiés-Subventions aux administrations publiques subordonnées pour des travaux dans le cadre de la phase II du plan d'action pluriannuel visant à réduire l'habitat permanent dans les équipements touristiques de Wallonie"/>
    <s v="Travaux subsidiés-Subventions aux administrations publiques subordonnées pour des travaux dans le cadre de la phase II du plan d'action pluriannuel visant à réduire l'habitat permanent dans les équipements touristiques de Wallonie"/>
    <s v="13.12.63.07"/>
    <m/>
    <x v="0"/>
    <n v="54.55"/>
    <n v="0.8"/>
    <s v="04. Transport, telecommunicatie en andere infrastructuur"/>
    <x v="11"/>
    <s v="Waals Gewest"/>
    <x v="4"/>
    <x v="9"/>
    <s v="410 O&amp;O-programma's en -projecten (subsidies en terugvorderbare voorschotten)"/>
    <s v="410 Programmes et projets de R&amp;D (subventions et avances récupérables)"/>
    <x v="0"/>
    <n v="0.43640000000000001"/>
  </r>
  <r>
    <s v="Travaux subsidiés-Subvention au C.R.A.C. pour le financement d'investissements communaux d'intérêt supra-local destinés aux Services de sécurité, crèches et bâtiments de synergie communes - CPAS"/>
    <s v="Travaux subsidiés-Subvention au C.R.A.C. pour le financement d'investissements communaux d'intérêt supra-local destinés aux Services de sécurité, crèches et bâtiments de synergie communes - CPAS"/>
    <s v="13.12.63.10"/>
    <m/>
    <x v="0"/>
    <n v="20270"/>
    <n v="1"/>
    <s v="04. Transport, telecommunicatie en andere infrastructuur"/>
    <x v="11"/>
    <s v="Waals Gewest"/>
    <x v="4"/>
    <x v="9"/>
    <s v="410 O&amp;O-programma's en -projecten (subsidies en terugvorderbare voorschotten)"/>
    <s v="410 Programmes et projets de R&amp;D (subventions et avances récupérables)"/>
    <x v="0"/>
    <n v="202.7"/>
  </r>
  <r>
    <s v="Développement et étude du milieu-Etudes, relations publiques, documentation, participation à des séminaires et colloques, frais de réunions, y compris les frais de fonctionnement des dispositifs expérimentaux  DEMNA"/>
    <s v="Développement et étude du milieu-Etudes, relations publiques, documentation, participation à des séminaires et colloques, frais de réunions, y compris les frais de fonctionnement des dispositifs expérimentaux  DEMNA"/>
    <s v="15.03.12.07"/>
    <m/>
    <x v="0"/>
    <n v="294"/>
    <n v="90"/>
    <s v="08. Landbouw"/>
    <x v="6"/>
    <s v="Waals Gewest"/>
    <x v="4"/>
    <x v="9"/>
    <s v="211 Basisfinanciering, werking, investeringen van de WI"/>
    <s v="211 Financement de base, fonctionnement, investissements des IS"/>
    <x v="5"/>
    <n v="264.60000000000002"/>
  </r>
  <r>
    <s v="Développement et étude du milieu-Etudes et contrats de services pluriannuels spécifiques au programme DEMNA"/>
    <s v="Développement et étude du milieu-Etudes et contrats de services pluriannuels spécifiques au programme DEMNA"/>
    <s v="15.03.12.12"/>
    <m/>
    <x v="0"/>
    <n v="420.43"/>
    <n v="100"/>
    <s v="08. Landbouw"/>
    <x v="6"/>
    <s v="Waals Gewest"/>
    <x v="4"/>
    <x v="9"/>
    <s v="211 Basisfinanciering, werking, investeringen van de WI"/>
    <s v="211 Financement de base, fonctionnement, investissements des IS"/>
    <x v="5"/>
    <n v="420.43"/>
  </r>
  <r>
    <s v="Développement et étude du milieu-Subventions et indemnités au secteur autre que public en matière de recherche"/>
    <s v="Développement et étude du milieu-Subventions et indemnités au secteur autre que public en matière de recherche"/>
    <s v="15.03.33.01"/>
    <m/>
    <x v="0"/>
    <n v="9"/>
    <n v="100"/>
    <s v="02. Milieubeheer en milieuzorg"/>
    <x v="9"/>
    <s v="Waals Gewest"/>
    <x v="4"/>
    <x v="9"/>
    <s v="410 O&amp;O-programma's en -projecten (subsidies en terugvorderbare voorschotten)"/>
    <s v="410 Programmes et projets de R&amp;D (subventions et avances récupérables)"/>
    <x v="0"/>
    <n v="9"/>
  </r>
  <r>
    <s v="Développement et étude du milieu-Subvention au Centre wallon de Recherches agronomiques de Gembloux (CRA-W)"/>
    <s v="Développement et étude du milieu-Subvention au Centre wallon de Recherches agronomiques de Gembloux (CRA-W)"/>
    <s v="15.03.41.02"/>
    <m/>
    <x v="0"/>
    <n v="17878"/>
    <n v="100"/>
    <s v="02. Milieubeheer en milieuzorg"/>
    <x v="9"/>
    <s v="Waals Gewest"/>
    <x v="4"/>
    <x v="9"/>
    <s v="410 O&amp;O-programma's en -projecten (subsidies en terugvorderbare voorschotten)"/>
    <s v="410 Programmes et projets de R&amp;D (subventions et avances récupérables)"/>
    <x v="0"/>
    <n v="17878"/>
  </r>
  <r>
    <s v="Développement et étude du milieu-Subventions en faveur de recherches scientifiques et techniques"/>
    <s v="Développement et étude du milieu-Subventions en faveur de recherches scientifiques et techniques"/>
    <s v="15.03.41.07"/>
    <m/>
    <x v="0"/>
    <n v="4484.7299999999996"/>
    <n v="100"/>
    <s v="02. Milieubeheer en milieuzorg"/>
    <x v="9"/>
    <s v="Waals Gewest"/>
    <x v="4"/>
    <x v="9"/>
    <s v="410 O&amp;O-programma's en -projecten (subsidies en terugvorderbare voorschotten)"/>
    <s v="410 Programmes et projets de R&amp;D (subventions et avances récupérables)"/>
    <x v="0"/>
    <n v="4484.7299999999996"/>
  </r>
  <r>
    <s v="Développement et étude du milieu-Achats de biens meubles durables spécifiques au programme DEMNA"/>
    <s v="Développement et étude du milieu-Achats de biens meubles durables spécifiques au programme DEMNA"/>
    <s v="15.03.74.01"/>
    <m/>
    <x v="0"/>
    <n v="25"/>
    <n v="100"/>
    <s v="08. Landbouw"/>
    <x v="6"/>
    <s v="Waals Gewest"/>
    <x v="4"/>
    <x v="9"/>
    <s v="211 Basisfinanciering, werking, investeringen van de WI"/>
    <s v="211 Financement de base, fonctionnement, investissements des IS"/>
    <x v="5"/>
    <n v="25"/>
  </r>
  <r>
    <s v="Nature, forêt, chasse-pêche-Etudes, relations publiques, assurances spécifiques, honoraires avocats, documentation, participation à des séminaires et colloques, frais de réunions, organisation examen de chasse, …"/>
    <s v="Nature, forêt, chasse-pêche-Etudes, relations publiques, assurances spécifiques, honoraires avocats, documentation, participation à des séminaires et colloques, frais de réunions, organisation examen de chasse, …"/>
    <s v="15.11.12.02"/>
    <m/>
    <x v="0"/>
    <n v="1561.81"/>
    <n v="3"/>
    <s v="02. Milieubeheer en milieuzorg"/>
    <x v="9"/>
    <s v="Waals Gewest"/>
    <x v="4"/>
    <x v="9"/>
    <s v="410 O&amp;O-programma's en -projecten (subsidies en terugvorderbare voorschotten)"/>
    <s v="410 Programmes et projets de R&amp;D (subventions et avances récupérables)"/>
    <x v="0"/>
    <n v="46.854300000000002"/>
  </r>
  <r>
    <s v="Nature, forêt, chasse-pêche- Etudes et contrats de service pluriannuels"/>
    <s v="Nature, forêt, chasse-pêche- Etudes et contrats de service pluriannuels"/>
    <s v="15.11.12.03"/>
    <m/>
    <x v="0"/>
    <n v="674.03"/>
    <n v="12"/>
    <s v="02. Milieubeheer en milieuzorg"/>
    <x v="9"/>
    <s v="Waals Gewest"/>
    <x v="4"/>
    <x v="9"/>
    <s v="410 O&amp;O-programma's en -projecten (subsidies en terugvorderbare voorschotten)"/>
    <s v="410 Programmes et projets de R&amp;D (subventions et avances récupérables)"/>
    <x v="0"/>
    <n v="80.883600000000001"/>
  </r>
  <r>
    <s v="Nature, forêt, chasse-pêche-Etudes et conventions d'étude, frais de réunions, information, éducation dans le cadre de Natura 2000 "/>
    <s v="Nature, forêt, chasse-pêche-Etudes et conventions d'étude, frais de réunions, information, éducation dans le cadre de Natura 2000 "/>
    <s v="15.11.12.07"/>
    <m/>
    <x v="0"/>
    <n v="75"/>
    <n v="17"/>
    <s v="08. Landbouw"/>
    <x v="6"/>
    <s v="Waals Gewest"/>
    <x v="4"/>
    <x v="9"/>
    <s v="211 Basisfinanciering, werking, investeringen van de WI"/>
    <s v="211 Financement de base, fonctionnement, investissements des IS"/>
    <x v="5"/>
    <n v="12.75"/>
  </r>
  <r>
    <s v="Nature, forêt, chasse-pêche-Subventions au secteur autre que public pour la recherche et la vulgarisation en matière de gestion durable (accords cadres)"/>
    <s v="Nature, forêt, chasse-pêche-Subventions au secteur autre que public pour la recherche et la vulgarisation en matière de gestion durable (accords cadres)"/>
    <s v="15.11.33.05"/>
    <m/>
    <x v="0"/>
    <n v="740"/>
    <n v="73.7"/>
    <s v="02. Milieubeheer en milieuzorg"/>
    <x v="9"/>
    <s v="Waals Gewest"/>
    <x v="4"/>
    <x v="9"/>
    <s v="410 O&amp;O-programma's en -projecten (subsidies en terugvorderbare voorschotten)"/>
    <s v="410 Programmes et projets de R&amp;D (subventions et avances récupérables)"/>
    <x v="0"/>
    <n v="545.38"/>
  </r>
  <r>
    <s v="Nature, forêt, chasse-pêche-Subventions au secteur public en faveur de la recherche et de la vulgarisation en matière de gestion durable"/>
    <s v="Nature, forêt, chasse-pêche-Subventions au secteur public en faveur de la recherche et de la vulgarisation en matière de gestion durable"/>
    <s v="15.11.44.01"/>
    <m/>
    <x v="0"/>
    <n v="560"/>
    <n v="73.7"/>
    <s v="02. Milieubeheer en milieuzorg"/>
    <x v="9"/>
    <s v="Waals Gewest"/>
    <x v="4"/>
    <x v="9"/>
    <s v="410 O&amp;O-programma's en -projecten (subsidies en terugvorderbare voorschotten)"/>
    <s v="410 Programmes et projets de R&amp;D (subventions et avances récupérables)"/>
    <x v="0"/>
    <n v="412.72"/>
  </r>
  <r>
    <s v="Prévention et protection : Air, Eau, Sol-Achats de biens et services non durables spécifiques au programme, en ce compris études, documentation, relations publiques, participation à des séminaires et colloques, frais de réunions "/>
    <s v="Prévention et protection : Air, Eau, Sol-Achats de biens et services non durables spécifiques au programme, en ce compris études, documentation, relations publiques, participation à des séminaires et colloques, frais de réunions "/>
    <s v="15.13.12.01"/>
    <m/>
    <x v="0"/>
    <n v="727.22"/>
    <n v="10"/>
    <s v="02. Milieubeheer en milieuzorg"/>
    <x v="9"/>
    <s v="Waals Gewest"/>
    <x v="4"/>
    <x v="9"/>
    <s v="410 O&amp;O-programma's en -projecten (subsidies en terugvorderbare voorschotten)"/>
    <s v="410 Programmes et projets de R&amp;D (subventions et avances récupérables)"/>
    <x v="0"/>
    <n v="72.722000000000008"/>
  </r>
  <r>
    <s v="Monuments, sites et fouilles-Subventions au secteur public concernant les monuments, sites et fouilles et la mise en valeur des objets et sites archéologiques"/>
    <s v="Monuments, sites et fouilles-Subventions au secteur public concernant les monuments, sites et fouilles et la mise en valeur des objets et sites archéologiques"/>
    <s v="16.21.41.01"/>
    <m/>
    <x v="0"/>
    <n v="5.65"/>
    <n v="100"/>
    <s v="04. Transport, telecommunicatie en andere infrastructuur"/>
    <x v="11"/>
    <s v="Waals Gewest"/>
    <x v="4"/>
    <x v="9"/>
    <s v="410 O&amp;O-programma's en -projecten (subsidies en terugvorderbare voorschotten)"/>
    <s v="410 Programmes et projets de R&amp;D (subventions et avances récupérables)"/>
    <x v="0"/>
    <n v="5.65"/>
  </r>
  <r>
    <s v="Subvention visant la recherche dans le domaine de l'energie"/>
    <s v="Subvention visant la recherche dans le domaine de l'energie"/>
    <s v="16.31.51.01"/>
    <m/>
    <x v="0"/>
    <n v="722.6"/>
    <n v="100"/>
    <s v="05. Energie"/>
    <x v="12"/>
    <s v="Waals Gewest"/>
    <x v="4"/>
    <x v="9"/>
    <s v="410 O&amp;O-programma's en -projecten (subsidies en terugvorderbare voorschotten)"/>
    <s v="410 Programmes et projets de R&amp;D (subventions et avances récupérables)"/>
    <x v="0"/>
    <n v="722.6"/>
  </r>
  <r>
    <s v="Energie- Apports de capitaux et avances récupérables en matière de politique de l'énergie, visant notamment la recherche liée à l'énergie (contrat d'avenir)"/>
    <s v="Energie- Apports de capitaux et avances récupérables en matière de politique de l'énergie, visant notamment la recherche liée à l'énergie (contrat d'avenir)"/>
    <s v="16.31.81.01"/>
    <m/>
    <x v="0"/>
    <n v="336"/>
    <n v="100"/>
    <s v="05. Energie"/>
    <x v="12"/>
    <s v="Waals Gewest"/>
    <x v="4"/>
    <x v="9"/>
    <s v="410 O&amp;O-programma's en -projecten (subsidies en terugvorderbare voorschotten)"/>
    <s v="410 Programmes et projets de R&amp;D (subventions et avances récupérables)"/>
    <x v="0"/>
    <n v="336"/>
  </r>
  <r>
    <s v="Action sociale-Soutien à des initiatives dans le domaine de l'action sociale"/>
    <s v="Action sociale-Soutien à des initiatives dans le domaine de l'action sociale"/>
    <s v="17.13.33.01"/>
    <m/>
    <x v="0"/>
    <n v="1332.93"/>
    <n v="10"/>
    <s v="07. Gezondheid"/>
    <x v="4"/>
    <s v="Waals Gewest"/>
    <x v="4"/>
    <x v="9"/>
    <s v="410 O&amp;O-programma's en -projecten (subsidies en terugvorderbare voorschotten)"/>
    <s v="410 Programmes et projets de R&amp;D (subventions et avances récupérables)"/>
    <x v="0"/>
    <n v="133.29300000000001"/>
  </r>
  <r>
    <s v="Subvention à l'IWEPS pour les dépenses de fonctionnement de l'observatoire de l'emploi"/>
    <s v="Subvention à l'IWEPS pour les dépenses de fonctionnement de l'observatoire de l'emploi"/>
    <s v="18.11.41.33"/>
    <m/>
    <x v="0"/>
    <n v="33"/>
    <n v="100"/>
    <s v="11. Politieke en sociale systemen, structuren en processen"/>
    <x v="7"/>
    <s v="Waals Gewest"/>
    <x v="4"/>
    <x v="9"/>
    <s v="314 Subsidies voor studies, enquêtes, onderzoek-contracten, acties n.e.g."/>
    <s v="314 Subventions pour études, enquêtes, contrats de recherche, actions n.c.a."/>
    <x v="6"/>
    <n v="33"/>
  </r>
  <r>
    <s v="Forem-Plan d'accompagnement à l'emploi"/>
    <s v="Forem-Plan d'accompagnement à l'emploi"/>
    <s v="18.12.41.04"/>
    <m/>
    <x v="0"/>
    <n v="46349"/>
    <n v="1.4"/>
    <s v="11. Politieke en sociale systemen, structuren en processen"/>
    <x v="7"/>
    <s v="Waals Gewest"/>
    <x v="4"/>
    <x v="9"/>
    <s v="314 Subsidies voor studies, enquêtes, onderzoek-contracten, acties n.e.g."/>
    <s v="314 Subventions pour études, enquêtes, contrats de recherche, actions n.c.a."/>
    <x v="6"/>
    <n v="648.88599999999997"/>
  </r>
  <r>
    <s v="Forem-Subvention de fonctionnement au Forem et pour la gestion du P.R.C."/>
    <s v="Forem-Subvention de fonctionnement au Forem et pour la gestion du P.R.C."/>
    <s v="18.12.41.08"/>
    <m/>
    <x v="0"/>
    <n v="105254"/>
    <n v="3.2"/>
    <s v="11. Politieke en sociale systemen, structuren en processen"/>
    <x v="7"/>
    <s v="Waals Gewest"/>
    <x v="4"/>
    <x v="9"/>
    <s v="314 Subsidies voor studies, enquêtes, onderzoek-contracten, acties n.e.g."/>
    <s v="314 Subventions pour études, enquêtes, contrats de recherche, actions n.c.a."/>
    <x v="6"/>
    <n v="3368.1280000000006"/>
  </r>
  <r>
    <s v="Forem - Formation- Subvention pour le fonctionnement des centres de compétence"/>
    <s v="Forem - Formation- Subvention pour le fonctionnement des centres de compétence"/>
    <s v="18.22.41.10"/>
    <m/>
    <x v="0"/>
    <n v="21513"/>
    <n v="42"/>
    <s v="11. Politieke en sociale systemen, structuren en processen"/>
    <x v="7"/>
    <s v="Waals Gewest"/>
    <x v="4"/>
    <x v="9"/>
    <s v="410 O&amp;O-programma's en -projecten (subsidies en terugvorderbare voorschotten)"/>
    <s v="410 Programmes et projets de R&amp;D (subventions et avances récupérables)"/>
    <x v="0"/>
    <n v="9035.4599999999991"/>
  </r>
  <r>
    <s v="Initiatives en matière de soutien aux infrastructues de recherche "/>
    <s v="Initiatives en matière de soutien aux infrastructues de recherche "/>
    <s v="18.31.01.14"/>
    <m/>
    <x v="0"/>
    <n v="3119.29"/>
    <n v="100"/>
    <s v="06. Industriële productie en technologie"/>
    <x v="0"/>
    <s v="Waals Gewest"/>
    <x v="4"/>
    <x v="9"/>
    <s v="410 O&amp;O-programma's en -projecten (subsidies en terugvorderbare voorschotten)"/>
    <s v="410 Programmes et projets de R&amp;D (subventions et avances récupérables)"/>
    <x v="0"/>
    <n v="3119.29"/>
  </r>
  <r>
    <s v="Subventions à des centres collectifs de recherche pour le financement de leurs activités de recherche industrielle, recherche appliquée, développement expérimental, guidance et veille technologique (y compris les chercheurs FIRST)"/>
    <s v="Subventions à des centres collectifs de recherche pour le financement de leurs activités de recherche industrielle, recherche appliquée, développement expérimental, guidance et veille technologique (y compris les chercheurs FIRST)"/>
    <s v="18.31.31.02"/>
    <m/>
    <x v="0"/>
    <n v="7774.95"/>
    <n v="100"/>
    <s v="06. Industriële productie en technologie"/>
    <x v="0"/>
    <s v="Waals Gewest"/>
    <x v="4"/>
    <x v="9"/>
    <s v="410 O&amp;O-programma's en -projecten (subsidies en terugvorderbare voorschotten)"/>
    <s v="410 Programmes et projets de R&amp;D (subventions et avances récupérables)"/>
    <x v="0"/>
    <n v="7774.95"/>
  </r>
  <r>
    <s v="Recherche, subvention accordée dans le cadre de l'accord de coopération avec la Communauté-Wallonie Bruxelles (Contrat d'Avenir)"/>
    <s v="Recherche, subvention accordée dans le cadre de l'accord de coopération avec la Communauté-Wallonie Bruxelles (Contrat d'Avenir)"/>
    <s v="18.31.45.01"/>
    <m/>
    <x v="0"/>
    <n v="2860"/>
    <n v="100"/>
    <s v="06. Industriële productie en technologie"/>
    <x v="0"/>
    <s v="Waals Gewest"/>
    <x v="4"/>
    <x v="9"/>
    <s v="410 O&amp;O-programma's en -projecten (subsidies en terugvorderbare voorschotten)"/>
    <s v="410 Programmes et projets de R&amp;D (subventions et avances récupérables)"/>
    <x v="0"/>
    <n v="2860"/>
  </r>
  <r>
    <s v="Subventions aux  universités et établissements assimilés pour les activités de recherche industrielle et appliquée (y compris chercheurs FIRST) (Anc. 18.31.41.01)"/>
    <s v="Subventions aux  universités et établissements assimilés pour les activités de recherche industrielle et appliquée (y compris chercheurs FIRST) (Anc. 18.31.41.01)"/>
    <s v="18.31.45.06"/>
    <m/>
    <x v="0"/>
    <n v="1000"/>
    <n v="100"/>
    <s v="06. Industriële productie en technologie"/>
    <x v="0"/>
    <s v="Waals Gewest"/>
    <x v="4"/>
    <x v="9"/>
    <s v="410 O&amp;O-programma's en -projecten (subsidies en terugvorderbare voorschotten)"/>
    <s v="410 Programmes et projets de R&amp;D (subventions et avances récupérables)"/>
    <x v="0"/>
    <n v="1000"/>
  </r>
  <r>
    <s v="Subvention au Welbio-Marshall 2.Vert (Anc. 18.31.61.01)"/>
    <s v="Subvention au Welbio-Marshall 2.Vert (Anc. 18.31.61.01)"/>
    <s v="18.31.45.07"/>
    <m/>
    <x v="0"/>
    <n v="28523.38"/>
    <n v="100"/>
    <s v="06. Industriële productie en technologie"/>
    <x v="0"/>
    <s v="Waals Gewest"/>
    <x v="4"/>
    <x v="9"/>
    <s v="410 O&amp;O-programma's en -projecten (subsidies en terugvorderbare voorschotten)"/>
    <s v="410 Programmes et projets de R&amp;D (subventions et avances récupérables)"/>
    <x v="0"/>
    <n v="28523.38"/>
  </r>
  <r>
    <s v="Aides aux entreprises - Recherche et Technologie-Pôles de compétitivité - subventions aux entreprises, aux universités et aux centres de recherche (PM2.VERT)"/>
    <s v="Aides aux entreprises - Recherche et Technologie-Pôles de compétitivité - subventions aux entreprises, aux universités et aux centres de recherche (PM2.VERT)"/>
    <s v="18.32.01.11"/>
    <m/>
    <x v="0"/>
    <n v="50038.67"/>
    <n v="100"/>
    <s v="06. Industriële productie en technologie"/>
    <x v="0"/>
    <s v="Waals Gewest"/>
    <x v="4"/>
    <x v="9"/>
    <s v="410 O&amp;O-programma's en -projecten (subsidies en terugvorderbare voorschotten)"/>
    <s v="410 Programmes et projets de R&amp;D (subventions et avances récupérables)"/>
    <x v="0"/>
    <n v="50038.67"/>
  </r>
  <r>
    <s v="Subsides octroyés aux acteurs wallons de la recherche dans le cadre de leur participation à des programmes internationaux"/>
    <s v="Subsides octroyés aux acteurs wallons de la recherche dans le cadre de leur participation à des programmes internationaux"/>
    <s v="18.32.01.12"/>
    <m/>
    <x v="0"/>
    <n v="6691.36"/>
    <n v="100"/>
    <s v="06. Industriële productie en technologie"/>
    <x v="0"/>
    <s v="Waals Gewest"/>
    <x v="4"/>
    <x v="9"/>
    <s v="410 O&amp;O-programma's en -projecten (subsidies en terugvorderbare voorschotten)"/>
    <s v="410 Programmes et projets de R&amp;D (subventions et avances récupérables)"/>
    <x v="0"/>
    <n v="6691.36"/>
  </r>
  <r>
    <s v="Subventions à des entreprises pour des études de faisabilité technique, la protection des droits de propriété industrielle, les services de conseil et soutien à l'innovation (y compris chercheurs FIRST)"/>
    <s v="Subventions à des entreprises pour des études de faisabilité technique, la protection des droits de propriété industrielle, les services de conseil et soutien à l'innovation (y compris chercheurs FIRST)"/>
    <s v="18.32.31.01"/>
    <m/>
    <x v="0"/>
    <n v="6136.09"/>
    <n v="100"/>
    <s v="06. Industriële productie en technologie"/>
    <x v="0"/>
    <s v="Waals Gewest"/>
    <x v="4"/>
    <x v="9"/>
    <s v="410 O&amp;O-programma's en -projecten (subsidies en terugvorderbare voorschotten)"/>
    <s v="410 Programmes et projets de R&amp;D (subventions et avances récupérables)"/>
    <x v="0"/>
    <n v="6136.09"/>
  </r>
  <r>
    <s v="Subventions à des entreprises pour le financement de projets de recherche industrielle et de développement expérimental"/>
    <s v="Subventions à des entreprises pour le financement de projets de recherche industrielle et de développement expérimental"/>
    <s v="18.32.31.02"/>
    <m/>
    <x v="0"/>
    <n v="19605.830000000002"/>
    <n v="100"/>
    <s v="06. Industriële productie en technologie"/>
    <x v="0"/>
    <s v="Waals Gewest"/>
    <x v="4"/>
    <x v="9"/>
    <s v="410 O&amp;O-programma's en -projecten (subsidies en terugvorderbare voorschotten)"/>
    <s v="410 Programmes et projets de R&amp;D (subventions et avances récupérables)"/>
    <x v="0"/>
    <n v="19605.830000000002"/>
  </r>
  <r>
    <s v="Avances récupérables à des entreprises pour le financement de projets de recherche appliquée et de développement"/>
    <s v="Avances récupérables à des entreprises pour le financement de projets de recherche appliquée et de développement"/>
    <s v="18.32.81.01"/>
    <m/>
    <x v="0"/>
    <n v="53272.58"/>
    <n v="100"/>
    <s v="06. Industriële productie en technologie"/>
    <x v="0"/>
    <s v="Waals Gewest"/>
    <x v="4"/>
    <x v="9"/>
    <s v="410 O&amp;O-programma's en -projecten (subsidies en terugvorderbare voorschotten)"/>
    <s v="410 Programmes et projets de R&amp;D (subventions et avances récupérables)"/>
    <x v="0"/>
    <n v="53272.58"/>
  </r>
  <r>
    <s v="Avances récupérables aux entreprises pour le financement de projets de développement expérimental (Prototyping)"/>
    <s v="Avances récupérables aux entreprises pour le financement de projets de développement expérimental (Prototyping)"/>
    <s v="18.32.81.04"/>
    <m/>
    <x v="0"/>
    <n v="23935.63"/>
    <n v="100"/>
    <s v="06. Industriële productie en technologie"/>
    <x v="0"/>
    <s v="Waals Gewest"/>
    <x v="4"/>
    <x v="9"/>
    <s v="410 O&amp;O-programma's en -projecten (subsidies en terugvorderbare voorschotten)"/>
    <s v="410 Programmes et projets de R&amp;D (subventions et avances récupérables)"/>
    <x v="0"/>
    <n v="23935.63"/>
  </r>
  <r>
    <s v="Fonds de la Recherche, du Développement et de l'Innovation-Fonds organique : Fonds destiné au soutien de la Recherche, du développement et de l'innovation"/>
    <s v="Fonds de la Recherche, du Développement et de l'Innovation-Fonds organique : Fonds destiné au soutien de la Recherche, du développement et de l'innovation"/>
    <s v="18.34.01.01"/>
    <m/>
    <x v="0"/>
    <n v="20678.64"/>
    <n v="100"/>
    <s v="06. Industriële productie en technologie"/>
    <x v="0"/>
    <s v="Waals Gewest"/>
    <x v="4"/>
    <x v="9"/>
    <s v="410 O&amp;O-programma's en -projecten (subsidies en terugvorderbare voorschotten)"/>
    <s v="410 Programmes et projets de R&amp;D (subventions et avances récupérables)"/>
    <x v="0"/>
    <n v="20678.64"/>
  </r>
  <r>
    <s v="Werkingsuitgaven ter ondersteuning van RDI projecten"/>
    <s v="Dépenses de fonctionnement liées au soutien des projets RDI"/>
    <s v="02.001.08.01.1211"/>
    <m/>
    <x v="0"/>
    <n v="310"/>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310"/>
  </r>
  <r>
    <s v="Werkingssubsidies aan eenheden voor collectief onderzoek, universiteiten en hoger onderwijs voor de realisatie van de met O&amp;Overwante diensten (artikel 18 van de ordonnantie van 26 maart 2009)"/>
    <s v="Subventions de fonctionnement à des unités de recherche collective, universitaires et de l'enseignement supérieur pour la réalisation de services connexes à la R&amp;D (article 18 de l’ordonnance du 26 mars 2009)"/>
    <s v="02 001.34.01.3300"/>
    <m/>
    <x v="0"/>
    <n v="399"/>
    <n v="100"/>
    <s v="06. Industriële productie en technologie"/>
    <x v="0"/>
    <s v="Brussels Hoofdstedelijk Gewest"/>
    <x v="0"/>
    <x v="10"/>
    <s v="410 O&amp;O-programma's en -projecten (subsidies en terugvorderbare voorschotten)"/>
    <s v="410 Programmes et projets de R&amp;D (subventions et avances récupérables)"/>
    <x v="0"/>
    <n v="399"/>
  </r>
  <r>
    <s v="Werkingssubsidies aan ondernemingen voor precompetitief industrieel onderzoek en industrieel onderzoek (artikel 14 van deordonnantie van 26 maart 2009)"/>
    <s v="Subventions de fonctionnement aux entreprises pour des actions de recherche industrielle précompétitive et de recherche industrielle(article 14 de l’ordonnance du 26 mars 2009)"/>
    <s v="02 001.38.01.3132"/>
    <m/>
    <x v="0"/>
    <n v="392"/>
    <n v="100"/>
    <s v="06. Industriële productie en technologie"/>
    <x v="0"/>
    <s v="Brussels Hoofdstedelijk Gewest"/>
    <x v="0"/>
    <x v="10"/>
    <s v="612 Précompetitief industrieel onderzoek (ex-IWONL)"/>
    <s v="612 Recherche industrielle précompétitive (ex-IRSIA)"/>
    <x v="1"/>
    <n v="392"/>
  </r>
  <r>
    <s v="Werkingssubsidies aan ondernemingen voor preconcurrentiële ontwikkeling (artikel 15 van de ordonnantie van 26 maart 2009)"/>
    <s v="Subventions de fonctionnement aux entreprises pour développement préconcurrentiel (article 15 de l'ordonnance du  26 mars 2009)"/>
    <s v="02 001.38.05.3132"/>
    <m/>
    <x v="0"/>
    <n v="42"/>
    <n v="100"/>
    <s v="06. Industriële productie en technologie"/>
    <x v="0"/>
    <s v="Brussels Hoofdstedelijk Gewest"/>
    <x v="0"/>
    <x v="10"/>
    <s v="410 O&amp;O-programma's en -projecten (subsidies en terugvorderbare voorschotten)"/>
    <s v="410 Programmes et projets de R&amp;D (subventions et avances récupérables)"/>
    <x v="0"/>
    <n v="42"/>
  </r>
  <r>
    <s v="Werkingssubsidies aan innovatieve KMO's Starters (artikel 21 van deordonnantie van 26 maart 2009)"/>
    <s v="Subventions de fonctionnement à des jeunes PME innovantes (article 21de l'ordonnance du 26 mars 2009)"/>
    <s v="02 001.38.08.3132"/>
    <m/>
    <x v="0"/>
    <n v="119"/>
    <n v="100"/>
    <s v="06. Industriële productie en technologie"/>
    <x v="0"/>
    <s v="Brussels Hoofdstedelijk Gewest"/>
    <x v="0"/>
    <x v="10"/>
    <s v="410 O&amp;O-programma's en -projecten (subsidies en terugvorderbare voorschotten)"/>
    <s v="410 Programmes et projets de R&amp;D (subventions et avances récupérables)"/>
    <x v="0"/>
    <n v="119"/>
  </r>
  <r>
    <s v="Werkingssubsidies aan ondernemingen voor acties omtrent industrieel onderzoek, preconcurrentiële ontwikkeling, experimentele ontwikkeling, proces- en organisatie-innovatie op het gebied van diensten"/>
    <s v="Subventions de fonctionnement aux entreprises pour des actions de recherche industrielle (article 14 de l’ordonnance du 26 mars 2009), développement préconcurrentiel, développement expérimental (article 15 de l'ordonnance du 26 mars 2009), innovation..."/>
    <s v="02 001.38.12.3132"/>
    <m/>
    <x v="0"/>
    <n v="14052"/>
    <n v="100"/>
    <s v="06. Industriële productie en technologie"/>
    <x v="0"/>
    <s v="Brussels Hoofdstedelijk Gewest"/>
    <x v="0"/>
    <x v="10"/>
    <s v="410 O&amp;O-programma's en -projecten (subsidies en terugvorderbare voorschotten)"/>
    <s v="410 Programmes et projets de R&amp;D (subventions et avances récupérables)"/>
    <x v="0"/>
    <n v="14052"/>
  </r>
  <r>
    <s v="Werkingssubsidies aan ondernemingen voor technische haalbaarheidsstudies (artikel 19 van de ordonnantie van 26 maart 2009), intellectueel eigendomsrecht (artikel 20 van de ordonnantie van 26 maart 2009), steun om beroep te doen op diensten voor advies..."/>
    <s v="Subventions de fonctionnement aux entreprises pour des études de faisabilité technique (article 19 de l'ordonnance du 26 mars 2009), droits de propriété intellectuelle (article 20 de l'ordonnance du 26 mars 2009), recours aux services de conseil et de sou"/>
    <s v="02 001.38.13.3132"/>
    <m/>
    <x v="0"/>
    <n v="352"/>
    <n v="100"/>
    <s v="06. Industriële productie en technologie"/>
    <x v="0"/>
    <s v="Brussels Hoofdstedelijk Gewest"/>
    <x v="0"/>
    <x v="10"/>
    <s v="410 O&amp;O-programma's en -projecten (subsidies en terugvorderbare voorschotten)"/>
    <s v="410 Programmes et projets de R&amp;D (subventions et avances récupérables)"/>
    <x v="0"/>
    <n v="352"/>
  </r>
  <r>
    <s v="Werkingssubsidies aan aan eenheden van collectieve onderzoek, universiteiten en van de hoger onderwijs voor de tijdelijke aanwervingvan hooggekawalificeerd personeel (artikel 25 §1 van de ordonnantie van 26 maart 2009)"/>
    <s v="Subventions de fonctionnement à des unités de recherche collective, universitaires et de l'enseignement supérieur  pour l'engagementde personnel hautement qualifié (article 25 § 1 de l'ordonnance du 26 mars 2009)"/>
    <s v="02.001.53.05.4430"/>
    <m/>
    <x v="0"/>
    <n v="38"/>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38"/>
  </r>
  <r>
    <s v="Werkingssubsidies aan collectieve onderzoekseenheden, universiteiten en hogescholen voor de realisatie van diensten verwant met O&amp;O(artikel 18 van de ordonnantie van 26 maart 2009), voor internationale partnerships (artikel 23…"/>
    <s v="Subventions de fonctionnement à des unités de recherche collective, universitaires et de l'enseignement supérieur pour la réalisation de services connexes à la R&amp;D (art. 18 de l'ordonnance du 26 mars 2009),pour des partenariats internationaux (art. 23 de."/>
    <s v="02 001.53.06.4430"/>
    <m/>
    <x v="0"/>
    <n v="2300"/>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2300"/>
  </r>
  <r>
    <s v="Werkingssubsidies aan de gewestelijke geconsolideerde v.z.w’s voor ontwikkelings-, demonstratie- en valorisatie acties op het vlakvan het wetenschappelijk onderzoek"/>
    <s v="Subventions de fonctionnement aux a.s.b.l. régionales consolidées pour des actions de développement, de démonstration et devalorisation dans le domaine de la recherche scientifique"/>
    <s v="02 002.15.01.4160"/>
    <m/>
    <x v="0"/>
    <n v="306"/>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306"/>
  </r>
  <r>
    <s v="Werkingssubsidies voor intergewestelijk collectief onderzoek en technologische sturing"/>
    <s v="Subventions de fonctionnement pour des actions interrégionales de recherche collective et de guidance technologique"/>
    <s v="02.002.34.03.3300"/>
    <m/>
    <x v="0"/>
    <n v="225"/>
    <n v="100"/>
    <s v="06. Industriële productie en technologie"/>
    <x v="0"/>
    <s v="Brussels Hoofdstedelijk Gewest"/>
    <x v="0"/>
    <x v="10"/>
    <s v="410 O&amp;O-programma's en -projecten (subsidies en terugvorderbare voorschotten)"/>
    <s v="410 Programmes et projets de R&amp;D (subventions et avances récupérables)"/>
    <x v="0"/>
    <n v="225"/>
  </r>
  <r>
    <s v="Werkingssubsidies aan vzw's voor acties in verband met onderzoek (inclusief acties inzake het collectief onderzoek en de technologische sturing), ontwikkeling, demonstratie en valorisatie op het vlak van het wetenschappelijk onderzoek (inclusief…"/>
    <s v="Subventions de fonctionnement aux asbl pour des actions de recherche (y compris les actions de recherches collectives et de guidancetechnologique), de développement, de démonstration et de valorisation dans le domaine de la rech. Scient. (y compris..."/>
    <s v="02 002.34.07.3300"/>
    <m/>
    <x v="0"/>
    <n v="6061"/>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6061"/>
  </r>
  <r>
    <s v="Werkingssubsidies aan universiteiten en hogescholen voor meerjarige impulsprogramma's"/>
    <s v="Subventions de fonctionnement aux universités ou hautes écoles pour des programmes pluriannuels d'impulsion"/>
    <s v="02 002.53.03.4430"/>
    <m/>
    <x v="0"/>
    <n v="1548"/>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1548"/>
  </r>
  <r>
    <s v="Werkingssubsidies aan universiteiten en hogescholen voor acties in verband met onderzoek, ontwikkeling, demonstratie en valorisatie op het vlak van het wetenschappelijk onderzoek."/>
    <s v="Subventions de fonctionnement aux universités, aux hautes écoles pour des actions de recherche, de développement, de démonstration et de valorisation dans le domaine de la recherche scientifique."/>
    <s v="02.002.53.04.4430"/>
    <m/>
    <x v="0"/>
    <n v="3"/>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3"/>
  </r>
  <r>
    <s v="Werkingssubsidies aan universiteiten en hogescholen voor acties in verband met onderzoek, ontwikkeling, demonstratie en valorisatie op het vlak van het wetenschappelijk onderzoek (inclusief deze medegefinancierd door de EU); alsook…"/>
    <s v="Subventions de fonctionnement aux universités et aux hautes écoles pour des actions de recherche, de développement, de démonstrationet de valorisation dans le domaine de la recherche scientifique (y compris celles cofinancées par l'UE) ; ainsi que…"/>
    <s v="02 002.53.05.4430"/>
    <m/>
    <x v="0"/>
    <n v="11679"/>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11679"/>
  </r>
  <r>
    <s v="Uitgaven met betrekking tot de bewustmaking voor wetenschappen"/>
    <s v="Dépenses relatives à la sensibilisation aux sciences"/>
    <s v="02 003.08.01.1211"/>
    <m/>
    <x v="0"/>
    <n v="21"/>
    <n v="100"/>
    <s v="13. Algemene kennisvooruitgang: O&amp;O gefinancierd uit andere bronnen dan AUF"/>
    <x v="1"/>
    <s v="Brussels Hoofdstedelijk Gewest"/>
    <x v="0"/>
    <x v="10"/>
    <s v="311 Subsidies reizen, beurzen, congressen, publikaties, tentoonstellingen..."/>
    <s v="311 Subventions, voyages, bourses, congrès, publications, expositions..."/>
    <x v="6"/>
    <n v="21"/>
  </r>
  <r>
    <s v="Werkingssubsidies in het kader van het programma Prospective Research for Brussels bestemd voor universiteiten en hogescholen"/>
    <s v="Subventions de fonctionnement dans le cadre du programme Prospective Research for Brussels destiné aux universités et hautes écoles"/>
    <s v="02.003.53.01.4430"/>
    <m/>
    <x v="0"/>
    <n v="20"/>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20"/>
  </r>
  <r>
    <s v="Werkingssubsidies aan universiteiten en hogescholen voor het programma &quot;Prospective Research for Brussels&quot; en voor het programma&quot;B2B - Brains back to Brussels&quot;."/>
    <s v="Subventions de fonctionnement aux universités et hautes écoles pour le programme &quot;Prospective Research for Brussels&quot; et pour leprogrammes &quot;B2B Brains back to Brussels&quot;."/>
    <s v="02 003.53.03.4430"/>
    <m/>
    <x v="0"/>
    <n v="4935"/>
    <n v="100"/>
    <s v="13. Algemene kennisvooruitgang: O&amp;O gefinancierd uit andere bronnen dan AUF"/>
    <x v="1"/>
    <s v="Brussels Hoofdstedelijk Gewest"/>
    <x v="0"/>
    <x v="10"/>
    <s v="410 O&amp;O-programma's en -projecten (subsidies en terugvorderbare voorschotten)"/>
    <s v="410 Programmes et projets de R&amp;D (subventions et avances récupérables)"/>
    <x v="0"/>
    <n v="4935"/>
  </r>
  <r>
    <s v="Werkingssubsidie aan Citydev.brussels voor de financiering van projecten in het kader van de ontwikkeling van digitale vervaardigingsateliers (FabLab - gedelegeerde opdracht)"/>
    <s v="Subvention de fonctionnement à Citydev.brussels pour le financement de projets dans le cadre du développement d'ateliers de fabrication numérique (FabLab – mission déléguée)"/>
    <s v="14.002.19.02.0310"/>
    <m/>
    <x v="0"/>
    <n v="215"/>
    <n v="100"/>
    <s v="06. Industriële productie en technologie"/>
    <x v="0"/>
    <s v="Brussels Hoofdstedelijk Gewest"/>
    <x v="0"/>
    <x v="10"/>
    <s v="323 Subsidies aan instellingen en verenigingen n.e.g."/>
    <s v="323 Subventions aux institutions et associations n.c.a."/>
    <x v="6"/>
    <n v="215"/>
  </r>
  <r>
    <s v="Werkingssubsidie aan citydev.brussels (GOMB) voor de animatie en coördinatie van de koepel van kweekgebouwen – Gedelegeerde opdracht"/>
    <s v="Subvention de fonctionnement à citydev.brussels (SDRB) pour l’animation et la coordination de la coupole des incubateurs – Mission déléguée"/>
    <s v="14.002.19.03.0310"/>
    <m/>
    <x v="0"/>
    <n v="65"/>
    <n v="100"/>
    <s v="06. Industriële productie en technologie"/>
    <x v="0"/>
    <s v="Brussels Hoofdstedelijk Gewest"/>
    <x v="0"/>
    <x v="10"/>
    <s v="323 Subsidies aan instellingen en verenigingen n.e.g."/>
    <s v="323 Subventions aux institutions et associations n.c.a."/>
    <x v="6"/>
    <n v="65"/>
  </r>
  <r>
    <s v="Investeringssubsidie aan Citydev.brussels voor de financiering van projecten in het kader van de ontwikkeling van digitale vervaardigingsateliers (FabLab - gedelegeerde opdracht)"/>
    <s v="Subvention d'investissement à Citydev.brussels pour le financement de projets dans le cadre du développement d'ateliers de fabrication numérique (FabLab – mission déléguée)"/>
    <s v="14.002.20.02.0310"/>
    <m/>
    <x v="0"/>
    <n v="260"/>
    <n v="100"/>
    <s v="06. Industriële productie en technologie"/>
    <x v="0"/>
    <s v="Brussels Hoofdstedelijk Gewest"/>
    <x v="0"/>
    <x v="10"/>
    <s v="323 Subsidies aan instellingen en verenigingen n.e.g."/>
    <s v="323 Subventions aux institutions et associations n.c.a."/>
    <x v="6"/>
    <n v="260"/>
  </r>
  <r>
    <s v="Werkingssubsidies aan de kweekgebouwen"/>
    <s v="Subventions de fonctionnement aux incubateurs"/>
    <s v="14.002.38.01.3132"/>
    <m/>
    <x v="0"/>
    <n v="1270"/>
    <n v="100"/>
    <s v="06. Industriële productie en technologie"/>
    <x v="0"/>
    <s v="Brussels Hoofdstedelijk Gewest"/>
    <x v="0"/>
    <x v="10"/>
    <s v="323 Subsidies aan instellingen en verenigingen n.e.g."/>
    <s v="323 Subventions aux institutions et associations n.c.a."/>
    <x v="6"/>
    <n v="1270"/>
  </r>
  <r>
    <s v="Investeringssubsidies aan de incubatoren"/>
    <s v="Subventions d'investissements aux incubateurs"/>
    <s v="14.002.39.01.5110"/>
    <m/>
    <x v="0"/>
    <n v="1089"/>
    <n v="100"/>
    <s v="06. Industriële productie en technologie"/>
    <x v="0"/>
    <s v="Brussels Hoofdstedelijk Gewest"/>
    <x v="0"/>
    <x v="10"/>
    <s v="323 Subsidies aan instellingen en verenigingen n.e.g."/>
    <s v="323 Subventions aux institutions et associations n.c.a."/>
    <x v="6"/>
    <n v="1089"/>
  </r>
  <r>
    <s v="Deelneming in de privé maatschappijen voor de exploitatie van de incubatoren"/>
    <s v="Participation dans les sociétés privées d'exploitation des incubateurs"/>
    <s v="14.002.41.01.8142"/>
    <m/>
    <x v="0"/>
    <n v="4000"/>
    <n v="100"/>
    <s v="06. Industriële productie en technologie"/>
    <x v="0"/>
    <s v="Brussels Hoofdstedelijk Gewest"/>
    <x v="0"/>
    <x v="10"/>
    <s v="313 Subsidies aan instellingen en verenigingen n.e.g."/>
    <s v="313 Subventions aux institutions et associations n.c.a."/>
    <x v="6"/>
    <n v="4000"/>
  </r>
  <r>
    <s v="Kapitaalparticipaties in vennootschappen of in fondsen die de oprichting en de ontwikkeling van universitaire spin-offs en andere jonge innovatieve ondernemingen moeten ondersteunen"/>
    <s v="Participations en capital dans des sociétés ou dans des fonds destinés à soutenir la création et le développement de spin-offs universitaires et autres jeunes entreprises innovantes"/>
    <s v="14.002.41.02.8142"/>
    <m/>
    <x v="0"/>
    <n v="3000"/>
    <n v="100"/>
    <s v="06. Industriële productie en technologie"/>
    <x v="0"/>
    <s v="Brussels Hoofdstedelijk Gewest"/>
    <x v="0"/>
    <x v="10"/>
    <s v="313 Subsidies aan instellingen en verenigingen n.e.g."/>
    <s v="313 Subventions aux institutions et associations n.c.a."/>
    <x v="6"/>
    <n v="3000"/>
  </r>
  <r>
    <s v="Werkingssubsidies aan privé verenigingen ten einde de bevordering van het onderzoek en de ontwikkeling van een kennismaatschappij teverzekeren"/>
    <s v="Subventions de fonctionnement aux associations privées afin d'assurer la promotion de la recherche et le développement d'une sociétéde la connaissance"/>
    <s v="14.002.34.01.3300"/>
    <m/>
    <x v="0"/>
    <n v="132"/>
    <n v="100"/>
    <s v="13. Algemene kennisvooruitgang: O&amp;O gefinancierd uit andere bronnen dan AUF"/>
    <x v="1"/>
    <s v="Brussels Hoofdstedelijk Gewest"/>
    <x v="0"/>
    <x v="10"/>
    <s v="311 Subsidies reizen, beurzen, congressen, publikaties, tentoonstellingen..."/>
    <s v="311 Subventions, voyages, bourses, congrès, publications, expositions..."/>
    <x v="6"/>
    <n v="132"/>
  </r>
  <r>
    <s v="Werkingssubsidies aan privé ondernemingen ten einde de bevordering van het onderzoek en de ontwikkeling van een kennismaatschappij te verzekeren"/>
    <s v="Subventions de fonctionnement aux entreprises privées afin d'assurer la promotion de la recherche et le développement d'une société de la connaissance"/>
    <s v="14.002.38.02.3132"/>
    <m/>
    <x v="0"/>
    <n v="132"/>
    <n v="100"/>
    <s v="13. Algemene kennisvooruitgang: O&amp;O gefinancierd uit andere bronnen dan AUF"/>
    <x v="1"/>
    <s v="Brussels Hoofdstedelijk Gewest"/>
    <x v="0"/>
    <x v="10"/>
    <s v="311 Subsidies reizen, beurzen, congressen, publikaties, tentoonstellingen..."/>
    <s v="311 Subventions, voyages, bourses, congrès, publications, expositions..."/>
    <x v="6"/>
    <n v="132"/>
  </r>
  <r>
    <s v="Werkingssubsidies aan onderwijsinstellingen ten einde de bevordering van het onderzoek en de ontwikkeling van een kennismaatschappij te verzekeren"/>
    <s v="Subventions de fonctionnement aux institutions d'enseignement afin d'assurer la promotion de la recherche et le développement d'une société de la connaissance"/>
    <s v="14.002.53.02.4430"/>
    <m/>
    <x v="0"/>
    <n v="10"/>
    <n v="100"/>
    <s v="13. Algemene kennisvooruitgang: O&amp;O gefinancierd uit andere bronnen dan AUF"/>
    <x v="1"/>
    <s v="Brussels Hoofdstedelijk Gewest"/>
    <x v="0"/>
    <x v="10"/>
    <s v="311 Subsidies reizen, beurzen, congressen, publikaties, tentoonstellingen..."/>
    <s v="311 Subventions, voyages, bourses, congrès, publications, expositions..."/>
    <x v="6"/>
    <n v="10"/>
  </r>
  <r>
    <s v="Dotation à WBI"/>
    <s v="Dotation à WBI"/>
    <s v="14114101"/>
    <m/>
    <x v="0"/>
    <n v="37154"/>
    <n v="2"/>
    <s v="09. Opvoeding"/>
    <x v="2"/>
    <s v="Franse Gemeenschap"/>
    <x v="1"/>
    <x v="10"/>
    <s v="322 Administratie, controle, commissies, jury's..."/>
    <s v="322 Administration, contrôle, commissions, jurys..."/>
    <x v="6"/>
    <n v="743.08"/>
  </r>
  <r>
    <s v="Subvention ONE"/>
    <s v="Subvention ONE"/>
    <s v="19114101"/>
    <m/>
    <x v="0"/>
    <n v="408010"/>
    <n v="1"/>
    <s v="07. Gezondheid"/>
    <x v="4"/>
    <s v="Franse Gemeenschap"/>
    <x v="1"/>
    <x v="10"/>
    <s v="313 Subsidies aan instellingen en verenigingen n.e.g."/>
    <s v="313 Subventions aux institutions et associations n.c.a."/>
    <x v="6"/>
    <n v="4080.1"/>
  </r>
  <r>
    <s v="Dép. Culture...enquêtes..."/>
    <s v="Dép. Culture...enquêtes..."/>
    <s v="20111220"/>
    <m/>
    <x v="0"/>
    <n v="272"/>
    <n v="55"/>
    <s v="10. Cultuur, recreatie, godsdienst en media"/>
    <x v="5"/>
    <s v="Franse Gemeenschap"/>
    <x v="1"/>
    <x v="10"/>
    <s v="324 Subsidies voor studies, enquêtes, expertise-contracten, onderzoekcontracten, acties n.e.g."/>
    <s v="324 Subventions pour études, enquêtes, contrats d'expertise, contrats de recherche, actions n.c.a."/>
    <x v="6"/>
    <n v="149.6"/>
  </r>
  <r>
    <s v="Subventions musées"/>
    <s v="Subventions musées"/>
    <s v="24113307"/>
    <m/>
    <x v="0"/>
    <n v="286"/>
    <n v="25"/>
    <s v="10. Cultuur, recreatie, godsdienst en media"/>
    <x v="5"/>
    <s v="Franse Gemeenschap"/>
    <x v="1"/>
    <x v="10"/>
    <s v="324 Subsidies voor studies, enquêtes, expertise-contracten, onderzoekcontracten, acties n.e.g."/>
    <s v="324 Subventions pour études, enquêtes, contrats d'expertise, contrats de recherche, actions n.c.a."/>
    <x v="6"/>
    <n v="71.5"/>
  </r>
  <r>
    <s v="Subventions musées"/>
    <s v="Subventions musées"/>
    <s v="24113308"/>
    <m/>
    <x v="0"/>
    <n v="75"/>
    <n v="25"/>
    <s v="10. Cultuur, recreatie, godsdienst en media"/>
    <x v="5"/>
    <s v="Franse Gemeenschap"/>
    <x v="1"/>
    <x v="10"/>
    <s v="324 Subsidies voor studies, enquêtes, expertise-contracten, onderzoekcontracten, acties n.e.g."/>
    <s v="324 Subventions pour études, enquêtes, contrats d'expertise, contrats de recherche, actions n.c.a."/>
    <x v="6"/>
    <n v="18.75"/>
  </r>
  <r>
    <s v="Subventions musées"/>
    <s v="Subventions musées"/>
    <s v="24113309"/>
    <m/>
    <x v="0"/>
    <n v="10"/>
    <n v="25"/>
    <s v="10. Cultuur, recreatie, godsdienst en media"/>
    <x v="5"/>
    <s v="Franse Gemeenschap"/>
    <x v="1"/>
    <x v="10"/>
    <s v="324 Subsidies voor studies, enquêtes, expertise-contracten, onderzoekcontracten, acties n.e.g."/>
    <s v="324 Subventions pour études, enquêtes, contrats d'expertise, contrats de recherche, actions n.c.a."/>
    <x v="6"/>
    <n v="2.5"/>
  </r>
  <r>
    <s v="Subventions musées"/>
    <s v="Subventions musées"/>
    <s v="24113310"/>
    <m/>
    <x v="0"/>
    <n v="44"/>
    <n v="25"/>
    <s v="10. Cultuur, recreatie, godsdienst en media"/>
    <x v="5"/>
    <s v="Franse Gemeenschap"/>
    <x v="1"/>
    <x v="10"/>
    <s v="324 Subsidies voor studies, enquêtes, expertise-contracten, onderzoekcontracten, acties n.e.g."/>
    <s v="324 Subventions pour études, enquêtes, contrats d'expertise, contrats de recherche, actions n.c.a."/>
    <x v="6"/>
    <n v="11"/>
  </r>
  <r>
    <s v="Subventions musées"/>
    <s v="Subventions musées"/>
    <s v="24113334"/>
    <m/>
    <x v="0"/>
    <n v="4363"/>
    <n v="22"/>
    <s v="10. Cultuur, recreatie, godsdienst en media"/>
    <x v="5"/>
    <s v="Franse Gemeenschap"/>
    <x v="1"/>
    <x v="10"/>
    <s v="324 Subsidies voor studies, enquêtes, expertise-contracten, onderzoekcontracten, acties n.e.g."/>
    <s v="324 Subventions pour études, enquêtes, contrats d'expertise, contrats de recherche, actions n.c.a."/>
    <x v="6"/>
    <n v="959.86"/>
  </r>
  <r>
    <s v="Subventions musées publics"/>
    <s v="Subventions musées publics"/>
    <s v="24114314"/>
    <m/>
    <x v="0"/>
    <n v="1780"/>
    <n v="25"/>
    <s v="10. Cultuur, recreatie, godsdienst en media"/>
    <x v="5"/>
    <s v="Franse Gemeenschap"/>
    <x v="1"/>
    <x v="10"/>
    <s v="324 Subsidies voor studies, enquêtes, expertise-contracten, onderzoekcontracten, acties n.e.g."/>
    <s v="324 Subventions pour études, enquêtes, contrats d'expertise, contrats de recherche, actions n.c.a."/>
    <x v="6"/>
    <n v="445"/>
  </r>
  <r>
    <s v="Subv aux activités de recherche ethnologique"/>
    <s v="Subv aux activités de recherche ethnologique"/>
    <s v="24133322"/>
    <m/>
    <x v="0"/>
    <n v="6"/>
    <n v="50"/>
    <s v="10. Cultuur, recreatie, godsdienst en media"/>
    <x v="5"/>
    <s v="Franse Gemeenschap"/>
    <x v="1"/>
    <x v="10"/>
    <s v="324 Subsidies voor studies, enquêtes, expertise-contracten, onderzoekcontracten, acties n.e.g."/>
    <s v="324 Subventions pour études, enquêtes, contrats d'expertise, contrats de recherche, actions n.c.a."/>
    <x v="6"/>
    <n v="3"/>
  </r>
  <r>
    <s v="Etudes rech. dom. sport"/>
    <s v="Etudes rech. dom. sport"/>
    <s v="26221232"/>
    <m/>
    <x v="0"/>
    <n v="110"/>
    <n v="25"/>
    <s v="10. Cultuur, recreatie, godsdienst en media"/>
    <x v="5"/>
    <s v="Franse Gemeenschap"/>
    <x v="1"/>
    <x v="10"/>
    <s v="314 Subsidies voor studies, enquêtes, onderzoek-contracten, acties n.e.g."/>
    <s v="314 Subventions pour études, enquêtes, contrats de recherche, actions n.c.a."/>
    <x v="6"/>
    <n v="27.5"/>
  </r>
  <r>
    <s v="Dépenses de toute nature relatives à la promotion et à la diffusion, à l'information et à la création en matière d'Arts plastiques et visuels, d'artisanat de création et de design"/>
    <s v="Dépenses de toute nature relatives à la promotion et à la diffusion, à l'information et à la création en matière d'Arts plastiques et visuels, d'artisanat de création et de design"/>
    <s v="27111260"/>
    <m/>
    <x v="0"/>
    <n v="116"/>
    <n v="1"/>
    <s v="10. Cultuur, recreatie, godsdienst en media"/>
    <x v="5"/>
    <s v="Franse Gemeenschap"/>
    <x v="1"/>
    <x v="10"/>
    <s v="324 Subsidies voor studies, enquêtes, expertise-contracten, onderzoekcontracten, acties n.e.g."/>
    <s v="324 Subventions pour études, enquêtes, contrats d'expertise, contrats de recherche, actions n.c.a."/>
    <x v="6"/>
    <n v="1.1599999999999999"/>
  </r>
  <r>
    <s v="Subventions et conventions aux artistes, aux établissements publics, associations et organismes de création, d'édition et de diffusion du design et de la mode"/>
    <s v="Subventions et conventions aux artistes, aux établissements publics, associations et organismes de création, d'édition et de diffusion du design et de la mode"/>
    <s v="27123332"/>
    <m/>
    <x v="0"/>
    <n v="328"/>
    <n v="50"/>
    <s v="10. Cultuur, recreatie, godsdienst en media"/>
    <x v="5"/>
    <s v="Franse Gemeenschap"/>
    <x v="1"/>
    <x v="10"/>
    <s v="324 Subsidies voor studies, enquêtes, expertise-contracten, onderzoekcontracten, acties n.e.g."/>
    <s v="324 Subventions pour études, enquêtes, contrats d'expertise, contrats de recherche, actions n.c.a."/>
    <x v="6"/>
    <n v="164"/>
  </r>
  <r>
    <s v="Recherches amélior. perform. enseign."/>
    <s v="Recherches amélior. perform. enseign."/>
    <s v="40410111"/>
    <m/>
    <x v="0"/>
    <n v="6073"/>
    <n v="100"/>
    <s v="09. Opvoeding"/>
    <x v="2"/>
    <s v="Franse Gemeenschap"/>
    <x v="1"/>
    <x v="10"/>
    <s v="324 Subsidies voor studies, enquêtes, expertise-contracten, onderzoekcontracten, acties n.e.g."/>
    <s v="324 Subventions pour études, enquêtes, contrats d'expertise, contrats de recherche, actions n.c.a."/>
    <x v="6"/>
    <n v="6073"/>
  </r>
  <r>
    <s v="Frais de rech. en éducation/pol. enseign."/>
    <s v="Frais de rech. en éducation/pol. enseign."/>
    <s v="40411230"/>
    <m/>
    <x v="0"/>
    <n v="10"/>
    <n v="100"/>
    <s v="09. Opvoeding"/>
    <x v="2"/>
    <s v="Franse Gemeenschap"/>
    <x v="1"/>
    <x v="10"/>
    <s v="324 Subsidies voor studies, enquêtes, expertise-contracten, onderzoekcontracten, acties n.e.g."/>
    <s v="324 Subventions pour études, enquêtes, contrats d'expertise, contrats de recherche, actions n.c.a."/>
    <x v="6"/>
    <n v="10"/>
  </r>
  <r>
    <s v="Subvention fonct. ARES"/>
    <s v="Subvention fonct. ARES"/>
    <s v="40604140"/>
    <m/>
    <x v="0"/>
    <n v="4156"/>
    <n v="25"/>
    <s v="13. Algemene kennisvooruitgang: O&amp;O gefinancierd uit andere bronnen dan AUF"/>
    <x v="1"/>
    <s v="Franse Gemeenschap"/>
    <x v="1"/>
    <x v="10"/>
    <s v="323 Subsidies aan instellingen en verenigingen n.e.g."/>
    <s v="323 Subventions aux institutions et associations n.c.a."/>
    <x v="6"/>
    <n v="1039"/>
  </r>
  <r>
    <s v="Dépenses de service (frais de fonctionnement)"/>
    <s v="Dépenses de service (frais de fonctionnement)"/>
    <s v="45021202"/>
    <m/>
    <x v="0"/>
    <n v="31"/>
    <n v="25"/>
    <s v="13. Algemene kennisvooruitgang: O&amp;O gefinancierd uit andere bronnen dan AUF"/>
    <x v="1"/>
    <s v="Franse Gemeenschap"/>
    <x v="1"/>
    <x v="10"/>
    <s v="322 Administratie, controle, commissies, jury's..."/>
    <s v="322 Administration, contrôle, commissions, jurys..."/>
    <x v="6"/>
    <n v="7.75"/>
  </r>
  <r>
    <s v="Dépenses de service (biens durables)"/>
    <s v="Dépenses de service (biens durables)"/>
    <s v="45027401"/>
    <m/>
    <x v="0"/>
    <n v="3"/>
    <n v="25"/>
    <s v="13. Algemene kennisvooruitgang: O&amp;O gefinancierd uit andere bronnen dan AUF"/>
    <x v="1"/>
    <s v="Franse Gemeenschap"/>
    <x v="1"/>
    <x v="10"/>
    <s v="322 Administratie, controle, commissies, jury's..."/>
    <s v="322 Administration, contrôle, commissions, jurys..."/>
    <x v="6"/>
    <n v="0.75"/>
  </r>
  <r>
    <s v="Subvention IHBR/EFAthènes"/>
    <s v="Subvention IHBR/EFAthènes"/>
    <s v="45113303"/>
    <m/>
    <x v="0"/>
    <n v="50"/>
    <n v="100"/>
    <s v="13. Algemene kennisvooruitgang: O&amp;O gefinancierd uit andere bronnen dan AUF"/>
    <x v="1"/>
    <s v="Franse Gemeenschap"/>
    <x v="1"/>
    <x v="10"/>
    <s v="323 Subsidies aan instellingen en verenigingen n.e.g."/>
    <s v="323 Subventions aux institutions et associations n.c.a."/>
    <x v="6"/>
    <n v="50"/>
  </r>
  <r>
    <s v="Subvention centre de recherche en math. (CREM)"/>
    <s v="Subvention centre de recherche en math. (CREM)"/>
    <s v="45123306"/>
    <m/>
    <x v="0"/>
    <n v="67"/>
    <n v="100"/>
    <s v="13. Algemene kennisvooruitgang: O&amp;O gefinancierd uit andere bronnen dan AUF"/>
    <x v="1"/>
    <s v="Franse Gemeenschap"/>
    <x v="1"/>
    <x v="10"/>
    <s v="323 Subsidies aan instellingen en verenigingen n.e.g."/>
    <s v="323 Subventions aux institutions et associations n.c.a."/>
    <x v="6"/>
    <n v="67"/>
  </r>
  <r>
    <s v="AUF"/>
    <s v="AUF"/>
    <s v="45123307"/>
    <m/>
    <x v="0"/>
    <n v="72"/>
    <n v="25"/>
    <s v="13. Algemene kennisvooruitgang: O&amp;O gefinancierd uit andere bronnen dan AUF"/>
    <x v="1"/>
    <s v="Franse Gemeenschap"/>
    <x v="1"/>
    <x v="10"/>
    <s v="313 Subsidies aan instellingen en verenigingen n.e.g."/>
    <s v="313 Subventions aux institutions et associations n.c.a."/>
    <x v="6"/>
    <n v="18"/>
  </r>
  <r>
    <s v="Subvention diffusion connaiss.scientifique"/>
    <s v="Subvention diffusion connaiss.scientifique"/>
    <s v="45123308"/>
    <m/>
    <x v="0"/>
    <n v="200"/>
    <n v="100"/>
    <s v="13. Algemene kennisvooruitgang: O&amp;O gefinancierd uit andere bronnen dan AUF"/>
    <x v="1"/>
    <s v="Franse Gemeenschap"/>
    <x v="1"/>
    <x v="10"/>
    <s v="321 Subsidies reizen, beurzen, congressen, publikaties, tentoonstellingen..."/>
    <s v="321 Subventions, voyages, bourses, congrès, publications, expositions..."/>
    <x v="6"/>
    <n v="200"/>
  </r>
  <r>
    <s v="Subvention FRSFC/I.M. (Inst. Intern. E. Solvay)"/>
    <s v="Subvention FRSFC/I.M. (Inst. Intern. E. Solvay)"/>
    <s v="45123310"/>
    <m/>
    <x v="0"/>
    <n v="52"/>
    <n v="100"/>
    <s v="13. Algemene kennisvooruitgang: O&amp;O gefinancierd uit andere bronnen dan AUF"/>
    <x v="1"/>
    <s v="Franse Gemeenschap"/>
    <x v="1"/>
    <x v="10"/>
    <s v="440 FCFO - Fonds voor Collectief Fundamenteel Onderzoek-initiatief minister"/>
    <s v="440 FRFC - Fonds de la Recherche fondamentale collective-initiative ministérielle"/>
    <x v="0"/>
    <n v="52"/>
  </r>
  <r>
    <s v="Subvention FRSFC/I.M. (CRISP)"/>
    <s v="Subvention FRSFC/I.M. (CRISP)"/>
    <s v="45123311"/>
    <m/>
    <x v="0"/>
    <n v="442"/>
    <n v="100"/>
    <s v="13. Algemene kennisvooruitgang: O&amp;O gefinancierd uit andere bronnen dan AUF"/>
    <x v="1"/>
    <s v="Franse Gemeenschap"/>
    <x v="1"/>
    <x v="10"/>
    <s v="440 FCFO - Fonds voor Collectief Fundamenteel Onderzoek-initiatief minister"/>
    <s v="440 FRFC - Fonds de la Recherche fondamentale collective-initiative ministérielle"/>
    <x v="0"/>
    <n v="442"/>
  </r>
  <r>
    <s v="Subvention FRSFC/I.M."/>
    <s v="Subvention FRSFC/I.M."/>
    <s v="45203101"/>
    <m/>
    <x v="0"/>
    <n v="109"/>
    <n v="100"/>
    <s v="13. Algemene kennisvooruitgang: O&amp;O gefinancierd uit andere bronnen dan AUF"/>
    <x v="1"/>
    <s v="Franse Gemeenschap"/>
    <x v="1"/>
    <x v="10"/>
    <s v="440 FCFO - Fonds voor Collectief Fundamenteel Onderzoek-initiatief minister"/>
    <s v="440 FRFC - Fonds de la Recherche fondamentale collective-initiative ministérielle"/>
    <x v="0"/>
    <n v="109"/>
  </r>
  <r>
    <s v="Subvention FRSFC/I.M. (sites archéologiques)"/>
    <s v="Subvention FRSFC/I.M. (sites archéologiques)"/>
    <s v="45203302"/>
    <m/>
    <x v="0"/>
    <n v="66"/>
    <n v="100"/>
    <s v="13. Algemene kennisvooruitgang: O&amp;O gefinancierd uit andere bronnen dan AUF"/>
    <x v="1"/>
    <s v="Franse Gemeenschap"/>
    <x v="1"/>
    <x v="10"/>
    <s v="440 FCFO - Fonds voor Collectief Fundamenteel Onderzoek-initiatief minister"/>
    <s v="440 FRFC - Fonds de la Recherche fondamentale collective-initiative ministérielle"/>
    <x v="0"/>
    <n v="66"/>
  </r>
  <r>
    <s v="Printemps des Sciences"/>
    <s v="Printemps des Sciences"/>
    <s v="45310101"/>
    <m/>
    <x v="0"/>
    <n v="261"/>
    <n v="100"/>
    <s v="13. Algemene kennisvooruitgang: O&amp;O gefinancierd uit andere bronnen dan AUF"/>
    <x v="1"/>
    <s v="Franse Gemeenschap"/>
    <x v="1"/>
    <x v="10"/>
    <s v="321 Subsidies reizen, beurzen, congressen, publikaties, tentoonstellingen..."/>
    <s v="321 Subventions, voyages, bourses, congrès, publications, expositions..."/>
    <x v="6"/>
    <n v="261"/>
  </r>
  <r>
    <s v="Subvention prix, bourses et voyages en groupe"/>
    <s v="Subvention prix, bourses et voyages en groupe"/>
    <s v="45313309"/>
    <m/>
    <x v="0"/>
    <n v="162"/>
    <n v="100"/>
    <s v="13. Algemene kennisvooruitgang: O&amp;O gefinancierd uit andere bronnen dan AUF"/>
    <x v="1"/>
    <s v="Franse Gemeenschap"/>
    <x v="1"/>
    <x v="10"/>
    <s v="321 Subsidies reizen, beurzen, congressen, publikaties, tentoonstellingen..."/>
    <s v="321 Subventions, voyages, bourses, congrès, publications, expositions..."/>
    <x v="6"/>
    <n v="162"/>
  </r>
  <r>
    <s v="Subventions aux associations étudiants"/>
    <s v="Subventions aux associations étudiants"/>
    <s v="45313311"/>
    <m/>
    <x v="0"/>
    <n v="105"/>
    <n v="10"/>
    <s v="09. Opvoeding"/>
    <x v="2"/>
    <s v="Franse Gemeenschap"/>
    <x v="1"/>
    <x v="10"/>
    <s v="321 Subsidies reizen, beurzen, congressen, publikaties, tentoonstellingen..."/>
    <s v="321 Subventions, voyages, bourses, congrès, publications, expositions..."/>
    <x v="6"/>
    <n v="10.5"/>
  </r>
  <r>
    <s v="Subvention légale FNRS"/>
    <s v="Subvention légale FNRS"/>
    <s v="45334104"/>
    <m/>
    <x v="0"/>
    <n v="83415"/>
    <n v="100"/>
    <s v="13. Algemene kennisvooruitgang: O&amp;O gefinancierd uit andere bronnen dan AUF"/>
    <x v="1"/>
    <s v="Franse Gemeenschap"/>
    <x v="1"/>
    <x v="10"/>
    <s v="510 NFWO - Nationaal Fonds voor Wetenschappelijk Onderzoek"/>
    <s v="510 FNRS - Fonds national de Recherche scientifique"/>
    <x v="2"/>
    <n v="83415"/>
  </r>
  <r>
    <s v="Subvention légale Fonds EOS (ex PAI)"/>
    <s v="Subvention au F.R.S. - FNRS pour la gestion opérationnelle des Pôles d'Attraction Interuniversitaires (PAI)"/>
    <s v="45334105"/>
    <m/>
    <x v="0"/>
    <n v="13911"/>
    <n v="100"/>
    <s v="13. Algemene kennisvooruitgang: O&amp;O gefinancierd uit andere bronnen dan AUF"/>
    <x v="1"/>
    <s v="Franse Gemeenschap"/>
    <x v="1"/>
    <x v="10"/>
    <s v="510 NFWO - Nationaal Fonds voor Wetenschappelijk Onderzoek"/>
    <s v="510 FNRS - Fonds national de Recherche scientifique"/>
    <x v="2"/>
    <n v="13911"/>
  </r>
  <r>
    <s v="Subvention légale FRIA"/>
    <s v="Subvention légale FRIA"/>
    <s v="45334107"/>
    <m/>
    <x v="0"/>
    <n v="13120"/>
    <n v="100"/>
    <s v="13. Algemene kennisvooruitgang: O&amp;O gefinancierd uit andere bronnen dan AUF"/>
    <x v="1"/>
    <s v="Franse Gemeenschap"/>
    <x v="1"/>
    <x v="10"/>
    <s v="450 Specialisatiebeurzen (ex-IWONL)"/>
    <s v="450 Bourses de spécialisation (ex-IRSIA)"/>
    <x v="0"/>
    <n v="13120"/>
  </r>
  <r>
    <s v="Subvention légale FRESH"/>
    <s v="Subvention légale FRESH"/>
    <s v="45334109"/>
    <m/>
    <x v="0"/>
    <n v="5582"/>
    <n v="100"/>
    <s v="13. Algemene kennisvooruitgang: O&amp;O gefinancierd uit andere bronnen dan AUF"/>
    <x v="1"/>
    <s v="Franse Gemeenschap"/>
    <x v="1"/>
    <x v="10"/>
    <s v="550 ICM - Interuniversitaire College voor Doctoraatsstudies in de Managementwetenschappen"/>
    <s v="550 CIM - Collège interuniversitaire d'Etudes doctorales dans les Sciences du Management"/>
    <x v="2"/>
    <n v="5582"/>
  </r>
  <r>
    <s v="Subvention légale FRSFC"/>
    <s v="Subvention légale FRSFC"/>
    <s v="45334110"/>
    <m/>
    <x v="0"/>
    <n v="16836"/>
    <n v="100"/>
    <s v="13. Algemene kennisvooruitgang: O&amp;O gefinancierd uit andere bronnen dan AUF"/>
    <x v="1"/>
    <s v="Franse Gemeenschap"/>
    <x v="1"/>
    <x v="10"/>
    <s v="520 FCFO - Fonds voor Collectief Fundamenteel Onderzoek-initiatief navorsers"/>
    <s v="520 FRFC - Fonds de la Recherche fondamentale collective-initiative chercheurs"/>
    <x v="2"/>
    <n v="16836"/>
  </r>
  <r>
    <s v="Subvention infrastructures de recherche"/>
    <s v="Subvention infrastructures de recherche"/>
    <s v="45344110"/>
    <m/>
    <x v="0"/>
    <n v="582"/>
    <n v="15"/>
    <s v="13. Algemene kennisvooruitgang: O&amp;O gefinancierd uit andere bronnen dan AUF"/>
    <x v="1"/>
    <s v="Franse Gemeenschap"/>
    <x v="1"/>
    <x v="10"/>
    <s v="323 Subsidies aan instellingen en verenigingen n.e.g."/>
    <s v="323 Subventions aux institutions et associations n.c.a."/>
    <x v="6"/>
    <n v="87.3"/>
  </r>
  <r>
    <s v="Subvention A.R.C."/>
    <s v="Subvention A.R.C."/>
    <s v="45354113"/>
    <m/>
    <x v="0"/>
    <n v="16249"/>
    <n v="100"/>
    <s v="13. Algemene kennisvooruitgang: O&amp;O gefinancierd uit andere bronnen dan AUF"/>
    <x v="1"/>
    <s v="Franse Gemeenschap"/>
    <x v="1"/>
    <x v="10"/>
    <s v="420 GOA - Geconcerteerde onderzoekacties"/>
    <s v="420 ARC - Actions de Recherche concertées"/>
    <x v="0"/>
    <n v="16249"/>
  </r>
  <r>
    <s v="Fonds spéciaux univ."/>
    <s v="Fonds spéciaux univ."/>
    <s v="45354114"/>
    <m/>
    <x v="0"/>
    <n v="16159"/>
    <n v="100"/>
    <s v="13. Algemene kennisvooruitgang: O&amp;O gefinancierd uit andere bronnen dan AUF"/>
    <x v="1"/>
    <s v="Franse Gemeenschap"/>
    <x v="1"/>
    <x v="10"/>
    <s v="130 Speciale fondsen voor onderzoek in universiteiten"/>
    <s v="130 Fonds spéciaux de recherche dans les universités"/>
    <x v="4"/>
    <n v="16159"/>
  </r>
  <r>
    <s v="Application de la charte européenne du chercheur"/>
    <s v="Application de la charte européenne du chercheur"/>
    <s v="45354115"/>
    <m/>
    <x v="0"/>
    <n v="150"/>
    <n v="100"/>
    <s v="13. Algemene kennisvooruitgang: O&amp;O gefinancierd uit andere bronnen dan AUF"/>
    <x v="1"/>
    <s v="Franse Gemeenschap"/>
    <x v="1"/>
    <x v="10"/>
    <s v="322 Administratie, controle, commissies, jury's..."/>
    <s v="322 Administration, contrôle, commissions, jurys..."/>
    <x v="6"/>
    <n v="150"/>
  </r>
  <r>
    <s v="Recherches et enquête en matière d'éducation (OCDE)"/>
    <s v="Recherches et enquête en matière d'éducation (OCDE)"/>
    <s v="45363301"/>
    <m/>
    <x v="0"/>
    <n v="218"/>
    <n v="100"/>
    <s v="09. Opvoeding"/>
    <x v="2"/>
    <s v="Franse Gemeenschap"/>
    <x v="1"/>
    <x v="10"/>
    <s v="730 Andere programma's en projecten op internationaal vlak"/>
    <s v="730 Autres programmes et projets au niveau international"/>
    <x v="3"/>
    <n v="218"/>
  </r>
  <r>
    <s v="Academie Royale des Sciences, Lettres et Beaux-Arts (ARSLB)"/>
    <s v="Academie Royale des Sciences, Lettres et Beaux-Arts (ARSLB)"/>
    <s v="46(6101excl)"/>
    <m/>
    <x v="0"/>
    <n v="1605"/>
    <n v="75"/>
    <s v="13. Algemene kennisvooruitgang: O&amp;O gefinancierd uit andere bronnen dan AUF"/>
    <x v="1"/>
    <s v="Franse Gemeenschap"/>
    <x v="1"/>
    <x v="10"/>
    <s v="220 Academies"/>
    <s v="220 Académies"/>
    <x v="5"/>
    <n v="1203.75"/>
  </r>
  <r>
    <s v="Serv.commissaires &amp; Délégués Gouvt/Univ."/>
    <s v="Serv.commissaires &amp; Délégués Gouvt/Univ."/>
    <s v="54011101"/>
    <m/>
    <x v="0"/>
    <n v="781"/>
    <n v="25"/>
    <s v="13. Algemene kennisvooruitgang: O&amp;O gefinancierd uit andere bronnen dan AUF"/>
    <x v="1"/>
    <s v="Franse Gemeenschap"/>
    <x v="1"/>
    <x v="10"/>
    <s v="322 Administratie, controle, commissies, jury's..."/>
    <s v="322 Administration, contrôle, commissions, jurys..."/>
    <x v="6"/>
    <n v="195.25"/>
  </r>
  <r>
    <s v="Rémunérations et allocations quelconques de personnes des cellules des Commissaires et Délégués du Gouvernement"/>
    <s v="Rémunérations et allocations quelconques de personnes des cellules des Commissaires et Délégués du Gouvernement"/>
    <s v="54011102"/>
    <m/>
    <x v="0"/>
    <n v="72"/>
    <n v="25"/>
    <s v="13. Algemene kennisvooruitgang: O&amp;O gefinancierd uit andere bronnen dan AUF"/>
    <x v="1"/>
    <s v="Franse Gemeenschap"/>
    <x v="1"/>
    <x v="10"/>
    <s v="322 Administratie, controle, commissies, jury's..."/>
    <s v="322 Administration, contrôle, commissions, jurys..."/>
    <x v="6"/>
    <n v="18"/>
  </r>
  <r>
    <s v="Serv.commissaires &amp; Délégués Gouvt/Univ."/>
    <s v="Serv.commissaires &amp; Délégués Gouvt/Univ."/>
    <s v="54011201"/>
    <m/>
    <x v="0"/>
    <n v="676"/>
    <n v="25"/>
    <s v="13. Algemene kennisvooruitgang: O&amp;O gefinancierd uit andere bronnen dan AUF"/>
    <x v="1"/>
    <s v="Franse Gemeenschap"/>
    <x v="1"/>
    <x v="10"/>
    <s v="322 Administratie, controle, commissies, jury's..."/>
    <s v="322 Administration, contrôle, commissions, jurys..."/>
    <x v="6"/>
    <n v="169"/>
  </r>
  <r>
    <s v="Serv.commissaires &amp; Délégués Gouvt/Univ."/>
    <s v="Serv.commissaires &amp; Délégués Gouvt/Univ."/>
    <s v="54011202"/>
    <m/>
    <x v="0"/>
    <n v="250"/>
    <n v="25"/>
    <s v="13. Algemene kennisvooruitgang: O&amp;O gefinancierd uit andere bronnen dan AUF"/>
    <x v="1"/>
    <s v="Franse Gemeenschap"/>
    <x v="1"/>
    <x v="10"/>
    <s v="322 Administratie, controle, commissies, jury's..."/>
    <s v="322 Administration, contrôle, commissions, jurys..."/>
    <x v="6"/>
    <n v="62.5"/>
  </r>
  <r>
    <s v="Universités de la communauté-alloc. de fonct."/>
    <s v="Universités de la communauté-alloc. de fonct."/>
    <s v="54104112à14"/>
    <m/>
    <x v="0"/>
    <n v="248517"/>
    <n v="25"/>
    <s v="12. Algemene kennisvooruitgang: O&amp;O gefinancierd uit algemene universiteitsfondsen (AUF)"/>
    <x v="3"/>
    <s v="Franse Gemeenschap"/>
    <x v="1"/>
    <x v="10"/>
    <s v="112 Werkingsuitkering Franstalige instellingen"/>
    <s v="112 Allocation de fonctionnement institutions francophones"/>
    <x v="4"/>
    <n v="62129.25"/>
  </r>
  <r>
    <s v="Subvention C.H.U."/>
    <s v="Subvention C.H.U."/>
    <s v="54114116"/>
    <m/>
    <x v="0"/>
    <n v="8924"/>
    <n v="25"/>
    <s v="12. Algemene kennisvooruitgang: O&amp;O gefinancierd uit algemene universiteitsfondsen (AUF)"/>
    <x v="3"/>
    <s v="Franse Gemeenschap"/>
    <x v="1"/>
    <x v="10"/>
    <s v="145 Bijzondere kredietlijnen (niet harmoniseerbaar)"/>
    <s v="145 Lignes de crédit particulières (non harmonisables)"/>
    <x v="4"/>
    <n v="2231"/>
  </r>
  <r>
    <s v="Subvention K CHU-Ulg"/>
    <s v="Subvention K CHU-Ulg"/>
    <s v="54116101"/>
    <m/>
    <x v="0"/>
    <n v="2210"/>
    <n v="25"/>
    <s v="12. Algemene kennisvooruitgang: O&amp;O gefinancierd uit algemene universiteitsfondsen (AUF)"/>
    <x v="3"/>
    <s v="Franse Gemeenschap"/>
    <x v="1"/>
    <x v="10"/>
    <s v="144 Academische ziekenhuizen"/>
    <s v="144 Hôpitaux académiques"/>
    <x v="4"/>
    <n v="552.5"/>
  </r>
  <r>
    <s v="Subventions sociales Univ. CFB"/>
    <s v="Subventions sociales Univ. CFB"/>
    <s v="54134115"/>
    <m/>
    <x v="0"/>
    <n v="7987"/>
    <n v="25"/>
    <s v="12. Algemene kennisvooruitgang: O&amp;O gefinancierd uit algemene universiteitsfondsen (AUF)"/>
    <x v="3"/>
    <s v="Franse Gemeenschap"/>
    <x v="1"/>
    <x v="10"/>
    <s v="112 Werkingsuitkering Franstalige instellingen"/>
    <s v="112 Allocation de fonctionnement institutions francophones"/>
    <x v="4"/>
    <n v="1996.75"/>
  </r>
  <r>
    <s v="Art. 34 loi 27/07/71"/>
    <s v="Art. 34 loi 27/07/71"/>
    <s v="54204402"/>
    <m/>
    <x v="0"/>
    <n v="8868"/>
    <n v="25"/>
    <s v="12. Algemene kennisvooruitgang: O&amp;O gefinancierd uit algemene universiteitsfondsen (AUF)"/>
    <x v="3"/>
    <s v="Franse Gemeenschap"/>
    <x v="1"/>
    <x v="10"/>
    <s v="145 Bijzondere kredietlijnen (niet harmoniseerbaar)"/>
    <s v="145 Lignes de crédit particulières (non harmonisables)"/>
    <x v="4"/>
    <n v="2217"/>
  </r>
  <r>
    <s v="Subvention Institut Univ. Etude Judaisme M.Buber"/>
    <s v="Subvention Institut Univ. Etude Judaisme M.Buber"/>
    <s v="54214405"/>
    <m/>
    <x v="0"/>
    <n v="152"/>
    <n v="25"/>
    <s v="13. Algemene kennisvooruitgang: O&amp;O gefinancierd uit andere bronnen dan AUF"/>
    <x v="1"/>
    <s v="Franse Gemeenschap"/>
    <x v="1"/>
    <x v="10"/>
    <s v="128 Universitair Instituut voor de Studie van het Jodendom - Martin Buber"/>
    <s v="128 Institut universitaire pour l'étude du judaïsme - Martin Buber"/>
    <x v="4"/>
    <n v="38"/>
  </r>
  <r>
    <s v="Subventions sociales Univ. Subventionnées"/>
    <s v="Subventions sociales Univ. Subventionnées"/>
    <s v="54224403"/>
    <m/>
    <x v="0"/>
    <n v="18256"/>
    <n v="25"/>
    <s v="12. Algemene kennisvooruitgang: O&amp;O gefinancierd uit algemene universiteitsfondsen (AUF)"/>
    <x v="3"/>
    <s v="Franse Gemeenschap"/>
    <x v="1"/>
    <x v="10"/>
    <s v="112 Werkingsuitkering Franstalige instellingen"/>
    <s v="112 Allocation de fonctionnement institutions francophones"/>
    <x v="4"/>
    <n v="4564"/>
  </r>
  <r>
    <s v="Universités libres-alloc. de fonct."/>
    <s v="Universités libres-alloc. de fonct."/>
    <s v="54234412à17"/>
    <m/>
    <x v="0"/>
    <n v="483360"/>
    <n v="25"/>
    <s v="12. Algemene kennisvooruitgang: O&amp;O gefinancierd uit algemene universiteitsfondsen (AUF)"/>
    <x v="3"/>
    <s v="Franse Gemeenschap"/>
    <x v="1"/>
    <x v="10"/>
    <s v="112 Werkingsuitkering Franstalige instellingen"/>
    <s v="112 Allocation de fonctionnement institutions francophones"/>
    <x v="4"/>
    <n v="120840"/>
  </r>
  <r>
    <s v="Achats biens non durables &amp; services"/>
    <s v="Achats biens non durables &amp; services"/>
    <s v="54411201"/>
    <m/>
    <x v="0"/>
    <n v="20"/>
    <n v="25"/>
    <s v="13. Algemene kennisvooruitgang: O&amp;O gefinancierd uit andere bronnen dan AUF"/>
    <x v="1"/>
    <s v="Franse Gemeenschap"/>
    <x v="1"/>
    <x v="10"/>
    <s v="323 Subsidies aan instellingen en verenigingen n.e.g."/>
    <s v="323 Subventions aux institutions et associations n.c.a."/>
    <x v="6"/>
    <n v="5"/>
  </r>
  <r>
    <s v="Subvention Promotion Univ."/>
    <s v="Subvention Promotion Univ."/>
    <s v="54413301"/>
    <m/>
    <x v="0"/>
    <n v="43"/>
    <n v="15"/>
    <s v="12. Algemene kennisvooruitgang: O&amp;O gefinancierd uit algemene universiteitsfondsen (AUF)"/>
    <x v="3"/>
    <s v="Franse Gemeenschap"/>
    <x v="1"/>
    <x v="10"/>
    <s v="324 Subsidies voor studies, enquêtes, expertise-contracten, onderzoekcontracten, acties n.e.g."/>
    <s v="324 Subventions pour études, enquêtes, contrats d'expertise, contrats de recherche, actions n.c.a."/>
    <x v="6"/>
    <n v="6.45"/>
  </r>
  <r>
    <s v="Fonct. Cent.rech.Mét. ULg (frais de fonctionnement)"/>
    <s v="Fonct. Cent.rech.Mét. ULg (frais de fonctionnement)"/>
    <s v="54433315"/>
    <m/>
    <x v="0"/>
    <n v="336"/>
    <n v="25"/>
    <s v="06. Industriële productie en technologie"/>
    <x v="0"/>
    <s v="Franse Gemeenschap"/>
    <x v="1"/>
    <x v="10"/>
    <s v="211 Basisfinanciering, werking, investeringen van de WI"/>
    <s v="211 Financement de base, fonctionnement, investissements des IS"/>
    <x v="5"/>
    <n v="84"/>
  </r>
  <r>
    <s v="Subvention Fac.Théolo.protest.Bxl. "/>
    <s v="Subvention Fac.Théolo.protest.Bxl. "/>
    <s v="54434414"/>
    <m/>
    <x v="0"/>
    <n v="188"/>
    <n v="25"/>
    <s v="12. Algemene kennisvooruitgang: O&amp;O gefinancierd uit algemene universiteitsfondsen (AUF)"/>
    <x v="3"/>
    <s v="Franse Gemeenschap"/>
    <x v="1"/>
    <x v="10"/>
    <s v="124 Universitaire Faculteit voor Protestantse Godgeleerdheid"/>
    <s v="124 Faculté universitaire de théologie protestante"/>
    <x v="4"/>
    <n v="47"/>
  </r>
  <r>
    <s v="Subventions sociales Fac.Théolo.protest.Bxl."/>
    <s v="Subventions sociales Fac.Théolo.protest.Bxl."/>
    <s v="54444415"/>
    <m/>
    <x v="0"/>
    <n v="6"/>
    <n v="25"/>
    <s v="12. Algemene kennisvooruitgang: O&amp;O gefinancierd uit algemene universiteitsfondsen (AUF)"/>
    <x v="3"/>
    <s v="Franse Gemeenschap"/>
    <x v="1"/>
    <x v="10"/>
    <s v="124 Universitaire Faculteit voor Protestantse Godgeleerdheid"/>
    <s v="124 Faculté universitaire de théologie protestante"/>
    <x v="4"/>
    <n v="1.5"/>
  </r>
  <r>
    <s v="Bibliothèque virtuelle"/>
    <s v="Bibliothèque virtuelle"/>
    <s v="54454002"/>
    <m/>
    <x v="0"/>
    <n v="223"/>
    <n v="100"/>
    <s v="13. Algemene kennisvooruitgang: O&amp;O gefinancierd uit andere bronnen dan AUF"/>
    <x v="1"/>
    <s v="Franse Gemeenschap"/>
    <x v="1"/>
    <x v="10"/>
    <s v="112 Werkingsuitkering Franstalige instellingen"/>
    <s v="112 Allocation de fonctionnement institutions francophones"/>
    <x v="4"/>
    <n v="223"/>
  </r>
  <r>
    <s v="Subvention au centre de formation continue"/>
    <s v="Subvention au centre de formation continue"/>
    <s v="54454003"/>
    <m/>
    <x v="0"/>
    <n v="275"/>
    <n v="25"/>
    <s v="12. Algemene kennisvooruitgang: O&amp;O gefinancierd uit algemene universiteitsfondsen (AUF)"/>
    <x v="3"/>
    <s v="Franse Gemeenschap"/>
    <x v="1"/>
    <x v="10"/>
    <s v="124 Universitaire Faculteit voor Protestantse Godgeleerdheid"/>
    <s v="124 Faculté universitaire de théologie protestante"/>
    <x v="4"/>
    <n v="68.75"/>
  </r>
  <r>
    <s v="Soutien à la recherche en Hautes Ecoles"/>
    <s v="Soutien à la recherche en Hautes Ecoles"/>
    <s v="55580105"/>
    <m/>
    <x v="0"/>
    <n v="265"/>
    <n v="100"/>
    <s v="13. Algemene kennisvooruitgang: O&amp;O gefinancierd uit andere bronnen dan AUF"/>
    <x v="1"/>
    <s v="Franse Gemeenschap"/>
    <x v="1"/>
    <x v="10"/>
    <s v="120 Werking universiteiten (andere dan 110)"/>
    <s v="120 Fonctionnement universités (autres que 110)"/>
    <x v="4"/>
    <n v="265"/>
  </r>
  <r>
    <s v="Recherche en Art"/>
    <s v="Recherche en Art"/>
    <s v="57474001"/>
    <m/>
    <x v="0"/>
    <n v="260"/>
    <n v="100"/>
    <s v="13. Algemene kennisvooruitgang: O&amp;O gefinancierd uit andere bronnen dan AUF"/>
    <x v="1"/>
    <s v="Franse Gemeenschap"/>
    <x v="1"/>
    <x v="10"/>
    <s v="120 Werking universiteiten (andere dan 110)"/>
    <s v="120 Fonctionnement universités (autres que 110)"/>
    <x v="4"/>
    <n v="260"/>
  </r>
  <r>
    <s v="Amort. Invst. Immo. Univ."/>
    <s v="Amort. Invst. Immo. Univ."/>
    <s v="8601DETTE"/>
    <m/>
    <x v="0"/>
    <n v="23"/>
    <n v="25"/>
    <s v="13. Algemene kennisvooruitgang: O&amp;O gefinancierd uit andere bronnen dan AUF"/>
    <x v="1"/>
    <s v="Franse Gemeenschap"/>
    <x v="1"/>
    <x v="10"/>
    <s v="145 Bijzondere kredietlijnen (niet harmoniseerbaar)"/>
    <s v="145 Lignes de crédit particulières (non harmonisables)"/>
    <x v="4"/>
    <n v="5.75"/>
  </r>
  <r>
    <s v="Dotatie aan NICC"/>
    <s v="Dotation à l'INCC"/>
    <s v="126211410100"/>
    <s v="12  JUSTITIE"/>
    <x v="2"/>
    <n v="9949"/>
    <n v="55"/>
    <s v="11. Politieke en sociale systemen, structuren en processen"/>
    <x v="7"/>
    <s v="Federale overheid"/>
    <x v="2"/>
    <x v="10"/>
    <s v="211 Basisfinanciering, werking, investeringen van de WI"/>
    <s v="211 Financement de base, fonctionnement, investissements des IS"/>
    <x v="5"/>
    <n v="5471.95"/>
  </r>
  <r>
    <s v="Wetenschappelijk onderzoek - veiligheid vd burgers"/>
    <s v="Recherche scientifique - sécurité des citoyens"/>
    <s v="135611124000"/>
    <s v="13  BINNENLANDSE ZAKEN"/>
    <x v="3"/>
    <n v="249"/>
    <n v="100"/>
    <s v="11. Politieke en sociale systemen, structuren en processen"/>
    <x v="7"/>
    <s v="Federale overheid"/>
    <x v="2"/>
    <x v="10"/>
    <s v="410 O&amp;O-programma's en -projecten (subsidies en terugvorderbare voorschotten)"/>
    <s v="410 Programmes et projets de R&amp;D (subventions et avances récupérables)"/>
    <x v="0"/>
    <n v="249"/>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4802"/>
    <n v="95.133053487331466"/>
    <s v="05. Energie"/>
    <x v="12"/>
    <s v="Federale overheid"/>
    <x v="2"/>
    <x v="10"/>
    <s v="720 Andere Belgische bijdragen aan internationale organisaties, instellingen en verenigingen"/>
    <s v="720 Autres contributions belges aux organisations, institutions et associations internationales"/>
    <x v="3"/>
    <n v="4568.2892284616573"/>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4802"/>
    <n v="4.8669465126685383"/>
    <s v="13. Algemene kennisvooruitgang: O&amp;O gefinancierd uit andere bronnen dan AUF"/>
    <x v="1"/>
    <s v="Federale overheid"/>
    <x v="2"/>
    <x v="10"/>
    <s v="720 Andere Belgische bijdragen aan internationale organisaties, instellingen en verenigingen"/>
    <s v="720 Autres contributions belges aux organisations, institutions et associations internationales"/>
    <x v="3"/>
    <n v="233.71077153834321"/>
  </r>
  <r>
    <s v="Toelagen aan het KBIN (ex BA 145422 33.00.31)"/>
    <s v="Subsides à l'IRSN (ex BA 145422 33.00.31)"/>
    <s v="145422413037"/>
    <s v="14  BUITENLANDSE ZAKEN, BUITENLANDSE HANDEL EN ONTWIKKELINGSSAMENWERKING"/>
    <x v="4"/>
    <n v="1200"/>
    <n v="100"/>
    <s v="11. Politieke en sociale systemen, structuren en processen"/>
    <x v="7"/>
    <s v="Federale overheid"/>
    <x v="2"/>
    <x v="10"/>
    <s v="730 Andere programma's en projecten op internationaal vlak"/>
    <s v="730 Autres programmes et projets au niveau international"/>
    <x v="3"/>
    <n v="1200"/>
  </r>
  <r>
    <s v="Vl. univ. samenw.: Eigen initiatieven VLIR"/>
    <s v="Coop. univ. flam.: Initiatives propres VLIR"/>
    <s v="145424452553"/>
    <s v="14  BUITENLANDSE ZAKEN, BUITENLANDSE HANDEL EN ONTWIKKELINGSSAMENWERKING"/>
    <x v="4"/>
    <n v="3335"/>
    <n v="100"/>
    <s v="11. Politieke en sociale systemen, structuren en processen"/>
    <x v="7"/>
    <s v="Federale overheid"/>
    <x v="2"/>
    <x v="10"/>
    <s v="730 Andere programma's en projecten op internationaal vlak"/>
    <s v="730 Autres programmes et projets au niveau international"/>
    <x v="3"/>
    <n v="3335"/>
  </r>
  <r>
    <s v="Fr. univ. samenw.: Eigen initiatieven ARES"/>
    <s v="Coop. univ. fr: Initiatives propres ARES"/>
    <s v="145425452453"/>
    <s v="14  BUITENLANDSE ZAKEN, BUITENLANDSE HANDEL EN ONTWIKKELINGSSAMENWERKING"/>
    <x v="4"/>
    <n v="4066"/>
    <n v="100"/>
    <s v="11. Politieke en sociale systemen, structuren en processen"/>
    <x v="7"/>
    <s v="Federale overheid"/>
    <x v="2"/>
    <x v="10"/>
    <s v="730 Andere programma's en projecten op internationaal vlak"/>
    <s v="730 Autres programmes et projets au niveau international"/>
    <x v="3"/>
    <n v="4066"/>
  </r>
  <r>
    <s v="Toelagen aan het KMMA (ex BA 54 22 41.30.38)"/>
    <s v="Subsides au MRAC (ex BA 54 22 41.30.38)"/>
    <s v="145441413038"/>
    <s v="14  BUITENLANDSE ZAKEN, BUITENLANDSE HANDEL EN ONTWIKKELINGSSAMENWERKING"/>
    <x v="4"/>
    <n v="3050"/>
    <n v="100"/>
    <s v="13. Algemene kennisvooruitgang: O&amp;O gefinancierd uit andere bronnen dan AUF"/>
    <x v="1"/>
    <s v="Federale overheid"/>
    <x v="2"/>
    <x v="10"/>
    <s v="730 Andere programma's en projecten op internationaal vlak"/>
    <s v="730 Autres programmes et projets au niveau international"/>
    <x v="3"/>
    <n v="3050"/>
  </r>
  <r>
    <s v="Steun aan de bijdrage van de ARES tot de realisatie vd doelen vd gemeenschappelijke strategische kaders"/>
    <s v="Soutien à la contribution de l'ARES à la réalisation des cibles des cadres stratégiques communs"/>
    <s v="145441452401"/>
    <s v="14  BUITENLANDSE ZAKEN, BUITENLANDSE HANDEL EN ONTWIKKELINGSSAMENWERKING"/>
    <x v="4"/>
    <n v="30254"/>
    <n v="55"/>
    <s v="11. Politieke en sociale systemen, structuren en processen"/>
    <x v="7"/>
    <s v="Federale overheid"/>
    <x v="2"/>
    <x v="10"/>
    <s v="730 Andere programma's en projecten op internationaal vlak"/>
    <s v="730 Autres programmes et projets au niveau international"/>
    <x v="3"/>
    <n v="16639.7"/>
  </r>
  <r>
    <s v="Steun aan de bijdrage van de VLIR tot de realisatie vd doelen vd gemeenschappelijke strategische kaders"/>
    <s v="Soutien à la contribution du VLIR à la réalisation des cibles des cadres stratégiques communs"/>
    <s v="145441452501"/>
    <s v="14  BUITENLANDSE ZAKEN, BUITENLANDSE HANDEL EN ONTWIKKELINGSSAMENWERKING"/>
    <x v="4"/>
    <n v="32874"/>
    <n v="55"/>
    <s v="11. Politieke en sociale systemen, structuren en processen"/>
    <x v="7"/>
    <s v="Federale overheid"/>
    <x v="2"/>
    <x v="10"/>
    <s v="730 Andere programma's en projecten op internationaal vlak"/>
    <s v="730 Autres programmes et projets au niveau international"/>
    <x v="3"/>
    <n v="18080.7"/>
  </r>
  <r>
    <s v="Toelagen aan het Instituut voor Tropische Geneeskunde (ex BA 54 22 45.25.39)"/>
    <s v="subsides à l'Institut de Médecine Tropicale (ex BA 54 22 45.25.39)"/>
    <s v="145441452539"/>
    <s v="14  BUITENLANDSE ZAKEN, BUITENLANDSE HANDEL EN ONTWIKKELINGSSAMENWERKING"/>
    <x v="4"/>
    <n v="14470"/>
    <n v="100"/>
    <s v="07. Gezondheid"/>
    <x v="4"/>
    <s v="Federale overheid"/>
    <x v="2"/>
    <x v="10"/>
    <s v="730 Andere programma's en projecten op internationaal vlak"/>
    <s v="730 Autres programmes et projets au niveau international"/>
    <x v="3"/>
    <n v="14470"/>
  </r>
  <r>
    <s v="Vrijwillige meerjarige bijdragen aan onder.progr. inzake landbouw op touw gezet door internat. en regionale organis. t.v.v. de lage-inkomenslanden en ondersteunende activiteiten"/>
    <s v="Contributions volontaires pluriannuelles aux progr. de rech. agricole mis en oeuvre par les organ. internat. et région. en faveur des pays à faible revenu et activités de soutien"/>
    <s v="145442354006"/>
    <s v="14  BUITENLANDSE ZAKEN, BUITENLANDSE HANDEL EN ONTWIKKELINGSSAMENWERKING"/>
    <x v="4"/>
    <n v="4000"/>
    <n v="100"/>
    <s v="11. Politieke en sociale systemen, structuren en processen"/>
    <x v="7"/>
    <s v="Federale overheid"/>
    <x v="2"/>
    <x v="10"/>
    <s v="730 Andere programma's en projecten op internationaal vlak"/>
    <s v="730 Autres programmes et projets au niveau international"/>
    <x v="3"/>
    <n v="4000"/>
  </r>
  <r>
    <s v="Koninklijk Hoger Instituut voor Defensie"/>
    <s v="Institut Royal Supérieur de Défense"/>
    <s v="167041100000"/>
    <s v="16  LANDSVERDEDIGING"/>
    <x v="5"/>
    <n v="11421.909115401886"/>
    <n v="25"/>
    <s v="12. Algemene kennisvooruitgang: O&amp;O gefinancierd uit algemene universiteitsfondsen (AUF)"/>
    <x v="3"/>
    <s v="Federale overheid"/>
    <x v="2"/>
    <x v="10"/>
    <s v="125 Koninklijk Hoger Instituut voor Landsverdediging"/>
    <s v="125 Institut royal supérieur de Défense"/>
    <x v="4"/>
    <n v="2855.4772788504715"/>
  </r>
  <r>
    <s v="Koninklijke Militaire School"/>
    <s v="Ecole Royale Militaire"/>
    <s v="167041100000"/>
    <s v="16  LANDSVERDEDIGING"/>
    <x v="5"/>
    <n v="25239.305972159855"/>
    <n v="25"/>
    <s v="12. Algemene kennisvooruitgang: O&amp;O gefinancierd uit algemene universiteitsfondsen (AUF)"/>
    <x v="3"/>
    <s v="Federale overheid"/>
    <x v="2"/>
    <x v="10"/>
    <s v="126 Koninklijke Militaire School"/>
    <s v="126 Ecole royale militaire"/>
    <x v="4"/>
    <n v="6309.8264930399637"/>
  </r>
  <r>
    <s v="Koninklijk Legermuseum"/>
    <s v="Musée Royal de l'Armée"/>
    <s v="167041100000"/>
    <s v="16  LANDSVERDEDIGING"/>
    <x v="5"/>
    <n v="6942.7849124382565"/>
    <n v="55"/>
    <s v="13. Algemene kennisvooruitgang: O&amp;O gefinancierd uit andere bronnen dan AUF"/>
    <x v="1"/>
    <s v="Federale overheid"/>
    <x v="2"/>
    <x v="10"/>
    <s v="211 Basisfinanciering, werking, investeringen van de WI"/>
    <s v="211 Financement de base, fonctionnement, investissements des IS"/>
    <x v="5"/>
    <n v="3818.531701841041"/>
  </r>
  <r>
    <s v="Bezoldigingen niet statutair personeel"/>
    <s v="Rénumérations personnel non statutaire"/>
    <s v="167111000400"/>
    <s v="16  LANDSVERDEDIGING"/>
    <x v="5"/>
    <n v="2045"/>
    <n v="55"/>
    <s v="14. Landsverdediging"/>
    <x v="13"/>
    <s v="Federale overheid"/>
    <x v="2"/>
    <x v="10"/>
    <s v="314 Subsidies voor studies, enquêtes, onderzoek-contracten, acties n.e.g."/>
    <s v="314 Subventions pour études, enquêtes, contrats de recherche, actions n.c.a."/>
    <x v="6"/>
    <n v="1124.75"/>
  </r>
  <r>
    <s v="Progr. wet. onderzoek : Lopende aankopen van goederen en diensten"/>
    <s v="Progr. rech. sc. : achats courants de biens et de services"/>
    <s v="167212110100"/>
    <s v="16  LANDSVERDEDIGING"/>
    <x v="5"/>
    <n v="330"/>
    <n v="100"/>
    <s v="14. Landsverdediging"/>
    <x v="13"/>
    <s v="Federale overheid"/>
    <x v="2"/>
    <x v="10"/>
    <s v="314 Subsidies voor studies, enquêtes, onderzoek-contracten, acties n.e.g."/>
    <s v="314 Subventions pour études, enquêtes, contrats de recherche, actions n.c.a."/>
    <x v="6"/>
    <n v="330"/>
  </r>
  <r>
    <s v="Allerhande werkingsuitgaven mbt informatica"/>
    <s v="Dépenses de fonctionnement relat. à l'informatique"/>
    <s v="167212110400"/>
    <s v="16  LANDSVERDEDIGING"/>
    <x v="5"/>
    <n v="123"/>
    <n v="55"/>
    <s v="14. Landsverdediging"/>
    <x v="13"/>
    <s v="Federale overheid"/>
    <x v="2"/>
    <x v="10"/>
    <s v="211 Basisfinanciering, werking, investeringen van de WI"/>
    <s v="211 Financement de base, fonctionnement, investissements des IS"/>
    <x v="5"/>
    <n v="67.650000000000006"/>
  </r>
  <r>
    <s v="Zendingskosten"/>
    <s v="Frais de mission"/>
    <s v="167212119900"/>
    <s v="16  LANDSVERDEDIGING"/>
    <x v="5"/>
    <n v="25"/>
    <n v="25"/>
    <s v="14. Landsverdediging"/>
    <x v="13"/>
    <s v="Federale overheid"/>
    <x v="2"/>
    <x v="10"/>
    <s v="321 Subsidies reizen, beurzen, congressen, publikaties, tentoonstellingen..."/>
    <s v="321 Subventions, voyages, bourses, congrès, publications, expositions..."/>
    <x v="6"/>
    <n v="6.25"/>
  </r>
  <r>
    <s v="Subsidie"/>
    <s v="Subvention"/>
    <s v="167241500100"/>
    <s v="16  LANDSVERDEDIGING"/>
    <x v="5"/>
    <n v="2096"/>
    <n v="55"/>
    <s v="14. Landsverdediging"/>
    <x v="13"/>
    <s v="Federale overheid"/>
    <x v="2"/>
    <x v="10"/>
    <s v="314 Subsidies voor studies, enquêtes, onderzoek-contracten, acties n.e.g."/>
    <s v="314 Subventions pour études, enquêtes, contrats de recherche, actions n.c.a."/>
    <x v="6"/>
    <n v="1152.8"/>
  </r>
  <r>
    <s v="Progr. wet. onderzoek : aankoop van militaire middelen"/>
    <s v="Progr. rech. sc. : acqu. et rénouv. de moyens spécifiquem. militaires"/>
    <s v="167374220100"/>
    <s v="16  LANDSVERDEDIGING"/>
    <x v="5"/>
    <n v="94"/>
    <n v="100"/>
    <s v="14. Landsverdediging"/>
    <x v="13"/>
    <s v="Federale overheid"/>
    <x v="2"/>
    <x v="10"/>
    <s v="314 Subsidies voor studies, enquêtes, onderzoek-contracten, acties n.e.g."/>
    <s v="314 Subventions pour études, enquêtes, contrats de recherche, actions n.c.a."/>
    <x v="6"/>
    <n v="94"/>
  </r>
  <r>
    <s v="Investering inzake informatica"/>
    <s v="Investissement informatique"/>
    <s v="167374220400"/>
    <s v="16  LANDSVERDEDIGING"/>
    <x v="5"/>
    <n v="50"/>
    <n v="55"/>
    <s v="14. Landsverdediging"/>
    <x v="13"/>
    <s v="Federale overheid"/>
    <x v="2"/>
    <x v="10"/>
    <s v="211 Basisfinanciering, werking, investeringen van de WI"/>
    <s v="211 Financement de base, fonctionnement, investissements des IS"/>
    <x v="5"/>
    <n v="27.5"/>
  </r>
  <r>
    <s v="War Heritage Institute"/>
    <s v="War Heritage Institute"/>
    <s v="169441400300"/>
    <s v="16  LANDSVERDEDIGING"/>
    <x v="5"/>
    <n v="12289"/>
    <n v="55"/>
    <s v="13. Algemene kennisvooruitgang: O&amp;O gefinancierd uit andere bronnen dan AUF"/>
    <x v="1"/>
    <s v="Federale overheid"/>
    <x v="2"/>
    <x v="10"/>
    <s v="211 Basisfinanciering, werking, investeringen van de WI"/>
    <s v="211 Financement de base, fonctionnement, investissements des IS"/>
    <x v="5"/>
    <n v="6758.95"/>
  </r>
  <r>
    <s v="Studies en onderzoeken gehandicaptenbeleid"/>
    <s v="Etudes et recherches politiques des handicapés"/>
    <s v="245521121102"/>
    <s v="24  SOCIALE ZEKERHEID"/>
    <x v="8"/>
    <n v="38"/>
    <n v="100"/>
    <s v="11. Politieke en sociale systemen, structuren en processen"/>
    <x v="7"/>
    <s v="Federale overheid"/>
    <x v="2"/>
    <x v="10"/>
    <s v="410 O&amp;O-programma's en -projecten (subsidies en terugvorderbare voorschotten)"/>
    <s v="410 Programmes et projets de R&amp;D (subventions et avances récupérables)"/>
    <x v="0"/>
    <n v="38"/>
  </r>
  <r>
    <s v="Beleidsondersteuning-studies; evolutie sociale bescherming"/>
    <s v="Appui stratégique-études; evolution protection sociale"/>
    <s v="245711122129"/>
    <s v="24  SOCIALE ZEKERHEID"/>
    <x v="8"/>
    <n v="577"/>
    <n v="100"/>
    <s v="11. Politieke en sociale systemen, structuren en processen"/>
    <x v="7"/>
    <s v="Federale overheid"/>
    <x v="2"/>
    <x v="10"/>
    <s v="410 O&amp;O-programma's en -projecten (subsidies en terugvorderbare voorschotten)"/>
    <s v="410 Programmes et projets de R&amp;D (subventions et avances récupérables)"/>
    <x v="0"/>
    <n v="577"/>
  </r>
  <r>
    <s v="Studies en onderzoeken verzorgingsinstellingen"/>
    <s v="Etudes et enquêtes établisements de soins"/>
    <s v="255612121101"/>
    <s v="25  VOLKSGEZONDHEID, VEILIGHEID VAN DE VOEDSELKETEN EN LEEFMILIEU"/>
    <x v="9"/>
    <n v="67"/>
    <n v="100"/>
    <s v="07. Gezondheid"/>
    <x v="4"/>
    <s v="Federale overheid"/>
    <x v="2"/>
    <x v="10"/>
    <s v="314 Subsidies voor studies, enquêtes, onderzoek-contracten, acties n.e.g."/>
    <s v="314 Subventions pour études, enquêtes, contrats de recherche, actions n.c.a."/>
    <x v="6"/>
    <n v="67"/>
  </r>
  <r>
    <s v="Allerhande uitgaven mbt acties ter verbetering vd werking van Justitie"/>
    <s v="Dépenses de toute nature relat. aux actions pour l'amélioration du fonct. de la Justice"/>
    <s v="125803123900"/>
    <s v="12  JUSTITIE"/>
    <x v="2"/>
    <n v="104"/>
    <n v="100"/>
    <s v="11. Politieke en sociale systemen, structuren en processen"/>
    <x v="7"/>
    <s v="Federale overheid"/>
    <x v="2"/>
    <x v="10"/>
    <s v="410 O&amp;O-programma's en -projecten (subsidies en terugvorderbare voorschotten)"/>
    <s v="410 Programmes et projets de R&amp;D (subventions et avances récupérables)"/>
    <x v="0"/>
    <n v="104"/>
  </r>
  <r>
    <s v="Bezoldiging Rijkspersoneel (Hoge Gezondheidsraad)"/>
    <s v="Rémunération personnel statutaire (Conseil supérieur de la santé)"/>
    <s v="255621110003"/>
    <s v="25  VOLKSGEZONDHEID, VEILIGHEID VAN DE VOEDSELKETEN EN LEEFMILIEU"/>
    <x v="9"/>
    <n v="978"/>
    <n v="55"/>
    <s v="07. Gezondheid"/>
    <x v="4"/>
    <s v="Federale overheid"/>
    <x v="2"/>
    <x v="10"/>
    <s v="211 Basisfinanciering, werking, investeringen van de WI"/>
    <s v="211 Financement de base, fonctionnement, investissements des IS"/>
    <x v="5"/>
    <n v="537.9"/>
  </r>
  <r>
    <s v="Bezoldiging niet-statutairen (Hoge Gezondheidsraad)"/>
    <s v="Rémunération personnel non statutaire  (Conseil supérieur de la santé)"/>
    <s v="255621110004"/>
    <s v="25  VOLKSGEZONDHEID, VEILIGHEID VAN DE VOEDSELKETEN EN LEEFMILIEU"/>
    <x v="9"/>
    <n v="518"/>
    <n v="55"/>
    <s v="07. Gezondheid"/>
    <x v="4"/>
    <s v="Federale overheid"/>
    <x v="2"/>
    <x v="10"/>
    <s v="211 Basisfinanciering, werking, investeringen van de WI"/>
    <s v="211 Financement de base, fonctionnement, investissements des IS"/>
    <x v="5"/>
    <n v="284.89999999999998"/>
  </r>
  <r>
    <s v="Aankoop niet-duurz. roerende goe.en diensten"/>
    <s v="Acquisition de biens meubles non durables et de services"/>
    <s v="255622121101"/>
    <s v="25  VOLKSGEZONDHEID, VEILIGHEID VAN DE VOEDSELKETEN EN LEEFMILIEU"/>
    <x v="9"/>
    <n v="190"/>
    <n v="55"/>
    <s v="07. Gezondheid"/>
    <x v="4"/>
    <s v="Federale overheid"/>
    <x v="2"/>
    <x v="10"/>
    <s v="211 Basisfinanciering, werking, investeringen van de WI"/>
    <s v="211 Financement de base, fonctionnement, investissements des IS"/>
    <x v="5"/>
    <n v="104.5"/>
  </r>
  <r>
    <s v="Forfaitaire niet-belastbare uitgaven"/>
    <s v="Indemnités fofaitaires non imposables"/>
    <s v="255622121199"/>
    <s v="25  VOLKSGEZONDHEID, VEILIGHEID VAN DE VOEDSELKETEN EN LEEFMILIEU"/>
    <x v="9"/>
    <n v="4"/>
    <n v="55"/>
    <s v="07. Gezondheid"/>
    <x v="4"/>
    <s v="Federale overheid"/>
    <x v="2"/>
    <x v="10"/>
    <s v="211 Basisfinanciering, werking, investeringen van de WI"/>
    <s v="211 Financement de base, fonctionnement, investissements des IS"/>
    <x v="5"/>
    <n v="2.2000000000000002"/>
  </r>
  <r>
    <s v="Aankoop niet-duurz. roerende goe.en diensten"/>
    <s v="Acquisition de biens meubles non durables et de services"/>
    <s v="255623121101"/>
    <s v="25  VOLKSGEZONDHEID, VEILIGHEID VAN DE VOEDSELKETEN EN LEEFMILIEU"/>
    <x v="9"/>
    <n v="39"/>
    <n v="55"/>
    <s v="07. Gezondheid"/>
    <x v="4"/>
    <s v="Federale overheid"/>
    <x v="2"/>
    <x v="10"/>
    <s v="211 Basisfinanciering, werking, investeringen van de WI"/>
    <s v="211 Financement de base, fonctionnement, investissements des IS"/>
    <x v="5"/>
    <n v="21.45"/>
  </r>
  <r>
    <s v="Forfaitaire niet-belastbare uitgaven"/>
    <s v="Indemnités fofaitaires non imposables"/>
    <s v="255623121199"/>
    <s v="25  VOLKSGEZONDHEID, VEILIGHEID VAN DE VOEDSELKETEN EN LEEFMILIEU"/>
    <x v="9"/>
    <n v="9"/>
    <n v="55"/>
    <s v="07. Gezondheid"/>
    <x v="4"/>
    <s v="Federale overheid"/>
    <x v="2"/>
    <x v="10"/>
    <s v="211 Basisfinanciering, werking, investeringen van de WI"/>
    <s v="211 Financement de base, fonctionnement, investissements des IS"/>
    <x v="5"/>
    <n v="4.95"/>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894"/>
    <n v="55"/>
    <s v="07. Gezondheid"/>
    <x v="4"/>
    <s v="Federale overheid"/>
    <x v="2"/>
    <x v="10"/>
    <s v="211 Basisfinanciering, werking, investeringen van de WI"/>
    <s v="211 Financement de base, fonctionnement, investissements des IS"/>
    <x v="5"/>
    <n v="491.7"/>
  </r>
  <r>
    <s v="Toelage aan wet.onderzoek mbt voedselveiligheid, gezondheidsbeleid en dierenwelzijn aan het vrij gesubsidieerd onderwijs"/>
    <s v="Subsides à des rech.scient. en matière de sécurité alimentaire, de politique sanitaire et de bien-être animal pour l'enseignement libre subventionné"/>
    <s v="255623443001"/>
    <s v="25  VOLKSGEZONDHEID, VEILIGHEID VAN DE VOEDSELKETEN EN LEEFMILIEU"/>
    <x v="9"/>
    <n v="167"/>
    <n v="55"/>
    <s v="07. Gezondheid"/>
    <x v="4"/>
    <s v="Federale overheid"/>
    <x v="2"/>
    <x v="10"/>
    <s v="211 Basisfinanciering, werking, investeringen van de WI"/>
    <s v="211 Financement de base, fonctionnement, investissements des IS"/>
    <x v="5"/>
    <n v="91.85"/>
  </r>
  <r>
    <s v="Toelage aan wet.onderzoek mbt voedselveiligheid, gezondheidsbeleid en dierenwelzijn"/>
    <s v="Subsides à des rech.scient. en matière de sécurité alimentaire, de politique sanitaire et de bien-être animal"/>
    <s v="255623450001"/>
    <s v="25  VOLKSGEZONDHEID, VEILIGHEID VAN DE VOEDSELKETEN EN LEEFMILIEU"/>
    <x v="9"/>
    <n v="760"/>
    <n v="55"/>
    <s v="07. Gezondheid"/>
    <x v="4"/>
    <s v="Federale overheid"/>
    <x v="2"/>
    <x v="10"/>
    <s v="211 Basisfinanciering, werking, investeringen van de WI"/>
    <s v="211 Financement de base, fonctionnement, investissements des IS"/>
    <x v="5"/>
    <n v="418"/>
  </r>
  <r>
    <s v="Toelage aan wet.onderzoek mbt voedselveiligheid, gezondheidsbeleid en dierenwelzijn"/>
    <s v="Subsides à des rech.scient. en matière de sécurité alimentaire, de politique sanitaire et de bien-être animal"/>
    <s v="255623450002"/>
    <s v="25  VOLKSGEZONDHEID, VEILIGHEID VAN DE VOEDSELKETEN EN LEEFMILIEU"/>
    <x v="9"/>
    <n v="1860"/>
    <n v="55"/>
    <s v="07. Gezondheid"/>
    <x v="4"/>
    <s v="Federale overheid"/>
    <x v="2"/>
    <x v="10"/>
    <s v="211 Basisfinanciering, werking, investeringen van de WI"/>
    <s v="211 Financement de base, fonctionnement, investissements des IS"/>
    <x v="5"/>
    <n v="1023"/>
  </r>
  <r>
    <s v="Enveloppe geneeskundig wetenschappelijk onderzoek - Franstalige Gemeenschap"/>
    <s v="Enveloppe recherche scientifique médicale"/>
    <s v="255623452401"/>
    <s v="25  VOLKSGEZONDHEID, VEILIGHEID VAN DE VOEDSELKETEN EN LEEFMILIEU"/>
    <x v="9"/>
    <n v="2547"/>
    <n v="100"/>
    <s v="13. Algemene kennisvooruitgang: O&amp;O gefinancierd uit andere bronnen dan AUF"/>
    <x v="1"/>
    <s v="Federale overheid"/>
    <x v="2"/>
    <x v="10"/>
    <s v="540 FGWO - Fonds voor Geneeskundig Wetenschappelijk Onderzoek"/>
    <s v="540 FRSM - Fonds de la Recherche scientifique médicale"/>
    <x v="2"/>
    <n v="2547"/>
  </r>
  <r>
    <s v="Bezoldiging statutairen (VGI-Deel ex IHE)"/>
    <s v="Rémunération personnel statutaire (ISP-Partie ex IHE)"/>
    <s v="255631110003"/>
    <s v="25  VOLKSGEZONDHEID, VEILIGHEID VAN DE VOEDSELKETEN EN LEEFMILIEU"/>
    <x v="9"/>
    <n v="4539"/>
    <n v="55"/>
    <s v="07. Gezondheid"/>
    <x v="4"/>
    <s v="Federale overheid"/>
    <x v="2"/>
    <x v="10"/>
    <s v="211 Basisfinanciering, werking, investeringen van de WI"/>
    <s v="211 Financement de base, fonctionnement, investissements des IS"/>
    <x v="5"/>
    <n v="2496.4499999999998"/>
  </r>
  <r>
    <s v="Bezoldiging niet-statutairen (VGI-Deel ex IHE)"/>
    <s v="Rémunération personnel non statutaire  (ISP-Partie ex IHE)"/>
    <s v="255631110004"/>
    <s v="25  VOLKSGEZONDHEID, VEILIGHEID VAN DE VOEDSELKETEN EN LEEFMILIEU"/>
    <x v="9"/>
    <n v="1065"/>
    <n v="55"/>
    <s v="07. Gezondheid"/>
    <x v="4"/>
    <s v="Federale overheid"/>
    <x v="2"/>
    <x v="10"/>
    <s v="211 Basisfinanciering, werking, investeringen van de WI"/>
    <s v="211 Financement de base, fonctionnement, investissements des IS"/>
    <x v="5"/>
    <n v="585.75"/>
  </r>
  <r>
    <s v="Microbiologie: Werkingskosten (ex IHE)"/>
    <s v="Microbiologie: Fonctionnement  (ex IHE)"/>
    <s v="255632121101"/>
    <s v="25  VOLKSGEZONDHEID, VEILIGHEID VAN DE VOEDSELKETEN EN LEEFMILIEU"/>
    <x v="9"/>
    <n v="1616"/>
    <n v="55"/>
    <s v="07. Gezondheid"/>
    <x v="4"/>
    <s v="Federale overheid"/>
    <x v="2"/>
    <x v="10"/>
    <s v="211 Basisfinanciering, werking, investeringen van de WI"/>
    <s v="211 Financement de base, fonctionnement, investissements des IS"/>
    <x v="5"/>
    <n v="888.8"/>
  </r>
  <r>
    <s v="Microbiologie: Werkingskosten 'informatica'"/>
    <s v="Microbiologie: Frais de fonctionnement 'informatique'"/>
    <s v="255632121104"/>
    <s v="25  VOLKSGEZONDHEID, VEILIGHEID VAN DE VOEDSELKETEN EN LEEFMILIEU"/>
    <x v="9"/>
    <n v="48"/>
    <n v="55"/>
    <s v="07. Gezondheid"/>
    <x v="4"/>
    <s v="Federale overheid"/>
    <x v="2"/>
    <x v="10"/>
    <s v="211 Basisfinanciering, werking, investeringen van de WI"/>
    <s v="211 Financement de base, fonctionnement, investissements des IS"/>
    <x v="5"/>
    <n v="26.4"/>
  </r>
  <r>
    <s v="Aanwerving personeel MvM"/>
    <s v="Recrutement personnel Smalls"/>
    <s v="255632121110"/>
    <s v="25  VOLKSGEZONDHEID, VEILIGHEID VAN DE VOEDSELKETEN EN LEEFMILIEU"/>
    <x v="9"/>
    <n v="141"/>
    <n v="55"/>
    <s v="07. Gezondheid"/>
    <x v="4"/>
    <s v="Federale overheid"/>
    <x v="2"/>
    <x v="10"/>
    <s v="211 Basisfinanciering, werking, investeringen van de WI"/>
    <s v="211 Financement de base, fonctionnement, investissements des IS"/>
    <x v="5"/>
    <n v="77.55"/>
  </r>
  <r>
    <s v="Forfaitaire niet-belastbare uitgaven"/>
    <s v="Indemnités fofaitaires non imposables"/>
    <s v="255632121199"/>
    <s v="25  VOLKSGEZONDHEID, VEILIGHEID VAN DE VOEDSELKETEN EN LEEFMILIEU"/>
    <x v="9"/>
    <n v="6"/>
    <n v="55"/>
    <s v="07. Gezondheid"/>
    <x v="4"/>
    <s v="Federale overheid"/>
    <x v="2"/>
    <x v="10"/>
    <s v="211 Basisfinanciering, werking, investeringen van de WI"/>
    <s v="211 Financement de base, fonctionnement, investissements des IS"/>
    <x v="5"/>
    <n v="3.3"/>
  </r>
  <r>
    <s v="Toelagen verenigingen-organisaties publieke sector"/>
    <s v="Subsides associations-organisations secteur public"/>
    <s v="255632413001"/>
    <s v="25  VOLKSGEZONDHEID, VEILIGHEID VAN DE VOEDSELKETEN EN LEEFMILIEU"/>
    <x v="9"/>
    <n v="69"/>
    <n v="55"/>
    <s v="07. Gezondheid"/>
    <x v="4"/>
    <s v="Federale overheid"/>
    <x v="2"/>
    <x v="10"/>
    <s v="211 Basisfinanciering, werking, investeringen van de WI"/>
    <s v="211 Financement de base, fonctionnement, investissements des IS"/>
    <x v="5"/>
    <n v="37.950000000000003"/>
  </r>
  <r>
    <s v="Microbiologie: bouw lokalen"/>
    <s v="Microbiologie : construction bâtiments"/>
    <s v="255632720001"/>
    <s v="25  VOLKSGEZONDHEID, VEILIGHEID VAN DE VOEDSELKETEN EN LEEFMILIEU"/>
    <x v="9"/>
    <n v="35"/>
    <n v="55"/>
    <s v="07. Gezondheid"/>
    <x v="4"/>
    <s v="Federale overheid"/>
    <x v="2"/>
    <x v="10"/>
    <s v="211 Basisfinanciering, werking, investeringen van de WI"/>
    <s v="211 Financement de base, fonctionnement, investissements des IS"/>
    <x v="5"/>
    <n v="19.25"/>
  </r>
  <r>
    <s v="Microbiologie: Patrimoniale uitgaven"/>
    <s v="Microbiologie: Dépenses patrimoniales"/>
    <s v="255632742201"/>
    <s v="25  VOLKSGEZONDHEID, VEILIGHEID VAN DE VOEDSELKETEN EN LEEFMILIEU"/>
    <x v="9"/>
    <n v="290"/>
    <n v="55"/>
    <s v="07. Gezondheid"/>
    <x v="4"/>
    <s v="Federale overheid"/>
    <x v="2"/>
    <x v="10"/>
    <s v="211 Basisfinanciering, werking, investeringen van de WI"/>
    <s v="211 Financement de base, fonctionnement, investissements des IS"/>
    <x v="5"/>
    <n v="159.5"/>
  </r>
  <r>
    <s v="Microbiologie: Patrimoniale uitgaven IHE 'informatica'"/>
    <s v="Microbiologie: Dépenses patrimoniales IHE 'informatique'"/>
    <s v="255632742204"/>
    <s v="25  VOLKSGEZONDHEID, VEILIGHEID VAN DE VOEDSELKETEN EN LEEFMILIEU"/>
    <x v="9"/>
    <n v="35"/>
    <n v="55"/>
    <s v="07. Gezondheid"/>
    <x v="4"/>
    <s v="Federale overheid"/>
    <x v="2"/>
    <x v="10"/>
    <s v="211 Basisfinanciering, werking, investeringen van de WI"/>
    <s v="211 Financement de base, fonctionnement, investissements des IS"/>
    <x v="5"/>
    <n v="19.25"/>
  </r>
  <r>
    <s v="Wedden statutair personeel (CODA)"/>
    <s v="Traitements personnel statutaire (CODA)"/>
    <s v="255641110003"/>
    <s v="25  VOLKSGEZONDHEID, VEILIGHEID VAN DE VOEDSELKETEN EN LEEFMILIEU"/>
    <x v="9"/>
    <n v="1984"/>
    <n v="55"/>
    <s v="07. Gezondheid"/>
    <x v="4"/>
    <s v="Federale overheid"/>
    <x v="2"/>
    <x v="10"/>
    <s v="211 Basisfinanciering, werking, investeringen van de WI"/>
    <s v="211 Financement de base, fonctionnement, investissements des IS"/>
    <x v="5"/>
    <n v="1091.2"/>
  </r>
  <r>
    <s v="Wedden niet-statutair personeel (CODA)"/>
    <s v="Traitements personnel non-statutaire (CODA)"/>
    <s v="255641110004"/>
    <s v="25  VOLKSGEZONDHEID, VEILIGHEID VAN DE VOEDSELKETEN EN LEEFMILIEU"/>
    <x v="9"/>
    <n v="559"/>
    <n v="55"/>
    <s v="07. Gezondheid"/>
    <x v="4"/>
    <s v="Federale overheid"/>
    <x v="2"/>
    <x v="10"/>
    <s v="211 Basisfinanciering, werking, investeringen van de WI"/>
    <s v="211 Financement de base, fonctionnement, investissements des IS"/>
    <x v="5"/>
    <n v="307.45"/>
  </r>
  <r>
    <s v="Personeel; sociale actie (CODA)"/>
    <s v="Personnel; action sociale (CODA)"/>
    <s v="255641416005"/>
    <s v="25  VOLKSGEZONDHEID, VEILIGHEID VAN DE VOEDSELKETEN EN LEEFMILIEU"/>
    <x v="9"/>
    <n v="11"/>
    <n v="55"/>
    <s v="07. Gezondheid"/>
    <x v="4"/>
    <s v="Federale overheid"/>
    <x v="2"/>
    <x v="10"/>
    <s v="211 Basisfinanciering, werking, investeringen van de WI"/>
    <s v="211 Financement de base, fonctionnement, investissements des IS"/>
    <x v="5"/>
    <n v="6.05"/>
  </r>
  <r>
    <s v="Werkingskosten (CODA)"/>
    <s v="Frais de fonctionnement (CODA)"/>
    <s v="255642121101"/>
    <s v="25  VOLKSGEZONDHEID, VEILIGHEID VAN DE VOEDSELKETEN EN LEEFMILIEU"/>
    <x v="9"/>
    <n v="706"/>
    <n v="55"/>
    <s v="07. Gezondheid"/>
    <x v="4"/>
    <s v="Federale overheid"/>
    <x v="2"/>
    <x v="10"/>
    <s v="211 Basisfinanciering, werking, investeringen van de WI"/>
    <s v="211 Financement de base, fonctionnement, investissements des IS"/>
    <x v="5"/>
    <n v="388.3"/>
  </r>
  <r>
    <s v="Werkingskosten 'informatica' (CODA)"/>
    <s v="Frais de fonctionnement 'informatique' (CODA)"/>
    <s v="255642121104"/>
    <s v="25  VOLKSGEZONDHEID, VEILIGHEID VAN DE VOEDSELKETEN EN LEEFMILIEU"/>
    <x v="9"/>
    <n v="36"/>
    <n v="55"/>
    <s v="07. Gezondheid"/>
    <x v="4"/>
    <s v="Federale overheid"/>
    <x v="2"/>
    <x v="10"/>
    <s v="211 Basisfinanciering, werking, investeringen van de WI"/>
    <s v="211 Financement de base, fonctionnement, investissements des IS"/>
    <x v="5"/>
    <n v="19.8"/>
  </r>
  <r>
    <s v="Forfaitaire niet-belastbare uitgaven"/>
    <s v="Indemnités fofaitaires non imposables"/>
    <s v="255642121199"/>
    <s v="25  VOLKSGEZONDHEID, VEILIGHEID VAN DE VOEDSELKETEN EN LEEFMILIEU"/>
    <x v="9"/>
    <n v="5"/>
    <n v="55"/>
    <s v="07. Gezondheid"/>
    <x v="4"/>
    <s v="Federale overheid"/>
    <x v="2"/>
    <x v="10"/>
    <s v="211 Basisfinanciering, werking, investeringen van de WI"/>
    <s v="211 Financement de base, fonctionnement, investissements des IS"/>
    <x v="5"/>
    <n v="2.75"/>
  </r>
  <r>
    <s v="Vermogensuitgaven (CODA)"/>
    <s v="Dépenses patrimoniales (CODA)"/>
    <s v="255642742201"/>
    <s v="25  VOLKSGEZONDHEID, VEILIGHEID VAN DE VOEDSELKETEN EN LEEFMILIEU"/>
    <x v="9"/>
    <n v="14"/>
    <n v="55"/>
    <s v="07. Gezondheid"/>
    <x v="4"/>
    <s v="Federale overheid"/>
    <x v="2"/>
    <x v="10"/>
    <s v="211 Basisfinanciering, werking, investeringen van de WI"/>
    <s v="211 Financement de base, fonctionnement, investissements des IS"/>
    <x v="5"/>
    <n v="7.7"/>
  </r>
  <r>
    <s v="Vermogensuitgaven 'informatica' (CODA)"/>
    <s v="Dépenses patrimoniales 'informatique' (CODA)"/>
    <s v="255642742204"/>
    <s v="25  VOLKSGEZONDHEID, VEILIGHEID VAN DE VOEDSELKETEN EN LEEFMILIEU"/>
    <x v="9"/>
    <n v="8"/>
    <n v="55"/>
    <s v="07. Gezondheid"/>
    <x v="4"/>
    <s v="Federale overheid"/>
    <x v="2"/>
    <x v="10"/>
    <s v="211 Basisfinanciering, werking, investeringen van de WI"/>
    <s v="211 Financement de base, fonctionnement, investissements des IS"/>
    <x v="5"/>
    <n v="4.4000000000000004"/>
  </r>
  <r>
    <s v="Dotatie Sciensano"/>
    <s v="Dotation Sciensano"/>
    <s v="255651414001"/>
    <s v="25  VOLKSGEZONDHEID, VEILIGHEID VAN DE VOEDSELKETEN EN LEEFMILIEU"/>
    <x v="9"/>
    <n v="11200"/>
    <n v="55"/>
    <s v="07. Gezondheid"/>
    <x v="4"/>
    <s v="Federale overheid"/>
    <x v="2"/>
    <x v="10"/>
    <s v="211 Basisfinanciering, werking, investeringen van de WI"/>
    <s v="211 Financement de base, fonctionnement, investissements des IS"/>
    <x v="5"/>
    <n v="6160"/>
  </r>
  <r>
    <s v="Fusieonderzoek"/>
    <s v="Recherches fusion"/>
    <s v="324250312229"/>
    <s v="32  ECONOMISCHE ZAKEN"/>
    <x v="10"/>
    <n v="1019"/>
    <n v="100"/>
    <s v="05. Energie"/>
    <x v="12"/>
    <s v="Federale overheid"/>
    <x v="2"/>
    <x v="10"/>
    <s v="410 O&amp;O-programma's en -projecten (subsidies en terugvorderbare voorschotten)"/>
    <s v="410 Programmes et projets de R&amp;D (subventions et avances récupérables)"/>
    <x v="0"/>
    <n v="1019"/>
  </r>
  <r>
    <s v="Economische steun Oost-Europese landen "/>
    <s v="Aide économique aux pays de l'Europe de l'Est"/>
    <s v="324250313221"/>
    <s v="32  ECONOMISCHE ZAKEN"/>
    <x v="10"/>
    <n v="1038"/>
    <n v="100"/>
    <s v="05. Energie"/>
    <x v="12"/>
    <s v="Federale overheid"/>
    <x v="2"/>
    <x v="10"/>
    <s v="730 Andere programma's en projecten op internationaal vlak"/>
    <s v="730 Autres programmes et projets au niveau international"/>
    <x v="3"/>
    <n v="1038"/>
  </r>
  <r>
    <s v="Bijdrage E.C.K.O.-Genève"/>
    <s v="Cotisation C.E.R.N-Genève"/>
    <s v="324250354007"/>
    <s v="32  ECONOMISCHE ZAKEN"/>
    <x v="10"/>
    <n v="30258"/>
    <n v="100"/>
    <s v="13. Algemene kennisvooruitgang: O&amp;O gefinancierd uit andere bronnen dan AUF"/>
    <x v="1"/>
    <s v="Federale overheid"/>
    <x v="2"/>
    <x v="10"/>
    <s v="730 Andere programma's en projecten op internationaal vlak"/>
    <s v="730 Autres programmes et projets au niveau international"/>
    <x v="3"/>
    <n v="30258"/>
  </r>
  <r>
    <s v="Bijdrage R&amp;D-energieprogramma's"/>
    <s v="Contribution programme's-R&amp;D Energie"/>
    <s v="324250354008"/>
    <s v="32  ECONOMISCHE ZAKEN"/>
    <x v="10"/>
    <n v="185"/>
    <n v="100"/>
    <s v="05. Energie"/>
    <x v="12"/>
    <s v="Federale overheid"/>
    <x v="2"/>
    <x v="10"/>
    <s v="730 Andere programma's en projecten op internationaal vlak"/>
    <s v="730 Autres programmes et projets au niveau international"/>
    <x v="3"/>
    <n v="185"/>
  </r>
  <r>
    <s v="Subsidie aan S.C.K.: werking"/>
    <s v="Subvention au C.E.N.: fonctionnement"/>
    <s v="324250414005"/>
    <s v="32  ECONOMISCHE ZAKEN"/>
    <x v="10"/>
    <n v="54954"/>
    <n v="55"/>
    <s v="05. Energie"/>
    <x v="12"/>
    <s v="Federale overheid"/>
    <x v="2"/>
    <x v="10"/>
    <s v="233 SCK - Studiecentrum voor Kernenergie"/>
    <s v="233 CEN - Centre d'études de l'énergie nucléaire"/>
    <x v="5"/>
    <n v="30224.7"/>
  </r>
  <r>
    <s v="Subsidie aan I.I.K.W."/>
    <s v="Subvention  l'I.I.S.N."/>
    <s v="324250455001"/>
    <s v="32  ECONOMISCHE ZAKEN"/>
    <x v="10"/>
    <n v="3764"/>
    <n v="100"/>
    <s v="13. Algemene kennisvooruitgang: O&amp;O gefinancierd uit andere bronnen dan AUF"/>
    <x v="1"/>
    <s v="Federale overheid"/>
    <x v="2"/>
    <x v="10"/>
    <s v="530 IIKW - Interuniversitair Instituut voor Kernwetenschappen"/>
    <s v="530 IISN - Institut interuniversitaire des Sciences nucléaires"/>
    <x v="2"/>
    <n v="3764"/>
  </r>
  <r>
    <s v="Subs. Invest. aan I.R.E.(ontruiming/verwerk. radioact. afvalst. en kosten veroorzaakt door de BR2)"/>
    <s v="Subv. pour Investi.  I.R.E. (évacuation et traitement des résidus radioactifs et frais de BR2)"/>
    <s v="324250511107"/>
    <s v="32  ECONOMISCHE ZAKEN"/>
    <x v="10"/>
    <n v="1374"/>
    <n v="16.5"/>
    <s v="06. Industriële productie en technologie"/>
    <x v="0"/>
    <s v="Federale overheid"/>
    <x v="2"/>
    <x v="10"/>
    <s v="232 IRE - Institut national des Radio-Eléments"/>
    <s v="232 IRE - Institut national des Radio-Eléments"/>
    <x v="5"/>
    <n v="226.71"/>
  </r>
  <r>
    <s v="Subs. Invest. aan I.R.E.(ontruiming/verwerk. radioact. afvalst. en kosten veroorzaakt door de BR2)"/>
    <s v="Subv. pour Investi.  I.R.E. (évacuation et traitement des résidus radioactifs et frais de BR2)"/>
    <s v="324250511107"/>
    <s v="32  ECONOMISCHE ZAKEN"/>
    <x v="10"/>
    <n v="1374"/>
    <n v="38.5"/>
    <s v="07. Gezondheid"/>
    <x v="4"/>
    <s v="Federale overheid"/>
    <x v="2"/>
    <x v="10"/>
    <s v="232 IRE - Institut national des Radio-Eléments"/>
    <s v="232 IRE - Institut national des Radio-Eléments"/>
    <x v="5"/>
    <n v="528.99"/>
  </r>
  <r>
    <s v="Subsidie voor buitengewone Investeringen door S.C.K."/>
    <s v="Subvention pour Investissements exceptionnels par C.E.N."/>
    <s v="324250614103"/>
    <s v="32  ECONOMISCHE ZAKEN"/>
    <x v="10"/>
    <n v="5784"/>
    <n v="55"/>
    <s v="05. Energie"/>
    <x v="12"/>
    <s v="Federale overheid"/>
    <x v="2"/>
    <x v="10"/>
    <s v="233 SCK - Studiecentrum voor Kernenergie"/>
    <s v="233 CEN - Centre d'études de l'énergie nucléaire"/>
    <x v="5"/>
    <n v="3181.2"/>
  </r>
  <r>
    <s v="Terugvorderbaar voorschot onderzoeksprogr. AIRBUS"/>
    <s v="Avances récupérables progr. de recherche AIRBUS"/>
    <s v="324440512201"/>
    <s v="32  ECONOMISCHE ZAKEN"/>
    <x v="10"/>
    <n v="13277"/>
    <n v="100"/>
    <s v="06. Industriële productie en technologie"/>
    <x v="0"/>
    <s v="Federale overheid"/>
    <x v="2"/>
    <x v="10"/>
    <s v="625 Fonds bestemd voor de financiering van het industrieel onderzoek (subsidies en terugvorderbare voorschotten)"/>
    <s v="625 Fonds destiné au financement de la recherche industrielle (subventions et avances récupérables)"/>
    <x v="1"/>
    <n v="13277"/>
  </r>
  <r>
    <s v="Toelage I.V.K (koeltechniek)"/>
    <s v="Subvention I.I.F (froid)"/>
    <s v="324640354009"/>
    <s v="32  ECONOMISCHE ZAKEN"/>
    <x v="10"/>
    <n v="29"/>
    <n v="100"/>
    <s v="06. Industriële productie en technologie"/>
    <x v="0"/>
    <s v="Federale overheid"/>
    <x v="2"/>
    <x v="10"/>
    <s v="720 Andere Belgische bijdragen aan internationale organisaties, instellingen en verenigingen"/>
    <s v="720 Autres contributions belges aux organisations, institutions et associations internationales"/>
    <x v="3"/>
    <n v="29"/>
  </r>
  <r>
    <s v="Pre-normatief onderzoek"/>
    <s v="Recherche prénormative"/>
    <s v="324650414030"/>
    <s v="32  ECONOMISCHE ZAKEN"/>
    <x v="10"/>
    <n v="4462"/>
    <n v="55"/>
    <s v="06. Industriële productie en technologie"/>
    <x v="0"/>
    <s v="Federale overheid"/>
    <x v="2"/>
    <x v="10"/>
    <s v="234 BIN - Belgisch Instituut voor Normalisatie"/>
    <s v="234 IBN - Institut belge de normalisation"/>
    <x v="5"/>
    <n v="2454.1"/>
  </r>
  <r>
    <s v="Subsidie NBN"/>
    <s v="Subvention au NBN"/>
    <s v="324650414031"/>
    <s v="32  ECONOMISCHE ZAKEN"/>
    <x v="10"/>
    <n v="1929"/>
    <n v="55"/>
    <s v="06. Industriële productie en technologie"/>
    <x v="0"/>
    <s v="Federale overheid"/>
    <x v="2"/>
    <x v="10"/>
    <s v="234 BIN - Belgisch Instituut voor Normalisatie"/>
    <s v="234 IBN - Institut belge de normalisation"/>
    <x v="5"/>
    <n v="1060.95"/>
  </r>
  <r>
    <s v="Bezoldigingen Rijkspersoneel"/>
    <s v="Rémunération personnel stat."/>
    <s v="462101110003"/>
    <s v="11  FEDERAAL WETENSCHAPSBELEID"/>
    <x v="1"/>
    <n v="8775"/>
    <n v="55"/>
    <s v="11. Politieke en sociale systemen, structuren en processen"/>
    <x v="7"/>
    <s v="Federale overheid"/>
    <x v="2"/>
    <x v="10"/>
    <s v="312 Administratie, controle, commissies, jury's..."/>
    <s v="312 Administration, contrôle, commissions, jurys..."/>
    <x v="6"/>
    <n v="4826.25"/>
  </r>
  <r>
    <s v="Bezoldiging niet-statutair personeel"/>
    <s v="Rémunération personnel non statutaire"/>
    <s v="462101110004"/>
    <s v="11  FEDERAAL WETENSCHAPSBELEID"/>
    <x v="1"/>
    <n v="5496"/>
    <n v="55"/>
    <s v="11. Politieke en sociale systemen, structuren en processen"/>
    <x v="7"/>
    <s v="Federale overheid"/>
    <x v="2"/>
    <x v="10"/>
    <s v="312 Administratie, controle, commissies, jury's..."/>
    <s v="312 Administration, contrôle, commissions, jurys..."/>
    <x v="6"/>
    <n v="3022.8"/>
  </r>
  <r>
    <s v="Fed. Raad voor Wetensch. beleid: bezold. voorzitter"/>
    <s v="Conseil féd. polit. scientif. : rénumération président"/>
    <s v="462101110010"/>
    <s v="11  FEDERAAL WETENSCHAPSBELEID"/>
    <x v="1"/>
    <n v="28"/>
    <n v="55"/>
    <s v="11. Politieke en sociale systemen, structuren en processen"/>
    <x v="7"/>
    <s v="Federale overheid"/>
    <x v="2"/>
    <x v="10"/>
    <s v="312 Administratie, controle, commissies, jury's..."/>
    <s v="312 Administration, contrôle, commissions, jurys..."/>
    <x v="6"/>
    <n v="15.4"/>
  </r>
  <r>
    <s v="Aankoop niet duurzame goederen &amp; diensten"/>
    <s v="Achats biens non durables et services"/>
    <s v="462101121101"/>
    <s v="11  FEDERAAL WETENSCHAPSBELEID"/>
    <x v="1"/>
    <n v="1179"/>
    <n v="55"/>
    <s v="11. Politieke en sociale systemen, structuren en processen"/>
    <x v="7"/>
    <s v="Federale overheid"/>
    <x v="2"/>
    <x v="10"/>
    <s v="312 Administratie, controle, commissies, jury's..."/>
    <s v="312 Administration, contrôle, commissions, jurys..."/>
    <x v="6"/>
    <n v="648.45000000000005"/>
  </r>
  <r>
    <s v="Bureautica-systeem POD"/>
    <s v="Système bureautique/informatique SPP"/>
    <s v="462101121104"/>
    <s v="11  FEDERAAL WETENSCHAPSBELEID"/>
    <x v="1"/>
    <n v="154"/>
    <n v="55"/>
    <s v="06. Industriële productie en technologie"/>
    <x v="0"/>
    <s v="Federale overheid"/>
    <x v="2"/>
    <x v="10"/>
    <s v="410 O&amp;O-programma's en -projecten (subsidies en terugvorderbare voorschotten)"/>
    <s v="410 Programmes et projets de R&amp;D (subventions et avances récupérables)"/>
    <x v="0"/>
    <n v="84.7"/>
  </r>
  <r>
    <s v="Fed. Raad voor Wetensch. beleid: werking"/>
    <s v="Conseil féd. polit. scientif. : fonctionnement"/>
    <s v="462101121110"/>
    <s v="11  FEDERAAL WETENSCHAPSBELEID"/>
    <x v="1"/>
    <n v="8"/>
    <n v="55"/>
    <s v="11. Politieke en sociale systemen, structuren en processen"/>
    <x v="7"/>
    <s v="Federale overheid"/>
    <x v="2"/>
    <x v="10"/>
    <s v="312 Administratie, controle, commissies, jury's..."/>
    <s v="312 Administration, contrôle, commissions, jurys..."/>
    <x v="6"/>
    <n v="4.4000000000000004"/>
  </r>
  <r>
    <s v="Promotie wetenschapsbeleid"/>
    <s v="Promotion politique scientifique"/>
    <s v="462101121121"/>
    <s v="11  FEDERAAL WETENSCHAPSBELEID"/>
    <x v="1"/>
    <n v="46"/>
    <n v="55"/>
    <s v="11. Politieke en sociale systemen, structuren en processen"/>
    <x v="7"/>
    <s v="Federale overheid"/>
    <x v="2"/>
    <x v="10"/>
    <s v="312 Administratie, controle, commissies, jury's..."/>
    <s v="312 Administration, contrôle, commissions, jurys..."/>
    <x v="6"/>
    <n v="25.3"/>
  </r>
  <r>
    <s v="Sociale dienst"/>
    <s v="Service social"/>
    <s v="462101416005"/>
    <s v="11  FEDERAAL WETENSCHAPSBELEID"/>
    <x v="1"/>
    <n v="193"/>
    <n v="55"/>
    <s v="11. Politieke en sociale systemen, structuren en processen"/>
    <x v="7"/>
    <s v="Federale overheid"/>
    <x v="2"/>
    <x v="10"/>
    <s v="312 Administratie, controle, commissies, jury's..."/>
    <s v="312 Administration, contrôle, commissions, jurys..."/>
    <x v="6"/>
    <n v="106.15"/>
  </r>
  <r>
    <s v="Duurzame goederen"/>
    <s v="Biens durables"/>
    <s v="462101742201"/>
    <s v="11  FEDERAAL WETENSCHAPSBELEID"/>
    <x v="1"/>
    <n v="49"/>
    <n v="55"/>
    <s v="11. Politieke en sociale systemen, structuren en processen"/>
    <x v="7"/>
    <s v="Federale overheid"/>
    <x v="2"/>
    <x v="10"/>
    <s v="312 Administratie, controle, commissies, jury's..."/>
    <s v="312 Administration, contrôle, commissions, jurys..."/>
    <x v="6"/>
    <n v="26.95"/>
  </r>
  <r>
    <s v="Investeringsuitgaven inzake de informatica"/>
    <s v="Dépenses d'investissement relatives à l'informatique"/>
    <s v="462101742204"/>
    <s v="11  FEDERAAL WETENSCHAPSBELEID"/>
    <x v="1"/>
    <n v="81"/>
    <n v="55"/>
    <s v="06. Industriële productie en technologie"/>
    <x v="0"/>
    <s v="Federale overheid"/>
    <x v="2"/>
    <x v="10"/>
    <s v="312 Administratie, controle, commissies, jury's..."/>
    <s v="312 Administration, contrôle, commissions, jurys..."/>
    <x v="6"/>
    <n v="44.55"/>
  </r>
  <r>
    <s v="Wetenschap voor duurzame ontwikkeling"/>
    <s v="Science pour développement durable"/>
    <s v="466011121117"/>
    <s v="11  FEDERAAL WETENSCHAPSBELEID"/>
    <x v="1"/>
    <n v="879"/>
    <n v="100"/>
    <s v="13. Algemene kennisvooruitgang: O&amp;O gefinancierd uit andere bronnen dan AUF"/>
    <x v="1"/>
    <s v="Federale overheid"/>
    <x v="2"/>
    <x v="10"/>
    <s v="324 Subsidies voor studies, enquêtes, expertise-contracten, onderzoekcontracten, acties n.e.g."/>
    <s v="324 Subventions pour études, enquêtes, contrats d'expertise, contrats de recherche, actions n.c.a."/>
    <x v="6"/>
    <n v="879"/>
  </r>
  <r>
    <s v="Beheer O&amp;O nationaal en IUAP"/>
    <s v="Gestion R&amp;D nationale et PAI"/>
    <s v="466011121118"/>
    <s v="11  FEDERAAL WETENSCHAPSBELEID"/>
    <x v="1"/>
    <n v="671"/>
    <n v="100"/>
    <s v="13. Algemene kennisvooruitgang: O&amp;O gefinancierd uit andere bronnen dan AUF"/>
    <x v="1"/>
    <s v="Federale overheid"/>
    <x v="2"/>
    <x v="10"/>
    <s v="430 IUAP - Interuniversitaire attractiepolen"/>
    <s v="430 PAI - Pôles d'Attraction interuniversitaires"/>
    <x v="0"/>
    <n v="671"/>
  </r>
  <r>
    <s v="Contrac-Regeringsinit O&amp;O nationaal - Deel ABDA"/>
    <s v="Cont-Impuls gouver R&amp;D national - Partie ABDA"/>
    <s v="466011413051"/>
    <s v="11  FEDERAAL WETENSCHAPSBELEID"/>
    <x v="1"/>
    <n v="10703"/>
    <n v="10.71159596554012"/>
    <s v="01. Exploratie en exploitatie van het aardse milieu"/>
    <x v="8"/>
    <s v="Federale overheid"/>
    <x v="2"/>
    <x v="10"/>
    <s v="410 O&amp;O-programma's en -projecten (subsidies en terugvorderbare voorschotten)"/>
    <s v="410 Programmes et projets de R&amp;D (subventions et avances récupérables)"/>
    <x v="0"/>
    <n v="1146.4621161917589"/>
  </r>
  <r>
    <s v="Contrac-Regeringsinit O&amp;O nationaal - Deel ABDA"/>
    <s v="Cont-Impuls gouver R&amp;D national - Partie ABDA"/>
    <s v="466011413051"/>
    <s v="11  FEDERAAL WETENSCHAPSBELEID"/>
    <x v="1"/>
    <n v="10703"/>
    <n v="7.4909404622217526"/>
    <s v="02. Milieubeheer en milieuzorg"/>
    <x v="9"/>
    <s v="Federale overheid"/>
    <x v="2"/>
    <x v="10"/>
    <s v="410 O&amp;O-programma's en -projecten (subsidies en terugvorderbare voorschotten)"/>
    <s v="410 Programmes et projets de R&amp;D (subventions et avances récupérables)"/>
    <x v="0"/>
    <n v="801.7553576715942"/>
  </r>
  <r>
    <s v="Contrac-Regeringsinit O&amp;O nationaal - Deel ABDA"/>
    <s v="Cont-Impuls gouver R&amp;D national - Partie ABDA"/>
    <s v="466011413051"/>
    <s v="11  FEDERAAL WETENSCHAPSBELEID"/>
    <x v="1"/>
    <n v="10703"/>
    <n v="7.6406872550861049"/>
    <s v="03. Exploratie en exploitatie van de ruimte"/>
    <x v="10"/>
    <s v="Federale overheid"/>
    <x v="2"/>
    <x v="10"/>
    <s v="410 O&amp;O-programma's en -projecten (subsidies en terugvorderbare voorschotten)"/>
    <s v="410 Programmes et projets de R&amp;D (subventions et avances récupérables)"/>
    <x v="0"/>
    <n v="817.78275691186582"/>
  </r>
  <r>
    <s v="Contrac-Regeringsinit O&amp;O nationaal - Deel ABDA"/>
    <s v="Cont-Impuls gouver R&amp;D national - Partie ABDA"/>
    <s v="466011413051"/>
    <s v="11  FEDERAAL WETENSCHAPSBELEID"/>
    <x v="1"/>
    <n v="10703"/>
    <n v="27.183876729439376"/>
    <s v="07. Gezondheid"/>
    <x v="4"/>
    <s v="Federale overheid"/>
    <x v="2"/>
    <x v="10"/>
    <s v="410 O&amp;O-programma's en -projecten (subsidies en terugvorderbare voorschotten)"/>
    <s v="410 Programmes et projets de R&amp;D (subventions et avances récupérables)"/>
    <x v="0"/>
    <n v="2909.4903263518963"/>
  </r>
  <r>
    <s v="Contrac-Regeringsinit O&amp;O nationaal - Deel ABDA"/>
    <s v="Cont-Impuls gouver R&amp;D national - Partie ABDA"/>
    <s v="466011413051"/>
    <s v="11  FEDERAAL WETENSCHAPSBELEID"/>
    <x v="1"/>
    <n v="10703"/>
    <n v="3.0709087104540163"/>
    <s v="08. Landbouw"/>
    <x v="6"/>
    <s v="Federale overheid"/>
    <x v="2"/>
    <x v="10"/>
    <s v="410 O&amp;O-programma's en -projecten (subsidies en terugvorderbare voorschotten)"/>
    <s v="410 Programmes et projets de R&amp;D (subventions et avances récupérables)"/>
    <x v="0"/>
    <n v="328.67935927989333"/>
  </r>
  <r>
    <s v="Contrac-Regeringsinit O&amp;O nationaal - Deel ABDA"/>
    <s v="Cont-Impuls gouver R&amp;D national - Partie ABDA"/>
    <s v="466011413051"/>
    <s v="11  FEDERAAL WETENSCHAPSBELEID"/>
    <x v="1"/>
    <n v="10703"/>
    <n v="12.783258119875422"/>
    <s v="10. Cultuur, recreatie, godsdienst en media"/>
    <x v="5"/>
    <s v="Federale overheid"/>
    <x v="2"/>
    <x v="10"/>
    <s v="410 O&amp;O-programma's en -projecten (subsidies en terugvorderbare voorschotten)"/>
    <s v="410 Programmes et projets de R&amp;D (subventions et avances récupérables)"/>
    <x v="0"/>
    <n v="1368.1921165702663"/>
  </r>
  <r>
    <s v="Contrac-Regeringsinit O&amp;O nationaal - Deel ABDA"/>
    <s v="Cont-Impuls gouver R&amp;D national - Partie ABDA"/>
    <s v="466011413051"/>
    <s v="11  FEDERAAL WETENSCHAPSBELEID"/>
    <x v="1"/>
    <n v="10703"/>
    <n v="3.6429547283781241"/>
    <s v="11. Politieke en sociale systemen, structuren en processen"/>
    <x v="7"/>
    <s v="Federale overheid"/>
    <x v="2"/>
    <x v="10"/>
    <s v="410 O&amp;O-programma's en -projecten (subsidies en terugvorderbare voorschotten)"/>
    <s v="410 Programmes et projets de R&amp;D (subventions et avances récupérables)"/>
    <x v="0"/>
    <n v="389.90544457831061"/>
  </r>
  <r>
    <s v="Contrac-Regeringsinit O&amp;O nationaal - Deel ABDA"/>
    <s v="Cont-Impuls gouver R&amp;D national - Partie ABDA"/>
    <s v="466011413051"/>
    <s v="11  FEDERAAL WETENSCHAPSBELEID"/>
    <x v="1"/>
    <n v="10703"/>
    <n v="27.475770887356926"/>
    <s v="13. Algemene kennisvooruitgang: O&amp;O gefinancierd uit andere bronnen dan AUF"/>
    <x v="1"/>
    <s v="Federale overheid"/>
    <x v="2"/>
    <x v="10"/>
    <s v="410 O&amp;O-programma's en -projecten (subsidies en terugvorderbare voorschotten)"/>
    <s v="410 Programmes et projets de R&amp;D (subventions et avances récupérables)"/>
    <x v="0"/>
    <n v="2940.7317580738118"/>
  </r>
  <r>
    <s v="Opdrachten voor derden ABDA"/>
    <s v="Missions pour tiers partie SACA"/>
    <s v="466011413071"/>
    <s v="11  FEDERAAL WETENSCHAPSBELEID"/>
    <x v="1"/>
    <n v="152"/>
    <n v="100"/>
    <s v="11. Politieke en sociale systemen, structuren en processen"/>
    <x v="7"/>
    <s v="Federale overheid"/>
    <x v="2"/>
    <x v="10"/>
    <s v="314 Subsidies voor studies, enquêtes, onderzoek-contracten, acties n.e.g."/>
    <s v="314 Subventions pour études, enquêtes, contrats de recherche, actions n.c.a."/>
    <x v="6"/>
    <n v="152"/>
  </r>
  <r>
    <s v="Interuniversitaire attractiepolen (autonoom onderwijs)"/>
    <s v="Pôles d'attraction interuniversitaires (enseignement autonome)"/>
    <s v="466011443001"/>
    <s v="11  FEDERAAL WETENSCHAPSBELEID"/>
    <x v="1"/>
    <n v="7000"/>
    <n v="100"/>
    <s v="13. Algemene kennisvooruitgang: O&amp;O gefinancierd uit andere bronnen dan AUF"/>
    <x v="1"/>
    <s v="Federale overheid"/>
    <x v="2"/>
    <x v="10"/>
    <s v="430 IUAP - Interuniversitaire attractiepolen"/>
    <s v="430 PAI - Pôles d'Attraction interuniversitaires"/>
    <x v="0"/>
    <n v="7000"/>
  </r>
  <r>
    <s v="Contrac-Regeringsinit O&amp;O nationaal"/>
    <s v="Cont-Impuls gouver R&amp;D national"/>
    <s v="466011450051"/>
    <s v="11  FEDERAAL WETENSCHAPSBELEID"/>
    <x v="1"/>
    <n v="25794"/>
    <n v="3.1137935714235225"/>
    <s v="01. Exploratie en exploitatie van het aardse milieu"/>
    <x v="8"/>
    <s v="Federale overheid"/>
    <x v="2"/>
    <x v="10"/>
    <s v="410 O&amp;O-programma's en -projecten (subsidies en terugvorderbare voorschotten)"/>
    <s v="410 Programmes et projets de R&amp;D (subventions et avances récupérables)"/>
    <x v="0"/>
    <n v="803.17191381298335"/>
  </r>
  <r>
    <s v="Contrac-Regeringsinit O&amp;O nationaal"/>
    <s v="Cont-Impuls gouver R&amp;D national"/>
    <s v="466011450051"/>
    <s v="11  FEDERAAL WETENSCHAPSBELEID"/>
    <x v="1"/>
    <n v="25794"/>
    <n v="7.0887002857790149"/>
    <s v="02. Milieubeheer en milieuzorg"/>
    <x v="9"/>
    <s v="Federale overheid"/>
    <x v="2"/>
    <x v="10"/>
    <s v="410 O&amp;O-programma's en -projecten (subsidies en terugvorderbare voorschotten)"/>
    <s v="410 Programmes et projets de R&amp;D (subventions et avances récupérables)"/>
    <x v="0"/>
    <n v="1828.4593517138389"/>
  </r>
  <r>
    <s v="Contrac-Regeringsinit O&amp;O nationaal"/>
    <s v="Cont-Impuls gouver R&amp;D national"/>
    <s v="466011450051"/>
    <s v="11  FEDERAAL WETENSCHAPSBELEID"/>
    <x v="1"/>
    <n v="25794"/>
    <n v="0.63940817578755926"/>
    <s v="03. Exploratie en exploitatie van de ruimte"/>
    <x v="10"/>
    <s v="Federale overheid"/>
    <x v="2"/>
    <x v="10"/>
    <s v="410 O&amp;O-programma's en -projecten (subsidies en terugvorderbare voorschotten)"/>
    <s v="410 Programmes et projets de R&amp;D (subventions et avances récupérables)"/>
    <x v="0"/>
    <n v="164.92894486264305"/>
  </r>
  <r>
    <s v="Contrac-Regeringsinit O&amp;O nationaal"/>
    <s v="Cont-Impuls gouver R&amp;D national"/>
    <s v="466011450051"/>
    <s v="11  FEDERAAL WETENSCHAPSBELEID"/>
    <x v="1"/>
    <n v="25794"/>
    <n v="17.473442708743018"/>
    <s v="06. Industriële productie en technologie"/>
    <x v="0"/>
    <s v="Federale overheid"/>
    <x v="2"/>
    <x v="10"/>
    <s v="410 O&amp;O-programma's en -projecten (subsidies en terugvorderbare voorschotten)"/>
    <s v="410 Programmes et projets de R&amp;D (subventions et avances récupérables)"/>
    <x v="0"/>
    <n v="4507.0998122931742"/>
  </r>
  <r>
    <s v="Contrac-Regeringsinit O&amp;O nationaal"/>
    <s v="Cont-Impuls gouver R&amp;D national"/>
    <s v="466011450051"/>
    <s v="11  FEDERAAL WETENSCHAPSBELEID"/>
    <x v="1"/>
    <n v="25794"/>
    <n v="14.73233733391201"/>
    <s v="07. Gezondheid"/>
    <x v="4"/>
    <s v="Federale overheid"/>
    <x v="2"/>
    <x v="10"/>
    <s v="410 O&amp;O-programma's en -projecten (subsidies en terugvorderbare voorschotten)"/>
    <s v="410 Programmes et projets de R&amp;D (subventions et avances récupérables)"/>
    <x v="0"/>
    <n v="3800.0590919092642"/>
  </r>
  <r>
    <s v="Contrac-Regeringsinit O&amp;O nationaal"/>
    <s v="Cont-Impuls gouver R&amp;D national"/>
    <s v="466011450051"/>
    <s v="11  FEDERAAL WETENSCHAPSBELEID"/>
    <x v="1"/>
    <n v="25794"/>
    <n v="20.563119471751758"/>
    <s v="08. Landbouw"/>
    <x v="6"/>
    <s v="Federale overheid"/>
    <x v="2"/>
    <x v="10"/>
    <s v="410 O&amp;O-programma's en -projecten (subsidies en terugvorderbare voorschotten)"/>
    <s v="410 Programmes et projets de R&amp;D (subventions et avances récupérables)"/>
    <x v="0"/>
    <n v="5304.0510365436485"/>
  </r>
  <r>
    <s v="Contrac-Regeringsinit O&amp;O nationaal"/>
    <s v="Cont-Impuls gouver R&amp;D national"/>
    <s v="466011450051"/>
    <s v="11  FEDERAAL WETENSCHAPSBELEID"/>
    <x v="1"/>
    <n v="25794"/>
    <n v="0.51152654063004743"/>
    <s v="10. Cultuur, recreatie, godsdienst en media"/>
    <x v="5"/>
    <s v="Federale overheid"/>
    <x v="2"/>
    <x v="10"/>
    <s v="410 O&amp;O-programma's en -projecten (subsidies en terugvorderbare voorschotten)"/>
    <s v="410 Programmes et projets de R&amp;D (subventions et avances récupérables)"/>
    <x v="0"/>
    <n v="131.94315589011444"/>
  </r>
  <r>
    <s v="Contrac-Regeringsinit O&amp;O nationaal"/>
    <s v="Cont-Impuls gouver R&amp;D national"/>
    <s v="466011450051"/>
    <s v="11  FEDERAAL WETENSCHAPSBELEID"/>
    <x v="1"/>
    <n v="25794"/>
    <n v="9.2022241862507332"/>
    <s v="11. Politieke en sociale systemen, structuren en processen"/>
    <x v="7"/>
    <s v="Federale overheid"/>
    <x v="2"/>
    <x v="10"/>
    <s v="410 O&amp;O-programma's en -projecten (subsidies en terugvorderbare voorschotten)"/>
    <s v="410 Programmes et projets de R&amp;D (subventions et avances récupérables)"/>
    <x v="0"/>
    <n v="2373.6217066015142"/>
  </r>
  <r>
    <s v="Contrac-Regeringsinit O&amp;O nationaal"/>
    <s v="Cont-Impuls gouver R&amp;D national"/>
    <s v="466011450051"/>
    <s v="11  FEDERAAL WETENSCHAPSBELEID"/>
    <x v="1"/>
    <n v="25794"/>
    <n v="25.652389631059155"/>
    <s v="13. Algemene kennisvooruitgang: O&amp;O gefinancierd uit andere bronnen dan AUF"/>
    <x v="1"/>
    <s v="Federale overheid"/>
    <x v="2"/>
    <x v="10"/>
    <s v="410 O&amp;O-programma's en -projecten (subsidies en terugvorderbare voorschotten)"/>
    <s v="410 Programmes et projets de R&amp;D (subventions et avances récupérables)"/>
    <x v="0"/>
    <n v="6616.7773814353986"/>
  </r>
  <r>
    <s v="Contrac-Regeringsinit O&amp;O nationaal"/>
    <s v="Cont-Impuls gouver R&amp;D national"/>
    <s v="466011450051"/>
    <s v="11  FEDERAAL WETENSCHAPSBELEID"/>
    <x v="1"/>
    <n v="25794"/>
    <n v="1.0230530812600949"/>
    <s v="14. Landsverdediging"/>
    <x v="13"/>
    <s v="Federale overheid"/>
    <x v="2"/>
    <x v="10"/>
    <s v="410 O&amp;O-programma's en -projecten (subsidies en terugvorderbare voorschotten)"/>
    <s v="410 Programmes et projets de R&amp;D (subventions et avances récupérables)"/>
    <x v="0"/>
    <n v="263.88631178022888"/>
  </r>
  <r>
    <s v="Uitgaven voor de aankoop van duurzame goederen en diensten voor O&amp;O"/>
    <s v="Dépenses pour l'acquisation de biens meubles durables de R&amp;D"/>
    <s v="466011741001"/>
    <s v="11  FEDERAAL WETENSCHAPSBELEID"/>
    <x v="1"/>
    <n v="12921"/>
    <n v="100"/>
    <s v="01. Exploratie en exploitatie van het aardse milieu"/>
    <x v="8"/>
    <s v="Federale overheid"/>
    <x v="2"/>
    <x v="10"/>
    <s v="410 O&amp;O-programma's en -projecten (subsidies en terugvorderbare voorschotten)"/>
    <s v="410 Programmes et projets de R&amp;D (subventions et avances récupérables)"/>
    <x v="0"/>
    <n v="12921"/>
  </r>
  <r>
    <s v="Acad. Overz. Wetensc. (wedde personeel)"/>
    <s v="Acad. Sciences d'Outre-Mer. (traitement du personnel)"/>
    <s v="466013110004"/>
    <s v="11  FEDERAAL WETENSCHAPSBELEID"/>
    <x v="1"/>
    <n v="222"/>
    <n v="55"/>
    <s v="01. Exploratie en exploitatie van het aardse milieu"/>
    <x v="8"/>
    <s v="Federale overheid"/>
    <x v="2"/>
    <x v="10"/>
    <s v="211 Basisfinanciering, werking, investeringen van de WI"/>
    <s v="211 Financement de base, fonctionnement, investissements des IS"/>
    <x v="5"/>
    <n v="122.1"/>
  </r>
  <r>
    <s v="Toelage academie voor de nationale commissies"/>
    <s v="Subv. Académie pour les commissions nationales"/>
    <s v="466013413005"/>
    <s v="11  FEDERAAL WETENSCHAPSBELEID"/>
    <x v="1"/>
    <n v="251"/>
    <n v="55"/>
    <s v="10. Cultuur, recreatie, godsdienst en media"/>
    <x v="5"/>
    <s v="Federale overheid"/>
    <x v="2"/>
    <x v="10"/>
    <s v="220 Academies"/>
    <s v="220 Académies"/>
    <x v="5"/>
    <n v="138.05000000000001"/>
  </r>
  <r>
    <s v="Dekken van de O&amp;O uitgaven van vliegtuig AIRBUS"/>
    <s v="Couverture des dépenses de R&amp;D des avions AIRBUS"/>
    <s v="466014512201"/>
    <s v="11  FEDERAAL WETENSCHAPSBELEID"/>
    <x v="1"/>
    <n v="13277"/>
    <n v="100"/>
    <s v="06. Industriële productie en technologie"/>
    <x v="0"/>
    <s v="Federale overheid"/>
    <x v="2"/>
    <x v="10"/>
    <s v="625 Fonds bestemd voor de financiering van het industrieel onderzoek (subsidies en terugvorderbare voorschotten)"/>
    <s v="625 Fonds destiné au financement de la recherche industrielle (subventions et avances récupérables)"/>
    <x v="1"/>
    <n v="13277"/>
  </r>
  <r>
    <s v="Dotatie  DWTI"/>
    <s v="Dotation SIST"/>
    <s v="466015413001"/>
    <s v="11  FEDERAAL WETENSCHAPSBELEID"/>
    <x v="1"/>
    <n v="25"/>
    <n v="55"/>
    <s v="10. Cultuur, recreatie, godsdienst en media"/>
    <x v="5"/>
    <s v="Federale overheid"/>
    <x v="2"/>
    <x v="10"/>
    <s v="323 Subsidies aan instellingen en verenigingen n.e.g."/>
    <s v="323 Subventions aux institutions et associations n.c.a."/>
    <x v="6"/>
    <n v="13.75"/>
  </r>
  <r>
    <s v="Dotatie  Belnet"/>
    <s v="Dotation Belnet"/>
    <s v="466015413002"/>
    <s v="11  FEDERAAL WETENSCHAPSBELEID"/>
    <x v="1"/>
    <n v="8546"/>
    <n v="55"/>
    <s v="04. Transport, telecommunicatie en andere infrastructuur"/>
    <x v="11"/>
    <s v="Federale overheid"/>
    <x v="2"/>
    <x v="10"/>
    <s v="323 Subsidies aan instellingen en verenigingen n.e.g."/>
    <s v="323 Subventions aux institutions et associations n.c.a."/>
    <x v="6"/>
    <n v="4700.3"/>
  </r>
  <r>
    <s v="Dotatie Polar Secretaris"/>
    <s v="Dotation Secrétariat polaire"/>
    <s v="466015413003"/>
    <s v="11  FEDERAAL WETENSCHAPSBELEID"/>
    <x v="1"/>
    <n v="3362"/>
    <n v="55"/>
    <s v="01. Exploratie en exploitatie van het aardse milieu"/>
    <x v="8"/>
    <s v="Federale overheid"/>
    <x v="2"/>
    <x v="10"/>
    <s v="410 O&amp;O-programma's en -projecten (subsidies en terugvorderbare voorschotten)"/>
    <s v="410 Programmes et projets de R&amp;D (subventions et avances récupérables)"/>
    <x v="0"/>
    <n v="1849.1"/>
  </r>
  <r>
    <s v="Beheer van O&amp;O internationaal"/>
    <s v="Gestion de la R&amp;D international"/>
    <s v="466021121119"/>
    <s v="11  FEDERAAL WETENSCHAPSBELEID"/>
    <x v="1"/>
    <n v="125"/>
    <n v="55"/>
    <s v="03. Exploratie en exploitatie van de ruimte"/>
    <x v="10"/>
    <s v="Federale overheid"/>
    <x v="2"/>
    <x v="10"/>
    <s v="710 Ruimteprogramma's en -organisaties"/>
    <s v="710 Programmes et organisations dans le domaine de l'espace"/>
    <x v="3"/>
    <n v="68.75"/>
  </r>
  <r>
    <s v="Contrac-Regeringsinit O&amp;O internationaal - Deel ADBA"/>
    <s v="Cont-Impuls gouver R&amp;D international - Partie SACA"/>
    <s v="466021413057"/>
    <s v="11  FEDERAAL WETENSCHAPSBELEID"/>
    <x v="1"/>
    <n v="850"/>
    <n v="61.350240364943446"/>
    <s v="02. Milieubeheer en milieuzorg"/>
    <x v="9"/>
    <s v="Federale overheid"/>
    <x v="2"/>
    <x v="10"/>
    <s v="730 Andere programma's en projecten op internationaal vlak"/>
    <s v="730 Autres programmes et projets au niveau international"/>
    <x v="3"/>
    <n v="521.47704310201925"/>
  </r>
  <r>
    <s v="Contrac-Regeringsinit O&amp;O internationaal - Deel ADBA"/>
    <s v="Cont-Impuls gouver R&amp;D international - Partie SACA"/>
    <s v="466021413057"/>
    <s v="11  FEDERAAL WETENSCHAPSBELEID"/>
    <x v="1"/>
    <n v="850"/>
    <n v="3.0601415960400105"/>
    <s v="03. Exploratie en exploitatie van de ruimte"/>
    <x v="10"/>
    <s v="Federale overheid"/>
    <x v="2"/>
    <x v="10"/>
    <s v="730 Andere programma's en projecten op internationaal vlak"/>
    <s v="730 Autres programmes et projets au niveau international"/>
    <x v="3"/>
    <n v="26.01120356634009"/>
  </r>
  <r>
    <s v="Contrac-Regeringsinit O&amp;O internationaal - Deel ADBA"/>
    <s v="Cont-Impuls gouver R&amp;D international - Partie SACA"/>
    <s v="466021413057"/>
    <s v="11  FEDERAAL WETENSCHAPSBELEID"/>
    <x v="1"/>
    <n v="850"/>
    <n v="29.906497932085095"/>
    <s v="10. Cultuur, recreatie, godsdienst en media"/>
    <x v="5"/>
    <s v="Federale overheid"/>
    <x v="2"/>
    <x v="10"/>
    <s v="730 Andere programma's en projecten op internationaal vlak"/>
    <s v="730 Autres programmes et projets au niveau international"/>
    <x v="3"/>
    <n v="254.2052324227233"/>
  </r>
  <r>
    <s v="Contrac-Regeringsinit O&amp;O internationaal - Deel ADBA"/>
    <s v="Cont-Impuls gouver R&amp;D international - Partie SACA"/>
    <s v="466021413057"/>
    <s v="11  FEDERAAL WETENSCHAPSBELEID"/>
    <x v="1"/>
    <n v="850"/>
    <n v="5.6831201069314492"/>
    <s v="13. Algemene kennisvooruitgang: O&amp;O gefinancierd uit andere bronnen dan AUF"/>
    <x v="1"/>
    <s v="Federale overheid"/>
    <x v="2"/>
    <x v="10"/>
    <s v="730 Andere programma's en projecten op internationaal vlak"/>
    <s v="730 Autres programmes et projets au niveau international"/>
    <x v="3"/>
    <n v="48.306520908917321"/>
  </r>
  <r>
    <s v="Contracten - O&amp;O - internationaal"/>
    <s v="Contrats - R&amp;D - international"/>
    <s v="466021450057"/>
    <s v="11  FEDERAAL WETENSCHAPSBELEID"/>
    <x v="1"/>
    <n v="1282"/>
    <n v="4.6450197804732047"/>
    <s v="01. Exploratie en exploitatie van het aardse milieu"/>
    <x v="8"/>
    <s v="Federale overheid"/>
    <x v="2"/>
    <x v="10"/>
    <s v="730 Andere programma's en projecten op internationaal vlak"/>
    <s v="730 Autres programmes et projets au niveau international"/>
    <x v="3"/>
    <n v="59.549153585666481"/>
  </r>
  <r>
    <s v="Contracten - O&amp;O - internationaal"/>
    <s v="Contrats - R&amp;D - international"/>
    <s v="466021450057"/>
    <s v="11  FEDERAAL WETENSCHAPSBELEID"/>
    <x v="1"/>
    <n v="1282"/>
    <n v="5.5740237365678462"/>
    <s v="02. Milieubeheer en milieuzorg"/>
    <x v="9"/>
    <s v="Federale overheid"/>
    <x v="2"/>
    <x v="10"/>
    <s v="730 Andere programma's en projecten op internationaal vlak"/>
    <s v="730 Autres programmes et projets au niveau international"/>
    <x v="3"/>
    <n v="71.458984302799792"/>
  </r>
  <r>
    <s v="Contracten - O&amp;O - internationaal"/>
    <s v="Contrats - R&amp;D - international"/>
    <s v="466021450057"/>
    <s v="11  FEDERAAL WETENSCHAPSBELEID"/>
    <x v="1"/>
    <n v="1282"/>
    <n v="16.956571135940095"/>
    <s v="07. Gezondheid"/>
    <x v="4"/>
    <s v="Federale overheid"/>
    <x v="2"/>
    <x v="10"/>
    <s v="730 Andere programma's en projecten op internationaal vlak"/>
    <s v="730 Autres programmes et projets au niveau international"/>
    <x v="3"/>
    <n v="217.38324196275204"/>
  </r>
  <r>
    <s v="Contracten - O&amp;O - internationaal"/>
    <s v="Contrats - R&amp;D - international"/>
    <s v="466021450057"/>
    <s v="11  FEDERAAL WETENSCHAPSBELEID"/>
    <x v="1"/>
    <n v="1282"/>
    <n v="25.434856703910139"/>
    <s v="08. Landbouw"/>
    <x v="6"/>
    <s v="Federale overheid"/>
    <x v="2"/>
    <x v="10"/>
    <s v="730 Andere programma's en projecten op internationaal vlak"/>
    <s v="730 Autres programmes et projets au niveau international"/>
    <x v="3"/>
    <n v="326.07486294412797"/>
  </r>
  <r>
    <s v="Contracten - O&amp;O - internationaal"/>
    <s v="Contrats - R&amp;D - international"/>
    <s v="466021450057"/>
    <s v="11  FEDERAAL WETENSCHAPSBELEID"/>
    <x v="1"/>
    <n v="1282"/>
    <n v="16.909633845042503"/>
    <s v="10. Cultuur, recreatie, godsdienst en media"/>
    <x v="5"/>
    <s v="Federale overheid"/>
    <x v="2"/>
    <x v="10"/>
    <s v="730 Andere programma's en projecten op internationaal vlak"/>
    <s v="730 Autres programmes et projets au niveau international"/>
    <x v="3"/>
    <n v="216.78150589344489"/>
  </r>
  <r>
    <s v="Contracten - O&amp;O - internationaal"/>
    <s v="Contrats - R&amp;D - international"/>
    <s v="466021450057"/>
    <s v="11  FEDERAAL WETENSCHAPSBELEID"/>
    <x v="1"/>
    <n v="1282"/>
    <n v="17.245384697561398"/>
    <s v="11. Politieke en sociale systemen, structuren en processen"/>
    <x v="7"/>
    <s v="Federale overheid"/>
    <x v="2"/>
    <x v="10"/>
    <s v="730 Andere programma's en projecten op internationaal vlak"/>
    <s v="730 Autres programmes et projets au niveau international"/>
    <x v="3"/>
    <n v="221.08583182273713"/>
  </r>
  <r>
    <s v="Contracten - O&amp;O - internationaal"/>
    <s v="Contrats - R&amp;D - international"/>
    <s v="466021450057"/>
    <s v="11  FEDERAAL WETENSCHAPSBELEID"/>
    <x v="1"/>
    <n v="1282"/>
    <n v="13.234510100504815"/>
    <s v="13. Algemene kennisvooruitgang: O&amp;O gefinancierd uit andere bronnen dan AUF"/>
    <x v="1"/>
    <s v="Federale overheid"/>
    <x v="2"/>
    <x v="10"/>
    <s v="730 Andere programma's en projecten op internationaal vlak"/>
    <s v="730 Autres programmes et projets au niveau international"/>
    <x v="3"/>
    <n v="169.66641948847172"/>
  </r>
  <r>
    <s v="Federale ondersteuning vh ruimtevaartonderzoek en operationele steun"/>
    <s v="Soutien fédéral à la recherche spatiale et appui opérationnel"/>
    <s v="466022121121"/>
    <s v="11  FEDERAAL WETENSCHAPSBELEID"/>
    <x v="1"/>
    <n v="619"/>
    <n v="100"/>
    <s v="03. Exploratie en exploitatie van de ruimte"/>
    <x v="10"/>
    <s v="Federale overheid"/>
    <x v="2"/>
    <x v="10"/>
    <s v="710 Ruimteprogramma's en -organisaties"/>
    <s v="710 Programmes et organisations dans le domaine de l'espace"/>
    <x v="3"/>
    <n v="619"/>
  </r>
  <r>
    <s v="Beheer van Ruimte"/>
    <s v="Gestion du spacial"/>
    <s v="466022121122"/>
    <s v="11  FEDERAAL WETENSCHAPSBELEID"/>
    <x v="1"/>
    <n v="518"/>
    <n v="100"/>
    <s v="03. Exploratie en exploitatie van de ruimte"/>
    <x v="10"/>
    <s v="Federale overheid"/>
    <x v="2"/>
    <x v="10"/>
    <s v="710 Ruimteprogramma's en -organisaties"/>
    <s v="710 Programmes et organisations dans le domaine de l'espace"/>
    <x v="3"/>
    <n v="518"/>
  </r>
  <r>
    <s v="ESA-ruimtevaartprogramma's"/>
    <s v="Programmes spatiaux ASE"/>
    <s v="466022354012"/>
    <s v="11  FEDERAAL WETENSCHAPSBELEID"/>
    <x v="1"/>
    <n v="191654"/>
    <n v="100"/>
    <s v="03. Exploratie en exploitatie van de ruimte"/>
    <x v="10"/>
    <s v="Federale overheid"/>
    <x v="2"/>
    <x v="10"/>
    <s v="710 Ruimteprogramma's en -organisaties"/>
    <s v="710 Programmes et organisations dans le domaine de l'espace"/>
    <x v="3"/>
    <n v="191654"/>
  </r>
  <r>
    <s v="Fedondersteun ruimtevaart - Deel ADBA"/>
    <s v="Soutien fed rech spatiale - Partie SACA"/>
    <s v="466022413021"/>
    <s v="11  FEDERAAL WETENSCHAPSBELEID"/>
    <x v="1"/>
    <n v="1286"/>
    <n v="100"/>
    <s v="03. Exploratie en exploitatie van de ruimte"/>
    <x v="10"/>
    <s v="Federale overheid"/>
    <x v="2"/>
    <x v="10"/>
    <s v="710 Ruimteprogramma's en -organisaties"/>
    <s v="710 Programmes et organisations dans le domaine de l'espace"/>
    <x v="3"/>
    <n v="1286"/>
  </r>
  <r>
    <s v="Federale ondersteuning ruimtevaart"/>
    <s v="Soutien fédérale spatiale"/>
    <s v="466022450021"/>
    <s v="11  FEDERAAL WETENSCHAPSBELEID"/>
    <x v="1"/>
    <n v="3002"/>
    <n v="100"/>
    <s v="03. Exploratie en exploitatie van de ruimte"/>
    <x v="10"/>
    <s v="Federale overheid"/>
    <x v="2"/>
    <x v="10"/>
    <s v="710 Ruimteprogramma's en -organisaties"/>
    <s v="710 Programmes et organisations dans le domaine de l'espace"/>
    <x v="3"/>
    <n v="3002"/>
  </r>
  <r>
    <s v="Ruimtevaartprogramma's buiten ESA"/>
    <s v="Programmes spatiaux hors ASE"/>
    <s v="466022544161"/>
    <s v="11  FEDERAAL WETENSCHAPSBELEID"/>
    <x v="1"/>
    <n v="7367"/>
    <n v="100"/>
    <s v="03. Exploratie en exploitatie van de ruimte"/>
    <x v="10"/>
    <s v="Federale overheid"/>
    <x v="2"/>
    <x v="10"/>
    <s v="710 Ruimteprogramma's en -organisaties"/>
    <s v="710 Programmes et organisations dans le domaine de l'espace"/>
    <x v="3"/>
    <n v="7367"/>
  </r>
  <r>
    <s v="Von Karman  Instituut"/>
    <s v="Institut Von Karman"/>
    <s v="466023354001"/>
    <s v="11  FEDERAAL WETENSCHAPSBELEID"/>
    <x v="1"/>
    <n v="2575"/>
    <n v="100"/>
    <s v="04. Transport, telecommunicatie en andere infrastructuur"/>
    <x v="11"/>
    <s v="Federale overheid"/>
    <x v="2"/>
    <x v="10"/>
    <s v="720 Andere Belgische bijdragen aan internationale organisaties, instellingen en verenigingen"/>
    <s v="720 Autres contributions belges aux organisations, institutions et associations internationales"/>
    <x v="3"/>
    <n v="2575"/>
  </r>
  <r>
    <s v="Secretariaten EUREKA (techn. + audiovis.)"/>
    <s v="Secrétariats EUREKA (techn. + audiovis.)"/>
    <s v="466023354002"/>
    <s v="11  FEDERAAL WETENSCHAPSBELEID"/>
    <x v="1"/>
    <n v="624"/>
    <n v="55"/>
    <s v="06. Industriële productie en technologie"/>
    <x v="0"/>
    <s v="Federale overheid"/>
    <x v="2"/>
    <x v="10"/>
    <s v="720 Andere Belgische bijdragen aan internationale organisaties, instellingen en verenigingen"/>
    <s v="720 Autres contributions belges aux organisations, institutions et associations internationales"/>
    <x v="3"/>
    <n v="343.2"/>
  </r>
  <r>
    <s v="Intergouvernementele organisaties"/>
    <s v="Organisations intergouvernementales"/>
    <s v="466023354021"/>
    <s v="11  FEDERAAL WETENSCHAPSBELEID"/>
    <x v="1"/>
    <n v="24463"/>
    <n v="54.748978159448413"/>
    <s v="01. Exploratie en exploitatie van het aardse milieu"/>
    <x v="8"/>
    <s v="Federale overheid"/>
    <x v="2"/>
    <x v="10"/>
    <s v="720 Andere Belgische bijdragen aan internationale organisaties, instellingen en verenigingen"/>
    <s v="720 Autres contributions belges aux organisations, institutions et associations internationales"/>
    <x v="3"/>
    <n v="13393.242527145865"/>
  </r>
  <r>
    <s v="Intergouvernementele organisaties"/>
    <s v="Organisations intergouvernementales"/>
    <s v="466023354021"/>
    <s v="11  FEDERAAL WETENSCHAPSBELEID"/>
    <x v="1"/>
    <n v="24463"/>
    <n v="1.486313529581768"/>
    <s v="02. Milieubeheer en milieuzorg"/>
    <x v="9"/>
    <s v="Federale overheid"/>
    <x v="2"/>
    <x v="10"/>
    <s v="720 Andere Belgische bijdragen aan internationale organisaties, instellingen en verenigingen"/>
    <s v="720 Autres contributions belges aux organisations, institutions et associations internationales"/>
    <x v="3"/>
    <n v="363.59687874158794"/>
  </r>
  <r>
    <s v="Intergouvernementele organisaties"/>
    <s v="Organisations intergouvernementales"/>
    <s v="466023354021"/>
    <s v="11  FEDERAAL WETENSCHAPSBELEID"/>
    <x v="1"/>
    <n v="24463"/>
    <n v="19.896646161044824"/>
    <s v="03. Exploratie en exploitatie van de ruimte"/>
    <x v="10"/>
    <s v="Federale overheid"/>
    <x v="2"/>
    <x v="10"/>
    <s v="720 Andere Belgische bijdragen aan internationale organisaties, instellingen en verenigingen"/>
    <s v="720 Autres contributions belges aux organisations, institutions et associations internationales"/>
    <x v="3"/>
    <n v="4867.3165503763958"/>
  </r>
  <r>
    <s v="Intergouvernementele organisaties"/>
    <s v="Organisations intergouvernementales"/>
    <s v="466023354021"/>
    <s v="11  FEDERAAL WETENSCHAPSBELEID"/>
    <x v="1"/>
    <n v="24463"/>
    <n v="23.868062149924992"/>
    <s v="13. Algemene kennisvooruitgang: O&amp;O gefinancierd uit andere bronnen dan AUF"/>
    <x v="1"/>
    <s v="Federale overheid"/>
    <x v="2"/>
    <x v="10"/>
    <s v="720 Andere Belgische bijdragen aan internationale organisaties, instellingen en verenigingen"/>
    <s v="720 Autres contributions belges aux organisations, institutions et associations internationales"/>
    <x v="3"/>
    <n v="5838.8440437361505"/>
  </r>
  <r>
    <s v="Internationale organisaties"/>
    <s v="Organisations internationales"/>
    <s v="466023354022"/>
    <s v="11  FEDERAAL WETENSCHAPSBELEID"/>
    <x v="1"/>
    <n v="259"/>
    <n v="100"/>
    <s v="10. Cultuur, recreatie, godsdienst en media"/>
    <x v="5"/>
    <s v="Federale overheid"/>
    <x v="2"/>
    <x v="10"/>
    <s v="720 Andere Belgische bijdragen aan internationale organisaties, instellingen en verenigingen"/>
    <s v="720 Autres contributions belges aux organisations, institutions et associations internationales"/>
    <x v="3"/>
    <n v="259"/>
  </r>
  <r>
    <s v="Deelname van de Academiën en de daaraan verbonden organismen"/>
    <s v="Participation des Académies et org. qui y sont liés"/>
    <s v="466023354023"/>
    <s v="11  FEDERAAL WETENSCHAPSBELEID"/>
    <x v="1"/>
    <n v="260"/>
    <n v="100"/>
    <s v="10. Cultuur, recreatie, godsdienst en media"/>
    <x v="5"/>
    <s v="Federale overheid"/>
    <x v="2"/>
    <x v="10"/>
    <s v="720 Andere Belgische bijdragen aan internationale organisaties, instellingen en verenigingen"/>
    <s v="720 Autres contributions belges aux organisations, institutions et associations internationales"/>
    <x v="3"/>
    <n v="260"/>
  </r>
  <r>
    <s v="Schatkistvoorschot aan het Instituut Von Karman"/>
    <s v="Avance de trésorerie à l'institut Von Karman"/>
    <s v="466023811201"/>
    <s v="11  FEDERAAL WETENSCHAPSBELEID"/>
    <x v="1"/>
    <n v="1000"/>
    <n v="100"/>
    <s v="04. Transport, telecommunicatie en andere infrastructuur"/>
    <x v="11"/>
    <s v="Federale overheid"/>
    <x v="2"/>
    <x v="10"/>
    <s v="720 Andere Belgische bijdragen aan internationale organisaties, instellingen en verenigingen"/>
    <s v="720 Autres contributions belges aux organisations, institutions et associations internationales"/>
    <x v="3"/>
    <n v="1000"/>
  </r>
  <r>
    <s v="Dotatie 'Koninklijke Bibliotheek Albert I'"/>
    <s v="Dotation Bibliothèque royale Albert Ier"/>
    <s v="466031413010"/>
    <s v="11  FEDERAAL WETENSCHAPSBELEID"/>
    <x v="1"/>
    <n v="14988"/>
    <n v="55"/>
    <s v="10. Cultuur, recreatie, godsdienst en media"/>
    <x v="5"/>
    <s v="Federale overheid"/>
    <x v="2"/>
    <x v="10"/>
    <s v="211 Basisfinanciering, werking, investeringen van de WI"/>
    <s v="211 Financement de base, fonctionnement, investissements des IS"/>
    <x v="5"/>
    <n v="8243.4"/>
  </r>
  <r>
    <s v="Dotatie Algemeen rijksarchief"/>
    <s v="Dotation Archives générales du Royaume"/>
    <s v="466031413011"/>
    <s v="11  FEDERAAL WETENSCHAPSBELEID"/>
    <x v="1"/>
    <n v="14140"/>
    <n v="55"/>
    <s v="10. Cultuur, recreatie, godsdienst en media"/>
    <x v="5"/>
    <s v="Federale overheid"/>
    <x v="2"/>
    <x v="10"/>
    <s v="211 Basisfinanciering, werking, investeringen van de WI"/>
    <s v="211 Financement de base, fonctionnement, investissements des IS"/>
    <x v="5"/>
    <n v="7777"/>
  </r>
  <r>
    <s v="Dotatie KMI"/>
    <s v="Dotation IRM"/>
    <s v="466032413013"/>
    <s v="11  FEDERAAL WETENSCHAPSBELEID"/>
    <x v="1"/>
    <n v="9287"/>
    <n v="55"/>
    <s v="03. Exploratie en exploitatie van de ruimte"/>
    <x v="10"/>
    <s v="Federale overheid"/>
    <x v="2"/>
    <x v="10"/>
    <s v="211 Basisfinanciering, werking, investeringen van de WI"/>
    <s v="211 Financement de base, fonctionnement, investissements des IS"/>
    <x v="5"/>
    <n v="5107.8500000000004"/>
  </r>
  <r>
    <s v="Dotatie Belgisch Instituut voor Ruimte-aëronomie"/>
    <s v="Dotation Institut d'Aéronomie spatiale de Belgique"/>
    <s v="466032413014"/>
    <s v="11  FEDERAAL WETENSCHAPSBELEID"/>
    <x v="1"/>
    <n v="4944"/>
    <n v="55"/>
    <s v="03. Exploratie en exploitatie van de ruimte"/>
    <x v="10"/>
    <s v="Federale overheid"/>
    <x v="2"/>
    <x v="10"/>
    <s v="211 Basisfinanciering, werking, investeringen van de WI"/>
    <s v="211 Financement de base, fonctionnement, investissements des IS"/>
    <x v="5"/>
    <n v="2719.2"/>
  </r>
  <r>
    <s v="Dotatie Koninklijke Sterrenwacht"/>
    <s v="Dotation Observatoire Royal"/>
    <s v="466032413015"/>
    <s v="11  FEDERAAL WETENSCHAPSBELEID"/>
    <x v="1"/>
    <n v="9317"/>
    <n v="55"/>
    <s v="03. Exploratie en exploitatie van de ruimte"/>
    <x v="10"/>
    <s v="Federale overheid"/>
    <x v="2"/>
    <x v="10"/>
    <s v="211 Basisfinanciering, werking, investeringen van de WI"/>
    <s v="211 Financement de base, fonctionnement, investissements des IS"/>
    <x v="5"/>
    <n v="5124.3500000000004"/>
  </r>
  <r>
    <s v="Dotatie aan het KMI: beheer gemeenschappelijke sector"/>
    <s v="Dotation à l'IRM: gestion du secteur commun"/>
    <s v="466032413016"/>
    <s v="11  FEDERAAL WETENSCHAPSBELEID"/>
    <x v="1"/>
    <n v="1127"/>
    <n v="55"/>
    <s v="03. Exploratie en exploitatie van de ruimte"/>
    <x v="10"/>
    <s v="Federale overheid"/>
    <x v="2"/>
    <x v="10"/>
    <s v="211 Basisfinanciering, werking, investeringen van de WI"/>
    <s v="211 Financement de base, fonctionnement, investissements des IS"/>
    <x v="5"/>
    <n v="619.85"/>
  </r>
  <r>
    <s v="Dotatie Koninklijk Instituut voor Natuurwetenschappen (KINW)"/>
    <s v="Dotation Institut royal des Sciences naturelles (IRSN)"/>
    <s v="466033413017"/>
    <s v="11  FEDERAAL WETENSCHAPSBELEID"/>
    <x v="1"/>
    <n v="20051"/>
    <n v="55"/>
    <s v="13. Algemene kennisvooruitgang: O&amp;O gefinancierd uit andere bronnen dan AUF"/>
    <x v="1"/>
    <s v="Federale overheid"/>
    <x v="2"/>
    <x v="10"/>
    <s v="211 Basisfinanciering, werking, investeringen van de WI"/>
    <s v="211 Financement de base, fonctionnement, investissements des IS"/>
    <x v="5"/>
    <n v="11028.05"/>
  </r>
  <r>
    <s v="Dotatie Koninklijke Museum voor Midden Afrika (KMMA)"/>
    <s v="Dotation musée royal d' Afrique centrale (MRAC)"/>
    <s v="466033413018"/>
    <s v="11  FEDERAAL WETENSCHAPSBELEID"/>
    <x v="1"/>
    <n v="10060"/>
    <n v="55"/>
    <s v="13. Algemene kennisvooruitgang: O&amp;O gefinancierd uit andere bronnen dan AUF"/>
    <x v="1"/>
    <s v="Federale overheid"/>
    <x v="2"/>
    <x v="10"/>
    <s v="211 Basisfinanciering, werking, investeringen van de WI"/>
    <s v="211 Financement de base, fonctionnement, investissements des IS"/>
    <x v="5"/>
    <n v="5533"/>
  </r>
  <r>
    <s v="Dotatie Koninklijke Musea voor Kunst en Geschiedenis"/>
    <s v="Dotation Musées Royaux d'Art et d'Histoire"/>
    <s v="466034413019"/>
    <s v="11  FEDERAAL WETENSCHAPSBELEID"/>
    <x v="1"/>
    <n v="12656"/>
    <n v="55"/>
    <s v="10. Cultuur, recreatie, godsdienst en media"/>
    <x v="5"/>
    <s v="Federale overheid"/>
    <x v="2"/>
    <x v="10"/>
    <s v="211 Basisfinanciering, werking, investeringen van de WI"/>
    <s v="211 Financement de base, fonctionnement, investissements des IS"/>
    <x v="5"/>
    <n v="6960.8"/>
  </r>
  <r>
    <s v="Dotatie Koninklijke Musea voor Schone Kunsten"/>
    <s v="Dotation Musées Royaux des Beaux-Arts"/>
    <s v="466034413020"/>
    <s v="11  FEDERAAL WETENSCHAPSBELEID"/>
    <x v="1"/>
    <n v="9393"/>
    <n v="55"/>
    <s v="10. Cultuur, recreatie, godsdienst en media"/>
    <x v="5"/>
    <s v="Federale overheid"/>
    <x v="2"/>
    <x v="10"/>
    <s v="211 Basisfinanciering, werking, investeringen van de WI"/>
    <s v="211 Financement de base, fonctionnement, investissements des IS"/>
    <x v="5"/>
    <n v="5166.1499999999996"/>
  </r>
  <r>
    <s v="Dotatie Koninklijk Instituut voor het Kunstpatrimonium"/>
    <s v="Dotation Institut Royal du Patrimoine artistique"/>
    <s v="466034413022"/>
    <s v="11  FEDERAAL WETENSCHAPSBELEID"/>
    <x v="1"/>
    <n v="5807"/>
    <n v="55"/>
    <s v="10. Cultuur, recreatie, godsdienst en media"/>
    <x v="5"/>
    <s v="Federale overheid"/>
    <x v="2"/>
    <x v="10"/>
    <s v="211 Basisfinanciering, werking, investeringen van de WI"/>
    <s v="211 Financement de base, fonctionnement, investissements des IS"/>
    <x v="5"/>
    <n v="3193.85"/>
  </r>
  <r>
    <s v="ICCROM (International Centre for the Study of the Preservation and Restoration of Cultural Property)"/>
    <s v="ICCROM (Centre international d'études pour la conservation et la restauration des biens culturels)"/>
    <s v="466035354010"/>
    <s v="11  FEDERAAL WETENSCHAPSBELEID"/>
    <x v="1"/>
    <n v="41"/>
    <n v="20"/>
    <s v="10. Cultuur, recreatie, godsdienst en media"/>
    <x v="5"/>
    <s v="Federale overheid"/>
    <x v="2"/>
    <x v="10"/>
    <s v="720 Andere Belgische bijdragen aan internationale organisaties, instellingen en verenigingen"/>
    <s v="720 Autres contributions belges aux organisations, institutions et associations internationales"/>
    <x v="3"/>
    <n v="8.1999999999999993"/>
  </r>
  <r>
    <s v="Koninklijk Filmarchief"/>
    <s v="Cinémathèque royale"/>
    <s v="466036416010"/>
    <s v="11  FEDERAAL WETENSCHAPSBELEID"/>
    <x v="1"/>
    <n v="2384"/>
    <n v="20"/>
    <s v="10. Cultuur, recreatie, godsdienst en media"/>
    <x v="5"/>
    <s v="Federale overheid"/>
    <x v="2"/>
    <x v="10"/>
    <s v="323 Subsidies aan instellingen en verenigingen n.e.g."/>
    <s v="323 Subventions aux institutions et associations n.c.a."/>
    <x v="6"/>
    <n v="476.8"/>
  </r>
  <r>
    <s v="Bureautica-systeem/informatica FWI"/>
    <s v="Système bureautique/informatique ESF"/>
    <s v="466037121104"/>
    <s v="11  FEDERAAL WETENSCHAPSBELEID"/>
    <x v="1"/>
    <n v="62"/>
    <n v="55"/>
    <s v="10. Cultuur, recreatie, godsdienst en media"/>
    <x v="5"/>
    <s v="Federale overheid"/>
    <x v="2"/>
    <x v="10"/>
    <s v="212 Aanvullende financiering van de WI"/>
    <s v="212 Financement complémentaire des IS"/>
    <x v="5"/>
    <n v="34.1"/>
  </r>
  <r>
    <s v="Steunmaatregelen ten voordele van de FWI"/>
    <s v="Activités d'appui en faveur des ESF"/>
    <s v="466037121112"/>
    <s v="11  FEDERAAL WETENSCHAPSBELEID"/>
    <x v="1"/>
    <n v="766"/>
    <n v="55"/>
    <s v="10. Cultuur, recreatie, godsdienst en media"/>
    <x v="5"/>
    <s v="Federale overheid"/>
    <x v="2"/>
    <x v="10"/>
    <s v="212 Aanvullende financiering van de WI"/>
    <s v="212 Financement complémentaire des IS"/>
    <x v="5"/>
    <n v="421.3"/>
  </r>
  <r>
    <s v="Publiek-privé partnerschap digitalisering FWI's - bijkomende financiering"/>
    <s v="Partenariat public-privé digitalisation ESF - financement complémentaire"/>
    <s v="466037121117"/>
    <s v="11  FEDERAAL WETENSCHAPSBELEID"/>
    <x v="1"/>
    <n v="1607"/>
    <n v="15"/>
    <s v="10. Cultuur, recreatie, godsdienst en media"/>
    <x v="5"/>
    <s v="Federale overheid"/>
    <x v="2"/>
    <x v="10"/>
    <s v="321 Subsidies reizen, beurzen, congressen, publikaties, tentoonstellingen..."/>
    <s v="321 Subventions, voyages, bourses, congrès, publications, expositions..."/>
    <x v="6"/>
    <n v="241.05"/>
  </r>
  <r>
    <s v="Specifieke behoeften FWI"/>
    <s v="Besoins spécifiques ESF"/>
    <s v="466037413011"/>
    <s v="11  FEDERAAL WETENSCHAPSBELEID"/>
    <x v="1"/>
    <n v="30"/>
    <n v="55"/>
    <s v="10. Cultuur, recreatie, godsdienst en media"/>
    <x v="5"/>
    <s v="Federale overheid"/>
    <x v="2"/>
    <x v="10"/>
    <s v="211 Basisfinanciering, werking, investeringen van de WI"/>
    <s v="211 Financement de base, fonctionnement, investissements des IS"/>
    <x v="5"/>
    <n v="16.5"/>
  </r>
  <r>
    <s v="Belgian American Educational Foundation"/>
    <s v="Belgian American Educational Foundation"/>
    <s v="466043330003"/>
    <s v="11  FEDERAAL WETENSCHAPSBELEID"/>
    <x v="1"/>
    <n v="47"/>
    <n v="100"/>
    <s v="09. Opvoeding"/>
    <x v="2"/>
    <s v="Federale overheid"/>
    <x v="2"/>
    <x v="10"/>
    <s v="720 Andere Belgische bijdragen aan internationale organisaties, instellingen en verenigingen"/>
    <s v="720 Autres contributions belges aux organisations, institutions et associations internationales"/>
    <x v="3"/>
    <n v="47"/>
  </r>
  <r>
    <s v="Uitgaven verbonden ad contracten, overeenkomsten en mandaten mbt de O&amp;O-programma's en -acties en gefinancierd door inkomsten vh Fonds voor Eur. onderz."/>
    <s v="Dépenses liées aux contrats, conventions et mandats relatifs aux programmes et actions de R&amp;D financées par des recettes du Fonds de recherche européen"/>
    <s v="466051450001"/>
    <s v="11  FEDERAAL WETENSCHAPSBELEID"/>
    <x v="1"/>
    <n v="800"/>
    <n v="100"/>
    <s v="13. Algemene kennisvooruitgang: O&amp;O gefinancierd uit andere bronnen dan AUF"/>
    <x v="1"/>
    <s v="Federale overheid"/>
    <x v="2"/>
    <x v="10"/>
    <s v="410 O&amp;O-programma's en -projecten (subsidies en terugvorderbare voorschotten)"/>
    <s v="410 Programmes et projets de R&amp;D (subventions et avances récupérables)"/>
    <x v="0"/>
    <n v="800"/>
  </r>
  <r>
    <s v="FWO Fundamenteel Onderzoek"/>
    <s v="FWO Fundamenteel Onderzoek"/>
    <s v="EB0-1EEG5GT-IS"/>
    <m/>
    <x v="0"/>
    <n v="188072"/>
    <n v="100"/>
    <s v="13. Algemene kennisvooruitgang: O&amp;O gefinancierd uit andere bronnen dan AUF"/>
    <x v="1"/>
    <s v="Vlaamse overheid"/>
    <x v="3"/>
    <x v="10"/>
    <s v="510 NFWO - Nationaal Fonds voor Wetenschappelijk Onderzoek"/>
    <s v="510 FNRS - Fonds national de Recherche scientifique"/>
    <x v="2"/>
    <n v="188072"/>
  </r>
  <r>
    <s v="FWO Klinisch Wetenschapelijk Onderzoek"/>
    <s v="FWO Klinisch Wetenschapelijk Onderzoek"/>
    <s v="EB0-1EEG5GT-IS"/>
    <m/>
    <x v="0"/>
    <n v="16954"/>
    <n v="100"/>
    <s v="07. Gezondheid"/>
    <x v="4"/>
    <s v="Vlaamse overheid"/>
    <x v="3"/>
    <x v="10"/>
    <s v="510 NFWO - Nationaal Fonds voor Wetenschappelijk Onderzoek"/>
    <s v="510 FNRS - Fonds national de Recherche scientifique"/>
    <x v="2"/>
    <n v="16954"/>
  </r>
  <r>
    <s v="FWO Strategisch Basisonderzoek"/>
    <s v="FWO Strategisch Basisonderzoek"/>
    <s v="EB0-1EEG5GT-IS"/>
    <m/>
    <x v="0"/>
    <n v="65507.999999999993"/>
    <n v="100"/>
    <s v="06. Industriële productie en technologie"/>
    <x v="0"/>
    <s v="Vlaamse overheid"/>
    <x v="3"/>
    <x v="10"/>
    <s v="510 NFWO - Nationaal Fonds voor Wetenschappelijk Onderzoek"/>
    <s v="510 FNRS - Fonds national de Recherche scientifique"/>
    <x v="2"/>
    <n v="65507.999999999993"/>
  </r>
  <r>
    <s v="FWO investeringen (middel)zware en bijzondere onderzoeksinfrastructuur"/>
    <s v="FWO investeringen (middel)zware en bijzondere onderzoeksinfrastructuur"/>
    <s v="EB0-1EEG5GT-IS"/>
    <m/>
    <x v="0"/>
    <n v="66671"/>
    <n v="100"/>
    <s v="13. Algemene kennisvooruitgang: O&amp;O gefinancierd uit andere bronnen dan AUF"/>
    <x v="1"/>
    <s v="Vlaamse overheid"/>
    <x v="3"/>
    <x v="10"/>
    <s v="510 NFWO - Nationaal Fonds voor Wetenschappelijk Onderzoek"/>
    <s v="510 FNRS - Fonds national de Recherche scientifique"/>
    <x v="2"/>
    <n v="66671"/>
  </r>
  <r>
    <s v="Cofinanciering Steunpunt Duurzaaam Materialenbeheer"/>
    <s v="Cofinanciering Steunpunt Duurzaaam Materialenbeheer"/>
    <s v="EB0-1EBG2AG-WT"/>
    <m/>
    <x v="0"/>
    <n v="200"/>
    <n v="100"/>
    <s v="11. Politieke en sociale systemen, structuren en processen"/>
    <x v="7"/>
    <s v="Vlaamse overheid"/>
    <x v="3"/>
    <x v="10"/>
    <s v="313 Subsidies aan instellingen en verenigingen n.e.g."/>
    <s v="313 Subventions aux institutions et associations n.c.a."/>
    <x v="6"/>
    <n v="200"/>
  </r>
  <r>
    <s v="Uitgaven in het kader van internationale wetenschappelijke samenwerking"/>
    <s v="Uitgaven in het kader van internationale wetenschappelijke samenwerking"/>
    <s v="EB0-1EBG2AB-WT"/>
    <m/>
    <x v="0"/>
    <n v="58"/>
    <n v="100"/>
    <s v="11. Politieke en sociale systemen, structuren en processen"/>
    <x v="7"/>
    <s v="Vlaamse overheid"/>
    <x v="3"/>
    <x v="10"/>
    <s v="730 Andere programma's en projecten op internationaal vlak"/>
    <s v="730 Autres programmes et projets au niveau international"/>
    <x v="3"/>
    <n v="58"/>
  </r>
  <r>
    <s v="Subsidie aan het Expertisecentrum Onderzoek en Ontwikkelingsmonitoring (ECOOM)"/>
    <s v="Subsidie aan het Expertisecentrum Onderzoek en Ontwikkelingsmonitoring (ECOOM)"/>
    <s v="EB0-1EBG2AE-WT"/>
    <m/>
    <x v="0"/>
    <n v="2128"/>
    <n v="100"/>
    <s v="11. Politieke en sociale systemen, structuren en processen"/>
    <x v="7"/>
    <s v="Vlaamse overheid"/>
    <x v="3"/>
    <x v="10"/>
    <s v="313 Subsidies aan instellingen en verenigingen n.e.g."/>
    <s v="313 Subventions aux institutions et associations n.c.a."/>
    <x v="6"/>
    <n v="2128"/>
  </r>
  <r>
    <s v="Subsidies in het kader van internationale wetenschappelijke en innovatiesamenwerking"/>
    <s v="Subsidies in het kader van internationale wetenschappelijke en innovatiesamenwerking"/>
    <s v="EB0-1EBG2AB-WT"/>
    <m/>
    <x v="0"/>
    <n v="929"/>
    <n v="100"/>
    <s v="11. Politieke en sociale systemen, structuren en processen"/>
    <x v="7"/>
    <s v="Vlaamse overheid"/>
    <x v="3"/>
    <x v="10"/>
    <s v="730 Andere programma's en projecten op internationaal vlak"/>
    <s v="730 Autres programmes et projets au niveau international"/>
    <x v="3"/>
    <n v="929"/>
  </r>
  <r>
    <s v="Steunpunt Economie en Ondernemen"/>
    <s v="Steunpunt Economie en Ondernemen"/>
    <s v="EB0-1EBG2AF-WT"/>
    <m/>
    <x v="0"/>
    <n v="500"/>
    <n v="100"/>
    <s v="06. Industriële productie en technologie"/>
    <x v="0"/>
    <s v="Vlaamse overheid"/>
    <x v="3"/>
    <x v="10"/>
    <s v="313 Subsidies aan instellingen en verenigingen n.e.g."/>
    <s v="313 Subventions aux institutions et associations n.c.a."/>
    <x v="6"/>
    <n v="500"/>
  </r>
  <r>
    <s v="FONDS VOOR FLANKEREND ECONOMISCH BELEID"/>
    <s v="FONDS VOOR FLANKEREND ECONOMISCH BELEID"/>
    <s v="ECH-1ECG5AG-WT"/>
    <m/>
    <x v="0"/>
    <n v="4016.4"/>
    <n v="100"/>
    <s v="06. Industriële productie en technologie"/>
    <x v="0"/>
    <s v="Vlaamse overheid"/>
    <x v="3"/>
    <x v="10"/>
    <s v="313 Subsidies aan instellingen en verenigingen n.e.g."/>
    <s v="313 Subventions aux institutions et associations n.c.a."/>
    <x v="6"/>
    <n v="4016.4"/>
  </r>
  <r>
    <s v="PROVISIE VOOR INVESTERINGEN IN O&amp;O EN HET BEDRIJFSLEVEN - FWO"/>
    <s v="PROVISIE VOOR INVESTERINGEN IN O&amp;O EN HET BEDRIJFSLEVEN - FWO"/>
    <s v="ECH-1ECG5AG-WT"/>
    <m/>
    <x v="0"/>
    <n v="8000"/>
    <n v="100"/>
    <s v="06. Industriële productie en technologie"/>
    <x v="0"/>
    <s v="Vlaamse overheid"/>
    <x v="3"/>
    <x v="10"/>
    <s v="510 NFWO - Nationaal Fonds voor Wetenschappelijk Onderzoek"/>
    <s v="510 FNRS - Fonds national de Recherche scientifique"/>
    <x v="2"/>
    <n v="8000"/>
  </r>
  <r>
    <s v="PROVISIE VOOR INVESTERINGEN IN O&amp;O EN HET BEDRIJFSLEVEN - Flanders Make"/>
    <s v="PROVISIE VOOR INVESTERINGEN IN O&amp;O EN HET BEDRIJFSLEVEN - Flanders Make"/>
    <s v="ECH-1ECG5AG-WT"/>
    <m/>
    <x v="0"/>
    <n v="15000"/>
    <n v="100"/>
    <s v="06. Industriële productie en technologie"/>
    <x v="0"/>
    <s v="Vlaamse overheid"/>
    <x v="3"/>
    <x v="10"/>
    <s v="236 VITO - Vlaamse Instelling voor Technologisch Onderzoek"/>
    <s v="236 VITO - Vlaamse Instelling voor Technologisch Onderzoek"/>
    <x v="5"/>
    <n v="15000"/>
  </r>
  <r>
    <s v="PROVISIE VOOR INVESTERINGEN IN O&amp;O EN HET BEDRIJFSLEVEN - O&amp;O projecten"/>
    <s v="PROVISIE VOOR INVESTERINGEN IN O&amp;O EN HET BEDRIJFSLEVEN - O&amp;O projecten"/>
    <s v="ECH-1ECG5AG-WT"/>
    <m/>
    <x v="0"/>
    <n v="15000"/>
    <n v="100"/>
    <s v="06. Industriële productie en technologie"/>
    <x v="0"/>
    <s v="Vlaamse overheid"/>
    <x v="3"/>
    <x v="10"/>
    <s v="236 VITO - Vlaamse Instelling voor Technologisch Onderzoek"/>
    <s v="236 VITO - Vlaamse Instelling voor Technologisch Onderzoek"/>
    <x v="5"/>
    <n v="15000"/>
  </r>
  <r>
    <s v="PROVISIE VOOR INVESTERINGEN IN O&amp;O EN HET BEDRIJFSLEVEN - IMEC Mobilidata"/>
    <s v="PROVISIE VOOR INVESTERINGEN IN O&amp;O EN HET BEDRIJFSLEVEN - IMEC Mobilidata"/>
    <s v="ECH-1ECG5AG-WT"/>
    <m/>
    <x v="0"/>
    <n v="28930"/>
    <n v="100"/>
    <s v="06. Industriële productie en technologie"/>
    <x v="0"/>
    <s v="Vlaamse overheid"/>
    <x v="3"/>
    <x v="10"/>
    <s v="237 IMEC - Interuniversitair Centrum voor Micro-Electronica"/>
    <s v="237 IMEC - Interuniversitair Centrum voor Micro-Electronica"/>
    <x v="5"/>
    <n v="28930"/>
  </r>
  <r>
    <s v="PROVISIE VOOR INVESTERINGEN IN O&amp;O EN HET BEDRIJFSLEVEN - STEM"/>
    <s v="PROVISIE VOOR INVESTERINGEN IN O&amp;O EN HET BEDRIJFSLEVEN - STEM"/>
    <s v="ECH-1ECG5AG-WT"/>
    <m/>
    <x v="0"/>
    <n v="2500"/>
    <n v="100"/>
    <s v="06. Industriële productie en technologie"/>
    <x v="0"/>
    <s v="Vlaamse overheid"/>
    <x v="3"/>
    <x v="10"/>
    <s v="321 Subsidies reizen, beurzen, congressen, publikaties, tentoonstellingen..."/>
    <s v="321 Subventions, voyages, bourses, congrès, publications, expositions..."/>
    <x v="6"/>
    <n v="2500"/>
  </r>
  <r>
    <s v="Subsidie aan de Konklijke Maatschappij voor Diekunde in Antwerpen (KMDA)"/>
    <s v="Subsidie aan de Konklijke Maatschappij voor Diekunde in Antwerpen (KMDA)"/>
    <s v="EB0-1EEG2HA-WT"/>
    <m/>
    <x v="0"/>
    <n v="1189"/>
    <n v="100"/>
    <s v="02. Milieubeheer en milieuzorg"/>
    <x v="9"/>
    <s v="Vlaamse overheid"/>
    <x v="3"/>
    <x v="10"/>
    <s v="313 Subsidies aan instellingen en verenigingen n.e.g."/>
    <s v="313 Subventions aux institutions et associations n.c.a."/>
    <x v="6"/>
    <n v="1189"/>
  </r>
  <r>
    <s v="Subsidie aan het Vlaams Instituut voor de Zee"/>
    <s v="Subsidie aan het Vlaams Instituut voor de Zee"/>
    <s v="EB0-1EEG2HQ-IS"/>
    <m/>
    <x v="0"/>
    <n v="4198"/>
    <n v="100"/>
    <s v="01. Exploratie en exploitatie van het aardse milieu"/>
    <x v="8"/>
    <s v="Vlaamse overheid"/>
    <x v="3"/>
    <x v="10"/>
    <s v="313 Subsidies aan instellingen en verenigingen n.e.g."/>
    <s v="313 Subventions aux institutions et associations n.c.a."/>
    <x v="6"/>
    <n v="4198"/>
  </r>
  <r>
    <s v="Subsidie aan UNESCO voor de onderstuening van het Vlaams UNESCO-Trustfonds wetenschappen"/>
    <s v="Subsidie aan UNESCO voor de onderstuening van het Vlaams UNESCO-Trustfonds wetenschappen"/>
    <s v="EB0-1EBG2AB-WT"/>
    <m/>
    <x v="0"/>
    <n v="1384"/>
    <n v="100"/>
    <s v="11. Politieke en sociale systemen, structuren en processen"/>
    <x v="7"/>
    <s v="Vlaamse overheid"/>
    <x v="3"/>
    <x v="10"/>
    <s v="730 Andere programma's en projecten op internationaal vlak"/>
    <s v="730 Autres programmes et projets au niveau international"/>
    <x v="3"/>
    <n v="1384"/>
  </r>
  <r>
    <s v="BOF: Methusalem-programma"/>
    <s v="BOF: Methusalem-programma"/>
    <s v="EB0-1EEG2GS-IS"/>
    <m/>
    <x v="0"/>
    <n v="18686"/>
    <n v="100"/>
    <s v="13. Algemene kennisvooruitgang: O&amp;O gefinancierd uit andere bronnen dan AUF"/>
    <x v="1"/>
    <s v="Vlaamse overheid"/>
    <x v="3"/>
    <x v="10"/>
    <s v="130 Speciale fondsen voor onderzoek in universiteiten"/>
    <s v="130 Fonds spéciaux de recherche dans les universités"/>
    <x v="4"/>
    <n v="18686"/>
  </r>
  <r>
    <s v="IOF - Industrieel Onderzoeksfonds Vlaanderen"/>
    <s v="IOF - Industrieel Onderzoeksfonds Vlaanderen"/>
    <s v="EB0-1EFG2MS-IS"/>
    <m/>
    <x v="0"/>
    <n v="32896"/>
    <n v="100"/>
    <s v="06. Industriële productie en technologie"/>
    <x v="0"/>
    <s v="Vlaamse overheid"/>
    <x v="3"/>
    <x v="10"/>
    <s v="130 Speciale fondsen voor onderzoek in universiteiten"/>
    <s v="130 Fonds spéciaux de recherche dans les universités"/>
    <x v="4"/>
    <n v="32896"/>
  </r>
  <r>
    <s v="BOF: subsidie voor de universiteiten"/>
    <s v="BOF: subsidie voor de universiteiten"/>
    <s v="EB0-1EEG2GS-IS"/>
    <m/>
    <x v="0"/>
    <n v="149676"/>
    <n v="100"/>
    <s v="13. Algemene kennisvooruitgang: O&amp;O gefinancierd uit andere bronnen dan AUF"/>
    <x v="1"/>
    <s v="Vlaamse overheid"/>
    <x v="3"/>
    <x v="10"/>
    <s v="130 Speciale fondsen voor onderzoek in universiteiten"/>
    <s v="130 Fonds spéciaux de recherche dans les universités"/>
    <x v="4"/>
    <n v="149676"/>
  </r>
  <r>
    <s v="Subsidie aan het Vlaams Instituut voor de Zee voor investeringsuitgaven"/>
    <s v="Subsidie aan het Vlaams Instituut voor de Zee voor investeringsuitgaven"/>
    <s v="EB0-1EEG2HQ-IS"/>
    <m/>
    <x v="0"/>
    <n v="910"/>
    <n v="100"/>
    <s v="01. Exploratie en exploitatie van het aardse milieu"/>
    <x v="8"/>
    <s v="Vlaamse overheid"/>
    <x v="3"/>
    <x v="10"/>
    <s v="313 Subsidies aan instellingen en verenigingen n.e.g."/>
    <s v="313 Subventions aux institutions et associations n.c.a."/>
    <x v="6"/>
    <n v="910"/>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EB0-1EEG2GS-IS"/>
    <m/>
    <x v="0"/>
    <n v="2904"/>
    <n v="100"/>
    <s v="12. Algemene kennisvooruitgang: O&amp;O gefinancierd uit algemene universiteitsfondsen (AUF)"/>
    <x v="3"/>
    <s v="Vlaamse overheid"/>
    <x v="3"/>
    <x v="10"/>
    <s v="111 Werkingsuitkering Nederlandstalige instellingen"/>
    <s v="111 Allocation de fonctionnement institutions néerlandophones"/>
    <x v="4"/>
    <n v="2904"/>
  </r>
  <r>
    <s v="Subsidie aan de Europacollege voor United Nations University (UNU) in het kader van het prograppa Regionale Integratiestudies"/>
    <s v="Subsidie aan de Europacollege voor United Nations University (UNU) in het kader van het prograppa Regionale Integratiestudies"/>
    <s v="EB0-1EBG2AB-WT"/>
    <m/>
    <x v="0"/>
    <n v="666"/>
    <n v="100"/>
    <s v="11. Politieke en sociale systemen, structuren en processen"/>
    <x v="7"/>
    <s v="Vlaamse overheid"/>
    <x v="3"/>
    <x v="10"/>
    <s v="313 Subsidies aan instellingen en verenigingen n.e.g."/>
    <s v="313 Subventions aux institutions et associations n.c.a."/>
    <x v="6"/>
    <n v="666"/>
  </r>
  <r>
    <s v="AMS"/>
    <s v="AMS"/>
    <s v="EB0-1EEG2KA-WT"/>
    <m/>
    <x v="0"/>
    <n v="336"/>
    <n v="100"/>
    <s v="12. Algemene kennisvooruitgang: O&amp;O gefinancierd uit algemene universiteitsfondsen (AUF)"/>
    <x v="3"/>
    <s v="Vlaamse overheid"/>
    <x v="3"/>
    <x v="10"/>
    <s v="111 Werkingsuitkering Nederlandstalige instellingen"/>
    <s v="111 Allocation de fonctionnement institutions néerlandophones"/>
    <x v="4"/>
    <n v="336"/>
  </r>
  <r>
    <s v="BOF: tenure track-stelsel aan de universiteiten"/>
    <s v="BOF: tenure track-stelsel aan de universiteiten"/>
    <s v="EB0-1EEG2GS-IS"/>
    <m/>
    <x v="0"/>
    <n v="9427"/>
    <n v="100"/>
    <s v="13. Algemene kennisvooruitgang: O&amp;O gefinancierd uit andere bronnen dan AUF"/>
    <x v="1"/>
    <s v="Vlaamse overheid"/>
    <x v="3"/>
    <x v="10"/>
    <s v="130 Speciale fondsen voor onderzoek in universiteiten"/>
    <s v="130 Fonds spéciaux de recherche dans les universités"/>
    <x v="4"/>
    <n v="9427"/>
  </r>
  <r>
    <s v="Subsidie aan de Koninklijke Vlaamse Academie van België voor Wetenschappen en Kunsten"/>
    <s v="Subsidie aan de Koninklijke Vlaamse Academie van België voor Wetenschappen en Kunsten"/>
    <s v="EB0-1EEG2GR-IS"/>
    <m/>
    <x v="0"/>
    <n v="1225"/>
    <n v="100"/>
    <s v="10. Cultuur, recreatie, godsdienst en media"/>
    <x v="5"/>
    <s v="Vlaamse overheid"/>
    <x v="3"/>
    <x v="10"/>
    <s v="220 Academies"/>
    <s v="220 Académies"/>
    <x v="5"/>
    <n v="1225"/>
  </r>
  <r>
    <s v="Plantentuin Meise"/>
    <s v="Plantentuin Meise"/>
    <s v="EB0-1EEG2HU-IS"/>
    <m/>
    <x v="0"/>
    <n v="10992"/>
    <n v="100"/>
    <s v="01. Exploratie en exploitatie van het aardse milieu"/>
    <x v="8"/>
    <s v="Vlaamse overheid"/>
    <x v="3"/>
    <x v="10"/>
    <s v="313 Subsidies aan instellingen en verenigingen n.e.g."/>
    <s v="313 Subventions aux institutions et associations n.c.a."/>
    <x v="6"/>
    <n v="10992"/>
  </r>
  <r>
    <s v="Plantentuin Meise (FFEU)"/>
    <s v="Plantentuin Meise (FFEU)"/>
    <s v="EB0-1EEG5HU-IS"/>
    <m/>
    <x v="0"/>
    <n v="1643"/>
    <n v="100"/>
    <s v="01. Exploratie en exploitatie van het aardse milieu"/>
    <x v="8"/>
    <s v="Vlaamse overheid"/>
    <x v="3"/>
    <x v="10"/>
    <s v="313 Subsidies aan instellingen en verenigingen n.e.g."/>
    <s v="313 Subventions aux institutions et associations n.c.a."/>
    <x v="6"/>
    <n v="1643"/>
  </r>
  <r>
    <s v="Orpheus"/>
    <s v="Orpheus"/>
    <s v="EB0-1EEG2HA-WT"/>
    <m/>
    <x v="0"/>
    <n v="556"/>
    <n v="100"/>
    <s v="12. Algemene kennisvooruitgang: O&amp;O gefinancierd uit algemene universiteitsfondsen (AUF)"/>
    <x v="3"/>
    <s v="Vlaamse overheid"/>
    <x v="3"/>
    <x v="10"/>
    <s v="111 Werkingsuitkering Nederlandstalige instellingen"/>
    <s v="111 Allocation de fonctionnement institutions néerlandophones"/>
    <x v="4"/>
    <n v="556"/>
  </r>
  <r>
    <s v="Vlerick"/>
    <s v="Vlerick"/>
    <s v="EB0-1EEG2KA-WT"/>
    <m/>
    <x v="0"/>
    <n v="507"/>
    <n v="100"/>
    <s v="12. Algemene kennisvooruitgang: O&amp;O gefinancierd uit algemene universiteitsfondsen (AUF)"/>
    <x v="3"/>
    <s v="Vlaamse overheid"/>
    <x v="3"/>
    <x v="10"/>
    <s v="111 Werkingsuitkering Nederlandstalige instellingen"/>
    <s v="111 Allocation de fonctionnement institutions néerlandophones"/>
    <x v="4"/>
    <n v="507"/>
  </r>
  <r>
    <s v="Alamire foundation"/>
    <s v="Alamire foundation"/>
    <s v="EB0-1EEG2HA-WT"/>
    <m/>
    <x v="0"/>
    <n v="800"/>
    <n v="100"/>
    <s v="12. Algemene kennisvooruitgang: O&amp;O gefinancierd uit algemene universiteitsfondsen (AUF)"/>
    <x v="3"/>
    <s v="Vlaamse overheid"/>
    <x v="3"/>
    <x v="10"/>
    <s v="111 Werkingsuitkering Nederlandstalige instellingen"/>
    <s v="111 Allocation de fonctionnement institutions néerlandophones"/>
    <x v="4"/>
    <n v="800"/>
  </r>
  <r>
    <s v="IWT: wetenschappelijk en technologisch onderzoek met landbouwkundig doel"/>
    <s v="IWT: wetenschappelijk en technologisch onderzoek met landbouwkundig doel"/>
    <s v="ECH-1EFG5AC-WT"/>
    <m/>
    <x v="0"/>
    <n v="10321"/>
    <n v="100"/>
    <s v="08. Landbouw"/>
    <x v="6"/>
    <s v="Vlaamse overheid"/>
    <x v="3"/>
    <x v="1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321"/>
  </r>
  <r>
    <s v="IWT: bevordering van technologietransfer en onderzoek door instellingen van hoger onderwijs"/>
    <s v="IWT: bevordering van technologietransfer en onderzoek door instellingen van hoger onderwijs"/>
    <s v="ECH-1EFG5AC-WT"/>
    <m/>
    <x v="0"/>
    <n v="9610"/>
    <n v="100"/>
    <s v="06. Industriële productie en technologie"/>
    <x v="0"/>
    <s v="Vlaamse overheid"/>
    <x v="3"/>
    <x v="1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610"/>
  </r>
  <r>
    <s v="Subsidie aan IMEC"/>
    <s v="Subsidie aan IMEC"/>
    <s v="EB0-1EFG2LA-WT"/>
    <m/>
    <x v="0"/>
    <n v="109648"/>
    <n v="100"/>
    <s v="06. Industriële productie en technologie"/>
    <x v="0"/>
    <s v="Vlaamse overheid"/>
    <x v="3"/>
    <x v="10"/>
    <s v="237 IMEC - Interuniversitair Centrum voor Micro-Electronica"/>
    <s v="237 IMEC - Interuniversitair Centrum voor Micro-Electronica"/>
    <x v="5"/>
    <n v="109648"/>
  </r>
  <r>
    <s v="Subsidie aan IMEC en VIB in het kader van de NERF-activiteiten"/>
    <s v="Subsidie aan IMEC en VIB in het kader van de NERF-activiteiten"/>
    <s v="EB0-1EFG2LA-WT"/>
    <m/>
    <x v="0"/>
    <n v="894"/>
    <n v="100"/>
    <s v="06. Industriële productie en technologie"/>
    <x v="0"/>
    <s v="Vlaamse overheid"/>
    <x v="3"/>
    <x v="10"/>
    <s v="237 IMEC - Interuniversitair Centrum voor Micro-Electronica"/>
    <s v="237 IMEC - Interuniversitair Centrum voor Micro-Electronica"/>
    <x v="5"/>
    <n v="894"/>
  </r>
  <r>
    <s v="Dotatie aan VITO"/>
    <s v="Dotatie aan VITO"/>
    <s v="EB0-1EFG2LX-IS"/>
    <m/>
    <x v="0"/>
    <n v="40805"/>
    <n v="100"/>
    <s v="06. Industriële productie en technologie"/>
    <x v="0"/>
    <s v="Vlaamse overheid"/>
    <x v="3"/>
    <x v="10"/>
    <s v="236 VITO - Vlaamse Instelling voor Technologisch Onderzoek"/>
    <s v="236 VITO - Vlaamse Instelling voor Technologisch Onderzoek"/>
    <x v="5"/>
    <n v="40805"/>
  </r>
  <r>
    <s v="Dotatie aan VITO voor de financiering van de referentietaken"/>
    <s v="Dotatie aan VITO voor de financiering van de referentietaken"/>
    <s v="EB0-1EFG2LX-IS"/>
    <m/>
    <x v="0"/>
    <n v="8622"/>
    <n v="100"/>
    <s v="06. Industriële productie en technologie"/>
    <x v="0"/>
    <s v="Vlaamse overheid"/>
    <x v="3"/>
    <x v="10"/>
    <s v="236 VITO - Vlaamse Instelling voor Technologisch Onderzoek"/>
    <s v="236 VITO - Vlaamse Instelling voor Technologisch Onderzoek"/>
    <x v="5"/>
    <n v="8622"/>
  </r>
  <r>
    <s v="NERF - VIB"/>
    <s v="NERF - VIB"/>
    <s v="EB0-1EFG2LW-IS"/>
    <m/>
    <x v="0"/>
    <n v="894"/>
    <n v="100"/>
    <s v="06. Industriële productie en technologie"/>
    <x v="0"/>
    <s v="Vlaamse overheid"/>
    <x v="3"/>
    <x v="10"/>
    <s v="239 VIB - Vlaams Interuniversitair Instituut voor de Biotechnologie"/>
    <s v="239 VIB - Vlaams Interuniversitair Instituut voor de Biotechnologie"/>
    <x v="5"/>
    <n v="894"/>
  </r>
  <r>
    <s v="Subsidie aan VIB"/>
    <s v="Subsidie aan VIB"/>
    <s v="EB0-1EFG2LW-IS"/>
    <m/>
    <x v="0"/>
    <n v="59856"/>
    <n v="100"/>
    <s v="06. Industriële productie en technologie"/>
    <x v="0"/>
    <s v="Vlaamse overheid"/>
    <x v="3"/>
    <x v="10"/>
    <s v="239 VIB - Vlaams Interuniversitair Instituut voor de Biotechnologie"/>
    <s v="239 VIB - Vlaams Interuniversitair Instituut voor de Biotechnologie"/>
    <x v="5"/>
    <n v="59856"/>
  </r>
  <r>
    <s v="Subsdie aan Maakindustrie"/>
    <s v="Subsdie aan Maakindustrie"/>
    <s v="EB0-1EFG2LB-WT"/>
    <m/>
    <x v="0"/>
    <n v="18400"/>
    <n v="100"/>
    <s v="06. Industriële productie en technologie"/>
    <x v="0"/>
    <s v="Vlaamse overheid"/>
    <x v="3"/>
    <x v="10"/>
    <s v="236 VITO - Vlaamse Instelling voor Technologisch Onderzoek"/>
    <s v="236 VITO - Vlaamse Instelling voor Technologisch Onderzoek"/>
    <x v="5"/>
    <n v="18400"/>
  </r>
  <r>
    <s v="REGENERATIEVE GENEESKUNDE"/>
    <s v="REGENERATIEVE GENEESKUNDE"/>
    <s v="EB0-1EFG2LC-WT"/>
    <m/>
    <x v="0"/>
    <n v="3036"/>
    <n v="100"/>
    <s v="06. Industriële productie en technologie"/>
    <x v="0"/>
    <s v="Vlaamse overheid"/>
    <x v="3"/>
    <x v="10"/>
    <s v="237 IMEC - Interuniversitair Centrum voor Micro-Electronica"/>
    <s v="237 IMEC - Interuniversitair Centrum voor Micro-Electronica"/>
    <x v="5"/>
    <n v="3036"/>
  </r>
  <r>
    <s v="VITO FFEU"/>
    <s v="VITO FFEU"/>
    <s v="EB0-1EFG5LX-IS"/>
    <m/>
    <x v="0"/>
    <n v="5300"/>
    <n v="100"/>
    <s v="06. Industriële productie en technologie"/>
    <x v="0"/>
    <s v="Vlaamse overheid"/>
    <x v="3"/>
    <x v="10"/>
    <s v="236 VITO - Vlaamse Instelling voor Technologisch Onderzoek"/>
    <s v="236 VITO - Vlaamse Instelling voor Technologisch Onderzoek"/>
    <x v="5"/>
    <n v="5300"/>
  </r>
  <r>
    <s v="IWT: Vastleggingsmachtiging voor projecten op initiatief van de bedrijven en innovatie samenwerkingverbanden"/>
    <s v="IWT: Vastleggingsmachtiging voor projecten op initiatief van de bedrijven en innovatie samenwerkingverbanden"/>
    <s v="ECH-1EFG5AC-WT"/>
    <m/>
    <x v="0"/>
    <n v="248496"/>
    <n v="100"/>
    <s v="06. Industriële productie en technologie"/>
    <x v="0"/>
    <s v="Vlaamse overheid"/>
    <x v="3"/>
    <x v="1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248496"/>
  </r>
  <r>
    <s v="IWT: toekennen van specialistatiebeurzen en doctoraatsbeurzien in het kader van het Baekeland-programma"/>
    <s v="IWT: toekennen van specialistatiebeurzen en doctoraatsbeurzien in het kader van het Baekeland-programma"/>
    <s v="ECH-1EFG5AC-WT"/>
    <m/>
    <x v="0"/>
    <n v="15539"/>
    <n v="100"/>
    <s v="06. Industriële productie en technologie"/>
    <x v="0"/>
    <s v="Vlaamse overheid"/>
    <x v="3"/>
    <x v="10"/>
    <s v="410 O&amp;O-programma's en -projecten (subsidies en terugvorderbare voorschotten)"/>
    <s v="410 Programmes et projets de R&amp;D (subventions et avances récupérables)"/>
    <x v="0"/>
    <n v="15539"/>
  </r>
  <r>
    <s v="Proeftuinen"/>
    <s v="Proeftuinen"/>
    <s v="ECH-1EFG5AC-WT"/>
    <m/>
    <x v="0"/>
    <n v="8000"/>
    <n v="100"/>
    <s v="06. Industriële productie en technologie"/>
    <x v="0"/>
    <s v="Vlaamse overheid"/>
    <x v="3"/>
    <x v="10"/>
    <s v="211 Basisfinanciering, werking, investeringen van de WI"/>
    <s v="211 Financement de base, fonctionnement, investissements des IS"/>
    <x v="5"/>
    <n v="8000"/>
  </r>
  <r>
    <s v="Innovatief aanbesteden"/>
    <s v="Innovatief aanbesteden"/>
    <s v="ECH-1EFG5AC-WT"/>
    <m/>
    <x v="0"/>
    <n v="5000"/>
    <n v="100"/>
    <s v="06. Industriële productie en technologie"/>
    <x v="0"/>
    <s v="Vlaamse overheid"/>
    <x v="3"/>
    <x v="10"/>
    <s v="211 Basisfinanciering, werking, investeringen van de WI"/>
    <s v="211 Financement de base, fonctionnement, investissements des IS"/>
    <x v="5"/>
    <n v="5000"/>
  </r>
  <r>
    <s v="FWO"/>
    <s v="FWO"/>
    <s v="ECH-1ECG5DT-IS"/>
    <m/>
    <x v="0"/>
    <n v="1000"/>
    <n v="100"/>
    <s v="13. Algemene kennisvooruitgang: O&amp;O gefinancierd uit andere bronnen dan AUF"/>
    <x v="1"/>
    <s v="Vlaamse overheid"/>
    <x v="3"/>
    <x v="10"/>
    <s v="510 NFWO - Nationaal Fonds voor Wetenschappelijk Onderzoek"/>
    <s v="510 FNRS - Fonds national de Recherche scientifique"/>
    <x v="2"/>
    <n v="1000"/>
  </r>
  <r>
    <s v="EFRO"/>
    <s v="EFRO"/>
    <s v="ECH-1ECG5EX-IS"/>
    <m/>
    <x v="0"/>
    <n v="620"/>
    <n v="100"/>
    <s v="06. Industriële productie en technologie"/>
    <x v="0"/>
    <s v="Vlaamse overheid"/>
    <x v="3"/>
    <x v="10"/>
    <s v="410 O&amp;O-programma's en -projecten (subsidies en terugvorderbare voorschotten)"/>
    <s v="410 Programmes et projets de R&amp;D (subventions et avances récupérables)"/>
    <x v="0"/>
    <n v="620"/>
  </r>
  <r>
    <s v="IWT: innovatiecentra"/>
    <s v="IWT: innovatiecentra"/>
    <s v="ECH-1EFG5AC-WT"/>
    <m/>
    <x v="0"/>
    <n v="15"/>
    <n v="100"/>
    <s v="06. Industriële productie en technologie"/>
    <x v="0"/>
    <s v="Vlaamse overheid"/>
    <x v="3"/>
    <x v="1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5"/>
  </r>
  <r>
    <s v="LV:Salarissen en toelagen voor het personeel van het IVA ILVO"/>
    <s v="LV:Salarissen en toelagen voor het personeel van het IVA ILVO"/>
    <s v="KD0-1KAH2ZZ-LO"/>
    <m/>
    <x v="0"/>
    <n v="14751"/>
    <n v="80"/>
    <s v="08. Landbouw"/>
    <x v="6"/>
    <s v="Vlaamse overheid"/>
    <x v="3"/>
    <x v="10"/>
    <s v="211 Basisfinanciering, werking, investeringen van de WI"/>
    <s v="211 Financement de base, fonctionnement, investissements des IS"/>
    <x v="5"/>
    <n v="11800.8"/>
  </r>
  <r>
    <s v="LV: niet duurzame goederen en diensten van het IVA ILVO"/>
    <s v="LV: niet duurzame goederen en diensten van het IVA ILVO"/>
    <s v="KD0-1KAH2ZZ-WT"/>
    <m/>
    <x v="0"/>
    <n v="3002"/>
    <n v="80.000000000000014"/>
    <s v="08. Landbouw"/>
    <x v="6"/>
    <s v="Vlaamse overheid"/>
    <x v="3"/>
    <x v="10"/>
    <s v="211 Basisfinanciering, werking, investeringen van de WI"/>
    <s v="211 Financement de base, fonctionnement, investissements des IS"/>
    <x v="5"/>
    <n v="2401.6000000000004"/>
  </r>
  <r>
    <s v="LV: duurzame goederen, materiaal, machines en vervoermiddelen  van het IVA ILVO"/>
    <s v="LV: duurzame goederen, materiaal, machines en vervoermiddelen  van het IVA ILVO"/>
    <s v="KD0-1KAH2ZZ-WT"/>
    <m/>
    <x v="0"/>
    <n v="1000"/>
    <n v="80"/>
    <s v="08. Landbouw"/>
    <x v="6"/>
    <s v="Vlaamse overheid"/>
    <x v="3"/>
    <x v="10"/>
    <s v="211 Basisfinanciering, werking, investeringen van de WI"/>
    <s v="211 Financement de base, fonctionnement, investissements des IS"/>
    <x v="5"/>
    <n v="800"/>
  </r>
  <r>
    <s v="DKB:Vlaamse Statistische Autoriteit"/>
    <s v="DKB:Vlaamse Statistische Autoriteit"/>
    <s v="PA0/1PE-A-2-AE/WT"/>
    <m/>
    <x v="0"/>
    <n v="600"/>
    <n v="100"/>
    <s v="11. Politieke en sociale systemen, structuren en processen"/>
    <x v="7"/>
    <s v="Vlaamse overheid"/>
    <x v="3"/>
    <x v="10"/>
    <s v="314 Subsidies voor studies, enquêtes, onderzoek-contracten, acties n.e.g."/>
    <s v="314 Subventions pour études, enquêtes, contrats de recherche, actions n.c.a."/>
    <x v="6"/>
    <n v="600"/>
  </r>
  <r>
    <s v="DKB: Subsidie aan Steunpunt Bestuurlijke Vernieuwing "/>
    <s v="DKB: Subsidie aan Steunpunt Bestuurlijke Vernieuwing "/>
    <s v="PA0/1PE-X-2-AI/WT"/>
    <m/>
    <x v="0"/>
    <n v="373"/>
    <n v="100"/>
    <s v="11. Politieke en sociale systemen, structuren en processen"/>
    <x v="7"/>
    <s v="Vlaamse overheid"/>
    <x v="3"/>
    <x v="10"/>
    <s v="313 Subsidies aan instellingen en verenigingen n.e.g."/>
    <s v="313 Subventions aux institutions et associations n.c.a."/>
    <x v="6"/>
    <n v="373"/>
  </r>
  <r>
    <s v="BZ: Studiekosten betreffende de regionale en lokale openbare besturen"/>
    <s v="BZ: Studiekosten betreffende de regionale en lokale openbare besturen"/>
    <s v="PJ0/1PN-C-2-AA/WT"/>
    <m/>
    <x v="0"/>
    <n v="320"/>
    <n v="100"/>
    <s v="11. Politieke en sociale systemen, structuren en processen"/>
    <x v="7"/>
    <s v="Vlaamse overheid"/>
    <x v="3"/>
    <x v="10"/>
    <s v="324 Subsidies voor studies, enquêtes, expertise-contracten, onderzoekcontracten, acties n.e.g."/>
    <s v="324 Subventions pour études, enquêtes, contrats d'expertise, contrats de recherche, actions n.c.a."/>
    <x v="6"/>
    <n v="320"/>
  </r>
  <r>
    <s v="ABB: werking en toelagen - ondersteuning beleidsgericht onderzoek"/>
    <s v="ABB: werking en toelagen - ondersteuning beleidsgericht onderzoek"/>
    <s v="PJ0/1PM-C-2-AF/WT"/>
    <m/>
    <x v="0"/>
    <n v="445"/>
    <n v="100"/>
    <s v="11. Politieke en sociale systemen, structuren en processen"/>
    <x v="7"/>
    <s v="Vlaamse overheid"/>
    <x v="3"/>
    <x v="10"/>
    <s v="313 Subsidies aan instellingen en verenigingen n.e.g."/>
    <s v="313 Subventions aux institutions et associations n.c.a."/>
    <x v="6"/>
    <n v="445"/>
  </r>
  <r>
    <s v="Waterbouwkundig Labo"/>
    <s v="Waterbouwkundig Labo"/>
    <s v="MBU-3MIF2AF-WT"/>
    <m/>
    <x v="0"/>
    <n v="3963"/>
    <n v="40"/>
    <s v="04. Transport, telecommunicatie en andere infrastructuur"/>
    <x v="11"/>
    <s v="Vlaamse overheid"/>
    <x v="3"/>
    <x v="10"/>
    <s v="313 Subsidies aan instellingen en verenigingen n.e.g."/>
    <s v="313 Subventions aux institutions et associations n.c.a."/>
    <x v="6"/>
    <n v="1585.2"/>
  </r>
  <r>
    <s v="IV: Dotatie aan het IVA &quot;Toerisme Vlaanderen&quot;"/>
    <s v="IV: Dotatie aan het IVA &quot;Toerisme Vlaanderen&quot;"/>
    <s v="DB0/1DG-F-2-AY/IS"/>
    <m/>
    <x v="0"/>
    <n v="500"/>
    <n v="20"/>
    <s v="11. Politieke en sociale systemen, structuren en processen"/>
    <x v="7"/>
    <s v="Vlaamse overheid"/>
    <x v="3"/>
    <x v="10"/>
    <s v="314 Subsidies voor studies, enquêtes, onderzoek-contracten, acties n.e.g."/>
    <s v="314 Subventions pour études, enquêtes, contrats de recherche, actions n.c.a."/>
    <x v="6"/>
    <n v="100"/>
  </r>
  <r>
    <s v="OV: Algemene werkingskosten - Beleidsvoorbereiding, beleidsondersteuning en beleidsevaluatie"/>
    <s v="OV: Algemene werkingskosten - Beleidsvoorbereiding, beleidsondersteuning en beleidsevaluatie"/>
    <s v="FB0/1FG-E-2-AN/WT"/>
    <m/>
    <x v="0"/>
    <n v="3109"/>
    <n v="98.327436474750712"/>
    <s v="09. Opvoeding"/>
    <x v="2"/>
    <s v="Vlaamse overheid"/>
    <x v="3"/>
    <x v="10"/>
    <s v="314 Subsidies voor studies, enquêtes, onderzoek-contracten, acties n.e.g."/>
    <s v="314 Subventions pour études, enquêtes, contrats de recherche, actions n.c.a."/>
    <x v="6"/>
    <n v="3056.9999999999995"/>
  </r>
  <r>
    <s v="OV: Universitair Steunpunt Toetsontwikkeling en Peilingen"/>
    <s v="OV: Universitair Steunpunt Toetsontwikkeling en Peilingen"/>
    <s v="FB0/1FG-E-2-AN/WT"/>
    <m/>
    <x v="0"/>
    <n v="1568"/>
    <n v="100"/>
    <s v="09. Opvoeding"/>
    <x v="2"/>
    <s v="Vlaamse overheid"/>
    <x v="3"/>
    <x v="10"/>
    <s v="410 O&amp;O-programma's en -projecten (subsidies en terugvorderbare voorschotten)"/>
    <s v="410 Programmes et projets de R&amp;D (subventions et avances récupérables)"/>
    <x v="0"/>
    <n v="1568"/>
  </r>
  <r>
    <s v="OV: Steunpunt Beleidsgericht Onderwijsonderzoek"/>
    <s v="OV: Steunpunt Beleidsgericht Onderwijsonderzoek"/>
    <s v="FB0/1FG-E-2-AN/WT"/>
    <m/>
    <x v="0"/>
    <n v="1559"/>
    <n v="100"/>
    <s v="09. Opvoeding"/>
    <x v="2"/>
    <s v="Vlaamse overheid"/>
    <x v="3"/>
    <x v="10"/>
    <s v="410 O&amp;O-programma's en -projecten (subsidies en terugvorderbare voorschotten)"/>
    <s v="410 Programmes et projets de R&amp;D (subventions et avances récupérables)"/>
    <x v="0"/>
    <n v="1559"/>
  </r>
  <r>
    <s v="Subside aan de Antwerp Management School"/>
    <s v="Subside aan de Antwerp Management School"/>
    <s v="FB0/1FE-E-2-AC/WT"/>
    <m/>
    <x v="0"/>
    <n v="1029"/>
    <n v="25"/>
    <s v="12. Algemene kennisvooruitgang: O&amp;O gefinancierd uit algemene universiteitsfondsen (AUF)"/>
    <x v="3"/>
    <s v="Vlaamse overheid"/>
    <x v="3"/>
    <x v="10"/>
    <s v="129 Vlerickschool voor Management"/>
    <s v="129 Vlerickschool voor Management"/>
    <x v="4"/>
    <n v="257.25"/>
  </r>
  <r>
    <s v="Subsidie aan de Vlerick Leuven Gent Management School"/>
    <s v="Subsidie aan de Vlerick Leuven Gent Management School"/>
    <s v="FB0/1FE-E-2-AC/WT"/>
    <m/>
    <x v="0"/>
    <n v="1992"/>
    <n v="25"/>
    <s v="12. Algemene kennisvooruitgang: O&amp;O gefinancierd uit algemene universiteitsfondsen (AUF)"/>
    <x v="3"/>
    <s v="Vlaamse overheid"/>
    <x v="3"/>
    <x v="10"/>
    <s v="129 Vlerickschool voor Management"/>
    <s v="129 Vlerickschool voor Management"/>
    <x v="4"/>
    <n v="498"/>
  </r>
  <r>
    <s v="Werkingsmiddelen Vlaamse autonome hogere zeevaartschool"/>
    <s v="Werkingsmiddelen Vlaamse autonome hogere zeevaartschool"/>
    <s v="FD0/1FE-E-2-AA/IS"/>
    <m/>
    <x v="0"/>
    <n v="5098"/>
    <n v="25"/>
    <s v="12. Algemene kennisvooruitgang: O&amp;O gefinancierd uit algemene universiteitsfondsen (AUF)"/>
    <x v="3"/>
    <s v="Vlaamse overheid"/>
    <x v="3"/>
    <x v="10"/>
    <s v="111 Werkingsuitkering Nederlandstalige instellingen"/>
    <s v="111 Allocation de fonctionnement institutions néerlandophones"/>
    <x v="4"/>
    <n v="1274.5"/>
  </r>
  <r>
    <s v="Werkingsuitkeringen Hoger Onderwijs"/>
    <s v="Werkingsuitkeringen Hoger Onderwijs"/>
    <s v="FD0/1FE-E-2-AA/WT"/>
    <m/>
    <x v="0"/>
    <n v="887501"/>
    <n v="25.32064752603096"/>
    <s v="12. Algemene kennisvooruitgang: O&amp;O gefinancierd uit algemene universiteitsfondsen (AUF)"/>
    <x v="3"/>
    <s v="Vlaamse overheid"/>
    <x v="3"/>
    <x v="10"/>
    <s v="111 Werkingsuitkering Nederlandstalige instellingen"/>
    <s v="111 Allocation de fonctionnement institutions néerlandophones"/>
    <x v="4"/>
    <n v="224721.00000000003"/>
  </r>
  <r>
    <s v="Projectmatig wetenschappelijk onderzoek"/>
    <s v="Projectmatig wetenschappelijk onderzoek"/>
    <s v="FD0/1FE-E-2-AA/WT"/>
    <m/>
    <x v="0"/>
    <n v="28574"/>
    <n v="100"/>
    <s v="06. Industriële productie en technologie"/>
    <x v="0"/>
    <s v="Vlaamse overheid"/>
    <x v="3"/>
    <x v="10"/>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28574"/>
  </r>
  <r>
    <s v="Subsidies in het kader van de versterking van de onderzoeksbetrokkenheid van de academische opleidingen aan de hogescholen"/>
    <s v="Subsidies in het kader van de versterking van de onderzoeksbetrokkenheid van de academische opleidingen aan de hogescholen"/>
    <s v="FD0/1FE-E-2-AA/WT"/>
    <m/>
    <x v="0"/>
    <n v="71178"/>
    <n v="100"/>
    <s v="12. Algemene kennisvooruitgang: O&amp;O gefinancierd uit algemene universiteitsfondsen (AUF)"/>
    <x v="3"/>
    <s v="Vlaamse overheid"/>
    <x v="3"/>
    <x v="10"/>
    <s v="111 Werkingsuitkering Nederlandstalige instellingen"/>
    <s v="111 Allocation de fonctionnement institutions néerlandophones"/>
    <x v="4"/>
    <n v="71178"/>
  </r>
  <r>
    <s v="Aanvullende werkingsmiddelen hoger onderwijs in Brussel"/>
    <s v="Aanvullende werkingsmiddelen hoger onderwijs in Brussel"/>
    <s v="FD0/1FE-E-2-AA/WT"/>
    <m/>
    <x v="0"/>
    <n v="8632"/>
    <n v="25"/>
    <s v="12. Algemene kennisvooruitgang: O&amp;O gefinancierd uit algemene universiteitsfondsen (AUF)"/>
    <x v="3"/>
    <s v="Vlaamse overheid"/>
    <x v="3"/>
    <x v="10"/>
    <s v="111 Werkingsuitkering Nederlandstalige instellingen"/>
    <s v="111 Allocation de fonctionnement institutions néerlandophones"/>
    <x v="4"/>
    <n v="2158"/>
  </r>
  <r>
    <s v="Bijdrage wettelijke en conventionele wergeversbijdragen universiteiten"/>
    <s v="Bijdrage wettelijke en conventionele wergeversbijdragen universiteiten"/>
    <s v="FD0/1FE-E-2-AA/WT"/>
    <m/>
    <x v="0"/>
    <n v="28682"/>
    <n v="25"/>
    <s v="12. Algemene kennisvooruitgang: O&amp;O gefinancierd uit algemene universiteitsfondsen (AUF)"/>
    <x v="3"/>
    <s v="Vlaamse overheid"/>
    <x v="3"/>
    <x v="10"/>
    <s v="143 Pensioenuitkeringen en werkgeversbijdragen"/>
    <s v="143 Allocations de retraite et cotisations patronales"/>
    <x v="4"/>
    <n v="7170.5"/>
  </r>
  <r>
    <s v="Toelagen studentenvoorzieningen voor het hoger onderwijs"/>
    <s v="Toelagen studentenvoorzieningen voor het hoger onderwijs"/>
    <s v="FD0/1FE-E-2-AA/WT"/>
    <m/>
    <x v="0"/>
    <n v="51613"/>
    <n v="25"/>
    <s v="12. Algemene kennisvooruitgang: O&amp;O gefinancierd uit algemene universiteitsfondsen (AUF)"/>
    <x v="3"/>
    <s v="Vlaamse overheid"/>
    <x v="3"/>
    <x v="10"/>
    <s v="142 Investeringen en werking sociale sector universiteiten"/>
    <s v="142 Investissements et fonctionnement secteur social universités"/>
    <x v="4"/>
    <n v="12903.25"/>
  </r>
  <r>
    <s v="Subsidie aan de Universiteit Antwerpen ten bate van het Instituut voor Ontwikkelingsbeleid en Beheer (IOB)"/>
    <s v="Subsidie aan de Universiteit Antwerpen ten bate van het Instituut voor Ontwikkelingsbeleid en Beheer (IOB)"/>
    <s v="FD0/1FE-E-2-AA/WT"/>
    <m/>
    <x v="0"/>
    <n v="2221"/>
    <n v="25"/>
    <s v="12. Algemene kennisvooruitgang: O&amp;O gefinancierd uit algemene universiteitsfondsen (AUF)"/>
    <x v="3"/>
    <s v="Vlaamse overheid"/>
    <x v="3"/>
    <x v="10"/>
    <s v="122 College voor Ontwikkelingslanden (RUCA)"/>
    <s v="122 College voor Ontwikkelingslanden (RUCA)"/>
    <x v="4"/>
    <n v="555.25"/>
  </r>
  <r>
    <s v="Subsidie aan de Universiteit Antwerpen ten behoeve van het Instituut voor Joodse Studies (IJS)"/>
    <s v="Subsidie aan de Universiteit Antwerpen ten behoeve van het Instituut voor Joodse Studies (IJS)"/>
    <s v="FD0/1FE-E-2-AA/WT"/>
    <m/>
    <x v="0"/>
    <n v="180"/>
    <n v="25"/>
    <s v="12. Algemene kennisvooruitgang: O&amp;O gefinancierd uit algemene universiteitsfondsen (AUF)"/>
    <x v="3"/>
    <s v="Vlaamse overheid"/>
    <x v="3"/>
    <x v="10"/>
    <s v="128 Universitair Instituut voor de Studie van het Jodendom - Martin Buber"/>
    <s v="128 Institut universitaire pour l'étude du judaïsme - Martin Buber"/>
    <x v="4"/>
    <n v="45"/>
  </r>
  <r>
    <s v="Subsdie aan de Vrije Universiteit Brussel ten behoeve van het Instituut voor Europese Studiën (IES)"/>
    <s v="Subsdie aan de Vrije Universiteit Brussel ten behoeve van het Instituut voor Europese Studiën (IES)"/>
    <s v="FD0/1FE-E-2-AA/WT"/>
    <m/>
    <x v="0"/>
    <n v="1987"/>
    <n v="25"/>
    <s v="12. Algemene kennisvooruitgang: O&amp;O gefinancierd uit algemene universiteitsfondsen (AUF)"/>
    <x v="3"/>
    <s v="Vlaamse overheid"/>
    <x v="3"/>
    <x v="10"/>
    <s v="122 College voor Ontwikkelingslanden (RUCA)"/>
    <s v="122 College voor Ontwikkelingslanden (RUCA)"/>
    <x v="4"/>
    <n v="496.75"/>
  </r>
  <r>
    <s v="Subsidie verleend aan het Instituut voor Tropische Geneeskunde 'Prins Leopold&quot; in Antwerpen"/>
    <s v="Subsidie verleend aan het Instituut voor Tropische Geneeskunde 'Prins Leopold&quot; in Antwerpen"/>
    <s v="FD0/1FE-E-2-AB/WT"/>
    <m/>
    <x v="0"/>
    <n v="10861"/>
    <n v="25"/>
    <s v="12. Algemene kennisvooruitgang: O&amp;O gefinancierd uit algemene universiteitsfondsen (AUF)"/>
    <x v="3"/>
    <s v="Vlaamse overheid"/>
    <x v="3"/>
    <x v="10"/>
    <s v="123 Instituut Tropische Geneeskunde - Antwerpen"/>
    <s v="123 Instituut Tropische Geneeskunde - Antwerpen"/>
    <x v="4"/>
    <n v="2715.25"/>
  </r>
  <r>
    <s v="Subsidie aan de evangelische theologische faculteit en de faculteit protestantse godsgeleerdheid"/>
    <s v="Subsidie aan de evangelische theologische faculteit en de faculteit protestantse godsgeleerdheid"/>
    <s v="FD0/1FE-E-2-AB/WT"/>
    <m/>
    <x v="0"/>
    <n v="896"/>
    <n v="25"/>
    <s v="12. Algemene kennisvooruitgang: O&amp;O gefinancierd uit algemene universiteitsfondsen (AUF)"/>
    <x v="3"/>
    <s v="Vlaamse overheid"/>
    <x v="3"/>
    <x v="10"/>
    <s v="111 Werkingsuitkering Nederlandstalige instellingen"/>
    <s v="111 Allocation de fonctionnement institutions néerlandophones"/>
    <x v="4"/>
    <n v="224"/>
  </r>
  <r>
    <s v="Subsidiëring open hoger onderwijs"/>
    <s v="Subsidiëring open hoger onderwijs"/>
    <s v="FD0/1FO-E-2-F/WT"/>
    <m/>
    <x v="0"/>
    <n v="644"/>
    <n v="25"/>
    <s v="09. Opvoeding"/>
    <x v="2"/>
    <s v="Vlaamse overheid"/>
    <x v="3"/>
    <x v="10"/>
    <s v="323 Subsidies aan instellingen en verenigingen n.e.g."/>
    <s v="323 Subventions aux institutions et associations n.c.a."/>
    <x v="6"/>
    <n v="161"/>
  </r>
  <r>
    <s v="Toelage associaties"/>
    <s v="Toelage associaties"/>
    <s v="FD0/1FO-E-2-F/WT"/>
    <m/>
    <x v="0"/>
    <n v="554"/>
    <n v="25"/>
    <s v="12. Algemene kennisvooruitgang: O&amp;O gefinancierd uit algemene universiteitsfondsen (AUF)"/>
    <x v="3"/>
    <s v="Vlaamse overheid"/>
    <x v="3"/>
    <x v="10"/>
    <s v="111 Werkingsuitkering Nederlandstalige instellingen"/>
    <s v="111 Allocation de fonctionnement institutions néerlandophones"/>
    <x v="4"/>
    <n v="138.5"/>
  </r>
  <r>
    <s v="Eigenaarsonderhoud vlaamse autonome hogescholen"/>
    <s v="Eigenaarsonderhoud vlaamse autonome hogescholen"/>
    <s v="FD0/1FG-E-2-AI/IS"/>
    <m/>
    <x v="0"/>
    <n v="797"/>
    <n v="25"/>
    <s v="12. Algemene kennisvooruitgang: O&amp;O gefinancierd uit algemene universiteitsfondsen (AUF)"/>
    <x v="3"/>
    <s v="Vlaamse overheid"/>
    <x v="3"/>
    <x v="10"/>
    <s v="323 Subsidies aan instellingen en verenigingen n.e.g."/>
    <s v="323 Subventions aux institutions et associations n.c.a."/>
    <x v="6"/>
    <n v="199.25"/>
  </r>
  <r>
    <s v="Investeringsmiddelen en eigenaarsonderhoud hogere zeevaartschool"/>
    <s v="Investeringsmiddelen en eigenaarsonderhoud hogere zeevaartschool"/>
    <s v="FD0/1FG-E-2-AI/IS"/>
    <m/>
    <x v="0"/>
    <n v="1194"/>
    <n v="25"/>
    <s v="12. Algemene kennisvooruitgang: O&amp;O gefinancierd uit algemene universiteitsfondsen (AUF)"/>
    <x v="3"/>
    <s v="Vlaamse overheid"/>
    <x v="3"/>
    <x v="10"/>
    <s v="111 Werkingsuitkering Nederlandstalige instellingen"/>
    <s v="111 Allocation de fonctionnement institutions néerlandophones"/>
    <x v="4"/>
    <n v="298.5"/>
  </r>
  <r>
    <s v="Kapitaaloverdrachten voor onroerende investeringen universitair onderwijs"/>
    <s v="Kapitaaloverdrachten voor onroerende investeringen universitair onderwijs"/>
    <s v="FD0/1FG-E-2-AI/WT"/>
    <m/>
    <x v="0"/>
    <n v="29561"/>
    <n v="25"/>
    <s v="12. Algemene kennisvooruitgang: O&amp;O gefinancierd uit algemene universiteitsfondsen (AUF)"/>
    <x v="3"/>
    <s v="Vlaamse overheid"/>
    <x v="3"/>
    <x v="10"/>
    <s v="144 Academische ziekenhuizen"/>
    <s v="144 Hôpitaux académiques"/>
    <x v="4"/>
    <n v="7390.25"/>
  </r>
  <r>
    <s v="Kapitaaloverdrachten voor onroerende investeringen ITG"/>
    <s v="Kapitaaloverdrachten voor onroerende investeringen ITG"/>
    <s v="FD0/1FG-E-2-AI/IS"/>
    <m/>
    <x v="0"/>
    <n v="701"/>
    <n v="25"/>
    <s v="12. Algemene kennisvooruitgang: O&amp;O gefinancierd uit algemene universiteitsfondsen (AUF)"/>
    <x v="3"/>
    <s v="Vlaamse overheid"/>
    <x v="3"/>
    <x v="10"/>
    <s v="123 Instituut Tropische Geneeskunde - Antwerpen"/>
    <s v="123 Instituut Tropische Geneeskunde - Antwerpen"/>
    <x v="4"/>
    <n v="175.25"/>
  </r>
  <r>
    <s v="Investeringen hoger onderwijs"/>
    <s v="Investeringen hoger onderwijs"/>
    <s v="FD0/1FG-E-2-AI/IS"/>
    <m/>
    <x v="0"/>
    <n v="25680"/>
    <n v="25"/>
    <s v="12. Algemene kennisvooruitgang: O&amp;O gefinancierd uit algemene universiteitsfondsen (AUF)"/>
    <x v="3"/>
    <s v="Vlaamse overheid"/>
    <x v="3"/>
    <x v="10"/>
    <s v="323 Subsidies aan instellingen en verenigingen n.e.g."/>
    <s v="323 Subventions aux institutions et associations n.c.a."/>
    <x v="6"/>
    <n v="6420"/>
  </r>
  <r>
    <s v="Studies, onderzoekingen en voorbereiding van wetenschappelijke congressen"/>
    <s v="Studies, onderzoekingen en voorbereiding van wetenschappelijke congressen"/>
    <s v="GB0/1GC-D-2-AA/WT"/>
    <m/>
    <x v="0"/>
    <n v="118"/>
    <n v="100"/>
    <s v="11. Politieke en sociale systemen, structuren en processen"/>
    <x v="7"/>
    <s v="Vlaamse overheid"/>
    <x v="3"/>
    <x v="10"/>
    <s v="314 Subsidies voor studies, enquêtes, onderzoek-contracten, acties n.e.g."/>
    <s v="314 Subventions pour études, enquêtes, contrats de recherche, actions n.c.a."/>
    <x v="6"/>
    <n v="118"/>
  </r>
  <r>
    <s v="WVG: Subsidie aan het Steunpunt Welzijn, Volksgezondheid en Gezin"/>
    <s v="WVG: Subsidie aan het Steunpunt Welzijn, Volksgezondheid en Gezin"/>
    <s v="GB0/1GC-D-2-AA/WT"/>
    <m/>
    <x v="0"/>
    <n v="570"/>
    <n v="100"/>
    <s v="07. Gezondheid"/>
    <x v="4"/>
    <s v="Vlaamse overheid"/>
    <x v="3"/>
    <x v="10"/>
    <s v="313 Subsidies aan instellingen en verenigingen n.e.g."/>
    <s v="313 Subventions aux institutions et associations n.c.a."/>
    <x v="6"/>
    <n v="570"/>
  </r>
  <r>
    <s v="WVG: Dotatie Kind en Gezin"/>
    <s v="WVG: Dotatie Kind en Gezin"/>
    <s v="GB0/1GF-D-2-AY/IS"/>
    <m/>
    <x v="0"/>
    <n v="123.08499999999999"/>
    <n v="40.827883170166956"/>
    <s v="11. Politieke en sociale systemen, structuren en processen"/>
    <x v="7"/>
    <s v="Vlaamse overheid"/>
    <x v="3"/>
    <x v="10"/>
    <s v="323 Subsidies aan instellingen en verenigingen n.e.g."/>
    <s v="323 Subventions aux institutions et associations n.c.a."/>
    <x v="6"/>
    <n v="50.252999999999993"/>
  </r>
  <r>
    <s v="WVG: IVA Vlaams Agentschap voor Personen met een Handicap"/>
    <s v="WVG: IVA Vlaams Agentschap voor Personen met een Handicap"/>
    <s v="GB0/1GG-D-2-AY/IS"/>
    <m/>
    <x v="0"/>
    <n v="300"/>
    <n v="100"/>
    <s v="11. Politieke en sociale systemen, structuren en processen"/>
    <x v="7"/>
    <s v="Vlaamse overheid"/>
    <x v="3"/>
    <x v="10"/>
    <s v="323 Subsidies aan instellingen en verenigingen n.e.g."/>
    <s v="323 Subventions aux institutions et associations n.c.a."/>
    <x v="6"/>
    <n v="300"/>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1GD-D-2-AA/WT"/>
    <m/>
    <x v="0"/>
    <n v="1095"/>
    <n v="100"/>
    <s v="07. Gezondheid"/>
    <x v="4"/>
    <s v="Vlaamse overheid"/>
    <x v="3"/>
    <x v="10"/>
    <s v="314 Subsidies voor studies, enquêtes, onderzoek-contracten, acties n.e.g."/>
    <s v="314 Subventions pour études, enquêtes, contrats de recherche, actions n.c.a."/>
    <x v="6"/>
    <n v="1095"/>
  </r>
  <r>
    <s v="Subsidies aan erkende centra voor menselijke erfelijkheid"/>
    <s v="Subsidies aan erkende centra voor menselijke erfelijkheid"/>
    <s v="GE0/1GD-D-2-AC/WT"/>
    <m/>
    <x v="0"/>
    <n v="2300"/>
    <n v="35"/>
    <s v="07. Gezondheid"/>
    <x v="4"/>
    <s v="Vlaamse overheid"/>
    <x v="3"/>
    <x v="10"/>
    <s v="323 Subsidies aan instellingen en verenigingen n.e.g."/>
    <s v="323 Subventions aux institutions et associations n.c.a."/>
    <x v="6"/>
    <n v="805"/>
  </r>
  <r>
    <s v="CJSM: Enquêtes, studies en audits"/>
    <s v="CJSM: Enquêtes, studies en audits"/>
    <s v="HB0/1HC-I-2-AH/WT"/>
    <m/>
    <x v="0"/>
    <n v="134"/>
    <n v="100"/>
    <s v="10. Cultuur, recreatie, godsdienst en media"/>
    <x v="5"/>
    <s v="Vlaamse overheid"/>
    <x v="3"/>
    <x v="10"/>
    <s v="314 Subsidies voor studies, enquêtes, onderzoek-contracten, acties n.e.g."/>
    <s v="314 Subventions pour études, enquêtes, contrats de recherche, actions n.c.a."/>
    <x v="6"/>
    <n v="134"/>
  </r>
  <r>
    <s v="Wetenschappelijke steunpunten en jeugdonderzoeksplatform"/>
    <s v="Wetenschappelijke steunpunten en jeugdonderzoeksplatform"/>
    <s v="HB0/1HC-I-2-AH/WT"/>
    <m/>
    <x v="0"/>
    <n v="730"/>
    <n v="100"/>
    <s v="10. Cultuur, recreatie, godsdienst en media"/>
    <x v="5"/>
    <s v="Vlaamse overheid"/>
    <x v="3"/>
    <x v="10"/>
    <s v="313 Subsidies aan instellingen en verenigingen n.e.g."/>
    <s v="313 Subventions aux institutions et associations n.c.a."/>
    <x v="6"/>
    <n v="730"/>
  </r>
  <r>
    <s v="Interne Stromen -Agentschap Sport Vlaanderen"/>
    <s v="Interne Stromen -Agentschap Sport Vlaanderen"/>
    <s v="HB0/1HF-G-2-AY/IS"/>
    <m/>
    <x v="0"/>
    <n v="598"/>
    <n v="40.468227424749166"/>
    <s v="10. Cultuur, recreatie, godsdienst en media"/>
    <x v="5"/>
    <s v="Vlaamse overheid"/>
    <x v="3"/>
    <x v="10"/>
    <s v="313 Subsidies aan instellingen en verenigingen n.e.g."/>
    <s v="313 Subventions aux institutions et associations n.c.a."/>
    <x v="6"/>
    <n v="242"/>
  </r>
  <r>
    <s v="CJSM: Koninklijke Academie voor Nederlandse Taal- en Letterkunde - Gent"/>
    <s v="CJSM: Koninklijke Academie voor Nederlandse Taal- en Letterkunde - Gent"/>
    <s v="HD0/1HE-I-2-AP/IS"/>
    <m/>
    <x v="0"/>
    <n v="130"/>
    <n v="76.923076923076934"/>
    <s v="10. Cultuur, recreatie, godsdienst en media"/>
    <x v="5"/>
    <s v="Vlaamse overheid"/>
    <x v="3"/>
    <x v="10"/>
    <s v="220 Academies"/>
    <s v="220 Académies"/>
    <x v="5"/>
    <n v="100.00000000000001"/>
  </r>
  <r>
    <s v="CJSM:Dotatie aan het IVA DAB KMSKA"/>
    <s v="CJSM:Dotatie aan het IVA DAB KMSKA"/>
    <s v="HD0/1HE-I-2-AP/IS"/>
    <m/>
    <x v="0"/>
    <n v="3047"/>
    <n v="55.004922874958972"/>
    <s v="10. Cultuur, recreatie, godsdienst en media"/>
    <x v="5"/>
    <s v="Vlaamse overheid"/>
    <x v="3"/>
    <x v="10"/>
    <s v="211 Basisfinanciering, werking, investeringen van de WI"/>
    <s v="211 Financement de base, fonctionnement, investissements des IS"/>
    <x v="5"/>
    <n v="1676"/>
  </r>
  <r>
    <s v="WSE: studies en onderzoek"/>
    <s v="WSE: studies en onderzoek"/>
    <s v="JB0/1JD-G-2-AA/WT"/>
    <m/>
    <x v="0"/>
    <n v="1088"/>
    <n v="100"/>
    <s v="11. Politieke en sociale systemen, structuren en processen"/>
    <x v="7"/>
    <s v="Vlaamse overheid"/>
    <x v="3"/>
    <x v="10"/>
    <s v="314 Subsidies voor studies, enquêtes, onderzoek-contracten, acties n.e.g."/>
    <s v="314 Subventions pour études, enquêtes, contrats de recherche, actions n.c.a."/>
    <x v="6"/>
    <n v="1088"/>
  </r>
  <r>
    <s v="WSE: uitgaven in het kader van tewerkstellingsbegeleiding"/>
    <s v="WSE: uitgaven in het kader van tewerkstellingsbegeleiding"/>
    <s v="JB0/1JD-G-2-AA/WT"/>
    <m/>
    <x v="0"/>
    <n v="600"/>
    <n v="100"/>
    <s v="11. Politieke en sociale systemen, structuren en processen"/>
    <x v="7"/>
    <s v="Vlaamse overheid"/>
    <x v="3"/>
    <x v="10"/>
    <s v="314 Subsidies voor studies, enquêtes, onderzoek-contracten, acties n.e.g."/>
    <s v="314 Subventions pour études, enquêtes, contrats de recherche, actions n.c.a."/>
    <x v="6"/>
    <n v="600"/>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1KDH2CA-WT"/>
    <m/>
    <x v="0"/>
    <n v="2146"/>
    <n v="80"/>
    <s v="08. Landbouw"/>
    <x v="6"/>
    <s v="Vlaamse overheid"/>
    <x v="3"/>
    <x v="10"/>
    <s v="313 Subsidies aan instellingen en verenigingen n.e.g."/>
    <s v="313 Subventions aux institutions et associations n.c.a."/>
    <x v="6"/>
    <n v="1716.8"/>
  </r>
  <r>
    <s v="Dotatie aan het eigen vermogen ILVO in het kader van het onderzoek en de ontwikkeling naar meer duurzame landbouwsystemen"/>
    <s v="Dotatie aan het eigen vermogen ILVO in het kader van het onderzoek en de ontwikkeling naar meer duurzame landbouwsystemen"/>
    <s v="KB0-1KFH2EY-IS"/>
    <m/>
    <x v="0"/>
    <n v="1483"/>
    <n v="80"/>
    <s v="08. Landbouw"/>
    <x v="6"/>
    <s v="Vlaamse overheid"/>
    <x v="3"/>
    <x v="10"/>
    <s v="211 Basisfinanciering, werking, investeringen van de WI"/>
    <s v="211 Financement de base, fonctionnement, investissements des IS"/>
    <x v="5"/>
    <n v="1186.4000000000001"/>
  </r>
  <r>
    <s v="EV ILVO voor onderhoud en werken aan onroerende goederen"/>
    <s v="EV ILVO voor onderhoud en werken aan onroerende goederen"/>
    <s v="KB0-1KFH2EY-IS"/>
    <m/>
    <x v="0"/>
    <n v="3647"/>
    <n v="80"/>
    <s v="08. Landbouw"/>
    <x v="6"/>
    <s v="Vlaamse overheid"/>
    <x v="3"/>
    <x v="10"/>
    <s v="211 Basisfinanciering, werking, investeringen van de WI"/>
    <s v="211 Financement de base, fonctionnement, investissements des IS"/>
    <x v="5"/>
    <n v="2917.6"/>
  </r>
  <r>
    <s v="Interne stromen EV ILVO (Fonds voor Landbouw en Visserij)"/>
    <s v="Interne stromen EV ILVO (Fonds voor Landbouw en Visserij)"/>
    <s v="KB0-1KDH4CY-IS"/>
    <m/>
    <x v="0"/>
    <n v="634"/>
    <n v="80"/>
    <s v="08. Landbouw"/>
    <x v="6"/>
    <s v="Vlaamse overheid"/>
    <x v="3"/>
    <x v="10"/>
    <s v="211 Basisfinanciering, werking, investeringen van de WI"/>
    <s v="211 Financement de base, fonctionnement, investissements des IS"/>
    <x v="5"/>
    <n v="507.2"/>
  </r>
  <r>
    <s v="Dotatie aan het Eigen Vermogen ILVO voor onderzoek ikv IHD/PAS (emissiereducties veeteeltsector)"/>
    <s v="Dotatie aan het Eigen Vermogen ILVO voor onderzoek ikv IHD/PAS (emissiereducties veeteeltsector)"/>
    <s v="KB0-1KFH2EY-IS"/>
    <m/>
    <x v="0"/>
    <n v="457"/>
    <n v="80"/>
    <s v="08. Landbouw"/>
    <x v="6"/>
    <s v="Vlaamse overheid"/>
    <x v="3"/>
    <x v="10"/>
    <s v="211 Basisfinanciering, werking, investeringen van de WI"/>
    <s v="211 Financement de base, fonctionnement, investissements des IS"/>
    <x v="5"/>
    <n v="365.6"/>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B0-1KFH2EY-IS"/>
    <m/>
    <x v="0"/>
    <n v="342"/>
    <n v="55.000000000000007"/>
    <s v="08. Landbouw"/>
    <x v="6"/>
    <s v="Vlaamse overheid"/>
    <x v="3"/>
    <x v="10"/>
    <s v="211 Basisfinanciering, werking, investeringen van de WI"/>
    <s v="211 Financement de base, fonctionnement, investissements des IS"/>
    <x v="5"/>
    <n v="188.10000000000002"/>
  </r>
  <r>
    <s v="DATABANK ONDERGROND VLAANDEREN, VLAAMSE GEOTHEEK, BODEMBESCHERMING EN NATUURLIJKE RIJKDOMMEN (INCL. UITGAVEN EU COFINANCIERING)"/>
    <s v="DATABANK ONDERGROND VLAANDEREN, VLAAMSE GEOTHEEK, BODEMBESCHERMING EN NATUURLIJKE RIJKDOMMEN (INCL. UITGAVEN EU COFINANCIERING)"/>
    <s v="QB0-1QCH2EA-WT"/>
    <m/>
    <x v="0"/>
    <n v="144"/>
    <n v="100"/>
    <s v="02. Milieubeheer en milieuzorg"/>
    <x v="9"/>
    <s v="Vlaamse overheid"/>
    <x v="3"/>
    <x v="10"/>
    <s v="314 Subsidies voor studies, enquêtes, onderzoek-contracten, acties n.e.g."/>
    <s v="314 Subventions pour études, enquêtes, contrats de recherche, actions n.c.a."/>
    <x v="6"/>
    <n v="144"/>
  </r>
  <r>
    <s v="Dotatie aan VITO voor de financiering van de referentietaken"/>
    <s v="Dotatie aan VITO voor de financiering van de referentietaken"/>
    <s v="QB0-1QCH2OU-IS"/>
    <m/>
    <x v="0"/>
    <n v="2716"/>
    <n v="100"/>
    <s v="02. Milieubeheer en milieuzorg"/>
    <x v="9"/>
    <s v="Vlaamse overheid"/>
    <x v="3"/>
    <x v="10"/>
    <s v="236 VITO - Vlaamse Instelling voor Technologisch Onderzoek"/>
    <s v="236 VITO - Vlaamse Instelling voor Technologisch Onderzoek"/>
    <x v="5"/>
    <n v="2716"/>
  </r>
  <r>
    <s v="INKOMENSOVERDRACHTEN BINNEN EEN INSTITUTIONELE GROEP - AAN ADMINISTRATIEVE OPENBARE INSTELLINGEN (AOI) - EVA VLAAMSE LANDMAATSCHAPPIJ VOOR PLATTELANDSBELEID"/>
    <s v="INKOMENSOVERDRACHTEN BINNEN EEN INSTITUTIONELE GROEP - AAN ADMINISTRATIEVE OPENBARE INSTELLINGEN (AOI) - EVA VLAAMSE LANDMAATSCHAPPIJ VOOR PLATTELANDSBELEID"/>
    <s v="QBX-3QCH2GY-IS"/>
    <m/>
    <x v="0"/>
    <n v="124"/>
    <n v="100"/>
    <s v="02. Milieubeheer en milieuzorg"/>
    <x v="9"/>
    <s v="Vlaamse overheid"/>
    <x v="3"/>
    <x v="10"/>
    <s v="630 Fonds voor Preventie en Sanering inzake Milieu en Natuur"/>
    <s v="630 Fonds voor Preventie en Sanering inzake Milieu en Natuur"/>
    <x v="1"/>
    <n v="124"/>
  </r>
  <r>
    <s v="LNE: Aankoop van materiaal voor uitrusting van het IVA Instituut voor Natuur- en Bosonderzoek"/>
    <s v="LNE: Aankoop van materiaal voor uitrusting van het IVA Instituut voor Natuur- en Bosonderzoek"/>
    <s v="QC0-1QCH2FF-WT"/>
    <m/>
    <x v="0"/>
    <n v="237"/>
    <n v="100"/>
    <s v="02. Milieubeheer en milieuzorg"/>
    <x v="9"/>
    <s v="Vlaamse overheid"/>
    <x v="3"/>
    <x v="10"/>
    <s v="211 Basisfinanciering, werking, investeringen van de WI"/>
    <s v="211 Financement de base, fonctionnement, investissements des IS"/>
    <x v="5"/>
    <n v="237"/>
  </r>
  <r>
    <s v="LNE: Aankoop van niet-duurzame goederen en diensten van het IVA Instituut voor Natuur- en Bosonderzoek"/>
    <s v="LNE: Aankoop van niet-duurzame goederen en diensten van het IVA Instituut voor Natuur- en Bosonderzoek"/>
    <s v="QC0-1QCH2FF-WT"/>
    <m/>
    <x v="0"/>
    <n v="1862"/>
    <n v="55.000000000000007"/>
    <s v="02. Milieubeheer en milieuzorg"/>
    <x v="9"/>
    <s v="Vlaamse overheid"/>
    <x v="3"/>
    <x v="10"/>
    <s v="211 Basisfinanciering, werking, investeringen van de WI"/>
    <s v="211 Financement de base, fonctionnement, investissements des IS"/>
    <x v="5"/>
    <n v="1024.1000000000001"/>
  </r>
  <r>
    <s v="LNE: Algemene werkingstoelage aan openbare waterdistributienetwerken"/>
    <s v="LNE: Algemene werkingstoelage aan openbare waterdistributienetwerken"/>
    <s v="QC0-1QCH2FF-WT"/>
    <m/>
    <x v="0"/>
    <n v="4905.393386300193"/>
    <n v="40.004088307440725"/>
    <s v="02. Milieubeheer en milieuzorg"/>
    <x v="9"/>
    <s v="Vlaamse overheid"/>
    <x v="3"/>
    <x v="10"/>
    <s v="630 Fonds voor Preventie en Sanering inzake Milieu en Natuur"/>
    <s v="630 Fonds voor Preventie en Sanering inzake Milieu en Natuur"/>
    <x v="1"/>
    <n v="1962.3579020828861"/>
  </r>
  <r>
    <s v="LNE: Allerhande uitgaven met betrekking tot het project milieu en gezondheid"/>
    <s v="LNE: Allerhande uitgaven met betrekking tot het project milieu en gezondheid"/>
    <s v="QB0-1QCH2NA-WT"/>
    <m/>
    <x v="0"/>
    <n v="215"/>
    <n v="100"/>
    <s v="02. Milieubeheer en milieuzorg"/>
    <x v="9"/>
    <s v="Vlaamse overheid"/>
    <x v="3"/>
    <x v="10"/>
    <s v="324 Subsidies voor studies, enquêtes, expertise-contracten, onderzoekcontracten, acties n.e.g."/>
    <s v="324 Subventions pour études, enquêtes, contrats d'expertise, contrats de recherche, actions n.c.a."/>
    <x v="6"/>
    <n v="215"/>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QB0-1QCH2EA-WT"/>
    <m/>
    <x v="0"/>
    <n v="281"/>
    <n v="54.999999999999993"/>
    <s v="02. Milieubeheer en milieuzorg"/>
    <x v="9"/>
    <s v="Vlaamse overheid"/>
    <x v="3"/>
    <x v="10"/>
    <s v="314 Subsidies voor studies, enquêtes, onderzoek-contracten, acties n.e.g."/>
    <s v="314 Subventions pour études, enquêtes, contrats de recherche, actions n.c.a."/>
    <x v="6"/>
    <n v="154.54999999999998"/>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QB0-1QCH2EA-WT"/>
    <m/>
    <x v="0"/>
    <n v="280"/>
    <n v="100"/>
    <s v="02. Milieubeheer en milieuzorg"/>
    <x v="9"/>
    <s v="Vlaamse overheid"/>
    <x v="3"/>
    <x v="10"/>
    <s v="314 Subsidies voor studies, enquêtes, onderzoek-contracten, acties n.e.g."/>
    <s v="314 Subventions pour études, enquêtes, contrats de recherche, actions n.c.a."/>
    <x v="6"/>
    <n v="280"/>
  </r>
  <r>
    <s v="LNE: MINA FONDS - bodemsanering"/>
    <s v="LNE: MINA FONDS - bodemsanering"/>
    <s v="QBX-3QCH2EV-IS"/>
    <m/>
    <x v="0"/>
    <n v="395"/>
    <n v="100"/>
    <s v="02. Milieubeheer en milieuzorg"/>
    <x v="9"/>
    <s v="Vlaamse overheid"/>
    <x v="3"/>
    <x v="10"/>
    <s v="630 Fonds voor Preventie en Sanering inzake Milieu en Natuur"/>
    <s v="630 Fonds voor Preventie en Sanering inzake Milieu en Natuur"/>
    <x v="1"/>
    <n v="395"/>
  </r>
  <r>
    <s v="LNE: MINA FONDS - MAP"/>
    <s v="LNE: MINA FONDS - MAP"/>
    <s v="QBX-3QCH2DY-IS"/>
    <m/>
    <x v="0"/>
    <n v="627"/>
    <n v="100"/>
    <s v="02. Milieubeheer en milieuzorg"/>
    <x v="9"/>
    <s v="Vlaamse overheid"/>
    <x v="3"/>
    <x v="10"/>
    <s v="324 Subsidies voor studies, enquêtes, expertise-contracten, onderzoekcontracten, acties n.e.g."/>
    <s v="324 Subventions pour études, enquêtes, contrats d'expertise, contrats de recherche, actions n.c.a."/>
    <x v="6"/>
    <n v="627"/>
  </r>
  <r>
    <s v="LNE: NORMERING VAN ZENDANTENNES"/>
    <s v="LNE: NORMERING VAN ZENDANTENNES"/>
    <s v="QB0-1QCH2NA-WT"/>
    <m/>
    <x v="0"/>
    <n v="199"/>
    <n v="100"/>
    <s v="02. Milieubeheer en milieuzorg"/>
    <x v="9"/>
    <s v="Vlaamse overheid"/>
    <x v="3"/>
    <x v="10"/>
    <s v="630 Fonds voor Preventie en Sanering inzake Milieu en Natuur"/>
    <s v="630 Fonds voor Preventie en Sanering inzake Milieu en Natuur"/>
    <x v="1"/>
    <n v="199"/>
  </r>
  <r>
    <s v="LNE: Uitgaven met betrekking tot lucht- en hinderthema's"/>
    <s v="LNE: Uitgaven met betrekking tot lucht- en hinderthema's"/>
    <s v="QBX-3QCH2NA-WT"/>
    <m/>
    <x v="0"/>
    <n v="169"/>
    <n v="100"/>
    <s v="02. Milieubeheer en milieuzorg"/>
    <x v="9"/>
    <s v="Vlaamse overheid"/>
    <x v="3"/>
    <x v="10"/>
    <s v="630 Fonds voor Preventie en Sanering inzake Milieu en Natuur"/>
    <s v="630 Fonds voor Preventie en Sanering inzake Milieu en Natuur"/>
    <x v="1"/>
    <n v="169"/>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QBX-3QCH2OA-WT"/>
    <m/>
    <x v="0"/>
    <n v="312"/>
    <n v="100"/>
    <s v="02. Milieubeheer en milieuzorg"/>
    <x v="9"/>
    <s v="Vlaamse overheid"/>
    <x v="3"/>
    <x v="10"/>
    <s v="630 Fonds voor Preventie en Sanering inzake Milieu en Natuur"/>
    <s v="630 Fonds voor Preventie en Sanering inzake Milieu en Natuur"/>
    <x v="1"/>
    <n v="312"/>
  </r>
  <r>
    <s v="LNE: Wedden en toelagen IVA Instituut voor Natuur- en Bosonderzoek"/>
    <s v="LNE: Wedden en toelagen IVA Instituut voor Natuur- en Bosonderzoek"/>
    <s v="QC0-1QAH2ZZ-LO"/>
    <m/>
    <x v="0"/>
    <n v="12877"/>
    <n v="45"/>
    <s v="02. Milieubeheer en milieuzorg"/>
    <x v="9"/>
    <s v="Vlaamse overheid"/>
    <x v="3"/>
    <x v="10"/>
    <s v="211 Basisfinanciering, werking, investeringen van de WI"/>
    <s v="211 Financement de base, fonctionnement, investissements des IS"/>
    <x v="5"/>
    <n v="5794.65"/>
  </r>
  <r>
    <s v="MOW: Aankoop van specifieke machines, meubelen, materiaal en vervoermiddelen te land en te water (afdeling Waterbouwkundig Laboratorium)"/>
    <s v="MOW: Aankoop van specifieke machines, meubelen, materiaal en vervoermiddelen te land en te water (afdeling Waterbouwkundig Laboratorium)"/>
    <s v="MB0/1MI-F-2-AE/WT"/>
    <m/>
    <x v="0"/>
    <n v="500"/>
    <n v="20"/>
    <s v="04. Transport, telecommunicatie en andere infrastructuur"/>
    <x v="11"/>
    <s v="Vlaamse overheid"/>
    <x v="3"/>
    <x v="10"/>
    <s v="211 Basisfinanciering, werking, investeringen van de WI"/>
    <s v="211 Financement de base, fonctionnement, investissements des IS"/>
    <x v="5"/>
    <n v="100"/>
  </r>
  <r>
    <s v="LNE: Werkingsdotatie aan het IVA Vlaamse Milieumaatschappij (VMM)"/>
    <s v="LNE: Werkingsdotatie aan het IVA Vlaamse Milieumaatschappij (VMM)"/>
    <s v="QB0-1QCH2DW-IS"/>
    <m/>
    <x v="0"/>
    <n v="6244"/>
    <n v="23.078155028827677"/>
    <s v="08. Landbouw"/>
    <x v="6"/>
    <s v="Vlaamse overheid"/>
    <x v="3"/>
    <x v="10"/>
    <s v="324 Subsidies voor studies, enquêtes, expertise-contracten, onderzoekcontracten, acties n.e.g."/>
    <s v="324 Subventions pour études, enquêtes, contrats d'expertise, contrats de recherche, actions n.c.a."/>
    <x v="6"/>
    <n v="1441"/>
  </r>
  <r>
    <s v="LUCHT - DE MILIEUKWALITEIT VAN DE LEEFOMGEVING VERHOGEN: LUCHT"/>
    <s v="LUCHT - DE MILIEUKWALITEIT VAN DE LEEFOMGEVING VERHOGEN: LUCHT"/>
    <s v="QBX-3QCH2HA-WT"/>
    <m/>
    <x v="0"/>
    <n v="539"/>
    <n v="100"/>
    <s v="02. Milieubeheer en milieuzorg"/>
    <x v="9"/>
    <s v="Vlaamse overheid"/>
    <x v="3"/>
    <x v="10"/>
    <s v="314 Subsidies voor studies, enquêtes, onderzoek-contracten, acties n.e.g."/>
    <s v="314 Subventions pour études, enquêtes, contrats de recherche, actions n.c.a."/>
    <x v="6"/>
    <n v="539"/>
  </r>
  <r>
    <s v="OMG: DOTATIE OVAM VOOR DUURZAAM BEHEER VAN MATERIALENKRINGLOPEN EN AFVALSTOFFEN"/>
    <s v="OMG: DOTATIE OVAM VOOR DUURZAAM BEHEER VAN MATERIALENKRINGLOPEN EN AFVALSTOFFEN"/>
    <s v="QBX-3QCH2EV-IS"/>
    <m/>
    <x v="0"/>
    <n v="1907"/>
    <n v="100"/>
    <s v="02. Milieubeheer en milieuzorg"/>
    <x v="9"/>
    <s v="Vlaamse overheid"/>
    <x v="3"/>
    <x v="10"/>
    <s v="630 Fonds voor Preventie en Sanering inzake Milieu en Natuur"/>
    <s v="630 Fonds voor Preventie en Sanering inzake Milieu en Natuur"/>
    <x v="1"/>
    <n v="1907"/>
  </r>
  <r>
    <s v="BZ: HET STEUNPUNT - THEMA INBURGERING EN INTEGRATIE"/>
    <s v="BZ: HET STEUNPUNT - THEMA INBURGERING EN INTEGRATIE"/>
    <s v="PJ0/1PF-C-2-AE/WT"/>
    <m/>
    <x v="0"/>
    <n v="200"/>
    <n v="100"/>
    <s v="11. Politieke en sociale systemen, structuren en processen"/>
    <x v="7"/>
    <s v="Vlaamse overheid"/>
    <x v="3"/>
    <x v="10"/>
    <s v="313 Subsidies aan instellingen en verenigingen n.e.g."/>
    <s v="313 Subventions aux institutions et associations n.c.a."/>
    <x v="6"/>
    <n v="200"/>
  </r>
  <r>
    <s v="LNE: Overeenkomsten i.v.m. het energiebeleid en de toepassing van de flexibele mechanismen uit het protocol van Kyoto"/>
    <s v="LNE: Overeenkomsten i.v.m. het energiebeleid en de toepassing van de flexibele mechanismen uit het protocol van Kyoto"/>
    <s v="KB0-1KFH2EY-IS"/>
    <m/>
    <x v="0"/>
    <n v="500"/>
    <n v="80"/>
    <s v="08. Landbouw"/>
    <x v="6"/>
    <s v="Vlaamse overheid"/>
    <x v="3"/>
    <x v="10"/>
    <s v="211 Basisfinanciering, werking, investeringen van de WI"/>
    <s v="211 Financement de base, fonctionnement, investissements des IS"/>
    <x v="5"/>
    <n v="400"/>
  </r>
  <r>
    <s v="ROW: onroerend erfgoed - externe studies"/>
    <s v="ROW: onroerend erfgoed - externe studies"/>
    <s v="QG0-1QGA2AA-WT"/>
    <m/>
    <x v="0"/>
    <n v="344"/>
    <n v="100"/>
    <s v="04. Transport, telecommunicatie en andere infrastructuur"/>
    <x v="11"/>
    <s v="Vlaamse overheid"/>
    <x v="3"/>
    <x v="10"/>
    <s v="314 Subsidies voor studies, enquêtes, onderzoek-contracten, acties n.e.g."/>
    <s v="314 Subventions pour études, enquêtes, contrats de recherche, actions n.c.a."/>
    <x v="6"/>
    <n v="344"/>
  </r>
  <r>
    <s v="ROW: onroerend erfgoed - lonen en lasten"/>
    <s v="ROW: onroerend erfgoed - lonen en lasten"/>
    <s v="QG0-1QAA2ZZ-LO"/>
    <m/>
    <x v="0"/>
    <n v="16589"/>
    <n v="30.620000000000005"/>
    <s v="11. Politieke en sociale systemen, structuren en processen"/>
    <x v="7"/>
    <s v="Vlaamse overheid"/>
    <x v="3"/>
    <x v="10"/>
    <s v="211 Basisfinanciering, werking, investeringen van de WI"/>
    <s v="211 Financement de base, fonctionnement, investissements des IS"/>
    <x v="5"/>
    <n v="5079.5518000000002"/>
  </r>
  <r>
    <s v="ROW: Uitgaven met betrekking tot onderzoek en monitoring in het beleidsdomein huisvesting"/>
    <s v="ROW: Uitgaven met betrekking tot onderzoek en monitoring in het beleidsdomein huisvesting"/>
    <s v="NE0/1NE-C-2-AA/WT"/>
    <m/>
    <x v="0"/>
    <n v="100"/>
    <n v="100"/>
    <s v="04. Transport, telecommunicatie en andere infrastructuur"/>
    <x v="11"/>
    <s v="Vlaamse overheid"/>
    <x v="3"/>
    <x v="10"/>
    <s v="314 Subsidies voor studies, enquêtes, onderzoek-contracten, acties n.e.g."/>
    <s v="314 Subventions pour études, enquêtes, contrats de recherche, actions n.c.a."/>
    <x v="6"/>
    <n v="100"/>
  </r>
  <r>
    <s v="THEMAOVERSCHRIJDEND INSTRUMENTARIUM OMGEVING - VERGROENING VAN DE ECONOMIE"/>
    <s v="THEMAOVERSCHRIJDEND INSTRUMENTARIUM OMGEVING - VERGROENING VAN DE ECONOMIE"/>
    <s v="QBX-3QCH2OC-WT"/>
    <m/>
    <x v="0"/>
    <n v="234"/>
    <n v="100"/>
    <s v="02. Milieubeheer en milieuzorg"/>
    <x v="9"/>
    <s v="Vlaamse overheid"/>
    <x v="3"/>
    <x v="10"/>
    <s v="314 Subsidies voor studies, enquêtes, onderzoek-contracten, acties n.e.g."/>
    <s v="314 Subventions pour études, enquêtes, contrats de recherche, actions n.c.a."/>
    <x v="6"/>
    <n v="234"/>
  </r>
  <r>
    <s v="UITVOERING VAN MAATREGELENPROGRAMMA'S IN HET KADER VAN STROOMGEBIEDBEHEERPLANNEN"/>
    <s v="UITVOERING VAN MAATREGELENPROGRAMMA'S IN HET KADER VAN STROOMGEBIEDBEHEERPLANNEN"/>
    <s v="QBX-3QCH2DA-WT"/>
    <m/>
    <x v="0"/>
    <n v="175"/>
    <n v="100"/>
    <s v="02. Milieubeheer en milieuzorg"/>
    <x v="9"/>
    <s v="Vlaamse overheid"/>
    <x v="3"/>
    <x v="10"/>
    <s v="314 Subsidies voor studies, enquêtes, onderzoek-contracten, acties n.e.g."/>
    <s v="314 Subventions pour études, enquêtes, contrats de recherche, actions n.c.a."/>
    <x v="6"/>
    <n v="175"/>
  </r>
  <r>
    <s v="Dierenwelzijn"/>
    <s v="Dierenwelzijn"/>
    <s v="1QF101"/>
    <m/>
    <x v="0"/>
    <n v="800"/>
    <n v="100"/>
    <s v="02. Milieubeheer en milieuzorg"/>
    <x v="9"/>
    <s v="Vlaamse overheid"/>
    <x v="3"/>
    <x v="10"/>
    <s v="314 Subsidies voor studies, enquêtes, onderzoek-contracten, acties n.e.g."/>
    <s v="314 Subventions pour études, enquêtes, contrats de recherche, actions n.c.a."/>
    <x v="6"/>
    <n v="800"/>
  </r>
  <r>
    <s v="Subside de fonctionnement à l'Institut  Wallon de l'Evaluation, de la Prospective et de la Statistique"/>
    <s v="Subside de fonctionnement à l'Institut  Wallon de l'Evaluation, de la Prospective et de la Statistique"/>
    <s v="09.11.41.01"/>
    <m/>
    <x v="0"/>
    <n v="5840"/>
    <n v="48"/>
    <s v="11. Politieke en sociale systemen, structuren en processen"/>
    <x v="7"/>
    <s v="Waals Gewest"/>
    <x v="4"/>
    <x v="10"/>
    <s v="314 Subsidies voor studies, enquêtes, onderzoek-contracten, acties n.e.g."/>
    <s v="314 Subventions pour études, enquêtes, contrats de recherche, actions n.c.a."/>
    <x v="6"/>
    <n v="2803.2"/>
  </r>
  <r>
    <s v="Subventions à l'Institut Jules Destrée"/>
    <s v="Subventions à l'Institut Jules Destrée"/>
    <s v="10.03.33.05"/>
    <m/>
    <x v="0"/>
    <n v="330"/>
    <n v="25"/>
    <s v="11. Politieke en sociale systemen, structuren en processen"/>
    <x v="7"/>
    <s v="Waals Gewest"/>
    <x v="4"/>
    <x v="10"/>
    <s v="314 Subsidies voor studies, enquêtes, onderzoek-contracten, acties n.e.g."/>
    <s v="314 Subventions pour études, enquêtes, contrats de recherche, actions n.c.a."/>
    <x v="6"/>
    <n v="82.5"/>
  </r>
  <r>
    <s v="Etudes et prestations de tiers"/>
    <s v="Etudes et prestations de tiers"/>
    <s v="13.02.12.03"/>
    <m/>
    <x v="0"/>
    <n v="399.99"/>
    <n v="10"/>
    <s v="04. Transport, telecommunicatie en andere infrastructuur"/>
    <x v="11"/>
    <s v="Waals Gewest"/>
    <x v="4"/>
    <x v="10"/>
    <s v="314 Subsidies voor studies, enquêtes, onderzoek-contracten, acties n.e.g."/>
    <s v="314 Subventions pour études, enquêtes, contrats de recherche, actions n.c.a."/>
    <x v="6"/>
    <n v="39.999000000000002"/>
  </r>
  <r>
    <s v="Subv. pour trav. aux adm. publ. subord., en ce compr. les trav. amélior. la sécurisat. des quart. urb., les trav. à exéc. aux bâtim. publ. y compr. ... - Plans triennaux"/>
    <s v="Subv. pour trav. aux adm. publ. subord., en ce compr. les trav. amélior. la sécurisat. des quart. urb., les trav. à exéc. aux bâtim. publ. y compr. ... - Plans triennaux"/>
    <s v="13.12.63.02"/>
    <m/>
    <x v="0"/>
    <n v="621.79999999999995"/>
    <n v="0.8"/>
    <s v="04. Transport, telecommunicatie en andere infrastructuur"/>
    <x v="11"/>
    <s v="Waals Gewest"/>
    <x v="4"/>
    <x v="10"/>
    <s v="314 Subsidies voor studies, enquêtes, onderzoek-contracten, acties n.e.g."/>
    <s v="314 Subventions pour études, enquêtes, contrats de recherche, actions n.c.a."/>
    <x v="6"/>
    <n v="4.9744000000000002"/>
  </r>
  <r>
    <s v="Subventions aux administrations publiques subordonnées pour favoriser l'amélioration du cadre de vie, les conditions d'accueil et d'accessibilité aux bâtiments publics et l'intégration sociale"/>
    <s v="Subventions aux administrations publiques subordonnées pour favoriser l'amélioration du cadre de vie, les conditions d'accueil et d'accessibilité aux bâtiments publics et l'intégration sociale"/>
    <s v="13.12.63.04"/>
    <m/>
    <x v="0"/>
    <n v="2734.01"/>
    <n v="0.8"/>
    <s v="04. Transport, telecommunicatie en andere infrastructuur"/>
    <x v="11"/>
    <s v="Waals Gewest"/>
    <x v="4"/>
    <x v="10"/>
    <s v="314 Subsidies voor studies, enquêtes, onderzoek-contracten, acties n.e.g."/>
    <s v="314 Subventions pour études, enquêtes, contrats de recherche, actions n.c.a."/>
    <x v="6"/>
    <n v="21.87208"/>
  </r>
  <r>
    <s v="Subvention au C.R.A.C. pour le financement d'investissements communaux d'intérêt supra-local destinés aux Services de sécurité, crèches et bâtiments de synergie communes - CPAS et subvention au CRAC pour le financement des travaux de voirie"/>
    <s v="Subvention au C.R.A.C. pour le financement d'investissements communaux d'intérêt supra-local destinés aux Services de sécurité, crèches et bâtiments de synergie communes - CPAS et subvention au CRAC pour le financement des travaux de voirie"/>
    <s v="13.12.63.10"/>
    <m/>
    <x v="0"/>
    <n v="20270"/>
    <n v="1"/>
    <s v="04. Transport, telecommunicatie en andere infrastructuur"/>
    <x v="11"/>
    <s v="Waals Gewest"/>
    <x v="4"/>
    <x v="10"/>
    <s v="314 Subsidies voor studies, enquêtes, onderzoek-contracten, acties n.e.g."/>
    <s v="314 Subventions pour études, enquêtes, contrats de recherche, actions n.c.a."/>
    <x v="6"/>
    <n v="202.7"/>
  </r>
  <r>
    <s v="Etudes, relations publiques, documentation, participation à des séminaires et colloques, frais de réunions, frais de fonctionnement, y compris les frais de fonctionnement des dispositifs expérimentaux "/>
    <s v="Etudes, relations publiques, documentation, participation à des séminaires et colloques, frais de réunions, frais de fonctionnement, y compris les frais de fonctionnement des dispositifs expérimentaux "/>
    <s v="15.03.12.07"/>
    <m/>
    <x v="0"/>
    <n v="308.04000000000002"/>
    <n v="90"/>
    <s v="08. Landbouw"/>
    <x v="6"/>
    <s v="Waals Gewest"/>
    <x v="4"/>
    <x v="10"/>
    <s v="314 Subsidies voor studies, enquêtes, onderzoek-contracten, acties n.e.g."/>
    <s v="314 Subventions pour études, enquêtes, contrats de recherche, actions n.c.a."/>
    <x v="6"/>
    <n v="277.23600000000005"/>
  </r>
  <r>
    <s v="Etudes et contrats de services pluriannuels spécifiques au programme du DEMNA"/>
    <s v="Etudes et contrats de services pluriannuels spécifiques au programme du DEMNA"/>
    <s v="15.03.12.12"/>
    <m/>
    <x v="0"/>
    <n v="879.89"/>
    <n v="100"/>
    <s v="08. Landbouw"/>
    <x v="6"/>
    <s v="Waals Gewest"/>
    <x v="4"/>
    <x v="10"/>
    <s v="314 Subsidies voor studies, enquêtes, onderzoek-contracten, acties n.e.g."/>
    <s v="314 Subventions pour études, enquêtes, contrats de recherche, actions n.c.a."/>
    <x v="6"/>
    <n v="879.89"/>
  </r>
  <r>
    <s v="Subventions au secteur autre que public en matière d'Etude du Milieu naturel et agricole "/>
    <s v="Subventions au secteur autre que public en matière d'Etude du Milieu naturel et agricole "/>
    <s v="15.03.33.01"/>
    <m/>
    <x v="0"/>
    <n v="9"/>
    <n v="100"/>
    <s v="08. Landbouw"/>
    <x v="6"/>
    <s v="Waals Gewest"/>
    <x v="4"/>
    <x v="10"/>
    <s v="314 Subsidies voor studies, enquêtes, onderzoek-contracten, acties n.e.g."/>
    <s v="314 Subventions pour études, enquêtes, contrats de recherche, actions n.c.a."/>
    <x v="6"/>
    <n v="9"/>
  </r>
  <r>
    <s v="Subvention au Centre wallon de Recherches Agronomiques de Gembloux (CRA-W)"/>
    <s v="Subvention au Centre wallon de Recherches Agronomiques de Gembloux (CRA-W)"/>
    <s v="15.03.41.02"/>
    <m/>
    <x v="0"/>
    <n v="19378"/>
    <n v="100"/>
    <s v="08. Landbouw"/>
    <x v="6"/>
    <s v="Waals Gewest"/>
    <x v="4"/>
    <x v="10"/>
    <s v="314 Subsidies voor studies, enquêtes, onderzoek-contracten, acties n.e.g."/>
    <s v="314 Subventions pour études, enquêtes, contrats de recherche, actions n.c.a."/>
    <x v="6"/>
    <n v="19378"/>
  </r>
  <r>
    <s v="Subventions à des recherches scientifiques et techniques"/>
    <s v="Subventions à des recherches scientifiques et techniques"/>
    <s v="15.03.41.07"/>
    <m/>
    <x v="0"/>
    <n v="3581.83"/>
    <n v="100"/>
    <s v="08. Landbouw"/>
    <x v="6"/>
    <s v="Waals Gewest"/>
    <x v="4"/>
    <x v="10"/>
    <s v="314 Subsidies voor studies, enquêtes, onderzoek-contracten, acties n.e.g."/>
    <s v="314 Subventions pour études, enquêtes, contrats de recherche, actions n.c.a."/>
    <x v="6"/>
    <n v="3581.83"/>
  </r>
  <r>
    <s v="Achat de biens meubles durables spécifiques au programme DEMNA"/>
    <s v="Achat de biens meubles durables spécifiques au programme DEMNA"/>
    <s v="15.03.74.01"/>
    <m/>
    <x v="0"/>
    <n v="30.59"/>
    <n v="100"/>
    <s v="08. Landbouw"/>
    <x v="6"/>
    <s v="Waals Gewest"/>
    <x v="4"/>
    <x v="10"/>
    <s v="314 Subsidies voor studies, enquêtes, onderzoek-contracten, acties n.e.g."/>
    <s v="314 Subventions pour études, enquêtes, contrats de recherche, actions n.c.a."/>
    <x v="6"/>
    <n v="30.59"/>
  </r>
  <r>
    <s v="Etudes, relations publ., assur. spécif., honoraires avocats, document., particip. à des séminaires et colloques, frais de réunions, organis. examen de chasse, ainsi que … relatif aux bois et forêts"/>
    <s v="Etudes, relations publ., assur. spécif., honoraires avocats, document., particip. à des séminaires et colloques, frais de réunions, organis. examen de chasse, ainsi que … relatif aux bois et forêts"/>
    <s v="15.11.12.02"/>
    <m/>
    <x v="0"/>
    <n v="2286.77"/>
    <n v="3"/>
    <s v="02. Milieubeheer en milieuzorg"/>
    <x v="9"/>
    <s v="Waals Gewest"/>
    <x v="4"/>
    <x v="10"/>
    <s v="314 Subsidies voor studies, enquêtes, onderzoek-contracten, acties n.e.g."/>
    <s v="314 Subventions pour études, enquêtes, contrats de recherche, actions n.c.a."/>
    <x v="6"/>
    <n v="68.603099999999998"/>
  </r>
  <r>
    <s v="Etudes et contrats de service pluriannuels"/>
    <s v="Etudes et contrats de service pluriannuels"/>
    <s v="15.11.12.03"/>
    <m/>
    <x v="0"/>
    <n v="680.87"/>
    <n v="12"/>
    <s v="02. Milieubeheer en milieuzorg"/>
    <x v="9"/>
    <s v="Waals Gewest"/>
    <x v="4"/>
    <x v="10"/>
    <s v="314 Subsidies voor studies, enquêtes, onderzoek-contracten, acties n.e.g."/>
    <s v="314 Subventions pour études, enquêtes, contrats de recherche, actions n.c.a."/>
    <x v="6"/>
    <n v="81.704400000000007"/>
  </r>
  <r>
    <s v="Etudes et conventions d'étude, frais de réunions, information, éducation dans le cadre de Natura 2000 "/>
    <s v="Etudes et conventions d'étude, frais de réunions, information, éducation dans le cadre de Natura 2000 "/>
    <s v="15.11.12.07"/>
    <m/>
    <x v="0"/>
    <n v="5"/>
    <n v="17"/>
    <s v="02. Milieubeheer en milieuzorg"/>
    <x v="9"/>
    <s v="Waals Gewest"/>
    <x v="4"/>
    <x v="10"/>
    <s v="314 Subsidies voor studies, enquêtes, onderzoek-contracten, acties n.e.g."/>
    <s v="314 Subventions pour études, enquêtes, contrats de recherche, actions n.c.a."/>
    <x v="6"/>
    <n v="0.85"/>
  </r>
  <r>
    <s v="Subventions au secteur autre que public pour la recherche et la vulgarisation en matière de gestion durable (accords cadres 2014-2019)"/>
    <s v="Subventions au secteur autre que public pour la recherche et la vulgarisation en matière de gestion durable (accords cadres 2014-2019)"/>
    <s v="15.11.33.05"/>
    <m/>
    <x v="0"/>
    <n v="794.5"/>
    <n v="73.7"/>
    <s v="02. Milieubeheer en milieuzorg"/>
    <x v="9"/>
    <s v="Waals Gewest"/>
    <x v="4"/>
    <x v="10"/>
    <s v="314 Subsidies voor studies, enquêtes, onderzoek-contracten, acties n.e.g."/>
    <s v="314 Subventions pour études, enquêtes, contrats de recherche, actions n.c.a."/>
    <x v="6"/>
    <n v="585.54650000000004"/>
  </r>
  <r>
    <s v="Subventions au secteur public en faveur de la recherche et de la vulgarisation en matière de gestion durable (accord cadre 2015-2019)"/>
    <s v="Subventions au secteur public en faveur de la recherche et de la vulgarisation en matière de gestion durable (accord cadre 2015-2019)"/>
    <s v="15.11.44.01"/>
    <m/>
    <x v="0"/>
    <n v="560"/>
    <n v="73.7"/>
    <s v="02. Milieubeheer en milieuzorg"/>
    <x v="9"/>
    <s v="Waals Gewest"/>
    <x v="4"/>
    <x v="10"/>
    <s v="314 Subsidies voor studies, enquêtes, onderzoek-contracten, acties n.e.g."/>
    <s v="314 Subventions pour études, enquêtes, contrats de recherche, actions n.c.a."/>
    <x v="6"/>
    <n v="412.72"/>
  </r>
  <r>
    <s v="Achats de biens et services non durables spécif. au progr. du DEE, en ce compr. anal., études, document., relat. publ., particip. à des séminaires et colloques, frais de réun. et indemn. divers. découlant de l'engagement de la resp. de la Région"/>
    <s v="Achats de biens et services non durables spécif. au progr. du DEE, en ce compr. anal., études, document., relat. publ., particip. à des séminaires et colloques, frais de réun. et indemn. divers. découlant de l'engagement de la resp. de la Région"/>
    <s v="15.13.12.01"/>
    <m/>
    <x v="0"/>
    <n v="3988.41"/>
    <n v="10"/>
    <s v="02. Milieubeheer en milieuzorg"/>
    <x v="9"/>
    <s v="Waals Gewest"/>
    <x v="4"/>
    <x v="10"/>
    <s v="314 Subsidies voor studies, enquêtes, onderzoek-contracten, acties n.e.g."/>
    <s v="314 Subventions pour études, enquêtes, contrats de recherche, actions n.c.a."/>
    <x v="6"/>
    <n v="398.84100000000001"/>
  </r>
  <r>
    <s v="Subventions aux organismes universitaires"/>
    <s v="Subventions aux organismes universitaires"/>
    <s v="16.02.45.01"/>
    <m/>
    <x v="0"/>
    <n v="2367"/>
    <n v="100"/>
    <s v="01. Exploratie en exploitatie van het aardse milieu"/>
    <x v="8"/>
    <s v="Waals Gewest"/>
    <x v="4"/>
    <x v="10"/>
    <s v="314 Subsidies voor studies, enquêtes, onderzoek-contracten, acties n.e.g."/>
    <s v="314 Subventions pour études, enquêtes, contrats de recherche, actions n.c.a."/>
    <x v="6"/>
    <n v="2367"/>
  </r>
  <r>
    <s v="Subventions visant la recherche dans le domaine de l'energie"/>
    <s v="Subventions visant la recherche dans le domaine de l'energie"/>
    <s v="16.31.51.01"/>
    <m/>
    <x v="0"/>
    <n v="784.85"/>
    <n v="100"/>
    <s v="05. Energie"/>
    <x v="12"/>
    <s v="Waals Gewest"/>
    <x v="4"/>
    <x v="10"/>
    <s v="314 Subsidies voor studies, enquêtes, onderzoek-contracten, acties n.e.g."/>
    <s v="314 Subventions pour études, enquêtes, contrats de recherche, actions n.c.a."/>
    <x v="6"/>
    <n v="784.85"/>
  </r>
  <r>
    <s v="Subvention recherche secteur université"/>
    <s v="Subvention recherche secteur université"/>
    <s v="16.31.65.01"/>
    <m/>
    <x v="0"/>
    <n v="1106.99"/>
    <n v="100"/>
    <s v="05. Energie"/>
    <x v="12"/>
    <s v="Waals Gewest"/>
    <x v="4"/>
    <x v="10"/>
    <s v="314 Subsidies voor studies, enquêtes, onderzoek-contracten, acties n.e.g."/>
    <s v="314 Subventions pour études, enquêtes, contrats de recherche, actions n.c.a."/>
    <x v="6"/>
    <n v="1106.99"/>
  </r>
  <r>
    <s v="Apports de capitaux et avances récupérables en matière de politique de l'énergie, visant notamment la recherche liée à l'énergie (contrat d'avenir)"/>
    <s v="Apports de capitaux et avances récupérables en matière de politique de l'énergie, visant notamment la recherche liée à l'énergie (contrat d'avenir)"/>
    <s v="16.31.81.01"/>
    <m/>
    <x v="0"/>
    <n v="354.54"/>
    <n v="100"/>
    <s v="05. Energie"/>
    <x v="12"/>
    <s v="Waals Gewest"/>
    <x v="4"/>
    <x v="10"/>
    <s v="314 Subsidies voor studies, enquêtes, onderzoek-contracten, acties n.e.g."/>
    <s v="314 Subventions pour études, enquêtes, contrats de recherche, actions n.c.a."/>
    <x v="6"/>
    <n v="354.54"/>
  </r>
  <r>
    <s v="Soutien à des initiatives dans le domaine de l'action sociale"/>
    <s v="Soutien à des initiatives dans le domaine de l'action sociale"/>
    <s v="17.13.33.01"/>
    <m/>
    <x v="0"/>
    <n v="1104.9000000000001"/>
    <n v="10"/>
    <s v="07. Gezondheid"/>
    <x v="4"/>
    <s v="Waals Gewest"/>
    <x v="4"/>
    <x v="10"/>
    <s v="314 Subsidies voor studies, enquêtes, onderzoek-contracten, acties n.e.g."/>
    <s v="314 Subventions pour études, enquêtes, contrats de recherche, actions n.c.a."/>
    <x v="6"/>
    <n v="110.49"/>
  </r>
  <r>
    <s v="Subvention à l'IWEPS pour les dépenses de fonctionnement de l'Observatoire de l'emploi"/>
    <s v="Subvention à l'IWEPS pour les dépenses de fonctionnement de l'Observatoire de l'emploi"/>
    <s v="18.11.41.33"/>
    <m/>
    <x v="0"/>
    <n v="33"/>
    <n v="100"/>
    <s v="11. Politieke en sociale systemen, structuren en processen"/>
    <x v="7"/>
    <s v="Waals Gewest"/>
    <x v="4"/>
    <x v="10"/>
    <s v="314 Subsidies voor studies, enquêtes, onderzoek-contracten, acties n.e.g."/>
    <s v="314 Subventions pour études, enquêtes, contrats de recherche, actions n.c.a."/>
    <x v="6"/>
    <n v="33"/>
  </r>
  <r>
    <s v="Plan d'accompagnement à l'emploi"/>
    <s v="Plan d'accompagnement à l'emploi"/>
    <s v="18.12.41.04"/>
    <m/>
    <x v="0"/>
    <n v="46349"/>
    <n v="1.4"/>
    <s v="11. Politieke en sociale systemen, structuren en processen"/>
    <x v="7"/>
    <s v="Waals Gewest"/>
    <x v="4"/>
    <x v="10"/>
    <s v="314 Subsidies voor studies, enquêtes, onderzoek-contracten, acties n.e.g."/>
    <s v="314 Subventions pour études, enquêtes, contrats de recherche, actions n.c.a."/>
    <x v="6"/>
    <n v="648.88599999999997"/>
  </r>
  <r>
    <s v="Subvention de fonctionnement au Forem et pour la gestion du P.R.C."/>
    <s v="Subvention de fonctionnement au Forem et pour la gestion du P.R.C."/>
    <s v="18.12.41.08"/>
    <m/>
    <x v="0"/>
    <n v="90833"/>
    <n v="3.2"/>
    <s v="11. Politieke en sociale systemen, structuren en processen"/>
    <x v="7"/>
    <s v="Waals Gewest"/>
    <x v="4"/>
    <x v="10"/>
    <s v="314 Subsidies voor studies, enquêtes, onderzoek-contracten, acties n.e.g."/>
    <s v="314 Subventions pour études, enquêtes, contrats de recherche, actions n.c.a."/>
    <x v="6"/>
    <n v="2906.6560000000004"/>
  </r>
  <r>
    <s v="Subvention pour le fonctionnement des centres de compétence"/>
    <s v="Subvention pour le fonctionnement des centres de compétence"/>
    <s v="18.22.41.10"/>
    <m/>
    <x v="0"/>
    <n v="24513"/>
    <n v="42"/>
    <s v="11. Politieke en sociale systemen, structuren en processen"/>
    <x v="7"/>
    <s v="Waals Gewest"/>
    <x v="4"/>
    <x v="10"/>
    <s v="314 Subsidies voor studies, enquêtes, onderzoek-contracten, acties n.e.g."/>
    <s v="314 Subventions pour études, enquêtes, contrats de recherche, actions n.c.a."/>
    <x v="6"/>
    <n v="10295.459999999999"/>
  </r>
  <r>
    <s v="Initiatives en matière de soutien aux infrastructues de recherche "/>
    <s v="Initiatives en matière de soutien aux infrastructues de recherche "/>
    <s v="18.31.01.14"/>
    <m/>
    <x v="0"/>
    <n v="2014"/>
    <n v="100"/>
    <s v="06. Industriële productie en technologie"/>
    <x v="0"/>
    <s v="Waals Gewest"/>
    <x v="4"/>
    <x v="10"/>
    <s v="410 O&amp;O-programma's en -projecten (subsidies en terugvorderbare voorschotten)"/>
    <s v="410 Programmes et projets de R&amp;D (subventions et avances récupérables)"/>
    <x v="0"/>
    <n v="2014"/>
  </r>
  <r>
    <s v="Subventions à des centres collectifs de recherche pour le financement de leurs activités de recherche industrielle, recherche appliquée, développement expérimental, guidance et veille technologique (y compris les chercheurs FIRST)"/>
    <s v="Subventions à des centres collectifs de recherche pour le financement de leurs activités de recherche industrielle, recherche appliquée, développement expérimental, guidance et veille technologique (y compris les chercheurs FIRST)"/>
    <s v="18.31.31.02"/>
    <m/>
    <x v="0"/>
    <n v="6030.21"/>
    <n v="100"/>
    <s v="06. Industriële productie en technologie"/>
    <x v="0"/>
    <s v="Waals Gewest"/>
    <x v="4"/>
    <x v="10"/>
    <s v="410 O&amp;O-programma's en -projecten (subsidies en terugvorderbare voorschotten)"/>
    <s v="410 Programmes et projets de R&amp;D (subventions et avances récupérables)"/>
    <x v="0"/>
    <n v="6030.21"/>
  </r>
  <r>
    <s v="Subventions accordées dans le cadre de l'accord de coopération avec la Communauté Wallonie Bruxelles (Contrat d'Avenir)"/>
    <s v="Subventions accordées dans le cadre de l'accord de coopération avec la Communauté Wallonie Bruxelles (Contrat d'Avenir)"/>
    <s v="18.31.45.01"/>
    <m/>
    <x v="0"/>
    <n v="2860"/>
    <n v="100"/>
    <s v="06. Industriële productie en technologie"/>
    <x v="0"/>
    <s v="Waals Gewest"/>
    <x v="4"/>
    <x v="10"/>
    <s v="410 O&amp;O-programma's en -projecten (subsidies en terugvorderbare voorschotten)"/>
    <s v="410 Programmes et projets de R&amp;D (subventions et avances récupérables)"/>
    <x v="0"/>
    <n v="2860"/>
  </r>
  <r>
    <s v="Subventions dans le cadre de l'initiative Welbio et WISD"/>
    <s v="Subventions dans le cadre de l'initiative Welbio et WISD"/>
    <s v="18.31.45.06"/>
    <m/>
    <x v="0"/>
    <n v="4997"/>
    <n v="100"/>
    <s v="06. Industriële productie en technologie"/>
    <x v="0"/>
    <s v="Waals Gewest"/>
    <x v="4"/>
    <x v="10"/>
    <s v="410 O&amp;O-programma's en -projecten (subsidies en terugvorderbare voorschotten)"/>
    <s v="410 Programmes et projets de R&amp;D (subventions et avances récupérables)"/>
    <x v="0"/>
    <n v="4997"/>
  </r>
  <r>
    <s v="Subventions à des universités et établissements assimilés pour leurs activités de recherche industrielle et appliquée (y compris chercheurs FIRST)"/>
    <s v="Subventions à des universités et établissements assimilés pour leurs activités de recherche industrielle et appliquée (y compris chercheurs FIRST)"/>
    <s v="18.31.45.07"/>
    <m/>
    <x v="0"/>
    <n v="28605.46"/>
    <n v="100"/>
    <s v="06. Industriële productie en technologie"/>
    <x v="0"/>
    <s v="Waals Gewest"/>
    <x v="4"/>
    <x v="10"/>
    <s v="410 O&amp;O-programma's en -projecten (subsidies en terugvorderbare voorschotten)"/>
    <s v="410 Programmes et projets de R&amp;D (subventions et avances récupérables)"/>
    <x v="0"/>
    <n v="28605.46"/>
  </r>
  <r>
    <s v="Pôles de compétitivité - subventions aux entreprises, aux universités et aux centres de recherche - Marshall 2.vert"/>
    <s v="Pôles de compétitivité - subventions aux entreprises, aux universités et aux centres de recherche - Marshall 2.vert"/>
    <s v="18.32.01.11"/>
    <m/>
    <x v="0"/>
    <n v="41745.1"/>
    <n v="100"/>
    <s v="06. Industriële productie en technologie"/>
    <x v="0"/>
    <s v="Waals Gewest"/>
    <x v="4"/>
    <x v="10"/>
    <s v="410 O&amp;O-programma's en -projecten (subsidies en terugvorderbare voorschotten)"/>
    <s v="410 Programmes et projets de R&amp;D (subventions et avances récupérables)"/>
    <x v="0"/>
    <n v="41745.1"/>
  </r>
  <r>
    <s v="Subsides octroyés aux acteurs wallons de la recherche dans le cadre de leur participation à des programmes internationaux"/>
    <s v="Subsides octroyés aux acteurs wallons de la recherche dans le cadre de leur participation à des programmes internationaux"/>
    <s v="18.32.01.12"/>
    <m/>
    <x v="0"/>
    <n v="4910.99"/>
    <n v="100"/>
    <s v="06. Industriële productie en technologie"/>
    <x v="0"/>
    <s v="Waals Gewest"/>
    <x v="4"/>
    <x v="10"/>
    <s v="410 O&amp;O-programma's en -projecten (subsidies en terugvorderbare voorschotten)"/>
    <s v="410 Programmes et projets de R&amp;D (subventions et avances récupérables)"/>
    <x v="0"/>
    <n v="4910.99"/>
  </r>
  <r>
    <s v="Subventions à des entreprises pour des études de faisabilité technique, la protection des droits de propriété industrielle, les services de conseil et soutien à l'innovation (y compris chercheurs FIRST)"/>
    <s v="Subventions à des entreprises pour des études de faisabilité technique, la protection des droits de propriété industrielle, les services de conseil et soutien à l'innovation (y compris chercheurs FIRST)"/>
    <s v="18.32.31.01"/>
    <m/>
    <x v="0"/>
    <n v="6927.74"/>
    <n v="100"/>
    <s v="06. Industriële productie en technologie"/>
    <x v="0"/>
    <s v="Waals Gewest"/>
    <x v="4"/>
    <x v="10"/>
    <s v="410 O&amp;O-programma's en -projecten (subsidies en terugvorderbare voorschotten)"/>
    <s v="410 Programmes et projets de R&amp;D (subventions et avances récupérables)"/>
    <x v="0"/>
    <n v="6927.74"/>
  </r>
  <r>
    <s v="Subventions à des entreprises pour le financement de projets de recherche industrielle et de développement expérimental"/>
    <s v="Subventions à des entreprises pour le financement de projets de recherche industrielle et de développement expérimental"/>
    <s v="18.32.31.02"/>
    <m/>
    <x v="0"/>
    <n v="24855.09"/>
    <n v="100"/>
    <s v="06. Industriële productie en technologie"/>
    <x v="0"/>
    <s v="Waals Gewest"/>
    <x v="4"/>
    <x v="10"/>
    <s v="410 O&amp;O-programma's en -projecten (subsidies en terugvorderbare voorschotten)"/>
    <s v="410 Programmes et projets de R&amp;D (subventions et avances récupérables)"/>
    <x v="0"/>
    <n v="24855.09"/>
  </r>
  <r>
    <s v="Avances récupérables à des entreprises pour le financement de projets de recherche appliquée et de développement"/>
    <s v="Avances récupérables à des entreprises pour le financement de projets de recherche appliquée et de développement"/>
    <s v="18.32.81.01"/>
    <m/>
    <x v="0"/>
    <n v="71557.05"/>
    <n v="100"/>
    <s v="06. Industriële productie en technologie"/>
    <x v="0"/>
    <s v="Waals Gewest"/>
    <x v="4"/>
    <x v="10"/>
    <s v="410 O&amp;O-programma's en -projecten (subsidies en terugvorderbare voorschotten)"/>
    <s v="410 Programmes et projets de R&amp;D (subventions et avances récupérables)"/>
    <x v="0"/>
    <n v="71557.05"/>
  </r>
  <r>
    <s v="Fonds organique : Fonds destiné au soutien de la recherche, du développement et de l'innovation"/>
    <s v="Fonds organique : Fonds destiné au soutien de la recherche, du développement et de l'innovation"/>
    <s v="18.34.01.01"/>
    <m/>
    <x v="0"/>
    <n v="12500.08"/>
    <n v="100"/>
    <s v="06. Industriële productie en technologie"/>
    <x v="0"/>
    <s v="Waals Gewest"/>
    <x v="4"/>
    <x v="10"/>
    <s v="410 O&amp;O-programma's en -projecten (subsidies en terugvorderbare voorschotten)"/>
    <s v="410 Programmes et projets de R&amp;D (subventions et avances récupérables)"/>
    <x v="0"/>
    <n v="12500.08"/>
  </r>
  <r>
    <s v="Allerhande uitgaven mbt acties ter verbetering vd werking van Justitie"/>
    <s v="Dépenses de toute nature relat. aux actions pour l'amélioration du fonct. de la Justice"/>
    <s v="125803123900"/>
    <s v="12  JUSTITIE"/>
    <x v="2"/>
    <n v="104"/>
    <n v="100"/>
    <s v="11. Politieke en sociale systemen, structuren en processen"/>
    <x v="7"/>
    <s v="Federale overheid"/>
    <x v="2"/>
    <x v="11"/>
    <s v="410 O&amp;O-programma's en -projecten (subsidies en terugvorderbare voorschotten)"/>
    <s v="410 Programmes et projets de R&amp;D (subventions et avances récupérables)"/>
    <x v="0"/>
    <n v="104"/>
  </r>
  <r>
    <s v="Dotatie aan NICC"/>
    <s v="Dotation à l'INCC"/>
    <s v="126211410100"/>
    <s v="12  JUSTITIE"/>
    <x v="2"/>
    <n v="10262"/>
    <n v="55"/>
    <s v="11. Politieke en sociale systemen, structuren en processen"/>
    <x v="7"/>
    <s v="Federale overheid"/>
    <x v="2"/>
    <x v="11"/>
    <s v="211 Basisfinanciering, werking, investeringen van de WI"/>
    <s v="211 Financement de base, fonctionnement, investissements des IS"/>
    <x v="5"/>
    <n v="5644.1"/>
  </r>
  <r>
    <s v="Wetenschappelijk onderzoek - veiligheid vd burgers"/>
    <s v="Recherche scientifique - sécurité des citoyens"/>
    <s v="135611124000"/>
    <s v="13  BINNENLANDSE ZAKEN"/>
    <x v="3"/>
    <n v="249"/>
    <n v="100"/>
    <s v="11. Politieke en sociale systemen, structuren en processen"/>
    <x v="7"/>
    <s v="Federale overheid"/>
    <x v="2"/>
    <x v="11"/>
    <s v="410 O&amp;O-programma's en -projecten (subsidies en terugvorderbare voorschotten)"/>
    <s v="410 Programmes et projets de R&amp;D (subventions et avances récupérables)"/>
    <x v="0"/>
    <n v="249"/>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4701"/>
    <n v="94.852789787934938"/>
    <s v="05. Energie"/>
    <x v="12"/>
    <s v="Federale overheid"/>
    <x v="2"/>
    <x v="11"/>
    <s v="720 Andere Belgische bijdragen aan internationale organisaties, instellingen en verenigingen"/>
    <s v="720 Autres contributions belges aux organisations, institutions et associations internationales"/>
    <x v="3"/>
    <n v="4459.0296479308217"/>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4701"/>
    <n v="5.1472102120650609"/>
    <s v="13. Algemene kennisvooruitgang: O&amp;O gefinancierd uit andere bronnen dan AUF"/>
    <x v="1"/>
    <s v="Federale overheid"/>
    <x v="2"/>
    <x v="11"/>
    <s v="720 Andere Belgische bijdragen aan internationale organisaties, instellingen en verenigingen"/>
    <s v="720 Autres contributions belges aux organisations, institutions et associations internationales"/>
    <x v="3"/>
    <n v="241.97035206917852"/>
  </r>
  <r>
    <s v="Vl. univ. samenw.: Eigen initiatieven VLIR"/>
    <s v="Coop. univ. flam.: Initiatives propres VLIR"/>
    <s v="145424452553"/>
    <s v="14  BUITENLANDSE ZAKEN, BUITENLANDSE HANDEL EN ONTWIKKELINGSSAMENWERKING"/>
    <x v="4"/>
    <n v="1093"/>
    <n v="100"/>
    <s v="11. Politieke en sociale systemen, structuren en processen"/>
    <x v="7"/>
    <s v="Federale overheid"/>
    <x v="2"/>
    <x v="11"/>
    <s v="730 Andere programma's en projecten op internationaal vlak"/>
    <s v="730 Autres programmes et projets au niveau international"/>
    <x v="3"/>
    <n v="1093"/>
  </r>
  <r>
    <s v="Fr. univ. samenw.: Eigen initiatieven ARES"/>
    <s v="Coop. univ. fr: Initiatives propres ARES"/>
    <s v="145425452453"/>
    <s v="14  BUITENLANDSE ZAKEN, BUITENLANDSE HANDEL EN ONTWIKKELINGSSAMENWERKING"/>
    <x v="4"/>
    <n v="3287"/>
    <n v="100"/>
    <s v="11. Politieke en sociale systemen, structuren en processen"/>
    <x v="7"/>
    <s v="Federale overheid"/>
    <x v="2"/>
    <x v="11"/>
    <s v="730 Andere programma's en projecten op internationaal vlak"/>
    <s v="730 Autres programmes et projets au niveau international"/>
    <x v="3"/>
    <n v="3287"/>
  </r>
  <r>
    <s v="Toelagen aan het KMMA (ex BA 54 22 41.30.38)"/>
    <s v="Subsides au MRAC (ex BA 54 22 41.30.38)"/>
    <s v="145441413038"/>
    <s v="14  BUITENLANDSE ZAKEN, BUITENLANDSE HANDEL EN ONTWIKKELINGSSAMENWERKING"/>
    <x v="4"/>
    <n v="3281"/>
    <n v="100"/>
    <s v="13. Algemene kennisvooruitgang: O&amp;O gefinancierd uit andere bronnen dan AUF"/>
    <x v="1"/>
    <s v="Federale overheid"/>
    <x v="2"/>
    <x v="11"/>
    <s v="730 Andere programma's en projecten op internationaal vlak"/>
    <s v="730 Autres programmes et projets au niveau international"/>
    <x v="3"/>
    <n v="3281"/>
  </r>
  <r>
    <s v="Steun aan de bijdrage van de ARES tot de realisatie vd doelen vd gemeenschappelijke strategische kaders"/>
    <s v="Soutien à la contribution de l'ARES à la réalisation des cibles des cadres stratégiques communs"/>
    <s v="145441452401"/>
    <s v="14  BUITENLANDSE ZAKEN, BUITENLANDSE HANDEL EN ONTWIKKELINGSSAMENWERKING"/>
    <x v="4"/>
    <n v="29475"/>
    <n v="55"/>
    <s v="11. Politieke en sociale systemen, structuren en processen"/>
    <x v="7"/>
    <s v="Federale overheid"/>
    <x v="2"/>
    <x v="11"/>
    <s v="730 Andere programma's en projecten op internationaal vlak"/>
    <s v="730 Autres programmes et projets au niveau international"/>
    <x v="3"/>
    <n v="16211.25"/>
  </r>
  <r>
    <s v="Steun aan de bijdrage van de VLIR tot de realisatie vd doelen vd gemeenschappelijke strategische kaders"/>
    <s v="Soutien à la contribution du VLIR à la réalisation des cibles des cadres stratégiques communs"/>
    <s v="145441452501"/>
    <s v="14  BUITENLANDSE ZAKEN, BUITENLANDSE HANDEL EN ONTWIKKELINGSSAMENWERKING"/>
    <x v="4"/>
    <n v="30877"/>
    <n v="55"/>
    <s v="11. Politieke en sociale systemen, structuren en processen"/>
    <x v="7"/>
    <s v="Federale overheid"/>
    <x v="2"/>
    <x v="11"/>
    <s v="730 Andere programma's en projecten op internationaal vlak"/>
    <s v="730 Autres programmes et projets au niveau international"/>
    <x v="3"/>
    <n v="16982.349999999999"/>
  </r>
  <r>
    <s v="Toelagen aan het Instituut voor Tropische Geneeskunde (ex BA 54 22 45.25.39)"/>
    <s v="subsides à l'Institut de Médecine Tropicale (ex BA 54 22 45.25.39)"/>
    <s v="145441452539"/>
    <s v="14  BUITENLANDSE ZAKEN, BUITENLANDSE HANDEL EN ONTWIKKELINGSSAMENWERKING"/>
    <x v="4"/>
    <n v="13164"/>
    <n v="100"/>
    <s v="07. Gezondheid"/>
    <x v="4"/>
    <s v="Federale overheid"/>
    <x v="2"/>
    <x v="11"/>
    <s v="730 Andere programma's en projecten op internationaal vlak"/>
    <s v="730 Autres programmes et projets au niveau international"/>
    <x v="3"/>
    <n v="13164"/>
  </r>
  <r>
    <s v="Vrijwillige meerjarige bijdragen aan onder.progr. inzake landbouw op touw gezet door internat. en regionale organis. t.v.v. de lage-inkomenslanden en ondersteunende activiteiten"/>
    <s v="Contributions volontaires pluriannuelles aux progr. de rech. agricole mis en oeuvre par les organ. internat. et région. en faveur des pays à faible revenu et activités de soutien"/>
    <s v="145442354006"/>
    <s v="14  BUITENLANDSE ZAKEN, BUITENLANDSE HANDEL EN ONTWIKKELINGSSAMENWERKING"/>
    <x v="4"/>
    <n v="2500"/>
    <n v="100"/>
    <s v="11. Politieke en sociale systemen, structuren en processen"/>
    <x v="7"/>
    <s v="Federale overheid"/>
    <x v="2"/>
    <x v="11"/>
    <s v="730 Andere programma's en projecten op internationaal vlak"/>
    <s v="730 Autres programmes et projets au niveau international"/>
    <x v="3"/>
    <n v="2500"/>
  </r>
  <r>
    <s v="Koninklijk Hoger Instituut voor Defensie"/>
    <s v="Institut Royal Supérieur de Défense"/>
    <s v="167041100000"/>
    <s v="16  LANDSVERDEDIGING"/>
    <x v="5"/>
    <n v="10045.904882230478"/>
    <n v="25"/>
    <s v="12. Algemene kennisvooruitgang: O&amp;O gefinancierd uit algemene universiteitsfondsen (AUF)"/>
    <x v="3"/>
    <s v="Federale overheid"/>
    <x v="2"/>
    <x v="11"/>
    <s v="125 Koninklijk Hoger Instituut voor Landsverdediging"/>
    <s v="125 Institut royal supérieur de Défense"/>
    <x v="4"/>
    <n v="2511.4762205576194"/>
  </r>
  <r>
    <s v="Koninklijke Militaire School"/>
    <s v="Ecole Royale Militaire"/>
    <s v="167041100000"/>
    <s v="16  LANDSVERDEDIGING"/>
    <x v="5"/>
    <n v="22198.711662652568"/>
    <n v="25"/>
    <s v="12. Algemene kennisvooruitgang: O&amp;O gefinancierd uit algemene universiteitsfondsen (AUF)"/>
    <x v="3"/>
    <s v="Federale overheid"/>
    <x v="2"/>
    <x v="11"/>
    <s v="126 Koninklijke Militaire School"/>
    <s v="126 Ecole royale militaire"/>
    <x v="4"/>
    <n v="5549.6779156631419"/>
  </r>
  <r>
    <s v="Koninklijk Legermuseum"/>
    <s v="Musée Royal de l'Armée"/>
    <s v="167041100000"/>
    <s v="16  LANDSVERDEDIGING"/>
    <x v="5"/>
    <n v="6106.383455116953"/>
    <n v="55"/>
    <s v="13. Algemene kennisvooruitgang: O&amp;O gefinancierd uit andere bronnen dan AUF"/>
    <x v="1"/>
    <s v="Federale overheid"/>
    <x v="2"/>
    <x v="11"/>
    <s v="211 Basisfinanciering, werking, investeringen van de WI"/>
    <s v="211 Financement de base, fonctionnement, investissements des IS"/>
    <x v="5"/>
    <n v="3358.5109003143239"/>
  </r>
  <r>
    <s v="Bezoldigingen niet statutair personeel"/>
    <s v="Rénumérations personnel non statutaire"/>
    <s v="167111000400"/>
    <s v="16  LANDSVERDEDIGING"/>
    <x v="5"/>
    <n v="1576"/>
    <n v="55"/>
    <s v="14. Landsverdediging"/>
    <x v="13"/>
    <s v="Federale overheid"/>
    <x v="2"/>
    <x v="11"/>
    <s v="314 Subsidies voor studies, enquêtes, onderzoek-contracten, acties n.e.g."/>
    <s v="314 Subventions pour études, enquêtes, contrats de recherche, actions n.c.a."/>
    <x v="6"/>
    <n v="866.8"/>
  </r>
  <r>
    <s v="Progr. wet. onderzoek : Lopende aankopen van goederen en diensten"/>
    <s v="Progr. rech. sc. : achats courants de biens et de services"/>
    <s v="167212110100"/>
    <s v="16  LANDSVERDEDIGING"/>
    <x v="5"/>
    <n v="508"/>
    <n v="100"/>
    <s v="14. Landsverdediging"/>
    <x v="13"/>
    <s v="Federale overheid"/>
    <x v="2"/>
    <x v="11"/>
    <s v="314 Subsidies voor studies, enquêtes, onderzoek-contracten, acties n.e.g."/>
    <s v="314 Subventions pour études, enquêtes, contrats de recherche, actions n.c.a."/>
    <x v="6"/>
    <n v="508"/>
  </r>
  <r>
    <s v="Allerhande werkingsuitgaven mbt informatica"/>
    <s v="Dépenses de fonctionnement relat. à l'informatique"/>
    <s v="167212110400"/>
    <s v="16  LANDSVERDEDIGING"/>
    <x v="5"/>
    <n v="94"/>
    <n v="55"/>
    <s v="14. Landsverdediging"/>
    <x v="13"/>
    <s v="Federale overheid"/>
    <x v="2"/>
    <x v="11"/>
    <s v="211 Basisfinanciering, werking, investeringen van de WI"/>
    <s v="211 Financement de base, fonctionnement, investissements des IS"/>
    <x v="5"/>
    <n v="51.7"/>
  </r>
  <r>
    <s v="Zendingskosten"/>
    <s v="Frais de mission"/>
    <s v="167212119900"/>
    <s v="16  LANDSVERDEDIGING"/>
    <x v="5"/>
    <n v="43"/>
    <n v="25"/>
    <s v="14. Landsverdediging"/>
    <x v="13"/>
    <s v="Federale overheid"/>
    <x v="2"/>
    <x v="11"/>
    <s v="321 Subsidies reizen, beurzen, congressen, publikaties, tentoonstellingen..."/>
    <s v="321 Subventions, voyages, bourses, congrès, publications, expositions..."/>
    <x v="6"/>
    <n v="10.75"/>
  </r>
  <r>
    <s v="Subsidie"/>
    <s v="Subvention"/>
    <s v="167241500100"/>
    <s v="16  LANDSVERDEDIGING"/>
    <x v="5"/>
    <n v="2096"/>
    <n v="55"/>
    <s v="14. Landsverdediging"/>
    <x v="13"/>
    <s v="Federale overheid"/>
    <x v="2"/>
    <x v="11"/>
    <s v="314 Subsidies voor studies, enquêtes, onderzoek-contracten, acties n.e.g."/>
    <s v="314 Subventions pour études, enquêtes, contrats de recherche, actions n.c.a."/>
    <x v="6"/>
    <n v="1152.8"/>
  </r>
  <r>
    <s v="Progr. wet. onderzoek : aankoop van militaire middelen"/>
    <s v="Progr. rech. sc. : acqu. et rénouv. de moyens spécifiquem. militaires"/>
    <s v="167374220100"/>
    <s v="16  LANDSVERDEDIGING"/>
    <x v="5"/>
    <n v="154"/>
    <n v="100"/>
    <s v="14. Landsverdediging"/>
    <x v="13"/>
    <s v="Federale overheid"/>
    <x v="2"/>
    <x v="11"/>
    <s v="314 Subsidies voor studies, enquêtes, onderzoek-contracten, acties n.e.g."/>
    <s v="314 Subventions pour études, enquêtes, contrats de recherche, actions n.c.a."/>
    <x v="6"/>
    <n v="154"/>
  </r>
  <r>
    <s v="Investering inzake informatica"/>
    <s v="Investissement informatique"/>
    <s v="167374220400"/>
    <s v="16  LANDSVERDEDIGING"/>
    <x v="5"/>
    <n v="6"/>
    <n v="55"/>
    <s v="14. Landsverdediging"/>
    <x v="13"/>
    <s v="Federale overheid"/>
    <x v="2"/>
    <x v="11"/>
    <s v="211 Basisfinanciering, werking, investeringen van de WI"/>
    <s v="211 Financement de base, fonctionnement, investissements des IS"/>
    <x v="5"/>
    <n v="3.3"/>
  </r>
  <r>
    <s v="War Heritage Institute"/>
    <s v="War Heritage Institute"/>
    <s v="169441400300"/>
    <s v="16  LANDSVERDEDIGING"/>
    <x v="5"/>
    <n v="12292"/>
    <n v="55"/>
    <s v="13. Algemene kennisvooruitgang: O&amp;O gefinancierd uit andere bronnen dan AUF"/>
    <x v="1"/>
    <s v="Federale overheid"/>
    <x v="2"/>
    <x v="11"/>
    <s v="211 Basisfinanciering, werking, investeringen van de WI"/>
    <s v="211 Financement de base, fonctionnement, investissements des IS"/>
    <x v="5"/>
    <n v="6760.6"/>
  </r>
  <r>
    <s v="Studies en onderzoeken gehandicaptenbeleid"/>
    <s v="Etudes et recherches politiques des handicapés"/>
    <s v="245521121102"/>
    <s v="24  SOCIALE ZEKERHEID"/>
    <x v="8"/>
    <n v="38"/>
    <n v="100"/>
    <s v="11. Politieke en sociale systemen, structuren en processen"/>
    <x v="7"/>
    <s v="Federale overheid"/>
    <x v="2"/>
    <x v="11"/>
    <s v="410 O&amp;O-programma's en -projecten (subsidies en terugvorderbare voorschotten)"/>
    <s v="410 Programmes et projets de R&amp;D (subventions et avances récupérables)"/>
    <x v="0"/>
    <n v="38"/>
  </r>
  <r>
    <s v="Beleidsondersteuning-studies; evolutie sociale bescherming"/>
    <s v="Appui stratégique-études; evolution protection sociale"/>
    <s v="245711122129"/>
    <s v="24  SOCIALE ZEKERHEID"/>
    <x v="8"/>
    <n v="806"/>
    <n v="100"/>
    <s v="11. Politieke en sociale systemen, structuren en processen"/>
    <x v="7"/>
    <s v="Federale overheid"/>
    <x v="2"/>
    <x v="11"/>
    <s v="410 O&amp;O-programma's en -projecten (subsidies en terugvorderbare voorschotten)"/>
    <s v="410 Programmes et projets de R&amp;D (subventions et avances récupérables)"/>
    <x v="0"/>
    <n v="806"/>
  </r>
  <r>
    <s v="Studies en onderzoeken verzorgingsinstellingen"/>
    <s v="Etudes et enquêtes établisements de soins"/>
    <s v="255612121101"/>
    <s v="25  VOLKSGEZONDHEID, VEILIGHEID VAN DE VOEDSELKETEN EN LEEFMILIEU"/>
    <x v="9"/>
    <n v="67"/>
    <n v="100"/>
    <s v="07. Gezondheid"/>
    <x v="4"/>
    <s v="Federale overheid"/>
    <x v="2"/>
    <x v="11"/>
    <s v="314 Subsidies voor studies, enquêtes, onderzoek-contracten, acties n.e.g."/>
    <s v="314 Subventions pour études, enquêtes, contrats de recherche, actions n.c.a."/>
    <x v="6"/>
    <n v="67"/>
  </r>
  <r>
    <s v="Bezoldiging Rijkspersoneel (Hoge Gezondheidsraad)"/>
    <s v="Rémunération personnel statutaire (Conseil supérieur de la santé)"/>
    <s v="255621110003"/>
    <s v="25  VOLKSGEZONDHEID, VEILIGHEID VAN DE VOEDSELKETEN EN LEEFMILIEU"/>
    <x v="9"/>
    <n v="978"/>
    <n v="55"/>
    <s v="07. Gezondheid"/>
    <x v="4"/>
    <s v="Federale overheid"/>
    <x v="2"/>
    <x v="11"/>
    <s v="211 Basisfinanciering, werking, investeringen van de WI"/>
    <s v="211 Financement de base, fonctionnement, investissements des IS"/>
    <x v="5"/>
    <n v="537.9"/>
  </r>
  <r>
    <s v="Bezoldiging niet-statutairen (Hoge Gezondheidsraad)"/>
    <s v="Rémunération personnel non statutaire  (Conseil supérieur de la santé)"/>
    <s v="255621110004"/>
    <s v="25  VOLKSGEZONDHEID, VEILIGHEID VAN DE VOEDSELKETEN EN LEEFMILIEU"/>
    <x v="9"/>
    <n v="518"/>
    <n v="55"/>
    <s v="07. Gezondheid"/>
    <x v="4"/>
    <s v="Federale overheid"/>
    <x v="2"/>
    <x v="11"/>
    <s v="211 Basisfinanciering, werking, investeringen van de WI"/>
    <s v="211 Financement de base, fonctionnement, investissements des IS"/>
    <x v="5"/>
    <n v="284.89999999999998"/>
  </r>
  <r>
    <s v="Aankoop niet-duurz. roerende goe.en diensten"/>
    <s v="Acquisition de biens meubles non durables et de services"/>
    <s v="255622121101"/>
    <s v="25  VOLKSGEZONDHEID, VEILIGHEID VAN DE VOEDSELKETEN EN LEEFMILIEU"/>
    <x v="9"/>
    <n v="190"/>
    <n v="55"/>
    <s v="07. Gezondheid"/>
    <x v="4"/>
    <s v="Federale overheid"/>
    <x v="2"/>
    <x v="11"/>
    <s v="211 Basisfinanciering, werking, investeringen van de WI"/>
    <s v="211 Financement de base, fonctionnement, investissements des IS"/>
    <x v="5"/>
    <n v="104.5"/>
  </r>
  <r>
    <s v="Forfaitaire niet-belastbare uitgaven"/>
    <s v="Indemnités fofaitaires non imposables"/>
    <s v="255622121199"/>
    <s v="25  VOLKSGEZONDHEID, VEILIGHEID VAN DE VOEDSELKETEN EN LEEFMILIEU"/>
    <x v="9"/>
    <n v="4"/>
    <n v="55"/>
    <s v="07. Gezondheid"/>
    <x v="4"/>
    <s v="Federale overheid"/>
    <x v="2"/>
    <x v="11"/>
    <s v="211 Basisfinanciering, werking, investeringen van de WI"/>
    <s v="211 Financement de base, fonctionnement, investissements des IS"/>
    <x v="5"/>
    <n v="2.2000000000000002"/>
  </r>
  <r>
    <s v="Aankoop niet-duurz. roerende goe.en diensten"/>
    <s v="Acquisition de biens meubles non durables et de services"/>
    <s v="255623121101"/>
    <s v="25  VOLKSGEZONDHEID, VEILIGHEID VAN DE VOEDSELKETEN EN LEEFMILIEU"/>
    <x v="9"/>
    <n v="39"/>
    <n v="55"/>
    <s v="07. Gezondheid"/>
    <x v="4"/>
    <s v="Federale overheid"/>
    <x v="2"/>
    <x v="11"/>
    <s v="211 Basisfinanciering, werking, investeringen van de WI"/>
    <s v="211 Financement de base, fonctionnement, investissements des IS"/>
    <x v="5"/>
    <n v="21.45"/>
  </r>
  <r>
    <s v="Forfaitaire niet-belastbare uitgaven"/>
    <s v="Indemnités fofaitaires non imposables"/>
    <s v="255623121199"/>
    <s v="25  VOLKSGEZONDHEID, VEILIGHEID VAN DE VOEDSELKETEN EN LEEFMILIEU"/>
    <x v="9"/>
    <n v="9"/>
    <n v="55"/>
    <s v="07. Gezondheid"/>
    <x v="4"/>
    <s v="Federale overheid"/>
    <x v="2"/>
    <x v="11"/>
    <s v="211 Basisfinanciering, werking, investeringen van de WI"/>
    <s v="211 Financement de base, fonctionnement, investissements des IS"/>
    <x v="5"/>
    <n v="4.95"/>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894"/>
    <n v="55"/>
    <s v="07. Gezondheid"/>
    <x v="4"/>
    <s v="Federale overheid"/>
    <x v="2"/>
    <x v="11"/>
    <s v="211 Basisfinanciering, werking, investeringen van de WI"/>
    <s v="211 Financement de base, fonctionnement, investissements des IS"/>
    <x v="5"/>
    <n v="491.7"/>
  </r>
  <r>
    <s v="Toelage aan wet.onderzoek mbt voedselveiligheid, gezondheidsbeleid en dierenwelzijn aan het vrij gesubsidieerd onderwijs"/>
    <s v="Subsides à des rech.scient. en matière de sécurité alimentaire, de politique sanitaire et de bien-être animal pour l'enseignement libre subventionné"/>
    <s v="255623443001"/>
    <s v="25  VOLKSGEZONDHEID, VEILIGHEID VAN DE VOEDSELKETEN EN LEEFMILIEU"/>
    <x v="9"/>
    <n v="167"/>
    <n v="55"/>
    <s v="07. Gezondheid"/>
    <x v="4"/>
    <s v="Federale overheid"/>
    <x v="2"/>
    <x v="11"/>
    <s v="211 Basisfinanciering, werking, investeringen van de WI"/>
    <s v="211 Financement de base, fonctionnement, investissements des IS"/>
    <x v="5"/>
    <n v="91.85"/>
  </r>
  <r>
    <s v="Toelage aan wet.onderzoek mbt voedselveiligheid, gezondheidsbeleid en dierenwelzijn"/>
    <s v="Subsides à des rech.scient. en matière de sécurité alimentaire, de politique sanitaire et de bien-être animal"/>
    <s v="255623450001"/>
    <s v="25  VOLKSGEZONDHEID, VEILIGHEID VAN DE VOEDSELKETEN EN LEEFMILIEU"/>
    <x v="9"/>
    <n v="760"/>
    <n v="55"/>
    <s v="07. Gezondheid"/>
    <x v="4"/>
    <s v="Federale overheid"/>
    <x v="2"/>
    <x v="11"/>
    <s v="211 Basisfinanciering, werking, investeringen van de WI"/>
    <s v="211 Financement de base, fonctionnement, investissements des IS"/>
    <x v="5"/>
    <n v="418"/>
  </r>
  <r>
    <s v="Toelage aan wet.onderzoek mbt voedselveiligheid, gezondheidsbeleid en dierenwelzijn"/>
    <s v="Subsides à des rech.scient. en matière de sécurité alimentaire, de politique sanitaire et de bien-être animal"/>
    <s v="255623450002"/>
    <s v="25  VOLKSGEZONDHEID, VEILIGHEID VAN DE VOEDSELKETEN EN LEEFMILIEU"/>
    <x v="9"/>
    <n v="1860"/>
    <n v="55"/>
    <s v="07. Gezondheid"/>
    <x v="4"/>
    <s v="Federale overheid"/>
    <x v="2"/>
    <x v="11"/>
    <s v="211 Basisfinanciering, werking, investeringen van de WI"/>
    <s v="211 Financement de base, fonctionnement, investissements des IS"/>
    <x v="5"/>
    <n v="1023"/>
  </r>
  <r>
    <s v="Enveloppe geneeskundig wetenschappelijk onderzoek - Franstalige Gemeenschap"/>
    <s v="Enveloppe recherche scientifique médicale"/>
    <s v="255623452401"/>
    <s v="25  VOLKSGEZONDHEID, VEILIGHEID VAN DE VOEDSELKETEN EN LEEFMILIEU"/>
    <x v="9"/>
    <n v="2547"/>
    <n v="100"/>
    <s v="13. Algemene kennisvooruitgang: O&amp;O gefinancierd uit andere bronnen dan AUF"/>
    <x v="1"/>
    <s v="Federale overheid"/>
    <x v="2"/>
    <x v="11"/>
    <s v="540 FGWO - Fonds voor Geneeskundig Wetenschappelijk Onderzoek"/>
    <s v="540 FRSM - Fonds de la Recherche scientifique médicale"/>
    <x v="2"/>
    <n v="2547"/>
  </r>
  <r>
    <s v="Dotatie Sciensano"/>
    <s v="Dotation Sciensano"/>
    <s v="255651414001"/>
    <s v="25  VOLKSGEZONDHEID, VEILIGHEID VAN DE VOEDSELKETEN EN LEEFMILIEU"/>
    <x v="9"/>
    <n v="22367"/>
    <n v="55"/>
    <s v="07. Gezondheid"/>
    <x v="4"/>
    <s v="Federale overheid"/>
    <x v="2"/>
    <x v="11"/>
    <s v="211 Basisfinanciering, werking, investeringen van de WI"/>
    <s v="211 Financement de base, fonctionnement, investissements des IS"/>
    <x v="5"/>
    <n v="12301.85"/>
  </r>
  <r>
    <s v="Fusieonderzoek"/>
    <s v="Recherches fusion"/>
    <s v="324250312229"/>
    <s v="32  ECONOMISCHE ZAKEN"/>
    <x v="10"/>
    <n v="1019"/>
    <n v="100"/>
    <s v="05. Energie"/>
    <x v="12"/>
    <s v="Federale overheid"/>
    <x v="2"/>
    <x v="11"/>
    <s v="410 O&amp;O-programma's en -projecten (subsidies en terugvorderbare voorschotten)"/>
    <s v="410 Programmes et projets de R&amp;D (subventions et avances récupérables)"/>
    <x v="0"/>
    <n v="1019"/>
  </r>
  <r>
    <s v="Economische steun Oost-Europese landen "/>
    <s v="Aide économique aux pays de l'Europe de l'Est"/>
    <s v="324250313221"/>
    <s v="32  ECONOMISCHE ZAKEN"/>
    <x v="10"/>
    <n v="1038"/>
    <n v="100"/>
    <s v="05. Energie"/>
    <x v="12"/>
    <s v="Federale overheid"/>
    <x v="2"/>
    <x v="11"/>
    <s v="730 Andere programma's en projecten op internationaal vlak"/>
    <s v="730 Autres programmes et projets au niveau international"/>
    <x v="3"/>
    <n v="1038"/>
  </r>
  <r>
    <s v="Bijdrage E.C.K.O.-Genève"/>
    <s v="Cotisation C.E.R.N-Genève"/>
    <s v="324250354007"/>
    <s v="32  ECONOMISCHE ZAKEN"/>
    <x v="10"/>
    <n v="30258"/>
    <n v="100"/>
    <s v="13. Algemene kennisvooruitgang: O&amp;O gefinancierd uit andere bronnen dan AUF"/>
    <x v="1"/>
    <s v="Federale overheid"/>
    <x v="2"/>
    <x v="11"/>
    <s v="730 Andere programma's en projecten op internationaal vlak"/>
    <s v="730 Autres programmes et projets au niveau international"/>
    <x v="3"/>
    <n v="30258"/>
  </r>
  <r>
    <s v="Bijdrage R&amp;D-energieprogramma's"/>
    <s v="Contribution programme's-R&amp;D Energie"/>
    <s v="324250354008"/>
    <s v="32  ECONOMISCHE ZAKEN"/>
    <x v="10"/>
    <n v="185"/>
    <n v="100"/>
    <s v="05. Energie"/>
    <x v="12"/>
    <s v="Federale overheid"/>
    <x v="2"/>
    <x v="11"/>
    <s v="730 Andere programma's en projecten op internationaal vlak"/>
    <s v="730 Autres programmes et projets au niveau international"/>
    <x v="3"/>
    <n v="185"/>
  </r>
  <r>
    <s v="Subsidie aan S.C.K.: werking"/>
    <s v="Subvention au C.E.N.: fonctionnement"/>
    <s v="324250414005"/>
    <s v="32  ECONOMISCHE ZAKEN"/>
    <x v="10"/>
    <n v="54599"/>
    <n v="55"/>
    <s v="05. Energie"/>
    <x v="12"/>
    <s v="Federale overheid"/>
    <x v="2"/>
    <x v="11"/>
    <s v="233 SCK - Studiecentrum voor Kernenergie"/>
    <s v="233 CEN - Centre d'études de l'énergie nucléaire"/>
    <x v="5"/>
    <n v="30029.45"/>
  </r>
  <r>
    <s v="Subsidie aan I.I.K.W."/>
    <s v="Subvention  l'I.I.S.N."/>
    <s v="324250455001"/>
    <s v="32  ECONOMISCHE ZAKEN"/>
    <x v="10"/>
    <n v="3764"/>
    <n v="100"/>
    <s v="13. Algemene kennisvooruitgang: O&amp;O gefinancierd uit andere bronnen dan AUF"/>
    <x v="1"/>
    <s v="Federale overheid"/>
    <x v="2"/>
    <x v="11"/>
    <s v="530 IIKW - Interuniversitair Instituut voor Kernwetenschappen"/>
    <s v="530 IISN - Institut interuniversitaire des Sciences nucléaires"/>
    <x v="2"/>
    <n v="3764"/>
  </r>
  <r>
    <s v="Subs. Invest. aan I.R.E.(ontruiming/verwerk. radioact. afvalst. en kosten veroorzaakt door de BR2)"/>
    <s v="Subv. pour Investi.  I.R.E. (évacuation et traitement des résidus radioactifs et frais de BR2)"/>
    <s v="324250511107"/>
    <s v="32  ECONOMISCHE ZAKEN"/>
    <x v="10"/>
    <n v="1374"/>
    <n v="16.5"/>
    <s v="06. Industriële productie en technologie"/>
    <x v="0"/>
    <s v="Federale overheid"/>
    <x v="2"/>
    <x v="11"/>
    <s v="232 IRE - Institut national des Radio-Eléments"/>
    <s v="232 IRE - Institut national des Radio-Eléments"/>
    <x v="5"/>
    <n v="226.71"/>
  </r>
  <r>
    <s v="Subs. Invest. aan I.R.E.(ontruiming/verwerk. radioact. afvalst. en kosten veroorzaakt door de BR2)"/>
    <s v="Subv. pour Investi.  I.R.E. (évacuation et traitement des résidus radioactifs et frais de BR2)"/>
    <s v="324250511107"/>
    <s v="32  ECONOMISCHE ZAKEN"/>
    <x v="10"/>
    <n v="1374"/>
    <n v="38.5"/>
    <s v="07. Gezondheid"/>
    <x v="4"/>
    <s v="Federale overheid"/>
    <x v="2"/>
    <x v="11"/>
    <s v="232 IRE - Institut national des Radio-Eléments"/>
    <s v="232 IRE - Institut national des Radio-Eléments"/>
    <x v="5"/>
    <n v="528.99"/>
  </r>
  <r>
    <s v="Subsidie voor buitengewone Investeringen door S.C.K."/>
    <s v="Subvention pour Investissements exceptionnels par C.E.N."/>
    <s v="324250614103"/>
    <s v="32  ECONOMISCHE ZAKEN"/>
    <x v="10"/>
    <n v="5784"/>
    <n v="55"/>
    <s v="05. Energie"/>
    <x v="12"/>
    <s v="Federale overheid"/>
    <x v="2"/>
    <x v="11"/>
    <s v="233 SCK - Studiecentrum voor Kernenergie"/>
    <s v="233 CEN - Centre d'études de l'énergie nucléaire"/>
    <x v="5"/>
    <n v="3181.2"/>
  </r>
  <r>
    <s v="Terugvorderbaar voorschot onderzoeksprogr. AIRBUS"/>
    <s v="Avances récupérables progr. de recherche AIRBUS"/>
    <s v="324440512201"/>
    <s v="32  ECONOMISCHE ZAKEN"/>
    <x v="10"/>
    <n v="12000"/>
    <n v="100"/>
    <s v="06. Industriële productie en technologie"/>
    <x v="0"/>
    <s v="Federale overheid"/>
    <x v="2"/>
    <x v="11"/>
    <s v="625 Fonds bestemd voor de financiering van het industrieel onderzoek (subsidies en terugvorderbare voorschotten)"/>
    <s v="625 Fonds destiné au financement de la recherche industrielle (subventions et avances récupérables)"/>
    <x v="1"/>
    <n v="12000"/>
  </r>
  <r>
    <s v="Toelage I.V.K (koeltechniek)"/>
    <s v="Subvention I.I.F (froid)"/>
    <s v="324640354009"/>
    <s v="32  ECONOMISCHE ZAKEN"/>
    <x v="10"/>
    <n v="29"/>
    <n v="100"/>
    <s v="06. Industriële productie en technologie"/>
    <x v="0"/>
    <s v="Federale overheid"/>
    <x v="2"/>
    <x v="11"/>
    <s v="720 Andere Belgische bijdragen aan internationale organisaties, instellingen en verenigingen"/>
    <s v="720 Autres contributions belges aux organisations, institutions et associations internationales"/>
    <x v="3"/>
    <n v="29"/>
  </r>
  <r>
    <s v="Pre-normatief onderzoek"/>
    <s v="Recherche prénormative"/>
    <s v="324650414030"/>
    <s v="32  ECONOMISCHE ZAKEN"/>
    <x v="10"/>
    <n v="4462"/>
    <n v="55"/>
    <s v="06. Industriële productie en technologie"/>
    <x v="0"/>
    <s v="Federale overheid"/>
    <x v="2"/>
    <x v="11"/>
    <s v="234 BIN - Belgisch Instituut voor Normalisatie"/>
    <s v="234 IBN - Institut belge de normalisation"/>
    <x v="5"/>
    <n v="2454.1"/>
  </r>
  <r>
    <s v="Subsidie NBN"/>
    <s v="Subvention au NBN"/>
    <s v="324650414031"/>
    <s v="32  ECONOMISCHE ZAKEN"/>
    <x v="10"/>
    <n v="1949"/>
    <n v="55"/>
    <s v="06. Industriële productie en technologie"/>
    <x v="0"/>
    <s v="Federale overheid"/>
    <x v="2"/>
    <x v="11"/>
    <s v="234 BIN - Belgisch Instituut voor Normalisatie"/>
    <s v="234 IBN - Institut belge de normalisation"/>
    <x v="5"/>
    <n v="1071.95"/>
  </r>
  <r>
    <s v="Bezoldigingen Rijkspersoneel"/>
    <s v="Rémunération personnel stat."/>
    <s v="462101110003"/>
    <s v="11  FEDERAAL WETENSCHAPSBELEID"/>
    <x v="1"/>
    <n v="8506"/>
    <n v="55"/>
    <s v="11. Politieke en sociale systemen, structuren en processen"/>
    <x v="7"/>
    <s v="Federale overheid"/>
    <x v="2"/>
    <x v="11"/>
    <s v="312 Administratie, controle, commissies, jury's..."/>
    <s v="312 Administration, contrôle, commissions, jurys..."/>
    <x v="6"/>
    <n v="4678.3"/>
  </r>
  <r>
    <s v="Bezoldiging niet-statutair personeel"/>
    <s v="Rémunération personnel non statutaire"/>
    <s v="462101110004"/>
    <s v="11  FEDERAAL WETENSCHAPSBELEID"/>
    <x v="1"/>
    <n v="5496"/>
    <n v="55"/>
    <s v="11. Politieke en sociale systemen, structuren en processen"/>
    <x v="7"/>
    <s v="Federale overheid"/>
    <x v="2"/>
    <x v="11"/>
    <s v="312 Administratie, controle, commissies, jury's..."/>
    <s v="312 Administration, contrôle, commissions, jurys..."/>
    <x v="6"/>
    <n v="3022.8"/>
  </r>
  <r>
    <s v="Fed. Raad voor Wetensch. beleid: bezold. voorzitter"/>
    <s v="Conseil féd. polit. scientif. : rénumération président"/>
    <s v="462101110010"/>
    <s v="11  FEDERAAL WETENSCHAPSBELEID"/>
    <x v="1"/>
    <n v="28"/>
    <n v="55"/>
    <s v="11. Politieke en sociale systemen, structuren en processen"/>
    <x v="7"/>
    <s v="Federale overheid"/>
    <x v="2"/>
    <x v="11"/>
    <s v="312 Administratie, controle, commissies, jury's..."/>
    <s v="312 Administration, contrôle, commissions, jurys..."/>
    <x v="6"/>
    <n v="15.4"/>
  </r>
  <r>
    <s v="Aankoop niet duurzame goederen &amp; diensten"/>
    <s v="Achats biens non durables et services"/>
    <s v="462101121101"/>
    <s v="11  FEDERAAL WETENSCHAPSBELEID"/>
    <x v="1"/>
    <n v="1153"/>
    <n v="55"/>
    <s v="11. Politieke en sociale systemen, structuren en processen"/>
    <x v="7"/>
    <s v="Federale overheid"/>
    <x v="2"/>
    <x v="11"/>
    <s v="312 Administratie, controle, commissies, jury's..."/>
    <s v="312 Administration, contrôle, commissions, jurys..."/>
    <x v="6"/>
    <n v="634.15"/>
  </r>
  <r>
    <s v="Bureautica-systeem POD"/>
    <s v="Système bureautique/informatique SPP"/>
    <s v="462101121104"/>
    <s v="11  FEDERAAL WETENSCHAPSBELEID"/>
    <x v="1"/>
    <n v="154"/>
    <n v="55"/>
    <s v="06. Industriële productie en technologie"/>
    <x v="0"/>
    <s v="Federale overheid"/>
    <x v="2"/>
    <x v="11"/>
    <s v="410 O&amp;O-programma's en -projecten (subsidies en terugvorderbare voorschotten)"/>
    <s v="410 Programmes et projets de R&amp;D (subventions et avances récupérables)"/>
    <x v="0"/>
    <n v="84.7"/>
  </r>
  <r>
    <s v="Fed. Raad voor Wetensch. beleid: werking"/>
    <s v="Conseil féd. polit. scientif. : fonctionnement"/>
    <s v="462101121110"/>
    <s v="11  FEDERAAL WETENSCHAPSBELEID"/>
    <x v="1"/>
    <n v="8"/>
    <n v="55"/>
    <s v="11. Politieke en sociale systemen, structuren en processen"/>
    <x v="7"/>
    <s v="Federale overheid"/>
    <x v="2"/>
    <x v="11"/>
    <s v="312 Administratie, controle, commissies, jury's..."/>
    <s v="312 Administration, contrôle, commissions, jurys..."/>
    <x v="6"/>
    <n v="4.4000000000000004"/>
  </r>
  <r>
    <s v="Promotie wetenschapsbeleid"/>
    <s v="Promotion politique scientifique"/>
    <s v="462101121121"/>
    <s v="11  FEDERAAL WETENSCHAPSBELEID"/>
    <x v="1"/>
    <n v="46"/>
    <n v="55"/>
    <s v="11. Politieke en sociale systemen, structuren en processen"/>
    <x v="7"/>
    <s v="Federale overheid"/>
    <x v="2"/>
    <x v="11"/>
    <s v="312 Administratie, controle, commissies, jury's..."/>
    <s v="312 Administration, contrôle, commissions, jurys..."/>
    <x v="6"/>
    <n v="25.3"/>
  </r>
  <r>
    <s v="Sociale dienst"/>
    <s v="Service social"/>
    <s v="462101416005"/>
    <s v="11  FEDERAAL WETENSCHAPSBELEID"/>
    <x v="1"/>
    <n v="192"/>
    <n v="55"/>
    <s v="11. Politieke en sociale systemen, structuren en processen"/>
    <x v="7"/>
    <s v="Federale overheid"/>
    <x v="2"/>
    <x v="11"/>
    <s v="312 Administratie, controle, commissies, jury's..."/>
    <s v="312 Administration, contrôle, commissions, jurys..."/>
    <x v="6"/>
    <n v="105.6"/>
  </r>
  <r>
    <s v="Duurzame goederen"/>
    <s v="Biens durables"/>
    <s v="462101742201"/>
    <s v="11  FEDERAAL WETENSCHAPSBELEID"/>
    <x v="1"/>
    <n v="48"/>
    <n v="55"/>
    <s v="11. Politieke en sociale systemen, structuren en processen"/>
    <x v="7"/>
    <s v="Federale overheid"/>
    <x v="2"/>
    <x v="11"/>
    <s v="312 Administratie, controle, commissies, jury's..."/>
    <s v="312 Administration, contrôle, commissions, jurys..."/>
    <x v="6"/>
    <n v="26.4"/>
  </r>
  <r>
    <s v="Investeringsuitgaven inzake de informatica"/>
    <s v="Dépenses d'investissement relatives à l'informatique"/>
    <s v="462101742204"/>
    <s v="11  FEDERAAL WETENSCHAPSBELEID"/>
    <x v="1"/>
    <n v="81"/>
    <n v="55"/>
    <s v="06. Industriële productie en technologie"/>
    <x v="0"/>
    <s v="Federale overheid"/>
    <x v="2"/>
    <x v="11"/>
    <s v="312 Administratie, controle, commissies, jury's..."/>
    <s v="312 Administration, contrôle, commissions, jurys..."/>
    <x v="6"/>
    <n v="44.55"/>
  </r>
  <r>
    <s v="Wetenschap voor duurzame ontwikkeling"/>
    <s v="Science pour développement durable"/>
    <s v="466011121117"/>
    <s v="11  FEDERAAL WETENSCHAPSBELEID"/>
    <x v="1"/>
    <n v="880"/>
    <n v="100"/>
    <s v="13. Algemene kennisvooruitgang: O&amp;O gefinancierd uit andere bronnen dan AUF"/>
    <x v="1"/>
    <s v="Federale overheid"/>
    <x v="2"/>
    <x v="11"/>
    <s v="324 Subsidies voor studies, enquêtes, expertise-contracten, onderzoekcontracten, acties n.e.g."/>
    <s v="324 Subventions pour études, enquêtes, contrats d'expertise, contrats de recherche, actions n.c.a."/>
    <x v="6"/>
    <n v="880"/>
  </r>
  <r>
    <s v="Beheer O&amp;O nationaal en IUAP"/>
    <s v="Gestion R&amp;D nationale et PAI"/>
    <s v="466011121118"/>
    <s v="11  FEDERAAL WETENSCHAPSBELEID"/>
    <x v="1"/>
    <n v="672"/>
    <n v="100"/>
    <s v="13. Algemene kennisvooruitgang: O&amp;O gefinancierd uit andere bronnen dan AUF"/>
    <x v="1"/>
    <s v="Federale overheid"/>
    <x v="2"/>
    <x v="11"/>
    <s v="430 IUAP - Interuniversitaire attractiepolen"/>
    <s v="430 PAI - Pôles d'Attraction interuniversitaires"/>
    <x v="0"/>
    <n v="672"/>
  </r>
  <r>
    <s v="Opdracht voor derden gedeelte Europese unie"/>
    <s v="Mission pour tiers partie union européenne"/>
    <s v="466011351071"/>
    <s v="11  FEDERAAL WETENSCHAPSBELEID"/>
    <x v="1"/>
    <n v="22"/>
    <n v="100"/>
    <s v="11. Politieke en sociale systemen, structuren en processen"/>
    <x v="7"/>
    <s v="Federale overheid"/>
    <x v="2"/>
    <x v="11"/>
    <s v="314 Subsidies voor studies, enquêtes, onderzoek-contracten, acties n.e.g."/>
    <s v="314 Subventions pour études, enquêtes, contrats de recherche, actions n.c.a."/>
    <x v="6"/>
    <n v="22"/>
  </r>
  <r>
    <s v="Contrac-Regeringsinit O&amp;O nationaal - Deel ABDA"/>
    <s v="Cont-Impuls gouver R&amp;D national - Partie ABDA"/>
    <s v="466011413051"/>
    <s v="11  FEDERAAL WETENSCHAPSBELEID"/>
    <x v="1"/>
    <n v="10704"/>
    <n v="10.115065364532358"/>
    <s v="01. Exploratie en exploitatie van het aardse milieu"/>
    <x v="8"/>
    <s v="Federale overheid"/>
    <x v="2"/>
    <x v="11"/>
    <s v="410 O&amp;O-programma's en -projecten (subsidies en terugvorderbare voorschotten)"/>
    <s v="410 Programmes et projets de R&amp;D (subventions et avances récupérables)"/>
    <x v="0"/>
    <n v="1082.7165966195435"/>
  </r>
  <r>
    <s v="Contrac-Regeringsinit O&amp;O nationaal - Deel ABDA"/>
    <s v="Cont-Impuls gouver R&amp;D national - Partie ABDA"/>
    <s v="466011413051"/>
    <s v="11  FEDERAAL WETENSCHAPSBELEID"/>
    <x v="1"/>
    <n v="10704"/>
    <n v="40.46026145812943"/>
    <s v="02. Milieubeheer en milieuzorg"/>
    <x v="9"/>
    <s v="Federale overheid"/>
    <x v="2"/>
    <x v="11"/>
    <s v="410 O&amp;O-programma's en -projecten (subsidies en terugvorderbare voorschotten)"/>
    <s v="410 Programmes et projets de R&amp;D (subventions et avances récupérables)"/>
    <x v="0"/>
    <n v="4330.8663864781738"/>
  </r>
  <r>
    <s v="Contrac-Regeringsinit O&amp;O nationaal - Deel ABDA"/>
    <s v="Cont-Impuls gouver R&amp;D national - Partie ABDA"/>
    <s v="466011413051"/>
    <s v="11  FEDERAAL WETENSCHAPSBELEID"/>
    <x v="1"/>
    <n v="10704"/>
    <n v="10.115065364532358"/>
    <s v="03. Exploratie en exploitatie van de ruimte"/>
    <x v="10"/>
    <s v="Federale overheid"/>
    <x v="2"/>
    <x v="11"/>
    <s v="410 O&amp;O-programma's en -projecten (subsidies en terugvorderbare voorschotten)"/>
    <s v="410 Programmes et projets de R&amp;D (subventions et avances récupérables)"/>
    <x v="0"/>
    <n v="1082.7165966195435"/>
  </r>
  <r>
    <s v="Contrac-Regeringsinit O&amp;O nationaal - Deel ABDA"/>
    <s v="Cont-Impuls gouver R&amp;D national - Partie ABDA"/>
    <s v="466011413051"/>
    <s v="11  FEDERAAL WETENSCHAPSBELEID"/>
    <x v="1"/>
    <n v="10704"/>
    <n v="3.3716884548441186"/>
    <s v="10. Cultuur, recreatie, godsdienst en media"/>
    <x v="5"/>
    <s v="Federale overheid"/>
    <x v="2"/>
    <x v="11"/>
    <s v="410 O&amp;O-programma's en -projecten (subsidies en terugvorderbare voorschotten)"/>
    <s v="410 Programmes et projets de R&amp;D (subventions et avances récupérables)"/>
    <x v="0"/>
    <n v="360.90553220651447"/>
  </r>
  <r>
    <s v="Contrac-Regeringsinit O&amp;O nationaal - Deel ABDA"/>
    <s v="Cont-Impuls gouver R&amp;D national - Partie ABDA"/>
    <s v="466011413051"/>
    <s v="11  FEDERAAL WETENSCHAPSBELEID"/>
    <x v="1"/>
    <n v="10704"/>
    <n v="35.937919357961746"/>
    <s v="13. Algemene kennisvooruitgang: O&amp;O gefinancierd uit andere bronnen dan AUF"/>
    <x v="1"/>
    <s v="Federale overheid"/>
    <x v="2"/>
    <x v="11"/>
    <s v="410 O&amp;O-programma's en -projecten (subsidies en terugvorderbare voorschotten)"/>
    <s v="410 Programmes et projets de R&amp;D (subventions et avances récupérables)"/>
    <x v="0"/>
    <n v="3846.7948880762251"/>
  </r>
  <r>
    <s v="Contrac-Regeringsinit O&amp;O nationaal"/>
    <s v="Cont-Impuls gouver R&amp;D national"/>
    <s v="466011450051"/>
    <s v="11  FEDERAAL WETENSCHAPSBELEID"/>
    <x v="1"/>
    <n v="25794"/>
    <n v="3.6515174123494112"/>
    <s v="01. Exploratie en exploitatie van het aardse milieu"/>
    <x v="8"/>
    <s v="Federale overheid"/>
    <x v="2"/>
    <x v="11"/>
    <s v="410 O&amp;O-programma's en -projecten (subsidies en terugvorderbare voorschotten)"/>
    <s v="410 Programmes et projets de R&amp;D (subventions et avances récupérables)"/>
    <x v="0"/>
    <n v="941.87240134140711"/>
  </r>
  <r>
    <s v="Contrac-Regeringsinit O&amp;O nationaal"/>
    <s v="Cont-Impuls gouver R&amp;D national"/>
    <s v="466011450051"/>
    <s v="11  FEDERAAL WETENSCHAPSBELEID"/>
    <x v="1"/>
    <n v="25794"/>
    <n v="40.166691535843526"/>
    <s v="02. Milieubeheer en milieuzorg"/>
    <x v="9"/>
    <s v="Federale overheid"/>
    <x v="2"/>
    <x v="11"/>
    <s v="410 O&amp;O-programma's en -projecten (subsidies en terugvorderbare voorschotten)"/>
    <s v="410 Programmes et projets de R&amp;D (subventions et avances récupérables)"/>
    <x v="0"/>
    <n v="10360.596414755479"/>
  </r>
  <r>
    <s v="Contrac-Regeringsinit O&amp;O nationaal"/>
    <s v="Cont-Impuls gouver R&amp;D national"/>
    <s v="466011450051"/>
    <s v="11  FEDERAAL WETENSCHAPSBELEID"/>
    <x v="1"/>
    <n v="25794"/>
    <n v="4.5643967654367641"/>
    <s v="03. Exploratie en exploitatie van de ruimte"/>
    <x v="10"/>
    <s v="Federale overheid"/>
    <x v="2"/>
    <x v="11"/>
    <s v="410 O&amp;O-programma's en -projecten (subsidies en terugvorderbare voorschotten)"/>
    <s v="410 Programmes et projets de R&amp;D (subventions et avances récupérables)"/>
    <x v="0"/>
    <n v="1177.3405016767588"/>
  </r>
  <r>
    <s v="Contrac-Regeringsinit O&amp;O nationaal"/>
    <s v="Cont-Impuls gouver R&amp;D national"/>
    <s v="466011450051"/>
    <s v="11  FEDERAAL WETENSCHAPSBELEID"/>
    <x v="1"/>
    <n v="25794"/>
    <n v="1.8257587061747056"/>
    <s v="07. Gezondheid"/>
    <x v="4"/>
    <s v="Federale overheid"/>
    <x v="2"/>
    <x v="11"/>
    <s v="410 O&amp;O-programma's en -projecten (subsidies en terugvorderbare voorschotten)"/>
    <s v="410 Programmes et projets de R&amp;D (subventions et avances récupérables)"/>
    <x v="0"/>
    <n v="470.93620067070356"/>
  </r>
  <r>
    <s v="Contrac-Regeringsinit O&amp;O nationaal"/>
    <s v="Cont-Impuls gouver R&amp;D national"/>
    <s v="466011450051"/>
    <s v="11  FEDERAAL WETENSCHAPSBELEID"/>
    <x v="1"/>
    <n v="25794"/>
    <n v="3.6515174123494112"/>
    <s v="10. Cultuur, recreatie, godsdienst en media"/>
    <x v="5"/>
    <s v="Federale overheid"/>
    <x v="2"/>
    <x v="11"/>
    <s v="410 O&amp;O-programma's en -projecten (subsidies en terugvorderbare voorschotten)"/>
    <s v="410 Programmes et projets de R&amp;D (subventions et avances récupérables)"/>
    <x v="0"/>
    <n v="941.87240134140711"/>
  </r>
  <r>
    <s v="Contrac-Regeringsinit O&amp;O nationaal"/>
    <s v="Cont-Impuls gouver R&amp;D national"/>
    <s v="466011450051"/>
    <s v="11  FEDERAAL WETENSCHAPSBELEID"/>
    <x v="1"/>
    <n v="25794"/>
    <n v="0.23848047252827384"/>
    <s v="11. Politieke en sociale systemen, structuren en processen"/>
    <x v="7"/>
    <s v="Federale overheid"/>
    <x v="2"/>
    <x v="11"/>
    <s v="410 O&amp;O-programma's en -projecten (subsidies en terugvorderbare voorschotten)"/>
    <s v="410 Programmes et projets de R&amp;D (subventions et avances récupérables)"/>
    <x v="0"/>
    <n v="61.513653083942955"/>
  </r>
  <r>
    <s v="Contrac-Regeringsinit O&amp;O nationaal"/>
    <s v="Cont-Impuls gouver R&amp;D national"/>
    <s v="466011450051"/>
    <s v="11  FEDERAAL WETENSCHAPSBELEID"/>
    <x v="1"/>
    <n v="25794"/>
    <n v="38.598602870619089"/>
    <s v="13. Algemene kennisvooruitgang: O&amp;O gefinancierd uit andere bronnen dan AUF"/>
    <x v="1"/>
    <s v="Federale overheid"/>
    <x v="2"/>
    <x v="11"/>
    <s v="410 O&amp;O-programma's en -projecten (subsidies en terugvorderbare voorschotten)"/>
    <s v="410 Programmes et projets de R&amp;D (subventions et avances récupérables)"/>
    <x v="0"/>
    <n v="9956.1236244474876"/>
  </r>
  <r>
    <s v="Contrac-Regeringsinit O&amp;O nationaal"/>
    <s v="Cont-Impuls gouver R&amp;D national"/>
    <s v="466011450051"/>
    <s v="11  FEDERAAL WETENSCHAPSBELEID"/>
    <x v="1"/>
    <n v="25794"/>
    <n v="7.3030348246988224"/>
    <s v="14. Landsverdediging"/>
    <x v="13"/>
    <s v="Federale overheid"/>
    <x v="2"/>
    <x v="11"/>
    <s v="410 O&amp;O-programma's en -projecten (subsidies en terugvorderbare voorschotten)"/>
    <s v="410 Programmes et projets de R&amp;D (subventions et avances récupérables)"/>
    <x v="0"/>
    <n v="1883.7448026828142"/>
  </r>
  <r>
    <s v="Uitgaven voor de aankoop van duurzame goederen en diensten voor O&amp;O"/>
    <s v="Dépenses pour l'acquisation de biens meubles durables de R&amp;D"/>
    <s v="466011741001"/>
    <s v="11  FEDERAAL WETENSCHAPSBELEID"/>
    <x v="1"/>
    <n v="12921"/>
    <n v="100"/>
    <s v="01. Exploratie en exploitatie van het aardse milieu"/>
    <x v="8"/>
    <s v="Federale overheid"/>
    <x v="2"/>
    <x v="11"/>
    <s v="410 O&amp;O-programma's en -projecten (subsidies en terugvorderbare voorschotten)"/>
    <s v="410 Programmes et projets de R&amp;D (subventions et avances récupérables)"/>
    <x v="0"/>
    <n v="12921"/>
  </r>
  <r>
    <s v="Acad. Overz. Wetensc. (wedde personeel)"/>
    <s v="Acad. Sciences d'Outre-Mer. (traitement du personnel)"/>
    <s v="466013110004"/>
    <s v="11  FEDERAAL WETENSCHAPSBELEID"/>
    <x v="1"/>
    <n v="129"/>
    <n v="55"/>
    <s v="01. Exploratie en exploitatie van het aardse milieu"/>
    <x v="8"/>
    <s v="Federale overheid"/>
    <x v="2"/>
    <x v="11"/>
    <s v="211 Basisfinanciering, werking, investeringen van de WI"/>
    <s v="211 Financement de base, fonctionnement, investissements des IS"/>
    <x v="5"/>
    <n v="70.95"/>
  </r>
  <r>
    <s v="Toelage academie voor de nationale commissies"/>
    <s v="Subv. Académie pour les commissions nationales"/>
    <s v="466013413005"/>
    <s v="11  FEDERAAL WETENSCHAPSBELEID"/>
    <x v="1"/>
    <n v="252"/>
    <n v="55"/>
    <s v="10. Cultuur, recreatie, godsdienst en media"/>
    <x v="5"/>
    <s v="Federale overheid"/>
    <x v="2"/>
    <x v="11"/>
    <s v="220 Academies"/>
    <s v="220 Académies"/>
    <x v="5"/>
    <n v="138.6"/>
  </r>
  <r>
    <s v="Dekken van de O&amp;O uitgaven van vliegtuig AIRBUS"/>
    <s v="Couverture des dépenses de R&amp;D des avions AIRBUS"/>
    <s v="466014512201"/>
    <s v="11  FEDERAAL WETENSCHAPSBELEID"/>
    <x v="1"/>
    <n v="13277"/>
    <n v="100"/>
    <s v="06. Industriële productie en technologie"/>
    <x v="0"/>
    <s v="Federale overheid"/>
    <x v="2"/>
    <x v="11"/>
    <s v="625 Fonds bestemd voor de financiering van het industrieel onderzoek (subsidies en terugvorderbare voorschotten)"/>
    <s v="625 Fonds destiné au financement de la recherche industrielle (subventions et avances récupérables)"/>
    <x v="1"/>
    <n v="13277"/>
  </r>
  <r>
    <s v="Dotatie  DWTI"/>
    <s v="Dotation SIST"/>
    <s v="466015413001"/>
    <s v="11  FEDERAAL WETENSCHAPSBELEID"/>
    <x v="1"/>
    <n v="24"/>
    <n v="55"/>
    <s v="10. Cultuur, recreatie, godsdienst en media"/>
    <x v="5"/>
    <s v="Federale overheid"/>
    <x v="2"/>
    <x v="11"/>
    <s v="323 Subsidies aan instellingen en verenigingen n.e.g."/>
    <s v="323 Subventions aux institutions et associations n.c.a."/>
    <x v="6"/>
    <n v="13.2"/>
  </r>
  <r>
    <s v="Dotatie  Belnet"/>
    <s v="Dotation Belnet"/>
    <s v="466015413002"/>
    <s v="11  FEDERAAL WETENSCHAPSBELEID"/>
    <x v="1"/>
    <n v="8546"/>
    <n v="55"/>
    <s v="04. Transport, telecommunicatie en andere infrastructuur"/>
    <x v="11"/>
    <s v="Federale overheid"/>
    <x v="2"/>
    <x v="11"/>
    <s v="323 Subsidies aan instellingen en verenigingen n.e.g."/>
    <s v="323 Subventions aux institutions et associations n.c.a."/>
    <x v="6"/>
    <n v="4700.3"/>
  </r>
  <r>
    <s v="Dotatie Polar Secretaris"/>
    <s v="Dotation Secrétariat polaire"/>
    <s v="466015413003"/>
    <s v="11  FEDERAAL WETENSCHAPSBELEID"/>
    <x v="1"/>
    <n v="3362"/>
    <n v="55"/>
    <s v="01. Exploratie en exploitatie van het aardse milieu"/>
    <x v="8"/>
    <s v="Federale overheid"/>
    <x v="2"/>
    <x v="11"/>
    <s v="410 O&amp;O-programma's en -projecten (subsidies en terugvorderbare voorschotten)"/>
    <s v="410 Programmes et projets de R&amp;D (subventions et avances récupérables)"/>
    <x v="0"/>
    <n v="1849.1"/>
  </r>
  <r>
    <s v="Dotatie aan de ivzw MYRRHA"/>
    <s v="Dotation à l'aisbl MYRRHA"/>
    <s v="466016330001"/>
    <s v="11  FEDERAAL WETENSCHAPSBELEID"/>
    <x v="1"/>
    <n v="8850"/>
    <n v="55"/>
    <s v="05. Energie"/>
    <x v="12"/>
    <s v="Federale overheid"/>
    <x v="2"/>
    <x v="11"/>
    <s v="233 SCK - Studiecentrum voor Kernenergie"/>
    <s v="233 CEN - Centre d'études de l'énergie nucléaire"/>
    <x v="5"/>
    <n v="4867.5"/>
  </r>
  <r>
    <s v="Toelage SCK (Project MYRRHA)"/>
    <s v="Dotation au CEN (Projet MYRRHA)"/>
    <s v="466016414040"/>
    <s v="11  FEDERAAL WETENSCHAPSBELEID"/>
    <x v="1"/>
    <n v="8250"/>
    <n v="55"/>
    <s v="05. Energie"/>
    <x v="12"/>
    <s v="Federale overheid"/>
    <x v="2"/>
    <x v="11"/>
    <s v="233 SCK - Studiecentrum voor Kernenergie"/>
    <s v="233 CEN - Centre d'études de l'énergie nucléaire"/>
    <x v="5"/>
    <n v="4537.5"/>
  </r>
  <r>
    <s v="Beheer van O&amp;O internationaal"/>
    <s v="Gestion de la R&amp;D international"/>
    <s v="466021121119"/>
    <s v="11  FEDERAAL WETENSCHAPSBELEID"/>
    <x v="1"/>
    <n v="125"/>
    <n v="55"/>
    <s v="03. Exploratie en exploitatie van de ruimte"/>
    <x v="10"/>
    <s v="Federale overheid"/>
    <x v="2"/>
    <x v="11"/>
    <s v="710 Ruimteprogramma's en -organisaties"/>
    <s v="710 Programmes et organisations dans le domaine de l'espace"/>
    <x v="3"/>
    <n v="68.75"/>
  </r>
  <r>
    <s v="Contrac-Regeringsinit O&amp;O internationaal - Deel ADBA"/>
    <s v="Cont-Impuls gouver R&amp;D international - Partie SACA"/>
    <s v="466021413057"/>
    <s v="11  FEDERAAL WETENSCHAPSBELEID"/>
    <x v="1"/>
    <n v="850"/>
    <n v="87.625763490392643"/>
    <s v="02. Milieubeheer en milieuzorg"/>
    <x v="9"/>
    <s v="Federale overheid"/>
    <x v="2"/>
    <x v="11"/>
    <s v="730 Andere programma's en projecten op internationaal vlak"/>
    <s v="730 Autres programmes et projets au niveau international"/>
    <x v="3"/>
    <n v="744.81898966833751"/>
  </r>
  <r>
    <s v="Contrac-Regeringsinit O&amp;O internationaal - Deel ADBA"/>
    <s v="Cont-Impuls gouver R&amp;D international - Partie SACA"/>
    <s v="466021413057"/>
    <s v="11  FEDERAAL WETENSCHAPSBELEID"/>
    <x v="1"/>
    <n v="850"/>
    <n v="1.2374236509607357"/>
    <s v="11. Politieke en sociale systemen, structuren en processen"/>
    <x v="7"/>
    <s v="Federale overheid"/>
    <x v="2"/>
    <x v="11"/>
    <s v="730 Andere programma's en projecten op internationaal vlak"/>
    <s v="730 Autres programmes et projets au niveau international"/>
    <x v="3"/>
    <n v="10.518101033166253"/>
  </r>
  <r>
    <s v="Contrac-Regeringsinit O&amp;O internationaal - Deel ADBA"/>
    <s v="Cont-Impuls gouver R&amp;D international - Partie SACA"/>
    <s v="466021413057"/>
    <s v="11  FEDERAAL WETENSCHAPSBELEID"/>
    <x v="1"/>
    <n v="850"/>
    <n v="1.2374236509607357"/>
    <s v="12. Algemene kennisvooruitgang: O&amp;O gefinancierd uit algemene universiteitsfondsen (AUF)"/>
    <x v="3"/>
    <s v="Federale overheid"/>
    <x v="2"/>
    <x v="11"/>
    <s v="730 Andere programma's en projecten op internationaal vlak"/>
    <s v="730 Autres programmes et projets au niveau international"/>
    <x v="3"/>
    <n v="10.518101033166253"/>
  </r>
  <r>
    <s v="Contrac-Regeringsinit O&amp;O internationaal - Deel ADBA"/>
    <s v="Cont-Impuls gouver R&amp;D international - Partie SACA"/>
    <s v="466021413057"/>
    <s v="11  FEDERAAL WETENSCHAPSBELEID"/>
    <x v="1"/>
    <n v="850"/>
    <n v="9.8993892076858856"/>
    <s v="13. Algemene kennisvooruitgang: O&amp;O gefinancierd uit andere bronnen dan AUF"/>
    <x v="1"/>
    <s v="Federale overheid"/>
    <x v="2"/>
    <x v="11"/>
    <s v="730 Andere programma's en projecten op internationaal vlak"/>
    <s v="730 Autres programmes et projets au niveau international"/>
    <x v="3"/>
    <n v="84.144808265330028"/>
  </r>
  <r>
    <s v="Contracten - O&amp;O - internationaal"/>
    <s v="Contrats - R&amp;D - international"/>
    <s v="466021450057"/>
    <s v="11  FEDERAAL WETENSCHAPSBELEID"/>
    <x v="1"/>
    <n v="1282"/>
    <n v="5.0190338513432122"/>
    <s v="01. Exploratie en exploitatie van het aardse milieu"/>
    <x v="8"/>
    <s v="Federale overheid"/>
    <x v="2"/>
    <x v="11"/>
    <s v="730 Andere programma's en projecten op internationaal vlak"/>
    <s v="730 Autres programmes et projets au niveau international"/>
    <x v="3"/>
    <n v="64.344013974219976"/>
  </r>
  <r>
    <s v="Contracten - O&amp;O - internationaal"/>
    <s v="Contrats - R&amp;D - international"/>
    <s v="466021450057"/>
    <s v="11  FEDERAAL WETENSCHAPSBELEID"/>
    <x v="1"/>
    <n v="1282"/>
    <n v="46.091274143677474"/>
    <s v="02. Milieubeheer en milieuzorg"/>
    <x v="9"/>
    <s v="Federale overheid"/>
    <x v="2"/>
    <x v="11"/>
    <s v="730 Andere programma's en projecten op internationaal vlak"/>
    <s v="730 Autres programmes et projets au niveau international"/>
    <x v="3"/>
    <n v="590.89013452194524"/>
  </r>
  <r>
    <s v="Contracten - O&amp;O - internationaal"/>
    <s v="Contrats - R&amp;D - international"/>
    <s v="466021450057"/>
    <s v="11  FEDERAAL WETENSCHAPSBELEID"/>
    <x v="1"/>
    <n v="1282"/>
    <n v="13.612817732803277"/>
    <s v="10. Cultuur, recreatie, godsdienst en media"/>
    <x v="5"/>
    <s v="Federale overheid"/>
    <x v="2"/>
    <x v="11"/>
    <s v="730 Andere programma's en projecten op internationaal vlak"/>
    <s v="730 Autres programmes et projets au niveau international"/>
    <x v="3"/>
    <n v="174.51632333453801"/>
  </r>
  <r>
    <s v="Contracten - O&amp;O - internationaal"/>
    <s v="Contrats - R&amp;D - international"/>
    <s v="466021450057"/>
    <s v="11  FEDERAAL WETENSCHAPSBELEID"/>
    <x v="1"/>
    <n v="1282"/>
    <n v="21.904991366502028"/>
    <s v="11. Politieke en sociale systemen, structuren en processen"/>
    <x v="7"/>
    <s v="Federale overheid"/>
    <x v="2"/>
    <x v="11"/>
    <s v="730 Andere programma's en projecten op internationaal vlak"/>
    <s v="730 Autres programmes et projets au niveau international"/>
    <x v="3"/>
    <n v="280.82198931855601"/>
  </r>
  <r>
    <s v="Contracten - O&amp;O - internationaal"/>
    <s v="Contrats - R&amp;D - international"/>
    <s v="466021450057"/>
    <s v="11  FEDERAAL WETENSCHAPSBELEID"/>
    <x v="1"/>
    <n v="1282"/>
    <n v="1.4857647672971128"/>
    <s v="12. Algemene kennisvooruitgang: O&amp;O gefinancierd uit algemene universiteitsfondsen (AUF)"/>
    <x v="3"/>
    <s v="Federale overheid"/>
    <x v="2"/>
    <x v="11"/>
    <s v="730 Andere programma's en projecten op internationaal vlak"/>
    <s v="730 Autres programmes et projets au niveau international"/>
    <x v="3"/>
    <n v="19.047504316748988"/>
  </r>
  <r>
    <s v="Contracten - O&amp;O - internationaal"/>
    <s v="Contrats - R&amp;D - international"/>
    <s v="466021450057"/>
    <s v="11  FEDERAAL WETENSCHAPSBELEID"/>
    <x v="1"/>
    <n v="1282"/>
    <n v="11.886118138376903"/>
    <s v="13. Algemene kennisvooruitgang: O&amp;O gefinancierd uit andere bronnen dan AUF"/>
    <x v="1"/>
    <s v="Federale overheid"/>
    <x v="2"/>
    <x v="11"/>
    <s v="730 Andere programma's en projecten op internationaal vlak"/>
    <s v="730 Autres programmes et projets au niveau international"/>
    <x v="3"/>
    <n v="152.3800345339919"/>
  </r>
  <r>
    <s v="Federale ondersteuning vh ruimtevaartonderzoek en operationele steun"/>
    <s v="Soutien fédéral à la recherche spatiale et appui opérationnel"/>
    <s v="466022121121"/>
    <s v="11  FEDERAAL WETENSCHAPSBELEID"/>
    <x v="1"/>
    <n v="619"/>
    <n v="100"/>
    <s v="03. Exploratie en exploitatie van de ruimte"/>
    <x v="10"/>
    <s v="Federale overheid"/>
    <x v="2"/>
    <x v="11"/>
    <s v="710 Ruimteprogramma's en -organisaties"/>
    <s v="710 Programmes et organisations dans le domaine de l'espace"/>
    <x v="3"/>
    <n v="619"/>
  </r>
  <r>
    <s v="Beheer van Ruimte"/>
    <s v="Gestion du spacial"/>
    <s v="466022121122"/>
    <s v="11  FEDERAAL WETENSCHAPSBELEID"/>
    <x v="1"/>
    <n v="518"/>
    <n v="100"/>
    <s v="03. Exploratie en exploitatie van de ruimte"/>
    <x v="10"/>
    <s v="Federale overheid"/>
    <x v="2"/>
    <x v="11"/>
    <s v="710 Ruimteprogramma's en -organisaties"/>
    <s v="710 Programmes et organisations dans le domaine de l'espace"/>
    <x v="3"/>
    <n v="518"/>
  </r>
  <r>
    <s v="ESA-ruimtevaartprogramma's"/>
    <s v="Programmes spatiaux ASE"/>
    <s v="466022354012"/>
    <s v="11  FEDERAAL WETENSCHAPSBELEID"/>
    <x v="1"/>
    <n v="194529"/>
    <n v="100"/>
    <s v="03. Exploratie en exploitatie van de ruimte"/>
    <x v="10"/>
    <s v="Federale overheid"/>
    <x v="2"/>
    <x v="11"/>
    <s v="710 Ruimteprogramma's en -organisaties"/>
    <s v="710 Programmes et organisations dans le domaine de l'espace"/>
    <x v="3"/>
    <n v="194529"/>
  </r>
  <r>
    <s v="Fedondersteun ruimtevaart - Deel ADBA"/>
    <s v="Soutien fed rech spatiale - Partie SACA"/>
    <s v="466022413021"/>
    <s v="11  FEDERAAL WETENSCHAPSBELEID"/>
    <x v="1"/>
    <n v="1286"/>
    <n v="100"/>
    <s v="03. Exploratie en exploitatie van de ruimte"/>
    <x v="10"/>
    <s v="Federale overheid"/>
    <x v="2"/>
    <x v="11"/>
    <s v="710 Ruimteprogramma's en -organisaties"/>
    <s v="710 Programmes et organisations dans le domaine de l'espace"/>
    <x v="3"/>
    <n v="1286"/>
  </r>
  <r>
    <s v="Federale ondersteuning ruimtevaart"/>
    <s v="Soutien fédérale spatiale"/>
    <s v="466022450021"/>
    <s v="11  FEDERAAL WETENSCHAPSBELEID"/>
    <x v="1"/>
    <n v="3002"/>
    <n v="100"/>
    <s v="03. Exploratie en exploitatie van de ruimte"/>
    <x v="10"/>
    <s v="Federale overheid"/>
    <x v="2"/>
    <x v="11"/>
    <s v="710 Ruimteprogramma's en -organisaties"/>
    <s v="710 Programmes et organisations dans le domaine de l'espace"/>
    <x v="3"/>
    <n v="3002"/>
  </r>
  <r>
    <s v="Ruimtevaartprogramma's buiten ESA"/>
    <s v="Programmes spatiaux hors ASE"/>
    <s v="466022544161"/>
    <s v="11  FEDERAAL WETENSCHAPSBELEID"/>
    <x v="1"/>
    <n v="7368"/>
    <n v="100"/>
    <s v="03. Exploratie en exploitatie van de ruimte"/>
    <x v="10"/>
    <s v="Federale overheid"/>
    <x v="2"/>
    <x v="11"/>
    <s v="710 Ruimteprogramma's en -organisaties"/>
    <s v="710 Programmes et organisations dans le domaine de l'espace"/>
    <x v="3"/>
    <n v="7368"/>
  </r>
  <r>
    <s v="Von Karman  Instituut"/>
    <s v="Institut Von Karman"/>
    <s v="466023354001"/>
    <s v="11  FEDERAAL WETENSCHAPSBELEID"/>
    <x v="1"/>
    <n v="2575"/>
    <n v="100"/>
    <s v="04. Transport, telecommunicatie en andere infrastructuur"/>
    <x v="11"/>
    <s v="Federale overheid"/>
    <x v="2"/>
    <x v="11"/>
    <s v="720 Andere Belgische bijdragen aan internationale organisaties, instellingen en verenigingen"/>
    <s v="720 Autres contributions belges aux organisations, institutions et associations internationales"/>
    <x v="3"/>
    <n v="2575"/>
  </r>
  <r>
    <s v="Secretariaten EUREKA (techn. + audiovis.)"/>
    <s v="Secrétariats EUREKA (techn. + audiovis.)"/>
    <s v="466023354002"/>
    <s v="11  FEDERAAL WETENSCHAPSBELEID"/>
    <x v="1"/>
    <n v="624"/>
    <n v="55"/>
    <s v="06. Industriële productie en technologie"/>
    <x v="0"/>
    <s v="Federale overheid"/>
    <x v="2"/>
    <x v="11"/>
    <s v="720 Andere Belgische bijdragen aan internationale organisaties, instellingen en verenigingen"/>
    <s v="720 Autres contributions belges aux organisations, institutions et associations internationales"/>
    <x v="3"/>
    <n v="343.2"/>
  </r>
  <r>
    <s v="Intergouvernementele organisaties"/>
    <s v="Organisations intergouvernementales"/>
    <s v="466023354021"/>
    <s v="11  FEDERAAL WETENSCHAPSBELEID"/>
    <x v="1"/>
    <n v="25079"/>
    <n v="52.983579075703894"/>
    <s v="01. Exploratie en exploitatie van het aardse milieu"/>
    <x v="8"/>
    <s v="Federale overheid"/>
    <x v="2"/>
    <x v="11"/>
    <s v="720 Andere Belgische bijdragen aan internationale organisaties, instellingen en verenigingen"/>
    <s v="720 Autres contributions belges aux organisations, institutions et associations internationales"/>
    <x v="3"/>
    <n v="13287.751796395778"/>
  </r>
  <r>
    <s v="Intergouvernementele organisaties"/>
    <s v="Organisations intergouvernementales"/>
    <s v="466023354021"/>
    <s v="11  FEDERAAL WETENSCHAPSBELEID"/>
    <x v="1"/>
    <n v="25079"/>
    <n v="22.554958661942319"/>
    <s v="03. Exploratie en exploitatie van de ruimte"/>
    <x v="10"/>
    <s v="Federale overheid"/>
    <x v="2"/>
    <x v="11"/>
    <s v="720 Andere Belgische bijdragen aan internationale organisaties, instellingen en verenigingen"/>
    <s v="720 Autres contributions belges aux organisations, institutions et associations internationales"/>
    <x v="3"/>
    <n v="5656.5580828285138"/>
  </r>
  <r>
    <s v="Intergouvernementele organisaties"/>
    <s v="Organisations intergouvernementales"/>
    <s v="466023354021"/>
    <s v="11  FEDERAAL WETENSCHAPSBELEID"/>
    <x v="1"/>
    <n v="25079"/>
    <n v="24.461462262353791"/>
    <s v="13. Algemene kennisvooruitgang: O&amp;O gefinancierd uit andere bronnen dan AUF"/>
    <x v="1"/>
    <s v="Federale overheid"/>
    <x v="2"/>
    <x v="11"/>
    <s v="720 Andere Belgische bijdragen aan internationale organisaties, instellingen en verenigingen"/>
    <s v="720 Autres contributions belges aux organisations, institutions et associations internationales"/>
    <x v="3"/>
    <n v="6134.6901207757073"/>
  </r>
  <r>
    <s v="Internationale organisaties"/>
    <s v="Organisations internationales"/>
    <s v="466023354022"/>
    <s v="11  FEDERAAL WETENSCHAPSBELEID"/>
    <x v="1"/>
    <n v="259"/>
    <n v="100"/>
    <s v="10. Cultuur, recreatie, godsdienst en media"/>
    <x v="5"/>
    <s v="Federale overheid"/>
    <x v="2"/>
    <x v="11"/>
    <s v="720 Andere Belgische bijdragen aan internationale organisaties, instellingen en verenigingen"/>
    <s v="720 Autres contributions belges aux organisations, institutions et associations internationales"/>
    <x v="3"/>
    <n v="259"/>
  </r>
  <r>
    <s v="Deelname van de Academiën en de daaraan verbonden organismen"/>
    <s v="Participation des Académies et org. qui y sont liés"/>
    <s v="466023354023"/>
    <s v="11  FEDERAAL WETENSCHAPSBELEID"/>
    <x v="1"/>
    <n v="260"/>
    <n v="100"/>
    <s v="10. Cultuur, recreatie, godsdienst en media"/>
    <x v="5"/>
    <s v="Federale overheid"/>
    <x v="2"/>
    <x v="11"/>
    <s v="720 Andere Belgische bijdragen aan internationale organisaties, instellingen en verenigingen"/>
    <s v="720 Autres contributions belges aux organisations, institutions et associations internationales"/>
    <x v="3"/>
    <n v="260"/>
  </r>
  <r>
    <s v="Dotatie 'Koninklijke Bibliotheek Albert I'"/>
    <s v="Dotation Bibliothèque royale Albert Ier"/>
    <s v="466031413010"/>
    <s v="11  FEDERAAL WETENSCHAPSBELEID"/>
    <x v="1"/>
    <n v="14988"/>
    <n v="55"/>
    <s v="10. Cultuur, recreatie, godsdienst en media"/>
    <x v="5"/>
    <s v="Federale overheid"/>
    <x v="2"/>
    <x v="11"/>
    <s v="211 Basisfinanciering, werking, investeringen van de WI"/>
    <s v="211 Financement de base, fonctionnement, investissements des IS"/>
    <x v="5"/>
    <n v="8243.4"/>
  </r>
  <r>
    <s v="Dotatie Algemeen rijksarchief"/>
    <s v="Dotation Archives générales du Royaume"/>
    <s v="466031413011"/>
    <s v="11  FEDERAAL WETENSCHAPSBELEID"/>
    <x v="1"/>
    <n v="14140"/>
    <n v="55"/>
    <s v="10. Cultuur, recreatie, godsdienst en media"/>
    <x v="5"/>
    <s v="Federale overheid"/>
    <x v="2"/>
    <x v="11"/>
    <s v="211 Basisfinanciering, werking, investeringen van de WI"/>
    <s v="211 Financement de base, fonctionnement, investissements des IS"/>
    <x v="5"/>
    <n v="7777"/>
  </r>
  <r>
    <s v="Dotatie KMI"/>
    <s v="Dotation IRM"/>
    <s v="466032413013"/>
    <s v="11  FEDERAAL WETENSCHAPSBELEID"/>
    <x v="1"/>
    <n v="9288"/>
    <n v="55"/>
    <s v="03. Exploratie en exploitatie van de ruimte"/>
    <x v="10"/>
    <s v="Federale overheid"/>
    <x v="2"/>
    <x v="11"/>
    <s v="211 Basisfinanciering, werking, investeringen van de WI"/>
    <s v="211 Financement de base, fonctionnement, investissements des IS"/>
    <x v="5"/>
    <n v="5108.3999999999996"/>
  </r>
  <r>
    <s v="Dotatie Belgisch Instituut voor Ruimte-aëronomie"/>
    <s v="Dotation Institut d'Aéronomie spatiale de Belgique"/>
    <s v="466032413014"/>
    <s v="11  FEDERAAL WETENSCHAPSBELEID"/>
    <x v="1"/>
    <n v="4944"/>
    <n v="55"/>
    <s v="03. Exploratie en exploitatie van de ruimte"/>
    <x v="10"/>
    <s v="Federale overheid"/>
    <x v="2"/>
    <x v="11"/>
    <s v="211 Basisfinanciering, werking, investeringen van de WI"/>
    <s v="211 Financement de base, fonctionnement, investissements des IS"/>
    <x v="5"/>
    <n v="2719.2"/>
  </r>
  <r>
    <s v="Dotatie Koninklijke Sterrenwacht"/>
    <s v="Dotation Observatoire Royal"/>
    <s v="466032413015"/>
    <s v="11  FEDERAAL WETENSCHAPSBELEID"/>
    <x v="1"/>
    <n v="9539"/>
    <n v="55"/>
    <s v="03. Exploratie en exploitatie van de ruimte"/>
    <x v="10"/>
    <s v="Federale overheid"/>
    <x v="2"/>
    <x v="11"/>
    <s v="211 Basisfinanciering, werking, investeringen van de WI"/>
    <s v="211 Financement de base, fonctionnement, investissements des IS"/>
    <x v="5"/>
    <n v="5246.45"/>
  </r>
  <r>
    <s v="Dotatie aan het KMI: beheer gemeenschappelijke sector"/>
    <s v="Dotation à l'IRM: gestion du secteur commun"/>
    <s v="466032413016"/>
    <s v="11  FEDERAAL WETENSCHAPSBELEID"/>
    <x v="1"/>
    <n v="1128"/>
    <n v="55"/>
    <s v="03. Exploratie en exploitatie van de ruimte"/>
    <x v="10"/>
    <s v="Federale overheid"/>
    <x v="2"/>
    <x v="11"/>
    <s v="211 Basisfinanciering, werking, investeringen van de WI"/>
    <s v="211 Financement de base, fonctionnement, investissements des IS"/>
    <x v="5"/>
    <n v="620.4"/>
  </r>
  <r>
    <s v="Dotatie Koninklijk Instituut voor Natuurwetenschappen (KINW)"/>
    <s v="Dotation Institut royal des Sciences naturelles (IRSN)"/>
    <s v="466033413017"/>
    <s v="11  FEDERAAL WETENSCHAPSBELEID"/>
    <x v="1"/>
    <n v="20052"/>
    <n v="55"/>
    <s v="13. Algemene kennisvooruitgang: O&amp;O gefinancierd uit andere bronnen dan AUF"/>
    <x v="1"/>
    <s v="Federale overheid"/>
    <x v="2"/>
    <x v="11"/>
    <s v="211 Basisfinanciering, werking, investeringen van de WI"/>
    <s v="211 Financement de base, fonctionnement, investissements des IS"/>
    <x v="5"/>
    <n v="11028.6"/>
  </r>
  <r>
    <s v="Dotatie Koninklijke Museum voor Midden Afrika (KMMA)"/>
    <s v="Dotation musée royal d' Afrique centrale (MRAC)"/>
    <s v="466033413018"/>
    <s v="11  FEDERAAL WETENSCHAPSBELEID"/>
    <x v="1"/>
    <n v="10060"/>
    <n v="55"/>
    <s v="13. Algemene kennisvooruitgang: O&amp;O gefinancierd uit andere bronnen dan AUF"/>
    <x v="1"/>
    <s v="Federale overheid"/>
    <x v="2"/>
    <x v="11"/>
    <s v="211 Basisfinanciering, werking, investeringen van de WI"/>
    <s v="211 Financement de base, fonctionnement, investissements des IS"/>
    <x v="5"/>
    <n v="5533"/>
  </r>
  <r>
    <s v="Dotatie Koninklijke Musea voor Kunst en Geschiedenis"/>
    <s v="Dotation Musées Royaux d'Art et d'Histoire"/>
    <s v="466034413019"/>
    <s v="11  FEDERAAL WETENSCHAPSBELEID"/>
    <x v="1"/>
    <n v="12656"/>
    <n v="55"/>
    <s v="10. Cultuur, recreatie, godsdienst en media"/>
    <x v="5"/>
    <s v="Federale overheid"/>
    <x v="2"/>
    <x v="11"/>
    <s v="211 Basisfinanciering, werking, investeringen van de WI"/>
    <s v="211 Financement de base, fonctionnement, investissements des IS"/>
    <x v="5"/>
    <n v="6960.8"/>
  </r>
  <r>
    <s v="Dotatie Koninklijke Musea voor Schone Kunsten"/>
    <s v="Dotation Musées Royaux des Beaux-Arts"/>
    <s v="466034413020"/>
    <s v="11  FEDERAAL WETENSCHAPSBELEID"/>
    <x v="1"/>
    <n v="9393"/>
    <n v="55"/>
    <s v="10. Cultuur, recreatie, godsdienst en media"/>
    <x v="5"/>
    <s v="Federale overheid"/>
    <x v="2"/>
    <x v="11"/>
    <s v="211 Basisfinanciering, werking, investeringen van de WI"/>
    <s v="211 Financement de base, fonctionnement, investissements des IS"/>
    <x v="5"/>
    <n v="5166.1499999999996"/>
  </r>
  <r>
    <s v="Dotatie Koninklijk Instituut voor het Kunstpatrimonium"/>
    <s v="Dotation Institut Royal du Patrimoine artistique"/>
    <s v="466034413022"/>
    <s v="11  FEDERAAL WETENSCHAPSBELEID"/>
    <x v="1"/>
    <n v="5808"/>
    <n v="55"/>
    <s v="10. Cultuur, recreatie, godsdienst en media"/>
    <x v="5"/>
    <s v="Federale overheid"/>
    <x v="2"/>
    <x v="11"/>
    <s v="211 Basisfinanciering, werking, investeringen van de WI"/>
    <s v="211 Financement de base, fonctionnement, investissements des IS"/>
    <x v="5"/>
    <n v="3194.4"/>
  </r>
  <r>
    <s v="ICCROM (International Centre for the Study of the _x000a_Preservation and Restoration of Cultural Property)"/>
    <s v="ICCROM (Centre international d'études pour la conservation et la restauration des biens culturels)"/>
    <s v="466035354010"/>
    <s v="11  FEDERAAL WETENSCHAPSBELEID"/>
    <x v="1"/>
    <n v="41"/>
    <n v="20"/>
    <s v="10. Cultuur, recreatie, godsdienst en media"/>
    <x v="5"/>
    <s v="Federale overheid"/>
    <x v="2"/>
    <x v="11"/>
    <s v="720 Andere Belgische bijdragen aan internationale organisaties, instellingen en verenigingen"/>
    <s v="720 Autres contributions belges aux organisations, institutions et associations internationales"/>
    <x v="3"/>
    <n v="8.1999999999999993"/>
  </r>
  <r>
    <s v="Koninklijk Filmarchief"/>
    <s v="Cinémathèque royale"/>
    <s v="466036416010"/>
    <s v="11  FEDERAAL WETENSCHAPSBELEID"/>
    <x v="1"/>
    <n v="2375"/>
    <n v="20"/>
    <s v="10. Cultuur, recreatie, godsdienst en media"/>
    <x v="5"/>
    <s v="Federale overheid"/>
    <x v="2"/>
    <x v="11"/>
    <s v="323 Subsidies aan instellingen en verenigingen n.e.g."/>
    <s v="323 Subventions aux institutions et associations n.c.a."/>
    <x v="6"/>
    <n v="475"/>
  </r>
  <r>
    <s v="Bureautica-systeem/informatica FWI"/>
    <s v="Système bureautique/informatique ESF"/>
    <s v="466037121104"/>
    <s v="11  FEDERAAL WETENSCHAPSBELEID"/>
    <x v="1"/>
    <n v="62"/>
    <n v="55"/>
    <s v="10. Cultuur, recreatie, godsdienst en media"/>
    <x v="5"/>
    <s v="Federale overheid"/>
    <x v="2"/>
    <x v="11"/>
    <s v="212 Aanvullende financiering van de WI"/>
    <s v="212 Financement complémentaire des IS"/>
    <x v="5"/>
    <n v="34.1"/>
  </r>
  <r>
    <s v="Steunmaatregelen ten voordele van de FWI"/>
    <s v="Activités d'appui en faveur des ESF"/>
    <s v="466037121112"/>
    <s v="11  FEDERAAL WETENSCHAPSBELEID"/>
    <x v="1"/>
    <n v="506"/>
    <n v="55"/>
    <s v="10. Cultuur, recreatie, godsdienst en media"/>
    <x v="5"/>
    <s v="Federale overheid"/>
    <x v="2"/>
    <x v="11"/>
    <s v="212 Aanvullende financiering van de WI"/>
    <s v="212 Financement complémentaire des IS"/>
    <x v="5"/>
    <n v="278.3"/>
  </r>
  <r>
    <s v="Publiek-privé partnerschap digitalisering FWI's - bijkomende financiering"/>
    <s v="Partenariat public-privé digitalisation ESF - financement complémentaire"/>
    <s v="466037121117"/>
    <s v="11  FEDERAAL WETENSCHAPSBELEID"/>
    <x v="1"/>
    <n v="1608"/>
    <n v="15"/>
    <s v="10. Cultuur, recreatie, godsdienst en media"/>
    <x v="5"/>
    <s v="Federale overheid"/>
    <x v="2"/>
    <x v="11"/>
    <s v="321 Subsidies reizen, beurzen, congressen, publikaties, tentoonstellingen..."/>
    <s v="321 Subventions, voyages, bourses, congrès, publications, expositions..."/>
    <x v="6"/>
    <n v="241.2"/>
  </r>
  <r>
    <s v="Specifieke behoeften FWI"/>
    <s v="Besoins spécifiques ESF"/>
    <s v="466037413011"/>
    <s v="11  FEDERAAL WETENSCHAPSBELEID"/>
    <x v="1"/>
    <n v="30"/>
    <n v="55"/>
    <s v="10. Cultuur, recreatie, godsdienst en media"/>
    <x v="5"/>
    <s v="Federale overheid"/>
    <x v="2"/>
    <x v="11"/>
    <s v="211 Basisfinanciering, werking, investeringen van de WI"/>
    <s v="211 Financement de base, fonctionnement, investissements des IS"/>
    <x v="5"/>
    <n v="16.5"/>
  </r>
  <r>
    <s v="Belgian American Educational Foundation"/>
    <s v="Belgian American Educational Foundation"/>
    <s v="466043330003"/>
    <s v="11  FEDERAAL WETENSCHAPSBELEID"/>
    <x v="1"/>
    <n v="48"/>
    <n v="100"/>
    <s v="09. Opvoeding"/>
    <x v="2"/>
    <s v="Federale overheid"/>
    <x v="2"/>
    <x v="11"/>
    <s v="720 Andere Belgische bijdragen aan internationale organisaties, instellingen en verenigingen"/>
    <s v="720 Autres contributions belges aux organisations, institutions et associations internationales"/>
    <x v="3"/>
    <n v="48"/>
  </r>
  <r>
    <s v="Uitgaven verbonden ad contracten, overeenkomsten en mandaten mbt de O&amp;O-programma's en -acties en gefinancierd door inkomsten vh Fonds voor Eur. onderz."/>
    <s v="Dépenses liées aux contrats, conventions et mandats relatifs aux programmes et actions de R&amp;D financées par des recettes du Fonds de recherche européen"/>
    <s v="466051450001"/>
    <s v="11  FEDERAAL WETENSCHAPSBELEID"/>
    <x v="1"/>
    <n v="800"/>
    <n v="100"/>
    <s v="13. Algemene kennisvooruitgang: O&amp;O gefinancierd uit andere bronnen dan AUF"/>
    <x v="1"/>
    <s v="Federale overheid"/>
    <x v="2"/>
    <x v="11"/>
    <s v="410 O&amp;O-programma's en -projecten (subsidies en terugvorderbare voorschotten)"/>
    <s v="410 Programmes et projets de R&amp;D (subventions et avances récupérables)"/>
    <x v="0"/>
    <n v="800"/>
  </r>
  <r>
    <s v="Flanders Future Tech Fund"/>
    <s v="Flanders Future Tech Fund"/>
    <s v="EB0-1ECB2BY-IS"/>
    <m/>
    <x v="0"/>
    <n v="754"/>
    <n v="100"/>
    <s v="06. Industriële productie en technologie"/>
    <x v="0"/>
    <s v="Vlaamse overheid"/>
    <x v="3"/>
    <x v="11"/>
    <s v="313 Subsidies aan instellingen en verenigingen n.e.g."/>
    <s v="313 Subventions aux institutions et associations n.c.a."/>
    <x v="6"/>
    <n v="754"/>
  </r>
  <r>
    <s v="PROVISIE VOOR INVESTERINGEN IN O&amp;O EN HET BEDRIJFSLEVEN - VLIZ"/>
    <s v="PROVISIE VOOR INVESTERINGEN IN O&amp;O EN HET BEDRIJFSLEVEN - VLIZ"/>
    <s v="ECH-1ECG5AG-WT"/>
    <m/>
    <x v="0"/>
    <n v="235.55799999999999"/>
    <n v="100"/>
    <s v="01. Exploratie en exploitatie van het aardse milieu"/>
    <x v="8"/>
    <s v="Vlaamse overheid"/>
    <x v="3"/>
    <x v="11"/>
    <s v="237 IMEC - Interuniversitair Centrum voor Micro-Electronica"/>
    <s v="237 IMEC - Interuniversitair Centrum voor Micro-Electronica"/>
    <x v="5"/>
    <n v="235.55799999999999"/>
  </r>
  <r>
    <s v="FWO Fundamenteel Onderzoek"/>
    <s v="FWO Fundamenteel Onderzoek"/>
    <s v="EB0-1EEG5GT-IS"/>
    <m/>
    <x v="0"/>
    <n v="202148"/>
    <n v="100"/>
    <s v="13. Algemene kennisvooruitgang: O&amp;O gefinancierd uit andere bronnen dan AUF"/>
    <x v="1"/>
    <s v="Vlaamse overheid"/>
    <x v="3"/>
    <x v="11"/>
    <s v="510 NFWO - Nationaal Fonds voor Wetenschappelijk Onderzoek"/>
    <s v="510 FNRS - Fonds national de Recherche scientifique"/>
    <x v="2"/>
    <n v="202148"/>
  </r>
  <r>
    <s v="FWO Klinisch Wetenschapelijk Onderzoek"/>
    <s v="FWO Klinisch Wetenschapelijk Onderzoek"/>
    <s v="EB0-1EEG5GT-IS"/>
    <m/>
    <x v="0"/>
    <n v="16400"/>
    <n v="100"/>
    <s v="07. Gezondheid"/>
    <x v="4"/>
    <s v="Vlaamse overheid"/>
    <x v="3"/>
    <x v="11"/>
    <s v="510 NFWO - Nationaal Fonds voor Wetenschappelijk Onderzoek"/>
    <s v="510 FNRS - Fonds national de Recherche scientifique"/>
    <x v="2"/>
    <n v="16400"/>
  </r>
  <r>
    <s v="FWO Strategisch Basisonderzoek"/>
    <s v="FWO Strategisch Basisonderzoek"/>
    <s v="EB0-1EEG5GT-IS"/>
    <m/>
    <x v="0"/>
    <n v="74472"/>
    <n v="100"/>
    <s v="06. Industriële productie en technologie"/>
    <x v="0"/>
    <s v="Vlaamse overheid"/>
    <x v="3"/>
    <x v="11"/>
    <s v="510 NFWO - Nationaal Fonds voor Wetenschappelijk Onderzoek"/>
    <s v="510 FNRS - Fonds national de Recherche scientifique"/>
    <x v="2"/>
    <n v="74472"/>
  </r>
  <r>
    <s v="FWO investeringen (middel)zware en bijzondere onderzoeksinfrastructuur"/>
    <s v="FWO investeringen (middel)zware en bijzondere onderzoeksinfrastructuur"/>
    <s v="EB0-1EEG5GT-IS"/>
    <m/>
    <x v="0"/>
    <n v="6381"/>
    <n v="100"/>
    <s v="13. Algemene kennisvooruitgang: O&amp;O gefinancierd uit andere bronnen dan AUF"/>
    <x v="1"/>
    <s v="Vlaamse overheid"/>
    <x v="3"/>
    <x v="11"/>
    <s v="510 NFWO - Nationaal Fonds voor Wetenschappelijk Onderzoek"/>
    <s v="510 FNRS - Fonds national de Recherche scientifique"/>
    <x v="2"/>
    <n v="6381"/>
  </r>
  <r>
    <s v="Cofinanciering Steunpunt Duurzaaam Materialenbeheer"/>
    <s v="Cofinanciering Steunpunt Duurzaaam Materialenbeheer"/>
    <s v="EB0-1EBG2AG-WT"/>
    <m/>
    <x v="0"/>
    <n v="200"/>
    <n v="100"/>
    <s v="11. Politieke en sociale systemen, structuren en processen"/>
    <x v="7"/>
    <s v="Vlaamse overheid"/>
    <x v="3"/>
    <x v="11"/>
    <s v="313 Subsidies aan instellingen en verenigingen n.e.g."/>
    <s v="313 Subventions aux institutions et associations n.c.a."/>
    <x v="6"/>
    <n v="200"/>
  </r>
  <r>
    <s v="Uitgaven in het kader van internationale wetenschappelijke samenwerking"/>
    <s v="Uitgaven in het kader van internationale wetenschappelijke samenwerking"/>
    <s v="EB0-1EBG2AB-WT"/>
    <m/>
    <x v="0"/>
    <n v="58"/>
    <n v="100"/>
    <s v="11. Politieke en sociale systemen, structuren en processen"/>
    <x v="7"/>
    <s v="Vlaamse overheid"/>
    <x v="3"/>
    <x v="11"/>
    <s v="730 Andere programma's en projecten op internationaal vlak"/>
    <s v="730 Autres programmes et projets au niveau international"/>
    <x v="3"/>
    <n v="58"/>
  </r>
  <r>
    <s v="Subsidie aan het Expertisecentrum Onderzoek en Ontwikkelingsmonitoring (ECOOM)"/>
    <s v="Subsidie aan het Expertisecentrum Onderzoek en Ontwikkelingsmonitoring (ECOOM)"/>
    <s v="EB0-1EBG2AE-WT"/>
    <m/>
    <x v="0"/>
    <n v="2128"/>
    <n v="100"/>
    <s v="11. Politieke en sociale systemen, structuren en processen"/>
    <x v="7"/>
    <s v="Vlaamse overheid"/>
    <x v="3"/>
    <x v="11"/>
    <s v="313 Subsidies aan instellingen en verenigingen n.e.g."/>
    <s v="313 Subventions aux institutions et associations n.c.a."/>
    <x v="6"/>
    <n v="2128"/>
  </r>
  <r>
    <s v="Subsidies in het kader van internationale wetenschappelijke en innovatiesamenwerking"/>
    <s v="Subsidies in het kader van internationale wetenschappelijke en innovatiesamenwerking"/>
    <s v="EB0-1EBG2AB-WT"/>
    <m/>
    <x v="0"/>
    <n v="929"/>
    <n v="100"/>
    <s v="11. Politieke en sociale systemen, structuren en processen"/>
    <x v="7"/>
    <s v="Vlaamse overheid"/>
    <x v="3"/>
    <x v="11"/>
    <s v="730 Andere programma's en projecten op internationaal vlak"/>
    <s v="730 Autres programmes et projets au niveau international"/>
    <x v="3"/>
    <n v="929"/>
  </r>
  <r>
    <s v="Steunpunt Economie en Ondernemen"/>
    <s v="Steunpunt Economie en Ondernemen"/>
    <s v="EB0-1EBG2AF-WT"/>
    <m/>
    <x v="0"/>
    <n v="500"/>
    <n v="100"/>
    <s v="06. Industriële productie en technologie"/>
    <x v="0"/>
    <s v="Vlaamse overheid"/>
    <x v="3"/>
    <x v="11"/>
    <s v="313 Subsidies aan instellingen en verenigingen n.e.g."/>
    <s v="313 Subventions aux institutions et associations n.c.a."/>
    <x v="6"/>
    <n v="500"/>
  </r>
  <r>
    <s v="FONDS VOOR FLANKEREND ECONOMISCH BELEID"/>
    <s v="FONDS VOOR FLANKEREND ECONOMISCH BELEID"/>
    <s v="ECH-1ECG5AG-WT"/>
    <m/>
    <x v="0"/>
    <n v="5860.6"/>
    <n v="100"/>
    <s v="06. Industriële productie en technologie"/>
    <x v="0"/>
    <s v="Vlaamse overheid"/>
    <x v="3"/>
    <x v="11"/>
    <s v="313 Subsidies aan instellingen en verenigingen n.e.g."/>
    <s v="313 Subventions aux institutions et associations n.c.a."/>
    <x v="6"/>
    <n v="5860.6"/>
  </r>
  <r>
    <s v="PROVISIE VOOR INVESTERINGEN IN O&amp;O EN HET BEDRIJFSLEVEN - VL Hora Hogescholen"/>
    <s v="PROVISIE VOOR INVESTERINGEN IN O&amp;O EN HET BEDRIJFSLEVEN - VL Hora Hogescholen"/>
    <s v="ECH-1ECG5AG-WT"/>
    <m/>
    <x v="0"/>
    <n v="7440.5999999999995"/>
    <n v="100"/>
    <s v="13. Algemene kennisvooruitgang: O&amp;O gefinancierd uit andere bronnen dan AUF"/>
    <x v="1"/>
    <s v="Vlaamse overheid"/>
    <x v="3"/>
    <x v="11"/>
    <s v="410 O&amp;O-programma's en -projecten (subsidies en terugvorderbare voorschotten)"/>
    <s v="410 Programmes et projets de R&amp;D (subventions et avances récupérables)"/>
    <x v="0"/>
    <n v="7440.6"/>
  </r>
  <r>
    <s v="PROVISIE VOOR INVESTERINGEN IN O&amp;O EN HET BEDRIJFSLEVEN - project Terra "/>
    <s v="PROVISIE VOOR INVESTERINGEN IN O&amp;O EN HET BEDRIJFSLEVEN - project Terra "/>
    <s v="ECH-1ECG5AG-WT"/>
    <m/>
    <x v="0"/>
    <n v="1575"/>
    <n v="100"/>
    <s v="06. Industriële productie en technologie"/>
    <x v="0"/>
    <s v="Vlaamse overheid"/>
    <x v="3"/>
    <x v="11"/>
    <s v="212 Aanvullende financiering van de WI"/>
    <s v="212 Financement complémentaire des IS"/>
    <x v="5"/>
    <n v="1575"/>
  </r>
  <r>
    <s v="PROVISIE VOOR INVESTERINGEN IN O&amp;O EN HET BEDRIJFSLEVEN - gebouw VLIZ"/>
    <s v="PROVISIE VOOR INVESTERINGEN IN O&amp;O EN HET BEDRIJFSLEVEN - gebouw VLIZ"/>
    <s v="ECH-1ECG5AG-WT"/>
    <m/>
    <x v="0"/>
    <n v="3334.4409999999998"/>
    <n v="100"/>
    <s v="06. Industriële productie en technologie"/>
    <x v="0"/>
    <s v="Vlaamse overheid"/>
    <x v="3"/>
    <x v="11"/>
    <s v="237 IMEC - Interuniversitair Centrum voor Micro-Electronica"/>
    <s v="237 IMEC - Interuniversitair Centrum voor Micro-Electronica"/>
    <x v="5"/>
    <n v="3334.4409999999998"/>
  </r>
  <r>
    <s v="PROVISIE VOOR INVESTERINGEN IN O&amp;O EN HET BEDRIJFSLEVEN - euro-hpc  (CSC-Tieteen)"/>
    <s v="PROVISIE VOOR INVESTERINGEN IN O&amp;O EN HET BEDRIJFSLEVEN - euro-hpc  (CSC-Tieteen)"/>
    <s v="ECH-1ECG5AG-WT"/>
    <m/>
    <x v="0"/>
    <n v="3500"/>
    <n v="100"/>
    <s v="06. Industriële productie en technologie"/>
    <x v="0"/>
    <s v="Vlaamse overheid"/>
    <x v="3"/>
    <x v="11"/>
    <s v="212 Aanvullende financiering van de WI"/>
    <s v="212 Financement complémentaire des IS"/>
    <x v="5"/>
    <n v="3500"/>
  </r>
  <r>
    <s v="PROVISIE VOOR INVESTERINGEN IN O&amp;O EN HET BEDRIJFSLEVEN - Digitalisering water (Internet of Water)"/>
    <s v="PROVISIE VOOR INVESTERINGEN IN O&amp;O EN HET BEDRIJFSLEVEN - Digitalisering water (Internet of Water)"/>
    <s v="ECH-1ECG5AG-WT"/>
    <m/>
    <x v="0"/>
    <n v="9718.0519999999997"/>
    <n v="100"/>
    <s v="06. Industriële productie en technologie"/>
    <x v="0"/>
    <s v="Vlaamse overheid"/>
    <x v="3"/>
    <x v="11"/>
    <s v="212 Aanvullende financiering van de WI"/>
    <s v="212 Financement complémentaire des IS"/>
    <x v="5"/>
    <n v="9718.0519999999997"/>
  </r>
  <r>
    <s v="PROVISIE VOOR INVESTERINGEN IN O&amp;O EN HET BEDRIJFSLEVEN - Digitalisering Onderwijs - e-learn IMEC"/>
    <s v="PROVISIE VOOR INVESTERINGEN IN O&amp;O EN HET BEDRIJFSLEVEN - Digitalisering Onderwijs - e-learn IMEC"/>
    <s v="ECH-1ECG5AG-WT"/>
    <m/>
    <x v="0"/>
    <n v="20000"/>
    <n v="100"/>
    <s v="06. Industriële productie en technologie"/>
    <x v="0"/>
    <s v="Vlaamse overheid"/>
    <x v="3"/>
    <x v="11"/>
    <s v="212 Aanvullende financiering van de WI"/>
    <s v="212 Financement complémentaire des IS"/>
    <x v="5"/>
    <n v="20000"/>
  </r>
  <r>
    <s v="PROVISIE VOOR INVESTERINGEN IN O&amp;O EN HET BEDRIJFSLEVEN - City of Things : imec smart retail dashboard"/>
    <s v="PROVISIE VOOR INVESTERINGEN IN O&amp;O EN HET BEDRIJFSLEVEN - City of Things : imec smart retail dashboard"/>
    <s v="ECH-1ECG5AG-WT"/>
    <m/>
    <x v="0"/>
    <n v="400"/>
    <n v="100"/>
    <s v="06. Industriële productie en technologie"/>
    <x v="0"/>
    <s v="Vlaamse overheid"/>
    <x v="3"/>
    <x v="11"/>
    <s v="212 Aanvullende financiering van de WI"/>
    <s v="212 Financement complémentaire des IS"/>
    <x v="5"/>
    <n v="400"/>
  </r>
  <r>
    <s v="PROVISIE VOOR INVESTERINGEN IN O&amp;O EN HET BEDRIJFSLEVEN  - STRESSY (onderdeel City of Things)"/>
    <s v="PROVISIE VOOR INVESTERINGEN IN O&amp;O EN HET BEDRIJFSLEVEN  - STRESSY (onderdeel City of Things)"/>
    <s v="ECH-1ECG5AG-WT"/>
    <m/>
    <x v="0"/>
    <n v="1185.2350000000001"/>
    <n v="100"/>
    <s v="06. Industriële productie en technologie"/>
    <x v="0"/>
    <s v="Vlaamse overheid"/>
    <x v="3"/>
    <x v="11"/>
    <s v="212 Aanvullende financiering van de WI"/>
    <s v="212 Financement complémentaire des IS"/>
    <x v="5"/>
    <n v="1185.2350000000001"/>
  </r>
  <r>
    <s v="PROVISIE VOOR INVESTERINGEN IN O&amp;O EN HET BEDRIJFSLEVEN  - 100 gigabyte "/>
    <s v="PROVISIE VOOR INVESTERINGEN IN O&amp;O EN HET BEDRIJFSLEVEN  - 100 gigabyte "/>
    <s v="ECH-1ECG5AG-WT"/>
    <m/>
    <x v="0"/>
    <n v="5242.0619999999999"/>
    <n v="100"/>
    <s v="06. Industriële productie en technologie"/>
    <x v="0"/>
    <s v="Vlaamse overheid"/>
    <x v="3"/>
    <x v="11"/>
    <s v="212 Aanvullende financiering van de WI"/>
    <s v="212 Financement complémentaire des IS"/>
    <x v="5"/>
    <n v="5242.0619999999999"/>
  </r>
  <r>
    <s v="Provisie O&amp;O: VLIZ éénmalige investeringssubsidie Ocean Innovation Space"/>
    <s v="Provisie O&amp;O: VLIZ éénmalige investeringssubsidie Ocean Innovation Space"/>
    <s v="EB0-1EBG2AH-PR"/>
    <m/>
    <x v="0"/>
    <n v="2000"/>
    <n v="100"/>
    <s v="06. Industriële productie en technologie"/>
    <x v="0"/>
    <s v="Vlaamse overheid"/>
    <x v="3"/>
    <x v="11"/>
    <s v="237 IMEC - Interuniversitair Centrum voor Micro-Electronica"/>
    <s v="237 IMEC - Interuniversitair Centrum voor Micro-Electronica"/>
    <x v="5"/>
    <n v="2000"/>
  </r>
  <r>
    <s v="Provisie O&amp;O: VLIZ"/>
    <s v="Provisie O&amp;O: VLIZ"/>
    <s v="EB0-1EBG2AH-PR"/>
    <m/>
    <x v="0"/>
    <n v="2000"/>
    <n v="100"/>
    <s v="06. Industriële productie en technologie"/>
    <x v="0"/>
    <s v="Vlaamse overheid"/>
    <x v="3"/>
    <x v="11"/>
    <s v="237 IMEC - Interuniversitair Centrum voor Micro-Electronica"/>
    <s v="237 IMEC - Interuniversitair Centrum voor Micro-Electronica"/>
    <x v="5"/>
    <n v="2000"/>
  </r>
  <r>
    <s v="Werkingsuitkeringen Hoger Onderwijs"/>
    <s v="Werkingsuitkeringen Hoger Onderwijs"/>
    <s v="FD0/1FE-E-2-AA/WT"/>
    <m/>
    <x v="0"/>
    <n v="932661"/>
    <n v="25.000012164655754"/>
    <s v="12. Algemene kennisvooruitgang: O&amp;O gefinancierd uit algemene universiteitsfondsen (AUF)"/>
    <x v="3"/>
    <s v="Vlaamse overheid"/>
    <x v="3"/>
    <x v="11"/>
    <s v="111 Werkingsuitkering Nederlandstalige instellingen"/>
    <s v="111 Allocation de fonctionnement institutions néerlandophones"/>
    <x v="4"/>
    <n v="233165.36345499998"/>
  </r>
  <r>
    <s v="Provisie O&amp;O: Open Science (FWO)"/>
    <s v="Provisie O&amp;O: Open Science (FWO)"/>
    <s v="EB0-1EBG2AH-PR"/>
    <m/>
    <x v="0"/>
    <n v="5000"/>
    <n v="100"/>
    <s v="13. Algemene kennisvooruitgang: O&amp;O gefinancierd uit andere bronnen dan AUF"/>
    <x v="1"/>
    <s v="Vlaamse overheid"/>
    <x v="3"/>
    <x v="11"/>
    <s v="510 NFWO - Nationaal Fonds voor Wetenschappelijk Onderzoek"/>
    <s v="510 FNRS - Fonds national de Recherche scientifique"/>
    <x v="2"/>
    <n v="5000"/>
  </r>
  <r>
    <s v="Provisie O&amp;O: ITG investering in infrastructuur voor insectarium"/>
    <s v="Provisie O&amp;O: ITG investering in infrastructuur voor insectarium"/>
    <s v="EB0-1EBG2AH-PR"/>
    <m/>
    <x v="0"/>
    <n v="1000"/>
    <n v="100"/>
    <s v="13. Algemene kennisvooruitgang: O&amp;O gefinancierd uit andere bronnen dan AUF"/>
    <x v="1"/>
    <s v="Vlaamse overheid"/>
    <x v="3"/>
    <x v="11"/>
    <s v="130 Speciale fondsen voor onderzoek in universiteiten"/>
    <s v="130 Fonds spéciaux de recherche dans les universités"/>
    <x v="4"/>
    <n v="1000"/>
  </r>
  <r>
    <s v="Provisie O&amp;O: interface en IOF"/>
    <s v="Provisie O&amp;O: interface en IOF"/>
    <s v="EB0-1EBG2AH-PR"/>
    <m/>
    <x v="0"/>
    <n v="20000"/>
    <n v="100"/>
    <s v="13. Algemene kennisvooruitgang: O&amp;O gefinancierd uit andere bronnen dan AUF"/>
    <x v="1"/>
    <s v="Vlaamse overheid"/>
    <x v="3"/>
    <x v="11"/>
    <s v="130 Speciale fondsen voor onderzoek in universiteiten"/>
    <s v="130 Fonds spéciaux de recherche dans les universités"/>
    <x v="4"/>
    <n v="20000"/>
  </r>
  <r>
    <s v="Provisie O&amp;O: ILVO"/>
    <s v="Provisie O&amp;O: ILVO"/>
    <s v="EB0-1EBG2AH-PR"/>
    <m/>
    <x v="0"/>
    <n v="1000"/>
    <n v="100"/>
    <s v="12. Algemene kennisvooruitgang: O&amp;O gefinancierd uit algemene universiteitsfondsen (AUF)"/>
    <x v="3"/>
    <s v="Vlaamse overheid"/>
    <x v="3"/>
    <x v="11"/>
    <s v="211 Basisfinanciering, werking, investeringen van de WI"/>
    <s v="211 Financement de base, fonctionnement, investissements des IS"/>
    <x v="5"/>
    <n v="1000"/>
  </r>
  <r>
    <s v="Provisie O&amp;O: gepersonaliseerde geneeskunde"/>
    <s v="Provisie O&amp;O: gepersonaliseerde geneeskunde"/>
    <s v="EB0-1EBG2AH-PR"/>
    <m/>
    <x v="0"/>
    <n v="5000"/>
    <n v="100"/>
    <s v="10. Cultuur, recreatie, godsdienst en media"/>
    <x v="5"/>
    <s v="Vlaamse overheid"/>
    <x v="3"/>
    <x v="11"/>
    <s v="237 IMEC - Interuniversitair Centrum voor Micro-Electronica"/>
    <s v="237 IMEC - Interuniversitair Centrum voor Micro-Electronica"/>
    <x v="5"/>
    <n v="5000"/>
  </r>
  <r>
    <s v="Provisie O&amp;O: FWO"/>
    <s v="Provisie O&amp;O: FWO"/>
    <s v="EB0-1EBG2AH-PR"/>
    <m/>
    <x v="0"/>
    <n v="40000"/>
    <n v="100"/>
    <s v="13. Algemene kennisvooruitgang: O&amp;O gefinancierd uit andere bronnen dan AUF"/>
    <x v="1"/>
    <s v="Vlaamse overheid"/>
    <x v="3"/>
    <x v="11"/>
    <s v="510 NFWO - Nationaal Fonds voor Wetenschappelijk Onderzoek"/>
    <s v="510 FNRS - Fonds national de Recherche scientifique"/>
    <x v="2"/>
    <n v="40000"/>
  </r>
  <r>
    <s v="Provisie O&amp;O: Flanders Make"/>
    <s v="Provisie O&amp;O: Flanders Make"/>
    <s v="EB0-1EBG2AH-PR"/>
    <m/>
    <x v="0"/>
    <n v="6500"/>
    <n v="100"/>
    <s v="06. Industriële productie en technologie"/>
    <x v="0"/>
    <s v="Vlaamse overheid"/>
    <x v="3"/>
    <x v="11"/>
    <s v="235 Flanders Make"/>
    <s v="235 Flanders Make"/>
    <x v="5"/>
    <n v="6500"/>
  </r>
  <r>
    <s v="Provisie O&amp;O: ECOOM"/>
    <s v="Provisie O&amp;O: ECOOM"/>
    <s v="EB0-1EBG2AH-PR"/>
    <m/>
    <x v="0"/>
    <n v="880"/>
    <n v="100"/>
    <s v="07. Gezondheid"/>
    <x v="4"/>
    <s v="Vlaamse overheid"/>
    <x v="3"/>
    <x v="11"/>
    <s v="313 Subsidies aan instellingen en verenigingen n.e.g."/>
    <s v="313 Subventions aux institutions et associations n.c.a."/>
    <x v="6"/>
    <n v="880"/>
  </r>
  <r>
    <s v="Provisie O&amp;O: BOF"/>
    <s v="Provisie O&amp;O: BOF"/>
    <s v="EB0-1EBG2AH-PR"/>
    <m/>
    <x v="0"/>
    <n v="35000"/>
    <n v="100"/>
    <s v="13. Algemene kennisvooruitgang: O&amp;O gefinancierd uit andere bronnen dan AUF"/>
    <x v="1"/>
    <s v="Vlaamse overheid"/>
    <x v="3"/>
    <x v="11"/>
    <s v="130 Speciale fondsen voor onderzoek in universiteiten"/>
    <s v="130 Fonds spéciaux de recherche dans les universités"/>
    <x v="4"/>
    <n v="35000"/>
  </r>
  <r>
    <s v="Provisie O&amp;O: beleidsplan AI"/>
    <s v="Provisie O&amp;O: beleidsplan AI"/>
    <s v="EB0-1EBG2AH-PR"/>
    <m/>
    <x v="0"/>
    <n v="30000"/>
    <n v="100"/>
    <s v="13. Algemene kennisvooruitgang: O&amp;O gefinancierd uit andere bronnen dan AUF"/>
    <x v="1"/>
    <s v="Vlaamse overheid"/>
    <x v="3"/>
    <x v="11"/>
    <s v="510 NFWO - Nationaal Fonds voor Wetenschappelijk Onderzoek"/>
    <s v="510 FNRS - Fonds national de Recherche scientifique"/>
    <x v="2"/>
    <n v="30000"/>
  </r>
  <r>
    <s v="Provisie O&amp;O: APM"/>
    <s v="Provisie O&amp;O: APM"/>
    <s v="EB0-1EBG2AH-PR"/>
    <m/>
    <x v="0"/>
    <n v="1500"/>
    <n v="100"/>
    <s v="11. Politieke en sociale systemen, structuren en processen"/>
    <x v="7"/>
    <s v="Vlaamse overheid"/>
    <x v="3"/>
    <x v="11"/>
    <s v="321 Subsidies reizen, beurzen, congressen, publikaties, tentoonstellingen..."/>
    <s v="321 Subventions, voyages, bourses, congrès, publications, expositions..."/>
    <x v="6"/>
    <n v="1500"/>
  </r>
  <r>
    <s v="Provisie O&amp;O:  beleidsplan CS"/>
    <s v="Provisie O&amp;O:  beleidsplan CS"/>
    <s v="EB0-1EBG2AH-PR"/>
    <m/>
    <x v="0"/>
    <n v="20000"/>
    <n v="100"/>
    <s v="13. Algemene kennisvooruitgang: O&amp;O gefinancierd uit andere bronnen dan AUF"/>
    <x v="1"/>
    <s v="Vlaamse overheid"/>
    <x v="3"/>
    <x v="11"/>
    <s v="130 Speciale fondsen voor onderzoek in universiteiten"/>
    <s v="130 Fonds spéciaux de recherche dans les universités"/>
    <x v="4"/>
    <n v="20000"/>
  </r>
  <r>
    <s v="Subsidie aan de Konklijke Maatschappij voor Diekunde in Antwerpen (KMDA)"/>
    <s v="Subsidie aan de Konklijke Maatschappij voor Diekunde in Antwerpen (KMDA)"/>
    <s v="EB0-1EEG2HA-WT"/>
    <m/>
    <x v="0"/>
    <n v="1206"/>
    <n v="100"/>
    <s v="02. Milieubeheer en milieuzorg"/>
    <x v="9"/>
    <s v="Vlaamse overheid"/>
    <x v="3"/>
    <x v="11"/>
    <s v="313 Subsidies aan instellingen en verenigingen n.e.g."/>
    <s v="313 Subventions aux institutions et associations n.c.a."/>
    <x v="6"/>
    <n v="1206"/>
  </r>
  <r>
    <s v="Subsidie aan het Vlaams Instituut voor de Zee"/>
    <s v="Subsidie aan het Vlaams Instituut voor de Zee"/>
    <s v="EB0-1EEG2HQ-IS"/>
    <m/>
    <x v="0"/>
    <n v="4198"/>
    <n v="100"/>
    <s v="01. Exploratie en exploitatie van het aardse milieu"/>
    <x v="8"/>
    <s v="Vlaamse overheid"/>
    <x v="3"/>
    <x v="11"/>
    <s v="313 Subsidies aan instellingen en verenigingen n.e.g."/>
    <s v="313 Subventions aux institutions et associations n.c.a."/>
    <x v="6"/>
    <n v="4198"/>
  </r>
  <r>
    <s v="Subsidie aan UNESCO voor de onderstuening van het Vlaams UNESCO-Trustfonds wetenschappen"/>
    <s v="Subsidie aan UNESCO voor de onderstuening van het Vlaams UNESCO-Trustfonds wetenschappen"/>
    <s v="EB0-1EBG2AB-WT"/>
    <m/>
    <x v="0"/>
    <n v="1384"/>
    <n v="100"/>
    <s v="11. Politieke en sociale systemen, structuren en processen"/>
    <x v="7"/>
    <s v="Vlaamse overheid"/>
    <x v="3"/>
    <x v="11"/>
    <s v="730 Andere programma's en projecten op internationaal vlak"/>
    <s v="730 Autres programmes et projets au niveau international"/>
    <x v="3"/>
    <n v="1384"/>
  </r>
  <r>
    <s v="BOF: Methusalem-programma"/>
    <s v="BOF: Methusalem-programma"/>
    <s v="EB0-1EEG2GS-IS"/>
    <m/>
    <x v="0"/>
    <n v="18925"/>
    <n v="100"/>
    <s v="13. Algemene kennisvooruitgang: O&amp;O gefinancierd uit andere bronnen dan AUF"/>
    <x v="1"/>
    <s v="Vlaamse overheid"/>
    <x v="3"/>
    <x v="11"/>
    <s v="130 Speciale fondsen voor onderzoek in universiteiten"/>
    <s v="130 Fonds spéciaux de recherche dans les universités"/>
    <x v="4"/>
    <n v="18925"/>
  </r>
  <r>
    <s v="IOF - Industrieel Onderzoeksfonds Vlaanderen"/>
    <s v="IOF - Industrieel Onderzoeksfonds Vlaanderen"/>
    <s v="EB0-1EFG2MS-IS"/>
    <m/>
    <x v="0"/>
    <n v="33318"/>
    <n v="100"/>
    <s v="06. Industriële productie en technologie"/>
    <x v="0"/>
    <s v="Vlaamse overheid"/>
    <x v="3"/>
    <x v="11"/>
    <s v="130 Speciale fondsen voor onderzoek in universiteiten"/>
    <s v="130 Fonds spéciaux de recherche dans les universités"/>
    <x v="4"/>
    <n v="33318"/>
  </r>
  <r>
    <s v="BOF: subsidie voor de universiteiten"/>
    <s v="BOF: subsidie voor de universiteiten"/>
    <s v="EB0-1EEG2GS-IS"/>
    <m/>
    <x v="0"/>
    <n v="158485"/>
    <n v="100"/>
    <s v="13. Algemene kennisvooruitgang: O&amp;O gefinancierd uit andere bronnen dan AUF"/>
    <x v="1"/>
    <s v="Vlaamse overheid"/>
    <x v="3"/>
    <x v="11"/>
    <s v="130 Speciale fondsen voor onderzoek in universiteiten"/>
    <s v="130 Fonds spéciaux de recherche dans les universités"/>
    <x v="4"/>
    <n v="158485"/>
  </r>
  <r>
    <s v="Subsidie aan het Vlaams Instituut voor de Zee voor investeringsuitgaven"/>
    <s v="Subsidie aan het Vlaams Instituut voor de Zee voor investeringsuitgaven"/>
    <s v="EB0-1EEG2HQ-IS"/>
    <m/>
    <x v="0"/>
    <n v="910"/>
    <n v="100"/>
    <s v="01. Exploratie en exploitatie van het aardse milieu"/>
    <x v="8"/>
    <s v="Vlaamse overheid"/>
    <x v="3"/>
    <x v="11"/>
    <s v="313 Subsidies aan instellingen en verenigingen n.e.g."/>
    <s v="313 Subventions aux institutions et associations n.c.a."/>
    <x v="6"/>
    <n v="910"/>
  </r>
  <r>
    <s v="Subsidies in het kader van de versterking van de onderzoeksbetrokkenheid van de academische opleidingen aan de hogescholen"/>
    <s v="Subsidies in het kader van de versterking van de onderzoeksbetrokkenheid van de academische opleidingen aan de hogescholen"/>
    <s v="FD0/1FE-E-2-AA/WT"/>
    <m/>
    <x v="0"/>
    <n v="78850"/>
    <n v="100"/>
    <s v="12. Algemene kennisvooruitgang: O&amp;O gefinancierd uit algemene universiteitsfondsen (AUF)"/>
    <x v="3"/>
    <s v="Vlaamse overheid"/>
    <x v="3"/>
    <x v="11"/>
    <s v="111 Werkingsuitkering Nederlandstalige instellingen"/>
    <s v="111 Allocation de fonctionnement institutions néerlandophones"/>
    <x v="4"/>
    <n v="78850"/>
  </r>
  <r>
    <s v="Subsidie aan de Europacollege voor United Nations University (UNU) in het kader van het prograppa Regionale Integratiestudies"/>
    <s v="Subsidie aan de Europacollege voor United Nations University (UNU) in het kader van het prograppa Regionale Integratiestudies"/>
    <s v="EB0-1EBG2AB-WT"/>
    <m/>
    <x v="0"/>
    <n v="666"/>
    <n v="100"/>
    <s v="11. Politieke en sociale systemen, structuren en processen"/>
    <x v="7"/>
    <s v="Vlaamse overheid"/>
    <x v="3"/>
    <x v="11"/>
    <s v="313 Subsidies aan instellingen en verenigingen n.e.g."/>
    <s v="313 Subventions aux institutions et associations n.c.a."/>
    <x v="6"/>
    <n v="666"/>
  </r>
  <r>
    <s v="Toelagen studentenvoorzieningen voor het hoger onderwijs"/>
    <s v="Toelagen studentenvoorzieningen voor het hoger onderwijs"/>
    <s v="FD0/1FE-E-2-AA/WT"/>
    <m/>
    <x v="0"/>
    <n v="53026"/>
    <n v="25"/>
    <s v="12. Algemene kennisvooruitgang: O&amp;O gefinancierd uit algemene universiteitsfondsen (AUF)"/>
    <x v="3"/>
    <s v="Vlaamse overheid"/>
    <x v="3"/>
    <x v="11"/>
    <s v="142 Investeringen en werking sociale sector universiteiten"/>
    <s v="142 Investissements et fonctionnement secteur social universités"/>
    <x v="4"/>
    <n v="13256.5"/>
  </r>
  <r>
    <s v="BOF: tenure track-stelsel aan de universiteiten"/>
    <s v="BOF: tenure track-stelsel aan de universiteiten"/>
    <s v="EB0-1EEG2GS-IS"/>
    <m/>
    <x v="0"/>
    <n v="9548"/>
    <n v="100"/>
    <s v="13. Algemene kennisvooruitgang: O&amp;O gefinancierd uit andere bronnen dan AUF"/>
    <x v="1"/>
    <s v="Vlaamse overheid"/>
    <x v="3"/>
    <x v="11"/>
    <s v="130 Speciale fondsen voor onderzoek in universiteiten"/>
    <s v="130 Fonds spéciaux de recherche dans les universités"/>
    <x v="4"/>
    <n v="9548"/>
  </r>
  <r>
    <s v="Subsidie aan de Koninklijke Vlaamse Academie van België voor Wetenschappen en Kunsten"/>
    <s v="Subsidie aan de Koninklijke Vlaamse Academie van België voor Wetenschappen en Kunsten"/>
    <s v="EB0-1EEG2GR-IS"/>
    <m/>
    <x v="0"/>
    <n v="1240"/>
    <n v="100"/>
    <s v="10. Cultuur, recreatie, godsdienst en media"/>
    <x v="5"/>
    <s v="Vlaamse overheid"/>
    <x v="3"/>
    <x v="11"/>
    <s v="220 Academies"/>
    <s v="220 Académies"/>
    <x v="5"/>
    <n v="1240"/>
  </r>
  <r>
    <s v="Plantentuin Meise"/>
    <s v="Plantentuin Meise"/>
    <s v="EB0-1EEG2HU-IS"/>
    <m/>
    <x v="0"/>
    <n v="11120"/>
    <n v="100"/>
    <s v="01. Exploratie en exploitatie van het aardse milieu"/>
    <x v="8"/>
    <s v="Vlaamse overheid"/>
    <x v="3"/>
    <x v="11"/>
    <s v="313 Subsidies aan instellingen en verenigingen n.e.g."/>
    <s v="313 Subventions aux institutions et associations n.c.a."/>
    <x v="6"/>
    <n v="11120"/>
  </r>
  <r>
    <s v="Investeringen hoger onderwijs"/>
    <s v="Investeringen hoger onderwijs"/>
    <s v="FD0/1FG-E-2-AI/IS"/>
    <m/>
    <x v="0"/>
    <n v="36035"/>
    <n v="25"/>
    <s v="12. Algemene kennisvooruitgang: O&amp;O gefinancierd uit algemene universiteitsfondsen (AUF)"/>
    <x v="3"/>
    <s v="Vlaamse overheid"/>
    <x v="3"/>
    <x v="11"/>
    <s v="323 Subsidies aan instellingen en verenigingen n.e.g."/>
    <s v="323 Subventions aux institutions et associations n.c.a."/>
    <x v="6"/>
    <n v="9008.75"/>
  </r>
  <r>
    <s v="Bijdrage wettelijke en conventionele wergeversbijdragen universiteiten"/>
    <s v="Bijdrage wettelijke en conventionele wergeversbijdragen universiteiten"/>
    <s v="FD0/1FE-E-2-AA/WT"/>
    <m/>
    <x v="0"/>
    <n v="30107"/>
    <n v="25"/>
    <s v="12. Algemene kennisvooruitgang: O&amp;O gefinancierd uit algemene universiteitsfondsen (AUF)"/>
    <x v="3"/>
    <s v="Vlaamse overheid"/>
    <x v="3"/>
    <x v="11"/>
    <s v="143 Pensioenuitkeringen en werkgeversbijdragen"/>
    <s v="143 Allocations de retraite et cotisations patronales"/>
    <x v="4"/>
    <n v="7526.75"/>
  </r>
  <r>
    <s v="Kapitaaloverdrachten voor onroerende investeringen universitair onderwijs"/>
    <s v="Kapitaaloverdrachten voor onroerende investeringen universitair onderwijs"/>
    <s v="FD0/1FG-E-2-AI/WT"/>
    <m/>
    <x v="0"/>
    <n v="29968"/>
    <n v="25"/>
    <s v="12. Algemene kennisvooruitgang: O&amp;O gefinancierd uit algemene universiteitsfondsen (AUF)"/>
    <x v="3"/>
    <s v="Vlaamse overheid"/>
    <x v="3"/>
    <x v="11"/>
    <s v="144 Academische ziekenhuizen"/>
    <s v="144 Hôpitaux académiques"/>
    <x v="4"/>
    <n v="7492"/>
  </r>
  <r>
    <s v="FWO"/>
    <s v="FWO"/>
    <s v="ECH-1ECG5DT-IS"/>
    <m/>
    <x v="0"/>
    <n v="1000"/>
    <n v="100"/>
    <s v="13. Algemene kennisvooruitgang: O&amp;O gefinancierd uit andere bronnen dan AUF"/>
    <x v="1"/>
    <s v="Vlaamse overheid"/>
    <x v="3"/>
    <x v="11"/>
    <s v="510 NFWO - Nationaal Fonds voor Wetenschappelijk Onderzoek"/>
    <s v="510 FNRS - Fonds national de Recherche scientifique"/>
    <x v="2"/>
    <n v="1000"/>
  </r>
  <r>
    <s v="VIB"/>
    <s v="VIB"/>
    <s v="ECH-1ECG5DV-IS"/>
    <m/>
    <x v="0"/>
    <n v="1000"/>
    <n v="100"/>
    <s v="06. Industriële productie en technologie"/>
    <x v="0"/>
    <s v="Vlaamse overheid"/>
    <x v="3"/>
    <x v="11"/>
    <s v="239 VIB - Vlaams Interuniversitair Instituut voor de Biotechnologie"/>
    <s v="239 VIB - Vlaams Interuniversitair Instituut voor de Biotechnologie"/>
    <x v="5"/>
    <n v="1000"/>
  </r>
  <r>
    <s v="Kennisdiffusie hogescholen"/>
    <s v="Kennisdiffusie hogescholen"/>
    <s v="ECH-1ECB5CA-WT"/>
    <m/>
    <x v="0"/>
    <n v="8000"/>
    <n v="37.5"/>
    <s v="06. Industriële productie en technologie"/>
    <x v="0"/>
    <s v="Vlaamse overheid"/>
    <x v="3"/>
    <x v="11"/>
    <s v="410 O&amp;O-programma's en -projecten (subsidies en terugvorderbare voorschotten)"/>
    <s v="410 Programmes et projets de R&amp;D (subventions et avances récupérables)"/>
    <x v="0"/>
    <n v="3000"/>
  </r>
  <r>
    <s v="ONDERZOEKEN TER ONDERSTEUNING VAN HET BELEID INZAKE TOEGANG TOT FINANCIERING EN/OF ONDENEMERSCHAPSBEVORDERING"/>
    <s v="ONDERZOEKEN TER ONDERSTEUNING VAN HET BELEID INZAKE TOEGANG TOT FINANCIERING EN/OF ONDENEMERSCHAPSBEVORDERING"/>
    <s v="ECH-1ECB5CA-WT"/>
    <m/>
    <x v="0"/>
    <n v="300"/>
    <n v="100"/>
    <s v="06. Industriële productie en technologie"/>
    <x v="0"/>
    <s v="Vlaamse overheid"/>
    <x v="3"/>
    <x v="11"/>
    <s v="313 Subsidies aan instellingen en verenigingen n.e.g."/>
    <s v="313 Subventions aux institutions et associations n.c.a."/>
    <x v="6"/>
    <n v="300"/>
  </r>
  <r>
    <s v="IWT: wetenschappelijk en technologisch onderzoek met landbouwkundig doel"/>
    <s v="IWT: wetenschappelijk en technologisch onderzoek met landbouwkundig doel"/>
    <s v="ECH-1EFG5AC-WT"/>
    <m/>
    <x v="0"/>
    <n v="10299"/>
    <n v="100"/>
    <s v="08. Landbouw"/>
    <x v="6"/>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299"/>
  </r>
  <r>
    <s v="IWT: bevordering van technologietransfer en onderzoek door instellingen van hoger onderwijs"/>
    <s v="IWT: bevordering van technologietransfer en onderzoek door instellingen van hoger onderwijs"/>
    <s v="ECH-1EFG5AC-WT"/>
    <m/>
    <x v="0"/>
    <n v="9586"/>
    <n v="100"/>
    <s v="06. Industriële productie en technologie"/>
    <x v="0"/>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86"/>
  </r>
  <r>
    <s v="Subsidie aan IMEC"/>
    <s v="Subsidie aan IMEC"/>
    <s v="EB0-1EFG2LA-WT"/>
    <m/>
    <x v="0"/>
    <n v="111052"/>
    <n v="100"/>
    <s v="06. Industriële productie en technologie"/>
    <x v="0"/>
    <s v="Vlaamse overheid"/>
    <x v="3"/>
    <x v="11"/>
    <s v="237 IMEC - Interuniversitair Centrum voor Micro-Electronica"/>
    <s v="237 IMEC - Interuniversitair Centrum voor Micro-Electronica"/>
    <x v="5"/>
    <n v="111052"/>
  </r>
  <r>
    <s v="Subsidie aan IMEC en VIB in het kader van de NERF-activiteiten"/>
    <s v="Subsidie aan IMEC en VIB in het kader van de NERF-activiteiten"/>
    <s v="EB0-1EFG2LA-WT"/>
    <m/>
    <x v="0"/>
    <n v="906"/>
    <n v="100"/>
    <s v="06. Industriële productie en technologie"/>
    <x v="0"/>
    <s v="Vlaamse overheid"/>
    <x v="3"/>
    <x v="11"/>
    <s v="237 IMEC - Interuniversitair Centrum voor Micro-Electronica"/>
    <s v="237 IMEC - Interuniversitair Centrum voor Micro-Electronica"/>
    <x v="5"/>
    <n v="906"/>
  </r>
  <r>
    <s v="Dotatie aan VITO"/>
    <s v="Dotatie aan VITO"/>
    <s v="EB0-1EFG2LX-IS"/>
    <m/>
    <x v="0"/>
    <n v="41704"/>
    <n v="100"/>
    <s v="06. Industriële productie en technologie"/>
    <x v="0"/>
    <s v="Vlaamse overheid"/>
    <x v="3"/>
    <x v="11"/>
    <s v="236 VITO - Vlaamse Instelling voor Technologisch Onderzoek"/>
    <s v="236 VITO - Vlaamse Instelling voor Technologisch Onderzoek"/>
    <x v="5"/>
    <n v="41704"/>
  </r>
  <r>
    <s v="Dotatie aan VITO voor de financiering van de referentietaken"/>
    <s v="Dotatie aan VITO voor de financiering van de referentietaken"/>
    <s v="EB0-1EFG2LX-IS"/>
    <m/>
    <x v="0"/>
    <n v="8611"/>
    <n v="100"/>
    <s v="06. Industriële productie en technologie"/>
    <x v="0"/>
    <s v="Vlaamse overheid"/>
    <x v="3"/>
    <x v="11"/>
    <s v="236 VITO - Vlaamse Instelling voor Technologisch Onderzoek"/>
    <s v="236 VITO - Vlaamse Instelling voor Technologisch Onderzoek"/>
    <x v="5"/>
    <n v="8611"/>
  </r>
  <r>
    <s v="NERF - VIB"/>
    <s v="NERF - VIB"/>
    <s v="EB0-1EFG2LW-IS"/>
    <m/>
    <x v="0"/>
    <n v="906"/>
    <n v="100"/>
    <s v="06. Industriële productie en technologie"/>
    <x v="0"/>
    <s v="Vlaamse overheid"/>
    <x v="3"/>
    <x v="11"/>
    <s v="239 VIB - Vlaams Interuniversitair Instituut voor de Biotechnologie"/>
    <s v="239 VIB - Vlaams Interuniversitair Instituut voor de Biotechnologie"/>
    <x v="5"/>
    <n v="906"/>
  </r>
  <r>
    <s v="Subsidie aan VIB"/>
    <s v="Subsidie aan VIB"/>
    <s v="EB0-1EFG2LW-IS"/>
    <m/>
    <x v="0"/>
    <n v="60790"/>
    <n v="100"/>
    <s v="06. Industriële productie en technologie"/>
    <x v="0"/>
    <s v="Vlaamse overheid"/>
    <x v="3"/>
    <x v="11"/>
    <s v="239 VIB - Vlaams Interuniversitair Instituut voor de Biotechnologie"/>
    <s v="239 VIB - Vlaams Interuniversitair Instituut voor de Biotechnologie"/>
    <x v="5"/>
    <n v="60790"/>
  </r>
  <r>
    <s v="Subsdie aan Maakindustrie"/>
    <s v="Subsdie aan Maakindustrie"/>
    <s v="EB0-1EFG2LB-WT"/>
    <m/>
    <x v="0"/>
    <n v="18636"/>
    <n v="100"/>
    <s v="06. Industriële productie en technologie"/>
    <x v="0"/>
    <s v="Vlaamse overheid"/>
    <x v="3"/>
    <x v="11"/>
    <s v="235 Flanders Make"/>
    <s v="235 Flanders Make"/>
    <x v="5"/>
    <n v="18636"/>
  </r>
  <r>
    <s v="REGENERATIEVE GENEESKUNDE"/>
    <s v="REGENERATIEVE GENEESKUNDE"/>
    <s v="EB0-1EFG2LC-WT"/>
    <m/>
    <x v="0"/>
    <n v="3075"/>
    <n v="100"/>
    <s v="06. Industriële productie en technologie"/>
    <x v="0"/>
    <s v="Vlaamse overheid"/>
    <x v="3"/>
    <x v="11"/>
    <s v="237 IMEC - Interuniversitair Centrum voor Micro-Electronica"/>
    <s v="237 IMEC - Interuniversitair Centrum voor Micro-Electronica"/>
    <x v="5"/>
    <n v="3075"/>
  </r>
  <r>
    <s v="IWT: Vastleggingsmachtiging voor projecten op initiatief van de bedrijven en innovatie samenwerkingverbanden"/>
    <s v="IWT: Vastleggingsmachtiging voor projecten op initiatief van de bedrijven en innovatie samenwerkingverbanden"/>
    <s v="ECH-1EFG5AC-WT"/>
    <m/>
    <x v="0"/>
    <n v="1935"/>
    <n v="100"/>
    <s v="06. Industriële productie en technologie"/>
    <x v="0"/>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935"/>
  </r>
  <r>
    <s v="IWT: toekennen van specialistatiebeurzen en doctoraatsbeurzien in het kader van het Baekeland-programma"/>
    <s v="IWT: toekennen van specialistatiebeurzen en doctoraatsbeurzien in het kader van het Baekeland-programma"/>
    <s v="ECH-1EFG5AC-WT"/>
    <m/>
    <x v="0"/>
    <n v="17752"/>
    <n v="100"/>
    <s v="06. Industriële productie en technologie"/>
    <x v="0"/>
    <s v="Vlaamse overheid"/>
    <x v="3"/>
    <x v="11"/>
    <s v="410 O&amp;O-programma's en -projecten (subsidies en terugvorderbare voorschotten)"/>
    <s v="410 Programmes et projets de R&amp;D (subventions et avances récupérables)"/>
    <x v="0"/>
    <n v="17752"/>
  </r>
  <r>
    <s v="BEDRIJFSSTEUN  ONDERZOEK"/>
    <s v="BEDRIJFSSTEUN  ONDERZOEK"/>
    <s v="ECH-1EFB5NA-WT"/>
    <m/>
    <x v="0"/>
    <n v="123800"/>
    <n v="100"/>
    <s v="06. Industriële productie en technologie"/>
    <x v="0"/>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23800"/>
  </r>
  <r>
    <s v="BEDRIJFSSTEUN CLUSTERS"/>
    <s v="BEDRIJFSSTEUN CLUSTERS"/>
    <s v="ECH-1EFB5NA-WT"/>
    <m/>
    <x v="0"/>
    <n v="98000"/>
    <n v="100"/>
    <s v="06. Industriële productie en technologie"/>
    <x v="0"/>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8000"/>
  </r>
  <r>
    <s v="BEDRIJFSSTEUN CORNET/COOCK (COLL O&amp;O EN COLL KENNISVERSPREIDING)"/>
    <s v="BEDRIJFSSTEUN CORNET/COOCK (COLL O&amp;O EN COLL KENNISVERSPREIDING)"/>
    <s v="ECH-1EFB5NA-WT"/>
    <m/>
    <x v="0"/>
    <n v="10000"/>
    <n v="100"/>
    <s v="06. Industriële productie en technologie"/>
    <x v="0"/>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000"/>
  </r>
  <r>
    <s v="BEDRIJFSSTEUN IM"/>
    <s v="BEDRIJFSSTEUN IM"/>
    <s v="ECH-1EFB5NA-WT"/>
    <m/>
    <x v="0"/>
    <n v="9000"/>
    <n v="100"/>
    <s v="06. Industriële productie en technologie"/>
    <x v="0"/>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000"/>
  </r>
  <r>
    <s v="BEDRIJFSSTEUN ONTWIKKELING"/>
    <s v="BEDRIJFSSTEUN ONTWIKKELING"/>
    <s v="ECH-1EFB5NA-WT"/>
    <m/>
    <x v="0"/>
    <n v="90000"/>
    <n v="100"/>
    <s v="06. Industriële productie en technologie"/>
    <x v="0"/>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0000"/>
  </r>
  <r>
    <s v="IC VLAANDEREN (VZW BEDRIJFSTRAJECTEN)"/>
    <s v="IC VLAANDEREN (VZW BEDRIJFSTRAJECTEN)"/>
    <s v="ECH-1EFB5NA-WT"/>
    <m/>
    <x v="0"/>
    <n v="4862"/>
    <n v="100"/>
    <s v="06. Industriële productie en technologie"/>
    <x v="0"/>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4862"/>
  </r>
  <r>
    <s v="Proeftuinen"/>
    <s v="Proeftuinen"/>
    <s v="ECH-1EFG5AC-WT"/>
    <m/>
    <x v="0"/>
    <n v="8000"/>
    <n v="100"/>
    <s v="06. Industriële productie en technologie"/>
    <x v="0"/>
    <s v="Vlaamse overheid"/>
    <x v="3"/>
    <x v="11"/>
    <s v="211 Basisfinanciering, werking, investeringen van de WI"/>
    <s v="211 Financement de base, fonctionnement, investissements des IS"/>
    <x v="5"/>
    <n v="8000"/>
  </r>
  <r>
    <s v="XR CALL"/>
    <s v="XR CALL"/>
    <s v="ECH-1EFB5NA-WT"/>
    <m/>
    <x v="0"/>
    <n v="3000"/>
    <n v="100"/>
    <s v="06. Industriële productie en technologie"/>
    <x v="0"/>
    <s v="Vlaamse overheid"/>
    <x v="3"/>
    <x v="11"/>
    <s v="410 O&amp;O-programma's en -projecten (subsidies en terugvorderbare voorschotten)"/>
    <s v="410 Programmes et projets de R&amp;D (subventions et avances récupérables)"/>
    <x v="0"/>
    <n v="3000"/>
  </r>
  <r>
    <s v="Innovatief aanbesteden"/>
    <s v="Innovatief aanbesteden"/>
    <s v="ECH-1EFG5AC-WT"/>
    <m/>
    <x v="0"/>
    <n v="5000"/>
    <n v="100"/>
    <s v="06. Industriële productie en technologie"/>
    <x v="0"/>
    <s v="Vlaamse overheid"/>
    <x v="3"/>
    <x v="11"/>
    <s v="211 Basisfinanciering, werking, investeringen van de WI"/>
    <s v="211 Financement de base, fonctionnement, investissements des IS"/>
    <x v="5"/>
    <n v="5000"/>
  </r>
  <r>
    <s v="LV:Salarissen en toelagen voor het personeel van het IVA ILVO"/>
    <s v="LV:Salarissen en toelagen voor het personeel van het IVA ILVO"/>
    <s v="KD0-1KAB2ZZ-LO"/>
    <m/>
    <x v="0"/>
    <n v="15033"/>
    <n v="79.997339187121668"/>
    <s v="08. Landbouw"/>
    <x v="6"/>
    <s v="Vlaamse overheid"/>
    <x v="3"/>
    <x v="11"/>
    <s v="211 Basisfinanciering, werking, investeringen van de WI"/>
    <s v="211 Financement de base, fonctionnement, investissements des IS"/>
    <x v="5"/>
    <n v="12026"/>
  </r>
  <r>
    <s v="LV: niet duurzame goederen en diensten van het IVA ILVO"/>
    <s v="LV: niet duurzame goederen en diensten van het IVA ILVO"/>
    <s v="KD0-1KAB2ZZ-WT"/>
    <m/>
    <x v="0"/>
    <n v="3231"/>
    <n v="80.00619003404519"/>
    <s v="08. Landbouw"/>
    <x v="6"/>
    <s v="Vlaamse overheid"/>
    <x v="3"/>
    <x v="11"/>
    <s v="211 Basisfinanciering, werking, investeringen van de WI"/>
    <s v="211 Financement de base, fonctionnement, investissements des IS"/>
    <x v="5"/>
    <n v="2585"/>
  </r>
  <r>
    <s v="LV: duurzame goederen, materiaal, machines en vervoermiddelen  van het IVA ILVO"/>
    <s v="LV: duurzame goederen, materiaal, machines en vervoermiddelen  van het IVA ILVO"/>
    <s v="KD0-1KAB2ZZ-WT"/>
    <m/>
    <x v="0"/>
    <n v="1000"/>
    <n v="80"/>
    <s v="08. Landbouw"/>
    <x v="6"/>
    <s v="Vlaamse overheid"/>
    <x v="3"/>
    <x v="11"/>
    <s v="211 Basisfinanciering, werking, investeringen van de WI"/>
    <s v="211 Financement de base, fonctionnement, investissements des IS"/>
    <x v="5"/>
    <n v="800"/>
  </r>
  <r>
    <s v="DKB:Vlaamse Statistische Autoriteit"/>
    <s v="DKB:Vlaamse Statistische Autoriteit"/>
    <s v="PA0/1PE-A-2-AE/WT"/>
    <m/>
    <x v="0"/>
    <n v="994"/>
    <n v="100"/>
    <s v="11. Politieke en sociale systemen, structuren en processen"/>
    <x v="7"/>
    <s v="Vlaamse overheid"/>
    <x v="3"/>
    <x v="11"/>
    <s v="314 Subsidies voor studies, enquêtes, onderzoek-contracten, acties n.e.g."/>
    <s v="314 Subventions pour études, enquêtes, contrats de recherche, actions n.c.a."/>
    <x v="6"/>
    <n v="994"/>
  </r>
  <r>
    <s v="DKB: Subsidie aan Steunpunt Bestuurlijke Vernieuwing "/>
    <s v="DKB: Subsidie aan Steunpunt Bestuurlijke Vernieuwing "/>
    <s v="PA0/1PE-X-2-AI/WT"/>
    <m/>
    <x v="0"/>
    <n v="373"/>
    <n v="100"/>
    <s v="11. Politieke en sociale systemen, structuren en processen"/>
    <x v="7"/>
    <s v="Vlaamse overheid"/>
    <x v="3"/>
    <x v="11"/>
    <s v="313 Subsidies aan instellingen en verenigingen n.e.g."/>
    <s v="313 Subventions aux institutions et associations n.c.a."/>
    <x v="6"/>
    <n v="373"/>
  </r>
  <r>
    <s v="BZ: Studiekosten betreffende de regionale en lokale openbare besturen"/>
    <s v="BZ: Studiekosten betreffende de regionale en lokale openbare besturen"/>
    <s v="PJ0/1PN-C-2-AA/WT"/>
    <m/>
    <x v="0"/>
    <n v="320"/>
    <n v="100"/>
    <s v="11. Politieke en sociale systemen, structuren en processen"/>
    <x v="7"/>
    <s v="Vlaamse overheid"/>
    <x v="3"/>
    <x v="11"/>
    <s v="324 Subsidies voor studies, enquêtes, expertise-contracten, onderzoekcontracten, acties n.e.g."/>
    <s v="324 Subventions pour études, enquêtes, contrats d'expertise, contrats de recherche, actions n.c.a."/>
    <x v="6"/>
    <n v="320"/>
  </r>
  <r>
    <s v="ABB: werking en toelagen - ondersteuning beleidsgericht onderzoek"/>
    <s v="ABB: werking en toelagen - ondersteuning beleidsgericht onderzoek"/>
    <s v="PJ0/1PM-C-2-AF/WT"/>
    <m/>
    <x v="0"/>
    <n v="418"/>
    <n v="100"/>
    <s v="11. Politieke en sociale systemen, structuren en processen"/>
    <x v="7"/>
    <s v="Vlaamse overheid"/>
    <x v="3"/>
    <x v="11"/>
    <s v="313 Subsidies aan instellingen en verenigingen n.e.g."/>
    <s v="313 Subventions aux institutions et associations n.c.a."/>
    <x v="6"/>
    <n v="418"/>
  </r>
  <r>
    <s v="BZ: Studiekosten en onderzoeksopdrachten in het kader van het stedenbeleid"/>
    <s v="BZ: Studiekosten en onderzoeksopdrachten in het kader van het stedenbeleid"/>
    <s v="PJ0/1PN-C-2-AA/WT"/>
    <m/>
    <x v="0"/>
    <n v="85"/>
    <n v="100"/>
    <s v="11. Politieke en sociale systemen, structuren en processen"/>
    <x v="7"/>
    <s v="Vlaamse overheid"/>
    <x v="3"/>
    <x v="11"/>
    <s v="314 Subsidies voor studies, enquêtes, onderzoek-contracten, acties n.e.g."/>
    <s v="314 Subventions pour études, enquêtes, contrats de recherche, actions n.c.a."/>
    <x v="6"/>
    <n v="85"/>
  </r>
  <r>
    <s v="Xperta - werking, inveteringen en onderzoek WL"/>
    <s v="Xperta - werking, inveteringen en onderzoek WL"/>
    <s v="MB0-1MFF2KB-WT"/>
    <m/>
    <x v="0"/>
    <n v="11299"/>
    <n v="25"/>
    <s v="04. Transport, telecommunicatie en andere infrastructuur"/>
    <x v="11"/>
    <s v="Vlaamse overheid"/>
    <x v="3"/>
    <x v="11"/>
    <s v="311 Subsidies reizen, beurzen, congressen, publikaties, tentoonstellingen..."/>
    <s v="311 Subventions, voyages, bourses, congrès, publications, expositions..."/>
    <x v="6"/>
    <n v="2824.75"/>
  </r>
  <r>
    <s v="ACTIEF SCHULDBEHEER: Flanders Future Tech Fund "/>
    <s v="ACTIEF SCHULDBEHEER: Flanders Future Tech Fund "/>
    <s v="CB0/1CE-X-2-BA/PA"/>
    <m/>
    <x v="0"/>
    <n v="75000"/>
    <n v="100"/>
    <s v="06. Industriële productie en technologie"/>
    <x v="0"/>
    <s v="Vlaamse overheid"/>
    <x v="3"/>
    <x v="11"/>
    <s v="313 Subsidies aan instellingen en verenigingen n.e.g."/>
    <s v="313 Subventions aux institutions et associations n.c.a."/>
    <x v="6"/>
    <n v="75000"/>
  </r>
  <r>
    <s v="IV: Dotatie aan het IVA &quot;Toerisme Vlaanderen&quot;"/>
    <s v="IV: Dotatie aan het IVA &quot;Toerisme Vlaanderen&quot;"/>
    <s v="DB0/1DG-F-2-AY/IS"/>
    <m/>
    <x v="0"/>
    <n v="810"/>
    <n v="3.0864197530864197"/>
    <s v="11. Politieke en sociale systemen, structuren en processen"/>
    <x v="7"/>
    <s v="Vlaamse overheid"/>
    <x v="3"/>
    <x v="11"/>
    <s v="314 Subsidies voor studies, enquêtes, onderzoek-contracten, acties n.e.g."/>
    <s v="314 Subventions pour études, enquêtes, contrats de recherche, actions n.c.a."/>
    <x v="6"/>
    <n v="25"/>
  </r>
  <r>
    <s v="OV: Algemene werkingskosten - Beleidsvoorbereiding, beleidsondersteuning en beleidsevaluatie"/>
    <s v="OV: Algemene werkingskosten - Beleidsvoorbereiding, beleidsondersteuning en beleidsevaluatie"/>
    <s v="FB0/1FG-E-2-AN/WT"/>
    <m/>
    <x v="0"/>
    <n v="3175"/>
    <n v="97.480314960629926"/>
    <s v="09. Opvoeding"/>
    <x v="2"/>
    <s v="Vlaamse overheid"/>
    <x v="3"/>
    <x v="11"/>
    <s v="314 Subsidies voor studies, enquêtes, onderzoek-contracten, acties n.e.g."/>
    <s v="314 Subventions pour études, enquêtes, contrats de recherche, actions n.c.a."/>
    <x v="6"/>
    <n v="3095"/>
  </r>
  <r>
    <s v="OV: Universitair Steunpunt Toetsontwikkeling en Peilingen"/>
    <s v="OV: Universitair Steunpunt Toetsontwikkeling en Peilingen"/>
    <s v="FB0/1FG-E-2-AN/WT"/>
    <m/>
    <x v="0"/>
    <n v="1586"/>
    <n v="100"/>
    <s v="09. Opvoeding"/>
    <x v="2"/>
    <s v="Vlaamse overheid"/>
    <x v="3"/>
    <x v="11"/>
    <s v="410 O&amp;O-programma's en -projecten (subsidies en terugvorderbare voorschotten)"/>
    <s v="410 Programmes et projets de R&amp;D (subventions et avances récupérables)"/>
    <x v="0"/>
    <n v="1586"/>
  </r>
  <r>
    <s v="OV: Steunpunt Beleidsgericht Onderwijsonderzoek"/>
    <s v="OV: Steunpunt Beleidsgericht Onderwijsonderzoek"/>
    <s v="FB0/1FG-E-2-AN/WT"/>
    <m/>
    <x v="0"/>
    <n v="1555"/>
    <n v="100"/>
    <s v="09. Opvoeding"/>
    <x v="2"/>
    <s v="Vlaamse overheid"/>
    <x v="3"/>
    <x v="11"/>
    <s v="410 O&amp;O-programma's en -projecten (subsidies en terugvorderbare voorschotten)"/>
    <s v="410 Programmes et projets de R&amp;D (subventions et avances récupérables)"/>
    <x v="0"/>
    <n v="1555"/>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EB0-1EEG2GS-IS"/>
    <m/>
    <x v="0"/>
    <n v="2941"/>
    <n v="100"/>
    <s v="12. Algemene kennisvooruitgang: O&amp;O gefinancierd uit algemene universiteitsfondsen (AUF)"/>
    <x v="3"/>
    <s v="Vlaamse overheid"/>
    <x v="3"/>
    <x v="11"/>
    <s v="111 Werkingsuitkering Nederlandstalige instellingen"/>
    <s v="111 Allocation de fonctionnement institutions néerlandophones"/>
    <x v="4"/>
    <n v="2941"/>
  </r>
  <r>
    <s v="Subsidie verleend aan het Instituut voor Tropische Geneeskunde 'Prins Leopold&quot; in Antwerpen"/>
    <s v="Subsidie verleend aan het Instituut voor Tropische Geneeskunde 'Prins Leopold&quot; in Antwerpen"/>
    <s v="FD0/1FE-E-2-AB/WT"/>
    <m/>
    <x v="0"/>
    <n v="10991"/>
    <n v="25"/>
    <s v="12. Algemene kennisvooruitgang: O&amp;O gefinancierd uit algemene universiteitsfondsen (AUF)"/>
    <x v="3"/>
    <s v="Vlaamse overheid"/>
    <x v="3"/>
    <x v="11"/>
    <s v="123 Instituut Tropische Geneeskunde - Antwerpen"/>
    <s v="123 Instituut Tropische Geneeskunde - Antwerpen"/>
    <x v="4"/>
    <n v="2747.75"/>
  </r>
  <r>
    <s v="Aanvullende werkingsmiddelen hoger onderwijs in Brussel"/>
    <s v="Aanvullende werkingsmiddelen hoger onderwijs in Brussel"/>
    <s v="FD0/1FE-E-2-AA/WT"/>
    <m/>
    <x v="0"/>
    <n v="8753"/>
    <n v="25"/>
    <s v="12. Algemene kennisvooruitgang: O&amp;O gefinancierd uit algemene universiteitsfondsen (AUF)"/>
    <x v="3"/>
    <s v="Vlaamse overheid"/>
    <x v="3"/>
    <x v="11"/>
    <s v="111 Werkingsuitkering Nederlandstalige instellingen"/>
    <s v="111 Allocation de fonctionnement institutions néerlandophones"/>
    <x v="4"/>
    <n v="2188.25"/>
  </r>
  <r>
    <s v="Projectmatig wetenschappelijk onderzoek"/>
    <s v="Projectmatig wetenschappelijk onderzoek"/>
    <s v="FD0/1FE-E-2-AA/WT"/>
    <m/>
    <x v="0"/>
    <n v="29324"/>
    <n v="100"/>
    <s v="06. Industriële productie en technologie"/>
    <x v="0"/>
    <s v="Vlaamse overheid"/>
    <x v="3"/>
    <x v="11"/>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29324"/>
  </r>
  <r>
    <s v="Werkingsmiddelen Vlaamse autonome hogere zeevaartschool"/>
    <s v="Werkingsmiddelen Vlaamse autonome hogere zeevaartschool"/>
    <s v="FD0/1FE-E-2-AA/IS"/>
    <m/>
    <x v="0"/>
    <n v="5219"/>
    <n v="25"/>
    <s v="12. Algemene kennisvooruitgang: O&amp;O gefinancierd uit algemene universiteitsfondsen (AUF)"/>
    <x v="3"/>
    <s v="Vlaamse overheid"/>
    <x v="3"/>
    <x v="11"/>
    <s v="111 Werkingsuitkering Nederlandstalige instellingen"/>
    <s v="111 Allocation de fonctionnement institutions néerlandophones"/>
    <x v="4"/>
    <n v="1304.75"/>
  </r>
  <r>
    <s v="Alamire Foundation"/>
    <s v="Alamire Foundation"/>
    <s v="EB0-1EEG2HA-WT"/>
    <m/>
    <x v="0"/>
    <n v="808"/>
    <n v="100"/>
    <s v="12. Algemene kennisvooruitgang: O&amp;O gefinancierd uit algemene universiteitsfondsen (AUF)"/>
    <x v="3"/>
    <s v="Vlaamse overheid"/>
    <x v="3"/>
    <x v="11"/>
    <s v="111 Werkingsuitkering Nederlandstalige instellingen"/>
    <s v="111 Allocation de fonctionnement institutions néerlandophones"/>
    <x v="4"/>
    <n v="808"/>
  </r>
  <r>
    <s v="Orpheus"/>
    <s v="Orpheus"/>
    <s v="EB0-1EEG2HA-WT"/>
    <m/>
    <x v="0"/>
    <n v="564"/>
    <n v="100"/>
    <s v="12. Algemene kennisvooruitgang: O&amp;O gefinancierd uit algemene universiteitsfondsen (AUF)"/>
    <x v="3"/>
    <s v="Vlaamse overheid"/>
    <x v="3"/>
    <x v="11"/>
    <s v="111 Werkingsuitkering Nederlandstalige instellingen"/>
    <s v="111 Allocation de fonctionnement institutions néerlandophones"/>
    <x v="4"/>
    <n v="564"/>
  </r>
  <r>
    <s v="Subsidie aan de Universiteit Antwerpen ten bate van het Instituut voor Ontwikkelingsbeleid en Beheer (IOB)"/>
    <s v="Subsidie aan de Universiteit Antwerpen ten bate van het Instituut voor Ontwikkelingsbeleid en Beheer (IOB)"/>
    <s v="FD0/1FE-E-2-AA/WT"/>
    <m/>
    <x v="0"/>
    <n v="2248"/>
    <n v="25"/>
    <s v="12. Algemene kennisvooruitgang: O&amp;O gefinancierd uit algemene universiteitsfondsen (AUF)"/>
    <x v="3"/>
    <s v="Vlaamse overheid"/>
    <x v="3"/>
    <x v="11"/>
    <s v="122 College voor Ontwikkelingslanden (RUCA)"/>
    <s v="122 College voor Ontwikkelingslanden (RUCA)"/>
    <x v="4"/>
    <n v="562"/>
  </r>
  <r>
    <s v="Vlerick"/>
    <s v="Vlerick"/>
    <s v="EB0-1EEG2KA-WT"/>
    <m/>
    <x v="0"/>
    <n v="513"/>
    <n v="100"/>
    <s v="12. Algemene kennisvooruitgang: O&amp;O gefinancierd uit algemene universiteitsfondsen (AUF)"/>
    <x v="3"/>
    <s v="Vlaamse overheid"/>
    <x v="3"/>
    <x v="11"/>
    <s v="111 Werkingsuitkering Nederlandstalige instellingen"/>
    <s v="111 Allocation de fonctionnement institutions néerlandophones"/>
    <x v="4"/>
    <n v="513"/>
  </r>
  <r>
    <s v="Subsidie aan de Vlerick Leuven Gent Management School"/>
    <s v="Subsidie aan de Vlerick Leuven Gent Management School"/>
    <s v="FB0/1FE-E-2-AC/WT"/>
    <m/>
    <x v="0"/>
    <n v="2017"/>
    <n v="25"/>
    <s v="12. Algemene kennisvooruitgang: O&amp;O gefinancierd uit algemene universiteitsfondsen (AUF)"/>
    <x v="3"/>
    <s v="Vlaamse overheid"/>
    <x v="3"/>
    <x v="11"/>
    <s v="129 Vlerickschool voor Management"/>
    <s v="129 Vlerickschool voor Management"/>
    <x v="4"/>
    <n v="504.25"/>
  </r>
  <r>
    <s v="Subsdie aan de Vrije Universiteit Brussel ten behoeve van het Instituut voor Europese Studiën (IES)"/>
    <s v="Subsdie aan de Vrije Universiteit Brussel ten behoeve van het Instituut voor Europese Studiën (IES)"/>
    <s v="FD0/1FE-E-2-AA/WT"/>
    <m/>
    <x v="0"/>
    <n v="2011.0000000000002"/>
    <n v="25"/>
    <s v="12. Algemene kennisvooruitgang: O&amp;O gefinancierd uit algemene universiteitsfondsen (AUF)"/>
    <x v="3"/>
    <s v="Vlaamse overheid"/>
    <x v="3"/>
    <x v="11"/>
    <s v="122 College voor Ontwikkelingslanden (RUCA)"/>
    <s v="122 College voor Ontwikkelingslanden (RUCA)"/>
    <x v="4"/>
    <n v="502.75000000000006"/>
  </r>
  <r>
    <s v="AMS"/>
    <s v="AMS"/>
    <s v="EB0-1EEG2KA-WT"/>
    <m/>
    <x v="0"/>
    <n v="341"/>
    <n v="100"/>
    <s v="12. Algemene kennisvooruitgang: O&amp;O gefinancierd uit algemene universiteitsfondsen (AUF)"/>
    <x v="3"/>
    <s v="Vlaamse overheid"/>
    <x v="3"/>
    <x v="11"/>
    <s v="111 Werkingsuitkering Nederlandstalige instellingen"/>
    <s v="111 Allocation de fonctionnement institutions néerlandophones"/>
    <x v="4"/>
    <n v="341"/>
  </r>
  <r>
    <s v="Investeringsmiddelen en eigenaarsonderhoud hogere zeevaartschool"/>
    <s v="Investeringsmiddelen en eigenaarsonderhoud hogere zeevaartschool"/>
    <s v="FD0/1FG-E-2-AI/IS"/>
    <m/>
    <x v="0"/>
    <n v="1194"/>
    <n v="25"/>
    <s v="12. Algemene kennisvooruitgang: O&amp;O gefinancierd uit algemene universiteitsfondsen (AUF)"/>
    <x v="3"/>
    <s v="Vlaamse overheid"/>
    <x v="3"/>
    <x v="11"/>
    <s v="111 Werkingsuitkering Nederlandstalige instellingen"/>
    <s v="111 Allocation de fonctionnement institutions néerlandophones"/>
    <x v="4"/>
    <n v="298.5"/>
  </r>
  <r>
    <s v="Subsidiëring open hoger onderwijs"/>
    <s v="Subsidiëring open hoger onderwijs"/>
    <s v="FD0/1FO-E-2-F/WT"/>
    <m/>
    <x v="0"/>
    <n v="651"/>
    <n v="25"/>
    <s v="09. Opvoeding"/>
    <x v="2"/>
    <s v="Vlaamse overheid"/>
    <x v="3"/>
    <x v="11"/>
    <s v="323 Subsidies aan instellingen en verenigingen n.e.g."/>
    <s v="323 Subventions aux institutions et associations n.c.a."/>
    <x v="6"/>
    <n v="162.75"/>
  </r>
  <r>
    <s v="Subside aan de Antwerp Management School"/>
    <s v="Subside aan de Antwerp Management School"/>
    <s v="FB0/1FE-E-2-AC/WT"/>
    <m/>
    <x v="0"/>
    <n v="2017"/>
    <n v="25"/>
    <s v="12. Algemene kennisvooruitgang: O&amp;O gefinancierd uit algemene universiteitsfondsen (AUF)"/>
    <x v="3"/>
    <s v="Vlaamse overheid"/>
    <x v="3"/>
    <x v="11"/>
    <s v="129 Vlerickschool voor Management"/>
    <s v="129 Vlerickschool voor Management"/>
    <x v="4"/>
    <n v="504.25"/>
  </r>
  <r>
    <s v="Subsidie aan de evangelische theologische faculteit en de faculteit protestantse godsgeleerdheid"/>
    <s v="Subsidie aan de evangelische theologische faculteit en de faculteit protestantse godsgeleerdheid"/>
    <s v="FD0/1FE-E-2-AB/WT"/>
    <m/>
    <x v="0"/>
    <n v="907"/>
    <n v="25"/>
    <s v="12. Algemene kennisvooruitgang: O&amp;O gefinancierd uit algemene universiteitsfondsen (AUF)"/>
    <x v="3"/>
    <s v="Vlaamse overheid"/>
    <x v="3"/>
    <x v="11"/>
    <s v="111 Werkingsuitkering Nederlandstalige instellingen"/>
    <s v="111 Allocation de fonctionnement institutions néerlandophones"/>
    <x v="4"/>
    <n v="226.75"/>
  </r>
  <r>
    <s v="Kapitaaloverdrachten voor onroerende investeringen ITG"/>
    <s v="Kapitaaloverdrachten voor onroerende investeringen ITG"/>
    <s v="FD0/1FG-E-2-AI/IS"/>
    <m/>
    <x v="0"/>
    <n v="711"/>
    <n v="25"/>
    <s v="12. Algemene kennisvooruitgang: O&amp;O gefinancierd uit algemene universiteitsfondsen (AUF)"/>
    <x v="3"/>
    <s v="Vlaamse overheid"/>
    <x v="3"/>
    <x v="11"/>
    <s v="123 Instituut Tropische Geneeskunde - Antwerpen"/>
    <s v="123 Instituut Tropische Geneeskunde - Antwerpen"/>
    <x v="4"/>
    <n v="177.75"/>
  </r>
  <r>
    <s v="Toelage associaties"/>
    <s v="Toelage associaties"/>
    <s v="FD0/1FO-E-2-F/WT"/>
    <m/>
    <x v="0"/>
    <n v="562"/>
    <n v="25"/>
    <s v="12. Algemene kennisvooruitgang: O&amp;O gefinancierd uit algemene universiteitsfondsen (AUF)"/>
    <x v="3"/>
    <s v="Vlaamse overheid"/>
    <x v="3"/>
    <x v="11"/>
    <s v="111 Werkingsuitkering Nederlandstalige instellingen"/>
    <s v="111 Allocation de fonctionnement institutions néerlandophones"/>
    <x v="4"/>
    <n v="140.5"/>
  </r>
  <r>
    <s v="Subsidie aan de Universiteit Antwerpen ten behoeve van het Instituut voor Joodse Studies (IJS)"/>
    <s v="Subsidie aan de Universiteit Antwerpen ten behoeve van het Instituut voor Joodse Studies (IJS)"/>
    <s v="FD0/1FE-E-2-AA/WT"/>
    <m/>
    <x v="0"/>
    <n v="182"/>
    <n v="25"/>
    <s v="12. Algemene kennisvooruitgang: O&amp;O gefinancierd uit algemene universiteitsfondsen (AUF)"/>
    <x v="3"/>
    <s v="Vlaamse overheid"/>
    <x v="3"/>
    <x v="11"/>
    <s v="128 Universitair Instituut voor de Studie van het Jodendom - Martin Buber"/>
    <s v="128 Institut universitaire pour l'étude du judaïsme - Martin Buber"/>
    <x v="4"/>
    <n v="45.5"/>
  </r>
  <r>
    <s v="Studies, onderzoekingen en voorbereiding van wetenschappelijke congressen"/>
    <s v="Studies, onderzoekingen en voorbereiding van wetenschappelijke congressen"/>
    <s v="GB0/1GC-D-2-AA/WT"/>
    <m/>
    <x v="0"/>
    <n v="81"/>
    <n v="100"/>
    <s v="11. Politieke en sociale systemen, structuren en processen"/>
    <x v="7"/>
    <s v="Vlaamse overheid"/>
    <x v="3"/>
    <x v="11"/>
    <s v="314 Subsidies voor studies, enquêtes, onderzoek-contracten, acties n.e.g."/>
    <s v="314 Subventions pour études, enquêtes, contrats de recherche, actions n.c.a."/>
    <x v="6"/>
    <n v="81"/>
  </r>
  <r>
    <s v="WVG: Subsidie aan het Steunpunt Welzijn, Volksgezondheid en Gezin"/>
    <s v="WVG: Subsidie aan het Steunpunt Welzijn, Volksgezondheid en Gezin"/>
    <s v="GB0/1GC-D-2-AA/WT"/>
    <m/>
    <x v="0"/>
    <n v="363"/>
    <n v="100"/>
    <s v="07. Gezondheid"/>
    <x v="4"/>
    <s v="Vlaamse overheid"/>
    <x v="3"/>
    <x v="11"/>
    <s v="313 Subsidies aan instellingen en verenigingen n.e.g."/>
    <s v="313 Subventions aux institutions et associations n.c.a."/>
    <x v="6"/>
    <n v="363"/>
  </r>
  <r>
    <s v="WVG: Dotatie Kind en Gezin"/>
    <s v="WVG: Dotatie Kind en Gezin"/>
    <s v="GB0/1GF-D-2-AY/IS"/>
    <m/>
    <x v="0"/>
    <n v="90"/>
    <n v="100"/>
    <s v="11. Politieke en sociale systemen, structuren en processen"/>
    <x v="7"/>
    <s v="Vlaamse overheid"/>
    <x v="3"/>
    <x v="11"/>
    <s v="323 Subsidies aan instellingen en verenigingen n.e.g."/>
    <s v="323 Subventions aux institutions et associations n.c.a."/>
    <x v="6"/>
    <n v="90"/>
  </r>
  <r>
    <s v="WVG: IVA Vlaams Agentschap voor Personen met een Handicap"/>
    <s v="WVG: IVA Vlaams Agentschap voor Personen met een Handicap"/>
    <s v="GB0/1GG-D-2-AY/IS"/>
    <m/>
    <x v="0"/>
    <n v="300"/>
    <n v="100"/>
    <s v="11. Politieke en sociale systemen, structuren en processen"/>
    <x v="7"/>
    <s v="Vlaamse overheid"/>
    <x v="3"/>
    <x v="11"/>
    <s v="323 Subsidies aan instellingen en verenigingen n.e.g."/>
    <s v="323 Subventions aux institutions et associations n.c.a."/>
    <x v="6"/>
    <n v="300"/>
  </r>
  <r>
    <s v="ONDERZOEK IN HET KADER VAN ARMOEDEBELEID"/>
    <s v="ONDERZOEK IN HET KADER VAN ARMOEDEBELEID"/>
    <s v="GB0/1GC-D-2-AH/WT"/>
    <m/>
    <x v="0"/>
    <n v="483"/>
    <n v="100"/>
    <s v="11. Politieke en sociale systemen, structuren en processen"/>
    <x v="7"/>
    <s v="Vlaamse overheid"/>
    <x v="3"/>
    <x v="11"/>
    <s v="313 Subsidies aan instellingen en verenigingen n.e.g."/>
    <s v="313 Subventions aux institutions et associations n.c.a."/>
    <x v="6"/>
    <n v="483"/>
  </r>
  <r>
    <s v="Ziektepreventie, vaccinaties, infectieziekten"/>
    <s v="Ziektepreventie, vaccinaties, infectieziekten"/>
    <s v="GE0/1GD-D-2-AE/WT"/>
    <m/>
    <x v="0"/>
    <n v="1259.0999999999999"/>
    <n v="15.884361845762848"/>
    <s v="07. Gezondheid"/>
    <x v="4"/>
    <s v="Vlaamse overheid"/>
    <x v="3"/>
    <x v="11"/>
    <s v="211 Basisfinanciering, werking, investeringen van de WI"/>
    <s v="211 Financement de base, fonctionnement, investissements des IS"/>
    <x v="5"/>
    <n v="200"/>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1GD-D-2-AA/WT"/>
    <m/>
    <x v="0"/>
    <n v="755"/>
    <n v="100"/>
    <s v="07. Gezondheid"/>
    <x v="4"/>
    <s v="Vlaamse overheid"/>
    <x v="3"/>
    <x v="11"/>
    <s v="314 Subsidies voor studies, enquêtes, onderzoek-contracten, acties n.e.g."/>
    <s v="314 Subventions pour études, enquêtes, contrats de recherche, actions n.c.a."/>
    <x v="6"/>
    <n v="755"/>
  </r>
  <r>
    <s v="Subsidies aan erkende centra voor menselijke erfelijkheid"/>
    <s v="Subsidies aan erkende centra voor menselijke erfelijkheid"/>
    <s v="GE0/1GD-D-2-AC/WT"/>
    <m/>
    <x v="0"/>
    <n v="2331"/>
    <n v="35.006435006435005"/>
    <s v="07. Gezondheid"/>
    <x v="4"/>
    <s v="Vlaamse overheid"/>
    <x v="3"/>
    <x v="11"/>
    <s v="323 Subsidies aan instellingen en verenigingen n.e.g."/>
    <s v="323 Subventions aux institutions et associations n.c.a."/>
    <x v="6"/>
    <n v="816"/>
  </r>
  <r>
    <s v="CJSM: Enquêtes, studies en audits"/>
    <s v="CJSM: Enquêtes, studies en audits"/>
    <s v="HB0/1HB-A-2AD/WT"/>
    <m/>
    <x v="0"/>
    <n v="480"/>
    <n v="100"/>
    <s v="10. Cultuur, recreatie, godsdienst en media"/>
    <x v="5"/>
    <s v="Vlaamse overheid"/>
    <x v="3"/>
    <x v="11"/>
    <s v="314 Subsidies voor studies, enquêtes, onderzoek-contracten, acties n.e.g."/>
    <s v="314 Subventions pour études, enquêtes, contrats de recherche, actions n.c.a."/>
    <x v="6"/>
    <n v="480"/>
  </r>
  <r>
    <s v="CJSM: wetenschappelijke steunpunten en jeugdonderzoeksplatform"/>
    <s v="CJSM: wetenschappelijke steunpunten en jeugdonderzoeksplatform"/>
    <s v="HB0/1HB-A-2AD/WT"/>
    <m/>
    <x v="0"/>
    <n v="720"/>
    <n v="100"/>
    <s v="10. Cultuur, recreatie, godsdienst en media"/>
    <x v="5"/>
    <s v="Vlaamse overheid"/>
    <x v="3"/>
    <x v="11"/>
    <s v="313 Subsidies aan instellingen en verenigingen n.e.g."/>
    <s v="313 Subventions aux institutions et associations n.c.a."/>
    <x v="6"/>
    <n v="720"/>
  </r>
  <r>
    <s v="Interne Stromen -Agentschap Sport Vlaanderen"/>
    <s v="Interne Stromen -Agentschap Sport Vlaanderen"/>
    <s v="HB0/1HF-G-2-AY/IS"/>
    <m/>
    <x v="0"/>
    <n v="598"/>
    <n v="40.468227424749166"/>
    <s v="10. Cultuur, recreatie, godsdienst en media"/>
    <x v="5"/>
    <s v="Vlaamse overheid"/>
    <x v="3"/>
    <x v="11"/>
    <s v="313 Subsidies aan instellingen en verenigingen n.e.g."/>
    <s v="313 Subventions aux institutions et associations n.c.a."/>
    <x v="6"/>
    <n v="242"/>
  </r>
  <r>
    <s v="CJSM: Koninklijke Academie voor Nederlandse Taal- en Letterkunde - Gent"/>
    <s v="CJSM: Koninklijke Academie voor Nederlandse Taal- en Letterkunde - Gent"/>
    <s v="HD0/1HE-I-2-AP/IS"/>
    <m/>
    <x v="0"/>
    <n v="300"/>
    <n v="66.666666666666657"/>
    <s v="10. Cultuur, recreatie, godsdienst en media"/>
    <x v="5"/>
    <s v="Vlaamse overheid"/>
    <x v="3"/>
    <x v="11"/>
    <s v="220 Academies"/>
    <s v="220 Académies"/>
    <x v="5"/>
    <n v="199.99999999999997"/>
  </r>
  <r>
    <s v="CJSM:Dotatie aan het IVA DAB KMSKA"/>
    <s v="CJSM:Dotatie aan het IVA DAB KMSKA"/>
    <s v="HD0/1HE-I-2-AP/IS"/>
    <m/>
    <x v="0"/>
    <n v="2558"/>
    <n v="55.00390930414386"/>
    <s v="10. Cultuur, recreatie, godsdienst en media"/>
    <x v="5"/>
    <s v="Vlaamse overheid"/>
    <x v="3"/>
    <x v="11"/>
    <s v="211 Basisfinanciering, werking, investeringen van de WI"/>
    <s v="211 Financement de base, fonctionnement, investissements des IS"/>
    <x v="5"/>
    <n v="1407"/>
  </r>
  <r>
    <s v="WSE: studies en onderzoek"/>
    <s v="WSE: studies en onderzoek"/>
    <s v="JB0/1JD-G-2-AA/WT"/>
    <m/>
    <x v="0"/>
    <n v="460"/>
    <n v="100"/>
    <s v="11. Politieke en sociale systemen, structuren en processen"/>
    <x v="7"/>
    <s v="Vlaamse overheid"/>
    <x v="3"/>
    <x v="11"/>
    <s v="314 Subsidies voor studies, enquêtes, onderzoek-contracten, acties n.e.g."/>
    <s v="314 Subventions pour études, enquêtes, contrats de recherche, actions n.c.a."/>
    <x v="6"/>
    <n v="460"/>
  </r>
  <r>
    <s v="WSE: uitgaven in het kader van tewerkstellingsbegeleiding"/>
    <s v="WSE: uitgaven in het kader van tewerkstellingsbegeleiding"/>
    <s v="JB0/1JD-G-2-AA/WT"/>
    <m/>
    <x v="0"/>
    <n v="400"/>
    <n v="150"/>
    <s v="11. Politieke en sociale systemen, structuren en processen"/>
    <x v="7"/>
    <s v="Vlaamse overheid"/>
    <x v="3"/>
    <x v="11"/>
    <s v="314 Subsidies voor studies, enquêtes, onderzoek-contracten, acties n.e.g."/>
    <s v="314 Subventions pour études, enquêtes, contrats de recherche, actions n.c.a."/>
    <x v="6"/>
    <n v="600"/>
  </r>
  <r>
    <s v="LV: Allerhande uitgaven in het kader van versterking van het onderzoeks- en innovatiepotentieel"/>
    <s v="LV: Allerhande uitgaven in het kader van versterking van het onderzoeks- en innovatiepotentieel"/>
    <s v="KB0-1KDB2AA-WT"/>
    <m/>
    <x v="0"/>
    <n v="112"/>
    <n v="80.357142857142861"/>
    <s v="08. Landbouw"/>
    <x v="6"/>
    <s v="Vlaamse overheid"/>
    <x v="3"/>
    <x v="11"/>
    <s v="314 Subsidies voor studies, enquêtes, onderzoek-contracten, acties n.e.g."/>
    <s v="314 Subventions pour études, enquêtes, contrats de recherche, actions n.c.a."/>
    <x v="6"/>
    <n v="90"/>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1KDB2BB-WT"/>
    <m/>
    <x v="0"/>
    <n v="2154"/>
    <n v="79.990714948932222"/>
    <s v="08. Landbouw"/>
    <x v="6"/>
    <s v="Vlaamse overheid"/>
    <x v="3"/>
    <x v="11"/>
    <s v="313 Subsidies aan instellingen en verenigingen n.e.g."/>
    <s v="313 Subventions aux institutions et associations n.c.a."/>
    <x v="6"/>
    <n v="1723"/>
  </r>
  <r>
    <s v="Dotatie aan het eigen vermogen ILVO in het kader van het onderzoek en de ontwikkeling naar meer duurzame landbouwsystemen"/>
    <s v="Dotatie aan het eigen vermogen ILVO in het kader van het onderzoek en de ontwikkeling naar meer duurzame landbouwsystemen"/>
    <s v="KB0-1KFB2EY-IS"/>
    <m/>
    <x v="0"/>
    <n v="1504"/>
    <n v="79.986702127659569"/>
    <s v="08. Landbouw"/>
    <x v="6"/>
    <s v="Vlaamse overheid"/>
    <x v="3"/>
    <x v="11"/>
    <s v="211 Basisfinanciering, werking, investeringen van de WI"/>
    <s v="211 Financement de base, fonctionnement, investissements des IS"/>
    <x v="5"/>
    <n v="1202.9999999999998"/>
  </r>
  <r>
    <s v="EV ILVO voor onderhoud en werken aan onroerende goederen"/>
    <s v="EV ILVO voor onderhoud en werken aan onroerende goederen"/>
    <s v="KB0-1KFB2EY-IS"/>
    <m/>
    <x v="0"/>
    <n v="2883"/>
    <n v="79.986125563648983"/>
    <s v="08. Landbouw"/>
    <x v="6"/>
    <s v="Vlaamse overheid"/>
    <x v="3"/>
    <x v="11"/>
    <s v="211 Basisfinanciering, werking, investeringen van de WI"/>
    <s v="211 Financement de base, fonctionnement, investissements des IS"/>
    <x v="5"/>
    <n v="2306.0000000000005"/>
  </r>
  <r>
    <s v="Interne stromen EV ILVO (Fonds voor Landbouw en Visserij)"/>
    <s v="Interne stromen EV ILVO (Fonds voor Landbouw en Visserij)"/>
    <s v="KB0-1KFB4BV-IS"/>
    <m/>
    <x v="0"/>
    <n v="879"/>
    <n v="79.977246871444819"/>
    <s v="08. Landbouw"/>
    <x v="6"/>
    <s v="Vlaamse overheid"/>
    <x v="3"/>
    <x v="11"/>
    <s v="211 Basisfinanciering, werking, investeringen van de WI"/>
    <s v="211 Financement de base, fonctionnement, investissements des IS"/>
    <x v="5"/>
    <n v="703"/>
  </r>
  <r>
    <s v="Dotatie aan het Eigen Vermogen ILVO voor onderzoek ikv IHD/PAS (emissiereducties veeteeltsector)"/>
    <s v="Dotatie aan het Eigen Vermogen ILVO voor onderzoek ikv IHD/PAS (emissiereducties veeteeltsector)"/>
    <s v="KB0-1KFB2EY-IS"/>
    <m/>
    <x v="0"/>
    <n v="457"/>
    <n v="80.087527352297599"/>
    <s v="08. Landbouw"/>
    <x v="6"/>
    <s v="Vlaamse overheid"/>
    <x v="3"/>
    <x v="11"/>
    <s v="211 Basisfinanciering, werking, investeringen van de WI"/>
    <s v="211 Financement de base, fonctionnement, investissements des IS"/>
    <x v="5"/>
    <n v="366"/>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B0-1KFB2EY-IS"/>
    <m/>
    <x v="0"/>
    <n v="432"/>
    <n v="55.092592592592595"/>
    <s v="08. Landbouw"/>
    <x v="6"/>
    <s v="Vlaamse overheid"/>
    <x v="3"/>
    <x v="11"/>
    <s v="211 Basisfinanciering, werking, investeringen van de WI"/>
    <s v="211 Financement de base, fonctionnement, investissements des IS"/>
    <x v="5"/>
    <n v="238"/>
  </r>
  <r>
    <s v="DATABANK ONDERGROND VLAANDEREN, VLAAMSE GEOTHEEK, BODEMBESCHERMING EN NATUURLIJKE RIJKDOMMEN (INCL. UITGAVEN EU COFINANCIERING)"/>
    <s v="DATABANK ONDERGROND VLAANDEREN, VLAAMSE GEOTHEEK, BODEMBESCHERMING EN NATUURLIJKE RIJKDOMMEN (INCL. UITGAVEN EU COFINANCIERING)"/>
    <s v="QB0-1QCH2EA-WT"/>
    <m/>
    <x v="0"/>
    <n v="287"/>
    <n v="100"/>
    <s v="02. Milieubeheer en milieuzorg"/>
    <x v="9"/>
    <s v="Vlaamse overheid"/>
    <x v="3"/>
    <x v="11"/>
    <s v="314 Subsidies voor studies, enquêtes, onderzoek-contracten, acties n.e.g."/>
    <s v="314 Subventions pour études, enquêtes, contrats de recherche, actions n.c.a."/>
    <x v="6"/>
    <n v="287"/>
  </r>
  <r>
    <s v="Dotatie aan VITO voor de financiering van de referentietaken"/>
    <s v="Dotatie aan VITO voor de financiering van de referentietaken"/>
    <s v="QB0-1QCH2OU-IS"/>
    <m/>
    <x v="0"/>
    <n v="3049"/>
    <n v="100"/>
    <s v="02. Milieubeheer en milieuzorg"/>
    <x v="9"/>
    <s v="Vlaamse overheid"/>
    <x v="3"/>
    <x v="11"/>
    <s v="236 VITO - Vlaamse Instelling voor Technologisch Onderzoek"/>
    <s v="236 VITO - Vlaamse Instelling voor Technologisch Onderzoek"/>
    <x v="5"/>
    <n v="3049"/>
  </r>
  <r>
    <s v="INKOMENSOVERDRACHTEN BINNEN EEN INSTITUTIONELE GROEP - AAN ADMINISTRATIEVE OPENBARE INSTELLINGEN (AOI) - EVA VLAAMSE LANDMAATSCHAPPIJ VOOR PLATTELANDSBELEID"/>
    <s v="INKOMENSOVERDRACHTEN BINNEN EEN INSTITUTIONELE GROEP - AAN ADMINISTRATIEVE OPENBARE INSTELLINGEN (AOI) - EVA VLAAMSE LANDMAATSCHAPPIJ VOOR PLATTELANDSBELEID"/>
    <s v="QBX-3QCH2GY-IS"/>
    <m/>
    <x v="0"/>
    <n v="340"/>
    <n v="100"/>
    <s v="02. Milieubeheer en milieuzorg"/>
    <x v="9"/>
    <s v="Vlaamse overheid"/>
    <x v="3"/>
    <x v="11"/>
    <s v="630 Fonds voor Preventie en Sanering inzake Milieu en Natuur"/>
    <s v="630 Fonds voor Preventie en Sanering inzake Milieu en Natuur"/>
    <x v="1"/>
    <n v="340"/>
  </r>
  <r>
    <s v="Labo Ruimte"/>
    <s v="Labo Ruimte"/>
    <s v="QB0-1QCH2NC-WT"/>
    <m/>
    <x v="0"/>
    <n v="334"/>
    <n v="100"/>
    <s v="04. Transport, telecommunicatie en andere infrastructuur"/>
    <x v="11"/>
    <s v="Vlaamse overheid"/>
    <x v="3"/>
    <x v="11"/>
    <s v="313 Subsidies aan instellingen en verenigingen n.e.g."/>
    <s v="313 Subventions aux institutions et associations n.c.a."/>
    <x v="6"/>
    <n v="334"/>
  </r>
  <r>
    <s v="Langlopend wetenschappelijk onderzoek"/>
    <s v="Langlopend wetenschappelijk onderzoek"/>
    <s v="QB0-1QCH2NC-WT"/>
    <m/>
    <x v="0"/>
    <n v="380"/>
    <n v="100"/>
    <s v="04. Transport, telecommunicatie en andere infrastructuur"/>
    <x v="11"/>
    <s v="Vlaamse overheid"/>
    <x v="3"/>
    <x v="11"/>
    <s v="313 Subsidies aan instellingen en verenigingen n.e.g."/>
    <s v="313 Subventions aux institutions et associations n.c.a."/>
    <x v="6"/>
    <n v="380"/>
  </r>
  <r>
    <s v="LNE DAB MINA FONDS"/>
    <s v="LNE DAB MINA FONDS"/>
    <s v="QBX-3QCH2OC-WT"/>
    <m/>
    <x v="0"/>
    <n v="178"/>
    <n v="100"/>
    <s v="02. Milieubeheer en milieuzorg"/>
    <x v="9"/>
    <s v="Vlaamse overheid"/>
    <x v="3"/>
    <x v="11"/>
    <s v="630 Fonds voor Preventie en Sanering inzake Milieu en Natuur"/>
    <s v="630 Fonds voor Preventie en Sanering inzake Milieu en Natuur"/>
    <x v="1"/>
    <n v="178"/>
  </r>
  <r>
    <s v="LNE: Aankoop van materiaal voor uitrusting van het IVA Instituut voor Natuur- en Bosonderzoek"/>
    <s v="LNE: Aankoop van materiaal voor uitrusting van het IVA Instituut voor Natuur- en Bosonderzoek"/>
    <s v="QC0-1QCH2FF-WT"/>
    <m/>
    <x v="0"/>
    <n v="148"/>
    <n v="100"/>
    <s v="02. Milieubeheer en milieuzorg"/>
    <x v="9"/>
    <s v="Vlaamse overheid"/>
    <x v="3"/>
    <x v="11"/>
    <s v="211 Basisfinanciering, werking, investeringen van de WI"/>
    <s v="211 Financement de base, fonctionnement, investissements des IS"/>
    <x v="5"/>
    <n v="148"/>
  </r>
  <r>
    <s v="LNE: Aankoop van niet-duurzame goederen en diensten van het IVA Instituut voor Natuur- en Bosonderzoek"/>
    <s v="LNE: Aankoop van niet-duurzame goederen en diensten van het IVA Instituut voor Natuur- en Bosonderzoek"/>
    <s v="QC0-1QCH2FF-WT"/>
    <m/>
    <x v="0"/>
    <n v="1947"/>
    <n v="55.000000000000007"/>
    <s v="02. Milieubeheer en milieuzorg"/>
    <x v="9"/>
    <s v="Vlaamse overheid"/>
    <x v="3"/>
    <x v="11"/>
    <s v="211 Basisfinanciering, werking, investeringen van de WI"/>
    <s v="211 Financement de base, fonctionnement, investissements des IS"/>
    <x v="5"/>
    <n v="1070.8500000000001"/>
  </r>
  <r>
    <s v="LNE: Algemene werkingstoelage aan openbare waterdistributienetwerken"/>
    <s v="LNE: Algemene werkingstoelage aan openbare waterdistributienetwerken"/>
    <s v="LBC LC044 4351"/>
    <m/>
    <x v="0"/>
    <n v="5100"/>
    <n v="40"/>
    <s v="02. Milieubeheer en milieuzorg"/>
    <x v="9"/>
    <s v="Vlaamse overheid"/>
    <x v="3"/>
    <x v="11"/>
    <s v="630 Fonds voor Preventie en Sanering inzake Milieu en Natuur"/>
    <s v="630 Fonds voor Preventie en Sanering inzake Milieu en Natuur"/>
    <x v="1"/>
    <n v="2040"/>
  </r>
  <r>
    <s v="LNE: Allerhande uitgaven met betrekking tot het project milieu en gezondheid"/>
    <s v="LNE: Allerhande uitgaven met betrekking tot het project milieu en gezondheid"/>
    <s v="QB0-1QCH2NA-WT"/>
    <m/>
    <x v="0"/>
    <n v="220"/>
    <n v="100"/>
    <s v="02. Milieubeheer en milieuzorg"/>
    <x v="9"/>
    <s v="Vlaamse overheid"/>
    <x v="3"/>
    <x v="11"/>
    <s v="324 Subsidies voor studies, enquêtes, expertise-contracten, onderzoekcontracten, acties n.e.g."/>
    <s v="324 Subventions pour études, enquêtes, contrats d'expertise, contrats de recherche, actions n.c.a."/>
    <x v="6"/>
    <n v="220"/>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QB0-1QCH2EA-WT"/>
    <m/>
    <x v="0"/>
    <n v="295"/>
    <n v="54.999999999999993"/>
    <s v="02. Milieubeheer en milieuzorg"/>
    <x v="9"/>
    <s v="Vlaamse overheid"/>
    <x v="3"/>
    <x v="11"/>
    <s v="314 Subsidies voor studies, enquêtes, onderzoek-contracten, acties n.e.g."/>
    <s v="314 Subventions pour études, enquêtes, contrats de recherche, actions n.c.a."/>
    <x v="6"/>
    <n v="162.24999999999997"/>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QB0-1QCH2EA-WT"/>
    <m/>
    <x v="0"/>
    <n v="203"/>
    <n v="100"/>
    <s v="02. Milieubeheer en milieuzorg"/>
    <x v="9"/>
    <s v="Vlaamse overheid"/>
    <x v="3"/>
    <x v="11"/>
    <s v="314 Subsidies voor studies, enquêtes, onderzoek-contracten, acties n.e.g."/>
    <s v="314 Subventions pour études, enquêtes, contrats de recherche, actions n.c.a."/>
    <x v="6"/>
    <n v="203"/>
  </r>
  <r>
    <s v="LNE: MINA FONDS - bodemsanering"/>
    <s v="LNE: MINA FONDS - bodemsanering"/>
    <s v="QBX-3QCH2EV-IS"/>
    <m/>
    <x v="0"/>
    <n v="395"/>
    <n v="100"/>
    <s v="02. Milieubeheer en milieuzorg"/>
    <x v="9"/>
    <s v="Vlaamse overheid"/>
    <x v="3"/>
    <x v="11"/>
    <s v="630 Fonds voor Preventie en Sanering inzake Milieu en Natuur"/>
    <s v="630 Fonds voor Preventie en Sanering inzake Milieu en Natuur"/>
    <x v="1"/>
    <n v="395"/>
  </r>
  <r>
    <s v="LNE: MINA FONDS - MAP"/>
    <s v="LNE: MINA FONDS - MAP"/>
    <s v="QBX-3QCH2DY-IS"/>
    <m/>
    <x v="0"/>
    <n v="627"/>
    <n v="100"/>
    <s v="02. Milieubeheer en milieuzorg"/>
    <x v="9"/>
    <s v="Vlaamse overheid"/>
    <x v="3"/>
    <x v="11"/>
    <s v="324 Subsidies voor studies, enquêtes, expertise-contracten, onderzoekcontracten, acties n.e.g."/>
    <s v="324 Subventions pour études, enquêtes, contrats d'expertise, contrats de recherche, actions n.c.a."/>
    <x v="6"/>
    <n v="627"/>
  </r>
  <r>
    <s v="LNE: NORMERING VAN ZENDANTENNES"/>
    <s v="LNE: NORMERING VAN ZENDANTENNES"/>
    <s v="QB0-1QCH2NA-WT"/>
    <m/>
    <x v="0"/>
    <n v="167"/>
    <n v="100"/>
    <s v="02. Milieubeheer en milieuzorg"/>
    <x v="9"/>
    <s v="Vlaamse overheid"/>
    <x v="3"/>
    <x v="11"/>
    <s v="630 Fonds voor Preventie en Sanering inzake Milieu en Natuur"/>
    <s v="630 Fonds voor Preventie en Sanering inzake Milieu en Natuur"/>
    <x v="1"/>
    <n v="167"/>
  </r>
  <r>
    <s v="LNE: Uitgaven met betrekking tot lucht- en hinderthema's"/>
    <s v="LNE: Uitgaven met betrekking tot lucht- en hinderthema's"/>
    <s v="QBX-3QCH2NA-WT"/>
    <m/>
    <x v="0"/>
    <n v="170"/>
    <n v="100"/>
    <s v="02. Milieubeheer en milieuzorg"/>
    <x v="9"/>
    <s v="Vlaamse overheid"/>
    <x v="3"/>
    <x v="11"/>
    <s v="630 Fonds voor Preventie en Sanering inzake Milieu en Natuur"/>
    <s v="630 Fonds voor Preventie en Sanering inzake Milieu en Natuur"/>
    <x v="1"/>
    <n v="170"/>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QBX-3QCH2OA-WT"/>
    <m/>
    <x v="0"/>
    <n v="239"/>
    <n v="100"/>
    <s v="02. Milieubeheer en milieuzorg"/>
    <x v="9"/>
    <s v="Vlaamse overheid"/>
    <x v="3"/>
    <x v="11"/>
    <s v="630 Fonds voor Preventie en Sanering inzake Milieu en Natuur"/>
    <s v="630 Fonds voor Preventie en Sanering inzake Milieu en Natuur"/>
    <x v="1"/>
    <n v="239"/>
  </r>
  <r>
    <s v="LNE: Wedden en toelagen IVA Instituut voor Natuur- en Bosonderzoek"/>
    <s v="LNE: Wedden en toelagen IVA Instituut voor Natuur- en Bosonderzoek"/>
    <s v="QC0-1QAH2ZZ-LO"/>
    <m/>
    <x v="0"/>
    <n v="13400"/>
    <n v="45"/>
    <s v="02. Milieubeheer en milieuzorg"/>
    <x v="9"/>
    <s v="Vlaamse overheid"/>
    <x v="3"/>
    <x v="11"/>
    <s v="211 Basisfinanciering, werking, investeringen van de WI"/>
    <s v="211 Financement de base, fonctionnement, investissements des IS"/>
    <x v="5"/>
    <n v="6030"/>
  </r>
  <r>
    <s v="LNE: Werkingsdotatie aan het IVA Vlaamse Milieumaatschappij (VMM)"/>
    <s v="LNE: Werkingsdotatie aan het IVA Vlaamse Milieumaatschappij (VMM)"/>
    <s v="QB0-1QCH2DW-IS"/>
    <m/>
    <x v="0"/>
    <n v="5981"/>
    <n v="20.59856211335897"/>
    <s v="08. Landbouw"/>
    <x v="6"/>
    <s v="Vlaamse overheid"/>
    <x v="3"/>
    <x v="11"/>
    <s v="324 Subsidies voor studies, enquêtes, expertise-contracten, onderzoekcontracten, acties n.e.g."/>
    <s v="324 Subventions pour études, enquêtes, contrats d'expertise, contrats de recherche, actions n.c.a."/>
    <x v="6"/>
    <n v="1232"/>
  </r>
  <r>
    <s v="LUCHT - DE MILIEUKWALITEIT VAN DE LEEFOMGEVING VERHOGEN: LUCHT"/>
    <s v="LUCHT - DE MILIEUKWALITEIT VAN DE LEEFOMGEVING VERHOGEN: LUCHT"/>
    <s v="QBX-3QCH2HA-WT"/>
    <m/>
    <x v="0"/>
    <n v="172"/>
    <n v="100"/>
    <s v="02. Milieubeheer en milieuzorg"/>
    <x v="9"/>
    <s v="Vlaamse overheid"/>
    <x v="3"/>
    <x v="11"/>
    <s v="314 Subsidies voor studies, enquêtes, onderzoek-contracten, acties n.e.g."/>
    <s v="314 Subventions pour études, enquêtes, contrats de recherche, actions n.c.a."/>
    <x v="6"/>
    <n v="172"/>
  </r>
  <r>
    <s v="OMG: DOTATIE OVAM VOOR DUURZAAM BEHEER VAN MATERIALENKRINGLOPEN EN AFVALSTOFFEN"/>
    <s v="OMG: DOTATIE OVAM VOOR DUURZAAM BEHEER VAN MATERIALENKRINGLOPEN EN AFVALSTOFFEN"/>
    <s v="QBX-3QCH2EV-IS"/>
    <m/>
    <x v="0"/>
    <n v="1167"/>
    <n v="100"/>
    <s v="02. Milieubeheer en milieuzorg"/>
    <x v="9"/>
    <s v="Vlaamse overheid"/>
    <x v="3"/>
    <x v="11"/>
    <s v="630 Fonds voor Preventie en Sanering inzake Milieu en Natuur"/>
    <s v="630 Fonds voor Preventie en Sanering inzake Milieu en Natuur"/>
    <x v="1"/>
    <n v="1167"/>
  </r>
  <r>
    <s v="Ondersteunend Onderzoek"/>
    <s v="Ondersteunend Onderzoek"/>
    <s v="QB0-1QCH2NC-WT"/>
    <m/>
    <x v="0"/>
    <n v="152"/>
    <n v="100"/>
    <s v="04. Transport, telecommunicatie en andere infrastructuur"/>
    <x v="11"/>
    <s v="Vlaamse overheid"/>
    <x v="3"/>
    <x v="11"/>
    <s v="313 Subsidies aan instellingen en verenigingen n.e.g."/>
    <s v="313 Subventions aux institutions et associations n.c.a."/>
    <x v="6"/>
    <n v="152"/>
  </r>
  <r>
    <s v="ROW: Allerhande onderzoek en studies betreffende de ruimtelijke ordening en externe ondersteuning bij de opmaak van gewestelijke ruimtelijke uitvoeringsplannen"/>
    <s v="ROW: Allerhande onderzoek en studies betreffende de ruimtelijke ordening en externe ondersteuning bij de opmaak van gewestelijke ruimtelijke uitvoeringsplannen"/>
    <s v="QB0-1QCH2NB-WT"/>
    <m/>
    <x v="0"/>
    <n v="191"/>
    <n v="100"/>
    <s v="04. Transport, telecommunicatie en andere infrastructuur"/>
    <x v="11"/>
    <s v="Vlaamse overheid"/>
    <x v="3"/>
    <x v="11"/>
    <s v="324 Subsidies voor studies, enquêtes, expertise-contracten, onderzoekcontracten, acties n.e.g."/>
    <s v="324 Subventions pour études, enquêtes, contrats d'expertise, contrats de recherche, actions n.c.a."/>
    <x v="6"/>
    <n v="191"/>
  </r>
  <r>
    <s v="LV: ONDERZOEK MET HET OOG OP HET REALISEREN VAN DE DUURZAME ONTWIKKELINGSDOELSTELLINGEN VAN DE VN WAT LANDBOUW EN VOEDING BETREFT"/>
    <s v="LV: ONDERZOEK MET HET OOG OP HET REALISEREN VAN DE DUURZAME ONTWIKKELINGSDOELSTELLINGEN VAN DE VN WAT LANDBOUW EN VOEDING BETREFT"/>
    <s v="KB0-1KFB2EY-IS"/>
    <m/>
    <x v="0"/>
    <n v="500"/>
    <n v="80"/>
    <s v="08. Landbouw"/>
    <x v="6"/>
    <s v="Vlaamse overheid"/>
    <x v="3"/>
    <x v="11"/>
    <s v="211 Basisfinanciering, werking, investeringen van de WI"/>
    <s v="211 Financement de base, fonctionnement, investissements des IS"/>
    <x v="5"/>
    <n v="400"/>
  </r>
  <r>
    <s v="ROW: onroerend erfgoed - externe studies"/>
    <s v="ROW: onroerend erfgoed - externe studies"/>
    <s v="QG0-1QGA2AA-WT"/>
    <m/>
    <x v="0"/>
    <n v="217"/>
    <n v="100"/>
    <s v="04. Transport, telecommunicatie en andere infrastructuur"/>
    <x v="11"/>
    <s v="Vlaamse overheid"/>
    <x v="3"/>
    <x v="11"/>
    <s v="314 Subsidies voor studies, enquêtes, onderzoek-contracten, acties n.e.g."/>
    <s v="314 Subventions pour études, enquêtes, contrats de recherche, actions n.c.a."/>
    <x v="6"/>
    <n v="217"/>
  </r>
  <r>
    <s v="ROW: onroerend erfgoed - lonen en lasten"/>
    <s v="ROW: onroerend erfgoed - lonen en lasten"/>
    <s v="QG0-1QAA2ZZ-LO"/>
    <m/>
    <x v="0"/>
    <n v="17071"/>
    <n v="33.25"/>
    <s v="11. Politieke en sociale systemen, structuren en processen"/>
    <x v="7"/>
    <s v="Vlaamse overheid"/>
    <x v="3"/>
    <x v="11"/>
    <s v="211 Basisfinanciering, werking, investeringen van de WI"/>
    <s v="211 Financement de base, fonctionnement, investissements des IS"/>
    <x v="5"/>
    <n v="5676.1075000000001"/>
  </r>
  <r>
    <s v="ROW: Steunpunt wonen"/>
    <s v="ROW: Steunpunt wonen"/>
    <s v="QF0-1QDC2TA-WT"/>
    <m/>
    <x v="0"/>
    <n v="751"/>
    <n v="100"/>
    <s v="04. Transport, telecommunicatie en andere infrastructuur"/>
    <x v="11"/>
    <s v="Vlaamse overheid"/>
    <x v="3"/>
    <x v="11"/>
    <s v="313 Subsidies aan instellingen en verenigingen n.e.g."/>
    <s v="313 Subventions aux institutions et associations n.c.a."/>
    <x v="6"/>
    <n v="751"/>
  </r>
  <r>
    <s v="ROW: Uitgaven met betrekking tot onderzoek en monitoring in het beleidsdomein huisvesting"/>
    <s v="ROW: Uitgaven met betrekking tot onderzoek en monitoring in het beleidsdomein huisvesting"/>
    <s v="QF0-1QDC2TA-WT"/>
    <m/>
    <x v="0"/>
    <n v="100"/>
    <n v="100"/>
    <s v="04. Transport, telecommunicatie en andere infrastructuur"/>
    <x v="11"/>
    <s v="Vlaamse overheid"/>
    <x v="3"/>
    <x v="11"/>
    <s v="314 Subsidies voor studies, enquêtes, onderzoek-contracten, acties n.e.g."/>
    <s v="314 Subventions pour études, enquêtes, contrats de recherche, actions n.c.a."/>
    <x v="6"/>
    <n v="100"/>
  </r>
  <r>
    <s v="Ruimtelijk Onderzoek"/>
    <s v="Ruimtelijk Onderzoek"/>
    <s v="QB0-1QCH2NC-WT"/>
    <m/>
    <x v="0"/>
    <n v="583"/>
    <n v="100"/>
    <s v="04. Transport, telecommunicatie en andere infrastructuur"/>
    <x v="11"/>
    <s v="Vlaamse overheid"/>
    <x v="3"/>
    <x v="11"/>
    <s v="313 Subsidies aan instellingen en verenigingen n.e.g."/>
    <s v="313 Subventions aux institutions et associations n.c.a."/>
    <x v="6"/>
    <n v="583"/>
  </r>
  <r>
    <s v="THEMAOVERSCHRIJDEND INSTRUMENTARIUM OMGEVING - VERGROENING VAN DE ECONOMIE"/>
    <s v="THEMAOVERSCHRIJDEND INSTRUMENTARIUM OMGEVING - VERGROENING VAN DE ECONOMIE"/>
    <s v="QBX-3QCH2OC-WT"/>
    <m/>
    <x v="0"/>
    <n v="66"/>
    <n v="100"/>
    <s v="02. Milieubeheer en milieuzorg"/>
    <x v="9"/>
    <s v="Vlaamse overheid"/>
    <x v="3"/>
    <x v="11"/>
    <s v="314 Subsidies voor studies, enquêtes, onderzoek-contracten, acties n.e.g."/>
    <s v="314 Subventions pour études, enquêtes, contrats de recherche, actions n.c.a."/>
    <x v="6"/>
    <n v="66"/>
  </r>
  <r>
    <s v="UITVOERING VAN MAATREGELENPROGRAMMA'S IN HET KADER VAN STROOMGEBIEDBEHEERPLANNEN"/>
    <s v="UITVOERING VAN MAATREGELENPROGRAMMA'S IN HET KADER VAN STROOMGEBIEDBEHEERPLANNEN"/>
    <s v="QBX-3QCH2DA-WT"/>
    <m/>
    <x v="0"/>
    <n v="207"/>
    <n v="100"/>
    <s v="02. Milieubeheer en milieuzorg"/>
    <x v="9"/>
    <s v="Vlaamse overheid"/>
    <x v="3"/>
    <x v="11"/>
    <s v="314 Subsidies voor studies, enquêtes, onderzoek-contracten, acties n.e.g."/>
    <s v="314 Subventions pour études, enquêtes, contrats de recherche, actions n.c.a."/>
    <x v="6"/>
    <n v="207"/>
  </r>
  <r>
    <s v="WERKING EN TOELAGEN -  OMGEVINGSBELEID VOOR RUIMTE EN MILIEU -  EEN BETROUWBARE PARTNER VOOR ONZE BELANGHEBBENDEN"/>
    <s v="WERKING EN TOELAGEN -  OMGEVINGSBELEID VOOR RUIMTE EN MILIEU -  EEN BETROUWBARE PARTNER VOOR ONZE BELANGHEBBENDEN"/>
    <s v="1QC167"/>
    <m/>
    <x v="0"/>
    <n v="30"/>
    <n v="100"/>
    <s v="02. Milieubeheer en milieuzorg"/>
    <x v="9"/>
    <s v="Vlaamse overheid"/>
    <x v="3"/>
    <x v="11"/>
    <s v="314 Subsidies voor studies, enquêtes, onderzoek-contracten, acties n.e.g."/>
    <s v="314 Subventions pour études, enquêtes, contrats de recherche, actions n.c.a."/>
    <x v="6"/>
    <n v="30"/>
  </r>
  <r>
    <s v="Grondfonds - handhaving"/>
    <s v="Grondfonds - handhaving"/>
    <s v="QBZ 3QC10600 "/>
    <m/>
    <x v="0"/>
    <n v="43"/>
    <n v="100"/>
    <s v="02. Milieubeheer en milieuzorg"/>
    <x v="9"/>
    <s v="Vlaamse overheid"/>
    <x v="3"/>
    <x v="11"/>
    <s v="314 Subsidies voor studies, enquêtes, onderzoek-contracten, acties n.e.g."/>
    <s v="314 Subventions pour études, enquêtes, contrats de recherche, actions n.c.a."/>
    <x v="6"/>
    <n v="43"/>
  </r>
  <r>
    <s v="UITVOERING DECREET OMGEVINGSVERGUNNING (OMGEVINGSFONDS)"/>
    <s v="UITVOERING DECREET OMGEVINGSVERGUNNING (OMGEVINGSFONDS)"/>
    <s v="1QC133"/>
    <m/>
    <x v="0"/>
    <n v="146"/>
    <n v="100"/>
    <s v="02. Milieubeheer en milieuzorg"/>
    <x v="9"/>
    <s v="Vlaamse overheid"/>
    <x v="3"/>
    <x v="11"/>
    <s v="314 Subsidies voor studies, enquêtes, onderzoek-contracten, acties n.e.g."/>
    <s v="314 Subventions pour études, enquêtes, contrats de recherche, actions n.c.a."/>
    <x v="6"/>
    <n v="146"/>
  </r>
  <r>
    <s v="WERKING EN TOELAGEN - ENERGIE - DE ENERGIEOPWEKKING UIT HERNIEUWBARE ENERGIEBRONNEN BEVORDEREN"/>
    <s v="WERKING EN TOELAGEN - ENERGIE - DE ENERGIEOPWEKKING UIT HERNIEUWBARE ENERGIEBRONNEN BEVORDEREN"/>
    <s v="1QE101"/>
    <m/>
    <x v="0"/>
    <n v="191"/>
    <n v="100"/>
    <s v="02. Milieubeheer en milieuzorg"/>
    <x v="9"/>
    <s v="Vlaamse overheid"/>
    <x v="3"/>
    <x v="11"/>
    <s v="314 Subsidies voor studies, enquêtes, onderzoek-contracten, acties n.e.g."/>
    <s v="314 Subventions pour études, enquêtes, contrats de recherche, actions n.c.a."/>
    <x v="6"/>
    <n v="191"/>
  </r>
  <r>
    <s v="Dotation à WBI"/>
    <s v="Dotation à WBI"/>
    <s v="14114101"/>
    <m/>
    <x v="0"/>
    <n v="38215"/>
    <n v="2"/>
    <s v="09. Opvoeding"/>
    <x v="2"/>
    <s v="Franse Gemeenschap"/>
    <x v="1"/>
    <x v="11"/>
    <s v="322 Administratie, controle, commissies, jury's..."/>
    <s v="322 Administration, contrôle, commissions, jurys..."/>
    <x v="6"/>
    <n v="764.3"/>
  </r>
  <r>
    <s v="Subvention ONE"/>
    <s v="Subvention ONE"/>
    <s v="19114101"/>
    <m/>
    <x v="0"/>
    <n v="463771"/>
    <n v="1"/>
    <s v="07. Gezondheid"/>
    <x v="4"/>
    <s v="Franse Gemeenschap"/>
    <x v="1"/>
    <x v="11"/>
    <s v="313 Subsidies aan instellingen en verenigingen n.e.g."/>
    <s v="313 Subventions aux institutions et associations n.c.a."/>
    <x v="6"/>
    <n v="4637.71"/>
  </r>
  <r>
    <s v="Dép. Culture...enquêtes..."/>
    <s v="Dép. Culture...enquêtes..."/>
    <s v="20111220"/>
    <m/>
    <x v="0"/>
    <n v="212"/>
    <n v="55"/>
    <s v="10. Cultuur, recreatie, godsdienst en media"/>
    <x v="5"/>
    <s v="Franse Gemeenschap"/>
    <x v="1"/>
    <x v="11"/>
    <s v="324 Subsidies voor studies, enquêtes, expertise-contracten, onderzoekcontracten, acties n.e.g."/>
    <s v="324 Subventions pour études, enquêtes, contrats d'expertise, contrats de recherche, actions n.c.a."/>
    <x v="6"/>
    <n v="116.6"/>
  </r>
  <r>
    <s v="Subventions musées"/>
    <s v="Subventions musées"/>
    <s v="24113307"/>
    <m/>
    <x v="0"/>
    <n v="292"/>
    <n v="25"/>
    <s v="10. Cultuur, recreatie, godsdienst en media"/>
    <x v="5"/>
    <s v="Franse Gemeenschap"/>
    <x v="1"/>
    <x v="11"/>
    <s v="324 Subsidies voor studies, enquêtes, expertise-contracten, onderzoekcontracten, acties n.e.g."/>
    <s v="324 Subventions pour études, enquêtes, contrats d'expertise, contrats de recherche, actions n.c.a."/>
    <x v="6"/>
    <n v="73"/>
  </r>
  <r>
    <s v="Subventions musées"/>
    <s v="Subventions musées"/>
    <s v="24113308"/>
    <m/>
    <x v="0"/>
    <n v="75"/>
    <n v="25"/>
    <s v="10. Cultuur, recreatie, godsdienst en media"/>
    <x v="5"/>
    <s v="Franse Gemeenschap"/>
    <x v="1"/>
    <x v="11"/>
    <s v="324 Subsidies voor studies, enquêtes, expertise-contracten, onderzoekcontracten, acties n.e.g."/>
    <s v="324 Subventions pour études, enquêtes, contrats d'expertise, contrats de recherche, actions n.c.a."/>
    <x v="6"/>
    <n v="18.75"/>
  </r>
  <r>
    <s v="Subventions musées"/>
    <s v="Subventions musées"/>
    <s v="24113309"/>
    <m/>
    <x v="0"/>
    <n v="10"/>
    <n v="25"/>
    <s v="10. Cultuur, recreatie, godsdienst en media"/>
    <x v="5"/>
    <s v="Franse Gemeenschap"/>
    <x v="1"/>
    <x v="11"/>
    <s v="324 Subsidies voor studies, enquêtes, expertise-contracten, onderzoekcontracten, acties n.e.g."/>
    <s v="324 Subventions pour études, enquêtes, contrats d'expertise, contrats de recherche, actions n.c.a."/>
    <x v="6"/>
    <n v="2.5"/>
  </r>
  <r>
    <s v="Subventions musées"/>
    <s v="Subventions musées"/>
    <s v="24113310"/>
    <m/>
    <x v="0"/>
    <n v="60"/>
    <n v="25"/>
    <s v="10. Cultuur, recreatie, godsdienst en media"/>
    <x v="5"/>
    <s v="Franse Gemeenschap"/>
    <x v="1"/>
    <x v="11"/>
    <s v="324 Subsidies voor studies, enquêtes, expertise-contracten, onderzoekcontracten, acties n.e.g."/>
    <s v="324 Subventions pour études, enquêtes, contrats d'expertise, contrats de recherche, actions n.c.a."/>
    <x v="6"/>
    <n v="15"/>
  </r>
  <r>
    <s v="Subventions musées"/>
    <s v="Subventions musées"/>
    <s v="24113334"/>
    <m/>
    <x v="0"/>
    <n v="5264"/>
    <n v="22"/>
    <s v="10. Cultuur, recreatie, godsdienst en media"/>
    <x v="5"/>
    <s v="Franse Gemeenschap"/>
    <x v="1"/>
    <x v="11"/>
    <s v="324 Subsidies voor studies, enquêtes, expertise-contracten, onderzoekcontracten, acties n.e.g."/>
    <s v="324 Subventions pour études, enquêtes, contrats d'expertise, contrats de recherche, actions n.c.a."/>
    <x v="6"/>
    <n v="1158.08"/>
  </r>
  <r>
    <s v="Subventions musées publics"/>
    <s v="Subventions musées publics"/>
    <s v="24114314"/>
    <m/>
    <x v="0"/>
    <n v="2728"/>
    <n v="25"/>
    <s v="10. Cultuur, recreatie, godsdienst en media"/>
    <x v="5"/>
    <s v="Franse Gemeenschap"/>
    <x v="1"/>
    <x v="11"/>
    <s v="324 Subsidies voor studies, enquêtes, expertise-contracten, onderzoekcontracten, acties n.e.g."/>
    <s v="324 Subventions pour études, enquêtes, contrats d'expertise, contrats de recherche, actions n.c.a."/>
    <x v="6"/>
    <n v="682"/>
  </r>
  <r>
    <s v="Subv aux activités de recherche ethnologique"/>
    <s v="Subv aux activités de recherche ethnologique"/>
    <s v="24133322"/>
    <m/>
    <x v="0"/>
    <n v="6"/>
    <n v="50"/>
    <s v="10. Cultuur, recreatie, godsdienst en media"/>
    <x v="5"/>
    <s v="Franse Gemeenschap"/>
    <x v="1"/>
    <x v="11"/>
    <s v="324 Subsidies voor studies, enquêtes, expertise-contracten, onderzoekcontracten, acties n.e.g."/>
    <s v="324 Subventions pour études, enquêtes, contrats d'expertise, contrats de recherche, actions n.c.a."/>
    <x v="6"/>
    <n v="3"/>
  </r>
  <r>
    <s v="Etudes rech. dom. sport"/>
    <s v="Etudes rech. dom. sport"/>
    <s v="26221232"/>
    <m/>
    <x v="0"/>
    <n v="250"/>
    <n v="25"/>
    <s v="10. Cultuur, recreatie, godsdienst en media"/>
    <x v="5"/>
    <s v="Franse Gemeenschap"/>
    <x v="1"/>
    <x v="11"/>
    <s v="314 Subsidies voor studies, enquêtes, onderzoek-contracten, acties n.e.g."/>
    <s v="314 Subventions pour études, enquêtes, contrats de recherche, actions n.c.a."/>
    <x v="6"/>
    <n v="62.5"/>
  </r>
  <r>
    <s v="Dépenses de toute nature relatives à la promotion et à la diffusion, à l'information et à la création en matière d'Arts plastiques et visuels, d'artisanat de création et de design"/>
    <s v="Dépenses de toute nature relatives à la promotion et à la diffusion, à l'information et à la création en matière d'Arts plastiques et visuels, d'artisanat de création et de design"/>
    <s v="27111260"/>
    <m/>
    <x v="0"/>
    <n v="116"/>
    <n v="1"/>
    <s v="10. Cultuur, recreatie, godsdienst en media"/>
    <x v="5"/>
    <s v="Franse Gemeenschap"/>
    <x v="1"/>
    <x v="11"/>
    <s v="324 Subsidies voor studies, enquêtes, expertise-contracten, onderzoekcontracten, acties n.e.g."/>
    <s v="324 Subventions pour études, enquêtes, contrats d'expertise, contrats de recherche, actions n.c.a."/>
    <x v="6"/>
    <n v="1.1599999999999999"/>
  </r>
  <r>
    <s v="Subventions et conventions aux artistes, aux établissements publics, associations et organismes de création, d'édition et de diffusion du design et de la mode"/>
    <s v="Subventions et conventions aux artistes, aux établissements publics, associations et organismes de création, d'édition et de diffusion du design et de la mode"/>
    <s v="27123332"/>
    <m/>
    <x v="0"/>
    <n v="328"/>
    <n v="50"/>
    <s v="10. Cultuur, recreatie, godsdienst en media"/>
    <x v="5"/>
    <s v="Franse Gemeenschap"/>
    <x v="1"/>
    <x v="11"/>
    <s v="324 Subsidies voor studies, enquêtes, expertise-contracten, onderzoekcontracten, acties n.e.g."/>
    <s v="324 Subventions pour études, enquêtes, contrats d'expertise, contrats de recherche, actions n.c.a."/>
    <x v="6"/>
    <n v="164"/>
  </r>
  <r>
    <s v="Initiatives nouvelles enseignement sup."/>
    <s v="Initiatives nouvelles enseignement sup."/>
    <s v="40300107"/>
    <m/>
    <x v="0"/>
    <n v="3519"/>
    <n v="3.70480142264375"/>
    <s v="09. Opvoeding"/>
    <x v="2"/>
    <s v="Franse Gemeenschap"/>
    <x v="1"/>
    <x v="11"/>
    <s v="324 Subsidies voor studies, enquêtes, expertise-contracten, onderzoekcontracten, acties n.e.g."/>
    <s v="324 Subventions pour études, enquêtes, contrats d'expertise, contrats de recherche, actions n.c.a."/>
    <x v="6"/>
    <n v="130.37196206283355"/>
  </r>
  <r>
    <s v="Recherches amélior. perform. enseign."/>
    <s v="Recherches amélior. perform. enseign."/>
    <s v="40410111"/>
    <m/>
    <x v="0"/>
    <n v="6852"/>
    <n v="100"/>
    <s v="09. Opvoeding"/>
    <x v="2"/>
    <s v="Franse Gemeenschap"/>
    <x v="1"/>
    <x v="11"/>
    <s v="324 Subsidies voor studies, enquêtes, expertise-contracten, onderzoekcontracten, acties n.e.g."/>
    <s v="324 Subventions pour études, enquêtes, contrats d'expertise, contrats de recherche, actions n.c.a."/>
    <x v="6"/>
    <n v="6852"/>
  </r>
  <r>
    <s v="Frais de rech. en éducation/pol. enseign."/>
    <s v="Frais de rech. en éducation/pol. enseign."/>
    <s v="40411230"/>
    <m/>
    <x v="0"/>
    <n v="10"/>
    <n v="100"/>
    <s v="09. Opvoeding"/>
    <x v="2"/>
    <s v="Franse Gemeenschap"/>
    <x v="1"/>
    <x v="11"/>
    <s v="324 Subsidies voor studies, enquêtes, expertise-contracten, onderzoekcontracten, acties n.e.g."/>
    <s v="324 Subventions pour études, enquêtes, contrats d'expertise, contrats de recherche, actions n.c.a."/>
    <x v="6"/>
    <n v="10"/>
  </r>
  <r>
    <s v="Subvention fonct. ARES"/>
    <s v="Subvention fonct. ARES"/>
    <s v="40604140"/>
    <m/>
    <x v="0"/>
    <n v="4231"/>
    <n v="25"/>
    <s v="13. Algemene kennisvooruitgang: O&amp;O gefinancierd uit andere bronnen dan AUF"/>
    <x v="1"/>
    <s v="Franse Gemeenschap"/>
    <x v="1"/>
    <x v="11"/>
    <s v="323 Subsidies aan instellingen en verenigingen n.e.g."/>
    <s v="323 Subventions aux institutions et associations n.c.a."/>
    <x v="6"/>
    <n v="1057.75"/>
  </r>
  <r>
    <s v="Dépenses de service (frais de fonctionnement)"/>
    <s v="Dépenses de service (frais de fonctionnement)"/>
    <s v="45021202"/>
    <m/>
    <x v="0"/>
    <n v="31"/>
    <n v="25"/>
    <s v="13. Algemene kennisvooruitgang: O&amp;O gefinancierd uit andere bronnen dan AUF"/>
    <x v="1"/>
    <s v="Franse Gemeenschap"/>
    <x v="1"/>
    <x v="11"/>
    <s v="322 Administratie, controle, commissies, jury's..."/>
    <s v="322 Administration, contrôle, commissions, jurys..."/>
    <x v="6"/>
    <n v="7.75"/>
  </r>
  <r>
    <s v="Dépenses de service (biens durables)"/>
    <s v="Dépenses de service (biens durables)"/>
    <s v="45027401"/>
    <m/>
    <x v="0"/>
    <n v="3"/>
    <n v="25"/>
    <s v="13. Algemene kennisvooruitgang: O&amp;O gefinancierd uit andere bronnen dan AUF"/>
    <x v="1"/>
    <s v="Franse Gemeenschap"/>
    <x v="1"/>
    <x v="11"/>
    <s v="322 Administratie, controle, commissies, jury's..."/>
    <s v="322 Administration, contrôle, commissions, jurys..."/>
    <x v="6"/>
    <n v="0.75"/>
  </r>
  <r>
    <s v="Subvention IHBR/EFAthènes"/>
    <s v="Subvention IHBR/EFAthènes"/>
    <s v="45113303"/>
    <m/>
    <x v="0"/>
    <n v="12"/>
    <n v="100"/>
    <s v="13. Algemene kennisvooruitgang: O&amp;O gefinancierd uit andere bronnen dan AUF"/>
    <x v="1"/>
    <s v="Franse Gemeenschap"/>
    <x v="1"/>
    <x v="11"/>
    <s v="323 Subsidies aan instellingen en verenigingen n.e.g."/>
    <s v="323 Subventions aux institutions et associations n.c.a."/>
    <x v="6"/>
    <n v="12"/>
  </r>
  <r>
    <s v="Subvention centre de recherche en math. (CREM)"/>
    <s v="Subvention centre de recherche en math. (CREM)"/>
    <s v="45123306"/>
    <m/>
    <x v="0"/>
    <n v="67"/>
    <n v="100"/>
    <s v="13. Algemene kennisvooruitgang: O&amp;O gefinancierd uit andere bronnen dan AUF"/>
    <x v="1"/>
    <s v="Franse Gemeenschap"/>
    <x v="1"/>
    <x v="11"/>
    <s v="323 Subsidies aan instellingen en verenigingen n.e.g."/>
    <s v="323 Subventions aux institutions et associations n.c.a."/>
    <x v="6"/>
    <n v="67"/>
  </r>
  <r>
    <s v="AUF"/>
    <s v="AUF"/>
    <s v="45123307"/>
    <m/>
    <x v="0"/>
    <n v="72"/>
    <n v="25"/>
    <s v="13. Algemene kennisvooruitgang: O&amp;O gefinancierd uit andere bronnen dan AUF"/>
    <x v="1"/>
    <s v="Franse Gemeenschap"/>
    <x v="1"/>
    <x v="11"/>
    <s v="313 Subsidies aan instellingen en verenigingen n.e.g."/>
    <s v="313 Subventions aux institutions et associations n.c.a."/>
    <x v="6"/>
    <n v="18"/>
  </r>
  <r>
    <s v="Subvention diffusion connaiss.scientifique"/>
    <s v="Subvention diffusion connaiss.scientifique"/>
    <s v="45123308"/>
    <m/>
    <x v="0"/>
    <n v="200"/>
    <n v="100"/>
    <s v="13. Algemene kennisvooruitgang: O&amp;O gefinancierd uit andere bronnen dan AUF"/>
    <x v="1"/>
    <s v="Franse Gemeenschap"/>
    <x v="1"/>
    <x v="11"/>
    <s v="321 Subsidies reizen, beurzen, congressen, publikaties, tentoonstellingen..."/>
    <s v="321 Subventions, voyages, bourses, congrès, publications, expositions..."/>
    <x v="6"/>
    <n v="200"/>
  </r>
  <r>
    <s v="Subvention FRSFC/I.M. (Inst. Intern. E. Solvay)"/>
    <s v="Subvention FRSFC/I.M. (Inst. Intern. E. Solvay)"/>
    <s v="45123310"/>
    <m/>
    <x v="0"/>
    <n v="52"/>
    <n v="100"/>
    <s v="13. Algemene kennisvooruitgang: O&amp;O gefinancierd uit andere bronnen dan AUF"/>
    <x v="1"/>
    <s v="Franse Gemeenschap"/>
    <x v="1"/>
    <x v="11"/>
    <s v="440 FCFO - Fonds voor Collectief Fundamenteel Onderzoek-initiatief minister"/>
    <s v="440 FRFC - Fonds de la Recherche fondamentale collective-initiative ministérielle"/>
    <x v="0"/>
    <n v="52"/>
  </r>
  <r>
    <s v="Subvention FRSFC/I.M. (CRISP)"/>
    <s v="Subvention FRSFC/I.M. (CRISP)"/>
    <s v="45123311"/>
    <m/>
    <x v="0"/>
    <n v="442"/>
    <n v="100"/>
    <s v="13. Algemene kennisvooruitgang: O&amp;O gefinancierd uit andere bronnen dan AUF"/>
    <x v="1"/>
    <s v="Franse Gemeenschap"/>
    <x v="1"/>
    <x v="11"/>
    <s v="440 FCFO - Fonds voor Collectief Fundamenteel Onderzoek-initiatief minister"/>
    <s v="440 FRFC - Fonds de la Recherche fondamentale collective-initiative ministérielle"/>
    <x v="0"/>
    <n v="442"/>
  </r>
  <r>
    <s v="Subvention FRSFC/I.M."/>
    <s v="Subvention FRSFC/I.M."/>
    <s v="45203101"/>
    <m/>
    <x v="0"/>
    <n v="109"/>
    <n v="100"/>
    <s v="13. Algemene kennisvooruitgang: O&amp;O gefinancierd uit andere bronnen dan AUF"/>
    <x v="1"/>
    <s v="Franse Gemeenschap"/>
    <x v="1"/>
    <x v="11"/>
    <s v="440 FCFO - Fonds voor Collectief Fundamenteel Onderzoek-initiatief minister"/>
    <s v="440 FRFC - Fonds de la Recherche fondamentale collective-initiative ministérielle"/>
    <x v="0"/>
    <n v="109"/>
  </r>
  <r>
    <s v="Subvention FRSFC/I.M. (sites archéologiques)"/>
    <s v="Subvention FRSFC/I.M. (sites archéologiques)"/>
    <s v="45203302"/>
    <m/>
    <x v="0"/>
    <n v="66"/>
    <n v="100"/>
    <s v="13. Algemene kennisvooruitgang: O&amp;O gefinancierd uit andere bronnen dan AUF"/>
    <x v="1"/>
    <s v="Franse Gemeenschap"/>
    <x v="1"/>
    <x v="11"/>
    <s v="440 FCFO - Fonds voor Collectief Fundamenteel Onderzoek-initiatief minister"/>
    <s v="440 FRFC - Fonds de la Recherche fondamentale collective-initiative ministérielle"/>
    <x v="0"/>
    <n v="66"/>
  </r>
  <r>
    <s v="Printemps des Sciences"/>
    <s v="Printemps des Sciences"/>
    <s v="45310101"/>
    <m/>
    <x v="0"/>
    <n v="261"/>
    <n v="100"/>
    <s v="13. Algemene kennisvooruitgang: O&amp;O gefinancierd uit andere bronnen dan AUF"/>
    <x v="1"/>
    <s v="Franse Gemeenschap"/>
    <x v="1"/>
    <x v="11"/>
    <s v="321 Subsidies reizen, beurzen, congressen, publikaties, tentoonstellingen..."/>
    <s v="321 Subventions, voyages, bourses, congrès, publications, expositions..."/>
    <x v="6"/>
    <n v="261"/>
  </r>
  <r>
    <s v="Provision pour revalorisation des bourses de_x000a_recherche dans le cadre de l'accord sectoriel_x000a_2019-2020"/>
    <s v="Provision pour revalorisation des bourses de_x000a_recherche dans le cadre de l'accord sectoriel_x000a_2019-2020"/>
    <s v="45310102"/>
    <m/>
    <x v="0"/>
    <n v="682"/>
    <n v="100"/>
    <s v="13. Algemene kennisvooruitgang: O&amp;O gefinancierd uit andere bronnen dan AUF"/>
    <x v="1"/>
    <s v="Franse Gemeenschap"/>
    <x v="1"/>
    <x v="11"/>
    <s v="321 Subsidies reizen, beurzen, congressen, publikaties, tentoonstellingen..."/>
    <s v="321 Subventions, voyages, bourses, congrès, publications, expositions..."/>
    <x v="6"/>
    <n v="682"/>
  </r>
  <r>
    <s v="Subvention prix, bourses et voyages en groupe"/>
    <s v="Subvention prix, bourses et voyages en groupe"/>
    <s v="45313309"/>
    <m/>
    <x v="0"/>
    <n v="162"/>
    <n v="100"/>
    <s v="13. Algemene kennisvooruitgang: O&amp;O gefinancierd uit andere bronnen dan AUF"/>
    <x v="1"/>
    <s v="Franse Gemeenschap"/>
    <x v="1"/>
    <x v="11"/>
    <s v="321 Subsidies reizen, beurzen, congressen, publikaties, tentoonstellingen..."/>
    <s v="321 Subventions, voyages, bourses, congrès, publications, expositions..."/>
    <x v="6"/>
    <n v="162"/>
  </r>
  <r>
    <s v="Subventions aux associations étudiants"/>
    <s v="Subventions aux associations étudiants"/>
    <s v="45313311"/>
    <m/>
    <x v="0"/>
    <n v="113"/>
    <n v="10"/>
    <s v="09. Opvoeding"/>
    <x v="2"/>
    <s v="Franse Gemeenschap"/>
    <x v="1"/>
    <x v="11"/>
    <s v="321 Subsidies reizen, beurzen, congressen, publikaties, tentoonstellingen..."/>
    <s v="321 Subventions, voyages, bourses, congrès, publications, expositions..."/>
    <x v="6"/>
    <n v="11.3"/>
  </r>
  <r>
    <s v="Subvention légale FNRS"/>
    <s v="Subvention légale FNRS"/>
    <s v="45334104"/>
    <m/>
    <x v="0"/>
    <n v="90424"/>
    <n v="100"/>
    <s v="13. Algemene kennisvooruitgang: O&amp;O gefinancierd uit andere bronnen dan AUF"/>
    <x v="1"/>
    <s v="Franse Gemeenschap"/>
    <x v="1"/>
    <x v="11"/>
    <s v="510 NFWO - Nationaal Fonds voor Wetenschappelijk Onderzoek"/>
    <s v="510 FNRS - Fonds national de Recherche scientifique"/>
    <x v="2"/>
    <n v="90424"/>
  </r>
  <r>
    <s v="Subvention légale Fonds EOS (ex PAI)"/>
    <s v="Subvention au F.R.S. - FNRS pour la gestion opérationnelle des Pôles d'Attraction Interuniversitaires (PAI)"/>
    <s v="45334105"/>
    <m/>
    <x v="0"/>
    <n v="14290"/>
    <n v="100"/>
    <s v="13. Algemene kennisvooruitgang: O&amp;O gefinancierd uit andere bronnen dan AUF"/>
    <x v="1"/>
    <s v="Franse Gemeenschap"/>
    <x v="1"/>
    <x v="11"/>
    <s v="510 NFWO - Nationaal Fonds voor Wetenschappelijk Onderzoek"/>
    <s v="510 FNRS - Fonds national de Recherche scientifique"/>
    <x v="2"/>
    <n v="14290"/>
  </r>
  <r>
    <s v="Subvention légale FRIA"/>
    <s v="Subvention légale FRIA"/>
    <s v="45334107"/>
    <m/>
    <x v="0"/>
    <n v="13382"/>
    <n v="100"/>
    <s v="13. Algemene kennisvooruitgang: O&amp;O gefinancierd uit andere bronnen dan AUF"/>
    <x v="1"/>
    <s v="Franse Gemeenschap"/>
    <x v="1"/>
    <x v="11"/>
    <s v="450 Specialisatiebeurzen (ex-IWONL)"/>
    <s v="450 Bourses de spécialisation (ex-IRSIA)"/>
    <x v="0"/>
    <n v="13382"/>
  </r>
  <r>
    <s v="Subvention légale FRESH"/>
    <s v="Subvention légale FRESH"/>
    <s v="45334109"/>
    <m/>
    <x v="0"/>
    <n v="5694"/>
    <n v="100"/>
    <s v="13. Algemene kennisvooruitgang: O&amp;O gefinancierd uit andere bronnen dan AUF"/>
    <x v="1"/>
    <s v="Franse Gemeenschap"/>
    <x v="1"/>
    <x v="11"/>
    <s v="550 ICM - Interuniversitaire College voor Doctoraatsstudies in de Managementwetenschappen"/>
    <s v="550 CIM - Collège interuniversitaire d'Etudes doctorales dans les Sciences du Management"/>
    <x v="2"/>
    <n v="5694"/>
  </r>
  <r>
    <s v="Subvention légale FRSFC"/>
    <s v="Subvention légale FRSFC"/>
    <s v="45334110"/>
    <m/>
    <x v="0"/>
    <n v="17173"/>
    <n v="100"/>
    <s v="13. Algemene kennisvooruitgang: O&amp;O gefinancierd uit andere bronnen dan AUF"/>
    <x v="1"/>
    <s v="Franse Gemeenschap"/>
    <x v="1"/>
    <x v="11"/>
    <s v="520 FCFO - Fonds voor Collectief Fundamenteel Onderzoek-initiatief navorsers"/>
    <s v="520 FRFC - Fonds de la Recherche fondamentale collective-initiative chercheurs"/>
    <x v="2"/>
    <n v="17173"/>
  </r>
  <r>
    <s v="Subvention infrastructures de recherche"/>
    <s v="Subvention infrastructures de recherche"/>
    <s v="45344110"/>
    <m/>
    <x v="0"/>
    <n v="582"/>
    <n v="15"/>
    <s v="13. Algemene kennisvooruitgang: O&amp;O gefinancierd uit andere bronnen dan AUF"/>
    <x v="1"/>
    <s v="Franse Gemeenschap"/>
    <x v="1"/>
    <x v="11"/>
    <s v="323 Subsidies aan instellingen en verenigingen n.e.g."/>
    <s v="323 Subventions aux institutions et associations n.c.a."/>
    <x v="6"/>
    <n v="87.3"/>
  </r>
  <r>
    <s v="Subvention A.R.C."/>
    <s v="Subvention A.R.C."/>
    <s v="45354113"/>
    <m/>
    <x v="0"/>
    <n v="16574"/>
    <n v="100"/>
    <s v="13. Algemene kennisvooruitgang: O&amp;O gefinancierd uit andere bronnen dan AUF"/>
    <x v="1"/>
    <s v="Franse Gemeenschap"/>
    <x v="1"/>
    <x v="11"/>
    <s v="420 GOA - Geconcerteerde onderzoekacties"/>
    <s v="420 ARC - Actions de Recherche concertées"/>
    <x v="0"/>
    <n v="16574"/>
  </r>
  <r>
    <s v="Fonds spéciaux univ."/>
    <s v="Fonds spéciaux univ."/>
    <s v="45354114"/>
    <m/>
    <x v="0"/>
    <n v="16482"/>
    <n v="100"/>
    <s v="13. Algemene kennisvooruitgang: O&amp;O gefinancierd uit andere bronnen dan AUF"/>
    <x v="1"/>
    <s v="Franse Gemeenschap"/>
    <x v="1"/>
    <x v="11"/>
    <s v="130 Speciale fondsen voor onderzoek in universiteiten"/>
    <s v="130 Fonds spéciaux de recherche dans les universités"/>
    <x v="4"/>
    <n v="16482"/>
  </r>
  <r>
    <s v="Application de la charte européenne du chercheur"/>
    <s v="Application de la charte européenne du chercheur"/>
    <s v="45354115"/>
    <m/>
    <x v="0"/>
    <n v="150"/>
    <n v="100"/>
    <s v="13. Algemene kennisvooruitgang: O&amp;O gefinancierd uit andere bronnen dan AUF"/>
    <x v="1"/>
    <s v="Franse Gemeenschap"/>
    <x v="1"/>
    <x v="11"/>
    <s v="322 Administratie, controle, commissies, jury's..."/>
    <s v="322 Administration, contrôle, commissions, jurys..."/>
    <x v="6"/>
    <n v="150"/>
  </r>
  <r>
    <s v="Recherches et enquête en matière d'éducation (OCDE)"/>
    <s v="Recherches et enquête en matière d'éducation (OCDE)"/>
    <s v="45363301"/>
    <m/>
    <x v="0"/>
    <n v="218"/>
    <n v="100"/>
    <s v="09. Opvoeding"/>
    <x v="2"/>
    <s v="Franse Gemeenschap"/>
    <x v="1"/>
    <x v="11"/>
    <s v="730 Andere programma's en projecten op internationaal vlak"/>
    <s v="730 Autres programmes et projets au niveau international"/>
    <x v="3"/>
    <n v="218"/>
  </r>
  <r>
    <s v="Academie Royale des Sciences, Lettres et Beaux-Arts (ARSLB)"/>
    <s v="Academie Royale des Sciences, Lettres et Beaux-Arts (ARSLB)"/>
    <s v="46(6101excl)"/>
    <m/>
    <x v="0"/>
    <n v="1872"/>
    <n v="75"/>
    <s v="13. Algemene kennisvooruitgang: O&amp;O gefinancierd uit andere bronnen dan AUF"/>
    <x v="1"/>
    <s v="Franse Gemeenschap"/>
    <x v="1"/>
    <x v="11"/>
    <s v="220 Academies"/>
    <s v="220 Académies"/>
    <x v="5"/>
    <n v="1404"/>
  </r>
  <r>
    <s v="Serv.commissaires &amp; Délégués Gouvt/Univ."/>
    <s v="Serv.commissaires &amp; Délégués Gouvt/Univ."/>
    <s v="54011101"/>
    <m/>
    <x v="0"/>
    <n v="860"/>
    <n v="25"/>
    <s v="13. Algemene kennisvooruitgang: O&amp;O gefinancierd uit andere bronnen dan AUF"/>
    <x v="1"/>
    <s v="Franse Gemeenschap"/>
    <x v="1"/>
    <x v="11"/>
    <s v="322 Administratie, controle, commissies, jury's..."/>
    <s v="322 Administration, contrôle, commissions, jurys..."/>
    <x v="6"/>
    <n v="215"/>
  </r>
  <r>
    <s v="Rémunérations et allocations quelconques de personnes des cellules des Commissaires et Délégués du Gouvernement"/>
    <s v="Rémunérations et allocations quelconques de personnes des cellules des Commissaires et Délégués du Gouvernement"/>
    <s v="54011102"/>
    <m/>
    <x v="0"/>
    <n v="72"/>
    <n v="25"/>
    <s v="13. Algemene kennisvooruitgang: O&amp;O gefinancierd uit andere bronnen dan AUF"/>
    <x v="1"/>
    <s v="Franse Gemeenschap"/>
    <x v="1"/>
    <x v="11"/>
    <s v="322 Administratie, controle, commissies, jury's..."/>
    <s v="322 Administration, contrôle, commissions, jurys..."/>
    <x v="6"/>
    <n v="18"/>
  </r>
  <r>
    <s v="Serv.commissaires &amp; Délégués Gouvt/Univ."/>
    <s v="Serv.commissaires &amp; Délégués Gouvt/Univ."/>
    <s v="54011201"/>
    <m/>
    <x v="0"/>
    <n v="694"/>
    <n v="25"/>
    <s v="13. Algemene kennisvooruitgang: O&amp;O gefinancierd uit andere bronnen dan AUF"/>
    <x v="1"/>
    <s v="Franse Gemeenschap"/>
    <x v="1"/>
    <x v="11"/>
    <s v="322 Administratie, controle, commissies, jury's..."/>
    <s v="322 Administration, contrôle, commissions, jurys..."/>
    <x v="6"/>
    <n v="173.5"/>
  </r>
  <r>
    <s v="Serv.commissaires &amp; Délégués Gouvt/Univ."/>
    <s v="Serv.commissaires &amp; Délégués Gouvt/Univ."/>
    <s v="54011202"/>
    <m/>
    <x v="0"/>
    <n v="250"/>
    <n v="25"/>
    <s v="13. Algemene kennisvooruitgang: O&amp;O gefinancierd uit andere bronnen dan AUF"/>
    <x v="1"/>
    <s v="Franse Gemeenschap"/>
    <x v="1"/>
    <x v="11"/>
    <s v="322 Administratie, controle, commissies, jury's..."/>
    <s v="322 Administration, contrôle, commissions, jurys..."/>
    <x v="6"/>
    <n v="62.5"/>
  </r>
  <r>
    <s v="Universités de la communauté-alloc. de fonct."/>
    <s v="Universités de la communauté-alloc. de fonct."/>
    <s v="54104112à14"/>
    <m/>
    <x v="0"/>
    <n v="252874"/>
    <n v="25"/>
    <s v="12. Algemene kennisvooruitgang: O&amp;O gefinancierd uit algemene universiteitsfondsen (AUF)"/>
    <x v="3"/>
    <s v="Franse Gemeenschap"/>
    <x v="1"/>
    <x v="11"/>
    <s v="112 Werkingsuitkering Franstalige instellingen"/>
    <s v="112 Allocation de fonctionnement institutions francophones"/>
    <x v="4"/>
    <n v="63218.5"/>
  </r>
  <r>
    <s v="Subvention C.H.U."/>
    <s v="Subvention C.H.U."/>
    <s v="54114116"/>
    <m/>
    <x v="0"/>
    <n v="8924"/>
    <n v="25"/>
    <s v="12. Algemene kennisvooruitgang: O&amp;O gefinancierd uit algemene universiteitsfondsen (AUF)"/>
    <x v="3"/>
    <s v="Franse Gemeenschap"/>
    <x v="1"/>
    <x v="11"/>
    <s v="145 Bijzondere kredietlijnen (niet harmoniseerbaar)"/>
    <s v="145 Lignes de crédit particulières (non harmonisables)"/>
    <x v="4"/>
    <n v="2231"/>
  </r>
  <r>
    <s v="Subvention K CHU-Ulg"/>
    <s v="Subvention K CHU-Ulg"/>
    <s v="54116101"/>
    <m/>
    <x v="0"/>
    <n v="2254"/>
    <n v="25"/>
    <s v="12. Algemene kennisvooruitgang: O&amp;O gefinancierd uit algemene universiteitsfondsen (AUF)"/>
    <x v="3"/>
    <s v="Franse Gemeenschap"/>
    <x v="1"/>
    <x v="11"/>
    <s v="144 Academische ziekenhuizen"/>
    <s v="144 Hôpitaux académiques"/>
    <x v="4"/>
    <n v="563.5"/>
  </r>
  <r>
    <s v="Subventions sociales Univ. CFB"/>
    <s v="Subventions sociales Univ. CFB"/>
    <s v="54134115"/>
    <m/>
    <x v="0"/>
    <n v="8376"/>
    <n v="25"/>
    <s v="12. Algemene kennisvooruitgang: O&amp;O gefinancierd uit algemene universiteitsfondsen (AUF)"/>
    <x v="3"/>
    <s v="Franse Gemeenschap"/>
    <x v="1"/>
    <x v="11"/>
    <s v="112 Werkingsuitkering Franstalige instellingen"/>
    <s v="112 Allocation de fonctionnement institutions francophones"/>
    <x v="4"/>
    <n v="2094"/>
  </r>
  <r>
    <s v="Art. 34 loi 27/07/71"/>
    <s v="Art. 34 loi 27/07/71"/>
    <s v="54204402"/>
    <m/>
    <x v="0"/>
    <n v="9031"/>
    <n v="25"/>
    <s v="12. Algemene kennisvooruitgang: O&amp;O gefinancierd uit algemene universiteitsfondsen (AUF)"/>
    <x v="3"/>
    <s v="Franse Gemeenschap"/>
    <x v="1"/>
    <x v="11"/>
    <s v="145 Bijzondere kredietlijnen (niet harmoniseerbaar)"/>
    <s v="145 Lignes de crédit particulières (non harmonisables)"/>
    <x v="4"/>
    <n v="2257.75"/>
  </r>
  <r>
    <s v="Subvention Institut Univ. Etude Judaisme M.Buber"/>
    <s v="Subvention Institut Univ. Etude Judaisme M.Buber"/>
    <s v="54214405"/>
    <m/>
    <x v="0"/>
    <n v="152"/>
    <n v="25"/>
    <s v="13. Algemene kennisvooruitgang: O&amp;O gefinancierd uit andere bronnen dan AUF"/>
    <x v="1"/>
    <s v="Franse Gemeenschap"/>
    <x v="1"/>
    <x v="11"/>
    <s v="128 Universitair Instituut voor de Studie van het Jodendom - Martin Buber"/>
    <s v="128 Institut universitaire pour l'étude du judaïsme - Martin Buber"/>
    <x v="4"/>
    <n v="38"/>
  </r>
  <r>
    <s v="Subventions sociales Univ. Subventionnées"/>
    <s v="Subventions sociales Univ. Subventionnées"/>
    <s v="54224403"/>
    <m/>
    <x v="0"/>
    <n v="19288"/>
    <n v="25"/>
    <s v="12. Algemene kennisvooruitgang: O&amp;O gefinancierd uit algemene universiteitsfondsen (AUF)"/>
    <x v="3"/>
    <s v="Franse Gemeenschap"/>
    <x v="1"/>
    <x v="11"/>
    <s v="112 Werkingsuitkering Franstalige instellingen"/>
    <s v="112 Allocation de fonctionnement institutions francophones"/>
    <x v="4"/>
    <n v="4822"/>
  </r>
  <r>
    <s v="Universités libres-alloc. de fonct."/>
    <s v="Universités libres-alloc. de fonct."/>
    <s v="54234412à17"/>
    <m/>
    <x v="0"/>
    <n v="493085"/>
    <n v="25"/>
    <s v="12. Algemene kennisvooruitgang: O&amp;O gefinancierd uit algemene universiteitsfondsen (AUF)"/>
    <x v="3"/>
    <s v="Franse Gemeenschap"/>
    <x v="1"/>
    <x v="11"/>
    <s v="112 Werkingsuitkering Franstalige instellingen"/>
    <s v="112 Allocation de fonctionnement institutions francophones"/>
    <x v="4"/>
    <n v="123271.25"/>
  </r>
  <r>
    <s v="Achats biens non durables &amp; services"/>
    <s v="Achats biens non durables &amp; services"/>
    <s v="54411201"/>
    <m/>
    <x v="0"/>
    <n v="20"/>
    <n v="25"/>
    <s v="13. Algemene kennisvooruitgang: O&amp;O gefinancierd uit andere bronnen dan AUF"/>
    <x v="1"/>
    <s v="Franse Gemeenschap"/>
    <x v="1"/>
    <x v="11"/>
    <s v="323 Subsidies aan instellingen en verenigingen n.e.g."/>
    <s v="323 Subventions aux institutions et associations n.c.a."/>
    <x v="6"/>
    <n v="5"/>
  </r>
  <r>
    <s v="Subvention Promotion Univ."/>
    <s v="Subvention Promotion Univ."/>
    <s v="54413301"/>
    <m/>
    <x v="0"/>
    <n v="43"/>
    <n v="15"/>
    <s v="12. Algemene kennisvooruitgang: O&amp;O gefinancierd uit algemene universiteitsfondsen (AUF)"/>
    <x v="3"/>
    <s v="Franse Gemeenschap"/>
    <x v="1"/>
    <x v="11"/>
    <s v="324 Subsidies voor studies, enquêtes, expertise-contracten, onderzoekcontracten, acties n.e.g."/>
    <s v="324 Subventions pour études, enquêtes, contrats d'expertise, contrats de recherche, actions n.c.a."/>
    <x v="6"/>
    <n v="6.45"/>
  </r>
  <r>
    <s v="Fonct. Cent.rech.Mét. ULg (frais de fonctionnement)"/>
    <s v="Fonct. Cent.rech.Mét. ULg (frais de fonctionnement)"/>
    <s v="54433315"/>
    <m/>
    <x v="0"/>
    <n v="336"/>
    <n v="25"/>
    <s v="06. Industriële productie en technologie"/>
    <x v="0"/>
    <s v="Franse Gemeenschap"/>
    <x v="1"/>
    <x v="11"/>
    <s v="211 Basisfinanciering, werking, investeringen van de WI"/>
    <s v="211 Financement de base, fonctionnement, investissements des IS"/>
    <x v="5"/>
    <n v="84"/>
  </r>
  <r>
    <s v="Subvention Fac.Théolo.protest.Bxl. "/>
    <s v="Subvention Fac.Théolo.protest.Bxl. "/>
    <s v="54434414"/>
    <m/>
    <x v="0"/>
    <n v="188"/>
    <n v="25"/>
    <s v="12. Algemene kennisvooruitgang: O&amp;O gefinancierd uit algemene universiteitsfondsen (AUF)"/>
    <x v="3"/>
    <s v="Franse Gemeenschap"/>
    <x v="1"/>
    <x v="11"/>
    <s v="124 Universitaire Faculteit voor Protestantse Godgeleerdheid"/>
    <s v="124 Faculté universitaire de théologie protestante"/>
    <x v="4"/>
    <n v="47"/>
  </r>
  <r>
    <s v="Subventions sociales Fac.Théolo.protest.Bxl."/>
    <s v="Subventions sociales Fac.Théolo.protest.Bxl."/>
    <s v="54444415"/>
    <m/>
    <x v="0"/>
    <n v="6"/>
    <n v="25"/>
    <s v="12. Algemene kennisvooruitgang: O&amp;O gefinancierd uit algemene universiteitsfondsen (AUF)"/>
    <x v="3"/>
    <s v="Franse Gemeenschap"/>
    <x v="1"/>
    <x v="11"/>
    <s v="124 Universitaire Faculteit voor Protestantse Godgeleerdheid"/>
    <s v="124 Faculté universitaire de théologie protestante"/>
    <x v="4"/>
    <n v="1.5"/>
  </r>
  <r>
    <s v="Bibliothèque virtuelle"/>
    <s v="Bibliothèque virtuelle"/>
    <s v="54454002"/>
    <m/>
    <x v="0"/>
    <n v="223"/>
    <n v="100"/>
    <s v="13. Algemene kennisvooruitgang: O&amp;O gefinancierd uit andere bronnen dan AUF"/>
    <x v="1"/>
    <s v="Franse Gemeenschap"/>
    <x v="1"/>
    <x v="11"/>
    <s v="112 Werkingsuitkering Franstalige instellingen"/>
    <s v="112 Allocation de fonctionnement institutions francophones"/>
    <x v="4"/>
    <n v="223"/>
  </r>
  <r>
    <s v="Subvention au centre de formation continue"/>
    <s v="Subvention au centre de formation continue"/>
    <s v="54454003"/>
    <m/>
    <x v="0"/>
    <n v="275"/>
    <n v="25"/>
    <s v="12. Algemene kennisvooruitgang: O&amp;O gefinancierd uit algemene universiteitsfondsen (AUF)"/>
    <x v="3"/>
    <s v="Franse Gemeenschap"/>
    <x v="1"/>
    <x v="11"/>
    <s v="124 Universitaire Faculteit voor Protestantse Godgeleerdheid"/>
    <s v="124 Faculté universitaire de théologie protestante"/>
    <x v="4"/>
    <n v="68.75"/>
  </r>
  <r>
    <s v="Soutien à la recherche en Hautes Ecoles"/>
    <s v="Soutien à la recherche en Hautes Ecoles"/>
    <s v="55580105"/>
    <m/>
    <x v="0"/>
    <n v="1000"/>
    <n v="100"/>
    <s v="13. Algemene kennisvooruitgang: O&amp;O gefinancierd uit andere bronnen dan AUF"/>
    <x v="1"/>
    <s v="Franse Gemeenschap"/>
    <x v="1"/>
    <x v="11"/>
    <s v="120 Werking universiteiten (andere dan 110)"/>
    <s v="120 Fonctionnement universités (autres que 110)"/>
    <x v="4"/>
    <n v="1000"/>
  </r>
  <r>
    <s v="Recherche en Art"/>
    <s v="Recherche en Art"/>
    <s v="57474001"/>
    <m/>
    <x v="0"/>
    <n v="266"/>
    <n v="100"/>
    <s v="13. Algemene kennisvooruitgang: O&amp;O gefinancierd uit andere bronnen dan AUF"/>
    <x v="1"/>
    <s v="Franse Gemeenschap"/>
    <x v="1"/>
    <x v="11"/>
    <s v="120 Werking universiteiten (andere dan 110)"/>
    <s v="120 Fonctionnement universités (autres que 110)"/>
    <x v="4"/>
    <n v="266"/>
  </r>
  <r>
    <s v="Amort. Invst. Immo. Univ."/>
    <s v="Amort. Invst. Immo. Univ."/>
    <s v="8601DETTE"/>
    <m/>
    <x v="0"/>
    <n v="5"/>
    <n v="25"/>
    <s v="13. Algemene kennisvooruitgang: O&amp;O gefinancierd uit andere bronnen dan AUF"/>
    <x v="1"/>
    <s v="Franse Gemeenschap"/>
    <x v="1"/>
    <x v="11"/>
    <s v="145 Bijzondere kredietlijnen (niet harmoniseerbaar)"/>
    <s v="145 Lignes de crédit particulières (non harmonisables)"/>
    <x v="4"/>
    <n v="1.25"/>
  </r>
  <r>
    <s v="Subside de fonctionnement à l'Institut Wallon de l'Evaluation, de la Prospective et de la Statistique"/>
    <s v="Subside de fonctionnement à l'Institut Wallon de l'Evaluation, de la Prospective et de la Statistique"/>
    <s v="09.11.41.01"/>
    <m/>
    <x v="0"/>
    <n v="5670"/>
    <n v="48"/>
    <s v="11. Politieke en sociale systemen, structuren en processen"/>
    <x v="7"/>
    <s v="Waals Gewest"/>
    <x v="4"/>
    <x v="11"/>
    <s v="314 Subsidies voor studies, enquêtes, onderzoek-contracten, acties n.e.g."/>
    <s v="314 Subventions pour études, enquêtes, contrats de recherche, actions n.c.a."/>
    <x v="6"/>
    <n v="2721.6"/>
  </r>
  <r>
    <s v="Subventions à l'Institut Jules Destrée"/>
    <s v="Subventions à l'Institut Jules Destrée"/>
    <s v="10.03.33.05"/>
    <m/>
    <x v="0"/>
    <n v="330"/>
    <n v="25"/>
    <s v="11. Politieke en sociale systemen, structuren en processen"/>
    <x v="7"/>
    <s v="Waals Gewest"/>
    <x v="4"/>
    <x v="11"/>
    <s v="314 Subsidies voor studies, enquêtes, onderzoek-contracten, acties n.e.g."/>
    <s v="314 Subventions pour études, enquêtes, contrats de recherche, actions n.c.a."/>
    <x v="6"/>
    <n v="82.5"/>
  </r>
  <r>
    <s v="Etudes et prestations de tiers"/>
    <s v="Etudes et prestations de tiers"/>
    <s v="14.11.12.03"/>
    <m/>
    <x v="0"/>
    <n v="621"/>
    <n v="10"/>
    <s v="04. Transport, telecommunicatie en andere infrastructuur"/>
    <x v="11"/>
    <s v="Waals Gewest"/>
    <x v="4"/>
    <x v="11"/>
    <s v="314 Subsidies voor studies, enquêtes, onderzoek-contracten, acties n.e.g."/>
    <s v="314 Subventions pour études, enquêtes, contrats de recherche, actions n.c.a."/>
    <x v="6"/>
    <n v="62.1"/>
  </r>
  <r>
    <s v="Subv. pour trav. aux adm. publ. subord., en ce compr. les trav. amélior. la sécurisat. des quart. urb., les trav. à exéc. aux bâtim. publ. y compr. ... - Plans triennaux"/>
    <s v="Subv. pour trav. aux adm. publ. subord., en ce compr. les trav. amélior. la sécurisat. des quart. urb., les trav. à exéc. aux bâtim. publ. y compr. ... - Plans triennaux"/>
    <s v="14.07.63.02"/>
    <m/>
    <x v="0"/>
    <n v="2300"/>
    <n v="0.8"/>
    <s v="04. Transport, telecommunicatie en andere infrastructuur"/>
    <x v="11"/>
    <s v="Waals Gewest"/>
    <x v="4"/>
    <x v="11"/>
    <s v="314 Subsidies voor studies, enquêtes, onderzoek-contracten, acties n.e.g."/>
    <s v="314 Subventions pour études, enquêtes, contrats de recherche, actions n.c.a."/>
    <x v="6"/>
    <n v="18.399999999999999"/>
  </r>
  <r>
    <s v="Subventions aux administrations publiques subordonnées pour favoriser l'amélioration du cadre de vie, les conditions d'accueil et d'accessibilité aux bâtiments publics et l'intégration sociale"/>
    <s v="Subventions aux administrations publiques subordonnées pour favoriser l'amélioration du cadre de vie, les conditions d'accueil et d'accessibilité aux bâtiments publics et l'intégration sociale"/>
    <s v="14.07.63.04"/>
    <m/>
    <x v="0"/>
    <n v="2032"/>
    <n v="0.8"/>
    <s v="04. Transport, telecommunicatie en andere infrastructuur"/>
    <x v="11"/>
    <s v="Waals Gewest"/>
    <x v="4"/>
    <x v="11"/>
    <s v="314 Subsidies voor studies, enquêtes, onderzoek-contracten, acties n.e.g."/>
    <s v="314 Subventions pour études, enquêtes, contrats de recherche, actions n.c.a."/>
    <x v="6"/>
    <n v="16.256"/>
  </r>
  <r>
    <s v="Subventions aux administrations publiques subordonnées pour des travaux dans le cadre de la phase II du plan d'action pluriannuel visant à réduire l'habitat permanent dans les équipements touristiques de Wallonie"/>
    <s v="Subventions aux administrations publiques subordonnées pour des travaux dans le cadre de la phase II du plan d'action pluriannuel visant à réduire l'habitat permanent dans les équipements touristiques de Wallonie"/>
    <s v="14.07.63.07"/>
    <m/>
    <x v="0"/>
    <n v="100"/>
    <n v="0.8"/>
    <s v="04. Transport, telecommunicatie en andere infrastructuur"/>
    <x v="11"/>
    <s v="Waals Gewest"/>
    <x v="4"/>
    <x v="11"/>
    <s v="314 Subsidies voor studies, enquêtes, onderzoek-contracten, acties n.e.g."/>
    <s v="314 Subventions pour études, enquêtes, contrats de recherche, actions n.c.a."/>
    <x v="6"/>
    <n v="0.8"/>
  </r>
  <r>
    <s v="Subvention au C.R.A.C. pour le financement d'investissements communaux d'intérêt supra-local destinés aux Services de sécurité, crèches et bâtiments de synergie communes - CPAS et subvention au CRAC pour le financement des travaux de voirie"/>
    <s v="Subvention au C.R.A.C. pour le financement d'investissements communaux d'intérêt supra-local destinés aux Services de sécurité, crèches et bâtiments de synergie communes - CPAS et subvention au CRAC pour le financement des travaux de voirie"/>
    <s v="14.07.61.01"/>
    <m/>
    <x v="0"/>
    <n v="20270"/>
    <n v="1"/>
    <s v="04. Transport, telecommunicatie en andere infrastructuur"/>
    <x v="11"/>
    <s v="Waals Gewest"/>
    <x v="4"/>
    <x v="11"/>
    <s v="314 Subsidies voor studies, enquêtes, onderzoek-contracten, acties n.e.g."/>
    <s v="314 Subventions pour études, enquêtes, contrats de recherche, actions n.c.a."/>
    <x v="6"/>
    <n v="202.7"/>
  </r>
  <r>
    <s v="Etudes, relations publiques, documentation, participation à des séminaires et colloques, frais de réunions, frais de fonctionnement, y compris les frais de fonctionnement des dispositifs expérimentaux "/>
    <s v="Etudes, relations publiques, documentation, participation à des séminaires et colloques, frais de réunions, frais de fonctionnement, y compris les frais de fonctionnement des dispositifs expérimentaux "/>
    <s v="15.03.12.07"/>
    <m/>
    <x v="0"/>
    <n v="294"/>
    <n v="90"/>
    <s v="08. Landbouw"/>
    <x v="6"/>
    <s v="Waals Gewest"/>
    <x v="4"/>
    <x v="11"/>
    <s v="314 Subsidies voor studies, enquêtes, onderzoek-contracten, acties n.e.g."/>
    <s v="314 Subventions pour études, enquêtes, contrats de recherche, actions n.c.a."/>
    <x v="6"/>
    <n v="264.60000000000002"/>
  </r>
  <r>
    <s v="Etudes et contrats de services pluriannuels spécifiques au programme du DEMNA"/>
    <s v="Etudes et contrats de services pluriannuels spécifiques au programme du DEMNA"/>
    <s v="15.03.12.12"/>
    <m/>
    <x v="0"/>
    <n v="965"/>
    <n v="100"/>
    <s v="08. Landbouw"/>
    <x v="6"/>
    <s v="Waals Gewest"/>
    <x v="4"/>
    <x v="11"/>
    <s v="314 Subsidies voor studies, enquêtes, onderzoek-contracten, acties n.e.g."/>
    <s v="314 Subventions pour études, enquêtes, contrats de recherche, actions n.c.a."/>
    <x v="6"/>
    <n v="965"/>
  </r>
  <r>
    <s v="Subventions au secteur autre que public en matière d'Etude du Milieu naturel et agricole "/>
    <s v="Subventions au secteur autre que public en matière d'Etude du Milieu naturel et agricole "/>
    <s v="15.03.33.01"/>
    <m/>
    <x v="0"/>
    <n v="10"/>
    <n v="100"/>
    <s v="08. Landbouw"/>
    <x v="6"/>
    <s v="Waals Gewest"/>
    <x v="4"/>
    <x v="11"/>
    <s v="314 Subsidies voor studies, enquêtes, onderzoek-contracten, acties n.e.g."/>
    <s v="314 Subventions pour études, enquêtes, contrats de recherche, actions n.c.a."/>
    <x v="6"/>
    <n v="10"/>
  </r>
  <r>
    <s v="Subvention au Centre wallon de Recherches Agronomiques de Gembloux (CRA-W)"/>
    <s v="Subvention au Centre wallon de Recherches Agronomiques de Gembloux (CRA-W)"/>
    <s v="15.03.41.02"/>
    <m/>
    <x v="0"/>
    <n v="20833"/>
    <n v="100"/>
    <s v="08. Landbouw"/>
    <x v="6"/>
    <s v="Waals Gewest"/>
    <x v="4"/>
    <x v="11"/>
    <s v="314 Subsidies voor studies, enquêtes, onderzoek-contracten, acties n.e.g."/>
    <s v="314 Subventions pour études, enquêtes, contrats de recherche, actions n.c.a."/>
    <x v="6"/>
    <n v="20833"/>
  </r>
  <r>
    <s v="Subventions à des recherches scientifiques et techniques"/>
    <s v="Subventions à des recherches scientifiques et techniques"/>
    <s v="15.03.41.07"/>
    <m/>
    <x v="0"/>
    <n v="905"/>
    <n v="100"/>
    <s v="08. Landbouw"/>
    <x v="6"/>
    <s v="Waals Gewest"/>
    <x v="4"/>
    <x v="11"/>
    <s v="314 Subsidies voor studies, enquêtes, onderzoek-contracten, acties n.e.g."/>
    <s v="314 Subventions pour études, enquêtes, contrats de recherche, actions n.c.a."/>
    <x v="6"/>
    <n v="905"/>
  </r>
  <r>
    <s v="Achat de biens meubles durables spécifiques au programme DEMNA"/>
    <s v="Achat de biens meubles durables spécifiques au programme DEMNA"/>
    <s v="15.03.74.01"/>
    <m/>
    <x v="0"/>
    <n v="65"/>
    <n v="100"/>
    <s v="08. Landbouw"/>
    <x v="6"/>
    <s v="Waals Gewest"/>
    <x v="4"/>
    <x v="11"/>
    <s v="314 Subsidies voor studies, enquêtes, onderzoek-contracten, acties n.e.g."/>
    <s v="314 Subventions pour études, enquêtes, contrats de recherche, actions n.c.a."/>
    <x v="6"/>
    <n v="65"/>
  </r>
  <r>
    <s v="Etudes, relations publ., assur. spécif., honoraires avocats, document., particip. à des séminaires et colloques, frais de réunions, organis. examen de chasse, ainsi que … relatif aux bois et forêts"/>
    <s v="Etudes, relations publ., assur. spécif., honoraires avocats, document., particip. à des séminaires et colloques, frais de réunions, organis. examen de chasse, ainsi que … relatif aux bois et forêts"/>
    <s v="15.11.12.02"/>
    <m/>
    <x v="0"/>
    <n v="1509"/>
    <n v="3"/>
    <s v="02. Milieubeheer en milieuzorg"/>
    <x v="9"/>
    <s v="Waals Gewest"/>
    <x v="4"/>
    <x v="11"/>
    <s v="314 Subsidies voor studies, enquêtes, onderzoek-contracten, acties n.e.g."/>
    <s v="314 Subventions pour études, enquêtes, contrats de recherche, actions n.c.a."/>
    <x v="6"/>
    <n v="45.27"/>
  </r>
  <r>
    <s v="Etudes et contrats de service pluriannuels"/>
    <s v="Etudes et contrats de service pluriannuels"/>
    <s v="15.11.12.03"/>
    <m/>
    <x v="0"/>
    <n v="423"/>
    <n v="12"/>
    <s v="02. Milieubeheer en milieuzorg"/>
    <x v="9"/>
    <s v="Waals Gewest"/>
    <x v="4"/>
    <x v="11"/>
    <s v="314 Subsidies voor studies, enquêtes, onderzoek-contracten, acties n.e.g."/>
    <s v="314 Subventions pour études, enquêtes, contrats de recherche, actions n.c.a."/>
    <x v="6"/>
    <n v="50.76"/>
  </r>
  <r>
    <s v="Etudes et conventions d'étude, frais de réunions, information, éducation dans le cadre de Natura 2000 "/>
    <s v="Etudes et conventions d'étude, frais de réunions, information, éducation dans le cadre de Natura 2000 "/>
    <s v="15.11.12.07"/>
    <m/>
    <x v="0"/>
    <n v="62"/>
    <n v="17"/>
    <s v="02. Milieubeheer en milieuzorg"/>
    <x v="9"/>
    <s v="Waals Gewest"/>
    <x v="4"/>
    <x v="11"/>
    <s v="314 Subsidies voor studies, enquêtes, onderzoek-contracten, acties n.e.g."/>
    <s v="314 Subventions pour études, enquêtes, contrats de recherche, actions n.c.a."/>
    <x v="6"/>
    <n v="10.54"/>
  </r>
  <r>
    <s v="Subventions au secteur autre que public pour la recherche et la vulgarisation en matière de gestion durable (accords cadres 2014-2019)"/>
    <s v="Subventions au secteur autre que public pour la recherche et la vulgarisation en matière de gestion durable (accords cadres 2014-2019)"/>
    <s v="15.11.33.05"/>
    <m/>
    <x v="0"/>
    <n v="180"/>
    <n v="73.7"/>
    <s v="02. Milieubeheer en milieuzorg"/>
    <x v="9"/>
    <s v="Waals Gewest"/>
    <x v="4"/>
    <x v="11"/>
    <s v="314 Subsidies voor studies, enquêtes, onderzoek-contracten, acties n.e.g."/>
    <s v="314 Subventions pour études, enquêtes, contrats de recherche, actions n.c.a."/>
    <x v="6"/>
    <n v="132.66"/>
  </r>
  <r>
    <s v="Achats de biens et services non durables spécif. au progr. du DEE, en ce compr. anal., études, document., relat. publ., particip. à des séminaires et colloques, frais de réun. et indemn. divers. découlant de l'engagement de la resp. de la Région"/>
    <s v="Achats de biens et services non durables spécif. au progr. du DEE, en ce compr. anal., études, document., relat. publ., particip. à des séminaires et colloques, frais de réun. et indemn. divers. découlant de l'engagement de la resp. de la Région"/>
    <s v="15.13.12.01"/>
    <m/>
    <x v="0"/>
    <n v="842"/>
    <n v="10"/>
    <s v="02. Milieubeheer en milieuzorg"/>
    <x v="9"/>
    <s v="Waals Gewest"/>
    <x v="4"/>
    <x v="11"/>
    <s v="314 Subsidies voor studies, enquêtes, onderzoek-contracten, acties n.e.g."/>
    <s v="314 Subventions pour études, enquêtes, contrats de recherche, actions n.c.a."/>
    <x v="6"/>
    <n v="84.2"/>
  </r>
  <r>
    <s v="Subventions aux organismes universitaires"/>
    <s v="Subventions aux organismes universitaires"/>
    <s v="16.02.45.01"/>
    <m/>
    <x v="0"/>
    <n v="2410"/>
    <n v="100"/>
    <s v="01. Exploratie en exploitatie van het aardse milieu"/>
    <x v="8"/>
    <s v="Waals Gewest"/>
    <x v="4"/>
    <x v="11"/>
    <s v="314 Subsidies voor studies, enquêtes, onderzoek-contracten, acties n.e.g."/>
    <s v="314 Subventions pour études, enquêtes, contrats de recherche, actions n.c.a."/>
    <x v="6"/>
    <n v="2410"/>
  </r>
  <r>
    <s v="Subventions visant la recherche dans le domaine de l'energie"/>
    <s v="Subventions visant la recherche dans le domaine de l'energie"/>
    <s v="16.31.51.01"/>
    <m/>
    <x v="0"/>
    <n v="1286"/>
    <n v="100"/>
    <s v="05. Energie"/>
    <x v="12"/>
    <s v="Waals Gewest"/>
    <x v="4"/>
    <x v="11"/>
    <s v="314 Subsidies voor studies, enquêtes, onderzoek-contracten, acties n.e.g."/>
    <s v="314 Subventions pour études, enquêtes, contrats de recherche, actions n.c.a."/>
    <x v="6"/>
    <n v="1286"/>
  </r>
  <r>
    <s v="Subvention recherche secteur université"/>
    <s v="Subvention recherche secteur université"/>
    <s v="16.31.65.01"/>
    <m/>
    <x v="0"/>
    <n v="1677"/>
    <n v="100"/>
    <s v="05. Energie"/>
    <x v="12"/>
    <s v="Waals Gewest"/>
    <x v="4"/>
    <x v="11"/>
    <s v="314 Subsidies voor studies, enquêtes, onderzoek-contracten, acties n.e.g."/>
    <s v="314 Subventions pour études, enquêtes, contrats de recherche, actions n.c.a."/>
    <x v="6"/>
    <n v="1677"/>
  </r>
  <r>
    <s v="Apports de capitaux et avances récupérables en matière de politique de l'énergie, visant notamment la recherche liée à l'énergie (contrat d'avenir)"/>
    <s v="Apports de capitaux et avances récupérables en matière de politique de l'énergie, visant notamment la recherche liée à l'énergie (contrat d'avenir)"/>
    <s v="16.31.81.01"/>
    <m/>
    <x v="0"/>
    <n v="400"/>
    <n v="100"/>
    <s v="05. Energie"/>
    <x v="12"/>
    <s v="Waals Gewest"/>
    <x v="4"/>
    <x v="11"/>
    <s v="314 Subsidies voor studies, enquêtes, onderzoek-contracten, acties n.e.g."/>
    <s v="314 Subventions pour études, enquêtes, contrats de recherche, actions n.c.a."/>
    <x v="6"/>
    <n v="400"/>
  </r>
  <r>
    <s v="Soutien à des initiatives dans le domaine de l'action sociale"/>
    <s v="Soutien à des initiatives dans le domaine de l'action sociale"/>
    <s v="17.13.33.01"/>
    <m/>
    <x v="0"/>
    <n v="1119"/>
    <n v="10"/>
    <s v="07. Gezondheid"/>
    <x v="4"/>
    <s v="Waals Gewest"/>
    <x v="4"/>
    <x v="11"/>
    <s v="314 Subsidies voor studies, enquêtes, onderzoek-contracten, acties n.e.g."/>
    <s v="314 Subventions pour études, enquêtes, contrats de recherche, actions n.c.a."/>
    <x v="6"/>
    <n v="111.9"/>
  </r>
  <r>
    <s v="Subvention à l'IWEPS pour les dépenses de fonctionnement de l'Observatoire de l'emploi"/>
    <s v="Subvention à l'IWEPS pour les dépenses de fonctionnement de l'Observatoire de l'emploi"/>
    <s v="18.11.41.33"/>
    <m/>
    <x v="0"/>
    <n v="28"/>
    <n v="100"/>
    <s v="11. Politieke en sociale systemen, structuren en processen"/>
    <x v="7"/>
    <s v="Waals Gewest"/>
    <x v="4"/>
    <x v="11"/>
    <s v="314 Subsidies voor studies, enquêtes, onderzoek-contracten, acties n.e.g."/>
    <s v="314 Subventions pour études, enquêtes, contrats de recherche, actions n.c.a."/>
    <x v="6"/>
    <n v="28"/>
  </r>
  <r>
    <s v="Plan d'accompagnement à l'emploi"/>
    <s v="Plan d'accompagnement à l'emploi"/>
    <s v="18.12.41.04"/>
    <m/>
    <x v="0"/>
    <n v="46791"/>
    <n v="1.4"/>
    <s v="11. Politieke en sociale systemen, structuren en processen"/>
    <x v="7"/>
    <s v="Waals Gewest"/>
    <x v="4"/>
    <x v="11"/>
    <s v="314 Subsidies voor studies, enquêtes, onderzoek-contracten, acties n.e.g."/>
    <s v="314 Subventions pour études, enquêtes, contrats de recherche, actions n.c.a."/>
    <x v="6"/>
    <n v="655.07399999999996"/>
  </r>
  <r>
    <s v="Subvention de fonctionnement au Forem et pour la gestion du P.R.C."/>
    <s v="Subvention de fonctionnement au Forem et pour la gestion du P.R.C."/>
    <s v="18.12.41.08"/>
    <m/>
    <x v="0"/>
    <n v="96990"/>
    <n v="3.2"/>
    <s v="11. Politieke en sociale systemen, structuren en processen"/>
    <x v="7"/>
    <s v="Waals Gewest"/>
    <x v="4"/>
    <x v="11"/>
    <s v="314 Subsidies voor studies, enquêtes, onderzoek-contracten, acties n.e.g."/>
    <s v="314 Subventions pour études, enquêtes, contrats de recherche, actions n.c.a."/>
    <x v="6"/>
    <n v="3103.68"/>
  </r>
  <r>
    <s v="Subvention pour le fonctionnement des centres de compétence"/>
    <s v="Subvention pour le fonctionnement des centres de compétence"/>
    <s v="18.22.41.10"/>
    <m/>
    <x v="0"/>
    <n v="26566"/>
    <n v="42"/>
    <s v="11. Politieke en sociale systemen, structuren en processen"/>
    <x v="7"/>
    <s v="Waals Gewest"/>
    <x v="4"/>
    <x v="11"/>
    <s v="314 Subsidies voor studies, enquêtes, onderzoek-contracten, acties n.e.g."/>
    <s v="314 Subventions pour études, enquêtes, contrats de recherche, actions n.c.a."/>
    <x v="6"/>
    <n v="11157.72"/>
  </r>
  <r>
    <s v="Subsides octroyés aux acteurs wallons de la recherche dans le cadre de leur participation à des programmes internationaux"/>
    <s v="Subsides octroyés aux acteurs wallons de la recherche dans le cadre de leur participation à des programmes internationaux"/>
    <s v="18.31.01.06"/>
    <m/>
    <x v="0"/>
    <n v="8000"/>
    <n v="100"/>
    <s v="06. Industriële productie en technologie"/>
    <x v="0"/>
    <s v="Waals Gewest"/>
    <x v="4"/>
    <x v="11"/>
    <s v="410 O&amp;O-programma's en -projecten (subsidies en terugvorderbare voorschotten)"/>
    <s v="410 Programmes et projets de R&amp;D (subventions et avances récupérables)"/>
    <x v="0"/>
    <n v="8000"/>
  </r>
  <r>
    <s v="Nouvelles filières industrielles et pôles de compétitivité - subventions aux entreprises, aux universités et aux centres de recherche"/>
    <s v="Nouvelles filières industrielles et pôles de compétitivité - subventions aux entreprises, aux universités et aux centres de recherche"/>
    <s v="18.31.01.13"/>
    <m/>
    <x v="0"/>
    <n v="50000"/>
    <n v="100"/>
    <s v="06. Industriële productie en technologie"/>
    <x v="0"/>
    <s v="Waals Gewest"/>
    <x v="4"/>
    <x v="11"/>
    <s v="410 O&amp;O-programma's en -projecten (subsidies en terugvorderbare voorschotten)"/>
    <s v="410 Programmes et projets de R&amp;D (subventions et avances récupérables)"/>
    <x v="0"/>
    <n v="50000"/>
  </r>
  <r>
    <s v="Initiatives en matière de soutien aux infrastructues de recherche "/>
    <s v="Initiatives en matière de soutien aux infrastructues de recherche "/>
    <s v="18.31.01.14"/>
    <m/>
    <x v="0"/>
    <n v="2200"/>
    <n v="100"/>
    <s v="06. Industriële productie en technologie"/>
    <x v="0"/>
    <s v="Waals Gewest"/>
    <x v="4"/>
    <x v="11"/>
    <s v="410 O&amp;O-programma's en -projecten (subsidies en terugvorderbare voorschotten)"/>
    <s v="410 Programmes et projets de R&amp;D (subventions et avances récupérables)"/>
    <x v="0"/>
    <n v="2200"/>
  </r>
  <r>
    <s v="Subventions à des entreprises pour des études de faisabilité technique, la protection des droits de propriété industrielle, les services de conseil et soutien à l'innovation (y compris chercheurs FIRST)"/>
    <s v="Subventions à des entreprises pour des études de faisabilité technique, la protection des droits de propriété industrielle, les services de conseil et soutien à l'innovation (y compris chercheurs FIRST)"/>
    <s v="18.31.31.01"/>
    <m/>
    <x v="0"/>
    <n v="7500"/>
    <n v="100"/>
    <s v="06. Industriële productie en technologie"/>
    <x v="0"/>
    <s v="Waals Gewest"/>
    <x v="4"/>
    <x v="11"/>
    <s v="410 O&amp;O-programma's en -projecten (subsidies en terugvorderbare voorschotten)"/>
    <s v="410 Programmes et projets de R&amp;D (subventions et avances récupérables)"/>
    <x v="0"/>
    <n v="7500"/>
  </r>
  <r>
    <s v="Subventions à des centres collectifs de recherche pour le financement de leurs activités de recherche industrielle, recherche appliquée, développement expérimental, guidance et veille technologique (y compris les chercheurs FIRST)"/>
    <s v="Subventions à des centres collectifs de recherche pour le financement de leurs activités de recherche industrielle, recherche appliquée, développement expérimental, guidance et veille technologique (y compris les chercheurs FIRST)"/>
    <s v="18.31.31.02"/>
    <m/>
    <x v="0"/>
    <n v="5707"/>
    <n v="100"/>
    <s v="06. Industriële productie en technologie"/>
    <x v="0"/>
    <s v="Waals Gewest"/>
    <x v="4"/>
    <x v="11"/>
    <s v="410 O&amp;O-programma's en -projecten (subsidies en terugvorderbare voorschotten)"/>
    <s v="410 Programmes et projets de R&amp;D (subventions et avances récupérables)"/>
    <x v="0"/>
    <n v="5707"/>
  </r>
  <r>
    <s v="Subventions à des entreprises pour le financement de projets de recherche industrielle et de développement expérimental"/>
    <s v="Subventions à des entreprises pour le financement de projets de recherche industrielle et de développement expérimental"/>
    <s v="18.31.31.03"/>
    <m/>
    <x v="0"/>
    <n v="25000"/>
    <n v="100"/>
    <s v="06. Industriële productie en technologie"/>
    <x v="0"/>
    <s v="Waals Gewest"/>
    <x v="4"/>
    <x v="11"/>
    <s v="410 O&amp;O-programma's en -projecten (subsidies en terugvorderbare voorschotten)"/>
    <s v="410 Programmes et projets de R&amp;D (subventions et avances récupérables)"/>
    <x v="0"/>
    <n v="25000"/>
  </r>
  <r>
    <s v="Subventions accordées dans le cadre de l'accord de coopération avec la Communauté Wallonie Bruxelles (Contrat d'Avenir)"/>
    <s v="Subventions accordées dans le cadre de l'accord de coopération avec la Communauté Wallonie Bruxelles (Contrat d'Avenir)"/>
    <s v="18.31.45.01"/>
    <m/>
    <x v="0"/>
    <n v="2950"/>
    <n v="100"/>
    <s v="06. Industriële productie en technologie"/>
    <x v="0"/>
    <s v="Waals Gewest"/>
    <x v="4"/>
    <x v="11"/>
    <s v="410 O&amp;O-programma's en -projecten (subsidies en terugvorderbare voorschotten)"/>
    <s v="410 Programmes et projets de R&amp;D (subventions et avances récupérables)"/>
    <x v="0"/>
    <n v="2950"/>
  </r>
  <r>
    <s v="Subvention GIGA - Favoriser l'accès et le financement de projets wallons dans le cadre d'appels du Conseil Européen de la Recherche et du programme cadre Horizon 2020 "/>
    <s v="Subvention GIGA - Favoriser l'accès et le financement de projets wallons dans le cadre d'appels du Conseil Européen de la Recherche et du programme cadre Horizon 2020 "/>
    <s v="18.31.45.02"/>
    <m/>
    <x v="0"/>
    <n v="600"/>
    <n v="100"/>
    <s v="06. Industriële productie en technologie"/>
    <x v="0"/>
    <s v="Waals Gewest"/>
    <x v="4"/>
    <x v="11"/>
    <s v="410 O&amp;O-programma's en -projecten (subsidies en terugvorderbare voorschotten)"/>
    <s v="410 Programmes et projets de R&amp;D (subventions et avances récupérables)"/>
    <x v="0"/>
    <n v="600"/>
  </r>
  <r>
    <s v="Subventions dans le cadre de l'initiative Welbio et WISD"/>
    <s v="Subventions dans le cadre de l'initiative Welbio et WISD"/>
    <s v="18.31.45.06"/>
    <m/>
    <x v="0"/>
    <n v="12000"/>
    <n v="100"/>
    <s v="06. Industriële productie en technologie"/>
    <x v="0"/>
    <s v="Waals Gewest"/>
    <x v="4"/>
    <x v="11"/>
    <s v="410 O&amp;O-programma's en -projecten (subsidies en terugvorderbare voorschotten)"/>
    <s v="410 Programmes et projets de R&amp;D (subventions et avances récupérables)"/>
    <x v="0"/>
    <n v="12000"/>
  </r>
  <r>
    <s v="Subventions à des universités et établissements assimilés pour leurs activités de recherche industrielle et appliquée (y compris chercheurs FIRST)"/>
    <s v="Subventions à des universités et établissements assimilés pour leurs activités de recherche industrielle et appliquée (y compris chercheurs FIRST)"/>
    <s v="18.31.45.07"/>
    <m/>
    <x v="0"/>
    <n v="23536"/>
    <n v="100"/>
    <s v="06. Industriële productie en technologie"/>
    <x v="0"/>
    <s v="Waals Gewest"/>
    <x v="4"/>
    <x v="11"/>
    <s v="410 O&amp;O-programma's en -projecten (subsidies en terugvorderbare voorschotten)"/>
    <s v="410 Programmes et projets de R&amp;D (subventions et avances récupérables)"/>
    <x v="0"/>
    <n v="23536"/>
  </r>
  <r>
    <s v="Soutenir le développement expérimental dans les entreprises"/>
    <s v="Soutenir le développement expérimental dans les entreprises"/>
    <s v="18.31.81.01"/>
    <m/>
    <x v="0"/>
    <n v="85000"/>
    <n v="95"/>
    <s v="06. Industriële productie en technologie"/>
    <x v="0"/>
    <s v="Waals Gewest"/>
    <x v="4"/>
    <x v="11"/>
    <s v="410 O&amp;O-programma's en -projecten (subsidies en terugvorderbare voorschotten)"/>
    <s v="410 Programmes et projets de R&amp;D (subventions et avances récupérables)"/>
    <x v="0"/>
    <n v="80750"/>
  </r>
  <r>
    <s v="Fonds organique : Fonds destiné au soutien de la recherche, du développement et de l'innovation"/>
    <s v="Fonds organique : Fonds destiné au soutien de la recherche, du développement et de l'innovation"/>
    <s v="18.34.01.01"/>
    <m/>
    <x v="0"/>
    <n v="19200"/>
    <n v="100"/>
    <s v="06. Industriële productie en technologie"/>
    <x v="0"/>
    <s v="Waals Gewest"/>
    <x v="4"/>
    <x v="11"/>
    <s v="410 O&amp;O-programma's en -projecten (subsidies en terugvorderbare voorschotten)"/>
    <s v="410 Programmes et projets de R&amp;D (subventions et avances récupérables)"/>
    <x v="0"/>
    <n v="19200"/>
  </r>
  <r>
    <s v="Fonds structurels 2014-2020 – Mesures 2.1.1, 2.1.2 et 2.2.2 – FEDER"/>
    <s v="Fonds structurels 2014-2020 – Mesures 2.1.1, 2.1.2 et 2.2.2 – FEDER"/>
    <s v="18.31.10.03"/>
    <m/>
    <x v="0"/>
    <n v="92"/>
    <n v="100"/>
    <s v="06. Industriële productie en technologie"/>
    <x v="0"/>
    <s v="Waals Gewest"/>
    <x v="4"/>
    <x v="11"/>
    <s v="410 O&amp;O-programma's en -projecten (subsidies en terugvorderbare voorschotten)"/>
    <s v="410 Programmes et projets de R&amp;D (subventions et avances récupérables)"/>
    <x v="0"/>
    <n v="92"/>
  </r>
  <r>
    <s v="Fonds structurels 2014-2020 - Mesures 2.2.1 et 2.3.2 FEDER"/>
    <s v="Fonds structurels 2014-2020 - Mesures 2.2.1 et 2.3.2 FEDER"/>
    <s v="18.31.01.05"/>
    <m/>
    <x v="0"/>
    <n v="15423"/>
    <n v="100"/>
    <s v="06. Industriële productie en technologie"/>
    <x v="0"/>
    <s v="Waals Gewest"/>
    <x v="4"/>
    <x v="11"/>
    <s v="410 O&amp;O-programma's en -projecten (subsidies en terugvorderbare voorschotten)"/>
    <s v="410 Programmes et projets de R&amp;D (subventions et avances récupérables)"/>
    <x v="0"/>
    <n v="15423"/>
  </r>
  <r>
    <s v="Initiatives en matière de soutien aux infrastructures de recherche"/>
    <s v="Initiatives en matière de soutien aux infrastructures de recherche"/>
    <s v="18.31.45.03"/>
    <m/>
    <x v="0"/>
    <n v="174"/>
    <n v="100"/>
    <s v="06. Industriële productie en technologie"/>
    <x v="0"/>
    <s v="Waals Gewest"/>
    <x v="4"/>
    <x v="11"/>
    <s v="314 Subsidies voor studies, enquêtes, onderzoek-contracten, acties n.e.g."/>
    <s v="314 Subventions pour études, enquêtes, contrats de recherche, actions n.c.a."/>
    <x v="6"/>
    <n v="174"/>
  </r>
  <r>
    <s v="Subventions pour infrastructures partagées de recherche collective - Plan Wallon d'Investissements (PWI)"/>
    <s v="Subventions pour infrastructures partagées de recherche collective - Plan Wallon d'Investissements (PWI)"/>
    <s v="18.31.51.01"/>
    <m/>
    <x v="0"/>
    <n v="675"/>
    <n v="100"/>
    <s v="06. Industriële productie en technologie"/>
    <x v="0"/>
    <s v="Waals Gewest"/>
    <x v="4"/>
    <x v="11"/>
    <s v="410 O&amp;O-programma's en -projecten (subsidies en terugvorderbare voorschotten)"/>
    <s v="410 Programmes et projets de R&amp;D (subventions et avances récupérables)"/>
    <x v="0"/>
    <n v="675"/>
  </r>
  <r>
    <s v="Subvention en infrastructures de recherche - Secteur public étranger"/>
    <s v="Subvention en infrastructures de recherche - Secteur public étranger"/>
    <s v="18.31.54.01"/>
    <m/>
    <x v="0"/>
    <n v="5000"/>
    <n v="100"/>
    <s v="06. Industriële productie en technologie"/>
    <x v="0"/>
    <s v="Waals Gewest"/>
    <x v="4"/>
    <x v="11"/>
    <s v="410 O&amp;O-programma's en -projecten (subsidies en terugvorderbare voorschotten)"/>
    <s v="410 Programmes et projets de R&amp;D (subventions et avances récupérables)"/>
    <x v="0"/>
    <n v="5000"/>
  </r>
  <r>
    <s v="PWI : infrastructures de recherche pour les universités"/>
    <s v="PWI : infrastructures de recherche pour les universités"/>
    <s v="18.31.65.01"/>
    <m/>
    <x v="0"/>
    <n v="8300"/>
    <n v="100"/>
    <s v="13. Algemene kennisvooruitgang: O&amp;O gefinancierd uit andere bronnen dan AUF"/>
    <x v="1"/>
    <s v="Waals Gewest"/>
    <x v="4"/>
    <x v="11"/>
    <s v="314 Subsidies voor studies, enquêtes, onderzoek-contracten, acties n.e.g."/>
    <s v="314 Subventions pour études, enquêtes, contrats de recherche, actions n.c.a."/>
    <x v="6"/>
    <n v="8300"/>
  </r>
  <r>
    <s v="Fonds budgétaire : Fonds destiné au soutien de la Recherche, du développement et de l'innovation"/>
    <s v="Fonds budgétaire : Fonds destiné au soutien de la Recherche, du développement et de l'innovation"/>
    <s v="18.52.10.01"/>
    <m/>
    <x v="0"/>
    <n v="17000"/>
    <n v="100"/>
    <s v="06. Industriële productie en technologie"/>
    <x v="0"/>
    <s v="Waals Gewest"/>
    <x v="4"/>
    <x v="11"/>
    <s v="410 O&amp;O-programma's en -projecten (subsidies en terugvorderbare voorschotten)"/>
    <s v="410 Programmes et projets de R&amp;D (subventions et avances récupérables)"/>
    <x v="0"/>
    <n v="17000"/>
  </r>
  <r>
    <s v="Werkingssubsidies aan eenheden voor collectief onderzoek, universiteiten en hoger onderwijs voor de realisatie van de met O&amp;Overwante diensten (artikel 18 van de ordonnantie van 26 maart 2009)"/>
    <s v="Subventions de fonctionnement à des unités de recherche collective, universitaires et de l'enseignement supérieur pour laréalisation de services connexes à la R&amp;D (article 18 de l’ordonnance du 26 mars 2009)"/>
    <s v="02.001.34.01.3300"/>
    <m/>
    <x v="0"/>
    <n v="804"/>
    <n v="100"/>
    <s v="06. Industriële productie en technologie"/>
    <x v="0"/>
    <s v="Brussels Hoofdstedelijk Gewest"/>
    <x v="0"/>
    <x v="11"/>
    <s v="410 O&amp;O-programma's en -projecten (subsidies en terugvorderbare voorschotten)"/>
    <s v="410 Programmes et projets de R&amp;D (subventions et avances récupérables)"/>
    <x v="0"/>
    <n v="804"/>
  </r>
  <r>
    <s v="Werkingssubsidies aan ondernemingen voor precompetitief industrieel onderzoek en industrieel onderzoek (artikel 14 van deordonnantie van 26 maart 2009)"/>
    <s v="Subventions de fonctionnement aux entreprises pour des actions de recherche industrielle précompétitive et de recherche industrielle(article 14 de l’ordonnance du 26 mars 2009)"/>
    <s v="02.001.38.01.3132"/>
    <m/>
    <x v="0"/>
    <n v="149"/>
    <n v="100"/>
    <s v="06. Industriële productie en technologie"/>
    <x v="0"/>
    <s v="Brussels Hoofdstedelijk Gewest"/>
    <x v="0"/>
    <x v="11"/>
    <s v="612 Précompetitief industrieel onderzoek (ex-IWONL)"/>
    <s v="612 Recherche industrielle précompétitive (ex-IRSIA)"/>
    <x v="1"/>
    <n v="149"/>
  </r>
  <r>
    <s v="Werkingssubsidies aan ondernemingen voor preconcurrentiële ontwikkeling (artikel 15 van de ordonnantie van 26 maart 2009)"/>
    <s v="Subventions de fonctionnement aux entreprises pour développement préconcurrentiel (article 15 de l'ordonnance du  26 mars 2009)"/>
    <s v="02.001.38.05.3132"/>
    <m/>
    <x v="0"/>
    <n v="83"/>
    <n v="100"/>
    <s v="06. Industriële productie en technologie"/>
    <x v="0"/>
    <s v="Brussels Hoofdstedelijk Gewest"/>
    <x v="0"/>
    <x v="11"/>
    <s v="410 O&amp;O-programma's en -projecten (subsidies en terugvorderbare voorschotten)"/>
    <s v="410 Programmes et projets de R&amp;D (subventions et avances récupérables)"/>
    <x v="0"/>
    <n v="83"/>
  </r>
  <r>
    <s v="Werkingssubsidies aan ondernemingen voor acties omtrent industrieel onderzoek, preconcurrentiële ontwikkeling, experimentele ontwikkeling, proces- en organisatie-innovatie op het gebied van diensten"/>
    <s v="Subventions de fonctionnement aux entreprises pour des actions de recherche industrielle (article 14 de l’ordonnance du 26 mars 2009), développement préconcurrentiel, développement expérimental (article 15 de l'ordonnance du 26 mars 2009), innovation..."/>
    <s v="02.001.38.12.3132"/>
    <m/>
    <x v="0"/>
    <n v="14144"/>
    <n v="100"/>
    <s v="06. Industriële productie en technologie"/>
    <x v="0"/>
    <s v="Brussels Hoofdstedelijk Gewest"/>
    <x v="0"/>
    <x v="11"/>
    <s v="410 O&amp;O-programma's en -projecten (subsidies en terugvorderbare voorschotten)"/>
    <s v="410 Programmes et projets de R&amp;D (subventions et avances récupérables)"/>
    <x v="0"/>
    <n v="14144"/>
  </r>
  <r>
    <s v="Werkingssubsidies aan ondernemingen voor technische haalbaarheidsstudies (artikel 19 van de ordonnantie van 26 maart 2009), intellectueel eigendomsrecht (artikel 20 van de ordonnantie van 26 maart 2009), steun om beroep te doen op diensten voor advies..."/>
    <s v="Subventions de fonctionnement aux entreprises pour des études de faisabilité technique (article 19 de l'ordonnance du 26 mars 2009), droits de propriété intellectuelle (article 20 de l'ordonnance du 26 mars 2009), recours aux services de conseil et de sou"/>
    <s v="02.001.38.13.3132"/>
    <m/>
    <x v="0"/>
    <n v="208"/>
    <n v="100"/>
    <s v="06. Industriële productie en technologie"/>
    <x v="0"/>
    <s v="Brussels Hoofdstedelijk Gewest"/>
    <x v="0"/>
    <x v="11"/>
    <s v="410 O&amp;O-programma's en -projecten (subsidies en terugvorderbare voorschotten)"/>
    <s v="410 Programmes et projets de R&amp;D (subventions et avances récupérables)"/>
    <x v="0"/>
    <n v="208"/>
  </r>
  <r>
    <s v="Werkingssubsidies aan collectieve onderzoekseenheden, universiteiten en hogescholen voor de realisatie van diensten verwant met O&amp;O(artikel 18 van de ordonnantie van 26 maart 2009), voor internationale partnerships (artikel 23…"/>
    <s v="Subventions de fonctionnement à des unités de recherche collective, universitaires et de l'enseignement supérieur pour la réalisation de services connexes à la R&amp;D (art. 18 de l'ordonnance du 26 mars 2009),pour des partenariats internationaux (art. 23 de…"/>
    <s v="02.001.53.06.4430"/>
    <m/>
    <x v="0"/>
    <n v="2757"/>
    <n v="100"/>
    <s v="13. Algemene kennisvooruitgang: O&amp;O gefinancierd uit andere bronnen dan AUF"/>
    <x v="1"/>
    <s v="Brussels Hoofdstedelijk Gewest"/>
    <x v="0"/>
    <x v="11"/>
    <s v="410 O&amp;O-programma's en -projecten (subsidies en terugvorderbare voorschotten)"/>
    <s v="410 Programmes et projets de R&amp;D (subventions et avances récupérables)"/>
    <x v="0"/>
    <n v="2757"/>
  </r>
  <r>
    <s v="Werkingssubsidies aan de gewestelijke geconsolideerde v.z.w’s voor ontwikkelings-, demonstratie- en valorisatie acties op het vlakvan het wetenschappelijk onderzoek"/>
    <s v="Subventions de fonctionnement aux a.s.b.l. régionales consolidées pour des actions de développement, de démonstration et devalorisation dans le domaine de la recherche scientifique"/>
    <s v="02.002.15.01.4160"/>
    <m/>
    <x v="0"/>
    <n v="318"/>
    <n v="100"/>
    <s v="13. Algemene kennisvooruitgang: O&amp;O gefinancierd uit andere bronnen dan AUF"/>
    <x v="1"/>
    <s v="Brussels Hoofdstedelijk Gewest"/>
    <x v="0"/>
    <x v="11"/>
    <s v="410 O&amp;O-programma's en -projecten (subsidies en terugvorderbare voorschotten)"/>
    <s v="410 Programmes et projets de R&amp;D (subventions et avances récupérables)"/>
    <x v="0"/>
    <n v="318"/>
  </r>
  <r>
    <s v="Werkingssubsidies aan vzw's voor acties in verband met onderzoek (inclusief acties inzake het collectief onderzoek en de technologische sturing), ontwikkeling, demonstratie en valorisatie op het vlak van het wetenschappelijk onderzoek (inclusief…"/>
    <s v="Subventions de fonctionnement aux asbl pour des actions de recherche (y compris les actions de recherches collectives et de guidancetechnologique), de développement, de démonstration et de valorisation dans le domaine de la rech. Scient. (y compris..."/>
    <s v="02.002.34.07.3300"/>
    <m/>
    <x v="0"/>
    <n v="6917"/>
    <n v="100"/>
    <s v="13. Algemene kennisvooruitgang: O&amp;O gefinancierd uit andere bronnen dan AUF"/>
    <x v="1"/>
    <s v="Brussels Hoofdstedelijk Gewest"/>
    <x v="0"/>
    <x v="11"/>
    <s v="410 O&amp;O-programma's en -projecten (subsidies en terugvorderbare voorschotten)"/>
    <s v="410 Programmes et projets de R&amp;D (subventions et avances récupérables)"/>
    <x v="0"/>
    <n v="6917"/>
  </r>
  <r>
    <s v="Werkingssubsidies aan universiteiten en hogescholen voor acties in verband met onderzoek, ontwikkeling, demonstratie en valorisatie op het vlak van het wetenschappelijk onderzoek (inclusief deze medegefinancierd door de EU); alsook…"/>
    <s v="Subventions de fonctionnement aux universités et aux hautes écoles pour des actions de recherche, de développement, de démonstrationet de valorisation dans le domaine de la recherche scientifique (y compris celles cofinancées par l'UE) ; ainsi que…"/>
    <s v="02.002.53.05.4430"/>
    <m/>
    <x v="0"/>
    <n v="13683"/>
    <n v="100"/>
    <s v="13. Algemene kennisvooruitgang: O&amp;O gefinancierd uit andere bronnen dan AUF"/>
    <x v="1"/>
    <s v="Brussels Hoofdstedelijk Gewest"/>
    <x v="0"/>
    <x v="11"/>
    <s v="410 O&amp;O-programma's en -projecten (subsidies en terugvorderbare voorschotten)"/>
    <s v="410 Programmes et projets de R&amp;D (subventions et avances récupérables)"/>
    <x v="0"/>
    <n v="13683"/>
  </r>
  <r>
    <s v="Werkingssubsidies aan universiteiten en hogescholen voor het programma &quot;Prospective Research for Brussels&quot; en voor het programma&quot;B2B - Brains back to Brussels&quot;."/>
    <s v="Subventions de fonctionnement aux universités et hautes écoles pour le programme &quot;Prospective Research for Brussels&quot; et pour leprogrammes &quot;B2B Brains back to Brussels&quot;."/>
    <s v="02.003.53.03.4430"/>
    <m/>
    <x v="0"/>
    <n v="3560"/>
    <n v="100"/>
    <s v="13. Algemene kennisvooruitgang: O&amp;O gefinancierd uit andere bronnen dan AUF"/>
    <x v="1"/>
    <s v="Brussels Hoofdstedelijk Gewest"/>
    <x v="0"/>
    <x v="11"/>
    <s v="410 O&amp;O-programma's en -projecten (subsidies en terugvorderbare voorschotten)"/>
    <s v="410 Programmes et projets de R&amp;D (subventions et avances récupérables)"/>
    <x v="0"/>
    <n v="3560"/>
  </r>
  <r>
    <s v="Werkingssubsidie aan Citydev.brussels voor de financiering van projecten in het kader van de ontwikkeling van digitale vervaardigingsateliers (FabLab - gedelegeerde opdracht)"/>
    <s v="Subvention de fonctionnement à Citydev.brussels pour le financement de projets dans le cadre du développement d'ateliers de fabrication numérique (FabLab – mission déléguée)"/>
    <s v="14.002.19.02.0310"/>
    <m/>
    <x v="0"/>
    <n v="142"/>
    <n v="100"/>
    <s v="06. Industriële productie en technologie"/>
    <x v="0"/>
    <s v="Brussels Hoofdstedelijk Gewest"/>
    <x v="0"/>
    <x v="11"/>
    <s v="323 Subsidies aan instellingen en verenigingen n.e.g."/>
    <s v="323 Subventions aux institutions et associations n.c.a."/>
    <x v="6"/>
    <n v="142"/>
  </r>
  <r>
    <s v="Werkingssubsidie aan citydev.brussels (GOMB) voor de animatie en coördinatie van de koepel van kweekgebouwen – Gedelegeerde opdracht"/>
    <s v="Subvention de fonctionnement à citydev.brussels (SDRB) pour l’animation et la coordination de la coupole des incubateurs – Mission déléguée"/>
    <s v="14.002.19.03.0310"/>
    <m/>
    <x v="0"/>
    <n v="30"/>
    <n v="100"/>
    <s v="06. Industriële productie en technologie"/>
    <x v="0"/>
    <s v="Brussels Hoofdstedelijk Gewest"/>
    <x v="0"/>
    <x v="11"/>
    <s v="323 Subsidies aan instellingen en verenigingen n.e.g."/>
    <s v="323 Subventions aux institutions et associations n.c.a."/>
    <x v="6"/>
    <n v="30"/>
  </r>
  <r>
    <s v="Investeringssubsidie aan Citydev.brussels voor de financiering van projecten in het kader van de ontwikkeling van digitale vervaardigingsateliers (FabLab - gedelegeerde opdracht)"/>
    <s v="Subvention d'investissement à Citydev.brussels pour le financement de projets dans le cadre du développement d'ateliers de fabrication numérique (FabLab – mission déléguée)"/>
    <s v="14.002.20.02.0310"/>
    <m/>
    <x v="0"/>
    <n v="84"/>
    <n v="100"/>
    <s v="06. Industriële productie en technologie"/>
    <x v="0"/>
    <s v="Brussels Hoofdstedelijk Gewest"/>
    <x v="0"/>
    <x v="11"/>
    <s v="323 Subsidies aan instellingen en verenigingen n.e.g."/>
    <s v="323 Subventions aux institutions et associations n.c.a."/>
    <x v="6"/>
    <n v="84"/>
  </r>
  <r>
    <s v="Werkingssubsidies aan de kweekgebouwen"/>
    <s v="Subventions de fonctionnement aux incubateurs"/>
    <s v="14.002.38.01.3132"/>
    <m/>
    <x v="0"/>
    <n v="1035"/>
    <n v="100"/>
    <s v="06. Industriële productie en technologie"/>
    <x v="0"/>
    <s v="Brussels Hoofdstedelijk Gewest"/>
    <x v="0"/>
    <x v="11"/>
    <s v="323 Subsidies aan instellingen en verenigingen n.e.g."/>
    <s v="323 Subventions aux institutions et associations n.c.a."/>
    <x v="6"/>
    <n v="1035"/>
  </r>
  <r>
    <s v="Investeringssubsidies aan de incubatoren"/>
    <s v="Subventions d'investissements aux incubateurs"/>
    <s v="14.002.39.01.5110"/>
    <m/>
    <x v="0"/>
    <n v="1089"/>
    <n v="100"/>
    <s v="06. Industriële productie en technologie"/>
    <x v="0"/>
    <s v="Brussels Hoofdstedelijk Gewest"/>
    <x v="0"/>
    <x v="11"/>
    <s v="323 Subsidies aan instellingen en verenigingen n.e.g."/>
    <s v="323 Subventions aux institutions et associations n.c.a."/>
    <x v="6"/>
    <n v="1089"/>
  </r>
  <r>
    <s v="Deelneming in de privé maatschappijen voor de exploitatie van de incubatoren"/>
    <s v="Participation dans les sociétés privées d'exploitation des incubateurs"/>
    <s v="14.002.41.01.8142"/>
    <m/>
    <x v="0"/>
    <n v="4000"/>
    <n v="100"/>
    <s v="06. Industriële productie en technologie"/>
    <x v="0"/>
    <s v="Brussels Hoofdstedelijk Gewest"/>
    <x v="0"/>
    <x v="11"/>
    <s v="313 Subsidies aan instellingen en verenigingen n.e.g."/>
    <s v="313 Subventions aux institutions et associations n.c.a."/>
    <x v="6"/>
    <n v="4000"/>
  </r>
  <r>
    <s v="Kapitaalparticipaties in vennootschappen of in fondsen die de oprichting en de ontwikkeling van universitaire spin-offs en andere jonge innovatieve ondernemingen moeten ondersteunen"/>
    <s v="Participations en capital dans des sociétés ou dans des fonds destinés à soutenir la création et le développement de spin-offs universitaires et autres jeunes entreprises innovantes"/>
    <s v="14.002.41.02.8142"/>
    <m/>
    <x v="0"/>
    <n v="3000"/>
    <n v="100"/>
    <s v="06. Industriële productie en technologie"/>
    <x v="0"/>
    <s v="Brussels Hoofdstedelijk Gewest"/>
    <x v="0"/>
    <x v="11"/>
    <s v="313 Subsidies aan instellingen en verenigingen n.e.g."/>
    <s v="313 Subventions aux institutions et associations n.c.a."/>
    <x v="6"/>
    <n v="3000"/>
  </r>
  <r>
    <s v="Werkingssubsidies aan eenheden voor collectief onderzoek, universiteiten en hoger onderwijs voor de realisatie van de met O&amp;Overwante diensten (artikel 18 van de ordonnantie van 26 maart 2009)"/>
    <s v="Subventions de fonctionnement à des unités de recherche collective, universitaires et de l'enseignement supérieur pour laréalisation de services connexes à la R&amp;D (article 18 de l’ordonnance du 26 mars 2009)"/>
    <s v="02.001.34.01.3300"/>
    <m/>
    <x v="0"/>
    <n v="420"/>
    <n v="100"/>
    <s v="06. Industriële productie en technologie"/>
    <x v="0"/>
    <s v="Brussels Hoofdstedelijk Gewest"/>
    <x v="0"/>
    <x v="12"/>
    <s v="410 O&amp;O-programma's en -projecten (subsidies en terugvorderbare voorschotten)"/>
    <s v="410 Programmes et projets de R&amp;D (subventions et avances récupérables)"/>
    <x v="0"/>
    <n v="420"/>
  </r>
  <r>
    <s v="Werkingssubsidies aan ondernemingen voor precompetitief industrieel onderzoek en industrieel onderzoek (artikel 14 van deordonnantie van 26 maart 2009)"/>
    <s v="Subventions de fonctionnement aux entreprises pour des actions de recherche industrielle précompétitive et de recherche industrielle(article 14 de l’ordonnance du 26 mars 2009)"/>
    <s v="02.001.38.01.3132"/>
    <m/>
    <x v="0"/>
    <n v="310"/>
    <n v="100"/>
    <s v="06. Industriële productie en technologie"/>
    <x v="0"/>
    <s v="Brussels Hoofdstedelijk Gewest"/>
    <x v="0"/>
    <x v="12"/>
    <s v="612 Précompetitief industrieel onderzoek (ex-IWONL)"/>
    <s v="612 Recherche industrielle précompétitive (ex-IRSIA)"/>
    <x v="1"/>
    <n v="310"/>
  </r>
  <r>
    <s v="Werkingssubsidies aan ondernemingen voor preconcurrentiële ontwikkeling (artikel 15 van de ordonnantie van 26 maart 2009)"/>
    <s v="Subventions de fonctionnement aux entreprises pour le développement préconcurrentiel (article 15 de l'ordonnance du  26 mars 2009)"/>
    <s v="02.001.38.05.3132"/>
    <m/>
    <x v="0"/>
    <n v="126"/>
    <n v="100"/>
    <s v="06. Industriële productie en technologie"/>
    <x v="0"/>
    <s v="Brussels Hoofdstedelijk Gewest"/>
    <x v="0"/>
    <x v="12"/>
    <s v="410 O&amp;O-programma's en -projecten (subsidies en terugvorderbare voorschotten)"/>
    <s v="410 Programmes et projets de R&amp;D (subventions et avances récupérables)"/>
    <x v="0"/>
    <n v="126"/>
  </r>
  <r>
    <s v="Werkingssubsidies aan innovatieve KMO's Starters (artikel 21 van deordonnantie van 26 maart 2009)"/>
    <s v="Subventions de fonctionnement à des jeunes PME innovantes (article 21de l'ordonnance du 26 mars 2009)"/>
    <s v="02.001.38.08.3132"/>
    <m/>
    <x v="0"/>
    <n v="5"/>
    <n v="100"/>
    <s v="06. Industriële productie en technologie"/>
    <x v="0"/>
    <s v="Brussels Hoofdstedelijk Gewest"/>
    <x v="0"/>
    <x v="12"/>
    <s v="410 O&amp;O-programma's en -projecten (subsidies en terugvorderbare voorschotten)"/>
    <s v="410 Programmes et projets de R&amp;D (subventions et avances récupérables)"/>
    <x v="0"/>
    <n v="5"/>
  </r>
  <r>
    <s v="Werkingssubsidies aan ondernemingen voor acties omtrent industrieel onderzoek (art. 14 van de ordonnantie van 26/03/2009), preconcurrentiële ontwikkeling, experimentele ontwikkeling (art. 15 van de ordonnantie van 26/03/2009), innovatie…"/>
    <s v="Subventions de fonctionnement aux entrepr. pour des actions de recherche industrielle (art. 14 de l’ordonnance du 26/03/2009), développement préconcurrentiel, développement expérimental (art. 15 de l'ordonnance du 26/03/2009), innovation..."/>
    <s v="02.001.38.12.3132"/>
    <m/>
    <x v="0"/>
    <n v="15254"/>
    <n v="100"/>
    <s v="06. Industriële productie en technologie"/>
    <x v="0"/>
    <s v="Brussels Hoofdstedelijk Gewest"/>
    <x v="0"/>
    <x v="12"/>
    <s v="410 O&amp;O-programma's en -projecten (subsidies en terugvorderbare voorschotten)"/>
    <s v="410 Programmes et projets de R&amp;D (subventions et avances récupérables)"/>
    <x v="0"/>
    <n v="15254"/>
  </r>
  <r>
    <s v="Werkingssubsidies aan ondernemingen voor technische haalbaarheidsstudies (art. 19 van de ordonnantie van 26/03/2009), intellectueel eigendomsrecht (art. 20 van de ordonnantie van 26/03/2009), steun om beroep te doen op diensten voor advies..."/>
    <s v="Subventions de fonctionnement aux entreprises pour des études de faisabilité technique (art. 19 de l'ordonnance du 26/03/2009), droits de propriété intellectuelle (art. 20 de l'ordonnance du 26/03/2009), recours aux services de conseil et de sou"/>
    <s v="02.001.38.13.3132"/>
    <m/>
    <x v="0"/>
    <n v="438"/>
    <n v="100"/>
    <s v="06. Industriële productie en technologie"/>
    <x v="0"/>
    <s v="Brussels Hoofdstedelijk Gewest"/>
    <x v="0"/>
    <x v="12"/>
    <s v="410 O&amp;O-programma's en -projecten (subsidies en terugvorderbare voorschotten)"/>
    <s v="410 Programmes et projets de R&amp;D (subventions et avances récupérables)"/>
    <x v="0"/>
    <n v="438"/>
  </r>
  <r>
    <s v="Werkingssubsidies aan collectieve onderzoekseenheden, universiteiten en hogescholen voor de realisatie van diensten verwant met O&amp;O(artikel 18 van de ordonnantie van 26 maart 2009), voor internationale partnerships (artikel 23…"/>
    <s v="Subventions de fonctionnement à des unités de recherche collective, universitaires et de l'enseignement supérieur pour la réalisation de services connexes à la R&amp;D (art. 18 de l'ordonnance du 26 mars 2009),pour des partenariats internat. (art. 23 de…"/>
    <s v="02.001.53.06.4430"/>
    <m/>
    <x v="0"/>
    <n v="1608"/>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1608"/>
  </r>
  <r>
    <s v="Werkingssubsidies aan collectieve onderzoekseenh., univers. en hogescholen voor de realisatie van diensten verwant met O&amp;O (art. 18 vd ordon. van 26/03/2009), voor internationale partnerships (art. 23 vd ordon. van 26/03/2009) - Fr. Gem."/>
    <s v="Subventions de fonctionnement à des unités de rech. coll., univers. et de l'ens. supér. pour la réalisation de serv. connexes à la R&amp;D (art. 18 de l'ordon. du 26/03/2009), pour des partenariats internat. (art. 23 de l'ordon. du 26/03/2009) - Comm. fr."/>
    <s v="02.001.53.07.4524"/>
    <m/>
    <x v="0"/>
    <n v="2080"/>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2080"/>
  </r>
  <r>
    <s v="Werkingssubsidies aan collectieve onderzoekseenh., univers. en hogescholen voor de realisatie van diensten verwant met O&amp;O (art. 18 vd ordon. van 26/03/2009), voor internationale partnerships (art. 23 vd ordon. van 26/03/2009) - Vl. Gem."/>
    <s v="Subventions de fonctionnement à des unités de rech. coll., univers. et de l'ens. supér. pour la réalisation de serv. connexes à la R&amp;D (art. 18 de l'ordon. du 26/03/2009), pour des partenariats internat. (art. 23 de l'ordon. du 26/03/2009) - Comm. fl."/>
    <s v="02.001.53.08.4525"/>
    <m/>
    <x v="0"/>
    <n v="965"/>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965"/>
  </r>
  <r>
    <s v="Werkingssubsidies aan de gewestelijke geconsolideerde v.z.w’s voor ontwikkelings-, demonstratie- en valorisatieacties op het vlak van het wetenschappelijk onderzoek"/>
    <s v="Subventions de fonctionnement aux a.s.b.l. régionales consolidées pour des actions de développement, de démonstration et de valorisation dans le domaine de la recherche scientifique"/>
    <s v="02.002.15.01.4160"/>
    <m/>
    <x v="0"/>
    <n v="601"/>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601"/>
  </r>
  <r>
    <s v="Werkingssubsidies aan gemeentes voor onderzoek, ontwikkeling, acties of studies, of voor  demonstratie en valorisatie in het domein van wetenschappelijk onderzoek en wetenschapssensibilisering met economische doeleinden"/>
    <s v="Subventions de fonctionnement aux communes pour des recherches, développements , actions ou études, ou de la démonstration et de la valorisation dans le domaine de la rech. scientifique et de la sensibilisation aux sciences à finalité économique"/>
    <s v="02.002.27.02.4322"/>
    <m/>
    <x v="0"/>
    <n v="182"/>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182"/>
  </r>
  <r>
    <s v="Werkingssubsidies voor intergewestelijk collectief onderzoek en technologische sturing"/>
    <s v="Subventions de fonctionnement pour des actions interrégionales de recherche collective et de guidance technologique"/>
    <s v="02.002.34.03.4322"/>
    <m/>
    <x v="0"/>
    <n v="25"/>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25"/>
  </r>
  <r>
    <s v="Werkingssubsidies aan vzw's voor acties in verband met onderz. (incl. acties inzake het coll. onderz. en de technologische sturing), ontwikkeling, demonstratie en valorisatie op het vlak van het wetensch. onderz. (incl. deze medegefinancierd door de EU)."/>
    <s v="Subventions de fonction. aux asbl pour des actions de rech. (y compris les actions de rech. coll. et de guidance technol.), de développement, de démonstration et de valorisation dans le domaine de la rech. scient. (y compris celles cofinancées par l'UE)."/>
    <s v="02.002.34.07.3300"/>
    <m/>
    <x v="0"/>
    <n v="6063"/>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6063"/>
  </r>
  <r>
    <s v="Inkomensoverdrachten aan lidstaten van de EU (overheden) in het kader van het EuroHPC-project"/>
    <s v="Transferts de revenus aux pays membres de l’UE (administrations publiques) dans le cadre du projet EuroHPC"/>
    <s v="02.002.49.01.3520"/>
    <m/>
    <x v="0"/>
    <n v="2000"/>
    <n v="100"/>
    <s v="13. Algemene kennisvooruitgang: O&amp;O gefinancierd uit andere bronnen dan AUF"/>
    <x v="1"/>
    <s v="Brussels Hoofdstedelijk Gewest"/>
    <x v="0"/>
    <x v="12"/>
    <s v="730 Andere programma's en projecten op internationaal vlak"/>
    <s v="730 Autres programmes et projets au niveau international"/>
    <x v="3"/>
    <n v="2000"/>
  </r>
  <r>
    <s v="Werkingssubsidies aan universiteiten en hogescholen voor meerjarige impulsprogramma's"/>
    <s v="Subventions de fonctionnement aux universités ou hautes écoles pour des programmes pluriannuels d'impulsion"/>
    <s v="02.002.53.03.4430"/>
    <m/>
    <x v="0"/>
    <n v="295"/>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295"/>
  </r>
  <r>
    <s v="Werkingssubsidies aan universiteiten en hogescholen voor acties in verband met onderzoek, ontwikkeling, demonstratie en valorisatie op het vlak van het wetenschappelijk onderzoek (inclusief deze medegefinancierd door de EU); alsook…"/>
    <s v="Subventions de fonctionnement aux universités et aux hautes écoles pour des actions de recherche, de développement, de démonstrationet de valorisation dans le domaine de la recherche scientifique (y compris celles cofinancées par l'UE); ainsi que…"/>
    <s v="02.002.53.05.4430"/>
    <m/>
    <x v="0"/>
    <n v="6273"/>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6273"/>
  </r>
  <r>
    <s v="Werkingssubsidies aan universiteiten en hogescholen voor acties in verband met onderzoek, ontwikkeling, demonstratie en valorisatie op het vlak van het wetensch. onderz. (inclusief deze medegefinancierd door de EU); alsook... - Fr. Gem."/>
    <s v="Subventions de fonctionnement aux universités et aux hautes écoles pour des actions de recherche, de développement, de démonstration et de valorisation dans le domaine de la rech. scient. (y compris celles cofinancées par l'UE) ; ainsi que... - Comm. fr."/>
    <s v="02.002.53.06.4524"/>
    <m/>
    <x v="0"/>
    <n v="2386"/>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2386"/>
  </r>
  <r>
    <s v="Werkingssubsidies aan universiteiten en hogescholen voor acties in verband met onderzoek, ontwikkeling, demonstratie en valorisatie op het vlak van het wetensch. onderz. (inclusief deze medegefinancierd door de EU); alsook... - Vl. Gem."/>
    <s v="Subventions de fonctionnement aux universités et aux hautes écoles pour des actions de recherche, de développement, de démonstration et de valorisation dans le domaine de la rech. scient. (y compris celles cofinancées par l'UE) ; ainsi que... - Comm. fl."/>
    <s v="02.002.53.07.4525"/>
    <m/>
    <x v="0"/>
    <n v="1958"/>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1958"/>
  </r>
  <r>
    <s v="Werkingssubsidies aan universiteiten en hogescholen voor acties in verband met onderzoek, ontwikkeling, demonstratie envalorisatieophet vlak van het wetenschappelijk onderzoek (inclusief deze medegefinancierd door de EU); alsook voor het programma&quot;Spin-of"/>
    <s v="Subventions de fonctionnement aux universités et aux hautes écoles pour des actions de recherche, de développement, dedémonstrationet de valorisation dans le domaine de la recherche scientifique (y compris celles cofinancées par l'UE) ; ainsi quepour lepr"/>
    <s v="02.002.53.08.4540"/>
    <m/>
    <x v="0"/>
    <n v="277"/>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277"/>
  </r>
  <r>
    <s v="Werkingssubsidies aan de geconsolideerde autonome bestuursinstellingen voor onderzoek, acties of studies in het domein van hetwetenschappelijk onderzoek en de wetenschapssensibilisering, met niet-economische doeleinden"/>
    <s v="Subventions de fonctionnement aux organismes administratifs publics consolidés pour des recherches, actions ou études dans ledomaine de la recherche scientifique et de la sensibilisation aux sciences, sans finalité économique"/>
    <s v="02.003.15.01.4140"/>
    <m/>
    <x v="0"/>
    <n v="175"/>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175"/>
  </r>
  <r>
    <s v="Werkingssubsidies aan de federale overheid voor onderzoek, acties of studies in het domein van het wetenschappelijk onderzoek en dewetenschapssensibilisering, met niet-economische doeleinden"/>
    <s v="subventions de fonctionnement au pouvoir fédéral pour des recherches, actions ou études dans le domaine de la recherche scientifiqueet la sensibilisation aux sciences, sans finalité économique"/>
    <s v="02.003.42.02.4540"/>
    <m/>
    <x v="0"/>
    <n v="3"/>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3"/>
  </r>
  <r>
    <s v="Werkingssubsidies aan universiteiten en hogescholen voor het programma &quot;Prospective Research for Brussels&quot; en voor het programma&quot;B2B - Brains back to Brussels&quot;."/>
    <s v="Subventions de fonctionnement aux universités et hautes écoles pour le programme &quot;Prospective Research for Brussels&quot; et pour leprogrammes &quot;B2B Brains back to Brussels&quot;."/>
    <s v="02.003.53.03.4430"/>
    <m/>
    <x v="0"/>
    <n v="4972"/>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4972"/>
  </r>
  <r>
    <s v="Werkingssubsidies aan universiteiten en hogescholen voor het programma &quot;Prospective Research for Brussels&quot; en voor het programma&quot;B2B - Brains back to Brussels&quot; - Franse Gemeenschap"/>
    <s v="Subventions de fonctionnement aux universités et hautes écoles pour le programme &quot;Prospective Research for Brussels&quot; et pour leprogramme &quot;B2B Brains back to Brussels&quot; - Communauté française"/>
    <s v="02.003.53.06.4524"/>
    <m/>
    <x v="0"/>
    <n v="1013"/>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1013"/>
  </r>
  <r>
    <s v="Werkingssubsidies aan universiteiten en hogescholen voor het programma &quot;Prospective Research for Brussels&quot; en voor het programma&quot;B2B - Brains back to Brussels&quot; - Vlaamse Gemeenschap"/>
    <s v="Subventions de fonctionnement aux universités et hautes écoles pour le programme &quot;Prospective Research for Brussels&quot; et pour leprogramme &quot;B2B Brains back to Brussels&quot; - Communauté flamande"/>
    <s v="02.003.53.07.4525"/>
    <m/>
    <x v="0"/>
    <n v="220"/>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220"/>
  </r>
  <r>
    <s v="Werkingssubsidies aan de GOB's voor onderzoek, acties of studies in het domein van het wetenschappelijk onderzoek en dewetenschapssensibilisering, met niet-economische doeleinden"/>
    <s v="Subventions de fonctionnement aux SPRB pour des recherches, actions ou études dans le domaine de la recherche scientifique et lasensibilisation aux sciences, sans finalité économique"/>
    <s v="02.003.56.01.4140"/>
    <m/>
    <x v="0"/>
    <n v="107"/>
    <n v="100"/>
    <s v="13. Algemene kennisvooruitgang: O&amp;O gefinancierd uit andere bronnen dan AUF"/>
    <x v="1"/>
    <s v="Brussels Hoofdstedelijk Gewest"/>
    <x v="0"/>
    <x v="12"/>
    <s v="410 O&amp;O-programma's en -projecten (subsidies en terugvorderbare voorschotten)"/>
    <s v="410 Programmes et projets de R&amp;D (subventions et avances récupérables)"/>
    <x v="0"/>
    <n v="107"/>
  </r>
  <r>
    <s v="Werkingssubsidie aan Citydev.brussels voor de financiering van projecten in het kader van de ontwikkeling van digitale vervaardigingsateliers (FabLab - gedelegeerde opdracht)"/>
    <s v="Subvention de fonctionnement à Citydev.brussels pour le financement de projets dans le cadre du développement d'ateliers de fabrication numérique (FabLab – mission déléguée)"/>
    <s v="14.002.19.02.0310"/>
    <m/>
    <x v="0"/>
    <n v="358"/>
    <n v="100"/>
    <s v="06. Industriële productie en technologie"/>
    <x v="0"/>
    <s v="Brussels Hoofdstedelijk Gewest"/>
    <x v="0"/>
    <x v="12"/>
    <s v="323 Subsidies aan instellingen en verenigingen n.e.g."/>
    <s v="323 Subventions aux institutions et associations n.c.a."/>
    <x v="6"/>
    <n v="358"/>
  </r>
  <r>
    <s v="Werkingssubsidie aan citydev.brussels (GOMB) voor de animatie en coördinatie van de koepel van kweekgebouwen – Gedelegeerde opdracht"/>
    <s v="Subvention de fonctionnement à citydev.brussels (SDRB) pour l’animation et la coordination de la coupole des incubateurs – Mission déléguée"/>
    <s v="14.002.19.03.0310"/>
    <m/>
    <x v="0"/>
    <n v="53"/>
    <n v="100"/>
    <s v="06. Industriële productie en technologie"/>
    <x v="0"/>
    <s v="Brussels Hoofdstedelijk Gewest"/>
    <x v="0"/>
    <x v="12"/>
    <s v="323 Subsidies aan instellingen en verenigingen n.e.g."/>
    <s v="323 Subventions aux institutions et associations n.c.a."/>
    <x v="6"/>
    <n v="53"/>
  </r>
  <r>
    <s v="Investeringssubsidie aan Citydev.brussels voor de financiering van projecten in het kader van de ontwikkeling van digitale vervaardigingsateliers (FabLab - gedelegeerde opdracht)"/>
    <s v="Subvention d'investissement à Citydev.brussels pour le financement de projets dans le cadre du développement d'ateliers de fabrication numérique (FabLab – mission déléguée)"/>
    <s v="14.002.20.02.0310"/>
    <m/>
    <x v="0"/>
    <n v="108"/>
    <n v="100"/>
    <s v="06. Industriële productie en technologie"/>
    <x v="0"/>
    <s v="Brussels Hoofdstedelijk Gewest"/>
    <x v="0"/>
    <x v="12"/>
    <s v="323 Subsidies aan instellingen en verenigingen n.e.g."/>
    <s v="323 Subventions aux institutions et associations n.c.a."/>
    <x v="6"/>
    <n v="108"/>
  </r>
  <r>
    <s v="Werkingssubsidies aan de kweekgebouwen"/>
    <s v="Subventions de fonctionnement aux incubateurs"/>
    <s v="14.002.38.01.3132"/>
    <m/>
    <x v="0"/>
    <n v="1035"/>
    <n v="100"/>
    <s v="06. Industriële productie en technologie"/>
    <x v="0"/>
    <s v="Brussels Hoofdstedelijk Gewest"/>
    <x v="0"/>
    <x v="12"/>
    <s v="323 Subsidies aan instellingen en verenigingen n.e.g."/>
    <s v="323 Subventions aux institutions et associations n.c.a."/>
    <x v="6"/>
    <n v="1035"/>
  </r>
  <r>
    <s v="Investeringssubsidies aan de incubatoren"/>
    <s v="Subventions d'investissements aux incubateurs"/>
    <s v="14.002.39.01.5110"/>
    <m/>
    <x v="0"/>
    <n v="1089"/>
    <n v="100"/>
    <s v="06. Industriële productie en technologie"/>
    <x v="0"/>
    <s v="Brussels Hoofdstedelijk Gewest"/>
    <x v="0"/>
    <x v="12"/>
    <s v="323 Subsidies aan instellingen en verenigingen n.e.g."/>
    <s v="323 Subventions aux institutions et associations n.c.a."/>
    <x v="6"/>
    <n v="1089"/>
  </r>
  <r>
    <s v="Deelneming in de privé maatschappijen voor de exploitatie van de incubatoren"/>
    <s v="Participation dans les sociétés privées d'exploitation des incubateurs"/>
    <s v="14.002.41.01.8142"/>
    <m/>
    <x v="0"/>
    <n v="4000"/>
    <n v="100"/>
    <s v="06. Industriële productie en technologie"/>
    <x v="0"/>
    <s v="Brussels Hoofdstedelijk Gewest"/>
    <x v="0"/>
    <x v="12"/>
    <s v="313 Subsidies aan instellingen en verenigingen n.e.g."/>
    <s v="313 Subventions aux institutions et associations n.c.a."/>
    <x v="6"/>
    <n v="4000"/>
  </r>
  <r>
    <s v="Kapitaalparticipaties in vennootschappen of in fondsen die de oprichting en de ontwikkeling van universitaire spin-offs en andere jonge innovatieve ondernemingen moeten ondersteunen"/>
    <s v="Participations en capital dans des sociétés ou dans des fonds destinés à soutenir la création et le développement de spin-offs universitaires et autres jeunes entreprises innovantes"/>
    <s v="14.002.41.02.8142"/>
    <m/>
    <x v="0"/>
    <n v="3000"/>
    <n v="100"/>
    <s v="06. Industriële productie en technologie"/>
    <x v="0"/>
    <s v="Brussels Hoofdstedelijk Gewest"/>
    <x v="0"/>
    <x v="12"/>
    <s v="313 Subsidies aan instellingen en verenigingen n.e.g."/>
    <s v="313 Subventions aux institutions et associations n.c.a."/>
    <x v="6"/>
    <n v="3000"/>
  </r>
  <r>
    <s v="Dotation à WBI"/>
    <s v="Dotation à WBI"/>
    <n v="14114101"/>
    <m/>
    <x v="0"/>
    <n v="38336"/>
    <n v="2"/>
    <s v="09. Opvoeding"/>
    <x v="2"/>
    <s v="Franse Gemeenschap"/>
    <x v="1"/>
    <x v="12"/>
    <s v="322 Administratie, controle, commissies, jury's..."/>
    <s v="322 Administration, contrôle, commissions, jurys..."/>
    <x v="6"/>
    <n v="766.72"/>
  </r>
  <r>
    <s v="Subvention ONE"/>
    <s v="Subvention ONE"/>
    <n v="19114101"/>
    <m/>
    <x v="0"/>
    <n v="499575"/>
    <n v="1"/>
    <s v="07. Gezondheid"/>
    <x v="4"/>
    <s v="Franse Gemeenschap"/>
    <x v="1"/>
    <x v="12"/>
    <s v="313 Subsidies aan instellingen en verenigingen n.e.g."/>
    <s v="313 Subventions aux institutions et associations n.c.a."/>
    <x v="6"/>
    <n v="4995.75"/>
  </r>
  <r>
    <s v="Dép. Culture...enquêtes..."/>
    <s v="Dép. Culture...enquêtes..."/>
    <n v="20111220"/>
    <m/>
    <x v="0"/>
    <n v="262"/>
    <n v="55"/>
    <s v="10. Cultuur, recreatie, godsdienst en media"/>
    <x v="5"/>
    <s v="Franse Gemeenschap"/>
    <x v="1"/>
    <x v="12"/>
    <s v="324 Subsidies voor studies, enquêtes, expertise-contracten, onderzoekcontracten, acties n.e.g."/>
    <s v="324 Subventions pour études, enquêtes, contrats d'expertise, contrats de recherche, actions n.c.a."/>
    <x v="6"/>
    <n v="144.1"/>
  </r>
  <r>
    <s v="Subventions musées"/>
    <s v="Subventions musées"/>
    <n v="24113307"/>
    <m/>
    <x v="0"/>
    <n v="426"/>
    <n v="25"/>
    <s v="10. Cultuur, recreatie, godsdienst en media"/>
    <x v="5"/>
    <s v="Franse Gemeenschap"/>
    <x v="1"/>
    <x v="12"/>
    <s v="324 Subsidies voor studies, enquêtes, expertise-contracten, onderzoekcontracten, acties n.e.g."/>
    <s v="324 Subventions pour études, enquêtes, contrats d'expertise, contrats de recherche, actions n.c.a."/>
    <x v="6"/>
    <n v="106.5"/>
  </r>
  <r>
    <s v="Subventions musées"/>
    <s v="Subventions musées"/>
    <n v="24113308"/>
    <m/>
    <x v="0"/>
    <n v="75"/>
    <n v="25"/>
    <s v="10. Cultuur, recreatie, godsdienst en media"/>
    <x v="5"/>
    <s v="Franse Gemeenschap"/>
    <x v="1"/>
    <x v="12"/>
    <s v="324 Subsidies voor studies, enquêtes, expertise-contracten, onderzoekcontracten, acties n.e.g."/>
    <s v="324 Subventions pour études, enquêtes, contrats d'expertise, contrats de recherche, actions n.c.a."/>
    <x v="6"/>
    <n v="18.75"/>
  </r>
  <r>
    <s v="Subventions musées"/>
    <s v="Subventions musées"/>
    <n v="24113309"/>
    <m/>
    <x v="0"/>
    <n v="10"/>
    <n v="25"/>
    <s v="10. Cultuur, recreatie, godsdienst en media"/>
    <x v="5"/>
    <s v="Franse Gemeenschap"/>
    <x v="1"/>
    <x v="12"/>
    <s v="324 Subsidies voor studies, enquêtes, expertise-contracten, onderzoekcontracten, acties n.e.g."/>
    <s v="324 Subventions pour études, enquêtes, contrats d'expertise, contrats de recherche, actions n.c.a."/>
    <x v="6"/>
    <n v="2.5"/>
  </r>
  <r>
    <s v="Subventions musées"/>
    <s v="Subventions musées"/>
    <n v="24113334"/>
    <m/>
    <x v="0"/>
    <n v="5486"/>
    <n v="22"/>
    <s v="10. Cultuur, recreatie, godsdienst en media"/>
    <x v="5"/>
    <s v="Franse Gemeenschap"/>
    <x v="1"/>
    <x v="12"/>
    <s v="324 Subsidies voor studies, enquêtes, expertise-contracten, onderzoekcontracten, acties n.e.g."/>
    <s v="324 Subventions pour études, enquêtes, contrats d'expertise, contrats de recherche, actions n.c.a."/>
    <x v="6"/>
    <n v="1206.92"/>
  </r>
  <r>
    <s v="Subventions musées publics"/>
    <s v="Subventions musées publics"/>
    <n v="24114314"/>
    <m/>
    <x v="0"/>
    <n v="2745"/>
    <n v="25"/>
    <s v="10. Cultuur, recreatie, godsdienst en media"/>
    <x v="5"/>
    <s v="Franse Gemeenschap"/>
    <x v="1"/>
    <x v="12"/>
    <s v="324 Subsidies voor studies, enquêtes, expertise-contracten, onderzoekcontracten, acties n.e.g."/>
    <s v="324 Subventions pour études, enquêtes, contrats d'expertise, contrats de recherche, actions n.c.a."/>
    <x v="6"/>
    <n v="686.25"/>
  </r>
  <r>
    <s v="Etudes rech. dom. sport"/>
    <s v="Etudes rech. dom. sport"/>
    <n v="26221232"/>
    <m/>
    <x v="0"/>
    <n v="150"/>
    <n v="25"/>
    <s v="10. Cultuur, recreatie, godsdienst en media"/>
    <x v="5"/>
    <s v="Franse Gemeenschap"/>
    <x v="1"/>
    <x v="12"/>
    <s v="314 Subsidies voor studies, enquêtes, onderzoek-contracten, acties n.e.g."/>
    <s v="314 Subventions pour études, enquêtes, contrats de recherche, actions n.c.a."/>
    <x v="6"/>
    <n v="37.5"/>
  </r>
  <r>
    <s v="Dépenses de toute nature relatives à la promotion et à la diffusion, à l'information et à la création en matière d'Arts plastiques et visuels, d'artisanat de création et de design"/>
    <s v="Dépenses de toute nature relatives à la promotion et à la diffusion, à l'information et à la création en matière d'Arts plastiques et visuels, d'artisanat de création et de design"/>
    <n v="27111260"/>
    <m/>
    <x v="0"/>
    <n v="116"/>
    <n v="1"/>
    <s v="10. Cultuur, recreatie, godsdienst en media"/>
    <x v="5"/>
    <s v="Franse Gemeenschap"/>
    <x v="1"/>
    <x v="12"/>
    <s v="324 Subsidies voor studies, enquêtes, expertise-contracten, onderzoekcontracten, acties n.e.g."/>
    <s v="324 Subventions pour études, enquêtes, contrats d'expertise, contrats de recherche, actions n.c.a."/>
    <x v="6"/>
    <n v="1.1599999999999999"/>
  </r>
  <r>
    <s v="Subventions et conventions aux artistes, aux établissements publics, associations et organismes de création, d'édition et de diffusion du design et de la mode"/>
    <s v="Subventions et conventions aux artistes, aux établissements publics, associations et organismes de création, d'édition et de diffusion du design et de la mode"/>
    <n v="27123332"/>
    <m/>
    <x v="0"/>
    <n v="328"/>
    <n v="50"/>
    <s v="10. Cultuur, recreatie, godsdienst en media"/>
    <x v="5"/>
    <s v="Franse Gemeenschap"/>
    <x v="1"/>
    <x v="12"/>
    <s v="324 Subsidies voor studies, enquêtes, expertise-contracten, onderzoekcontracten, acties n.e.g."/>
    <s v="324 Subventions pour études, enquêtes, contrats d'expertise, contrats de recherche, actions n.c.a."/>
    <x v="6"/>
    <n v="164"/>
  </r>
  <r>
    <s v="Initiatives nouvelles enseignement sup."/>
    <s v="Initiatives nouvelles enseignement sup."/>
    <n v="40300107"/>
    <m/>
    <x v="0"/>
    <n v="3064"/>
    <n v="3.70480142264375"/>
    <s v="09. Opvoeding"/>
    <x v="2"/>
    <s v="Franse Gemeenschap"/>
    <x v="1"/>
    <x v="12"/>
    <s v="324 Subsidies voor studies, enquêtes, expertise-contracten, onderzoekcontracten, acties n.e.g."/>
    <s v="324 Subventions pour études, enquêtes, contrats d'expertise, contrats de recherche, actions n.c.a."/>
    <x v="6"/>
    <n v="113.51511558980449"/>
  </r>
  <r>
    <s v="Recherches amélior. perform. enseign."/>
    <s v="Recherches amélior. perform. enseign."/>
    <n v="40410111"/>
    <m/>
    <x v="0"/>
    <n v="6937"/>
    <n v="100"/>
    <s v="09. Opvoeding"/>
    <x v="2"/>
    <s v="Franse Gemeenschap"/>
    <x v="1"/>
    <x v="12"/>
    <s v="324 Subsidies voor studies, enquêtes, expertise-contracten, onderzoekcontracten, acties n.e.g."/>
    <s v="324 Subventions pour études, enquêtes, contrats d'expertise, contrats de recherche, actions n.c.a."/>
    <x v="6"/>
    <n v="6937"/>
  </r>
  <r>
    <s v="Frais de rech. en éducation/pol. enseign."/>
    <s v="Frais de rech. en éducation/pol. enseign."/>
    <n v="40411230"/>
    <m/>
    <x v="0"/>
    <n v="10"/>
    <n v="100"/>
    <s v="09. Opvoeding"/>
    <x v="2"/>
    <s v="Franse Gemeenschap"/>
    <x v="1"/>
    <x v="12"/>
    <s v="324 Subsidies voor studies, enquêtes, expertise-contracten, onderzoekcontracten, acties n.e.g."/>
    <s v="324 Subventions pour études, enquêtes, contrats d'expertise, contrats de recherche, actions n.c.a."/>
    <x v="6"/>
    <n v="10"/>
  </r>
  <r>
    <s v="Subvention fonct. ARES"/>
    <s v="Subvention fonct. ARES"/>
    <n v="40604140"/>
    <m/>
    <x v="0"/>
    <n v="4272"/>
    <n v="25"/>
    <s v="13. Algemene kennisvooruitgang: O&amp;O gefinancierd uit andere bronnen dan AUF"/>
    <x v="1"/>
    <s v="Franse Gemeenschap"/>
    <x v="1"/>
    <x v="12"/>
    <s v="323 Subsidies aan instellingen en verenigingen n.e.g."/>
    <s v="323 Subventions aux institutions et associations n.c.a."/>
    <x v="6"/>
    <n v="1068"/>
  </r>
  <r>
    <s v="Dépenses de service (frais de fonctionnement)"/>
    <s v="Dépenses de service (frais de fonctionnement)"/>
    <n v="45021202"/>
    <m/>
    <x v="0"/>
    <n v="31"/>
    <n v="25"/>
    <s v="13. Algemene kennisvooruitgang: O&amp;O gefinancierd uit andere bronnen dan AUF"/>
    <x v="1"/>
    <s v="Franse Gemeenschap"/>
    <x v="1"/>
    <x v="12"/>
    <s v="322 Administratie, controle, commissies, jury's..."/>
    <s v="322 Administration, contrôle, commissions, jurys..."/>
    <x v="6"/>
    <n v="7.75"/>
  </r>
  <r>
    <s v="Dépenses de service (biens durables)"/>
    <s v="Dépenses de service (biens durables)"/>
    <n v="45027401"/>
    <m/>
    <x v="0"/>
    <n v="3"/>
    <n v="25"/>
    <s v="13. Algemene kennisvooruitgang: O&amp;O gefinancierd uit andere bronnen dan AUF"/>
    <x v="1"/>
    <s v="Franse Gemeenschap"/>
    <x v="1"/>
    <x v="12"/>
    <s v="322 Administratie, controle, commissies, jury's..."/>
    <s v="322 Administration, contrôle, commissions, jurys..."/>
    <x v="6"/>
    <n v="0.75"/>
  </r>
  <r>
    <s v="Subvention IHBR/EFAthènes"/>
    <s v="Subvention IHBR/EFAthènes"/>
    <n v="45113303"/>
    <m/>
    <x v="0"/>
    <n v="12"/>
    <n v="100"/>
    <s v="13. Algemene kennisvooruitgang: O&amp;O gefinancierd uit andere bronnen dan AUF"/>
    <x v="1"/>
    <s v="Franse Gemeenschap"/>
    <x v="1"/>
    <x v="12"/>
    <s v="323 Subsidies aan instellingen en verenigingen n.e.g."/>
    <s v="323 Subventions aux institutions et associations n.c.a."/>
    <x v="6"/>
    <n v="12"/>
  </r>
  <r>
    <s v="Subvention centre de recherche en math. (CREM)"/>
    <s v="Subvention centre de recherche en math. (CREM)"/>
    <n v="45123306"/>
    <m/>
    <x v="0"/>
    <n v="67"/>
    <n v="100"/>
    <s v="13. Algemene kennisvooruitgang: O&amp;O gefinancierd uit andere bronnen dan AUF"/>
    <x v="1"/>
    <s v="Franse Gemeenschap"/>
    <x v="1"/>
    <x v="12"/>
    <s v="323 Subsidies aan instellingen en verenigingen n.e.g."/>
    <s v="323 Subventions aux institutions et associations n.c.a."/>
    <x v="6"/>
    <n v="67"/>
  </r>
  <r>
    <s v="AUF"/>
    <s v="AUF"/>
    <n v="45123307"/>
    <m/>
    <x v="0"/>
    <n v="72"/>
    <n v="25"/>
    <s v="13. Algemene kennisvooruitgang: O&amp;O gefinancierd uit andere bronnen dan AUF"/>
    <x v="1"/>
    <s v="Franse Gemeenschap"/>
    <x v="1"/>
    <x v="12"/>
    <s v="313 Subsidies aan instellingen en verenigingen n.e.g."/>
    <s v="313 Subventions aux institutions et associations n.c.a."/>
    <x v="6"/>
    <n v="18"/>
  </r>
  <r>
    <s v="Subvention diffusion connaiss.scientifique"/>
    <s v="Subvention diffusion connaiss.scientifique"/>
    <n v="45123308"/>
    <m/>
    <x v="0"/>
    <n v="200"/>
    <n v="100"/>
    <s v="13. Algemene kennisvooruitgang: O&amp;O gefinancierd uit andere bronnen dan AUF"/>
    <x v="1"/>
    <s v="Franse Gemeenschap"/>
    <x v="1"/>
    <x v="12"/>
    <s v="321 Subsidies reizen, beurzen, congressen, publikaties, tentoonstellingen..."/>
    <s v="321 Subventions, voyages, bourses, congrès, publications, expositions..."/>
    <x v="6"/>
    <n v="200"/>
  </r>
  <r>
    <s v="Subvention FRSFC/I.M. (Inst. Intern. E. Solvay)"/>
    <s v="Subvention FRSFC/I.M. (Inst. Intern. E. Solvay)"/>
    <n v="45123310"/>
    <m/>
    <x v="0"/>
    <n v="52"/>
    <n v="100"/>
    <s v="13. Algemene kennisvooruitgang: O&amp;O gefinancierd uit andere bronnen dan AUF"/>
    <x v="1"/>
    <s v="Franse Gemeenschap"/>
    <x v="1"/>
    <x v="12"/>
    <s v="440 FCFO - Fonds voor Collectief Fundamenteel Onderzoek-initiatief minister"/>
    <s v="440 FRFC - Fonds de la Recherche fondamentale collective-initiative ministérielle"/>
    <x v="0"/>
    <n v="52"/>
  </r>
  <r>
    <s v="Subvention FRSFC/I.M. (CRISP)"/>
    <s v="Subvention FRSFC/I.M. (CRISP)"/>
    <n v="45123311"/>
    <m/>
    <x v="0"/>
    <n v="442"/>
    <n v="100"/>
    <s v="13. Algemene kennisvooruitgang: O&amp;O gefinancierd uit andere bronnen dan AUF"/>
    <x v="1"/>
    <s v="Franse Gemeenschap"/>
    <x v="1"/>
    <x v="12"/>
    <s v="440 FCFO - Fonds voor Collectief Fundamenteel Onderzoek-initiatief minister"/>
    <s v="440 FRFC - Fonds de la Recherche fondamentale collective-initiative ministérielle"/>
    <x v="0"/>
    <n v="442"/>
  </r>
  <r>
    <s v="Subvention FRSFC/I.M."/>
    <s v="Subvention FRSFC/I.M."/>
    <n v="45203101"/>
    <m/>
    <x v="0"/>
    <n v="109"/>
    <n v="100"/>
    <s v="13. Algemene kennisvooruitgang: O&amp;O gefinancierd uit andere bronnen dan AUF"/>
    <x v="1"/>
    <s v="Franse Gemeenschap"/>
    <x v="1"/>
    <x v="12"/>
    <s v="440 FCFO - Fonds voor Collectief Fundamenteel Onderzoek-initiatief minister"/>
    <s v="440 FRFC - Fonds de la Recherche fondamentale collective-initiative ministérielle"/>
    <x v="0"/>
    <n v="109"/>
  </r>
  <r>
    <s v="Subvention FRSFC/I.M. (sites archéologiques)"/>
    <s v="Subvention FRSFC/I.M. (sites archéologiques)"/>
    <n v="45203302"/>
    <m/>
    <x v="0"/>
    <n v="66"/>
    <n v="100"/>
    <s v="13. Algemene kennisvooruitgang: O&amp;O gefinancierd uit andere bronnen dan AUF"/>
    <x v="1"/>
    <s v="Franse Gemeenschap"/>
    <x v="1"/>
    <x v="12"/>
    <s v="440 FCFO - Fonds voor Collectief Fundamenteel Onderzoek-initiatief minister"/>
    <s v="440 FRFC - Fonds de la Recherche fondamentale collective-initiative ministérielle"/>
    <x v="0"/>
    <n v="66"/>
  </r>
  <r>
    <s v="Printemps des Sciences"/>
    <s v="Printemps des Sciences"/>
    <n v="45310101"/>
    <m/>
    <x v="0"/>
    <n v="261"/>
    <n v="100"/>
    <s v="13. Algemene kennisvooruitgang: O&amp;O gefinancierd uit andere bronnen dan AUF"/>
    <x v="1"/>
    <s v="Franse Gemeenschap"/>
    <x v="1"/>
    <x v="12"/>
    <s v="321 Subsidies reizen, beurzen, congressen, publikaties, tentoonstellingen..."/>
    <s v="321 Subventions, voyages, bourses, congrès, publications, expositions..."/>
    <x v="6"/>
    <n v="261"/>
  </r>
  <r>
    <s v="Provision pour revalorisation des bourses de_x000a_recherche dans le cadre de l'accord sectoriel_x000a_2019-2020"/>
    <s v="Provision pour revalorisation des bourses de_x000a_recherche dans le cadre de l'accord sectoriel_x000a_2019-2020"/>
    <n v="45310102"/>
    <m/>
    <x v="0"/>
    <n v="2000"/>
    <n v="100"/>
    <s v="13. Algemene kennisvooruitgang: O&amp;O gefinancierd uit andere bronnen dan AUF"/>
    <x v="1"/>
    <s v="Franse Gemeenschap"/>
    <x v="1"/>
    <x v="12"/>
    <s v="321 Subsidies reizen, beurzen, congressen, publikaties, tentoonstellingen..."/>
    <s v="321 Subventions, voyages, bourses, congrès, publications, expositions..."/>
    <x v="6"/>
    <n v="2000"/>
  </r>
  <r>
    <s v="Subvention prix, bourses et voyages en groupe"/>
    <s v="Subvention prix, bourses et voyages en groupe"/>
    <n v="45313309"/>
    <m/>
    <x v="0"/>
    <n v="162"/>
    <n v="100"/>
    <s v="13. Algemene kennisvooruitgang: O&amp;O gefinancierd uit andere bronnen dan AUF"/>
    <x v="1"/>
    <s v="Franse Gemeenschap"/>
    <x v="1"/>
    <x v="12"/>
    <s v="321 Subsidies reizen, beurzen, congressen, publikaties, tentoonstellingen..."/>
    <s v="321 Subventions, voyages, bourses, congrès, publications, expositions..."/>
    <x v="6"/>
    <n v="162"/>
  </r>
  <r>
    <s v="Subventions aux associations étudiants"/>
    <s v="Subventions aux associations étudiants"/>
    <n v="45313311"/>
    <m/>
    <x v="0"/>
    <n v="114"/>
    <n v="10"/>
    <s v="09. Opvoeding"/>
    <x v="2"/>
    <s v="Franse Gemeenschap"/>
    <x v="1"/>
    <x v="12"/>
    <s v="321 Subsidies reizen, beurzen, congressen, publikaties, tentoonstellingen..."/>
    <s v="321 Subventions, voyages, bourses, congrès, publications, expositions..."/>
    <x v="6"/>
    <n v="11.4"/>
  </r>
  <r>
    <s v="Subvention légale FNRS"/>
    <s v="Subvention légale FNRS"/>
    <n v="45334104"/>
    <m/>
    <x v="0"/>
    <n v="92111"/>
    <n v="100"/>
    <s v="13. Algemene kennisvooruitgang: O&amp;O gefinancierd uit andere bronnen dan AUF"/>
    <x v="1"/>
    <s v="Franse Gemeenschap"/>
    <x v="1"/>
    <x v="12"/>
    <s v="510 NFWO - Nationaal Fonds voor Wetenschappelijk Onderzoek"/>
    <s v="510 FNRS - Fonds national de Recherche scientifique"/>
    <x v="2"/>
    <n v="92111"/>
  </r>
  <r>
    <s v="Subvention légale Fonds EOS (ex PAI)"/>
    <s v="Subvention au F.R.S. - FNRS pour la gestion opérationnelle des Pôles d'Attraction Interuniversitaires (PAI)"/>
    <n v="45334105"/>
    <m/>
    <x v="0"/>
    <n v="14424"/>
    <n v="100"/>
    <s v="13. Algemene kennisvooruitgang: O&amp;O gefinancierd uit andere bronnen dan AUF"/>
    <x v="1"/>
    <s v="Franse Gemeenschap"/>
    <x v="1"/>
    <x v="12"/>
    <s v="510 NFWO - Nationaal Fonds voor Wetenschappelijk Onderzoek"/>
    <s v="510 FNRS - Fonds national de Recherche scientifique"/>
    <x v="2"/>
    <n v="14424"/>
  </r>
  <r>
    <s v="Subvention légale FRIA"/>
    <s v="Subvention légale FRIA"/>
    <n v="45334107"/>
    <m/>
    <x v="0"/>
    <n v="13533"/>
    <n v="100"/>
    <s v="13. Algemene kennisvooruitgang: O&amp;O gefinancierd uit andere bronnen dan AUF"/>
    <x v="1"/>
    <s v="Franse Gemeenschap"/>
    <x v="1"/>
    <x v="12"/>
    <s v="450 Specialisatiebeurzen (ex-IWONL)"/>
    <s v="450 Bourses de spécialisation (ex-IRSIA)"/>
    <x v="0"/>
    <n v="13533"/>
  </r>
  <r>
    <s v="Subvention légale FRESH"/>
    <s v="Subvention légale FRESH"/>
    <n v="45334109"/>
    <m/>
    <x v="0"/>
    <n v="5760"/>
    <n v="100"/>
    <s v="13. Algemene kennisvooruitgang: O&amp;O gefinancierd uit andere bronnen dan AUF"/>
    <x v="1"/>
    <s v="Franse Gemeenschap"/>
    <x v="1"/>
    <x v="12"/>
    <s v="550 ICM - Interuniversitaire College voor Doctoraatsstudies in de Managementwetenschappen"/>
    <s v="550 CIM - Collège interuniversitaire d'Etudes doctorales dans les Sciences du Management"/>
    <x v="2"/>
    <n v="5760"/>
  </r>
  <r>
    <s v="Subvention légale FRSFC"/>
    <s v="Subvention légale FRSFC"/>
    <n v="45334110"/>
    <m/>
    <x v="0"/>
    <n v="17366"/>
    <n v="100"/>
    <s v="13. Algemene kennisvooruitgang: O&amp;O gefinancierd uit andere bronnen dan AUF"/>
    <x v="1"/>
    <s v="Franse Gemeenschap"/>
    <x v="1"/>
    <x v="12"/>
    <s v="520 FCFO - Fonds voor Collectief Fundamenteel Onderzoek-initiatief navorsers"/>
    <s v="520 FRFC - Fonds de la Recherche fondamentale collective-initiative chercheurs"/>
    <x v="2"/>
    <n v="17366"/>
  </r>
  <r>
    <s v="Subvention infrastructures de recherche"/>
    <s v="Subvention infrastructures de recherche"/>
    <n v="45344110"/>
    <m/>
    <x v="0"/>
    <n v="582"/>
    <n v="15"/>
    <s v="13. Algemene kennisvooruitgang: O&amp;O gefinancierd uit andere bronnen dan AUF"/>
    <x v="1"/>
    <s v="Franse Gemeenschap"/>
    <x v="1"/>
    <x v="12"/>
    <s v="323 Subsidies aan instellingen en verenigingen n.e.g."/>
    <s v="323 Subventions aux institutions et associations n.c.a."/>
    <x v="6"/>
    <n v="87.3"/>
  </r>
  <r>
    <s v="Subvention A.R.C."/>
    <s v="Subvention A.R.C."/>
    <n v="45354113"/>
    <m/>
    <x v="0"/>
    <n v="16761"/>
    <n v="100"/>
    <s v="13. Algemene kennisvooruitgang: O&amp;O gefinancierd uit andere bronnen dan AUF"/>
    <x v="1"/>
    <s v="Franse Gemeenschap"/>
    <x v="1"/>
    <x v="12"/>
    <s v="420 GOA - Geconcerteerde onderzoekacties"/>
    <s v="420 ARC - Actions de Recherche concertées"/>
    <x v="0"/>
    <n v="16761"/>
  </r>
  <r>
    <s v="Fonds spéciaux univ."/>
    <s v="Fonds spéciaux univ."/>
    <n v="45354114"/>
    <m/>
    <x v="0"/>
    <n v="16667"/>
    <n v="100"/>
    <s v="13. Algemene kennisvooruitgang: O&amp;O gefinancierd uit andere bronnen dan AUF"/>
    <x v="1"/>
    <s v="Franse Gemeenschap"/>
    <x v="1"/>
    <x v="12"/>
    <s v="130 Speciale fondsen voor onderzoek in universiteiten"/>
    <s v="130 Fonds spéciaux de recherche dans les universités"/>
    <x v="4"/>
    <n v="16667"/>
  </r>
  <r>
    <s v="Application de la charte européenne du chercheur"/>
    <s v="Application de la charte européenne du chercheur"/>
    <n v="45354115"/>
    <m/>
    <x v="0"/>
    <n v="150"/>
    <n v="100"/>
    <s v="13. Algemene kennisvooruitgang: O&amp;O gefinancierd uit andere bronnen dan AUF"/>
    <x v="1"/>
    <s v="Franse Gemeenschap"/>
    <x v="1"/>
    <x v="12"/>
    <s v="322 Administratie, controle, commissies, jury's..."/>
    <s v="322 Administration, contrôle, commissions, jurys..."/>
    <x v="6"/>
    <n v="150"/>
  </r>
  <r>
    <s v="Recherches et enquête en matière d'éducation (OCDE)"/>
    <s v="Recherches et enquête en matière d'éducation (OCDE)"/>
    <n v="45363301"/>
    <m/>
    <x v="0"/>
    <n v="218"/>
    <n v="100"/>
    <s v="09. Opvoeding"/>
    <x v="2"/>
    <s v="Franse Gemeenschap"/>
    <x v="1"/>
    <x v="12"/>
    <s v="730 Andere programma's en projecten op internationaal vlak"/>
    <s v="730 Autres programmes et projets au niveau international"/>
    <x v="3"/>
    <n v="218"/>
  </r>
  <r>
    <s v="Academie Royale des Sciences, Lettres et Beaux-Arts (ARSLB)"/>
    <s v="Academie Royale des Sciences, Lettres et Beaux-Arts (ARSLB)"/>
    <s v="46(6101excl)"/>
    <m/>
    <x v="0"/>
    <n v="1872"/>
    <n v="75"/>
    <s v="13. Algemene kennisvooruitgang: O&amp;O gefinancierd uit andere bronnen dan AUF"/>
    <x v="1"/>
    <s v="Franse Gemeenschap"/>
    <x v="1"/>
    <x v="12"/>
    <s v="220 Academies"/>
    <s v="220 Académies"/>
    <x v="5"/>
    <n v="1404"/>
  </r>
  <r>
    <s v="Serv.commissaires &amp; Délégués Gouvt/Univ."/>
    <s v="Serv.commissaires &amp; Délégués Gouvt/Univ."/>
    <n v="54011101"/>
    <m/>
    <x v="0"/>
    <n v="871"/>
    <n v="25"/>
    <s v="13. Algemene kennisvooruitgang: O&amp;O gefinancierd uit andere bronnen dan AUF"/>
    <x v="1"/>
    <s v="Franse Gemeenschap"/>
    <x v="1"/>
    <x v="12"/>
    <s v="322 Administratie, controle, commissies, jury's..."/>
    <s v="322 Administration, contrôle, commissions, jurys..."/>
    <x v="6"/>
    <n v="217.75"/>
  </r>
  <r>
    <s v="Rémunérations et allocations quelconques de personnes des cellules des Commissaires et Délégués du Gouvernement"/>
    <s v="Rémunérations et allocations quelconques de personnes des cellules des Commissaires et Délégués du Gouvernement"/>
    <n v="54011102"/>
    <m/>
    <x v="0"/>
    <n v="45"/>
    <n v="25"/>
    <s v="13. Algemene kennisvooruitgang: O&amp;O gefinancierd uit andere bronnen dan AUF"/>
    <x v="1"/>
    <s v="Franse Gemeenschap"/>
    <x v="1"/>
    <x v="12"/>
    <s v="322 Administratie, controle, commissies, jury's..."/>
    <s v="322 Administration, contrôle, commissions, jurys..."/>
    <x v="6"/>
    <n v="11.25"/>
  </r>
  <r>
    <s v="Serv.commissaires &amp; Délégués Gouvt/Univ."/>
    <s v="Serv.commissaires &amp; Délégués Gouvt/Univ."/>
    <n v="54011201"/>
    <m/>
    <x v="0"/>
    <n v="712"/>
    <n v="25"/>
    <s v="13. Algemene kennisvooruitgang: O&amp;O gefinancierd uit andere bronnen dan AUF"/>
    <x v="1"/>
    <s v="Franse Gemeenschap"/>
    <x v="1"/>
    <x v="12"/>
    <s v="322 Administratie, controle, commissies, jury's..."/>
    <s v="322 Administration, contrôle, commissions, jurys..."/>
    <x v="6"/>
    <n v="178"/>
  </r>
  <r>
    <s v="Serv.commissaires &amp; Délégués Gouvt/Univ."/>
    <s v="Serv.commissaires &amp; Délégués Gouvt/Univ."/>
    <n v="54011202"/>
    <m/>
    <x v="0"/>
    <n v="250"/>
    <n v="25"/>
    <s v="13. Algemene kennisvooruitgang: O&amp;O gefinancierd uit andere bronnen dan AUF"/>
    <x v="1"/>
    <s v="Franse Gemeenschap"/>
    <x v="1"/>
    <x v="12"/>
    <s v="322 Administratie, controle, commissies, jury's..."/>
    <s v="322 Administration, contrôle, commissions, jurys..."/>
    <x v="6"/>
    <n v="62.5"/>
  </r>
  <r>
    <s v="Universités de la communauté-alloc. de fonct."/>
    <s v="Universités de la communauté-alloc. de fonct."/>
    <s v="54104112à14"/>
    <m/>
    <x v="0"/>
    <n v="258068"/>
    <n v="25"/>
    <s v="12. Algemene kennisvooruitgang: O&amp;O gefinancierd uit algemene universiteitsfondsen (AUF)"/>
    <x v="3"/>
    <s v="Franse Gemeenschap"/>
    <x v="1"/>
    <x v="12"/>
    <s v="112 Werkingsuitkering Franstalige instellingen"/>
    <s v="112 Allocation de fonctionnement institutions francophones"/>
    <x v="4"/>
    <n v="64517"/>
  </r>
  <r>
    <s v="Subvention C.H.U."/>
    <s v="Subvention C.H.U."/>
    <n v="54114116"/>
    <m/>
    <x v="0"/>
    <n v="8924"/>
    <n v="25"/>
    <s v="12. Algemene kennisvooruitgang: O&amp;O gefinancierd uit algemene universiteitsfondsen (AUF)"/>
    <x v="3"/>
    <s v="Franse Gemeenschap"/>
    <x v="1"/>
    <x v="12"/>
    <s v="145 Bijzondere kredietlijnen (niet harmoniseerbaar)"/>
    <s v="145 Lignes de crédit particulières (non harmonisables)"/>
    <x v="4"/>
    <n v="2231"/>
  </r>
  <r>
    <s v="Subvention K CHU-Ulg"/>
    <s v="Subvention K CHU-Ulg"/>
    <n v="54116101"/>
    <m/>
    <x v="0"/>
    <n v="2269"/>
    <n v="25"/>
    <s v="12. Algemene kennisvooruitgang: O&amp;O gefinancierd uit algemene universiteitsfondsen (AUF)"/>
    <x v="3"/>
    <s v="Franse Gemeenschap"/>
    <x v="1"/>
    <x v="12"/>
    <s v="144 Academische ziekenhuizen"/>
    <s v="144 Hôpitaux académiques"/>
    <x v="4"/>
    <n v="567.25"/>
  </r>
  <r>
    <s v="Subventions sociales Univ. CFB"/>
    <s v="Subventions sociales Univ. CFB"/>
    <n v="54134115"/>
    <m/>
    <x v="0"/>
    <n v="8954"/>
    <n v="25"/>
    <s v="12. Algemene kennisvooruitgang: O&amp;O gefinancierd uit algemene universiteitsfondsen (AUF)"/>
    <x v="3"/>
    <s v="Franse Gemeenschap"/>
    <x v="1"/>
    <x v="12"/>
    <s v="112 Werkingsuitkering Franstalige instellingen"/>
    <s v="112 Allocation de fonctionnement institutions francophones"/>
    <x v="4"/>
    <n v="2238.5"/>
  </r>
  <r>
    <s v="Art. 34 loi 27/07/71"/>
    <s v="Art. 34 loi 27/07/71"/>
    <n v="54204402"/>
    <m/>
    <x v="0"/>
    <n v="9118"/>
    <n v="25"/>
    <s v="12. Algemene kennisvooruitgang: O&amp;O gefinancierd uit algemene universiteitsfondsen (AUF)"/>
    <x v="3"/>
    <s v="Franse Gemeenschap"/>
    <x v="1"/>
    <x v="12"/>
    <s v="145 Bijzondere kredietlijnen (niet harmoniseerbaar)"/>
    <s v="145 Lignes de crédit particulières (non harmonisables)"/>
    <x v="4"/>
    <n v="2279.5"/>
  </r>
  <r>
    <s v="Subvention Institut Univ. Etude Judaisme M.Buber"/>
    <s v="Subvention Institut Univ. Etude Judaisme M.Buber"/>
    <n v="54214405"/>
    <m/>
    <x v="0"/>
    <n v="152"/>
    <n v="25"/>
    <s v="13. Algemene kennisvooruitgang: O&amp;O gefinancierd uit andere bronnen dan AUF"/>
    <x v="1"/>
    <s v="Franse Gemeenschap"/>
    <x v="1"/>
    <x v="12"/>
    <s v="128 Universitair Instituut voor de Studie van het Jodendom - Martin Buber"/>
    <s v="128 Institut universitaire pour l'étude du judaïsme - Martin Buber"/>
    <x v="4"/>
    <n v="38"/>
  </r>
  <r>
    <s v="Subventions sociales Univ. Subventionnées"/>
    <s v="Subventions sociales Univ. Subventionnées"/>
    <n v="54224403"/>
    <m/>
    <x v="0"/>
    <n v="20123"/>
    <n v="25"/>
    <s v="12. Algemene kennisvooruitgang: O&amp;O gefinancierd uit algemene universiteitsfondsen (AUF)"/>
    <x v="3"/>
    <s v="Franse Gemeenschap"/>
    <x v="1"/>
    <x v="12"/>
    <s v="112 Werkingsuitkering Franstalige instellingen"/>
    <s v="112 Allocation de fonctionnement institutions francophones"/>
    <x v="4"/>
    <n v="5030.75"/>
  </r>
  <r>
    <s v="Universités libres-alloc. de fonct."/>
    <s v="Universités libres-alloc. de fonct."/>
    <s v="54234412à17"/>
    <m/>
    <x v="0"/>
    <n v="506300"/>
    <n v="25"/>
    <s v="12. Algemene kennisvooruitgang: O&amp;O gefinancierd uit algemene universiteitsfondsen (AUF)"/>
    <x v="3"/>
    <s v="Franse Gemeenschap"/>
    <x v="1"/>
    <x v="12"/>
    <s v="112 Werkingsuitkering Franstalige instellingen"/>
    <s v="112 Allocation de fonctionnement institutions francophones"/>
    <x v="4"/>
    <n v="126575"/>
  </r>
  <r>
    <s v="Achats biens non durables &amp; services"/>
    <s v="Achats biens non durables &amp; services"/>
    <n v="54411201"/>
    <m/>
    <x v="0"/>
    <n v="20"/>
    <n v="25"/>
    <s v="13. Algemene kennisvooruitgang: O&amp;O gefinancierd uit andere bronnen dan AUF"/>
    <x v="1"/>
    <s v="Franse Gemeenschap"/>
    <x v="1"/>
    <x v="12"/>
    <s v="323 Subsidies aan instellingen en verenigingen n.e.g."/>
    <s v="323 Subventions aux institutions et associations n.c.a."/>
    <x v="6"/>
    <n v="5"/>
  </r>
  <r>
    <s v="Subvention Promotion Univ."/>
    <s v="Subvention Promotion Univ."/>
    <n v="54413301"/>
    <m/>
    <x v="0"/>
    <n v="43"/>
    <n v="15"/>
    <s v="12. Algemene kennisvooruitgang: O&amp;O gefinancierd uit algemene universiteitsfondsen (AUF)"/>
    <x v="3"/>
    <s v="Franse Gemeenschap"/>
    <x v="1"/>
    <x v="12"/>
    <s v="324 Subsidies voor studies, enquêtes, expertise-contracten, onderzoekcontracten, acties n.e.g."/>
    <s v="324 Subventions pour études, enquêtes, contrats d'expertise, contrats de recherche, actions n.c.a."/>
    <x v="6"/>
    <n v="6.45"/>
  </r>
  <r>
    <s v="Fonct. Cent.rech.Mét. ULg (frais de fonctionnement)"/>
    <s v="Fonct. Cent.rech.Mét. ULg (frais de fonctionnement)"/>
    <n v="54433315"/>
    <m/>
    <x v="0"/>
    <n v="336"/>
    <n v="25"/>
    <s v="06. Industriële productie en technologie"/>
    <x v="0"/>
    <s v="Franse Gemeenschap"/>
    <x v="1"/>
    <x v="12"/>
    <s v="211 Basisfinanciering, werking, investeringen van de WI"/>
    <s v="211 Financement de base, fonctionnement, investissements des IS"/>
    <x v="5"/>
    <n v="84"/>
  </r>
  <r>
    <s v="Subvention Fac.Théolo.protest.Bxl. "/>
    <s v="Subvention Fac.Théolo.protest.Bxl. "/>
    <n v="54434414"/>
    <m/>
    <x v="0"/>
    <n v="188"/>
    <n v="25"/>
    <s v="12. Algemene kennisvooruitgang: O&amp;O gefinancierd uit algemene universiteitsfondsen (AUF)"/>
    <x v="3"/>
    <s v="Franse Gemeenschap"/>
    <x v="1"/>
    <x v="12"/>
    <s v="124 Universitaire Faculteit voor Protestantse Godgeleerdheid"/>
    <s v="124 Faculté universitaire de théologie protestante"/>
    <x v="4"/>
    <n v="47"/>
  </r>
  <r>
    <s v="Subventions sociales Fac.Théolo.protest.Bxl."/>
    <s v="Subventions sociales Fac.Théolo.protest.Bxl."/>
    <n v="54444415"/>
    <m/>
    <x v="0"/>
    <n v="6"/>
    <n v="25"/>
    <s v="12. Algemene kennisvooruitgang: O&amp;O gefinancierd uit algemene universiteitsfondsen (AUF)"/>
    <x v="3"/>
    <s v="Franse Gemeenschap"/>
    <x v="1"/>
    <x v="12"/>
    <s v="124 Universitaire Faculteit voor Protestantse Godgeleerdheid"/>
    <s v="124 Faculté universitaire de théologie protestante"/>
    <x v="4"/>
    <n v="1.5"/>
  </r>
  <r>
    <s v="Bibliothèque virtuelle"/>
    <s v="Bibliothèque virtuelle"/>
    <n v="54454002"/>
    <m/>
    <x v="0"/>
    <n v="223"/>
    <n v="100"/>
    <s v="13. Algemene kennisvooruitgang: O&amp;O gefinancierd uit andere bronnen dan AUF"/>
    <x v="1"/>
    <s v="Franse Gemeenschap"/>
    <x v="1"/>
    <x v="12"/>
    <s v="112 Werkingsuitkering Franstalige instellingen"/>
    <s v="112 Allocation de fonctionnement institutions francophones"/>
    <x v="4"/>
    <n v="223"/>
  </r>
  <r>
    <s v="Subvention au centre de formation continue"/>
    <s v="Subvention au centre de formation continue"/>
    <n v="54454003"/>
    <m/>
    <x v="0"/>
    <n v="275"/>
    <n v="25"/>
    <s v="12. Algemene kennisvooruitgang: O&amp;O gefinancierd uit algemene universiteitsfondsen (AUF)"/>
    <x v="3"/>
    <s v="Franse Gemeenschap"/>
    <x v="1"/>
    <x v="12"/>
    <s v="124 Universitaire Faculteit voor Protestantse Godgeleerdheid"/>
    <s v="124 Faculté universitaire de théologie protestante"/>
    <x v="4"/>
    <n v="68.75"/>
  </r>
  <r>
    <s v="Soutien à la recherche en Hautes Ecoles"/>
    <s v="Soutien à la recherche en Hautes Ecoles"/>
    <n v="55580105"/>
    <m/>
    <x v="0"/>
    <n v="1015"/>
    <n v="100"/>
    <s v="13. Algemene kennisvooruitgang: O&amp;O gefinancierd uit andere bronnen dan AUF"/>
    <x v="1"/>
    <s v="Franse Gemeenschap"/>
    <x v="1"/>
    <x v="12"/>
    <s v="120 Werking universiteiten (andere dan 110)"/>
    <s v="120 Fonctionnement universités (autres que 110)"/>
    <x v="4"/>
    <n v="1015"/>
  </r>
  <r>
    <s v="Recherche en Art"/>
    <s v="Recherche en Art"/>
    <n v="57474001"/>
    <m/>
    <x v="0"/>
    <n v="269"/>
    <n v="100"/>
    <s v="13. Algemene kennisvooruitgang: O&amp;O gefinancierd uit andere bronnen dan AUF"/>
    <x v="1"/>
    <s v="Franse Gemeenschap"/>
    <x v="1"/>
    <x v="12"/>
    <s v="120 Werking universiteiten (andere dan 110)"/>
    <s v="120 Fonctionnement universités (autres que 110)"/>
    <x v="4"/>
    <n v="269"/>
  </r>
  <r>
    <s v="Amort. Invst. Immo. Univ."/>
    <s v="Amort. Invst. Immo. Univ."/>
    <s v="8601DETTE"/>
    <m/>
    <x v="0"/>
    <n v="7"/>
    <n v="25"/>
    <s v="13. Algemene kennisvooruitgang: O&amp;O gefinancierd uit andere bronnen dan AUF"/>
    <x v="1"/>
    <s v="Franse Gemeenschap"/>
    <x v="1"/>
    <x v="12"/>
    <s v="145 Bijzondere kredietlijnen (niet harmoniseerbaar)"/>
    <s v="145 Lignes de crédit particulières (non harmonisables)"/>
    <x v="4"/>
    <n v="1.75"/>
  </r>
  <r>
    <s v="Allerhande uitgaven mbt acties ter verbetering vd werking van Justitie"/>
    <s v="Dépenses de toute nature relat. aux actions pour l'amélioration du fonct. de la Justice"/>
    <s v="125803123900"/>
    <s v="12  JUSTITIE"/>
    <x v="2"/>
    <n v="105"/>
    <n v="100"/>
    <s v="11. Politieke en sociale systemen, structuren en processen"/>
    <x v="7"/>
    <s v="Federale overheid"/>
    <x v="2"/>
    <x v="12"/>
    <s v="410 O&amp;O-programma's en -projecten (subsidies en terugvorderbare voorschotten)"/>
    <s v="410 Programmes et projets de R&amp;D (subventions et avances récupérables)"/>
    <x v="0"/>
    <n v="105"/>
  </r>
  <r>
    <s v="Dotatie aan NICC"/>
    <s v="Dotation à l'INCC"/>
    <s v="126211410100"/>
    <s v="12  JUSTITIE"/>
    <x v="2"/>
    <n v="10402"/>
    <n v="55"/>
    <s v="11. Politieke en sociale systemen, structuren en processen"/>
    <x v="7"/>
    <s v="Federale overheid"/>
    <x v="2"/>
    <x v="12"/>
    <s v="211 Basisfinanciering, werking, investeringen van de WI"/>
    <s v="211 Financement de base, fonctionnement, investissements des IS"/>
    <x v="5"/>
    <n v="5721.1"/>
  </r>
  <r>
    <s v="Wetenschappelijk onderzoek - veiligheid vd burgers"/>
    <s v="Recherche scientifique - sécurité des citoyens"/>
    <s v="135611124000"/>
    <s v="13  BINNENLANDSE ZAKEN"/>
    <x v="3"/>
    <n v="403"/>
    <n v="100"/>
    <s v="11. Politieke en sociale systemen, structuren en processen"/>
    <x v="7"/>
    <s v="Federale overheid"/>
    <x v="2"/>
    <x v="12"/>
    <s v="410 O&amp;O-programma's en -projecten (subsidies en terugvorderbare voorschotten)"/>
    <s v="410 Programmes et projets de R&amp;D (subventions et avances récupérables)"/>
    <x v="0"/>
    <n v="403"/>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5007"/>
    <n v="94.852789787934896"/>
    <s v="05. Energie"/>
    <x v="12"/>
    <s v="Federale overheid"/>
    <x v="2"/>
    <x v="12"/>
    <s v="720 Andere Belgische bijdragen aan internationale organisaties, instellingen en verenigingen"/>
    <s v="720 Autres contributions belges aux organisations, institutions et associations internationales"/>
    <x v="3"/>
    <n v="4749.2791846819"/>
  </r>
  <r>
    <s v="Bijdragen van België aan buitenlandse organismen in het kader vh Wetenschapsbeleid"/>
    <s v="Contributions de la Belgique à des organismes internationaux dans le cadre de la Politique scientifique"/>
    <s v="145311354003"/>
    <s v="14  BUITENLANDSE ZAKEN, BUITENLANDSE HANDEL EN ONTWIKKELINGSSAMENWERKING"/>
    <x v="4"/>
    <n v="5007"/>
    <n v="5.14721021206506"/>
    <s v="13. Algemene kennisvooruitgang: O&amp;O gefinancierd uit andere bronnen dan AUF"/>
    <x v="1"/>
    <s v="Federale overheid"/>
    <x v="2"/>
    <x v="12"/>
    <s v="720 Andere Belgische bijdragen aan internationale organisaties, instellingen en verenigingen"/>
    <s v="720 Autres contributions belges aux organisations, institutions et associations internationales"/>
    <x v="3"/>
    <n v="257.72081531809755"/>
  </r>
  <r>
    <s v="Fr. univ. samenw.: Eigen initiatieven ARES"/>
    <s v="Coop. univ. fr: Initiatives propres ARES"/>
    <s v="145425452453"/>
    <s v="14  BUITENLANDSE ZAKEN, BUITENLANDSE HANDEL EN ONTWIKKELINGSSAMENWERKING"/>
    <x v="4"/>
    <n v="1206"/>
    <n v="100"/>
    <s v="11. Politieke en sociale systemen, structuren en processen"/>
    <x v="7"/>
    <s v="Federale overheid"/>
    <x v="2"/>
    <x v="12"/>
    <s v="730 Andere programma's en projecten op internationaal vlak"/>
    <s v="730 Autres programmes et projets au niveau international"/>
    <x v="3"/>
    <n v="1206"/>
  </r>
  <r>
    <s v="Toelagen aan het KMMA (ex BA 54 22 41.30.38)"/>
    <s v="Subsides au MRAC (ex BA 54 22 41.30.38)"/>
    <s v="145441413038"/>
    <s v="14  BUITENLANDSE ZAKEN, BUITENLANDSE HANDEL EN ONTWIKKELINGSSAMENWERKING"/>
    <x v="4"/>
    <n v="3549"/>
    <n v="100"/>
    <s v="13. Algemene kennisvooruitgang: O&amp;O gefinancierd uit andere bronnen dan AUF"/>
    <x v="1"/>
    <s v="Federale overheid"/>
    <x v="2"/>
    <x v="12"/>
    <s v="730 Andere programma's en projecten op internationaal vlak"/>
    <s v="730 Autres programmes et projets au niveau international"/>
    <x v="3"/>
    <n v="3549"/>
  </r>
  <r>
    <s v="Steun aan de bijdrage van de ARES tot de realisatie vd doelen vd gemeenschappelijke strategische kaders"/>
    <s v="Soutien à la contribution de l'ARES à la réalisation des cibles des cadres stratégiques communs"/>
    <s v="145441452401"/>
    <s v="14  BUITENLANDSE ZAKEN, BUITENLANDSE HANDEL EN ONTWIKKELINGSSAMENWERKING"/>
    <x v="4"/>
    <n v="29597"/>
    <n v="55"/>
    <s v="11. Politieke en sociale systemen, structuren en processen"/>
    <x v="7"/>
    <s v="Federale overheid"/>
    <x v="2"/>
    <x v="12"/>
    <s v="730 Andere programma's en projecten op internationaal vlak"/>
    <s v="730 Autres programmes et projets au niveau international"/>
    <x v="3"/>
    <n v="16278.35"/>
  </r>
  <r>
    <s v="Steun aan de bijdrage van de VLIR tot de realisatie vd doelen vd gemeenschappelijke strategische kaders"/>
    <s v="Soutien à la contribution du VLIR à la réalisation des cibles des cadres stratégiques communs"/>
    <s v="145441452501"/>
    <s v="14  BUITENLANDSE ZAKEN, BUITENLANDSE HANDEL EN ONTWIKKELINGSSAMENWERKING"/>
    <x v="4"/>
    <n v="34717"/>
    <n v="55"/>
    <s v="11. Politieke en sociale systemen, structuren en processen"/>
    <x v="7"/>
    <s v="Federale overheid"/>
    <x v="2"/>
    <x v="12"/>
    <s v="730 Andere programma's en projecten op internationaal vlak"/>
    <s v="730 Autres programmes et projets au niveau international"/>
    <x v="3"/>
    <n v="19094.349999999999"/>
  </r>
  <r>
    <s v="Toelagen aan het Instituut voor Tropische Geneeskunde (ex BA 54 22 45.25.39)"/>
    <s v="subsides à l'Institut de Médecine Tropicale (ex BA 54 22 45.25.39)"/>
    <s v="145441452539"/>
    <s v="14  BUITENLANDSE ZAKEN, BUITENLANDSE HANDEL EN ONTWIKKELINGSSAMENWERKING"/>
    <x v="4"/>
    <n v="16287"/>
    <n v="100"/>
    <s v="07. Gezondheid"/>
    <x v="4"/>
    <s v="Federale overheid"/>
    <x v="2"/>
    <x v="12"/>
    <s v="730 Andere programma's en projecten op internationaal vlak"/>
    <s v="730 Autres programmes et projets au niveau international"/>
    <x v="3"/>
    <n v="16287"/>
  </r>
  <r>
    <s v="Vrijwillige meerjarige bijdragen aan onder.progr. inzake landbouw op touw gezet door internat. en regionale organis. t.v.v. de lage-inkomenslanden en ondersteunende activiteiten"/>
    <s v="Contributions volontaires pluriannuelles aux progr. de rech. agricole mis en oeuvre par les organ. internat. et région. en faveur des pays à faible revenu et activités de soutien"/>
    <s v="145442354006"/>
    <s v="14  BUITENLANDSE ZAKEN, BUITENLANDSE HANDEL EN ONTWIKKELINGSSAMENWERKING"/>
    <x v="4"/>
    <n v="2500"/>
    <n v="100"/>
    <s v="11. Politieke en sociale systemen, structuren en processen"/>
    <x v="7"/>
    <s v="Federale overheid"/>
    <x v="2"/>
    <x v="12"/>
    <s v="730 Andere programma's en projecten op internationaal vlak"/>
    <s v="730 Autres programmes et projets au niveau international"/>
    <x v="3"/>
    <n v="2500"/>
  </r>
  <r>
    <s v="Bezoldigingen militair personeel"/>
    <s v="Rémunérations du personnel militaire"/>
    <s v="166111000300"/>
    <s v="16  LANDSVERDEDIGING"/>
    <x v="5"/>
    <n v="25391"/>
    <n v="55"/>
    <s v="14. Landsverdediging"/>
    <x v="13"/>
    <s v="Federale overheid"/>
    <x v="2"/>
    <x v="12"/>
    <s v="211 Basisfinanciering, werking, investeringen van de WI"/>
    <s v="211 Financement de base, fonctionnement, investissements des IS"/>
    <x v="5"/>
    <n v="13965.05"/>
  </r>
  <r>
    <s v="Bezoldigingen burger statutair personeel"/>
    <s v="Rémunérations du personnel civil statutaire"/>
    <s v="166211000300"/>
    <s v="16  LANDSVERDEDIGING"/>
    <x v="5"/>
    <n v="5821"/>
    <n v="55"/>
    <s v="14. Landsverdediging"/>
    <x v="13"/>
    <s v="Federale overheid"/>
    <x v="2"/>
    <x v="12"/>
    <s v="211 Basisfinanciering, werking, investeringen van de WI"/>
    <s v="211 Financement de base, fonctionnement, investissements des IS"/>
    <x v="5"/>
    <n v="3201.55"/>
  </r>
  <r>
    <s v="Bezoldigingen burger niet statutair personeel"/>
    <s v="Rémunérations du personnel civil non statutaire"/>
    <s v="166211000400"/>
    <s v="16  LANDSVERDEDIGING"/>
    <x v="5"/>
    <n v="191"/>
    <n v="55"/>
    <s v="14. Landsverdediging"/>
    <x v="13"/>
    <s v="Federale overheid"/>
    <x v="2"/>
    <x v="12"/>
    <s v="211 Basisfinanciering, werking, investeringen van de WI"/>
    <s v="211 Financement de base, fonctionnement, investissements des IS"/>
    <x v="5"/>
    <n v="105.05"/>
  </r>
  <r>
    <s v="Aankoop van diensten en niet duurzamen goederen (niet informatica)"/>
    <s v="Achat de biens non durables et de service (hors informatique)"/>
    <s v="166312110100"/>
    <s v="16  LANDSVERDEDIGING"/>
    <x v="5"/>
    <n v="4848"/>
    <n v="55"/>
    <s v="14. Landsverdediging"/>
    <x v="13"/>
    <s v="Federale overheid"/>
    <x v="2"/>
    <x v="12"/>
    <s v="211 Basisfinanciering, werking, investeringen van de WI"/>
    <s v="211 Financement de base, fonctionnement, investissements des IS"/>
    <x v="5"/>
    <n v="2666.4"/>
  </r>
  <r>
    <s v="Aankoop van diensten en niet duurzamen goederen (informatica)"/>
    <s v="Achat de biens non durables et de service (informatique)"/>
    <s v="166312110400"/>
    <s v="16  LANDSVERDEDIGING"/>
    <x v="5"/>
    <n v="116"/>
    <n v="55"/>
    <s v="14. Landsverdediging"/>
    <x v="13"/>
    <s v="Federale overheid"/>
    <x v="2"/>
    <x v="12"/>
    <s v="211 Basisfinanciering, werking, investeringen van de WI"/>
    <s v="211 Financement de base, fonctionnement, investissements des IS"/>
    <x v="5"/>
    <n v="63.8"/>
  </r>
  <r>
    <s v="Aankoop van divers materieel (niet infomatica)"/>
    <s v="Achat de matériel divers (hors informatique)"/>
    <s v="166474220100"/>
    <s v="16  LANDSVERDEDIGING"/>
    <x v="5"/>
    <n v="298"/>
    <n v="55"/>
    <s v="14. Landsverdediging"/>
    <x v="13"/>
    <s v="Federale overheid"/>
    <x v="2"/>
    <x v="12"/>
    <s v="211 Basisfinanciering, werking, investeringen van de WI"/>
    <s v="211 Financement de base, fonctionnement, investissements des IS"/>
    <x v="5"/>
    <n v="163.9"/>
  </r>
  <r>
    <s v="Aankoop van informaticamaterieel"/>
    <s v="Achat de matériel informatique"/>
    <s v="166474220400"/>
    <s v="16  LANDSVERDEDIGING"/>
    <x v="5"/>
    <n v="17"/>
    <n v="55"/>
    <s v="14. Landsverdediging"/>
    <x v="13"/>
    <s v="Federale overheid"/>
    <x v="2"/>
    <x v="12"/>
    <s v="211 Basisfinanciering, werking, investeringen van de WI"/>
    <s v="211 Financement de base, fonctionnement, investissements des IS"/>
    <x v="5"/>
    <n v="9.35"/>
  </r>
  <r>
    <s v="Bezoldigingen niet statutair personeel"/>
    <s v="Rénumérations personnel non statutaire"/>
    <s v="167111000400"/>
    <s v="16  LANDSVERDEDIGING"/>
    <x v="5"/>
    <n v="1622"/>
    <n v="55"/>
    <s v="14. Landsverdediging"/>
    <x v="13"/>
    <s v="Federale overheid"/>
    <x v="2"/>
    <x v="12"/>
    <s v="211 Basisfinanciering, werking, investeringen van de WI"/>
    <s v="211 Financement de base, fonctionnement, investissements des IS"/>
    <x v="5"/>
    <n v="892.1"/>
  </r>
  <r>
    <s v="Progr. wet. onderzoek : Lopende aankopen van goederen en diensten"/>
    <s v="Progr. rech. sc. : achats courants de biens et de services"/>
    <s v="167212110100"/>
    <s v="16  LANDSVERDEDIGING"/>
    <x v="5"/>
    <n v="997"/>
    <n v="100"/>
    <s v="14. Landsverdediging"/>
    <x v="13"/>
    <s v="Federale overheid"/>
    <x v="2"/>
    <x v="12"/>
    <s v="314 Subsidies voor studies, enquêtes, onderzoek-contracten, acties n.e.g."/>
    <s v="314 Subventions pour études, enquêtes, contrats de recherche, actions n.c.a."/>
    <x v="6"/>
    <n v="997"/>
  </r>
  <r>
    <s v="Subsidie"/>
    <s v="Subvention"/>
    <s v="167241400400"/>
    <s v="16  LANDSVERDEDIGING"/>
    <x v="5"/>
    <n v="2930"/>
    <n v="55"/>
    <s v="14. Landsverdediging"/>
    <x v="13"/>
    <s v="Federale overheid"/>
    <x v="2"/>
    <x v="12"/>
    <s v="314 Subsidies voor studies, enquêtes, onderzoek-contracten, acties n.e.g."/>
    <s v="314 Subventions pour études, enquêtes, contrats de recherche, actions n.c.a."/>
    <x v="6"/>
    <n v="1611.5"/>
  </r>
  <r>
    <s v="Progr. wet. onderzoek : aankoop van militaire middelen"/>
    <s v="Progr. rech. sc. : acqu. et rénouv. de moyens spécifiquem. militaires"/>
    <s v="167374220100"/>
    <s v="16  LANDSVERDEDIGING"/>
    <x v="5"/>
    <n v="236"/>
    <n v="100"/>
    <s v="14. Landsverdediging"/>
    <x v="13"/>
    <s v="Federale overheid"/>
    <x v="2"/>
    <x v="12"/>
    <s v="314 Subsidies voor studies, enquêtes, onderzoek-contracten, acties n.e.g."/>
    <s v="314 Subventions pour études, enquêtes, contrats de recherche, actions n.c.a."/>
    <x v="6"/>
    <n v="236"/>
  </r>
  <r>
    <s v="War Heritage Institute"/>
    <s v="War Heritage Institute"/>
    <s v="169441400300"/>
    <s v="16  LANDSVERDEDIGING"/>
    <x v="5"/>
    <n v="12956"/>
    <n v="55"/>
    <s v="13. Algemene kennisvooruitgang: O&amp;O gefinancierd uit andere bronnen dan AUF"/>
    <x v="1"/>
    <s v="Federale overheid"/>
    <x v="2"/>
    <x v="12"/>
    <s v="211 Basisfinanciering, werking, investeringen van de WI"/>
    <s v="211 Financement de base, fonctionnement, investissements des IS"/>
    <x v="5"/>
    <n v="7125.8"/>
  </r>
  <r>
    <s v="Studies en onderzoeken gehandicaptenbeleid"/>
    <s v="Etudes et recherches politiques des handicapés"/>
    <s v="245521121102"/>
    <s v="24  SOCIALE ZEKERHEID"/>
    <x v="8"/>
    <n v="39"/>
    <n v="100"/>
    <s v="11. Politieke en sociale systemen, structuren en processen"/>
    <x v="7"/>
    <s v="Federale overheid"/>
    <x v="2"/>
    <x v="12"/>
    <s v="410 O&amp;O-programma's en -projecten (subsidies en terugvorderbare voorschotten)"/>
    <s v="410 Programmes et projets de R&amp;D (subventions et avances récupérables)"/>
    <x v="0"/>
    <n v="39"/>
  </r>
  <r>
    <s v="Beleidsondersteuning-studies; evolutie sociale bescherming"/>
    <s v="Appui stratégique-études; evolution protection sociale"/>
    <s v="245711122129"/>
    <s v="24  SOCIALE ZEKERHEID"/>
    <x v="8"/>
    <n v="584"/>
    <n v="100"/>
    <s v="11. Politieke en sociale systemen, structuren en processen"/>
    <x v="7"/>
    <s v="Federale overheid"/>
    <x v="2"/>
    <x v="12"/>
    <s v="410 O&amp;O-programma's en -projecten (subsidies en terugvorderbare voorschotten)"/>
    <s v="410 Programmes et projets de R&amp;D (subventions et avances récupérables)"/>
    <x v="0"/>
    <n v="584"/>
  </r>
  <r>
    <s v="Studies en onderzoeken verzorgingsinstellingen"/>
    <s v="Etudes et enquêtes établisements de soins"/>
    <s v="255612121101"/>
    <s v="25  VOLKSGEZONDHEID, VEILIGHEID VAN DE VOEDSELKETEN EN LEEFMILIEU"/>
    <x v="9"/>
    <n v="34"/>
    <n v="100"/>
    <s v="07. Gezondheid"/>
    <x v="4"/>
    <s v="Federale overheid"/>
    <x v="2"/>
    <x v="12"/>
    <s v="314 Subsidies voor studies, enquêtes, onderzoek-contracten, acties n.e.g."/>
    <s v="314 Subventions pour études, enquêtes, contrats de recherche, actions n.c.a."/>
    <x v="6"/>
    <n v="34"/>
  </r>
  <r>
    <s v="Bezoldiging Rijkspersoneel (Hoge Gezondheidsraad)"/>
    <s v="Rémunération personnel statutaire (Conseil supérieur de la santé)"/>
    <s v="255621110003"/>
    <s v="25  VOLKSGEZONDHEID, VEILIGHEID VAN DE VOEDSELKETEN EN LEEFMILIEU"/>
    <x v="9"/>
    <n v="993"/>
    <n v="55"/>
    <s v="07. Gezondheid"/>
    <x v="4"/>
    <s v="Federale overheid"/>
    <x v="2"/>
    <x v="12"/>
    <s v="211 Basisfinanciering, werking, investeringen van de WI"/>
    <s v="211 Financement de base, fonctionnement, investissements des IS"/>
    <x v="5"/>
    <n v="546.15"/>
  </r>
  <r>
    <s v="Bezoldiging niet-statutairen (Hoge Gezondheidsraad)"/>
    <s v="Rémunération personnel non statutaire  (Conseil supérieur de la santé)"/>
    <s v="255621110004"/>
    <s v="25  VOLKSGEZONDHEID, VEILIGHEID VAN DE VOEDSELKETEN EN LEEFMILIEU"/>
    <x v="9"/>
    <n v="525"/>
    <n v="55"/>
    <s v="07. Gezondheid"/>
    <x v="4"/>
    <s v="Federale overheid"/>
    <x v="2"/>
    <x v="12"/>
    <s v="211 Basisfinanciering, werking, investeringen van de WI"/>
    <s v="211 Financement de base, fonctionnement, investissements des IS"/>
    <x v="5"/>
    <n v="288.75"/>
  </r>
  <r>
    <s v="Aankoop niet-duurz. roerende goe.en diensten"/>
    <s v="Acquisition de biens meubles non durables et de services"/>
    <s v="255622121101"/>
    <s v="25  VOLKSGEZONDHEID, VEILIGHEID VAN DE VOEDSELKETEN EN LEEFMILIEU"/>
    <x v="9"/>
    <n v="160"/>
    <n v="55"/>
    <s v="07. Gezondheid"/>
    <x v="4"/>
    <s v="Federale overheid"/>
    <x v="2"/>
    <x v="12"/>
    <s v="211 Basisfinanciering, werking, investeringen van de WI"/>
    <s v="211 Financement de base, fonctionnement, investissements des IS"/>
    <x v="5"/>
    <n v="88"/>
  </r>
  <r>
    <s v="Forfaitaire niet-belastbare uitgaven"/>
    <s v="Indemnités fofaitaires non imposables"/>
    <s v="255622121199"/>
    <s v="25  VOLKSGEZONDHEID, VEILIGHEID VAN DE VOEDSELKETEN EN LEEFMILIEU"/>
    <x v="9"/>
    <n v="4"/>
    <n v="55"/>
    <s v="07. Gezondheid"/>
    <x v="4"/>
    <s v="Federale overheid"/>
    <x v="2"/>
    <x v="12"/>
    <s v="211 Basisfinanciering, werking, investeringen van de WI"/>
    <s v="211 Financement de base, fonctionnement, investissements des IS"/>
    <x v="5"/>
    <n v="2.2000000000000002"/>
  </r>
  <r>
    <s v="Aankoop niet-duurz. roerende goe.en diensten"/>
    <s v="Acquisition de biens meubles non durables et de services"/>
    <s v="255623121101"/>
    <s v="25  VOLKSGEZONDHEID, VEILIGHEID VAN DE VOEDSELKETEN EN LEEFMILIEU"/>
    <x v="9"/>
    <n v="38"/>
    <n v="55"/>
    <s v="07. Gezondheid"/>
    <x v="4"/>
    <s v="Federale overheid"/>
    <x v="2"/>
    <x v="12"/>
    <s v="211 Basisfinanciering, werking, investeringen van de WI"/>
    <s v="211 Financement de base, fonctionnement, investissements des IS"/>
    <x v="5"/>
    <n v="20.9"/>
  </r>
  <r>
    <s v="Forfaitaire niet-belastbare uitgaven"/>
    <s v="Indemnités fofaitaires non imposables"/>
    <s v="255623121199"/>
    <s v="25  VOLKSGEZONDHEID, VEILIGHEID VAN DE VOEDSELKETEN EN LEEFMILIEU"/>
    <x v="9"/>
    <n v="9"/>
    <n v="55"/>
    <s v="07. Gezondheid"/>
    <x v="4"/>
    <s v="Federale overheid"/>
    <x v="2"/>
    <x v="12"/>
    <s v="211 Basisfinanciering, werking, investeringen van de WI"/>
    <s v="211 Financement de base, fonctionnement, investissements des IS"/>
    <x v="5"/>
    <n v="4.95"/>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1061"/>
    <n v="100"/>
    <s v="07. Gezondheid"/>
    <x v="4"/>
    <s v="Federale overheid"/>
    <x v="2"/>
    <x v="12"/>
    <s v="211 Basisfinanciering, werking, investeringen van de WI"/>
    <s v="211 Financement de base, fonctionnement, investissements des IS"/>
    <x v="5"/>
    <n v="1061"/>
  </r>
  <r>
    <s v="Toelage aan wet.onderzoek mbt voedselveiligheid, gezondheidsbeleid en dierenwelzijn aan het vrij gesubsidieerd onderwijs"/>
    <s v="Subsides à des rech.scient. en matière de sécurité alimentaire, de politique sanitaire et de bien-être animal pour l'enseignement libre subventionné"/>
    <s v="255623443001"/>
    <s v="25  VOLKSGEZONDHEID, VEILIGHEID VAN DE VOEDSELKETEN EN LEEFMILIEU"/>
    <x v="9"/>
    <n v="1"/>
    <n v="100"/>
    <s v="07. Gezondheid"/>
    <x v="4"/>
    <s v="Federale overheid"/>
    <x v="2"/>
    <x v="12"/>
    <s v="211 Basisfinanciering, werking, investeringen van de WI"/>
    <s v="211 Financement de base, fonctionnement, investissements des IS"/>
    <x v="5"/>
    <n v="1"/>
  </r>
  <r>
    <s v="Toelage aan wet.onderzoek mbt voedselveiligheid, gezondheidsbeleid en dierenwelzijn"/>
    <s v="Subsides à des rech.scient. en matière de sécurité alimentaire, de politique sanitaire et de bien-être animal"/>
    <s v="255623450001"/>
    <s v="25  VOLKSGEZONDHEID, VEILIGHEID VAN DE VOEDSELKETEN EN LEEFMILIEU"/>
    <x v="9"/>
    <n v="759"/>
    <n v="100"/>
    <s v="07. Gezondheid"/>
    <x v="4"/>
    <s v="Federale overheid"/>
    <x v="2"/>
    <x v="12"/>
    <s v="211 Basisfinanciering, werking, investeringen van de WI"/>
    <s v="211 Financement de base, fonctionnement, investissements des IS"/>
    <x v="5"/>
    <n v="759"/>
  </r>
  <r>
    <s v="Toelage aan wet.onderzoek mbt voedselveiligheid, gezondheidsbeleid en dierenwelzijn"/>
    <s v="Subsides à des rech.scient. en matière de sécurité alimentaire, de politique sanitaire et de bien-être animal"/>
    <s v="255623450002"/>
    <s v="25  VOLKSGEZONDHEID, VEILIGHEID VAN DE VOEDSELKETEN EN LEEFMILIEU"/>
    <x v="9"/>
    <n v="1860"/>
    <n v="100"/>
    <s v="07. Gezondheid"/>
    <x v="4"/>
    <s v="Federale overheid"/>
    <x v="2"/>
    <x v="12"/>
    <s v="211 Basisfinanciering, werking, investeringen van de WI"/>
    <s v="211 Financement de base, fonctionnement, investissements des IS"/>
    <x v="5"/>
    <n v="1860"/>
  </r>
  <r>
    <s v="Enveloppe geneeskundig wetenschappelijk onderzoek - Franstalige Gemeenschap"/>
    <s v="Enveloppe recherche scientifique médicale"/>
    <s v="255623452401"/>
    <s v="25  VOLKSGEZONDHEID, VEILIGHEID VAN DE VOEDSELKETEN EN LEEFMILIEU"/>
    <x v="9"/>
    <n v="2547"/>
    <n v="100"/>
    <s v="13. Algemene kennisvooruitgang: O&amp;O gefinancierd uit andere bronnen dan AUF"/>
    <x v="1"/>
    <s v="Federale overheid"/>
    <x v="2"/>
    <x v="12"/>
    <s v="540 FGWO - Fonds voor Geneeskundig Wetenschappelijk Onderzoek"/>
    <s v="540 FRSM - Fonds de la Recherche scientifique médicale"/>
    <x v="2"/>
    <n v="2547"/>
  </r>
  <r>
    <s v="Dotatie Sciensano"/>
    <s v="Dotation Sciensano"/>
    <s v="255651414001"/>
    <s v="25  VOLKSGEZONDHEID, VEILIGHEID VAN DE VOEDSELKETEN EN LEEFMILIEU"/>
    <x v="9"/>
    <n v="23154"/>
    <n v="55"/>
    <s v="07. Gezondheid"/>
    <x v="4"/>
    <s v="Federale overheid"/>
    <x v="2"/>
    <x v="12"/>
    <s v="211 Basisfinanciering, werking, investeringen van de WI"/>
    <s v="211 Financement de base, fonctionnement, investissements des IS"/>
    <x v="5"/>
    <n v="12734.7"/>
  </r>
  <r>
    <s v="Economische steun Oost-Europese landen "/>
    <s v="Aide économique aux pays de l'Europe de l'Est"/>
    <s v="324250313221"/>
    <s v="32  ECONOMISCHE ZAKEN"/>
    <x v="10"/>
    <n v="638"/>
    <n v="100"/>
    <s v="05. Energie"/>
    <x v="12"/>
    <s v="Federale overheid"/>
    <x v="2"/>
    <x v="12"/>
    <s v="730 Andere programma's en projecten op internationaal vlak"/>
    <s v="730 Autres programmes et projets au niveau international"/>
    <x v="3"/>
    <n v="638"/>
  </r>
  <r>
    <s v="Bijdrage E.C.K.O.-Genève"/>
    <s v="Cotisation C.E.R.N-Genève"/>
    <s v="324250354007"/>
    <s v="32  ECONOMISCHE ZAKEN"/>
    <x v="10"/>
    <n v="30258"/>
    <n v="100"/>
    <s v="13. Algemene kennisvooruitgang: O&amp;O gefinancierd uit andere bronnen dan AUF"/>
    <x v="1"/>
    <s v="Federale overheid"/>
    <x v="2"/>
    <x v="12"/>
    <s v="730 Andere programma's en projecten op internationaal vlak"/>
    <s v="730 Autres programmes et projets au niveau international"/>
    <x v="3"/>
    <n v="30258"/>
  </r>
  <r>
    <s v="Bijdrage R&amp;D-energieprogramma's"/>
    <s v="Contribution programme's-R&amp;D Energie"/>
    <s v="324250354008"/>
    <s v="32  ECONOMISCHE ZAKEN"/>
    <x v="10"/>
    <n v="155"/>
    <n v="100"/>
    <s v="05. Energie"/>
    <x v="12"/>
    <s v="Federale overheid"/>
    <x v="2"/>
    <x v="12"/>
    <s v="730 Andere programma's en projecten op internationaal vlak"/>
    <s v="730 Autres programmes et projets au niveau international"/>
    <x v="3"/>
    <n v="155"/>
  </r>
  <r>
    <s v="Subsidie aan S.C.K.: werking"/>
    <s v="Subvention au C.E.N.: fonctionnement"/>
    <s v="324250414005"/>
    <s v="32  ECONOMISCHE ZAKEN"/>
    <x v="10"/>
    <n v="53720"/>
    <n v="55"/>
    <s v="05. Energie"/>
    <x v="12"/>
    <s v="Federale overheid"/>
    <x v="2"/>
    <x v="12"/>
    <s v="233 SCK - Studiecentrum voor Kernenergie"/>
    <s v="233 CEN - Centre d'études de l'énergie nucléaire"/>
    <x v="5"/>
    <n v="29546"/>
  </r>
  <r>
    <s v="Toelage aan Belgoprocess in kader van de economische steun aan Oost-Europese landen"/>
    <s v="Subvention à Belgoprocess dans le cadre de l'aide économique au pays de l'Europe de l'Est"/>
    <s v="324250414009"/>
    <s v="32  ECONOMISCHE ZAKEN"/>
    <x v="10"/>
    <n v="200"/>
    <n v="100"/>
    <s v="05. Energie"/>
    <x v="12"/>
    <s v="Federale overheid"/>
    <x v="2"/>
    <x v="12"/>
    <s v="730 Andere programma's en projecten op internationaal vlak"/>
    <s v="730 Autres programmes et projets au niveau international"/>
    <x v="3"/>
    <n v="200"/>
  </r>
  <r>
    <s v="Toelage aan het SCK in kader van de economische steun aan Oost-Europese landen"/>
    <s v="Subvention au CEN dans le cadre de l'aide économique au pays de l'Europe de l'Est"/>
    <s v="324250414010"/>
    <s v="32  ECONOMISCHE ZAKEN"/>
    <x v="10"/>
    <n v="200"/>
    <n v="100"/>
    <s v="05. Energie"/>
    <x v="12"/>
    <s v="Federale overheid"/>
    <x v="2"/>
    <x v="12"/>
    <s v="730 Andere programma's en projecten op internationaal vlak"/>
    <s v="730 Autres programmes et projets au niveau international"/>
    <x v="3"/>
    <n v="200"/>
  </r>
  <r>
    <s v="Subsidie aan I.I.K.W."/>
    <s v="Subvention  l'I.I.S.N."/>
    <s v="324250455001"/>
    <s v="32  ECONOMISCHE ZAKEN"/>
    <x v="10"/>
    <n v="3764"/>
    <n v="100"/>
    <s v="13. Algemene kennisvooruitgang: O&amp;O gefinancierd uit andere bronnen dan AUF"/>
    <x v="1"/>
    <s v="Federale overheid"/>
    <x v="2"/>
    <x v="12"/>
    <s v="530 IIKW - Interuniversitair Instituut voor Kernwetenschappen"/>
    <s v="530 IISN - Institut interuniversitaire des Sciences nucléaires"/>
    <x v="2"/>
    <n v="3764"/>
  </r>
  <r>
    <s v="Subs. Invest. aan I.R.E.(ontruiming/verwerk. radioact. afvalst. en kosten veroorzaakt door de BR2)"/>
    <s v="Subv. pour Investi.  I.R.E. (évacuation et traitement des résidus radioactifs et frais de BR2)"/>
    <s v="324250511107"/>
    <s v="32  ECONOMISCHE ZAKEN"/>
    <x v="10"/>
    <n v="1374"/>
    <n v="16.5"/>
    <s v="06. Industriële productie en technologie"/>
    <x v="0"/>
    <s v="Federale overheid"/>
    <x v="2"/>
    <x v="12"/>
    <s v="232 IRE - Institut national des Radio-Eléments"/>
    <s v="232 IRE - Institut national des Radio-Eléments"/>
    <x v="5"/>
    <n v="226.71"/>
  </r>
  <r>
    <s v="Subs. Invest. aan I.R.E.(ontruiming/verwerk. radioact. afvalst. en kosten veroorzaakt door de BR2)"/>
    <s v="Subv. pour Investi.  I.R.E. (évacuation et traitement des résidus radioactifs et frais de BR2)"/>
    <s v="324250511107"/>
    <s v="32  ECONOMISCHE ZAKEN"/>
    <x v="10"/>
    <n v="1374"/>
    <n v="38.5"/>
    <s v="07. Gezondheid"/>
    <x v="4"/>
    <s v="Federale overheid"/>
    <x v="2"/>
    <x v="12"/>
    <s v="232 IRE - Institut national des Radio-Eléments"/>
    <s v="232 IRE - Institut national des Radio-Eléments"/>
    <x v="5"/>
    <n v="528.99"/>
  </r>
  <r>
    <s v="Subsidie voor buitengewone Investeringen door S.C.K."/>
    <s v="Subvention pour Investissements exceptionnels par C.E.N."/>
    <s v="324250614103"/>
    <s v="32  ECONOMISCHE ZAKEN"/>
    <x v="10"/>
    <n v="4111"/>
    <n v="55"/>
    <s v="05. Energie"/>
    <x v="12"/>
    <s v="Federale overheid"/>
    <x v="2"/>
    <x v="12"/>
    <s v="233 SCK - Studiecentrum voor Kernenergie"/>
    <s v="233 CEN - Centre d'études de l'énergie nucléaire"/>
    <x v="5"/>
    <n v="2261.0500000000002"/>
  </r>
  <r>
    <s v="SCK fusie onderzoek"/>
    <s v="CEN recherche fusion"/>
    <s v="324280414011"/>
    <s v="32  ECONOMISCHE ZAKEN"/>
    <x v="10"/>
    <n v="67"/>
    <n v="100"/>
    <s v="05. Energie"/>
    <x v="12"/>
    <s v="Federale overheid"/>
    <x v="2"/>
    <x v="12"/>
    <s v="233 SCK - Studiecentrum voor Kernenergie"/>
    <s v="233 CEN - Centre d'études de l'énergie nucléaire"/>
    <x v="5"/>
    <n v="67"/>
  </r>
  <r>
    <s v="Koninklijke Militaire School fusie onderzoek"/>
    <s v="Ecole Royale Militaire recherche fusion"/>
    <s v="324280414012"/>
    <s v="32  ECONOMISCHE ZAKEN"/>
    <x v="10"/>
    <n v="686"/>
    <n v="100"/>
    <s v="05. Energie"/>
    <x v="12"/>
    <s v="Federale overheid"/>
    <x v="2"/>
    <x v="12"/>
    <s v="126 Koninklijke Militaire School"/>
    <s v="126 Ecole royale militaire"/>
    <x v="4"/>
    <n v="686"/>
  </r>
  <r>
    <s v="FR Universiteiten fusie onderzoek"/>
    <s v="Universités FR recherche fusion"/>
    <s v="324280452401"/>
    <s v="32  ECONOMISCHE ZAKEN"/>
    <x v="10"/>
    <n v="133"/>
    <n v="100"/>
    <s v="05. Energie"/>
    <x v="12"/>
    <s v="Federale overheid"/>
    <x v="2"/>
    <x v="12"/>
    <s v="130 Speciale fondsen voor onderzoek in universiteiten"/>
    <s v="130 Fonds spéciaux de recherche dans les universités"/>
    <x v="4"/>
    <n v="133"/>
  </r>
  <r>
    <s v="NL universiteiten fusie onderzoek"/>
    <s v="Universités NL recherche fusion"/>
    <s v="324280452501"/>
    <s v="32  ECONOMISCHE ZAKEN"/>
    <x v="10"/>
    <n v="133"/>
    <n v="100"/>
    <s v="05. Energie"/>
    <x v="12"/>
    <s v="Federale overheid"/>
    <x v="2"/>
    <x v="12"/>
    <s v="130 Speciale fondsen voor onderzoek in universiteiten"/>
    <s v="130 Fonds spéciaux de recherche dans les universités"/>
    <x v="4"/>
    <n v="133"/>
  </r>
  <r>
    <s v="Terugvorderbaar voorschot onderzoeksprogr. AIRBUS"/>
    <s v="Avances récupérables progr. de recherche AIRBUS"/>
    <s v="324440512201"/>
    <s v="32  ECONOMISCHE ZAKEN"/>
    <x v="10"/>
    <n v="8000"/>
    <n v="100"/>
    <s v="06. Industriële productie en technologie"/>
    <x v="0"/>
    <s v="Federale overheid"/>
    <x v="2"/>
    <x v="12"/>
    <s v="625 Fonds bestemd voor de financiering van het industrieel onderzoek (subsidies en terugvorderbare voorschotten)"/>
    <s v="625 Fonds destiné au financement de la recherche industrielle (subventions et avances récupérables)"/>
    <x v="1"/>
    <n v="8000"/>
  </r>
  <r>
    <s v="Toelage I.V.K (koeltechniek)"/>
    <s v="Subvention I.I.F (froid)"/>
    <s v="324640354009"/>
    <s v="32  ECONOMISCHE ZAKEN"/>
    <x v="10"/>
    <n v="29"/>
    <n v="100"/>
    <s v="06. Industriële productie en technologie"/>
    <x v="0"/>
    <s v="Federale overheid"/>
    <x v="2"/>
    <x v="12"/>
    <s v="720 Andere Belgische bijdragen aan internationale organisaties, instellingen en verenigingen"/>
    <s v="720 Autres contributions belges aux organisations, institutions et associations internationales"/>
    <x v="3"/>
    <n v="29"/>
  </r>
  <r>
    <s v="Pre-normatief onderzoek"/>
    <s v="Recherche prénormative"/>
    <s v="324650414030"/>
    <s v="32  ECONOMISCHE ZAKEN"/>
    <x v="10"/>
    <n v="4462"/>
    <n v="55"/>
    <s v="06. Industriële productie en technologie"/>
    <x v="0"/>
    <s v="Federale overheid"/>
    <x v="2"/>
    <x v="12"/>
    <s v="234 BIN - Belgisch Instituut voor Normalisatie"/>
    <s v="234 IBN - Institut belge de normalisation"/>
    <x v="5"/>
    <n v="2454.1"/>
  </r>
  <r>
    <s v="Subsidie NBN"/>
    <s v="Subvention au NBN"/>
    <s v="324650414031"/>
    <s v="32  ECONOMISCHE ZAKEN"/>
    <x v="10"/>
    <n v="1938"/>
    <n v="55"/>
    <s v="06. Industriële productie en technologie"/>
    <x v="0"/>
    <s v="Federale overheid"/>
    <x v="2"/>
    <x v="12"/>
    <s v="234 BIN - Belgisch Instituut voor Normalisatie"/>
    <s v="234 IBN - Institut belge de normalisation"/>
    <x v="5"/>
    <n v="1065.9000000000001"/>
  </r>
  <r>
    <s v="Bezoldigingen Rijkspersoneel"/>
    <s v="Rémunération personnel stat."/>
    <s v="462101110003"/>
    <s v="11  FEDERAAL WETENSCHAPSBELEID"/>
    <x v="1"/>
    <n v="8584"/>
    <n v="55"/>
    <s v="11. Politieke en sociale systemen, structuren en processen"/>
    <x v="7"/>
    <s v="Federale overheid"/>
    <x v="2"/>
    <x v="12"/>
    <s v="312 Administratie, controle, commissies, jury's..."/>
    <s v="312 Administration, contrôle, commissions, jurys..."/>
    <x v="6"/>
    <n v="4721.2"/>
  </r>
  <r>
    <s v="Bezoldiging niet-statutair personeel"/>
    <s v="Rémunération personnel non statutaire"/>
    <s v="462101110004"/>
    <s v="11  FEDERAAL WETENSCHAPSBELEID"/>
    <x v="1"/>
    <n v="5766"/>
    <n v="55"/>
    <s v="11. Politieke en sociale systemen, structuren en processen"/>
    <x v="7"/>
    <s v="Federale overheid"/>
    <x v="2"/>
    <x v="12"/>
    <s v="312 Administratie, controle, commissies, jury's..."/>
    <s v="312 Administration, contrôle, commissions, jurys..."/>
    <x v="6"/>
    <n v="3171.3"/>
  </r>
  <r>
    <s v="Aankoop niet duurzame goederen &amp; diensten"/>
    <s v="Achats biens non durables et services"/>
    <s v="462101121101"/>
    <s v="11  FEDERAAL WETENSCHAPSBELEID"/>
    <x v="1"/>
    <n v="1050"/>
    <n v="55"/>
    <s v="11. Politieke en sociale systemen, structuren en processen"/>
    <x v="7"/>
    <s v="Federale overheid"/>
    <x v="2"/>
    <x v="12"/>
    <s v="312 Administratie, controle, commissies, jury's..."/>
    <s v="312 Administration, contrôle, commissions, jurys..."/>
    <x v="6"/>
    <n v="577.5"/>
  </r>
  <r>
    <s v="Bureautica-systeem POD"/>
    <s v="Système bureautique/informatique SPP"/>
    <s v="462101121104"/>
    <s v="11  FEDERAAL WETENSCHAPSBELEID"/>
    <x v="1"/>
    <n v="226"/>
    <n v="55"/>
    <s v="06. Industriële productie en technologie"/>
    <x v="0"/>
    <s v="Federale overheid"/>
    <x v="2"/>
    <x v="12"/>
    <s v="410 O&amp;O-programma's en -projecten (subsidies en terugvorderbare voorschotten)"/>
    <s v="410 Programmes et projets de R&amp;D (subventions et avances récupérables)"/>
    <x v="0"/>
    <n v="124.3"/>
  </r>
  <r>
    <s v="Fed. Raad voor Wetensch. beleid: werking"/>
    <s v="Conseil féd. polit. scientif. : fonctionnement"/>
    <s v="462101121110"/>
    <s v="11  FEDERAAL WETENSCHAPSBELEID"/>
    <x v="1"/>
    <n v="8"/>
    <n v="55"/>
    <s v="11. Politieke en sociale systemen, structuren en processen"/>
    <x v="7"/>
    <s v="Federale overheid"/>
    <x v="2"/>
    <x v="12"/>
    <s v="312 Administratie, controle, commissies, jury's..."/>
    <s v="312 Administration, contrôle, commissions, jurys..."/>
    <x v="6"/>
    <n v="4.4000000000000004"/>
  </r>
  <r>
    <s v="Promotie wetenschapsbeleid"/>
    <s v="Promotion politique scientifique"/>
    <s v="462101121121"/>
    <s v="11  FEDERAAL WETENSCHAPSBELEID"/>
    <x v="1"/>
    <n v="47"/>
    <n v="55"/>
    <s v="11. Politieke en sociale systemen, structuren en processen"/>
    <x v="7"/>
    <s v="Federale overheid"/>
    <x v="2"/>
    <x v="12"/>
    <s v="312 Administratie, controle, commissies, jury's..."/>
    <s v="312 Administration, contrôle, commissions, jurys..."/>
    <x v="6"/>
    <n v="25.85"/>
  </r>
  <r>
    <s v="Duurzame goederen"/>
    <s v="Biens durables"/>
    <s v="462101742201"/>
    <s v="11  FEDERAAL WETENSCHAPSBELEID"/>
    <x v="1"/>
    <n v="50"/>
    <n v="55"/>
    <s v="11. Politieke en sociale systemen, structuren en processen"/>
    <x v="7"/>
    <s v="Federale overheid"/>
    <x v="2"/>
    <x v="12"/>
    <s v="312 Administratie, controle, commissies, jury's..."/>
    <s v="312 Administration, contrôle, commissions, jurys..."/>
    <x v="6"/>
    <n v="27.5"/>
  </r>
  <r>
    <s v="Investeringsuitgaven inzake de informatica"/>
    <s v="Dépenses d'investissement relatives à l'informatique"/>
    <s v="462101742204"/>
    <s v="11  FEDERAAL WETENSCHAPSBELEID"/>
    <x v="1"/>
    <n v="82"/>
    <n v="55"/>
    <s v="06. Industriële productie en technologie"/>
    <x v="0"/>
    <s v="Federale overheid"/>
    <x v="2"/>
    <x v="12"/>
    <s v="312 Administratie, controle, commissies, jury's..."/>
    <s v="312 Administration, contrôle, commissions, jurys..."/>
    <x v="6"/>
    <n v="45.1"/>
  </r>
  <r>
    <s v="Wetenschap voor duurzame ontwikkeling"/>
    <s v="Science pour développement durable"/>
    <s v="466011121117"/>
    <s v="11  FEDERAAL WETENSCHAPSBELEID"/>
    <x v="1"/>
    <n v="888"/>
    <n v="100"/>
    <s v="13. Algemene kennisvooruitgang: O&amp;O gefinancierd uit andere bronnen dan AUF"/>
    <x v="1"/>
    <s v="Federale overheid"/>
    <x v="2"/>
    <x v="12"/>
    <s v="324 Subsidies voor studies, enquêtes, expertise-contracten, onderzoekcontracten, acties n.e.g."/>
    <s v="324 Subventions pour études, enquêtes, contrats d'expertise, contrats de recherche, actions n.c.a."/>
    <x v="6"/>
    <n v="888"/>
  </r>
  <r>
    <s v="Beheer O&amp;O nationaal en IUAP"/>
    <s v="Gestion R&amp;D nationale et PAI"/>
    <s v="466011121118"/>
    <s v="11  FEDERAAL WETENSCHAPSBELEID"/>
    <x v="1"/>
    <n v="678"/>
    <n v="100"/>
    <s v="13. Algemene kennisvooruitgang: O&amp;O gefinancierd uit andere bronnen dan AUF"/>
    <x v="1"/>
    <s v="Federale overheid"/>
    <x v="2"/>
    <x v="12"/>
    <s v="430 IUAP - Interuniversitaire attractiepolen"/>
    <s v="430 PAI - Pôles d'Attraction interuniversitaires"/>
    <x v="0"/>
    <n v="678"/>
  </r>
  <r>
    <s v="Contrac-Regeringsinit O&amp;O nationaal - Deel ABDA"/>
    <s v="Cont-Impuls gouver R&amp;D national - Partie ABDA"/>
    <s v="466011413051"/>
    <s v="11  FEDERAAL WETENSCHAPSBELEID"/>
    <x v="1"/>
    <n v="10703"/>
    <n v="13.1003389191983"/>
    <s v="01. Exploratie en exploitatie van het aardse milieu"/>
    <x v="8"/>
    <s v="Federale overheid"/>
    <x v="2"/>
    <x v="12"/>
    <s v="410 O&amp;O-programma's en -projecten (subsidies en terugvorderbare voorschotten)"/>
    <s v="410 Programmes et projets de R&amp;D (subventions et avances récupérables)"/>
    <x v="0"/>
    <n v="1402.1292745217941"/>
  </r>
  <r>
    <s v="Contrac-Regeringsinit O&amp;O nationaal - Deel ABDA"/>
    <s v="Cont-Impuls gouver R&amp;D national - Partie ABDA"/>
    <s v="466011413051"/>
    <s v="11  FEDERAAL WETENSCHAPSBELEID"/>
    <x v="1"/>
    <n v="10703"/>
    <n v="10.028992692780401"/>
    <s v="02. Milieubeheer en milieuzorg"/>
    <x v="9"/>
    <s v="Federale overheid"/>
    <x v="2"/>
    <x v="12"/>
    <s v="410 O&amp;O-programma's en -projecten (subsidies en terugvorderbare voorschotten)"/>
    <s v="410 Programmes et projets de R&amp;D (subventions et avances récupérables)"/>
    <x v="0"/>
    <n v="1073.4030879082864"/>
  </r>
  <r>
    <s v="Contrac-Regeringsinit O&amp;O nationaal - Deel ABDA"/>
    <s v="Cont-Impuls gouver R&amp;D national - Partie ABDA"/>
    <s v="466011413051"/>
    <s v="11  FEDERAAL WETENSCHAPSBELEID"/>
    <x v="1"/>
    <n v="10703"/>
    <n v="6.2167666870673903"/>
    <s v="03. Exploratie en exploitatie van de ruimte"/>
    <x v="10"/>
    <s v="Federale overheid"/>
    <x v="2"/>
    <x v="12"/>
    <s v="410 O&amp;O-programma's en -projecten (subsidies en terugvorderbare voorschotten)"/>
    <s v="410 Programmes et projets de R&amp;D (subventions et avances récupérables)"/>
    <x v="0"/>
    <n v="665.38053851682287"/>
  </r>
  <r>
    <s v="Contrac-Regeringsinit O&amp;O nationaal - Deel ABDA"/>
    <s v="Cont-Impuls gouver R&amp;D national - Partie ABDA"/>
    <s v="466011413051"/>
    <s v="11  FEDERAAL WETENSCHAPSBELEID"/>
    <x v="1"/>
    <n v="10703"/>
    <n v="2.4650466903863202"/>
    <s v="07. Gezondheid"/>
    <x v="4"/>
    <s v="Federale overheid"/>
    <x v="2"/>
    <x v="12"/>
    <s v="410 O&amp;O-programma's en -projecten (subsidies en terugvorderbare voorschotten)"/>
    <s v="410 Programmes et projets de R&amp;D (subventions et avances récupérables)"/>
    <x v="0"/>
    <n v="263.83394727204785"/>
  </r>
  <r>
    <s v="Contrac-Regeringsinit O&amp;O nationaal - Deel ABDA"/>
    <s v="Cont-Impuls gouver R&amp;D national - Partie ABDA"/>
    <s v="466011413051"/>
    <s v="11  FEDERAAL WETENSCHAPSBELEID"/>
    <x v="1"/>
    <n v="10703"/>
    <n v="15.712687431331601"/>
    <s v="10. Cultuur, recreatie, godsdienst en media"/>
    <x v="5"/>
    <s v="Federale overheid"/>
    <x v="2"/>
    <x v="12"/>
    <s v="410 O&amp;O-programma's en -projecten (subsidies en terugvorderbare voorschotten)"/>
    <s v="410 Programmes et projets de R&amp;D (subventions et avances récupérables)"/>
    <x v="0"/>
    <n v="1681.7289357754212"/>
  </r>
  <r>
    <s v="Contrac-Regeringsinit O&amp;O nationaal - Deel ABDA"/>
    <s v="Cont-Impuls gouver R&amp;D national - Partie ABDA"/>
    <s v="466011413051"/>
    <s v="11  FEDERAAL WETENSCHAPSBELEID"/>
    <x v="1"/>
    <n v="10703"/>
    <n v="52.476167579235998"/>
    <s v="13. Algemene kennisvooruitgang: O&amp;O gefinancierd uit andere bronnen dan AUF"/>
    <x v="1"/>
    <s v="Federale overheid"/>
    <x v="2"/>
    <x v="12"/>
    <s v="410 O&amp;O-programma's en -projecten (subsidies en terugvorderbare voorschotten)"/>
    <s v="410 Programmes et projets de R&amp;D (subventions et avances récupérables)"/>
    <x v="0"/>
    <n v="5616.5242160056287"/>
  </r>
  <r>
    <s v="Contrac-Regeringsinit O&amp;O nationaal"/>
    <s v="Cont-Impuls gouver R&amp;D national"/>
    <s v="466011450051"/>
    <s v="11  FEDERAAL WETENSCHAPSBELEID"/>
    <x v="1"/>
    <n v="25609"/>
    <n v="10.295879625567601"/>
    <s v="01. Exploratie en exploitatie van het aardse milieu"/>
    <x v="8"/>
    <s v="Federale overheid"/>
    <x v="2"/>
    <x v="12"/>
    <s v="410 O&amp;O-programma's en -projecten (subsidies en terugvorderbare voorschotten)"/>
    <s v="410 Programmes et projets de R&amp;D (subventions et avances récupérables)"/>
    <x v="0"/>
    <n v="2636.6718133116069"/>
  </r>
  <r>
    <s v="Contrac-Regeringsinit O&amp;O nationaal"/>
    <s v="Cont-Impuls gouver R&amp;D national"/>
    <s v="466011450051"/>
    <s v="11  FEDERAAL WETENSCHAPSBELEID"/>
    <x v="1"/>
    <n v="25609"/>
    <n v="9.7135597724199307"/>
    <s v="02. Milieubeheer en milieuzorg"/>
    <x v="9"/>
    <s v="Federale overheid"/>
    <x v="2"/>
    <x v="12"/>
    <s v="410 O&amp;O-programma's en -projecten (subsidies en terugvorderbare voorschotten)"/>
    <s v="410 Programmes et projets de R&amp;D (subventions et avances récupérables)"/>
    <x v="0"/>
    <n v="2487.54552211902"/>
  </r>
  <r>
    <s v="Contrac-Regeringsinit O&amp;O nationaal"/>
    <s v="Cont-Impuls gouver R&amp;D national"/>
    <s v="466011450051"/>
    <s v="11  FEDERAAL WETENSCHAPSBELEID"/>
    <x v="1"/>
    <n v="25609"/>
    <n v="1.99829158399075"/>
    <s v="03. Exploratie en exploitatie van de ruimte"/>
    <x v="10"/>
    <s v="Federale overheid"/>
    <x v="2"/>
    <x v="12"/>
    <s v="410 O&amp;O-programma's en -projecten (subsidies en terugvorderbare voorschotten)"/>
    <s v="410 Programmes et projets de R&amp;D (subventions et avances récupérables)"/>
    <x v="0"/>
    <n v="511.74249174419111"/>
  </r>
  <r>
    <s v="Contrac-Regeringsinit O&amp;O nationaal"/>
    <s v="Cont-Impuls gouver R&amp;D national"/>
    <s v="466011450051"/>
    <s v="11  FEDERAAL WETENSCHAPSBELEID"/>
    <x v="1"/>
    <n v="25609"/>
    <n v="5.3887027028018002"/>
    <s v="07. Gezondheid"/>
    <x v="4"/>
    <s v="Federale overheid"/>
    <x v="2"/>
    <x v="12"/>
    <s v="410 O&amp;O-programma's en -projecten (subsidies en terugvorderbare voorschotten)"/>
    <s v="410 Programmes et projets de R&amp;D (subventions et avances récupérables)"/>
    <x v="0"/>
    <n v="1379.992875160513"/>
  </r>
  <r>
    <s v="Contrac-Regeringsinit O&amp;O nationaal"/>
    <s v="Cont-Impuls gouver R&amp;D national"/>
    <s v="466011450051"/>
    <s v="11  FEDERAAL WETENSCHAPSBELEID"/>
    <x v="1"/>
    <n v="25609"/>
    <n v="12.9109100282796"/>
    <s v="10. Cultuur, recreatie, godsdienst en media"/>
    <x v="5"/>
    <s v="Federale overheid"/>
    <x v="2"/>
    <x v="12"/>
    <s v="410 O&amp;O-programma's en -projecten (subsidies en terugvorderbare voorschotten)"/>
    <s v="410 Programmes et projets de R&amp;D (subventions et avances récupérables)"/>
    <x v="0"/>
    <n v="3306.3549491421227"/>
  </r>
  <r>
    <s v="Contrac-Regeringsinit O&amp;O nationaal"/>
    <s v="Cont-Impuls gouver R&amp;D national"/>
    <s v="466011450051"/>
    <s v="11  FEDERAAL WETENSCHAPSBELEID"/>
    <x v="1"/>
    <n v="25609"/>
    <n v="38.444313279181898"/>
    <s v="11. Politieke en sociale systemen, structuren en processen"/>
    <x v="7"/>
    <s v="Federale overheid"/>
    <x v="2"/>
    <x v="12"/>
    <s v="410 O&amp;O-programma's en -projecten (subsidies en terugvorderbare voorschotten)"/>
    <s v="410 Programmes et projets de R&amp;D (subventions et avances récupérables)"/>
    <x v="0"/>
    <n v="9845.2041876656931"/>
  </r>
  <r>
    <s v="Contrac-Regeringsinit O&amp;O nationaal"/>
    <s v="Cont-Impuls gouver R&amp;D national"/>
    <s v="466011450051"/>
    <s v="11  FEDERAAL WETENSCHAPSBELEID"/>
    <x v="1"/>
    <n v="25609"/>
    <n v="21.2483430077584"/>
    <s v="13. Algemene kennisvooruitgang: O&amp;O gefinancierd uit andere bronnen dan AUF"/>
    <x v="1"/>
    <s v="Federale overheid"/>
    <x v="2"/>
    <x v="12"/>
    <s v="410 O&amp;O-programma's en -projecten (subsidies en terugvorderbare voorschotten)"/>
    <s v="410 Programmes et projets de R&amp;D (subventions et avances récupérables)"/>
    <x v="0"/>
    <n v="5441.4881608568494"/>
  </r>
  <r>
    <s v="Uitgaven voor de aankoop van duurzame goederen en diensten voor O&amp;O"/>
    <s v="Dépenses pour l'acquisation de biens meubles durables de R&amp;D"/>
    <s v="466011741001"/>
    <s v="11  FEDERAAL WETENSCHAPSBELEID"/>
    <x v="1"/>
    <n v="39264"/>
    <n v="100"/>
    <s v="01. Exploratie en exploitatie van het aardse milieu"/>
    <x v="8"/>
    <s v="Federale overheid"/>
    <x v="2"/>
    <x v="12"/>
    <s v="410 O&amp;O-programma's en -projecten (subsidies en terugvorderbare voorschotten)"/>
    <s v="410 Programmes et projets de R&amp;D (subventions et avances récupérables)"/>
    <x v="0"/>
    <n v="39264"/>
  </r>
  <r>
    <s v="Toelage academie voor de nationale commissies"/>
    <s v="Subv. Académie pour les commissions nationales"/>
    <s v="466013413005"/>
    <s v="11  FEDERAAL WETENSCHAPSBELEID"/>
    <x v="1"/>
    <n v="126"/>
    <n v="55"/>
    <s v="10. Cultuur, recreatie, godsdienst en media"/>
    <x v="5"/>
    <s v="Federale overheid"/>
    <x v="2"/>
    <x v="12"/>
    <s v="220 Academies"/>
    <s v="220 Académies"/>
    <x v="5"/>
    <n v="69.3"/>
  </r>
  <r>
    <s v="Toelage academie voor de nationale commissies"/>
    <s v="Subv. Académie pour les commissions nationales"/>
    <s v="466013450005"/>
    <s v="11  FEDERAAL WETENSCHAPSBELEID"/>
    <x v="1"/>
    <n v="125"/>
    <n v="55"/>
    <s v="10. Cultuur, recreatie, godsdienst en media"/>
    <x v="5"/>
    <s v="Federale overheid"/>
    <x v="2"/>
    <x v="12"/>
    <s v="220 Academies"/>
    <s v="220 Académies"/>
    <x v="5"/>
    <n v="68.75"/>
  </r>
  <r>
    <s v="Dekken van de O&amp;O uitgaven van vliegtuig AIRBUS"/>
    <s v="Couverture des dépenses de R&amp;D des avions AIRBUS"/>
    <s v="466014512201"/>
    <s v="11  FEDERAAL WETENSCHAPSBELEID"/>
    <x v="1"/>
    <n v="10000"/>
    <n v="100"/>
    <s v="06. Industriële productie en technologie"/>
    <x v="0"/>
    <s v="Federale overheid"/>
    <x v="2"/>
    <x v="12"/>
    <s v="625 Fonds bestemd voor de financiering van het industrieel onderzoek (subsidies en terugvorderbare voorschotten)"/>
    <s v="625 Fonds destiné au financement de la recherche industrielle (subventions et avances récupérables)"/>
    <x v="1"/>
    <n v="10000"/>
  </r>
  <r>
    <s v="Dotatie  DWTI"/>
    <s v="Dotation SIST"/>
    <s v="466015413001"/>
    <s v="11  FEDERAAL WETENSCHAPSBELEID"/>
    <x v="1"/>
    <n v="25"/>
    <n v="55"/>
    <s v="10. Cultuur, recreatie, godsdienst en media"/>
    <x v="5"/>
    <s v="Federale overheid"/>
    <x v="2"/>
    <x v="12"/>
    <s v="323 Subsidies aan instellingen en verenigingen n.e.g."/>
    <s v="323 Subventions aux institutions et associations n.c.a."/>
    <x v="6"/>
    <n v="13.75"/>
  </r>
  <r>
    <s v="Dotatie  Belnet"/>
    <s v="Dotation Belnet"/>
    <s v="466015413002"/>
    <s v="11  FEDERAAL WETENSCHAPSBELEID"/>
    <x v="1"/>
    <n v="8731"/>
    <n v="55"/>
    <s v="04. Transport, telecommunicatie en andere infrastructuur"/>
    <x v="11"/>
    <s v="Federale overheid"/>
    <x v="2"/>
    <x v="12"/>
    <s v="323 Subsidies aan instellingen en verenigingen n.e.g."/>
    <s v="323 Subventions aux institutions et associations n.c.a."/>
    <x v="6"/>
    <n v="4802.05"/>
  </r>
  <r>
    <s v="Dotatie Poolsecretariaat"/>
    <s v="Dotation Secrétariat polaire"/>
    <s v="466015413003"/>
    <s v="11  FEDERAAL WETENSCHAPSBELEID"/>
    <x v="1"/>
    <n v="3410"/>
    <n v="55"/>
    <s v="01. Exploratie en exploitatie van het aardse milieu"/>
    <x v="8"/>
    <s v="Federale overheid"/>
    <x v="2"/>
    <x v="12"/>
    <s v="410 O&amp;O-programma's en -projecten (subsidies en terugvorderbare voorschotten)"/>
    <s v="410 Programmes et projets de R&amp;D (subventions et avances récupérables)"/>
    <x v="0"/>
    <n v="1875.5"/>
  </r>
  <r>
    <s v="Dotatie aan de ivzw MYRRHA"/>
    <s v="Dotation à l'aisbl MYRRHA"/>
    <s v="466016330001"/>
    <s v="11  FEDERAAL WETENSCHAPSBELEID"/>
    <x v="1"/>
    <n v="17250"/>
    <n v="55"/>
    <s v="05. Energie"/>
    <x v="12"/>
    <s v="Federale overheid"/>
    <x v="2"/>
    <x v="12"/>
    <s v="233 SCK - Studiecentrum voor Kernenergie"/>
    <s v="233 CEN - Centre d'études de l'énergie nucléaire"/>
    <x v="5"/>
    <n v="9487.5"/>
  </r>
  <r>
    <s v="Toelage SCK (Project MYRRHA)"/>
    <s v="Dotation au CEN (Projet MYRRHA)"/>
    <s v="466016414040"/>
    <s v="11  FEDERAAL WETENSCHAPSBELEID"/>
    <x v="1"/>
    <n v="8000"/>
    <n v="55"/>
    <s v="05. Energie"/>
    <x v="12"/>
    <s v="Federale overheid"/>
    <x v="2"/>
    <x v="12"/>
    <s v="233 SCK - Studiecentrum voor Kernenergie"/>
    <s v="233 CEN - Centre d'études de l'énergie nucléaire"/>
    <x v="5"/>
    <n v="4400"/>
  </r>
  <r>
    <s v="Beheer van O&amp;O internationaal"/>
    <s v="Gestion de la R&amp;D international"/>
    <s v="466021121119"/>
    <s v="11  FEDERAAL WETENSCHAPSBELEID"/>
    <x v="1"/>
    <n v="138"/>
    <n v="55"/>
    <s v="03. Exploratie en exploitatie van de ruimte"/>
    <x v="10"/>
    <s v="Federale overheid"/>
    <x v="2"/>
    <x v="12"/>
    <s v="710 Ruimteprogramma's en -organisaties"/>
    <s v="710 Programmes et organisations dans le domaine de l'espace"/>
    <x v="3"/>
    <n v="75.900000000000006"/>
  </r>
  <r>
    <s v="Contrac-Regeringsinit O&amp;O internationaal - Deel ADBA"/>
    <s v="Cont-Impuls gouver R&amp;D international - Partie SACA"/>
    <s v="466021413057"/>
    <s v="11  FEDERAAL WETENSCHAPSBELEID"/>
    <x v="1"/>
    <n v="850"/>
    <n v="14.405317328044401"/>
    <s v="01. Exploratie en exploitatie van het aardse milieu"/>
    <x v="8"/>
    <s v="Federale overheid"/>
    <x v="2"/>
    <x v="12"/>
    <s v="730 Andere programma's en projecten op internationaal vlak"/>
    <s v="730 Autres programmes et projets au niveau international"/>
    <x v="3"/>
    <n v="122.4451972883774"/>
  </r>
  <r>
    <s v="Contrac-Regeringsinit O&amp;O internationaal - Deel ADBA"/>
    <s v="Cont-Impuls gouver R&amp;D international - Partie SACA"/>
    <s v="466021413057"/>
    <s v="11  FEDERAAL WETENSCHAPSBELEID"/>
    <x v="1"/>
    <n v="850"/>
    <n v="69.365482365279902"/>
    <s v="02. Milieubeheer en milieuzorg"/>
    <x v="9"/>
    <s v="Federale overheid"/>
    <x v="2"/>
    <x v="12"/>
    <s v="730 Andere programma's en projecten op internationaal vlak"/>
    <s v="730 Autres programmes et projets au niveau international"/>
    <x v="3"/>
    <n v="589.60660010487913"/>
  </r>
  <r>
    <s v="Contrac-Regeringsinit O&amp;O internationaal - Deel ADBA"/>
    <s v="Cont-Impuls gouver R&amp;D international - Partie SACA"/>
    <s v="466021413057"/>
    <s v="11  FEDERAAL WETENSCHAPSBELEID"/>
    <x v="1"/>
    <n v="850"/>
    <n v="5.2157183429126199"/>
    <s v="10. Cultuur, recreatie, godsdienst en media"/>
    <x v="5"/>
    <s v="Federale overheid"/>
    <x v="2"/>
    <x v="12"/>
    <s v="730 Andere programma's en projecten op internationaal vlak"/>
    <s v="730 Autres programmes et projets au niveau international"/>
    <x v="3"/>
    <n v="44.333605914757271"/>
  </r>
  <r>
    <s v="Contrac-Regeringsinit O&amp;O internationaal - Deel ADBA"/>
    <s v="Cont-Impuls gouver R&amp;D international - Partie SACA"/>
    <s v="466021413057"/>
    <s v="11  FEDERAAL WETENSCHAPSBELEID"/>
    <x v="1"/>
    <n v="850"/>
    <n v="5.7954947049976697"/>
    <s v="11. Politieke en sociale systemen, structuren en processen"/>
    <x v="7"/>
    <s v="Federale overheid"/>
    <x v="2"/>
    <x v="12"/>
    <s v="730 Andere programma's en projecten op internationaal vlak"/>
    <s v="730 Autres programmes et projets au niveau international"/>
    <x v="3"/>
    <n v="49.26170499248019"/>
  </r>
  <r>
    <s v="Contrac-Regeringsinit O&amp;O internationaal - Deel ADBA"/>
    <s v="Cont-Impuls gouver R&amp;D international - Partie SACA"/>
    <s v="466021413057"/>
    <s v="11  FEDERAAL WETENSCHAPSBELEID"/>
    <x v="1"/>
    <n v="850"/>
    <n v="0.57977636208504901"/>
    <s v="12. Algemene kennisvooruitgang: O&amp;O gefinancierd uit algemene universiteitsfondsen (AUF)"/>
    <x v="3"/>
    <s v="Federale overheid"/>
    <x v="2"/>
    <x v="12"/>
    <s v="730 Andere programma's en projecten op internationaal vlak"/>
    <s v="730 Autres programmes et projets au niveau international"/>
    <x v="3"/>
    <n v="4.9280990777229166"/>
  </r>
  <r>
    <s v="Contrac-Regeringsinit O&amp;O internationaal - Deel ADBA"/>
    <s v="Cont-Impuls gouver R&amp;D international - Partie SACA"/>
    <s v="466021413057"/>
    <s v="11  FEDERAAL WETENSCHAPSBELEID"/>
    <x v="1"/>
    <n v="850"/>
    <n v="4.6382108966803903"/>
    <s v="13. Algemene kennisvooruitgang: O&amp;O gefinancierd uit andere bronnen dan AUF"/>
    <x v="1"/>
    <s v="Federale overheid"/>
    <x v="2"/>
    <x v="12"/>
    <s v="730 Andere programma's en projecten op internationaal vlak"/>
    <s v="730 Autres programmes et projets au niveau international"/>
    <x v="3"/>
    <n v="39.424792621783318"/>
  </r>
  <r>
    <s v="Contracten - O&amp;O - internationaal"/>
    <s v="Contrats - R&amp;D - international"/>
    <s v="466021450057"/>
    <s v="11  FEDERAAL WETENSCHAPSBELEID"/>
    <x v="1"/>
    <n v="1271"/>
    <n v="76.501498204677105"/>
    <s v="02. Milieubeheer en milieuzorg"/>
    <x v="9"/>
    <s v="Federale overheid"/>
    <x v="2"/>
    <x v="12"/>
    <s v="730 Andere programma's en projecten op internationaal vlak"/>
    <s v="730 Autres programmes et projets au niveau international"/>
    <x v="3"/>
    <n v="972.33404218144597"/>
  </r>
  <r>
    <s v="Contracten - O&amp;O - internationaal"/>
    <s v="Contrats - R&amp;D - international"/>
    <s v="466021450057"/>
    <s v="11  FEDERAAL WETENSCHAPSBELEID"/>
    <x v="1"/>
    <n v="1271"/>
    <n v="6.3347849770293996"/>
    <s v="10. Cultuur, recreatie, godsdienst en media"/>
    <x v="5"/>
    <s v="Federale overheid"/>
    <x v="2"/>
    <x v="12"/>
    <s v="730 Andere programma's en projecten op internationaal vlak"/>
    <s v="730 Autres programmes et projets au niveau international"/>
    <x v="3"/>
    <n v="80.515117058043671"/>
  </r>
  <r>
    <s v="Contracten - O&amp;O - internationaal"/>
    <s v="Contrats - R&amp;D - international"/>
    <s v="466021450057"/>
    <s v="11  FEDERAAL WETENSCHAPSBELEID"/>
    <x v="1"/>
    <n v="1271"/>
    <n v="10.268331400818999"/>
    <s v="11. Politieke en sociale systemen, structuren en processen"/>
    <x v="7"/>
    <s v="Federale overheid"/>
    <x v="2"/>
    <x v="12"/>
    <s v="730 Andere programma's en projecten op internationaal vlak"/>
    <s v="730 Autres programmes et projets au niveau international"/>
    <x v="3"/>
    <n v="130.51049210440948"/>
  </r>
  <r>
    <s v="Contracten - O&amp;O - internationaal"/>
    <s v="Contrats - R&amp;D - international"/>
    <s v="466021450057"/>
    <s v="11  FEDERAAL WETENSCHAPSBELEID"/>
    <x v="1"/>
    <n v="1271"/>
    <n v="0.76615393527494202"/>
    <s v="12. Algemene kennisvooruitgang: O&amp;O gefinancierd uit algemene universiteitsfondsen (AUF)"/>
    <x v="3"/>
    <s v="Federale overheid"/>
    <x v="2"/>
    <x v="12"/>
    <s v="730 Andere programma's en projecten op internationaal vlak"/>
    <s v="730 Autres programmes et projets au niveau international"/>
    <x v="3"/>
    <n v="9.7378165173445126"/>
  </r>
  <r>
    <s v="Contracten - O&amp;O - internationaal"/>
    <s v="Contrats - R&amp;D - international"/>
    <s v="466021450057"/>
    <s v="11  FEDERAAL WETENSCHAPSBELEID"/>
    <x v="1"/>
    <n v="1271"/>
    <n v="6.12923148219953"/>
    <s v="13. Algemene kennisvooruitgang: O&amp;O gefinancierd uit andere bronnen dan AUF"/>
    <x v="1"/>
    <s v="Federale overheid"/>
    <x v="2"/>
    <x v="12"/>
    <s v="730 Andere programma's en projecten op internationaal vlak"/>
    <s v="730 Autres programmes et projets au niveau international"/>
    <x v="3"/>
    <n v="77.90253213875603"/>
  </r>
  <r>
    <s v="Federale ondersteuning vh ruimtevaartonderzoek en operationele steun"/>
    <s v="Soutien fédéral à la recherche spatiale et appui opérationnel"/>
    <s v="466022121121"/>
    <s v="11  FEDERAAL WETENSCHAPSBELEID"/>
    <x v="1"/>
    <n v="626"/>
    <n v="100"/>
    <s v="03. Exploratie en exploitatie van de ruimte"/>
    <x v="10"/>
    <s v="Federale overheid"/>
    <x v="2"/>
    <x v="12"/>
    <s v="710 Ruimteprogramma's en -organisaties"/>
    <s v="710 Programmes et organisations dans le domaine de l'espace"/>
    <x v="3"/>
    <n v="626"/>
  </r>
  <r>
    <s v="Beheer van Ruimte"/>
    <s v="Gestion du spacial"/>
    <s v="466022121122"/>
    <s v="11  FEDERAAL WETENSCHAPSBELEID"/>
    <x v="1"/>
    <n v="520"/>
    <n v="100"/>
    <s v="03. Exploratie en exploitatie van de ruimte"/>
    <x v="10"/>
    <s v="Federale overheid"/>
    <x v="2"/>
    <x v="12"/>
    <s v="710 Ruimteprogramma's en -organisaties"/>
    <s v="710 Programmes et organisations dans le domaine de l'espace"/>
    <x v="3"/>
    <n v="520"/>
  </r>
  <r>
    <s v="ESA-ruimtevaartprogramma's"/>
    <s v="Programmes spatiaux ASE"/>
    <s v="466022354012"/>
    <s v="11  FEDERAAL WETENSCHAPSBELEID"/>
    <x v="1"/>
    <n v="249515"/>
    <n v="100"/>
    <s v="03. Exploratie en exploitatie van de ruimte"/>
    <x v="10"/>
    <s v="Federale overheid"/>
    <x v="2"/>
    <x v="12"/>
    <s v="710 Ruimteprogramma's en -organisaties"/>
    <s v="710 Programmes et organisations dans le domaine de l'espace"/>
    <x v="3"/>
    <n v="249515"/>
  </r>
  <r>
    <s v="Intergouvermentele organisaties gelinkt aan de ruimtevaart"/>
    <s v="Organisations intergouvermentales liées au spatial"/>
    <s v="466022354022"/>
    <s v="11  FEDERAAL WETENSCHAPSBELEID"/>
    <x v="1"/>
    <n v="16400"/>
    <n v="66.726291123205101"/>
    <s v="01. Exploratie en exploitatie van het aardse milieu"/>
    <x v="8"/>
    <s v="Federale overheid"/>
    <x v="2"/>
    <x v="12"/>
    <s v="710 Ruimteprogramma's en -organisaties"/>
    <s v="710 Programmes et organisations dans le domaine de l'espace"/>
    <x v="3"/>
    <n v="10943.111744205637"/>
  </r>
  <r>
    <s v="Intergouvermentele organisaties gelinkt aan de ruimtevaart"/>
    <s v="Organisations intergouvermentales liées au spatial"/>
    <s v="466022354022"/>
    <s v="11  FEDERAAL WETENSCHAPSBELEID"/>
    <x v="1"/>
    <n v="16400"/>
    <n v="33.273708876794799"/>
    <s v="03. Exploratie en exploitatie van de ruimte"/>
    <x v="10"/>
    <s v="Federale overheid"/>
    <x v="2"/>
    <x v="12"/>
    <s v="710 Ruimteprogramma's en -organisaties"/>
    <s v="710 Programmes et organisations dans le domaine de l'espace"/>
    <x v="3"/>
    <n v="5456.8882557943471"/>
  </r>
  <r>
    <s v="Fedondersteun ruimtevaart - Deel ADBA"/>
    <s v="Soutien fed rech spatiale - Partie SACA"/>
    <s v="466022413021"/>
    <s v="11  FEDERAAL WETENSCHAPSBELEID"/>
    <x v="1"/>
    <n v="881"/>
    <n v="100"/>
    <s v="03. Exploratie en exploitatie van de ruimte"/>
    <x v="10"/>
    <s v="Federale overheid"/>
    <x v="2"/>
    <x v="12"/>
    <s v="710 Ruimteprogramma's en -organisaties"/>
    <s v="710 Programmes et organisations dans le domaine de l'espace"/>
    <x v="3"/>
    <n v="881"/>
  </r>
  <r>
    <s v="Federale ondersteuning ruimtevaart"/>
    <s v="Soutien fédérale spatiale"/>
    <s v="466022450021"/>
    <s v="11  FEDERAAL WETENSCHAPSBELEID"/>
    <x v="1"/>
    <n v="2870"/>
    <n v="100"/>
    <s v="03. Exploratie en exploitatie van de ruimte"/>
    <x v="10"/>
    <s v="Federale overheid"/>
    <x v="2"/>
    <x v="12"/>
    <s v="710 Ruimteprogramma's en -organisaties"/>
    <s v="710 Programmes et organisations dans le domaine de l'espace"/>
    <x v="3"/>
    <n v="2870"/>
  </r>
  <r>
    <s v="Ruimtevaartprogramma's buiten ESA"/>
    <s v="Programmes spatiaux hors ASE"/>
    <s v="466022544161"/>
    <s v="11  FEDERAAL WETENSCHAPSBELEID"/>
    <x v="1"/>
    <n v="6617"/>
    <n v="100"/>
    <s v="03. Exploratie en exploitatie van de ruimte"/>
    <x v="10"/>
    <s v="Federale overheid"/>
    <x v="2"/>
    <x v="12"/>
    <s v="710 Ruimteprogramma's en -organisaties"/>
    <s v="710 Programmes et organisations dans le domaine de l'espace"/>
    <x v="3"/>
    <n v="6617"/>
  </r>
  <r>
    <s v="Von Karman  Instituut"/>
    <s v="Institut Von Karman"/>
    <s v="466023354001"/>
    <s v="11  FEDERAAL WETENSCHAPSBELEID"/>
    <x v="1"/>
    <n v="2575"/>
    <n v="100"/>
    <s v="04. Transport, telecommunicatie en andere infrastructuur"/>
    <x v="11"/>
    <s v="Federale overheid"/>
    <x v="2"/>
    <x v="12"/>
    <s v="720 Andere Belgische bijdragen aan internationale organisaties, instellingen en verenigingen"/>
    <s v="720 Autres contributions belges aux organisations, institutions et associations internationales"/>
    <x v="3"/>
    <n v="2575"/>
  </r>
  <r>
    <s v="Secretariaten EUREKA (techn. + audiovis.)"/>
    <s v="Secrétariats EUREKA (techn. + audiovis.)"/>
    <s v="466023354002"/>
    <s v="11  FEDERAAL WETENSCHAPSBELEID"/>
    <x v="1"/>
    <n v="573"/>
    <n v="55"/>
    <s v="06. Industriële productie en technologie"/>
    <x v="0"/>
    <s v="Federale overheid"/>
    <x v="2"/>
    <x v="12"/>
    <s v="720 Andere Belgische bijdragen aan internationale organisaties, instellingen en verenigingen"/>
    <s v="720 Autres contributions belges aux organisations, institutions et associations internationales"/>
    <x v="3"/>
    <n v="315.14999999999998"/>
  </r>
  <r>
    <s v="Intergouvernementele organisaties"/>
    <s v="Organisations intergouvernementales"/>
    <s v="466023354021"/>
    <s v="11  FEDERAAL WETENSCHAPSBELEID"/>
    <x v="1"/>
    <n v="9030"/>
    <n v="6.9255069255069301"/>
    <s v="01. Exploratie en exploitatie van het aardse milieu"/>
    <x v="8"/>
    <s v="Federale overheid"/>
    <x v="2"/>
    <x v="12"/>
    <s v="720 Andere Belgische bijdragen aan internationale organisaties, instellingen en verenigingen"/>
    <s v="720 Autres contributions belges aux organisations, institutions et associations internationales"/>
    <x v="3"/>
    <n v="625.37327537327587"/>
  </r>
  <r>
    <s v="Intergouvernementele organisaties"/>
    <s v="Organisations intergouvernementales"/>
    <s v="466023354021"/>
    <s v="11  FEDERAAL WETENSCHAPSBELEID"/>
    <x v="1"/>
    <n v="9030"/>
    <n v="93.074493074493105"/>
    <s v="13. Algemene kennisvooruitgang: O&amp;O gefinancierd uit andere bronnen dan AUF"/>
    <x v="1"/>
    <s v="Federale overheid"/>
    <x v="2"/>
    <x v="12"/>
    <s v="720 Andere Belgische bijdragen aan internationale organisaties, instellingen en verenigingen"/>
    <s v="720 Autres contributions belges aux organisations, institutions et associations internationales"/>
    <x v="3"/>
    <n v="8404.6267246267271"/>
  </r>
  <r>
    <s v="Internationale organisaties"/>
    <s v="Organisations internationales"/>
    <s v="466023354022"/>
    <s v="11  FEDERAAL WETENSCHAPSBELEID"/>
    <x v="1"/>
    <n v="259"/>
    <n v="100"/>
    <s v="10. Cultuur, recreatie, godsdienst en media"/>
    <x v="5"/>
    <s v="Federale overheid"/>
    <x v="2"/>
    <x v="12"/>
    <s v="720 Andere Belgische bijdragen aan internationale organisaties, instellingen en verenigingen"/>
    <s v="720 Autres contributions belges aux organisations, institutions et associations internationales"/>
    <x v="3"/>
    <n v="259"/>
  </r>
  <r>
    <s v="Deelname van de Academiën en de daaraan verbonden organismen"/>
    <s v="Participation des Académies et org. qui y sont liés"/>
    <s v="466023354023"/>
    <s v="11  FEDERAAL WETENSCHAPSBELEID"/>
    <x v="1"/>
    <n v="260"/>
    <n v="100"/>
    <s v="10. Cultuur, recreatie, godsdienst en media"/>
    <x v="5"/>
    <s v="Federale overheid"/>
    <x v="2"/>
    <x v="12"/>
    <s v="720 Andere Belgische bijdragen aan internationale organisaties, instellingen en verenigingen"/>
    <s v="720 Autres contributions belges aux organisations, institutions et associations internationales"/>
    <x v="3"/>
    <n v="260"/>
  </r>
  <r>
    <s v="Strategische investering Von Karman Instituut voor stromingsdynamica"/>
    <s v="Investissements stratégiques Institut von Karman de dynamique des fluides"/>
    <s v="466023544101"/>
    <s v="11  FEDERAAL WETENSCHAPSBELEID"/>
    <x v="1"/>
    <n v="9000"/>
    <n v="55"/>
    <s v="04. Transport, telecommunicatie en andere infrastructuur"/>
    <x v="11"/>
    <s v="Federale overheid"/>
    <x v="2"/>
    <x v="12"/>
    <s v="720 Andere Belgische bijdragen aan internationale organisaties, instellingen en verenigingen"/>
    <s v="720 Autres contributions belges aux organisations, institutions et associations internationales"/>
    <x v="3"/>
    <n v="4950"/>
  </r>
  <r>
    <s v="Dotatie 'Koninklijke Bibliotheek Albert I'"/>
    <s v="Dotation Bibliothèque royale Albert Ier"/>
    <s v="466031413010"/>
    <s v="11  FEDERAAL WETENSCHAPSBELEID"/>
    <x v="1"/>
    <n v="15166"/>
    <n v="55"/>
    <s v="10. Cultuur, recreatie, godsdienst en media"/>
    <x v="5"/>
    <s v="Federale overheid"/>
    <x v="2"/>
    <x v="12"/>
    <s v="211 Basisfinanciering, werking, investeringen van de WI"/>
    <s v="211 Financement de base, fonctionnement, investissements des IS"/>
    <x v="5"/>
    <n v="8341.2999999999993"/>
  </r>
  <r>
    <s v="Dotatie Algemeen rijksarchief"/>
    <s v="Dotation Archives générales du Royaume"/>
    <s v="466031413011"/>
    <s v="11  FEDERAAL WETENSCHAPSBELEID"/>
    <x v="1"/>
    <n v="14302"/>
    <n v="55"/>
    <s v="10. Cultuur, recreatie, godsdienst en media"/>
    <x v="5"/>
    <s v="Federale overheid"/>
    <x v="2"/>
    <x v="12"/>
    <s v="211 Basisfinanciering, werking, investeringen van de WI"/>
    <s v="211 Financement de base, fonctionnement, investissements des IS"/>
    <x v="5"/>
    <n v="7866.1"/>
  </r>
  <r>
    <s v="Dotatie KMI"/>
    <s v="Dotation IRM"/>
    <s v="466032413013"/>
    <s v="11  FEDERAAL WETENSCHAPSBELEID"/>
    <x v="1"/>
    <n v="9383"/>
    <n v="55"/>
    <s v="03. Exploratie en exploitatie van de ruimte"/>
    <x v="10"/>
    <s v="Federale overheid"/>
    <x v="2"/>
    <x v="12"/>
    <s v="211 Basisfinanciering, werking, investeringen van de WI"/>
    <s v="211 Financement de base, fonctionnement, investissements des IS"/>
    <x v="5"/>
    <n v="5160.6499999999996"/>
  </r>
  <r>
    <s v="Dotatie Belgisch Instituut voor Ruimte-aëronomie"/>
    <s v="Dotation Institut d'Aéronomie spatiale de Belgique"/>
    <s v="466032413014"/>
    <s v="11  FEDERAAL WETENSCHAPSBELEID"/>
    <x v="1"/>
    <n v="4987"/>
    <n v="55"/>
    <s v="03. Exploratie en exploitatie van de ruimte"/>
    <x v="10"/>
    <s v="Federale overheid"/>
    <x v="2"/>
    <x v="12"/>
    <s v="211 Basisfinanciering, werking, investeringen van de WI"/>
    <s v="211 Financement de base, fonctionnement, investissements des IS"/>
    <x v="5"/>
    <n v="2742.85"/>
  </r>
  <r>
    <s v="Dotatie Koninklijke Sterrenwacht"/>
    <s v="Dotation Observatoire Royal"/>
    <s v="466032413015"/>
    <s v="11  FEDERAAL WETENSCHAPSBELEID"/>
    <x v="1"/>
    <n v="9648"/>
    <n v="55"/>
    <s v="03. Exploratie en exploitatie van de ruimte"/>
    <x v="10"/>
    <s v="Federale overheid"/>
    <x v="2"/>
    <x v="12"/>
    <s v="211 Basisfinanciering, werking, investeringen van de WI"/>
    <s v="211 Financement de base, fonctionnement, investissements des IS"/>
    <x v="5"/>
    <n v="5306.4"/>
  </r>
  <r>
    <s v="Dotatie aan het KMI: beheer gemeenschappelijke sector"/>
    <s v="Dotation à l'IRM: gestion du secteur commun"/>
    <s v="466032413016"/>
    <s v="11  FEDERAAL WETENSCHAPSBELEID"/>
    <x v="1"/>
    <n v="1143"/>
    <n v="55"/>
    <s v="03. Exploratie en exploitatie van de ruimte"/>
    <x v="10"/>
    <s v="Federale overheid"/>
    <x v="2"/>
    <x v="12"/>
    <s v="211 Basisfinanciering, werking, investeringen van de WI"/>
    <s v="211 Financement de base, fonctionnement, investissements des IS"/>
    <x v="5"/>
    <n v="628.65"/>
  </r>
  <r>
    <s v="Dotatie Koninklijk Instituut voor Natuurwetenschappen (KINW)"/>
    <s v="Dotation Institut royal des Sciences naturelles (IRSN)"/>
    <s v="466033413017"/>
    <s v="11  FEDERAAL WETENSCHAPSBELEID"/>
    <x v="1"/>
    <n v="20276"/>
    <n v="55"/>
    <s v="13. Algemene kennisvooruitgang: O&amp;O gefinancierd uit andere bronnen dan AUF"/>
    <x v="1"/>
    <s v="Federale overheid"/>
    <x v="2"/>
    <x v="12"/>
    <s v="211 Basisfinanciering, werking, investeringen van de WI"/>
    <s v="211 Financement de base, fonctionnement, investissements des IS"/>
    <x v="5"/>
    <n v="11151.8"/>
  </r>
  <r>
    <s v="Dotatie Koninklijke Museum voor Midden Afrika (KMMA)"/>
    <s v="Dotation musée royal d' Afrique centrale (MRAC)"/>
    <s v="466033413018"/>
    <s v="11  FEDERAAL WETENSCHAPSBELEID"/>
    <x v="1"/>
    <n v="10170"/>
    <n v="55"/>
    <s v="13. Algemene kennisvooruitgang: O&amp;O gefinancierd uit andere bronnen dan AUF"/>
    <x v="1"/>
    <s v="Federale overheid"/>
    <x v="2"/>
    <x v="12"/>
    <s v="211 Basisfinanciering, werking, investeringen van de WI"/>
    <s v="211 Financement de base, fonctionnement, investissements des IS"/>
    <x v="5"/>
    <n v="5593.5"/>
  </r>
  <r>
    <s v="Dotatie Koninklijke Musea voor Kunst en Geschiedenis"/>
    <s v="Dotation Musées Royaux d'Art et d'Histoire"/>
    <s v="466034413019"/>
    <s v="11  FEDERAAL WETENSCHAPSBELEID"/>
    <x v="1"/>
    <n v="12741"/>
    <n v="55"/>
    <s v="10. Cultuur, recreatie, godsdienst en media"/>
    <x v="5"/>
    <s v="Federale overheid"/>
    <x v="2"/>
    <x v="12"/>
    <s v="211 Basisfinanciering, werking, investeringen van de WI"/>
    <s v="211 Financement de base, fonctionnement, investissements des IS"/>
    <x v="5"/>
    <n v="7007.55"/>
  </r>
  <r>
    <s v="Dotatie Koninklijke Musea voor Schone Kunsten"/>
    <s v="Dotation Musées Royaux des Beaux-Arts"/>
    <s v="466034413020"/>
    <s v="11  FEDERAAL WETENSCHAPSBELEID"/>
    <x v="1"/>
    <n v="9490"/>
    <n v="55"/>
    <s v="10. Cultuur, recreatie, godsdienst en media"/>
    <x v="5"/>
    <s v="Federale overheid"/>
    <x v="2"/>
    <x v="12"/>
    <s v="211 Basisfinanciering, werking, investeringen van de WI"/>
    <s v="211 Financement de base, fonctionnement, investissements des IS"/>
    <x v="5"/>
    <n v="5219.5"/>
  </r>
  <r>
    <s v="Dotatie Koninklijk Instituut voor het Kunstpatrimonium"/>
    <s v="Dotation Institut Royal du Patrimoine artistique"/>
    <s v="466034413022"/>
    <s v="11  FEDERAAL WETENSCHAPSBELEID"/>
    <x v="1"/>
    <n v="5871"/>
    <n v="55"/>
    <s v="10. Cultuur, recreatie, godsdienst en media"/>
    <x v="5"/>
    <s v="Federale overheid"/>
    <x v="2"/>
    <x v="12"/>
    <s v="211 Basisfinanciering, werking, investeringen van de WI"/>
    <s v="211 Financement de base, fonctionnement, investissements des IS"/>
    <x v="5"/>
    <n v="3229.05"/>
  </r>
  <r>
    <s v="ICCROM (International Centre for the Study of the _x000a_Preservation and Restoration of Cultural Property)"/>
    <s v="ICCROM (Centre international d'études pour la conservation et la restauration des biens culturels)"/>
    <s v="466035354010"/>
    <s v="11  FEDERAAL WETENSCHAPSBELEID"/>
    <x v="1"/>
    <n v="41"/>
    <n v="55"/>
    <s v="10. Cultuur, recreatie, godsdienst en media"/>
    <x v="5"/>
    <s v="Federale overheid"/>
    <x v="2"/>
    <x v="12"/>
    <s v="720 Andere Belgische bijdragen aan internationale organisaties, instellingen en verenigingen"/>
    <s v="720 Autres contributions belges aux organisations, institutions et associations internationales"/>
    <x v="3"/>
    <n v="22.55"/>
  </r>
  <r>
    <s v="VZW Belg. Centrum archeol. onderz. Griekenland"/>
    <s v="ASBL Centre belge recherche archéol. Grèce"/>
    <s v="466036330001"/>
    <s v="11  FEDERAAL WETENSCHAPSBELEID"/>
    <x v="1"/>
    <n v="70"/>
    <n v="55"/>
    <s v="10. Cultuur, recreatie, godsdienst en media"/>
    <x v="5"/>
    <s v="Federale overheid"/>
    <x v="2"/>
    <x v="12"/>
    <s v="323 Subsidies aan instellingen en verenigingen n.e.g."/>
    <s v="323 Subventions aux institutions et associations n.c.a."/>
    <x v="6"/>
    <n v="38.5"/>
  </r>
  <r>
    <s v="Toelage aan het Koninklijk Belgisch Filmarchief"/>
    <s v="Subvention à la Cinémathèque royale de Belgique"/>
    <s v="466036414001"/>
    <s v="11  FEDERAAL WETENSCHAPSBELEID"/>
    <x v="1"/>
    <n v="2412"/>
    <n v="55"/>
    <s v="10. Cultuur, recreatie, godsdienst en media"/>
    <x v="5"/>
    <s v="Federale overheid"/>
    <x v="2"/>
    <x v="12"/>
    <s v="323 Subsidies aan instellingen en verenigingen n.e.g."/>
    <s v="323 Subventions aux institutions et associations n.c.a."/>
    <x v="6"/>
    <n v="1326.6"/>
  </r>
  <r>
    <s v="Bureautica-systeem/informatica FWI"/>
    <s v="Système bureautique/informatique ESF"/>
    <s v="466037121104"/>
    <s v="11  FEDERAAL WETENSCHAPSBELEID"/>
    <x v="1"/>
    <n v="64"/>
    <n v="55"/>
    <s v="10. Cultuur, recreatie, godsdienst en media"/>
    <x v="5"/>
    <s v="Federale overheid"/>
    <x v="2"/>
    <x v="12"/>
    <s v="212 Aanvullende financiering van de WI"/>
    <s v="212 Financement complémentaire des IS"/>
    <x v="5"/>
    <n v="35.200000000000003"/>
  </r>
  <r>
    <s v="Steunmaatregelen ten voordele van de FWI"/>
    <s v="Activités d'appui en faveur des ESF"/>
    <s v="466037121112"/>
    <s v="11  FEDERAAL WETENSCHAPSBELEID"/>
    <x v="1"/>
    <n v="496"/>
    <n v="55"/>
    <s v="10. Cultuur, recreatie, godsdienst en media"/>
    <x v="5"/>
    <s v="Federale overheid"/>
    <x v="2"/>
    <x v="12"/>
    <s v="212 Aanvullende financiering van de WI"/>
    <s v="212 Financement complémentaire des IS"/>
    <x v="5"/>
    <n v="272.8"/>
  </r>
  <r>
    <s v="Publiek-privé partnerschap digitalisering FWI's - bijkomende financiering"/>
    <s v="Partenariat public-privé digitalisation ESF - financement complémentaire"/>
    <s v="466037121117"/>
    <s v="11  FEDERAAL WETENSCHAPSBELEID"/>
    <x v="1"/>
    <n v="1629"/>
    <n v="55"/>
    <s v="10. Cultuur, recreatie, godsdienst en media"/>
    <x v="5"/>
    <s v="Federale overheid"/>
    <x v="2"/>
    <x v="12"/>
    <s v="321 Subsidies reizen, beurzen, congressen, publikaties, tentoonstellingen..."/>
    <s v="321 Subventions, voyages, bourses, congrès, publications, expositions..."/>
    <x v="6"/>
    <n v="895.95"/>
  </r>
  <r>
    <s v="Specifieke behoeften FWI"/>
    <s v="Besoins spécifiques ESF"/>
    <s v="466037413011"/>
    <s v="11  FEDERAAL WETENSCHAPSBELEID"/>
    <x v="1"/>
    <n v="30"/>
    <n v="55"/>
    <s v="10. Cultuur, recreatie, godsdienst en media"/>
    <x v="5"/>
    <s v="Federale overheid"/>
    <x v="2"/>
    <x v="12"/>
    <s v="211 Basisfinanciering, werking, investeringen van de WI"/>
    <s v="211 Financement de base, fonctionnement, investissements des IS"/>
    <x v="5"/>
    <n v="16.5"/>
  </r>
  <r>
    <s v="Belgian American Educational Foundation"/>
    <s v="Belgian American Educational Foundation"/>
    <s v="466043330003"/>
    <s v="11  FEDERAAL WETENSCHAPSBELEID"/>
    <x v="1"/>
    <n v="47"/>
    <n v="100"/>
    <s v="09. Opvoeding"/>
    <x v="2"/>
    <s v="Federale overheid"/>
    <x v="2"/>
    <x v="12"/>
    <s v="720 Andere Belgische bijdragen aan internationale organisaties, instellingen en verenigingen"/>
    <s v="720 Autres contributions belges aux organisations, institutions et associations internationales"/>
    <x v="3"/>
    <n v="47"/>
  </r>
  <r>
    <s v="Uitgaven verbonden ad contracten, overeenkomsten en mandaten mbt de O&amp;O-programma's en -acties en gefinancierd door inkomsten vh Fonds voor Eur. onderz."/>
    <s v="Dépenses liées aux contrats, conventions et mandats relatifs aux programmes et actions de R&amp;D financées par des recettes du Fonds de recherche européen"/>
    <s v="466051450001"/>
    <s v="11  FEDERAAL WETENSCHAPSBELEID"/>
    <x v="1"/>
    <n v="800"/>
    <n v="100"/>
    <s v="13. Algemene kennisvooruitgang: O&amp;O gefinancierd uit andere bronnen dan AUF"/>
    <x v="1"/>
    <s v="Federale overheid"/>
    <x v="2"/>
    <x v="12"/>
    <s v="410 O&amp;O-programma's en -projecten (subsidies en terugvorderbare voorschotten)"/>
    <s v="410 Programmes et projets de R&amp;D (subventions et avances récupérables)"/>
    <x v="0"/>
    <n v="800"/>
  </r>
  <r>
    <s v="Aanvullende werkingsmiddelen hoger onderwijs in Brussel"/>
    <s v="Aanvullende werkingsmiddelen hoger onderwijs in Brussel"/>
    <s v="FD0/1FE-E-2-AA/WT"/>
    <m/>
    <x v="0"/>
    <n v="8818"/>
    <n v="25"/>
    <s v="12. Algemene kennisvooruitgang: O&amp;O gefinancierd uit algemene universiteitsfondsen (AUF)"/>
    <x v="3"/>
    <s v="Vlaamse overheid"/>
    <x v="3"/>
    <x v="12"/>
    <s v="111 Werkingsuitkering Nederlandstalige instellingen"/>
    <s v="111 Allocation de fonctionnement institutions néerlandophones"/>
    <x v="4"/>
    <n v="2204.5"/>
  </r>
  <r>
    <s v="ABB: werking en toelagen - ondersteuning beleidsgericht onderzoek"/>
    <s v="ABB: werking en toelagen - ondersteuning beleidsgericht onderzoek"/>
    <s v="PJ0/1PM-C-2-AF/WT"/>
    <m/>
    <x v="0"/>
    <n v="418"/>
    <n v="100"/>
    <s v="11. Politieke en sociale systemen, structuren en processen"/>
    <x v="7"/>
    <s v="Vlaamse overheid"/>
    <x v="3"/>
    <x v="12"/>
    <s v="313 Subsidies aan instellingen en verenigingen n.e.g."/>
    <s v="313 Subventions aux institutions et associations n.c.a."/>
    <x v="6"/>
    <n v="418"/>
  </r>
  <r>
    <s v="Alamire Foundation"/>
    <s v="Alamire Foundation"/>
    <s v="EB0-1EEG2HA-WT"/>
    <m/>
    <x v="0"/>
    <n v="758"/>
    <n v="100"/>
    <s v="12. Algemene kennisvooruitgang: O&amp;O gefinancierd uit algemene universiteitsfondsen (AUF)"/>
    <x v="3"/>
    <s v="Vlaamse overheid"/>
    <x v="3"/>
    <x v="12"/>
    <s v="111 Werkingsuitkering Nederlandstalige instellingen"/>
    <s v="111 Allocation de fonctionnement institutions néerlandophones"/>
    <x v="4"/>
    <n v="758"/>
  </r>
  <r>
    <s v="AMS"/>
    <s v="AMS"/>
    <s v="EB0-1EEG2KA-WT"/>
    <m/>
    <x v="0"/>
    <n v="358"/>
    <n v="100"/>
    <s v="12. Algemene kennisvooruitgang: O&amp;O gefinancierd uit algemene universiteitsfondsen (AUF)"/>
    <x v="3"/>
    <s v="Vlaamse overheid"/>
    <x v="3"/>
    <x v="12"/>
    <s v="111 Werkingsuitkering Nederlandstalige instellingen"/>
    <s v="111 Allocation de fonctionnement institutions néerlandophones"/>
    <x v="4"/>
    <n v="358"/>
  </r>
  <r>
    <s v="BEDRIJFSSTEUN  ONDERZOEK"/>
    <s v="BEDRIJFSSTEUN  ONDERZOEK"/>
    <s v="ECH-1EFB5NA-WT"/>
    <m/>
    <x v="0"/>
    <n v="128550"/>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28550"/>
  </r>
  <r>
    <s v="BEDRIJFSSTEUN CLUSTERS"/>
    <s v="BEDRIJFSSTEUN CLUSTERS"/>
    <s v="ECH-1EFB5NA-WT"/>
    <m/>
    <x v="0"/>
    <n v="95000"/>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000"/>
  </r>
  <r>
    <s v="BEDRIJFSSTEUN CORNET/COOCK (COLL O&amp;O EN COLL KENNISVERSPREIDING)"/>
    <s v="BEDRIJFSSTEUN CORNET/COOCK (COLL O&amp;O EN COLL KENNISVERSPREIDING)"/>
    <s v="ECH-1EFB5NA-WT"/>
    <m/>
    <x v="0"/>
    <n v="9600"/>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600"/>
  </r>
  <r>
    <s v="BEDRIJFSSTEUN IM"/>
    <s v="BEDRIJFSSTEUN IM"/>
    <s v="ECH-1EFB5NA-WT"/>
    <m/>
    <x v="0"/>
    <n v="5600"/>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600"/>
  </r>
  <r>
    <s v="BEDRIJFSSTEUN ONTWIKKELING"/>
    <s v="BEDRIJFSSTEUN ONTWIKKELING"/>
    <s v="ECH-1EFB5NA-WT"/>
    <m/>
    <x v="0"/>
    <n v="86990"/>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6990"/>
  </r>
  <r>
    <s v="BELEIDSAGENDA ARTIFICIELE INTELLIGENTIE"/>
    <s v="BELEIDSAGENDA ARTIFICIELE INTELLIGENTIE"/>
    <s v="ECH-1EFB5NA-WT"/>
    <m/>
    <x v="0"/>
    <n v="7500"/>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7500"/>
  </r>
  <r>
    <s v="BELEIDSAGENDA CYBERSECURITY"/>
    <s v="BELEIDSAGENDA CYBERSECURITY"/>
    <s v="ECH-1EFB5NA-WT"/>
    <m/>
    <x v="0"/>
    <n v="8400"/>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400"/>
  </r>
  <r>
    <s v="Bijdrage wettelijke en conventionele wergeversbijdragen universiteiten"/>
    <s v="Bijdrage wettelijke en conventionele wergeversbijdragen universiteiten"/>
    <s v="FD0/1FE-E-2-AA/WT"/>
    <m/>
    <x v="0"/>
    <n v="31348"/>
    <n v="25"/>
    <s v="12. Algemene kennisvooruitgang: O&amp;O gefinancierd uit algemene universiteitsfondsen (AUF)"/>
    <x v="3"/>
    <s v="Vlaamse overheid"/>
    <x v="3"/>
    <x v="12"/>
    <s v="143 Pensioenuitkeringen en werkgeversbijdragen"/>
    <s v="143 Allocations de retraite et cotisations patronales"/>
    <x v="4"/>
    <n v="7837"/>
  </r>
  <r>
    <s v="BOF: Methusalem-programma"/>
    <s v="BOF: Methusalem-programma"/>
    <s v="EB0-1EEG2GS-IS"/>
    <m/>
    <x v="0"/>
    <n v="19047"/>
    <n v="100"/>
    <s v="13. Algemene kennisvooruitgang: O&amp;O gefinancierd uit andere bronnen dan AUF"/>
    <x v="1"/>
    <s v="Vlaamse overheid"/>
    <x v="3"/>
    <x v="12"/>
    <s v="130 Speciale fondsen voor onderzoek in universiteiten"/>
    <s v="130 Fonds spéciaux de recherche dans les universités"/>
    <x v="4"/>
    <n v="19047"/>
  </r>
  <r>
    <s v="BOF: subsidie voor de universiteiten"/>
    <s v="BOF: subsidie voor de universiteiten"/>
    <s v="EB0-1EEG2GS-IS"/>
    <m/>
    <x v="0"/>
    <n v="191299"/>
    <n v="100"/>
    <s v="13. Algemene kennisvooruitgang: O&amp;O gefinancierd uit andere bronnen dan AUF"/>
    <x v="1"/>
    <s v="Vlaamse overheid"/>
    <x v="3"/>
    <x v="12"/>
    <s v="130 Speciale fondsen voor onderzoek in universiteiten"/>
    <s v="130 Fonds spéciaux de recherche dans les universités"/>
    <x v="4"/>
    <n v="191299"/>
  </r>
  <r>
    <s v="BOF: tenure track-stelsel aan de universiteiten"/>
    <s v="BOF: tenure track-stelsel aan de universiteiten"/>
    <s v="EB0-1EEG2GS-IS"/>
    <m/>
    <x v="0"/>
    <n v="9610"/>
    <n v="100"/>
    <s v="13. Algemene kennisvooruitgang: O&amp;O gefinancierd uit andere bronnen dan AUF"/>
    <x v="1"/>
    <s v="Vlaamse overheid"/>
    <x v="3"/>
    <x v="12"/>
    <s v="130 Speciale fondsen voor onderzoek in universiteiten"/>
    <s v="130 Fonds spéciaux de recherche dans les universités"/>
    <x v="4"/>
    <n v="9610"/>
  </r>
  <r>
    <s v="BZ: HET STEUNPUNT - THEMA INBURGERING EN INTEGRATIE"/>
    <s v="BZ: HET STEUNPUNT - THEMA INBURGERING EN INTEGRATIE"/>
    <s v="PJ0/1PF-C-2-AE/WT"/>
    <m/>
    <x v="0"/>
    <n v="9586"/>
    <n v="100"/>
    <s v="11. Politieke en sociale systemen, structuren en processen"/>
    <x v="7"/>
    <s v="Vlaamse overheid"/>
    <x v="3"/>
    <x v="12"/>
    <s v="313 Subsidies aan instellingen en verenigingen n.e.g."/>
    <s v="313 Subventions aux institutions et associations n.c.a."/>
    <x v="6"/>
    <n v="9586"/>
  </r>
  <r>
    <s v="BZ: Studiekosten betreffende de regionale en lokale openbare besturen"/>
    <s v="BZ: Studiekosten betreffende de regionale en lokale openbare besturen"/>
    <s v="PJ0/1PN-C-2-AA/WT"/>
    <m/>
    <x v="0"/>
    <n v="16800"/>
    <n v="100"/>
    <s v="11. Politieke en sociale systemen, structuren en processen"/>
    <x v="7"/>
    <s v="Vlaamse overheid"/>
    <x v="3"/>
    <x v="12"/>
    <s v="324 Subsidies voor studies, enquêtes, expertise-contracten, onderzoekcontracten, acties n.e.g."/>
    <s v="324 Subventions pour études, enquêtes, contrats d'expertise, contrats de recherche, actions n.c.a."/>
    <x v="6"/>
    <n v="16800"/>
  </r>
  <r>
    <s v="BZ: Studiekosten en onderzoeksopdrachten in het kader van het stedenbeleid"/>
    <s v="BZ: Studiekosten en onderzoeksopdrachten in het kader van het stedenbeleid"/>
    <s v="PJ0/1PN-C-2-AA/WT"/>
    <m/>
    <x v="0"/>
    <n v="2322"/>
    <n v="100"/>
    <s v="11. Politieke en sociale systemen, structuren en processen"/>
    <x v="7"/>
    <s v="Vlaamse overheid"/>
    <x v="3"/>
    <x v="12"/>
    <s v="314 Subsidies voor studies, enquêtes, onderzoek-contracten, acties n.e.g."/>
    <s v="314 Subventions pour études, enquêtes, contrats de recherche, actions n.c.a."/>
    <x v="6"/>
    <n v="2322"/>
  </r>
  <r>
    <s v="CJM: wetenschappelijke steunpunten en jeugdonderzoeksplatform"/>
    <s v="CJM: wetenschappelijke steunpunten en jeugdonderzoeksplatform"/>
    <s v="HB0/1HB-A-2AD/WT"/>
    <m/>
    <x v="0"/>
    <n v="200"/>
    <n v="100"/>
    <s v="10. Cultuur, recreatie, godsdienst en media"/>
    <x v="5"/>
    <s v="Vlaamse overheid"/>
    <x v="3"/>
    <x v="12"/>
    <s v="324 Subsidies voor studies, enquêtes, expertise-contracten, onderzoekcontracten, acties n.e.g."/>
    <s v="324 Subventions pour études, enquêtes, contrats d'expertise, contrats de recherche, actions n.c.a."/>
    <x v="6"/>
    <n v="200"/>
  </r>
  <r>
    <s v="CJSM: Wetenschappelijk onderzoek"/>
    <s v="CJSM: Wetenschappelijk onderzoek"/>
    <s v="HB0/1HB-A-2-AD/WT"/>
    <m/>
    <x v="0"/>
    <n v="390"/>
    <n v="100"/>
    <s v="10. Cultuur, recreatie, godsdienst en media"/>
    <x v="5"/>
    <s v="Vlaamse overheid"/>
    <x v="3"/>
    <x v="12"/>
    <s v="314 Subsidies voor studies, enquêtes, onderzoek-contracten, acties n.e.g."/>
    <s v="314 Subventions pour études, enquêtes, contrats de recherche, actions n.c.a."/>
    <x v="6"/>
    <n v="390"/>
  </r>
  <r>
    <s v="CJSM: Koninklijke Academie voor Nederlandse Taal- en Letterkunde - Gent"/>
    <s v="CJSM: Koninklijke Academie voor Nederlandse Taal- en Letterkunde - Gent"/>
    <s v="HD0/1HE-I-2-AP/IS"/>
    <m/>
    <x v="0"/>
    <n v="150"/>
    <n v="66.6666666666667"/>
    <s v="10. Cultuur, recreatie, godsdienst en media"/>
    <x v="5"/>
    <s v="Vlaamse overheid"/>
    <x v="3"/>
    <x v="12"/>
    <s v="220 Academies"/>
    <s v="220 Académies"/>
    <x v="5"/>
    <n v="100.00000000000006"/>
  </r>
  <r>
    <s v="CJSM:Dotatie aan het IVA DAB KMSKA"/>
    <s v="CJSM:Dotatie aan het IVA DAB KMSKA"/>
    <s v="HD0/1HE-I-2-AP/IS"/>
    <m/>
    <x v="0"/>
    <n v="5780"/>
    <n v="55"/>
    <s v="10. Cultuur, recreatie, godsdienst en media"/>
    <x v="5"/>
    <s v="Vlaamse overheid"/>
    <x v="3"/>
    <x v="12"/>
    <s v="211 Basisfinanciering, werking, investeringen van de WI"/>
    <s v="211 Financement de base, fonctionnement, investissements des IS"/>
    <x v="5"/>
    <n v="3179"/>
  </r>
  <r>
    <s v="Cofinanciering Steunpunt Duurzaam Materialenbeheer"/>
    <s v="Cofinanciering Steunpunt Duurzaam Materialenbeheer"/>
    <s v="EB0-1EBG2AG-WT"/>
    <m/>
    <x v="0"/>
    <n v="188"/>
    <n v="100"/>
    <s v="11. Politieke en sociale systemen, structuren en processen"/>
    <x v="7"/>
    <s v="Vlaamse overheid"/>
    <x v="3"/>
    <x v="12"/>
    <s v="313 Subsidies aan instellingen en verenigingen n.e.g."/>
    <s v="313 Subventions aux institutions et associations n.c.a."/>
    <x v="6"/>
    <n v="188"/>
  </r>
  <r>
    <s v="DATABANK ONDERGROND VLAANDEREN, VLAAMSE GEOTHEEK, BODEMBESCHERMING EN NATUURLIJKE RIJKDOMMEN (INCL. UITGAVEN EU COFINANCIERING)"/>
    <s v="DATABANK ONDERGROND VLAANDEREN, VLAAMSE GEOTHEEK, BODEMBESCHERMING EN NATUURLIJKE RIJKDOMMEN (INCL. UITGAVEN EU COFINANCIERING)"/>
    <s v="QB0-1QCH2EA-WT"/>
    <m/>
    <x v="0"/>
    <n v="149"/>
    <n v="100"/>
    <s v="02. Milieubeheer en milieuzorg"/>
    <x v="9"/>
    <s v="Vlaamse overheid"/>
    <x v="3"/>
    <x v="12"/>
    <s v="314 Subsidies voor studies, enquêtes, onderzoek-contracten, acties n.e.g."/>
    <s v="314 Subventions pour études, enquêtes, contrats de recherche, actions n.c.a."/>
    <x v="6"/>
    <n v="149"/>
  </r>
  <r>
    <s v="DKB: Subsidie aan Steunpunt Bestuurlijke Vernieuwing "/>
    <s v="DKB: Subsidie aan Steunpunt Bestuurlijke Vernieuwing "/>
    <s v="PA0/1PE-X-2-AI/WT"/>
    <m/>
    <x v="0"/>
    <n v="351"/>
    <n v="100"/>
    <s v="11. Politieke en sociale systemen, structuren en processen"/>
    <x v="7"/>
    <s v="Vlaamse overheid"/>
    <x v="3"/>
    <x v="12"/>
    <s v="313 Subsidies aan instellingen en verenigingen n.e.g."/>
    <s v="313 Subventions aux institutions et associations n.c.a."/>
    <x v="6"/>
    <n v="351"/>
  </r>
  <r>
    <s v="Dotatie aan het eigen vermogen ILVO in het kader van het onderzoek en de ontwikkeling naar meer duurzame landbouwsystemen"/>
    <s v="Dotatie aan het eigen vermogen ILVO in het kader van het onderzoek en de ontwikkeling naar meer duurzame landbouwsystemen"/>
    <s v="KB0/1KD-H-2-AY/IS"/>
    <m/>
    <x v="0"/>
    <n v="1430"/>
    <n v="80"/>
    <s v="08. Landbouw"/>
    <x v="6"/>
    <s v="Vlaamse overheid"/>
    <x v="3"/>
    <x v="12"/>
    <s v="211 Basisfinanciering, werking, investeringen van de WI"/>
    <s v="211 Financement de base, fonctionnement, investissements des IS"/>
    <x v="5"/>
    <n v="1144"/>
  </r>
  <r>
    <s v="dotatie aan het Eigen Vermogen ILVO voor onderzoek ikv IHD/PAS (emissiereducties veeteeltsector)"/>
    <s v="dotatie aan het Eigen Vermogen ILVO voor onderzoek ikv IHD/PAS (emissiereducties veeteeltsector)"/>
    <s v="KB0/1KD-H-2-AY/IS"/>
    <m/>
    <x v="0"/>
    <n v="430"/>
    <n v="80"/>
    <s v="08. Landbouw"/>
    <x v="6"/>
    <s v="Vlaamse overheid"/>
    <x v="3"/>
    <x v="12"/>
    <s v="211 Basisfinanciering, werking, investeringen van de WI"/>
    <s v="211 Financement de base, fonctionnement, investissements des IS"/>
    <x v="5"/>
    <n v="344"/>
  </r>
  <r>
    <s v="INTERNE STROMEN - ONDERZOEKSPROGRAMMAS - VITO"/>
    <s v="INTERNE STROMEN - ONDERZOEKSPROGRAMMAS - VITO"/>
    <s v="EB0-1EEB2JX-IS"/>
    <m/>
    <x v="0"/>
    <n v="95"/>
    <n v="100"/>
    <s v="06. Industriële productie en technologie"/>
    <x v="0"/>
    <s v="Vlaamse overheid"/>
    <x v="3"/>
    <x v="12"/>
    <s v="236 VITO - Vlaamse Instelling voor Technologisch Onderzoek"/>
    <s v="236 VITO - Vlaamse Instelling voor Technologisch Onderzoek"/>
    <x v="5"/>
    <n v="95"/>
  </r>
  <r>
    <s v="Dotatie aan VITO"/>
    <s v="Dotatie aan VITO"/>
    <s v="EB0-1EFG2LX-IS"/>
    <m/>
    <x v="0"/>
    <n v="45208"/>
    <n v="100"/>
    <s v="06. Industriële productie en technologie"/>
    <x v="0"/>
    <s v="Vlaamse overheid"/>
    <x v="3"/>
    <x v="12"/>
    <s v="236 VITO - Vlaamse Instelling voor Technologisch Onderzoek"/>
    <s v="236 VITO - Vlaamse Instelling voor Technologisch Onderzoek"/>
    <x v="5"/>
    <n v="45208"/>
  </r>
  <r>
    <s v="Dotatie aan VITO voor de financiering van de referentietaken"/>
    <s v="Dotatie aan VITO voor de financiering van de referentietaken"/>
    <s v="EB0-1EFG2LX-IS"/>
    <m/>
    <x v="0"/>
    <n v="8094"/>
    <n v="100"/>
    <s v="06. Industriële productie en technologie"/>
    <x v="0"/>
    <s v="Vlaamse overheid"/>
    <x v="3"/>
    <x v="12"/>
    <s v="236 VITO - Vlaamse Instelling voor Technologisch Onderzoek"/>
    <s v="236 VITO - Vlaamse Instelling voor Technologisch Onderzoek"/>
    <x v="5"/>
    <n v="8094"/>
  </r>
  <r>
    <s v="Dotatie aan VITO voor de financiering van de referentietaken"/>
    <s v="Dotatie aan VITO voor de financiering van de referentietaken"/>
    <s v="QB0 1QC180 4140"/>
    <m/>
    <x v="0"/>
    <n v="3033"/>
    <n v="100"/>
    <s v="02. Milieubeheer en milieuzorg"/>
    <x v="9"/>
    <s v="Vlaamse overheid"/>
    <x v="3"/>
    <x v="12"/>
    <s v="236 VITO - Vlaamse Instelling voor Technologisch Onderzoek"/>
    <s v="236 VITO - Vlaamse Instelling voor Technologisch Onderzoek"/>
    <x v="5"/>
    <n v="3033"/>
  </r>
  <r>
    <s v="EFRO"/>
    <s v="EFRO"/>
    <s v="ECH-1ECB5CA-WT"/>
    <m/>
    <x v="0"/>
    <n v="1370"/>
    <n v="100"/>
    <s v="13. Algemene kennisvooruitgang: O&amp;O gefinancierd uit andere bronnen dan AUF"/>
    <x v="1"/>
    <s v="Vlaamse overheid"/>
    <x v="3"/>
    <x v="12"/>
    <s v="740 Fonds voor ontwikkelingssamenwerking"/>
    <s v="740 Fonds de coopération au développement"/>
    <x v="3"/>
    <n v="1370"/>
  </r>
  <r>
    <s v="EV ILVO voor onderhoud en werken aan onroerende goederen"/>
    <s v="EV ILVO voor onderhoud en werken aan onroerende goederen"/>
    <s v="KB0/1KD-H-2-AY/IS"/>
    <m/>
    <x v="0"/>
    <n v="4523"/>
    <n v="80"/>
    <s v="08. Landbouw"/>
    <x v="6"/>
    <s v="Vlaamse overheid"/>
    <x v="3"/>
    <x v="12"/>
    <s v="211 Basisfinanciering, werking, investeringen van de WI"/>
    <s v="211 Financement de base, fonctionnement, investissements des IS"/>
    <x v="5"/>
    <n v="3618.4"/>
  </r>
  <r>
    <s v="Flanders Future Tech Fund"/>
    <s v="Flanders Future Tech Fund"/>
    <s v="EB0-1EGG2OA-WT"/>
    <m/>
    <x v="0"/>
    <n v="1111"/>
    <n v="100"/>
    <s v="11. Politieke en sociale systemen, structuren en processen"/>
    <x v="7"/>
    <s v="Vlaamse overheid"/>
    <x v="3"/>
    <x v="12"/>
    <s v="313 Subsidies aan instellingen en verenigingen n.e.g."/>
    <s v="313 Subventions aux institutions et associations n.c.a."/>
    <x v="6"/>
    <n v="1111"/>
  </r>
  <r>
    <s v="FONDS VOOR FLANKEREND ECONOMISCH BELEID"/>
    <s v="FONDS VOOR FLANKEREND ECONOMISCH BELEID"/>
    <s v="ECH-1ECG5AG-WT"/>
    <m/>
    <x v="0"/>
    <n v="5037.2"/>
    <n v="100"/>
    <s v="06. Industriële productie en technologie"/>
    <x v="0"/>
    <s v="Vlaamse overheid"/>
    <x v="3"/>
    <x v="12"/>
    <s v="313 Subsidies aan instellingen en verenigingen n.e.g."/>
    <s v="313 Subventions aux institutions et associations n.c.a."/>
    <x v="6"/>
    <n v="5037.2"/>
  </r>
  <r>
    <s v="FWO Fundamenteel Onderzoek"/>
    <s v="FWO Fundamenteel Onderzoek"/>
    <s v="EB0-1EEG5GT-IS"/>
    <m/>
    <x v="0"/>
    <n v="223638"/>
    <n v="100"/>
    <s v="13. Algemene kennisvooruitgang: O&amp;O gefinancierd uit andere bronnen dan AUF"/>
    <x v="1"/>
    <s v="Vlaamse overheid"/>
    <x v="3"/>
    <x v="12"/>
    <s v="510 NFWO - Nationaal Fonds voor Wetenschappelijk Onderzoek"/>
    <s v="510 FNRS - Fonds national de Recherche scientifique"/>
    <x v="2"/>
    <n v="223638"/>
  </r>
  <r>
    <s v="FWO investeringen (middel)zware en bijzondere onderzoeksinfrastructuur"/>
    <s v="FWO investeringen (middel)zware en bijzondere onderzoeksinfrastructuur"/>
    <s v="EB0-1EEG5GT-IS"/>
    <m/>
    <x v="0"/>
    <n v="44381"/>
    <n v="100"/>
    <s v="13. Algemene kennisvooruitgang: O&amp;O gefinancierd uit andere bronnen dan AUF"/>
    <x v="1"/>
    <s v="Vlaamse overheid"/>
    <x v="3"/>
    <x v="12"/>
    <s v="510 NFWO - Nationaal Fonds voor Wetenschappelijk Onderzoek"/>
    <s v="510 FNRS - Fonds national de Recherche scientifique"/>
    <x v="2"/>
    <n v="44381"/>
  </r>
  <r>
    <s v="FWO Klinisch Wetenschapelijk Onderzoek"/>
    <s v="FWO Klinisch Wetenschapelijk Onderzoek"/>
    <s v="EB0-1EEG5GT-IS"/>
    <m/>
    <x v="0"/>
    <n v="16859"/>
    <n v="100"/>
    <s v="07. Gezondheid"/>
    <x v="4"/>
    <s v="Vlaamse overheid"/>
    <x v="3"/>
    <x v="12"/>
    <s v="510 NFWO - Nationaal Fonds voor Wetenschappelijk Onderzoek"/>
    <s v="510 FNRS - Fonds national de Recherche scientifique"/>
    <x v="2"/>
    <n v="16859"/>
  </r>
  <r>
    <s v="FWO Strategisch Basisonderzoek"/>
    <s v="FWO Strategisch Basisonderzoek"/>
    <s v="EB0-1EEG5GT-IS"/>
    <m/>
    <x v="0"/>
    <n v="75238"/>
    <n v="100"/>
    <s v="06. Industriële productie en technologie"/>
    <x v="0"/>
    <s v="Vlaamse overheid"/>
    <x v="3"/>
    <x v="12"/>
    <s v="510 NFWO - Nationaal Fonds voor Wetenschappelijk Onderzoek"/>
    <s v="510 FNRS - Fonds national de Recherche scientifique"/>
    <x v="2"/>
    <n v="75238"/>
  </r>
  <r>
    <s v="grondfonds - handhaving"/>
    <s v="grondfonds - handhaving"/>
    <s v="QBZ 3QC10600 "/>
    <m/>
    <x v="0"/>
    <n v="105"/>
    <n v="100"/>
    <s v="02. Milieubeheer en milieuzorg"/>
    <x v="9"/>
    <s v="Vlaamse overheid"/>
    <x v="3"/>
    <x v="12"/>
    <s v="314 Subsidies voor studies, enquêtes, onderzoek-contracten, acties n.e.g."/>
    <s v="314 Subventions pour études, enquêtes, contrats de recherche, actions n.c.a."/>
    <x v="6"/>
    <n v="105"/>
  </r>
  <r>
    <s v="IC VLAANDEREN (VZW BEDRIJFSTRAJECTEN)"/>
    <s v="IC VLAANDEREN (VZW BEDRIJFSTRAJECTEN)"/>
    <s v="ECH-1EFB5NA-WT"/>
    <m/>
    <x v="0"/>
    <n v="5206"/>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206"/>
  </r>
  <r>
    <s v="INKOMENSOVERDRACHTEN BINNEN EEN INSTITUTIONELE GROEP - AAN ADMINISTRATIEVE OPENBARE INSTELLINGEN (AOI) - EVA VLAAMSE LANDMAATSCHAPPIJ VOOR PLATTELANDSBELEID"/>
    <s v="INKOMENSOVERDRACHTEN BINNEN EEN INSTITUTIONELE GROEP - AAN ADMINISTRATIEVE OPENBARE INSTELLINGEN (AOI) - EVA VLAAMSE LANDMAATSCHAPPIJ VOOR PLATTELANDSBELEID"/>
    <s v="QBX-3QCH2GY-IS"/>
    <m/>
    <x v="0"/>
    <n v="79.95"/>
    <n v="100"/>
    <s v="02. Milieubeheer en milieuzorg"/>
    <x v="9"/>
    <s v="Vlaamse overheid"/>
    <x v="3"/>
    <x v="12"/>
    <s v="630 Fonds voor Preventie en Sanering inzake Milieu en Natuur"/>
    <s v="630 Fonds voor Preventie en Sanering inzake Milieu en Natuur"/>
    <x v="1"/>
    <n v="79.95"/>
  </r>
  <r>
    <s v="Innovatief aanbesteden"/>
    <s v="Innovatief aanbesteden"/>
    <s v="ECH-1EFB5NA-WT"/>
    <m/>
    <x v="0"/>
    <n v="3780"/>
    <n v="100"/>
    <s v="06. Industriële productie en technologie"/>
    <x v="0"/>
    <s v="Vlaamse overheid"/>
    <x v="3"/>
    <x v="12"/>
    <s v="211 Basisfinanciering, werking, investeringen van de WI"/>
    <s v="211 Financement de base, fonctionnement, investissements des IS"/>
    <x v="5"/>
    <n v="3780"/>
  </r>
  <r>
    <s v="interne stromen EV ILVO (Fonds voor Landbouw en Visserij)"/>
    <s v="interne stromen EV ILVO (Fonds voor Landbouw en Visserij)"/>
    <s v="KB0/1KD-H-2-AY/IS"/>
    <m/>
    <x v="0"/>
    <n v="595"/>
    <n v="80"/>
    <s v="08. Landbouw"/>
    <x v="6"/>
    <s v="Vlaamse overheid"/>
    <x v="3"/>
    <x v="12"/>
    <s v="211 Basisfinanciering, werking, investeringen van de WI"/>
    <s v="211 Financement de base, fonctionnement, investissements des IS"/>
    <x v="5"/>
    <n v="476"/>
  </r>
  <r>
    <s v="investeringen hoger onderwijs"/>
    <s v="investeringen hoger onderwijs"/>
    <s v="FD0/1FG-E-2-AI/IS"/>
    <m/>
    <x v="0"/>
    <n v="36832"/>
    <n v="25"/>
    <s v="12. Algemene kennisvooruitgang: O&amp;O gefinancierd uit algemene universiteitsfondsen (AUF)"/>
    <x v="3"/>
    <s v="Vlaamse overheid"/>
    <x v="3"/>
    <x v="12"/>
    <s v="323 Subsidies aan instellingen en verenigingen n.e.g."/>
    <s v="323 Subventions aux institutions et associations n.c.a."/>
    <x v="6"/>
    <n v="9208"/>
  </r>
  <r>
    <s v="Investeringsmiddelen en eigenaarsonderhoud hogere zeevaartschool"/>
    <s v="Investeringsmiddelen en eigenaarsonderhoud hogere zeevaartschool"/>
    <s v="FD0/1FG-E-2-AI/IS"/>
    <m/>
    <x v="0"/>
    <n v="8194"/>
    <n v="25"/>
    <s v="12. Algemene kennisvooruitgang: O&amp;O gefinancierd uit algemene universiteitsfondsen (AUF)"/>
    <x v="3"/>
    <s v="Vlaamse overheid"/>
    <x v="3"/>
    <x v="12"/>
    <s v="111 Werkingsuitkering Nederlandstalige instellingen"/>
    <s v="111 Allocation de fonctionnement institutions néerlandophones"/>
    <x v="4"/>
    <n v="2048.5"/>
  </r>
  <r>
    <s v="IOF - Industrieel Onderzoeksfonds Vlaanderen"/>
    <s v="IOF - Industrieel Onderzoeksfonds Vlaanderen"/>
    <s v="EB0-1EFG2MS-IS"/>
    <m/>
    <x v="0"/>
    <n v="51855"/>
    <n v="100"/>
    <s v="06. Industriële productie en technologie"/>
    <x v="0"/>
    <s v="Vlaamse overheid"/>
    <x v="3"/>
    <x v="12"/>
    <s v="130 Speciale fondsen voor onderzoek in universiteiten"/>
    <s v="130 Fonds spéciaux de recherche dans les universités"/>
    <x v="4"/>
    <n v="51855"/>
  </r>
  <r>
    <s v="IWT: bevordering van technologietransfer en onderzoek door instellingen van hoger onderwijs"/>
    <s v="IWT: bevordering van technologietransfer en onderzoek door instellingen van hoger onderwijs"/>
    <s v="ECH-1EFB5NA-WT"/>
    <m/>
    <x v="0"/>
    <n v="9586"/>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86"/>
  </r>
  <r>
    <s v="IWT: toekennen van specialistatiebeurzen en doctoraatsbeurzien in het kader van het Baekeland-programma"/>
    <s v="IWT: toekennen van specialistatiebeurzen en doctoraatsbeurzien in het kader van het Baekeland-programma"/>
    <s v="ECH-1EFB5NA-WT"/>
    <m/>
    <x v="0"/>
    <n v="16800"/>
    <n v="100"/>
    <s v="06. Industriële productie en technologie"/>
    <x v="0"/>
    <s v="Vlaamse overheid"/>
    <x v="3"/>
    <x v="12"/>
    <s v="410 O&amp;O-programma's en -projecten (subsidies en terugvorderbare voorschotten)"/>
    <s v="410 Programmes et projets de R&amp;D (subventions et avances récupérables)"/>
    <x v="0"/>
    <n v="16800"/>
  </r>
  <r>
    <s v="IWT: Vastleggingsmachtiging voor projecten op initiatief van de bedrijven en innovatie samenwerkingverbanden"/>
    <s v="IWT: Vastleggingsmachtiging voor projecten op initiatief van de bedrijven en innovatie samenwerkingverbanden"/>
    <s v="ECH-1EFB2NA-WT"/>
    <m/>
    <x v="0"/>
    <n v="2322"/>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2322"/>
  </r>
  <r>
    <s v="IWT: wetenschappelijk en technologisch onderzoek met landbouwkundig doel"/>
    <s v="IWT: wetenschappelijk en technologisch onderzoek met landbouwkundig doel"/>
    <s v="ECH-1EFB5NA-WT"/>
    <m/>
    <x v="0"/>
    <n v="10299"/>
    <n v="100"/>
    <s v="08. Landbouw"/>
    <x v="6"/>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299"/>
  </r>
  <r>
    <s v="Kapitaaloverdrachten voor onroerende investeringen ITG"/>
    <s v="Kapitaaloverdrachten voor onroerende investeringen ITG"/>
    <s v="FD0/1FG-E-2-AI/IS"/>
    <m/>
    <x v="0"/>
    <n v="711"/>
    <n v="25"/>
    <s v="12. Algemene kennisvooruitgang: O&amp;O gefinancierd uit algemene universiteitsfondsen (AUF)"/>
    <x v="3"/>
    <s v="Vlaamse overheid"/>
    <x v="3"/>
    <x v="12"/>
    <s v="123 Instituut Tropische Geneeskunde - Antwerpen"/>
    <s v="123 Instituut Tropische Geneeskunde - Antwerpen"/>
    <x v="4"/>
    <n v="177.75"/>
  </r>
  <r>
    <s v="Kapitaaloverdrachten voor onroerende investeringen universitair onderwijs"/>
    <s v="Kapitaaloverdrachten voor onroerende investeringen universitair onderwijs"/>
    <s v="FD0/1FG-E-2-AI/WT"/>
    <m/>
    <x v="0"/>
    <n v="29968"/>
    <n v="25"/>
    <s v="12. Algemene kennisvooruitgang: O&amp;O gefinancierd uit algemene universiteitsfondsen (AUF)"/>
    <x v="3"/>
    <s v="Vlaamse overheid"/>
    <x v="3"/>
    <x v="12"/>
    <s v="144 Academische ziekenhuizen"/>
    <s v="144 Hôpitaux académiques"/>
    <x v="4"/>
    <n v="7492"/>
  </r>
  <r>
    <s v="Labo Ruimte"/>
    <s v="Labo Ruimte"/>
    <s v="QB0-1QCH2NC-WT"/>
    <m/>
    <x v="0"/>
    <n v="396"/>
    <n v="100"/>
    <s v="04. Transport, telecommunicatie en andere infrastructuur"/>
    <x v="11"/>
    <s v="Vlaamse overheid"/>
    <x v="3"/>
    <x v="12"/>
    <s v="313 Subsidies aan instellingen en verenigingen n.e.g."/>
    <s v="313 Subventions aux institutions et associations n.c.a."/>
    <x v="6"/>
    <n v="396"/>
  </r>
  <r>
    <s v="Langlopend wetenschappelijk onderzoek"/>
    <s v="Langlopend wetenschappelijk onderzoek"/>
    <s v="QB0-1QCH2NC-WT"/>
    <m/>
    <x v="0"/>
    <n v="203"/>
    <n v="100"/>
    <s v="04. Transport, telecommunicatie en andere infrastructuur"/>
    <x v="11"/>
    <s v="Vlaamse overheid"/>
    <x v="3"/>
    <x v="12"/>
    <s v="313 Subsidies aan instellingen en verenigingen n.e.g."/>
    <s v="313 Subventions aux institutions et associations n.c.a."/>
    <x v="6"/>
    <n v="203"/>
  </r>
  <r>
    <s v="LNE DAB MINA FONDS"/>
    <s v="LNE DAB MINA FONDS"/>
    <s v="QBX-3QCH2OC-WT"/>
    <m/>
    <x v="0"/>
    <n v="107"/>
    <n v="100"/>
    <s v="02. Milieubeheer en milieuzorg"/>
    <x v="9"/>
    <s v="Vlaamse overheid"/>
    <x v="3"/>
    <x v="12"/>
    <s v="630 Fonds voor Preventie en Sanering inzake Milieu en Natuur"/>
    <s v="630 Fonds voor Preventie en Sanering inzake Milieu en Natuur"/>
    <x v="1"/>
    <n v="107"/>
  </r>
  <r>
    <s v="LNE: Aankoop van materiaal voor uitrusting van het IVA Instituut voor Natuur- en Bosonderzoek"/>
    <s v="LNE: Aankoop van materiaal voor uitrusting van het IVA Instituut voor Natuur- en Bosonderzoek"/>
    <s v="QC0-1QCH2FF-WT"/>
    <m/>
    <x v="0"/>
    <n v="50"/>
    <n v="100"/>
    <s v="02. Milieubeheer en milieuzorg"/>
    <x v="9"/>
    <s v="Vlaamse overheid"/>
    <x v="3"/>
    <x v="12"/>
    <s v="211 Basisfinanciering, werking, investeringen van de WI"/>
    <s v="211 Financement de base, fonctionnement, investissements des IS"/>
    <x v="5"/>
    <n v="50"/>
  </r>
  <r>
    <s v="LNE: Aankoop van niet-duurzame goederen en diensten van het IVA Instituut voor Natuur- en Bosonderzoek"/>
    <s v="LNE: Aankoop van niet-duurzame goederen en diensten van het IVA Instituut voor Natuur- en Bosonderzoek"/>
    <s v="QC0-1QCH2FF-WT"/>
    <m/>
    <x v="0"/>
    <n v="2041"/>
    <n v="55"/>
    <s v="02. Milieubeheer en milieuzorg"/>
    <x v="9"/>
    <s v="Vlaamse overheid"/>
    <x v="3"/>
    <x v="12"/>
    <s v="211 Basisfinanciering, werking, investeringen van de WI"/>
    <s v="211 Financement de base, fonctionnement, investissements des IS"/>
    <x v="5"/>
    <n v="1122.55"/>
  </r>
  <r>
    <s v="LNE: Algemene werkingstoelage aan openbare waterdistributienetwerken"/>
    <s v="LNE: Algemene werkingstoelage aan openbare waterdistributienetwerken"/>
    <s v="LBC LC044 4351"/>
    <m/>
    <x v="0"/>
    <n v="5920"/>
    <n v="40.033783783783797"/>
    <s v="02. Milieubeheer en milieuzorg"/>
    <x v="9"/>
    <s v="Vlaamse overheid"/>
    <x v="3"/>
    <x v="12"/>
    <s v="630 Fonds voor Preventie en Sanering inzake Milieu en Natuur"/>
    <s v="630 Fonds voor Preventie en Sanering inzake Milieu en Natuur"/>
    <x v="1"/>
    <n v="2370.0000000000009"/>
  </r>
  <r>
    <s v="LNE: Allerhande uitgaven met betrekking tot het project milieu en gezondheid"/>
    <s v="LNE: Allerhande uitgaven met betrekking tot het project milieu en gezondheid"/>
    <s v="1QC133"/>
    <m/>
    <x v="0"/>
    <n v="171"/>
    <n v="100"/>
    <s v="02. Milieubeheer en milieuzorg"/>
    <x v="9"/>
    <s v="Vlaamse overheid"/>
    <x v="3"/>
    <x v="12"/>
    <s v="324 Subsidies voor studies, enquêtes, expertise-contracten, onderzoekcontracten, acties n.e.g."/>
    <s v="324 Subventions pour études, enquêtes, contrats d'expertise, contrats de recherche, actions n.c.a."/>
    <x v="6"/>
    <n v="171"/>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1QE101"/>
    <m/>
    <x v="0"/>
    <n v="295"/>
    <n v="55"/>
    <s v="02. Milieubeheer en milieuzorg"/>
    <x v="9"/>
    <s v="Vlaamse overheid"/>
    <x v="3"/>
    <x v="12"/>
    <s v="314 Subsidies voor studies, enquêtes, onderzoek-contracten, acties n.e.g."/>
    <s v="314 Subventions pour études, enquêtes, contrats de recherche, actions n.c.a."/>
    <x v="6"/>
    <n v="162.25"/>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QB0-1QCH2EA-WT"/>
    <m/>
    <x v="0"/>
    <n v="268"/>
    <n v="100"/>
    <s v="02. Milieubeheer en milieuzorg"/>
    <x v="9"/>
    <s v="Vlaamse overheid"/>
    <x v="3"/>
    <x v="12"/>
    <s v="314 Subsidies voor studies, enquêtes, onderzoek-contracten, acties n.e.g."/>
    <s v="314 Subventions pour études, enquêtes, contrats de recherche, actions n.c.a."/>
    <x v="6"/>
    <n v="268"/>
  </r>
  <r>
    <s v="LNE: MINA FONDS - MAP"/>
    <s v="LNE: MINA FONDS - MAP"/>
    <s v="QBX-3QCH2DY-IS"/>
    <m/>
    <x v="0"/>
    <n v="327"/>
    <n v="100"/>
    <s v="02. Milieubeheer en milieuzorg"/>
    <x v="9"/>
    <s v="Vlaamse overheid"/>
    <x v="3"/>
    <x v="12"/>
    <s v="324 Subsidies voor studies, enquêtes, expertise-contracten, onderzoekcontracten, acties n.e.g."/>
    <s v="324 Subventions pour études, enquêtes, contrats d'expertise, contrats de recherche, actions n.c.a."/>
    <x v="6"/>
    <n v="327"/>
  </r>
  <r>
    <s v="LNE: Uitgaven met betrekking tot lucht- en hinderthema's"/>
    <s v="LNE: Uitgaven met betrekking tot lucht- en hinderthema's"/>
    <s v="QBX-3QCH2NA-WT"/>
    <m/>
    <x v="0"/>
    <n v="100"/>
    <n v="100"/>
    <s v="02. Milieubeheer en milieuzorg"/>
    <x v="9"/>
    <s v="Vlaamse overheid"/>
    <x v="3"/>
    <x v="12"/>
    <s v="630 Fonds voor Preventie en Sanering inzake Milieu en Natuur"/>
    <s v="630 Fonds voor Preventie en Sanering inzake Milieu en Natuur"/>
    <x v="1"/>
    <n v="100"/>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QBX-3QCH2OA-WT"/>
    <m/>
    <x v="0"/>
    <n v="96"/>
    <n v="100"/>
    <s v="02. Milieubeheer en milieuzorg"/>
    <x v="9"/>
    <s v="Vlaamse overheid"/>
    <x v="3"/>
    <x v="12"/>
    <s v="630 Fonds voor Preventie en Sanering inzake Milieu en Natuur"/>
    <s v="630 Fonds voor Preventie en Sanering inzake Milieu en Natuur"/>
    <x v="1"/>
    <n v="96"/>
  </r>
  <r>
    <s v="LNE: Wedden en toelagen IVA Instituut voor Natuur- en Bosonderzoek"/>
    <s v="LNE: Wedden en toelagen IVA Instituut voor Natuur- en Bosonderzoek"/>
    <s v="QC0-1QAH2ZZ-LO"/>
    <m/>
    <x v="0"/>
    <n v="13367"/>
    <n v="45"/>
    <s v="02. Milieubeheer en milieuzorg"/>
    <x v="9"/>
    <s v="Vlaamse overheid"/>
    <x v="3"/>
    <x v="12"/>
    <s v="211 Basisfinanciering, werking, investeringen van de WI"/>
    <s v="211 Financement de base, fonctionnement, investissements des IS"/>
    <x v="5"/>
    <n v="6015.15"/>
  </r>
  <r>
    <s v="LNE: Werkingsdotatie aan het IVA Vlaamse Landaatschappij"/>
    <s v="LNE: Werkingsdotatie aan het IVA Vlaamse Landaatschappij"/>
    <s v="QB0-1QCH2HY-IS"/>
    <m/>
    <x v="0"/>
    <n v="389.54360000000003"/>
    <n v="39.200027930121301"/>
    <s v="04. Transport, telecommunicatie en andere infrastructuur"/>
    <x v="11"/>
    <s v="Vlaamse overheid"/>
    <x v="3"/>
    <x v="12"/>
    <s v="314 Subsidies voor studies, enquêtes, onderzoek-contracten, acties n.e.g."/>
    <s v="314 Subventions pour études, enquêtes, contrats de recherche, actions n.c.a."/>
    <x v="6"/>
    <n v="152.7012"/>
  </r>
  <r>
    <s v="LNE: Werkingsdotatie aan het IVA Vlaamse Milieumaatschappij (VMM)"/>
    <s v="LNE: Werkingsdotatie aan het IVA Vlaamse Milieumaatschappij (VMM)"/>
    <s v="QB0-1QCH2DW-IS"/>
    <m/>
    <x v="0"/>
    <n v="5790"/>
    <n v="14.7322970639033"/>
    <s v="08. Landbouw"/>
    <x v="6"/>
    <s v="Vlaamse overheid"/>
    <x v="3"/>
    <x v="12"/>
    <s v="324 Subsidies voor studies, enquêtes, expertise-contracten, onderzoekcontracten, acties n.e.g."/>
    <s v="324 Subventions pour études, enquêtes, contrats d'expertise, contrats de recherche, actions n.c.a."/>
    <x v="6"/>
    <n v="853.00000000000102"/>
  </r>
  <r>
    <s v="LUCHT - DE MILIEUKWALITEIT VAN DE LEEFOMGEVING VERHOGEN: LUCHT"/>
    <s v="LUCHT - DE MILIEUKWALITEIT VAN DE LEEFOMGEVING VERHOGEN: LUCHT"/>
    <s v="QBX-3QCH2HA-WT"/>
    <m/>
    <x v="0"/>
    <n v="228"/>
    <n v="100"/>
    <s v="02. Milieubeheer en milieuzorg"/>
    <x v="9"/>
    <s v="Vlaamse overheid"/>
    <x v="3"/>
    <x v="12"/>
    <s v="314 Subsidies voor studies, enquêtes, onderzoek-contracten, acties n.e.g."/>
    <s v="314 Subventions pour études, enquêtes, contrats de recherche, actions n.c.a."/>
    <x v="6"/>
    <n v="228"/>
  </r>
  <r>
    <s v="LV: Allerhande uitgaven in het kader van versterking van het onderzoeks- en innovatiepotentieel"/>
    <s v="LV: Allerhande uitgaven in het kader van versterking van het onderzoeks- en innovatiepotentieel"/>
    <s v="KB0/1KD-H-2-AA/WT"/>
    <m/>
    <x v="0"/>
    <n v="112"/>
    <n v="80"/>
    <s v="08. Landbouw"/>
    <x v="6"/>
    <s v="Vlaamse overheid"/>
    <x v="3"/>
    <x v="12"/>
    <s v="314 Subsidies voor studies, enquêtes, onderzoek-contracten, acties n.e.g."/>
    <s v="314 Subventions pour études, enquêtes, contrats de recherche, actions n.c.a."/>
    <x v="6"/>
    <n v="89.6"/>
  </r>
  <r>
    <s v=" DKB:Vlaamse Statistische Autoriteit"/>
    <s v=" DKB:Vlaamse Statistische Autoriteit"/>
    <s v="PA0/1PE-A-2-AE/WT"/>
    <m/>
    <x v="0"/>
    <n v="1172"/>
    <n v="100"/>
    <s v="11. Politieke en sociale systemen, structuren en processen"/>
    <x v="7"/>
    <s v="Vlaamse overheid"/>
    <x v="3"/>
    <x v="12"/>
    <s v="314 Subsidies voor studies, enquêtes, onderzoek-contracten, acties n.e.g."/>
    <s v="314 Subventions pour études, enquêtes, contrats de recherche, actions n.c.a."/>
    <x v="6"/>
    <n v="1172"/>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B0/1KD-H-2-AY/IS"/>
    <m/>
    <x v="0"/>
    <n v="321"/>
    <n v="55"/>
    <s v="08. Landbouw"/>
    <x v="6"/>
    <s v="Vlaamse overheid"/>
    <x v="3"/>
    <x v="12"/>
    <s v="211 Basisfinanciering, werking, investeringen van de WI"/>
    <s v="211 Financement de base, fonctionnement, investissements des IS"/>
    <x v="5"/>
    <n v="176.55"/>
  </r>
  <r>
    <s v="LV: duurzame goederen, materiaal, machines en vervoermiddelen  van het IVA ILVO"/>
    <s v="LV: duurzame goederen, materiaal, machines en vervoermiddelen  van het IVA ILVO"/>
    <s v="KD0/1KA-H-2-ZZ/WT"/>
    <m/>
    <x v="0"/>
    <n v="900"/>
    <n v="80"/>
    <s v="08. Landbouw"/>
    <x v="6"/>
    <s v="Vlaamse overheid"/>
    <x v="3"/>
    <x v="12"/>
    <s v="211 Basisfinanciering, werking, investeringen van de WI"/>
    <s v="211 Financement de base, fonctionnement, investissements des IS"/>
    <x v="5"/>
    <n v="720"/>
  </r>
  <r>
    <s v="LV: niet duurzame goederen en diensten van het IVA ILVO"/>
    <s v="LV: niet duurzame goederen en diensten van het IVA ILVO"/>
    <s v="KD0/1KA-H-2-ZZ/WT"/>
    <m/>
    <x v="0"/>
    <n v="3088"/>
    <n v="80"/>
    <s v="08. Landbouw"/>
    <x v="6"/>
    <s v="Vlaamse overheid"/>
    <x v="3"/>
    <x v="12"/>
    <s v="211 Basisfinanciering, werking, investeringen van de WI"/>
    <s v="211 Financement de base, fonctionnement, investissements des IS"/>
    <x v="5"/>
    <n v="2470.4"/>
  </r>
  <r>
    <s v="LV: ONDERZOEK MET HET OOG OP HET REALISEREN VAN DE DUURZAME ONTWIKKELINGSDOELSTELLINGEN VAN DE VN WAT LANDBOUW EN VOEDING BETREFT"/>
    <s v="LV: ONDERZOEK MET HET OOG OP HET REALISEREN VAN DE DUURZAME ONTWIKKELINGSDOELSTELLINGEN VAN DE VN WAT LANDBOUW EN VOEDING BETREFT"/>
    <s v="KB0-1KFH2EY-IS"/>
    <m/>
    <x v="0"/>
    <n v="470"/>
    <n v="80"/>
    <s v="08. Landbouw"/>
    <x v="6"/>
    <s v="Vlaamse overheid"/>
    <x v="3"/>
    <x v="12"/>
    <s v="211 Basisfinanciering, werking, investeringen van de WI"/>
    <s v="211 Financement de base, fonctionnement, investissements des IS"/>
    <x v="5"/>
    <n v="376"/>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1KD-H-2-AC/WT"/>
    <m/>
    <x v="0"/>
    <n v="2017"/>
    <n v="80"/>
    <s v="08. Landbouw"/>
    <x v="6"/>
    <s v="Vlaamse overheid"/>
    <x v="3"/>
    <x v="12"/>
    <s v="313 Subsidies aan instellingen en verenigingen n.e.g."/>
    <s v="313 Subventions aux institutions et associations n.c.a."/>
    <x v="6"/>
    <n v="1613.6"/>
  </r>
  <r>
    <s v="LV:Salarissen en toelagen voor het personeel van het IVA ILVO"/>
    <s v="LV:Salarissen en toelagen voor het personeel van het IVA ILVO"/>
    <s v="KD0/1LA-H-2-ZZ/LO"/>
    <m/>
    <x v="0"/>
    <n v="15350"/>
    <n v="80"/>
    <s v="08. Landbouw"/>
    <x v="6"/>
    <s v="Vlaamse overheid"/>
    <x v="3"/>
    <x v="12"/>
    <s v="211 Basisfinanciering, werking, investeringen van de WI"/>
    <s v="211 Financement de base, fonctionnement, investissements des IS"/>
    <x v="5"/>
    <n v="12280"/>
  </r>
  <r>
    <s v="NERF - VIB"/>
    <s v="NERF - VIB"/>
    <s v="EB0-1EFG2LW-IS"/>
    <m/>
    <x v="0"/>
    <n v="858"/>
    <n v="100"/>
    <s v="06. Industriële productie en technologie"/>
    <x v="0"/>
    <s v="Vlaamse overheid"/>
    <x v="3"/>
    <x v="12"/>
    <s v="239 VIB - Vlaams Interuniversitair Instituut voor de Biotechnologie"/>
    <s v="239 VIB - Vlaams Interuniversitair Instituut voor de Biotechnologie"/>
    <x v="5"/>
    <n v="858"/>
  </r>
  <r>
    <s v="Ondersteunend Onderzoek"/>
    <s v="Ondersteunend Onderzoek"/>
    <s v="QB0-1QCH2NC-WT"/>
    <m/>
    <x v="0"/>
    <n v="302"/>
    <n v="100"/>
    <s v="04. Transport, telecommunicatie en andere infrastructuur"/>
    <x v="11"/>
    <s v="Vlaamse overheid"/>
    <x v="3"/>
    <x v="12"/>
    <s v="313 Subsidies aan instellingen en verenigingen n.e.g."/>
    <s v="313 Subventions aux institutions et associations n.c.a."/>
    <x v="6"/>
    <n v="302"/>
  </r>
  <r>
    <s v="ONDERZOEKEN TER ONDERSTEUNING VAN HET BELEID INZAKE TOEGANG TOT FINANCIERING EN/OF ONDENEMERSCHAPSBEVORDERING"/>
    <s v="ONDERZOEKEN TER ONDERSTEUNING VAN HET BELEID INZAKE TOEGANG TOT FINANCIERING EN/OF ONDENEMERSCHAPSBEVORDERING"/>
    <s v="ECH-1ECG5CA-WT"/>
    <m/>
    <x v="0"/>
    <n v="500"/>
    <n v="100"/>
    <s v="04. Transport, telecommunicatie en andere infrastructuur"/>
    <x v="11"/>
    <s v="Vlaamse overheid"/>
    <x v="3"/>
    <x v="12"/>
    <s v="313 Subsidies aan instellingen en verenigingen n.e.g."/>
    <s v="313 Subventions aux institutions et associations n.c.a."/>
    <x v="6"/>
    <n v="500"/>
  </r>
  <r>
    <s v="Orpheus"/>
    <s v="Orpheus"/>
    <s v="EB0-1EEG2HA-WT"/>
    <m/>
    <x v="0"/>
    <n v="536"/>
    <n v="100"/>
    <s v="12. Algemene kennisvooruitgang: O&amp;O gefinancierd uit algemene universiteitsfondsen (AUF)"/>
    <x v="3"/>
    <s v="Vlaamse overheid"/>
    <x v="3"/>
    <x v="12"/>
    <s v="111 Werkingsuitkering Nederlandstalige instellingen"/>
    <s v="111 Allocation de fonctionnement institutions néerlandophones"/>
    <x v="4"/>
    <n v="536"/>
  </r>
  <r>
    <s v="OV: Algemene werkingskosten - Beleidsvoorbereiding, beleidsondersteuning en beleidsevaluatie"/>
    <s v="OV: Algemene werkingskosten - Beleidsvoorbereiding, beleidsondersteuning en beleidsevaluatie"/>
    <s v="FB0/1FG-D-2-GG/WT"/>
    <m/>
    <x v="0"/>
    <n v="5561"/>
    <n v="98.903074986513204"/>
    <s v="09. Opvoeding"/>
    <x v="2"/>
    <s v="Vlaamse overheid"/>
    <x v="3"/>
    <x v="12"/>
    <s v="314 Subsidies voor studies, enquêtes, onderzoek-contracten, acties n.e.g."/>
    <s v="314 Subventions pour études, enquêtes, contrats de recherche, actions n.c.a."/>
    <x v="6"/>
    <n v="5499.9999999999991"/>
  </r>
  <r>
    <s v="OV: Steunpunt Beleidsgericht Onderwijsonderzoek"/>
    <s v="OV: Steunpunt Beleidsgericht Onderwijsonderzoek"/>
    <s v="FB0/1FG-D-2-GG/WT"/>
    <m/>
    <x v="0"/>
    <n v="1003"/>
    <n v="100"/>
    <s v="09. Opvoeding"/>
    <x v="2"/>
    <s v="Vlaamse overheid"/>
    <x v="3"/>
    <x v="12"/>
    <s v="410 O&amp;O-programma's en -projecten (subsidies en terugvorderbare voorschotten)"/>
    <s v="410 Programmes et projets de R&amp;D (subventions et avances récupérables)"/>
    <x v="0"/>
    <n v="1003"/>
  </r>
  <r>
    <s v="OV: Universitair Steunpunt Toetsontwikkeling en Peilingen"/>
    <s v="OV: Universitair Steunpunt Toetsontwikkeling en Peilingen"/>
    <s v="FB0/1FG-D-2-GG/WT"/>
    <m/>
    <x v="0"/>
    <n v="1505"/>
    <n v="100"/>
    <s v="09. Opvoeding"/>
    <x v="2"/>
    <s v="Vlaamse overheid"/>
    <x v="3"/>
    <x v="12"/>
    <s v="410 O&amp;O-programma's en -projecten (subsidies en terugvorderbare voorschotten)"/>
    <s v="410 Programmes et projets de R&amp;D (subventions et avances récupérables)"/>
    <x v="0"/>
    <n v="1505"/>
  </r>
  <r>
    <s v="Plantentuin Meise"/>
    <s v="Plantentuin Meise"/>
    <s v="EB0-1EEG2HU-IS"/>
    <m/>
    <x v="0"/>
    <n v="12738"/>
    <n v="100"/>
    <s v="01. Exploratie en exploitatie van het aardse milieu"/>
    <x v="8"/>
    <s v="Vlaamse overheid"/>
    <x v="3"/>
    <x v="12"/>
    <s v="313 Subsidies aan instellingen en verenigingen n.e.g."/>
    <s v="313 Subventions aux institutions et associations n.c.a."/>
    <x v="6"/>
    <n v="12738"/>
  </r>
  <r>
    <s v="Plantentuin Meise (FFEU)"/>
    <s v="Plantentuin Meise (FFEU)"/>
    <s v="EB0-1EEG5HU-IS"/>
    <m/>
    <x v="0"/>
    <n v="4835"/>
    <n v="100"/>
    <s v="01. Exploratie en exploitatie van het aardse milieu"/>
    <x v="8"/>
    <s v="Vlaamse overheid"/>
    <x v="3"/>
    <x v="12"/>
    <s v="313 Subsidies aan instellingen en verenigingen n.e.g."/>
    <s v="313 Subventions aux institutions et associations n.c.a."/>
    <x v="6"/>
    <n v="4835"/>
  </r>
  <r>
    <s v="Proeftuinen"/>
    <s v="Proeftuinen"/>
    <s v="ECH-1EFB5NA-WT"/>
    <m/>
    <x v="0"/>
    <n v="3603"/>
    <n v="100"/>
    <s v="06. Industriële productie en technologie"/>
    <x v="0"/>
    <s v="Vlaamse overheid"/>
    <x v="3"/>
    <x v="12"/>
    <s v="211 Basisfinanciering, werking, investeringen van de WI"/>
    <s v="211 Financement de base, fonctionnement, investissements des IS"/>
    <x v="5"/>
    <n v="3603"/>
  </r>
  <r>
    <s v="Projectmatig wetenschappelijk onderzoek"/>
    <s v="Projectmatig wetenschappelijk onderzoek"/>
    <s v="FD0/1FE-E-2-AA/WT"/>
    <m/>
    <x v="0"/>
    <n v="30011"/>
    <n v="100"/>
    <s v="06. Industriële productie en technologie"/>
    <x v="0"/>
    <s v="Vlaamse overheid"/>
    <x v="3"/>
    <x v="12"/>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30011"/>
  </r>
  <r>
    <s v="Provisie O&amp;O"/>
    <s v="Provisie O&amp;O"/>
    <s v="EB0-1EBG2AH-PR"/>
    <m/>
    <x v="0"/>
    <n v="754"/>
    <n v="100"/>
    <s v="11. Politieke en sociale systemen, structuren en processen"/>
    <x v="7"/>
    <s v="Vlaamse overheid"/>
    <x v="3"/>
    <x v="12"/>
    <s v="321 Subsidies reizen, beurzen, congressen, publikaties, tentoonstellingen..."/>
    <s v="321 Subventions, voyages, bourses, congrès, publications, expositions..."/>
    <x v="6"/>
    <n v="754"/>
  </r>
  <r>
    <s v="PROVISIE VOOR INVESTERINGEN IN O&amp;O EN HET BEDRIJFSLEVEN"/>
    <s v="PROVISIE VOOR INVESTERINGEN IN O&amp;O EN HET BEDRIJFSLEVEN"/>
    <s v="ECH-1ECG5AG-WT"/>
    <m/>
    <x v="0"/>
    <n v="11807"/>
    <n v="100"/>
    <s v="06. Industriële productie en technologie"/>
    <x v="0"/>
    <s v="Vlaamse overheid"/>
    <x v="3"/>
    <x v="12"/>
    <s v="212 Aanvullende financiering van de WI"/>
    <s v="212 Financement complémentaire des IS"/>
    <x v="5"/>
    <n v="11807"/>
  </r>
  <r>
    <s v="REGENERATIEVE GENEESKUNDE"/>
    <s v="REGENERATIEVE GENEESKUNDE"/>
    <s v="EB0-1EFG2LC-WT"/>
    <m/>
    <x v="0"/>
    <n v="911"/>
    <n v="100"/>
    <s v="06. Industriële productie en technologie"/>
    <x v="0"/>
    <s v="Vlaamse overheid"/>
    <x v="3"/>
    <x v="12"/>
    <s v="237 IMEC - Interuniversitair Centrum voor Micro-Electronica"/>
    <s v="237 IMEC - Interuniversitair Centrum voor Micro-Electronica"/>
    <x v="5"/>
    <n v="911"/>
  </r>
  <r>
    <s v="ROW: Allerhande onderzoek en studies betreffende de ruimtelijke ordening en externe ondersteuning bij de opmaak van gewestelijke ruimtelijke uitvoeringsplannen"/>
    <s v="ROW: Allerhande onderzoek en studies betreffende de ruimtelijke ordening en externe ondersteuning bij de opmaak van gewestelijke ruimtelijke uitvoeringsplannen"/>
    <s v="QB0-1QCH2NB-WT"/>
    <m/>
    <x v="0"/>
    <n v="173"/>
    <n v="100"/>
    <s v="04. Transport, telecommunicatie en andere infrastructuur"/>
    <x v="11"/>
    <s v="Vlaamse overheid"/>
    <x v="3"/>
    <x v="12"/>
    <s v="324 Subsidies voor studies, enquêtes, expertise-contracten, onderzoekcontracten, acties n.e.g."/>
    <s v="324 Subventions pour études, enquêtes, contrats d'expertise, contrats de recherche, actions n.c.a."/>
    <x v="6"/>
    <n v="173"/>
  </r>
  <r>
    <s v="ROW: onroerend erfgoed - externe studies"/>
    <s v="ROW: onroerend erfgoed - externe studies"/>
    <s v="QG0-1QGA2AA-WT"/>
    <m/>
    <x v="0"/>
    <n v="150"/>
    <n v="100"/>
    <s v="04. Transport, telecommunicatie en andere infrastructuur"/>
    <x v="11"/>
    <s v="Vlaamse overheid"/>
    <x v="3"/>
    <x v="12"/>
    <s v="314 Subsidies voor studies, enquêtes, onderzoek-contracten, acties n.e.g."/>
    <s v="314 Subventions pour études, enquêtes, contrats de recherche, actions n.c.a."/>
    <x v="6"/>
    <n v="150"/>
  </r>
  <r>
    <s v="ROW: onroerend erfgoed - lonen en lasten"/>
    <s v="ROW: onroerend erfgoed - lonen en lasten"/>
    <s v="QG0-1QAA2ZZ-LO"/>
    <m/>
    <x v="0"/>
    <n v="12276"/>
    <n v="33.25"/>
    <s v="11. Politieke en sociale systemen, structuren en processen"/>
    <x v="7"/>
    <s v="Vlaamse overheid"/>
    <x v="3"/>
    <x v="12"/>
    <s v="211 Basisfinanciering, werking, investeringen van de WI"/>
    <s v="211 Financement de base, fonctionnement, investissements des IS"/>
    <x v="5"/>
    <n v="4081.77"/>
  </r>
  <r>
    <s v="ROW: Steunpunt wonen"/>
    <s v="ROW: Steunpunt wonen"/>
    <s v="QF0-1QDC2TA-WT"/>
    <m/>
    <x v="0"/>
    <n v="712"/>
    <n v="100"/>
    <s v="04. Transport, telecommunicatie en andere infrastructuur"/>
    <x v="11"/>
    <s v="Vlaamse overheid"/>
    <x v="3"/>
    <x v="12"/>
    <s v="313 Subsidies aan instellingen en verenigingen n.e.g."/>
    <s v="313 Subventions aux institutions et associations n.c.a."/>
    <x v="6"/>
    <n v="712"/>
  </r>
  <r>
    <s v="ROW: Uitgaven met betrekking tot onderzoek en monitoring in het beleidsdomein huisvesting"/>
    <s v="ROW: Uitgaven met betrekking tot onderzoek en monitoring in het beleidsdomein huisvesting"/>
    <s v="QF0-1QDC2TA-WT"/>
    <m/>
    <x v="0"/>
    <n v="100"/>
    <n v="100"/>
    <s v="04. Transport, telecommunicatie en andere infrastructuur"/>
    <x v="11"/>
    <s v="Vlaamse overheid"/>
    <x v="3"/>
    <x v="12"/>
    <s v="314 Subsidies voor studies, enquêtes, onderzoek-contracten, acties n.e.g."/>
    <s v="314 Subventions pour études, enquêtes, contrats de recherche, actions n.c.a."/>
    <x v="6"/>
    <n v="100"/>
  </r>
  <r>
    <s v="Steunpunt Economie en Ondernemen"/>
    <s v="Steunpunt Economie en Ondernemen"/>
    <s v="EB0-1EBG2AF-WT"/>
    <m/>
    <x v="0"/>
    <n v="470"/>
    <n v="100"/>
    <s v="06. Industriële productie en technologie"/>
    <x v="0"/>
    <s v="Vlaamse overheid"/>
    <x v="3"/>
    <x v="12"/>
    <s v="313 Subsidies aan instellingen en verenigingen n.e.g."/>
    <s v="313 Subventions aux institutions et associations n.c.a."/>
    <x v="6"/>
    <n v="470"/>
  </r>
  <r>
    <s v="Studies, onderzoekingen en voorbereiding van wetenschappelijke congressen"/>
    <s v="Studies, onderzoekingen en voorbereiding van wetenschappelijke congressen"/>
    <s v="GB0/1GC-D-2-AA/WT"/>
    <m/>
    <x v="0"/>
    <n v="118"/>
    <n v="100"/>
    <s v="11. Politieke en sociale systemen, structuren en processen"/>
    <x v="7"/>
    <s v="Vlaamse overheid"/>
    <x v="3"/>
    <x v="12"/>
    <s v="314 Subsidies voor studies, enquêtes, onderzoek-contracten, acties n.e.g."/>
    <s v="314 Subventions pour études, enquêtes, contrats de recherche, actions n.c.a."/>
    <x v="6"/>
    <n v="118"/>
  </r>
  <r>
    <s v="Subsdie aan de Vrije Universiteit Brussel ten behoeve van het Instituut voor Europese Studiën (IES)"/>
    <s v="Subsdie aan de Vrije Universiteit Brussel ten behoeve van het Instituut voor Europese Studiën (IES)"/>
    <s v="FD0/1FE-E-2-AA/WT"/>
    <m/>
    <x v="0"/>
    <n v="2024"/>
    <n v="25"/>
    <s v="12. Algemene kennisvooruitgang: O&amp;O gefinancierd uit algemene universiteitsfondsen (AUF)"/>
    <x v="3"/>
    <s v="Vlaamse overheid"/>
    <x v="3"/>
    <x v="12"/>
    <s v="122 College voor Ontwikkelingslanden (RUCA)"/>
    <s v="122 College voor Ontwikkelingslanden (RUCA)"/>
    <x v="4"/>
    <n v="506"/>
  </r>
  <r>
    <s v="Subsdie aan Maakindustrie"/>
    <s v="Subsdie aan Maakindustrie"/>
    <s v="EB0-1EFG2LB-WT"/>
    <m/>
    <x v="0"/>
    <n v="31719"/>
    <n v="100"/>
    <s v="06. Industriële productie en technologie"/>
    <x v="0"/>
    <s v="Vlaamse overheid"/>
    <x v="3"/>
    <x v="12"/>
    <s v="235 Flanders Make"/>
    <s v="235 Flanders Make"/>
    <x v="5"/>
    <n v="31719"/>
  </r>
  <r>
    <s v="Subside aan de Antwerp Management School"/>
    <s v="Subside aan de Antwerp Management School"/>
    <s v="FB0/1FE-E-2-AC/WT"/>
    <m/>
    <x v="0"/>
    <n v="987"/>
    <n v="25"/>
    <s v="12. Algemene kennisvooruitgang: O&amp;O gefinancierd uit algemene universiteitsfondsen (AUF)"/>
    <x v="3"/>
    <s v="Vlaamse overheid"/>
    <x v="3"/>
    <x v="12"/>
    <s v="129 Vlerickschool voor Management"/>
    <s v="129 Vlerickschool voor Management"/>
    <x v="4"/>
    <n v="246.75"/>
  </r>
  <r>
    <s v="Subsidie aan de Europacollege voor United Nations University (UNU) in het kader van het prograppa Regionale Integratiestudies"/>
    <s v="Subsidie aan de Europacollege voor United Nations University (UNU) in het kader van het prograppa Regionale Integratiestudies"/>
    <s v="EB0-1EBG2AB-WT"/>
    <m/>
    <x v="0"/>
    <n v="1000"/>
    <n v="100"/>
    <s v="11. Politieke en sociale systemen, structuren en processen"/>
    <x v="7"/>
    <s v="Vlaamse overheid"/>
    <x v="3"/>
    <x v="12"/>
    <s v="313 Subsidies aan instellingen en verenigingen n.e.g."/>
    <s v="313 Subventions aux institutions et associations n.c.a."/>
    <x v="6"/>
    <n v="1000"/>
  </r>
  <r>
    <s v="Subsidie aan de evangelische theologische faculteit en de faculteit protestantse godsgeleerdheid"/>
    <s v="Subsidie aan de evangelische theologische faculteit en de faculteit protestantse godsgeleerdheid"/>
    <s v="FD0/1FE-E-2-AB/WT"/>
    <m/>
    <x v="0"/>
    <n v="914"/>
    <n v="25"/>
    <s v="12. Algemene kennisvooruitgang: O&amp;O gefinancierd uit algemene universiteitsfondsen (AUF)"/>
    <x v="3"/>
    <s v="Vlaamse overheid"/>
    <x v="3"/>
    <x v="12"/>
    <s v="111 Werkingsuitkering Nederlandstalige instellingen"/>
    <s v="111 Allocation de fonctionnement institutions néerlandophones"/>
    <x v="4"/>
    <n v="228.5"/>
  </r>
  <r>
    <s v="Subsidie aan de Koninklijke Vlaamse Academie van België voor Wetenschappen en Kunsten"/>
    <s v="Subsidie aan de Koninklijke Vlaamse Academie van België voor Wetenschappen en Kunsten"/>
    <s v="EB0-1EEG2GR-IS"/>
    <m/>
    <x v="0"/>
    <n v="1166"/>
    <n v="100"/>
    <s v="10. Cultuur, recreatie, godsdienst en media"/>
    <x v="5"/>
    <s v="Vlaamse overheid"/>
    <x v="3"/>
    <x v="12"/>
    <s v="220 Academies"/>
    <s v="220 Académies"/>
    <x v="5"/>
    <n v="1166"/>
  </r>
  <r>
    <s v="Subsidie aan de Konklijke Maatschappij voor Diekunde in Antwerpen (KMDA)"/>
    <s v="Subsidie aan de Konklijke Maatschappij voor Diekunde in Antwerpen (KMDA)"/>
    <s v="EB0-1EEG2HA-WT"/>
    <m/>
    <x v="0"/>
    <n v="1146"/>
    <n v="100"/>
    <s v="02. Milieubeheer en milieuzorg"/>
    <x v="9"/>
    <s v="Vlaamse overheid"/>
    <x v="3"/>
    <x v="12"/>
    <s v="313 Subsidies aan instellingen en verenigingen n.e.g."/>
    <s v="313 Subventions aux institutions et associations n.c.a."/>
    <x v="6"/>
    <n v="1146"/>
  </r>
  <r>
    <s v="Subsidie aan de Universiteit Antwerpen ten bate van het Instituut voor Ontwikkelingsbeleid en Beheer (IOB)"/>
    <s v="Subsidie aan de Universiteit Antwerpen ten bate van het Instituut voor Ontwikkelingsbeleid en Beheer (IOB)"/>
    <s v="FD0/1FE-E-2-AA/WT"/>
    <m/>
    <x v="0"/>
    <n v="2263"/>
    <n v="25"/>
    <s v="12. Algemene kennisvooruitgang: O&amp;O gefinancierd uit algemene universiteitsfondsen (AUF)"/>
    <x v="3"/>
    <s v="Vlaamse overheid"/>
    <x v="3"/>
    <x v="12"/>
    <s v="122 College voor Ontwikkelingslanden (RUCA)"/>
    <s v="122 College voor Ontwikkelingslanden (RUCA)"/>
    <x v="4"/>
    <n v="565.75"/>
  </r>
  <r>
    <s v="Subsidie aan de Universiteit Antwerpen ten behoeve van het Instituut voor Joodse Studies (IJS)"/>
    <s v="Subsidie aan de Universiteit Antwerpen ten behoeve van het Instituut voor Joodse Studies (IJS)"/>
    <s v="FD0/1FE-E-2-AA/WT"/>
    <m/>
    <x v="0"/>
    <n v="184"/>
    <n v="25"/>
    <s v="12. Algemene kennisvooruitgang: O&amp;O gefinancierd uit algemene universiteitsfondsen (AUF)"/>
    <x v="3"/>
    <s v="Vlaamse overheid"/>
    <x v="3"/>
    <x v="12"/>
    <s v="128 Universitair Instituut voor de Studie van het Jodendom - Martin Buber"/>
    <s v="128 Institut universitaire pour l'étude du judaïsme - Martin Buber"/>
    <x v="4"/>
    <n v="46"/>
  </r>
  <r>
    <s v="Subsidie aan de Vlerick Leuven Gent Management School"/>
    <s v="Subsidie aan de Vlerick Leuven Gent Management School"/>
    <s v="FB0/1FE-E-2-AC/WT"/>
    <m/>
    <x v="0"/>
    <n v="1910"/>
    <n v="25"/>
    <s v="12. Algemene kennisvooruitgang: O&amp;O gefinancierd uit algemene universiteitsfondsen (AUF)"/>
    <x v="3"/>
    <s v="Vlaamse overheid"/>
    <x v="3"/>
    <x v="12"/>
    <s v="129 Vlerickschool voor Management"/>
    <s v="129 Vlerickschool voor Management"/>
    <x v="4"/>
    <n v="477.5"/>
  </r>
  <r>
    <s v="Subsidie aan het Expertisecentrum Onderzoek en Ontwikkelingsmonitoring (ECOOM)"/>
    <s v="Subsidie aan het Expertisecentrum Onderzoek en Ontwikkelingsmonitoring (ECOOM)"/>
    <s v="EB0-1EBG2AE-WT"/>
    <m/>
    <x v="0"/>
    <n v="2880"/>
    <n v="100"/>
    <s v="11. Politieke en sociale systemen, structuren en processen"/>
    <x v="7"/>
    <s v="Vlaamse overheid"/>
    <x v="3"/>
    <x v="12"/>
    <s v="313 Subsidies aan instellingen en verenigingen n.e.g."/>
    <s v="313 Subventions aux institutions et associations n.c.a."/>
    <x v="6"/>
    <n v="2880"/>
  </r>
  <r>
    <s v="Subsidie aan het Vlaams Instituut voor de Zee"/>
    <s v="Subsidie aan het Vlaams Instituut voor de Zee"/>
    <s v="EB0-1EEG2HQ-IS"/>
    <m/>
    <x v="0"/>
    <n v="6198"/>
    <n v="100"/>
    <s v="01. Exploratie en exploitatie van het aardse milieu"/>
    <x v="8"/>
    <s v="Vlaamse overheid"/>
    <x v="3"/>
    <x v="12"/>
    <s v="313 Subsidies aan instellingen en verenigingen n.e.g."/>
    <s v="313 Subventions aux institutions et associations n.c.a."/>
    <x v="6"/>
    <n v="6198"/>
  </r>
  <r>
    <s v="Subsidie aan het Vlaams Instituut voor de Zee voor investeringsuitgaven"/>
    <s v="Subsidie aan het Vlaams Instituut voor de Zee voor investeringsuitgaven"/>
    <s v="EB0-1EEG2HQ-IS"/>
    <m/>
    <x v="0"/>
    <n v="910"/>
    <n v="100"/>
    <s v="01. Exploratie en exploitatie van het aardse milieu"/>
    <x v="8"/>
    <s v="Vlaamse overheid"/>
    <x v="3"/>
    <x v="12"/>
    <s v="313 Subsidies aan instellingen en verenigingen n.e.g."/>
    <s v="313 Subventions aux institutions et associations n.c.a."/>
    <x v="6"/>
    <n v="910"/>
  </r>
  <r>
    <s v="Subsidie aan IMEC"/>
    <s v="Subsidie aan IMEC"/>
    <s v="EB0-1EFG2LA-WT"/>
    <m/>
    <x v="0"/>
    <n v="111551"/>
    <n v="100"/>
    <s v="06. Industriële productie en technologie"/>
    <x v="0"/>
    <s v="Vlaamse overheid"/>
    <x v="3"/>
    <x v="12"/>
    <s v="237 IMEC - Interuniversitair Centrum voor Micro-Electronica"/>
    <s v="237 IMEC - Interuniversitair Centrum voor Micro-Electronica"/>
    <x v="5"/>
    <n v="111551"/>
  </r>
  <r>
    <s v="INTERNE STROMEN - ONDERZOEKSPROGRAMMAS - VIB"/>
    <s v="INTERNE STROMEN - ONDERZOEKSPROGRAMMAS - VIB"/>
    <s v="EB0-1EEB2JW-IS"/>
    <m/>
    <x v="0"/>
    <n v="50"/>
    <n v="100"/>
    <s v="06. Industriële productie en technologie"/>
    <x v="0"/>
    <s v="Vlaamse overheid"/>
    <x v="3"/>
    <x v="12"/>
    <s v="239 VIB - Vlaams Interuniversitair Instituut voor de Biotechnologie"/>
    <s v="239 VIB - Vlaams Interuniversitair Instituut voor de Biotechnologie"/>
    <x v="5"/>
    <n v="50"/>
  </r>
  <r>
    <s v="Subsidie aan IMEC en VIB in het kader van de NERF-activiteiten"/>
    <s v="Subsidie aan IMEC en VIB in het kader van de NERF-activiteiten"/>
    <s v="EB0-1EFG2LA-WT"/>
    <m/>
    <x v="0"/>
    <n v="858"/>
    <n v="100"/>
    <s v="06. Industriële productie en technologie"/>
    <x v="0"/>
    <s v="Vlaamse overheid"/>
    <x v="3"/>
    <x v="12"/>
    <s v="237 IMEC - Interuniversitair Centrum voor Micro-Electronica"/>
    <s v="237 IMEC - Interuniversitair Centrum voor Micro-Electronica"/>
    <x v="5"/>
    <n v="858"/>
  </r>
  <r>
    <s v="Subsidie aan UNESCO voor de onderstuening van het Vlaams UNESCO-Trustfonds wetenschappen"/>
    <s v="Subsidie aan UNESCO voor de onderstuening van het Vlaams UNESCO-Trustfonds wetenschappen"/>
    <s v="EB0-1EBG2AB-WT"/>
    <m/>
    <x v="0"/>
    <n v="1301"/>
    <n v="100"/>
    <s v="11. Politieke en sociale systemen, structuren en processen"/>
    <x v="7"/>
    <s v="Vlaamse overheid"/>
    <x v="3"/>
    <x v="12"/>
    <s v="730 Andere programma's en projecten op internationaal vlak"/>
    <s v="730 Autres programmes et projets au niveau international"/>
    <x v="3"/>
    <n v="1301"/>
  </r>
  <r>
    <s v="Subsidie aan VIB"/>
    <s v="Subsidie aan VIB"/>
    <s v="EB0-1EFG2LW-IS"/>
    <m/>
    <x v="0"/>
    <n v="59969"/>
    <n v="100"/>
    <s v="06. Industriële productie en technologie"/>
    <x v="0"/>
    <s v="Vlaamse overheid"/>
    <x v="3"/>
    <x v="12"/>
    <s v="239 VIB - Vlaams Interuniversitair Instituut voor de Biotechnologie"/>
    <s v="239 VIB - Vlaams Interuniversitair Instituut voor de Biotechnologie"/>
    <x v="5"/>
    <n v="59969"/>
  </r>
  <r>
    <s v="Subsidie verleend aan het Instituut voor Tropische Geneeskunde 'Prins Leopold&quot; in Antwerpen"/>
    <s v="Subsidie verleend aan het Instituut voor Tropische Geneeskunde 'Prins Leopold&quot; in Antwerpen"/>
    <s v="FD0/1FE-E-2-AB/WT"/>
    <m/>
    <x v="0"/>
    <n v="11062"/>
    <n v="25"/>
    <s v="12. Algemene kennisvooruitgang: O&amp;O gefinancierd uit algemene universiteitsfondsen (AUF)"/>
    <x v="3"/>
    <s v="Vlaamse overheid"/>
    <x v="3"/>
    <x v="12"/>
    <s v="123 Instituut Tropische Geneeskunde - Antwerpen"/>
    <s v="123 Instituut Tropische Geneeskunde - Antwerpen"/>
    <x v="4"/>
    <n v="2765.5"/>
  </r>
  <r>
    <s v="Subsidiëring open hoger onderwijs"/>
    <s v="Subsidiëring open hoger onderwijs"/>
    <s v="FD0/1FO-E-2-F/WT"/>
    <m/>
    <x v="0"/>
    <n v="664"/>
    <n v="25"/>
    <s v="09. Opvoeding"/>
    <x v="2"/>
    <s v="Vlaamse overheid"/>
    <x v="3"/>
    <x v="12"/>
    <s v="323 Subsidies aan instellingen en verenigingen n.e.g."/>
    <s v="323 Subventions aux institutions et associations n.c.a."/>
    <x v="6"/>
    <n v="166"/>
  </r>
  <r>
    <s v="Subsidies aan erkende centra voor menselijke erfelijkheid"/>
    <s v="Subsidies aan erkende centra voor menselijke erfelijkheid"/>
    <s v="GE0/1GD-D-2-AC/WT"/>
    <m/>
    <x v="0"/>
    <n v="2314"/>
    <n v="35.004321521175498"/>
    <s v="07. Gezondheid"/>
    <x v="4"/>
    <s v="Vlaamse overheid"/>
    <x v="3"/>
    <x v="12"/>
    <s v="323 Subsidies aan instellingen en verenigingen n.e.g."/>
    <s v="323 Subventions aux institutions et associations n.c.a."/>
    <x v="6"/>
    <n v="810.00000000000102"/>
  </r>
  <r>
    <s v="Subsidies in het kader van de versterking van de onderzoeksbetrokkenheid van de academische opleidingen aan de hogescholen"/>
    <s v="Subsidies in het kader van de versterking van de onderzoeksbetrokkenheid van de academische opleidingen aan de hogescholen"/>
    <s v="FD0/1FE-E-2-AA/WT"/>
    <m/>
    <x v="0"/>
    <n v="85964"/>
    <n v="100"/>
    <s v="12. Algemene kennisvooruitgang: O&amp;O gefinancierd uit algemene universiteitsfondsen (AUF)"/>
    <x v="3"/>
    <s v="Vlaamse overheid"/>
    <x v="3"/>
    <x v="12"/>
    <s v="111 Werkingsuitkering Nederlandstalige instellingen"/>
    <s v="111 Allocation de fonctionnement institutions néerlandophones"/>
    <x v="4"/>
    <n v="85964"/>
  </r>
  <r>
    <s v="Subsidies in het kader van internationale wetenschappelijke en innovatiesamenwerking"/>
    <s v="Subsidies in het kader van internationale wetenschappelijke en innovatiesamenwerking"/>
    <s v="EB0-1EBG2AB-WT"/>
    <m/>
    <x v="0"/>
    <n v="539"/>
    <n v="100"/>
    <s v="11. Politieke en sociale systemen, structuren en processen"/>
    <x v="7"/>
    <s v="Vlaamse overheid"/>
    <x v="3"/>
    <x v="12"/>
    <s v="730 Andere programma's en projecten op internationaal vlak"/>
    <s v="730 Autres programmes et projets au niveau international"/>
    <x v="3"/>
    <n v="539"/>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EB0-1EEG2GS-IS"/>
    <m/>
    <x v="0"/>
    <n v="2961"/>
    <n v="100"/>
    <s v="12. Algemene kennisvooruitgang: O&amp;O gefinancierd uit algemene universiteitsfondsen (AUF)"/>
    <x v="3"/>
    <s v="Vlaamse overheid"/>
    <x v="3"/>
    <x v="12"/>
    <s v="111 Werkingsuitkering Nederlandstalige instellingen"/>
    <s v="111 Allocation de fonctionnement institutions néerlandophones"/>
    <x v="4"/>
    <n v="2961"/>
  </r>
  <r>
    <s v="THEMAOVERSCHRIJDEND INSTRUMENTARIUM OMGEVING - VERGROENING VAN DE ECONOMIE"/>
    <s v="THEMAOVERSCHRIJDEND INSTRUMENTARIUM OMGEVING - VERGROENING VAN DE ECONOMIE"/>
    <s v="QBX-3QCH2OC-WT"/>
    <m/>
    <x v="0"/>
    <n v="198"/>
    <n v="100"/>
    <s v="02. Milieubeheer en milieuzorg"/>
    <x v="9"/>
    <s v="Vlaamse overheid"/>
    <x v="3"/>
    <x v="12"/>
    <s v="314 Subsidies voor studies, enquêtes, onderzoek-contracten, acties n.e.g."/>
    <s v="314 Subventions pour études, enquêtes, contrats de recherche, actions n.c.a."/>
    <x v="6"/>
    <n v="198"/>
  </r>
  <r>
    <s v="Toelage associaties"/>
    <s v="Toelage associaties"/>
    <s v="FD0/1FO-E-2-F/WT"/>
    <m/>
    <x v="0"/>
    <n v="566"/>
    <n v="25"/>
    <s v="12. Algemene kennisvooruitgang: O&amp;O gefinancierd uit algemene universiteitsfondsen (AUF)"/>
    <x v="3"/>
    <s v="Vlaamse overheid"/>
    <x v="3"/>
    <x v="12"/>
    <s v="111 Werkingsuitkering Nederlandstalige instellingen"/>
    <s v="111 Allocation de fonctionnement institutions néerlandophones"/>
    <x v="4"/>
    <n v="141.5"/>
  </r>
  <r>
    <s v="Toelagen studentenvoorzieningen voor het hoger onderwijs"/>
    <s v="Toelagen studentenvoorzieningen voor het hoger onderwijs"/>
    <s v="FD0/1FE-E-2-AA/WT"/>
    <m/>
    <x v="0"/>
    <n v="55123"/>
    <n v="25"/>
    <s v="12. Algemene kennisvooruitgang: O&amp;O gefinancierd uit algemene universiteitsfondsen (AUF)"/>
    <x v="3"/>
    <s v="Vlaamse overheid"/>
    <x v="3"/>
    <x v="12"/>
    <s v="142 Investeringen en werking sociale sector universiteiten"/>
    <s v="142 Investissements et fonctionnement secteur social universités"/>
    <x v="4"/>
    <n v="13780.75"/>
  </r>
  <r>
    <s v="Uitgaven in het kader van internationale wetenschappelijke samenwerking"/>
    <s v="Uitgaven in het kader van internationale wetenschappelijke samenwerking"/>
    <s v="EB0-1EBG2AB-WT"/>
    <m/>
    <x v="0"/>
    <n v="58"/>
    <n v="100"/>
    <s v="11. Politieke en sociale systemen, structuren en processen"/>
    <x v="7"/>
    <s v="Vlaamse overheid"/>
    <x v="3"/>
    <x v="12"/>
    <s v="730 Andere programma's en projecten op internationaal vlak"/>
    <s v="730 Autres programmes et projets au niveau international"/>
    <x v="3"/>
    <n v="58"/>
  </r>
  <r>
    <s v="Cybersecurity"/>
    <s v="Cybersecurity"/>
    <s v="EB0-1EEG2JA-WT"/>
    <m/>
    <x v="0"/>
    <n v="6500"/>
    <n v="76.923076923076906"/>
    <s v="06. Industriële productie en technologie"/>
    <x v="0"/>
    <s v="Vlaamse overheid"/>
    <x v="3"/>
    <x v="12"/>
    <s v="212 Aanvullende financiering van de WI"/>
    <s v="212 Financement complémentaire des IS"/>
    <x v="5"/>
    <n v="4999.9999999999991"/>
  </r>
  <r>
    <s v="Artificiële Intellingentie"/>
    <s v="Artificiële Intellingentie"/>
    <s v="EB0-1EEG2JA-WT"/>
    <m/>
    <x v="0"/>
    <n v="11404"/>
    <n v="87.688530340231495"/>
    <s v="06. Industriële productie en technologie"/>
    <x v="0"/>
    <s v="Vlaamse overheid"/>
    <x v="3"/>
    <x v="12"/>
    <s v="212 Aanvullende financiering van de WI"/>
    <s v="212 Financement complémentaire des IS"/>
    <x v="5"/>
    <n v="10000"/>
  </r>
  <r>
    <s v="UITVOERING DECREET OMGEVINGSVERGUNNING (OMGEVINGSFONDS)"/>
    <s v="UITVOERING DECREET OMGEVINGSVERGUNNING (OMGEVINGSFONDS)"/>
    <s v="1QC133"/>
    <m/>
    <x v="0"/>
    <n v="190"/>
    <n v="100"/>
    <s v="02. Milieubeheer en milieuzorg"/>
    <x v="9"/>
    <s v="Vlaamse overheid"/>
    <x v="3"/>
    <x v="12"/>
    <s v="314 Subsidies voor studies, enquêtes, onderzoek-contracten, acties n.e.g."/>
    <s v="314 Subventions pour études, enquêtes, contrats de recherche, actions n.c.a."/>
    <x v="6"/>
    <n v="190"/>
  </r>
  <r>
    <s v="Vlerick"/>
    <s v="Vlerick"/>
    <s v="EB0-1EEG2KA-WT"/>
    <m/>
    <x v="0"/>
    <n v="487"/>
    <n v="100"/>
    <s v="12. Algemene kennisvooruitgang: O&amp;O gefinancierd uit algemene universiteitsfondsen (AUF)"/>
    <x v="3"/>
    <s v="Vlaamse overheid"/>
    <x v="3"/>
    <x v="12"/>
    <s v="111 Werkingsuitkering Nederlandstalige instellingen"/>
    <s v="111 Allocation de fonctionnement institutions néerlandophones"/>
    <x v="4"/>
    <n v="487"/>
  </r>
  <r>
    <s v="WERKING EN TOELAGEN - ENERGIE - DE ENERGIEOPWEKKING UIT HERNIEUWBARE ENERGIEBRONNEN BEVORDEREN"/>
    <s v="WERKING EN TOELAGEN - ENERGIE - DE ENERGIEOPWEKKING UIT HERNIEUWBARE ENERGIEBRONNEN BEVORDEREN"/>
    <s v="1QE101"/>
    <m/>
    <x v="0"/>
    <n v="84"/>
    <n v="100"/>
    <s v="02. Milieubeheer en milieuzorg"/>
    <x v="9"/>
    <s v="Vlaamse overheid"/>
    <x v="3"/>
    <x v="12"/>
    <s v="314 Subsidies voor studies, enquêtes, onderzoek-contracten, acties n.e.g."/>
    <s v="314 Subventions pour études, enquêtes, contrats de recherche, actions n.c.a."/>
    <x v="6"/>
    <n v="84"/>
  </r>
  <r>
    <s v="VLAANDEREN ALS VOORLOPER IN EUROPA: NAAR EEN STERK EN DOORDACHT DIERENWELZIJNSBELEID"/>
    <s v="VLAANDEREN ALS VOORLOPER IN EUROPA: NAAR EEN STERK EN DOORDACHT DIERENWELZIJNSBELEID"/>
    <s v="QB0-1QFD2MA-WT"/>
    <m/>
    <x v="0"/>
    <n v="1169"/>
    <n v="100"/>
    <s v="04. Transport, telecommunicatie en andere infrastructuur"/>
    <x v="11"/>
    <s v="Vlaamse overheid"/>
    <x v="3"/>
    <x v="12"/>
    <s v="212 Aanvullende financiering van de WI"/>
    <s v="212 Financement complémentaire des IS"/>
    <x v="5"/>
    <n v="1169"/>
  </r>
  <r>
    <s v="STEUNPUNT MILIEU EN GEZONDHEID "/>
    <s v="STEUNPUNT MILIEU EN GEZONDHEID "/>
    <s v="QB0 1QC178 6151"/>
    <m/>
    <x v="0"/>
    <n v="684"/>
    <n v="100"/>
    <s v="04. Transport, telecommunicatie en andere infrastructuur"/>
    <x v="11"/>
    <s v="Vlaamse overheid"/>
    <x v="3"/>
    <x v="12"/>
    <s v="324 Subsidies voor studies, enquêtes, expertise-contracten, onderzoekcontracten, acties n.e.g."/>
    <s v="324 Subventions pour études, enquêtes, contrats d'expertise, contrats de recherche, actions n.c.a."/>
    <x v="6"/>
    <n v="684"/>
  </r>
  <r>
    <s v="Werkingsmiddelen Vlaamse autonome hogere zeevaartschool"/>
    <s v="Werkingsmiddelen Vlaamse autonome hogere zeevaartschool"/>
    <s v="FD0/1FE-E-2-AA/IS"/>
    <m/>
    <x v="0"/>
    <n v="5447"/>
    <n v="25"/>
    <s v="12. Algemene kennisvooruitgang: O&amp;O gefinancierd uit algemene universiteitsfondsen (AUF)"/>
    <x v="3"/>
    <s v="Vlaamse overheid"/>
    <x v="3"/>
    <x v="12"/>
    <s v="111 Werkingsuitkering Nederlandstalige instellingen"/>
    <s v="111 Allocation de fonctionnement institutions néerlandophones"/>
    <x v="4"/>
    <n v="1361.75"/>
  </r>
  <r>
    <s v="Werkingsuitkeringen Hoger Onderwijs"/>
    <s v="Werkingsuitkeringen Hoger Onderwijs"/>
    <s v="FD0/1FE-E-2-AA/WT"/>
    <m/>
    <x v="0"/>
    <n v="962185.12118000002"/>
    <n v="25"/>
    <s v="12. Algemene kennisvooruitgang: O&amp;O gefinancierd uit algemene universiteitsfondsen (AUF)"/>
    <x v="3"/>
    <s v="Vlaamse overheid"/>
    <x v="3"/>
    <x v="12"/>
    <s v="111 Werkingsuitkering Nederlandstalige instellingen"/>
    <s v="111 Allocation de fonctionnement institutions néerlandophones"/>
    <x v="4"/>
    <n v="240546.280295"/>
  </r>
  <r>
    <s v="WSE: studies en onderzoek"/>
    <s v="WSE: studies en onderzoek"/>
    <s v="JB0/1JD-G-2-AA/WT"/>
    <m/>
    <x v="0"/>
    <n v="630"/>
    <n v="100"/>
    <s v="11. Politieke en sociale systemen, structuren en processen"/>
    <x v="7"/>
    <s v="Vlaamse overheid"/>
    <x v="3"/>
    <x v="12"/>
    <s v="314 Subsidies voor studies, enquêtes, onderzoek-contracten, acties n.e.g."/>
    <s v="314 Subventions pour études, enquêtes, contrats de recherche, actions n.c.a."/>
    <x v="6"/>
    <n v="630"/>
  </r>
  <r>
    <s v="WSE: uitgaven in het kader van tewerkstellingsbegeleiding"/>
    <s v="WSE: uitgaven in het kader van tewerkstellingsbegeleiding"/>
    <s v="JB0/1JD-G-2-AA/WT"/>
    <m/>
    <x v="0"/>
    <n v="600"/>
    <n v="100"/>
    <s v="11. Politieke en sociale systemen, structuren en processen"/>
    <x v="7"/>
    <s v="Vlaamse overheid"/>
    <x v="3"/>
    <x v="12"/>
    <s v="314 Subsidies voor studies, enquêtes, onderzoek-contracten, acties n.e.g."/>
    <s v="314 Subventions pour études, enquêtes, contrats de recherche, actions n.c.a."/>
    <x v="6"/>
    <n v="600"/>
  </r>
  <r>
    <s v="WVG: Dotatie Kind en Gezin"/>
    <s v="WVG: Dotatie Kind en Gezin"/>
    <s v="GB0/1GF-D-2-AY/IS"/>
    <m/>
    <x v="0"/>
    <n v="108.27500000000001"/>
    <n v="61.8794735626876"/>
    <s v="11. Politieke en sociale systemen, structuren en processen"/>
    <x v="7"/>
    <s v="Vlaamse overheid"/>
    <x v="3"/>
    <x v="12"/>
    <s v="323 Subsidies aan instellingen en verenigingen n.e.g."/>
    <s v="323 Subventions aux institutions et associations n.c.a."/>
    <x v="6"/>
    <n v="67"/>
  </r>
  <r>
    <s v="WVG: IVA Vlaams Agentschap voor Personen met een Handicap"/>
    <s v="WVG: IVA Vlaams Agentschap voor Personen met een Handicap"/>
    <s v="GB0/1GG-D-2-AY/IS"/>
    <m/>
    <x v="0"/>
    <n v="300"/>
    <n v="100"/>
    <s v="11. Politieke en sociale systemen, structuren en processen"/>
    <x v="7"/>
    <s v="Vlaamse overheid"/>
    <x v="3"/>
    <x v="12"/>
    <s v="323 Subsidies aan instellingen en verenigingen n.e.g."/>
    <s v="323 Subventions aux institutions et associations n.c.a."/>
    <x v="6"/>
    <n v="300"/>
  </r>
  <r>
    <s v="WVG: Subsidie aan het Steunpunt Welzijn, Volksgezondheid en Gezin"/>
    <s v="WVG: Subsidie aan het Steunpunt Welzijn, Volksgezondheid en Gezin"/>
    <s v="GB0/1GC-D-2-AA/WT"/>
    <m/>
    <x v="0"/>
    <n v="309"/>
    <n v="100"/>
    <s v="07. Gezondheid"/>
    <x v="4"/>
    <s v="Vlaamse overheid"/>
    <x v="3"/>
    <x v="12"/>
    <s v="313 Subsidies aan instellingen en verenigingen n.e.g."/>
    <s v="313 Subventions aux institutions et associations n.c.a."/>
    <x v="6"/>
    <n v="309"/>
  </r>
  <r>
    <s v="WVG: Uitgaven in verband met epidemiologisch onderzoek, gegevensverzameling, het gezondheids- en welzijnsinformatiesysteem en ICT-projecten"/>
    <s v="WVG: Uitgaven in verband met epidemiologisch onderzoek, gegevensverzameling, het gezondheids- en welzijnsinformatiesysteem en ICT-projecten"/>
    <s v="GE0/1GD-D-2-AA/WT"/>
    <m/>
    <x v="0"/>
    <n v="881"/>
    <n v="100"/>
    <s v="07. Gezondheid"/>
    <x v="4"/>
    <s v="Vlaamse overheid"/>
    <x v="3"/>
    <x v="12"/>
    <s v="314 Subsidies voor studies, enquêtes, onderzoek-contracten, acties n.e.g."/>
    <s v="314 Subventions pour études, enquêtes, contrats de recherche, actions n.c.a."/>
    <x v="6"/>
    <n v="881"/>
  </r>
  <r>
    <s v="Xperta - werking, inveteringen en onderzoek WL"/>
    <s v="Xperta - werking, inveteringen en onderzoek WL"/>
    <s v="MB0-1MFF2KB-WT"/>
    <m/>
    <x v="0"/>
    <n v="509"/>
    <n v="25"/>
    <s v="04. Transport, telecommunicatie en andere infrastructuur"/>
    <x v="11"/>
    <s v="Vlaamse overheid"/>
    <x v="3"/>
    <x v="12"/>
    <s v="311 Subsidies reizen, beurzen, congressen, publikaties, tentoonstellingen..."/>
    <s v="311 Subventions, voyages, bourses, congrès, publications, expositions..."/>
    <x v="6"/>
    <n v="127.25"/>
  </r>
  <r>
    <s v="Ziektepreventie, vaccinaties, infectieziekten"/>
    <s v="Ziektepreventie, vaccinaties, infectieziekten"/>
    <s v="GE0/1GD-D-2-AE/WT"/>
    <m/>
    <x v="0"/>
    <n v="457"/>
    <n v="15.973741794310699"/>
    <s v="07. Gezondheid"/>
    <x v="4"/>
    <s v="Vlaamse overheid"/>
    <x v="3"/>
    <x v="12"/>
    <s v="211 Basisfinanciering, werking, investeringen van de WI"/>
    <s v="211 Financement de base, fonctionnement, investissements des IS"/>
    <x v="5"/>
    <n v="72.999999999999901"/>
  </r>
  <r>
    <s v="Ziektepreventie, vaccinaties, infectieziekten"/>
    <s v="Ziektepreventie, vaccinaties, infectieziekten"/>
    <s v="GE0/1GD-D-2-AE/WT"/>
    <m/>
    <x v="0"/>
    <n v="587"/>
    <n v="12.265758091993201"/>
    <s v="07. Gezondheid"/>
    <x v="4"/>
    <s v="Vlaamse overheid"/>
    <x v="3"/>
    <x v="12"/>
    <s v="211 Basisfinanciering, werking, investeringen van de WI"/>
    <s v="211 Financement de base, fonctionnement, investissements des IS"/>
    <x v="5"/>
    <n v="72.000000000000085"/>
  </r>
  <r>
    <s v="Subside de fonctionnement à l'Institut Wallon de l'Evaluation, de la Prospective et de la Statistique"/>
    <s v="Subside de fonctionnement à l'Institut Wallon de l'Evaluation, de la Prospective et de la Statistique"/>
    <s v="09.11.41.01"/>
    <m/>
    <x v="0"/>
    <n v="5840"/>
    <n v="48"/>
    <s v="11. Politieke en sociale systemen, structuren en processen"/>
    <x v="7"/>
    <s v="Waals Gewest"/>
    <x v="4"/>
    <x v="12"/>
    <s v="314 Subsidies voor studies, enquêtes, onderzoek-contracten, acties n.e.g."/>
    <s v="314 Subventions pour études, enquêtes, contrats de recherche, actions n.c.a."/>
    <x v="6"/>
    <n v="2803.2"/>
  </r>
  <r>
    <s v="Subventions à l'Institut Jules Destrée"/>
    <s v="Subventions à l'Institut Jules Destrée"/>
    <s v="10.03.33.05"/>
    <m/>
    <x v="0"/>
    <n v="330"/>
    <n v="25"/>
    <s v="11. Politieke en sociale systemen, structuren en processen"/>
    <x v="7"/>
    <s v="Waals Gewest"/>
    <x v="4"/>
    <x v="12"/>
    <s v="314 Subsidies voor studies, enquêtes, onderzoek-contracten, acties n.e.g."/>
    <s v="314 Subventions pour études, enquêtes, contrats de recherche, actions n.c.a."/>
    <x v="6"/>
    <n v="82.5"/>
  </r>
  <r>
    <s v="Subv. au C.R.A.C. pour le financement d'investissem. commun. d'intérêt supra-local destinés aux Services de sécurité, crèches et bâtiments de synergie communes - CPAS et subv. au CRAC pour le financement des travaux de voiries - ex PRG 13.12"/>
    <s v="Subv. au C.R.A.C. pour le financement d'investissem. commun. d'intérêt supra-local destinés aux Services de sécurité, crèches et bâtiments de synergie communes - CPAS et subv. au CRAC pour le financement des travaux de voiries - ex PRG 13.12"/>
    <s v="14.07.61.01"/>
    <m/>
    <x v="0"/>
    <n v="20270"/>
    <n v="1"/>
    <s v="04. Transport, telecommunicatie en andere infrastructuur"/>
    <x v="11"/>
    <s v="Waals Gewest"/>
    <x v="4"/>
    <x v="12"/>
    <s v="314 Subsidies voor studies, enquêtes, onderzoek-contracten, acties n.e.g."/>
    <s v="314 Subventions pour études, enquêtes, contrats de recherche, actions n.c.a."/>
    <x v="6"/>
    <n v="202.7"/>
  </r>
  <r>
    <s v="Subv. pour travaux aux adm. publ. subordonnées, en ce compris les travaux améliorant la sécurisation des quart. urbains, les travaux à exécuter aux bâtiments publ. y compris les abords et les travaux exécutés à des édifices relevant... - Plan triennaux"/>
    <s v="Subv. pour travaux aux adm. publ. subordonnées, en ce compris les travaux améliorant la sécurisation des quart. urbains, les travaux à exécuter aux bâtiments publ. y compris les abords et les travaux exécutés à des édifices relevant... - Plan triennaux"/>
    <s v="14.07.63.02"/>
    <m/>
    <x v="0"/>
    <n v="2300"/>
    <n v="0.8"/>
    <s v="04. Transport, telecommunicatie en andere infrastructuur"/>
    <x v="11"/>
    <s v="Waals Gewest"/>
    <x v="4"/>
    <x v="12"/>
    <s v="314 Subsidies voor studies, enquêtes, onderzoek-contracten, acties n.e.g."/>
    <s v="314 Subventions pour études, enquêtes, contrats de recherche, actions n.c.a."/>
    <x v="6"/>
    <n v="18.399999999999999"/>
  </r>
  <r>
    <s v="Subventions aux adm. publ. subordonnées pour favoriser l'amélioration du cadre de vie, les structures funéraires, les déplacements doux et les conditions d'accueil et d'accessibilité aux bâtiments publics et l'intégration sociale - ex PRG 13.12"/>
    <s v="Subventions aux adm. publ. subordonnées pour favoriser l'amélioration du cadre de vie, les structures funéraires, les déplacements doux et les conditions d'accueil et d'accessibilité aux bâtiments publics et l'intégration sociale - ex PRG 13.12"/>
    <s v="14.07.63.04"/>
    <m/>
    <x v="0"/>
    <n v="2000"/>
    <n v="0.8"/>
    <s v="04. Transport, telecommunicatie en andere infrastructuur"/>
    <x v="11"/>
    <s v="Waals Gewest"/>
    <x v="4"/>
    <x v="12"/>
    <s v="314 Subsidies voor studies, enquêtes, onderzoek-contracten, acties n.e.g."/>
    <s v="314 Subventions pour études, enquêtes, contrats de recherche, actions n.c.a."/>
    <x v="6"/>
    <n v="16"/>
  </r>
  <r>
    <s v="Subventions aux administrations publiques subordonnées pour des travaux dans le cadre de la phase II du plan d'action pluriannuel visant à réduire l'habitat permanent dans les équipements touristiques de Wallonie - ex PRG 13.12"/>
    <s v="Subventions aux administrations publiques subordonnées pour des travaux dans le cadre de la phase II du plan d'action pluriannuel visant à réduire l'habitat permanent dans les équipements touristiques de Wallonie - ex PRG 13.12"/>
    <s v="14.07.63.07"/>
    <m/>
    <x v="0"/>
    <n v="268"/>
    <n v="0.8"/>
    <s v="04. Transport, telecommunicatie en andere infrastructuur"/>
    <x v="11"/>
    <s v="Waals Gewest"/>
    <x v="4"/>
    <x v="12"/>
    <s v="314 Subsidies voor studies, enquêtes, onderzoek-contracten, acties n.e.g."/>
    <s v="314 Subventions pour études, enquêtes, contrats de recherche, actions n.c.a."/>
    <x v="6"/>
    <n v="2.1440000000000001"/>
  </r>
  <r>
    <s v="Etudes - ex PRG 13.02"/>
    <s v="Etudes - ex PRG 13.02"/>
    <s v="14.11.12.03"/>
    <m/>
    <x v="0"/>
    <n v="1460"/>
    <n v="10"/>
    <s v="04. Transport, telecommunicatie en andere infrastructuur"/>
    <x v="11"/>
    <s v="Waals Gewest"/>
    <x v="4"/>
    <x v="12"/>
    <s v="314 Subsidies voor studies, enquêtes, onderzoek-contracten, acties n.e.g."/>
    <s v="314 Subventions pour études, enquêtes, contrats de recherche, actions n.c.a."/>
    <x v="6"/>
    <n v="146"/>
  </r>
  <r>
    <s v="Etudes, relations publiques, documentation, participation à des séminaires et colloques, frais de réunions, y compris les frais de fonctionnement des dispositifs expérimentaux (nature)"/>
    <s v="Etudes, relations publiques, documentation, participation à des séminaires et colloques, frais de réunions, y compris les frais de fonctionnement des dispositifs expérimentaux (nature)"/>
    <s v="15.03.12.07"/>
    <m/>
    <x v="0"/>
    <n v="294"/>
    <n v="90"/>
    <s v="08. Landbouw"/>
    <x v="6"/>
    <s v="Waals Gewest"/>
    <x v="4"/>
    <x v="12"/>
    <s v="314 Subsidies voor studies, enquêtes, onderzoek-contracten, acties n.e.g."/>
    <s v="314 Subventions pour études, enquêtes, contrats de recherche, actions n.c.a."/>
    <x v="6"/>
    <n v="264.60000000000002"/>
  </r>
  <r>
    <s v="Subventions et indemnités aux ASBL en matière de recherche d'Etude du Milieu naturel"/>
    <s v="Subventions et indemnités aux ASBL en matière de recherche d'Etude du Milieu naturel"/>
    <s v="15.03.33.01"/>
    <m/>
    <x v="0"/>
    <n v="10"/>
    <n v="100"/>
    <s v="08. Landbouw"/>
    <x v="6"/>
    <s v="Waals Gewest"/>
    <x v="4"/>
    <x v="12"/>
    <s v="314 Subsidies voor studies, enquêtes, onderzoek-contracten, acties n.e.g."/>
    <s v="314 Subventions pour études, enquêtes, contrats de recherche, actions n.c.a."/>
    <x v="6"/>
    <n v="10"/>
  </r>
  <r>
    <s v="Subvention au Centre wallon de Recherches Agronomiques de Gembloux (CRA-W)"/>
    <s v="Subvention au Centre wallon de Recherches Agronomiques de Gembloux (CRA-W)"/>
    <s v="15.03.41.02"/>
    <m/>
    <x v="0"/>
    <n v="20991"/>
    <n v="100"/>
    <s v="08. Landbouw"/>
    <x v="6"/>
    <s v="Waals Gewest"/>
    <x v="4"/>
    <x v="12"/>
    <s v="314 Subsidies voor studies, enquêtes, onderzoek-contracten, acties n.e.g."/>
    <s v="314 Subventions pour études, enquêtes, contrats de recherche, actions n.c.a."/>
    <x v="6"/>
    <n v="20991"/>
  </r>
  <r>
    <s v="Subventions à des recherches scientifiques et techniques"/>
    <s v="Subventions à des recherches scientifiques et techniques"/>
    <s v="15.03.41.07"/>
    <m/>
    <x v="0"/>
    <n v="2708"/>
    <n v="100"/>
    <s v="08. Landbouw"/>
    <x v="6"/>
    <s v="Waals Gewest"/>
    <x v="4"/>
    <x v="12"/>
    <s v="314 Subsidies voor studies, enquêtes, onderzoek-contracten, acties n.e.g."/>
    <s v="314 Subventions pour études, enquêtes, contrats de recherche, actions n.c.a."/>
    <x v="6"/>
    <n v="2708"/>
  </r>
  <r>
    <s v="Etudes, relations publ., assur. spécif., honoraires avocats, document., particip. à des séminaires et colloques, frais de réunions, organ. examen de chasse,… ainsi que le préc. mob. sur les locations de chasse et le préc. immob. relatifs aux bois et forêt"/>
    <s v="Etudes, relations publ., assur. spécif., honoraires avocats, document., particip. à des séminaires et colloques, frais de réunions, organ. examen de chasse,… ainsi que le préc. mob. sur les locations de chasse et le préc. immob. relatifs aux bois et forêt"/>
    <s v="15.11.12.02"/>
    <m/>
    <x v="0"/>
    <n v="733"/>
    <n v="3"/>
    <s v="02. Milieubeheer en milieuzorg"/>
    <x v="9"/>
    <s v="Waals Gewest"/>
    <x v="4"/>
    <x v="12"/>
    <s v="314 Subsidies voor studies, enquêtes, onderzoek-contracten, acties n.e.g."/>
    <s v="314 Subventions pour études, enquêtes, contrats de recherche, actions n.c.a."/>
    <x v="6"/>
    <n v="21.99"/>
  </r>
  <r>
    <s v="Etudes et contrats de service pluriannuels"/>
    <s v="Etudes et contrats de service pluriannuels"/>
    <s v="15.11.12.03"/>
    <m/>
    <x v="0"/>
    <n v="1260"/>
    <n v="12"/>
    <s v="02. Milieubeheer en milieuzorg"/>
    <x v="9"/>
    <s v="Waals Gewest"/>
    <x v="4"/>
    <x v="12"/>
    <s v="314 Subsidies voor studies, enquêtes, onderzoek-contracten, acties n.e.g."/>
    <s v="314 Subventions pour études, enquêtes, contrats de recherche, actions n.c.a."/>
    <x v="6"/>
    <n v="151.19999999999999"/>
  </r>
  <r>
    <s v="Etudes et conventions d'étude, frais de réunions, information, éducation dans le cadre de Natura 2000 "/>
    <s v="Etudes et conventions d'étude, frais de réunions, information, éducation dans le cadre de Natura 2000 "/>
    <s v="15.11.12.07"/>
    <m/>
    <x v="0"/>
    <n v="128"/>
    <n v="17"/>
    <s v="02. Milieubeheer en milieuzorg"/>
    <x v="9"/>
    <s v="Waals Gewest"/>
    <x v="4"/>
    <x v="12"/>
    <s v="314 Subsidies voor studies, enquêtes, onderzoek-contracten, acties n.e.g."/>
    <s v="314 Subventions pour études, enquêtes, contrats de recherche, actions n.c.a."/>
    <x v="6"/>
    <n v="21.76"/>
  </r>
  <r>
    <s v="Subventions au secteur autre que public pour la recherche et la vulgarisation en matière de gestion durable (accords cadres 2014-2019)"/>
    <s v="Subventions au secteur autre que public pour la recherche et la vulgarisation en matière de gestion durable (accords cadres 2014-2019)"/>
    <s v="15.11.33.05"/>
    <m/>
    <x v="0"/>
    <n v="180"/>
    <n v="73.7"/>
    <s v="02. Milieubeheer en milieuzorg"/>
    <x v="9"/>
    <s v="Waals Gewest"/>
    <x v="4"/>
    <x v="12"/>
    <s v="314 Subsidies voor studies, enquêtes, onderzoek-contracten, acties n.e.g."/>
    <s v="314 Subventions pour études, enquêtes, contrats de recherche, actions n.c.a."/>
    <x v="6"/>
    <n v="132.66"/>
  </r>
  <r>
    <s v="Achats de biens et serv. non durables spécif. au progr. du DEE, en ce compris anal., études, docum., relations publ., particip. à des séminaires et colloques, frais de réunions et indemnités div. découlant de l'engagement de la responsabilité de la Région"/>
    <s v="Achats de biens et serv. non durables spécif. au progr. du DEE, en ce compris anal., études, docum., relations publ., particip. à des séminaires et colloques, frais de réunions et indemnités div. découlant de l'engagement de la responsabilité de la Région"/>
    <s v="15.13.12.01"/>
    <m/>
    <x v="0"/>
    <n v="900"/>
    <n v="10"/>
    <s v="02. Milieubeheer en milieuzorg"/>
    <x v="9"/>
    <s v="Waals Gewest"/>
    <x v="4"/>
    <x v="12"/>
    <s v="314 Subsidies voor studies, enquêtes, onderzoek-contracten, acties n.e.g."/>
    <s v="314 Subventions pour études, enquêtes, contrats de recherche, actions n.c.a."/>
    <x v="6"/>
    <n v="90"/>
  </r>
  <r>
    <s v="Subventions aux organismes universitaires"/>
    <s v="Subventions aux organismes universitaires"/>
    <s v="16.02.45.01"/>
    <m/>
    <x v="0"/>
    <n v="2410"/>
    <n v="100"/>
    <s v="01. Exploratie en exploitatie van het aardse milieu"/>
    <x v="8"/>
    <s v="Waals Gewest"/>
    <x v="4"/>
    <x v="12"/>
    <s v="314 Subsidies voor studies, enquêtes, onderzoek-contracten, acties n.e.g."/>
    <s v="314 Subventions pour études, enquêtes, contrats de recherche, actions n.c.a."/>
    <x v="6"/>
    <n v="2410"/>
  </r>
  <r>
    <s v="Subventions visant la recherche dans le domaine de l'énergie"/>
    <s v="Subventions visant la recherche dans le domaine de l'énergie"/>
    <s v="16.31.51.01"/>
    <m/>
    <x v="0"/>
    <n v="1371"/>
    <n v="100"/>
    <s v="05. Energie"/>
    <x v="12"/>
    <s v="Waals Gewest"/>
    <x v="4"/>
    <x v="12"/>
    <s v="314 Subsidies voor studies, enquêtes, onderzoek-contracten, acties n.e.g."/>
    <s v="314 Subventions pour études, enquêtes, contrats de recherche, actions n.c.a."/>
    <x v="6"/>
    <n v="1371"/>
  </r>
  <r>
    <s v="Subvention recherche secteur université"/>
    <s v="Subvention recherche secteur université"/>
    <s v="16.31.65.01"/>
    <m/>
    <x v="0"/>
    <n v="1408"/>
    <n v="100"/>
    <s v="05. Energie"/>
    <x v="12"/>
    <s v="Waals Gewest"/>
    <x v="4"/>
    <x v="12"/>
    <s v="314 Subsidies voor studies, enquêtes, onderzoek-contracten, acties n.e.g."/>
    <s v="314 Subventions pour études, enquêtes, contrats de recherche, actions n.c.a."/>
    <x v="6"/>
    <n v="1408"/>
  </r>
  <r>
    <s v="Apports de capitaux et avances récupérables en matière de politique de l'énergie, visant notamment la recherche liée à l'énergie (contrat d'avenir)"/>
    <s v="Apports de capitaux et avances récupérables en matière de politique de l'énergie, visant notamment la recherche liée à l'énergie (contrat d'avenir)"/>
    <s v="16.31.81.01"/>
    <m/>
    <x v="0"/>
    <n v="400"/>
    <n v="100"/>
    <s v="05. Energie"/>
    <x v="12"/>
    <s v="Waals Gewest"/>
    <x v="4"/>
    <x v="12"/>
    <s v="314 Subsidies voor studies, enquêtes, onderzoek-contracten, acties n.e.g."/>
    <s v="314 Subventions pour études, enquêtes, contrats de recherche, actions n.c.a."/>
    <x v="6"/>
    <n v="400"/>
  </r>
  <r>
    <s v="Soutien à des initiatives dans le domaine de l'action sociale"/>
    <s v="Soutien à des initiatives dans le domaine de l'action sociale"/>
    <s v="17.13.33.01"/>
    <m/>
    <x v="0"/>
    <n v="1957"/>
    <n v="10"/>
    <s v="07. Gezondheid"/>
    <x v="4"/>
    <s v="Waals Gewest"/>
    <x v="4"/>
    <x v="12"/>
    <s v="314 Subsidies voor studies, enquêtes, onderzoek-contracten, acties n.e.g."/>
    <s v="314 Subventions pour études, enquêtes, contrats de recherche, actions n.c.a."/>
    <x v="6"/>
    <n v="195.7"/>
  </r>
  <r>
    <s v="Subventions à l'IWEPS pour les dépenses de fonctionnement de l'Observatoire de l'emploi"/>
    <s v="Subventions à l'IWEPS pour les dépenses de fonctionnement de l'Observatoire de l'emploi"/>
    <s v="18.11.41.33"/>
    <m/>
    <x v="0"/>
    <n v="36"/>
    <n v="100"/>
    <s v="11. Politieke en sociale systemen, structuren en processen"/>
    <x v="7"/>
    <s v="Waals Gewest"/>
    <x v="4"/>
    <x v="12"/>
    <s v="314 Subsidies voor studies, enquêtes, onderzoek-contracten, acties n.e.g."/>
    <s v="314 Subventions pour études, enquêtes, contrats de recherche, actions n.c.a."/>
    <x v="6"/>
    <n v="36"/>
  </r>
  <r>
    <s v="Plan d'accompagnement à l'emploi"/>
    <s v="Plan d'accompagnement à l'emploi"/>
    <s v="18.12.41.04"/>
    <m/>
    <x v="0"/>
    <n v="56136"/>
    <n v="1.4"/>
    <s v="11. Politieke en sociale systemen, structuren en processen"/>
    <x v="7"/>
    <s v="Waals Gewest"/>
    <x v="4"/>
    <x v="12"/>
    <s v="314 Subsidies voor studies, enquêtes, onderzoek-contracten, acties n.e.g."/>
    <s v="314 Subventions pour études, enquêtes, contrats de recherche, actions n.c.a."/>
    <x v="6"/>
    <n v="785.904"/>
  </r>
  <r>
    <s v="Subvention de fonctionnement au Forem et pour la gestion du P.R.C."/>
    <s v="Subvention de fonctionnement au Forem et pour la gestion du P.R.C."/>
    <s v="18.12.41.08"/>
    <m/>
    <x v="0"/>
    <n v="131057"/>
    <n v="3.2"/>
    <s v="11. Politieke en sociale systemen, structuren en processen"/>
    <x v="7"/>
    <s v="Waals Gewest"/>
    <x v="4"/>
    <x v="12"/>
    <s v="314 Subsidies voor studies, enquêtes, onderzoek-contracten, acties n.e.g."/>
    <s v="314 Subventions pour études, enquêtes, contrats de recherche, actions n.c.a."/>
    <x v="6"/>
    <n v="4193.8240000000005"/>
  </r>
  <r>
    <s v="Subvention pour le fonctionnement des centres de compétence"/>
    <s v="Subvention pour le fonctionnement des centres de compétence"/>
    <s v="18.22.41.10"/>
    <m/>
    <x v="0"/>
    <n v="37877"/>
    <n v="42"/>
    <s v="11. Politieke en sociale systemen, structuren en processen"/>
    <x v="7"/>
    <s v="Waals Gewest"/>
    <x v="4"/>
    <x v="12"/>
    <s v="314 Subsidies voor studies, enquêtes, onderzoek-contracten, acties n.e.g."/>
    <s v="314 Subventions pour études, enquêtes, contrats de recherche, actions n.c.a."/>
    <x v="6"/>
    <n v="15908.34"/>
  </r>
  <r>
    <s v="Subventions octroyées en application du décret du 3 juillet 2008 – Entreprises"/>
    <s v="Subventions octroyées en application du décret du 3 juillet 2008 – Entreprises"/>
    <s v="18.31.31.01"/>
    <m/>
    <x v="0"/>
    <n v="110261"/>
    <n v="100"/>
    <s v="06. Industriële productie en technologie"/>
    <x v="0"/>
    <s v="Waals Gewest"/>
    <x v="4"/>
    <x v="12"/>
    <s v="410 O&amp;O-programma's en -projecten (subsidies en terugvorderbare voorschotten)"/>
    <s v="410 Programmes et projets de R&amp;D (subventions et avances récupérables)"/>
    <x v="0"/>
    <n v="110261"/>
  </r>
  <r>
    <s v="Subventions octroyées en application du décret du 3 juillet 2008 – Centres de recherche"/>
    <s v="Subventions octroyées en application du décret du 3 juillet 2008 – Centres de recherche"/>
    <s v="18.31.31.02"/>
    <m/>
    <x v="0"/>
    <n v="30779"/>
    <n v="100"/>
    <s v="06. Industriële productie en technologie"/>
    <x v="0"/>
    <s v="Waals Gewest"/>
    <x v="4"/>
    <x v="12"/>
    <s v="410 O&amp;O-programma's en -projecten (subsidies en terugvorderbare voorschotten)"/>
    <s v="410 Programmes et projets de R&amp;D (subventions et avances récupérables)"/>
    <x v="0"/>
    <n v="30779"/>
  </r>
  <r>
    <s v="Subventions au FNRS et fonds associés"/>
    <s v="Subventions au FNRS et fonds associés"/>
    <s v="18.31.45.01"/>
    <m/>
    <x v="0"/>
    <n v="2860"/>
    <n v="100"/>
    <s v="06. Industriële productie en technologie"/>
    <x v="0"/>
    <s v="Waals Gewest"/>
    <x v="4"/>
    <x v="12"/>
    <s v="410 O&amp;O-programma's en -projecten (subsidies en terugvorderbare voorschotten)"/>
    <s v="410 Programmes et projets de R&amp;D (subventions et avances récupérables)"/>
    <x v="0"/>
    <n v="2860"/>
  </r>
  <r>
    <s v="Subventions dans le cadre de l'initiative Welbio et WISD"/>
    <s v="Subventions dans le cadre de l'initiative Welbio et WISD"/>
    <s v="18.31.45.06"/>
    <m/>
    <x v="0"/>
    <n v="6000"/>
    <n v="100"/>
    <s v="06. Industriële productie en technologie"/>
    <x v="0"/>
    <s v="Waals Gewest"/>
    <x v="4"/>
    <x v="12"/>
    <s v="410 O&amp;O-programma's en -projecten (subsidies en terugvorderbare voorschotten)"/>
    <s v="410 Programmes et projets de R&amp;D (subventions et avances récupérables)"/>
    <x v="0"/>
    <n v="6000"/>
  </r>
  <r>
    <s v="Subventions octroyées en application du décret du 3 juillet 2008 – Universités et établissements assimilés"/>
    <s v="Subventions octroyées en application du décret du 3 juillet 2008 – Universités et établissements assimilés"/>
    <s v="18.31.45.07"/>
    <m/>
    <x v="0"/>
    <n v="50693"/>
    <n v="100"/>
    <s v="06. Industriële productie en technologie"/>
    <x v="0"/>
    <s v="Waals Gewest"/>
    <x v="4"/>
    <x v="12"/>
    <s v="410 O&amp;O-programma's en -projecten (subsidies en terugvorderbare voorschotten)"/>
    <s v="410 Programmes et projets de R&amp;D (subventions et avances récupérables)"/>
    <x v="0"/>
    <n v="50693"/>
  </r>
  <r>
    <s v="Financement d’infrastructures de recherche en application du décret du 3 juillet 2008 – Secteur privé"/>
    <s v="Financement d’infrastructures de recherche en application du décret du 3 juillet 2008 – Secteur privé"/>
    <s v="18.31.51.03"/>
    <m/>
    <x v="0"/>
    <n v="2500"/>
    <n v="100"/>
    <s v="06. Industriële productie en technologie"/>
    <x v="0"/>
    <s v="Waals Gewest"/>
    <x v="4"/>
    <x v="12"/>
    <s v="314 Subsidies voor studies, enquêtes, onderzoek-contracten, acties n.e.g."/>
    <s v="314 Subventions pour études, enquêtes, contrats de recherche, actions n.c.a."/>
    <x v="6"/>
    <n v="2500"/>
  </r>
  <r>
    <s v="Financement d’infrastructures de recherche en application du décret du 3 juillet 2008 – Universités et établissements assimilés"/>
    <s v="Financement d’infrastructures de recherche en application du décret du 3 juillet 2008 – Universités et établissements assimilés"/>
    <s v="18.31.65.02"/>
    <m/>
    <x v="0"/>
    <n v="7405"/>
    <n v="100"/>
    <s v="06. Industriële productie en technologie"/>
    <x v="0"/>
    <s v="Waals Gewest"/>
    <x v="4"/>
    <x v="12"/>
    <s v="314 Subsidies voor studies, enquêtes, onderzoek-contracten, acties n.e.g."/>
    <s v="314 Subventions pour études, enquêtes, contrats de recherche, actions n.c.a."/>
    <x v="6"/>
    <n v="7405"/>
  </r>
  <r>
    <s v="Soutenir le développement expérimental dans les entreprises"/>
    <s v="Soutenir le développement expérimental dans les entreprises"/>
    <s v="18.31.81.01"/>
    <m/>
    <x v="0"/>
    <n v="69595"/>
    <n v="95"/>
    <s v="06. Industriële productie en technologie"/>
    <x v="0"/>
    <s v="Waals Gewest"/>
    <x v="4"/>
    <x v="12"/>
    <s v="410 O&amp;O-programma's en -projecten (subsidies en terugvorderbare voorschotten)"/>
    <s v="410 Programmes et projets de R&amp;D (subventions et avances récupérables)"/>
    <x v="0"/>
    <n v="66115.25"/>
  </r>
  <r>
    <s v="Fonds budgétaire : Fonds destiné au soutien de la Recherche, du développement et de l'innovation"/>
    <s v="Fonds budgétaire : Fonds destiné au soutien de la Recherche, du développement et de l'innovation"/>
    <s v="18.52.10.01"/>
    <m/>
    <x v="0"/>
    <n v="20000"/>
    <n v="100"/>
    <s v="06. Industriële productie en technologie"/>
    <x v="0"/>
    <s v="Waals Gewest"/>
    <x v="4"/>
    <x v="12"/>
    <s v="410 O&amp;O-programma's en -projecten (subsidies en terugvorderbare voorschotten)"/>
    <s v="410 Programmes et projets de R&amp;D (subventions et avances récupérables)"/>
    <x v="0"/>
    <n v="20000"/>
  </r>
  <r>
    <s v="Fonds Structurels 2014-2020 – Mesures FEDER 2.1.1, 2.1.2 et 2.2.2 – Subventions au secteur privé"/>
    <s v="Fonds Structurels 2014-2020 – Mesures FEDER 2.1.1, 2.1.2 et 2.2.2 – Subventions au secteur privé"/>
    <s v="18.07.31.02"/>
    <m/>
    <x v="0"/>
    <n v="579.84"/>
    <n v="100"/>
    <s v="06. Industriële productie en technologie"/>
    <x v="0"/>
    <s v="Waals Gewest"/>
    <x v="4"/>
    <x v="12"/>
    <s v="410 O&amp;O-programma's en -projecten (subsidies en terugvorderbare voorschotten)"/>
    <s v="410 Programmes et projets de R&amp;D (subventions et avances récupérables)"/>
    <x v="0"/>
    <n v="579.84"/>
  </r>
  <r>
    <s v="Fonds Structurels 2014-2020 – Projets INTERREG relevant des compétences Economie et Recherche – Secteur privé"/>
    <s v="Fonds Structurels 2014-2020 – Projets INTERREG relevant des compétences Economie et Recherche – Secteur privé"/>
    <s v="18.07.31.04"/>
    <m/>
    <x v="0"/>
    <n v="1475.98"/>
    <n v="75.459999999999994"/>
    <s v="06. Industriële productie en technologie"/>
    <x v="0"/>
    <s v="Waals Gewest"/>
    <x v="4"/>
    <x v="12"/>
    <s v="410 O&amp;O-programma's en -projecten (subsidies en terugvorderbare voorschotten)"/>
    <s v="410 Programmes et projets de R&amp;D (subventions et avances récupérables)"/>
    <x v="0"/>
    <n v="1113.774508"/>
  </r>
  <r>
    <s v="Fonds Structurels 2014-2020 – Projets INTERREG relevant des compétences Economie et Recherche – UAP"/>
    <s v="Fonds Structurels 2014-2020 – Projets INTERREG relevant des compétences Economie et Recherche – UAP"/>
    <s v="18.07.41.02"/>
    <m/>
    <x v="0"/>
    <n v="238.99"/>
    <n v="47.25"/>
    <s v="08. Landbouw"/>
    <x v="6"/>
    <s v="Waals Gewest"/>
    <x v="4"/>
    <x v="12"/>
    <s v="410 O&amp;O-programma's en -projecten (subsidies en terugvorderbare voorschotten)"/>
    <s v="410 Programmes et projets de R&amp;D (subventions et avances récupérables)"/>
    <x v="0"/>
    <n v="112.922775"/>
  </r>
  <r>
    <s v="Fonds Structurels 2014-2020 – Projets INTERREG relevant des compétences Economie et Recherche –ASBL liées aux pouvoirs locaux"/>
    <s v="Fonds Structurels 2014-2020 – Projets INTERREG relevant des compétences Economie et Recherche –ASBL liées aux pouvoirs locaux"/>
    <s v="18.07.43.06"/>
    <m/>
    <x v="0"/>
    <n v="499"/>
    <n v="95"/>
    <s v="10. Cultuur, recreatie, godsdienst en media"/>
    <x v="5"/>
    <s v="Waals Gewest"/>
    <x v="4"/>
    <x v="12"/>
    <s v="410 O&amp;O-programma's en -projecten (subsidies en terugvorderbare voorschotten)"/>
    <s v="410 Programmes et projets de R&amp;D (subventions et avances récupérables)"/>
    <x v="0"/>
    <n v="474.05"/>
  </r>
  <r>
    <s v="Fonds Structurels 2014-2020 – Mesures FEDER 2.1.1, 2.1.2 et 2.2.2 – Subventions aux universités et organismes assimilés"/>
    <s v="Fonds Structurels 2014-2020 – Mesures FEDER 2.1.1, 2.1.2 et 2.2.2 – Subventions aux universités et organismes assimilés"/>
    <s v="18.07.45.02"/>
    <m/>
    <x v="0"/>
    <n v="2410.77"/>
    <n v="100"/>
    <s v="06. Industriële productie en technologie"/>
    <x v="0"/>
    <s v="Waals Gewest"/>
    <x v="4"/>
    <x v="12"/>
    <s v="410 O&amp;O-programma's en -projecten (subsidies en terugvorderbare voorschotten)"/>
    <s v="410 Programmes et projets de R&amp;D (subventions et avances récupérables)"/>
    <x v="0"/>
    <n v="2410.77"/>
  </r>
  <r>
    <s v="Fonds Structurels 2014-2020 – Projets INTERREG relevant des compétences Economie et Recherche – Entités liées à la Communauté française"/>
    <s v="Fonds Structurels 2014-2020 – Projets INTERREG relevant des compétences Economie et Recherche – Entités liées à la Communauté française"/>
    <s v="18.07.45.04"/>
    <m/>
    <x v="0"/>
    <n v="2146.65"/>
    <n v="94"/>
    <s v="06. Industriële productie en technologie"/>
    <x v="0"/>
    <s v="Waals Gewest"/>
    <x v="4"/>
    <x v="12"/>
    <s v="410 O&amp;O-programma's en -projecten (subsidies en terugvorderbare voorschotten)"/>
    <s v="410 Programmes et projets de R&amp;D (subventions et avances récupérables)"/>
    <x v="0"/>
    <n v="2017.8510000000001"/>
  </r>
  <r>
    <s v="Subventions à des eSubventions recherche octroyees aux entreprises - covid-19ntreprises pour le financement de projets de recherche industrielle et de développement expérimental"/>
    <s v="Subventions recherche octroyees aux entreprises - covid-19"/>
    <s v="18.31.31.03"/>
    <m/>
    <x v="0"/>
    <n v="12716.065549999999"/>
    <n v="100"/>
    <s v="07. Gezondheid"/>
    <x v="4"/>
    <s v="Waals Gewest"/>
    <x v="4"/>
    <x v="12"/>
    <s v="410 O&amp;O-programma's en -projecten (subsidies en terugvorderbare voorschotten)"/>
    <s v="410 Programmes et projets de R&amp;D (subventions et avances récupérables)"/>
    <x v="0"/>
    <n v="12716.065549999999"/>
  </r>
  <r>
    <s v="FONDS STRUCTURELS 2014-2020 - MESURES 2.2.1 ET 2.3.2 - FEDER"/>
    <s v="FONDS STRUCTURELS 2014-2020 - MESURES 2.2.1 ET 2.3.2 - FEDER"/>
    <s v="18.31.31.05"/>
    <m/>
    <x v="0"/>
    <n v="25183"/>
    <n v="100"/>
    <s v="06. Industriële productie en technologie"/>
    <x v="0"/>
    <s v="Waals Gewest"/>
    <x v="4"/>
    <x v="12"/>
    <s v="410 O&amp;O-programma's en -projecten (subsidies en terugvorderbare voorschotten)"/>
    <s v="410 Programmes et projets de R&amp;D (subventions et avances récupérables)"/>
    <x v="0"/>
    <n v="25183"/>
  </r>
  <r>
    <s v="Mission déléguée SOFIPOLE - Testing COVID"/>
    <s v="Mission déléguée SOFIPOLE - Testing COVID"/>
    <s v="18.31.41.02"/>
    <m/>
    <x v="0"/>
    <n v="3541.6"/>
    <n v="100"/>
    <s v="07. Gezondheid"/>
    <x v="4"/>
    <s v="Waals Gewest"/>
    <x v="4"/>
    <x v="12"/>
    <s v="410 O&amp;O-programma's en -projecten (subsidies en terugvorderbare voorschotten)"/>
    <s v="410 Programmes et projets de R&amp;D (subventions et avances récupérables)"/>
    <x v="0"/>
    <n v="3541.6"/>
  </r>
  <r>
    <s v="Soutenir le développement expérimental dans les entreprises - COVID-19"/>
    <s v="Soutenir le développement expérimental dans les entreprises - COVID-19"/>
    <s v="18.31.81.02"/>
    <m/>
    <x v="0"/>
    <n v="2104.7890699999998"/>
    <n v="100"/>
    <s v="07. Gezondheid"/>
    <x v="4"/>
    <s v="Waals Gewest"/>
    <x v="4"/>
    <x v="12"/>
    <s v="410 O&amp;O-programma's en -projecten (subsidies en terugvorderbare voorschotten)"/>
    <s v="410 Programmes et projets de R&amp;D (subventions et avances récupérables)"/>
    <x v="0"/>
    <n v="2104.7890699999998"/>
  </r>
  <r>
    <s v="Werkingssubsidies aan ondernemingen voor technische haalbaarheidsstudies (art. 19 van de ordonnantie van 26/03/2009), intellectueel eigendomsrecht (art. 20 van de ordonnantie van 26/03/2009), steun om beroep te doen op diensten voor advies..."/>
    <s v="Subventions de fonctionnement aux entreprises pour des études de faisabilité technique (art. 19 de l'ordonnance du 26/03/2009), droits de propriété intellectuelle (art. 20 de l'ordonnance du 26/03/2009), recours aux services de conseil et de sou"/>
    <s v="02.001.38.13.3132"/>
    <m/>
    <x v="0"/>
    <n v="869"/>
    <n v="100"/>
    <s v="06. Industriële productie en technologie"/>
    <x v="0"/>
    <s v="Brussels Hoofdstedelijk Gewest"/>
    <x v="0"/>
    <x v="13"/>
    <s v="410 O&amp;O-programma's en -projecten (subsidies en terugvorderbare voorschotten)"/>
    <s v="410 Programmes et projets de R&amp;D (subventions et avances récupérables)"/>
    <x v="0"/>
    <n v="869"/>
  </r>
  <r>
    <s v="Terugbetaalbare voorschotten (gelijkgesteld aan werkingssubsidies op basis van het verwachte percentage van niet-terugbetaling) aanprivéondernemingen voor projecten van experimentele ontwikkeling (art. 14 van de OBOOI)"/>
    <s v="Avances récupérables (assimilées à des subventions de fonctionnement sur la base du taux de non-remboursement attendu) auxentreprises privées pour les projets de développement expérimental (art. 14 de l'OPRDI)"/>
    <s v="02.001.38.14.3132"/>
    <m/>
    <x v="0"/>
    <n v="231"/>
    <n v="100"/>
    <s v="06. Industriële productie en technologie"/>
    <x v="0"/>
    <s v="Brussels Hoofdstedelijk Gewest"/>
    <x v="0"/>
    <x v="13"/>
    <s v="410 O&amp;O-programma's en -projecten (subsidies en terugvorderbare voorschotten)"/>
    <s v="410 Programmes et projets de R&amp;D (subventions et avances récupérables)"/>
    <x v="0"/>
    <n v="231"/>
  </r>
  <r>
    <s v="Werkingssubsidies aan hub.brussels (BAOB) voor ontwikkelings-, demonstratie- en valorisatieacties op het vlak van hetwetenschappelijk onderzoek"/>
    <s v="Subventions de fonctionnement à hub.brussels (ABAE) pour des actions de développement, de démonstration et de valorisation dans ledomaine de la recherche scientifique"/>
    <s v="02.002.15.02.4140"/>
    <m/>
    <x v="0"/>
    <n v="28"/>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28"/>
  </r>
  <r>
    <s v="Werkingssubsidies aan gemeentes voor onderzoek, ontwikkeling, acties of studies, of voor  demonstratie en valorisatie in het domeinvan wetenschappelijk onderzoek en wetenschapssensibilisering met economische doeleinden"/>
    <s v="subventions de fonctionnement aux communes pour des recherches, développements , actions ou études, ou de la démonstration et de lavalorisation dans le domaine de la recherche scientifique et de la sensibilisation aux sciences à finalité économique"/>
    <s v="02.002.27.02.4322"/>
    <m/>
    <x v="0"/>
    <n v="184"/>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184"/>
  </r>
  <r>
    <s v="Werkingssubs. aan niet-gecons. overh.bedr. voor proj. van ind. ond. (art. 13 vd OBOOI), exper. ontw. (art. 14 vd OBOOI) of proces- en organisatie-innovatie (art. 15 vd OBOOI), al dan niet in het kader van Eur. programma’s (art. 25 vd OBOOI)"/>
    <s v="Subv. de fonct. aux entrepr. publ. non consol. pour les proj. de rech. industr. (art. 13 de l’OPRDI), de dével. expér. (art. 14 de l’OPRDI) ou d'innov. de procédé et d'organis. (art. 15 de l’OPRDI), dans le cadre ou non de progr. europ. (art. 25 de l’OPRD"/>
    <s v="02.001.19.01.3122"/>
    <m/>
    <x v="0"/>
    <n v="487"/>
    <n v="100"/>
    <s v="06. Industriële productie en technologie"/>
    <x v="0"/>
    <s v="Brussels Hoofdstedelijk Gewest"/>
    <x v="0"/>
    <x v="13"/>
    <s v="410 O&amp;O-programma's en -projecten (subsidies en terugvorderbare voorschotten)"/>
    <s v="410 Programmes et projets de R&amp;D (subventions et avances récupérables)"/>
    <x v="0"/>
    <n v="487"/>
  </r>
  <r>
    <s v="Terugbetaalbare voorschotten (gelijkgesteld aan werkingssubsidies op basis van het verwachte percentage van niet-terugbetaling) aanniet-geconsolideerde overheidsbedrijven voor projecten van experimentele ontwikkeling (art. 14 van de OBOOI)"/>
    <s v="Avances récupérables (assimilés à des subventions de fonctionnement sur la base du taux de non-remboursement attendu) auxentreprises publiques non consolidées pour les projets de développement expérimental (art. 14 de l'OPRDI)"/>
    <s v="02.001.19.02.3122"/>
    <m/>
    <x v="0"/>
    <n v="1461"/>
    <n v="100"/>
    <s v="06. Industriële productie en technologie"/>
    <x v="0"/>
    <s v="Brussels Hoofdstedelijk Gewest"/>
    <x v="0"/>
    <x v="13"/>
    <s v="410 O&amp;O-programma's en -projecten (subsidies en terugvorderbare voorschotten)"/>
    <s v="410 Programmes et projets de R&amp;D (subventions et avances récupérables)"/>
    <x v="0"/>
    <n v="1461"/>
  </r>
  <r>
    <s v="Werkingssubsidies aan ondernemingen voor acties omtrent industrieel onderzoek (art. 14 van de ordonnantie van 26/03/2009), preconcurrentiële ontwikkeling, experimentele ontwikkeling (art. 15 van de ordonnantie van 26/03/2009), innovatie…"/>
    <s v="Subventions de fonctionnement aux entrepr. pour des actions de recherche industrielle (art. 14 de l’ordonnance du 26/03/2009), développement préconcurrentiel, développement expérimental (art. 15 de l'ordonnance du 26/03/2009), innovation..."/>
    <s v="02.001.38.12.3132"/>
    <m/>
    <x v="0"/>
    <n v="21984"/>
    <n v="100"/>
    <s v="06. Industriële productie en technologie"/>
    <x v="0"/>
    <s v="Brussels Hoofdstedelijk Gewest"/>
    <x v="0"/>
    <x v="13"/>
    <s v="410 O&amp;O-programma's en -projecten (subsidies en terugvorderbare voorschotten)"/>
    <s v="410 Programmes et projets de R&amp;D (subventions et avances récupérables)"/>
    <x v="0"/>
    <n v="21984"/>
  </r>
  <r>
    <s v="Werkingssubsidies aan vzw's voor acties in verband met onderz. (incl. acties inzake het coll. onderz. en de technologische sturing), ontwikkeling, demonstratie en valorisatie op het vlak van het wetensch. onderz. (incl. deze medegefinancierd door de EU)."/>
    <s v="Subventions de fonction. aux asbl pour des actions de rech. (y compris les actions de rech. coll. et de guidance technol.), de développement, de démonstration et de valorisation dans le domaine de la rech. scient. (y compris celles cofinancées par l'UE)."/>
    <s v="02.002.34.07.3300"/>
    <m/>
    <x v="0"/>
    <n v="2413"/>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2413"/>
  </r>
  <r>
    <s v="Werkingssubsidies aan universiteiten en hogescholen voor acties in verband met onderzoek, ontwikkeling, demonstratie en valorisatie op het vlak van het wetensch. onderz. (inclusief deze medegefinancierd door de EU); alsook... - Fr. Gem."/>
    <s v="Subventions de fonctionnement aux universités et aux hautes écoles pour des actions de recherche, de développement, de démonstration et de valorisation dans le domaine de la rech. scient. (y compris celles cofinancées par l'UE) ; ainsi que... - Comm. fr."/>
    <s v="02.002.53.06.4524"/>
    <m/>
    <x v="0"/>
    <n v="7990"/>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7990"/>
  </r>
  <r>
    <s v="Werkingssubsidies aan universiteiten en hogescholen voor acties in verband met onderzoek, ontwikkeling, demonstratie en valorisatie op het vlak van het wetensch. onderz. (inclusief deze medegefinancierd door de EU); alsook... - Vl. Gem."/>
    <s v="Subventions de fonctionnement aux universités et aux hautes écoles pour des actions de recherche, de développement, de démonstration et de valorisation dans le domaine de la rech. scient. (y compris celles cofinancées par l'UE) ; ainsi que... - Comm. fl."/>
    <s v="02.002.53.07.4525"/>
    <m/>
    <x v="0"/>
    <n v="5612"/>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5612"/>
  </r>
  <r>
    <s v="Werkingssubs. aan univ. en hogesch. voor acties i.v.m. onderz., ontw., demonstratie en valorisatie op het vlak vh wet. ond. (incl. deze medegefinanc. door de EU); alsook voor het progr. &quot;Spin-offinBrussels&quot; en voor de strat. platf. - Fed. overh."/>
    <s v="Subv. de fonct. aux univ. et aux haut. éc. pour des act. de rech., de dével., de dém. et de valoris. dans le dom. de la rech. sc. (y compris celles cofinanc. par l'UE) ; ainsi que pour le progr. &quot;Spin-off in Brussels&quot; et pour les plat. strat. - Pouv. Féd."/>
    <s v="02.002.53.08.4540"/>
    <m/>
    <x v="0"/>
    <n v="13"/>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13"/>
  </r>
  <r>
    <s v="Werkingssubsidies aan de geconsolideerde autonome bestuursinstellingen voor onderzoek, acties of studies in het domein van hetwetenschappelijk onderzoek en de wetenschapssensibilisering, met niet-economische doeleinden"/>
    <s v="Subventions de fonctionnement aux organismes administratifs publics consolidés pour des recherches, actions ou études dans ledomaine de la recherche scientifique et de la sensibilisation aux sciences, sans finalité économique"/>
    <s v="02.003.15.01.4140"/>
    <m/>
    <x v="0"/>
    <n v="15"/>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15"/>
  </r>
  <r>
    <s v="Werkingssubsidies aan de federale overheid voor onderzoek, acties of studies in het domein van het wetenschappelijk onderzoek en dewetenschapssensibilisering, met niet-economische doeleinden"/>
    <s v="subventions de fonctionnement au pouvoir fédéral pour des recherches, actions ou études dans le domaine de la recherche scientifiqueet la sensibilisation aux sciences, sans finalité économique"/>
    <s v="02.003.42.02.4540"/>
    <m/>
    <x v="0"/>
    <n v="184"/>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184"/>
  </r>
  <r>
    <s v="Werkingssubsidies aan universiteiten en hogescholen voor het programma &quot;Prospective Research for Brussels&quot; en voor het programma&quot;B2B - Brains back to Brussels&quot; - Franse Gemeenschap"/>
    <s v="Subventions de fonctionnement aux universités et hautes écoles pour le programme &quot;Prospective Research for Brussels&quot; et pour leprogramme &quot;B2B Brains back to Brussels&quot; - Communauté française"/>
    <s v="02.003.53.06.4524"/>
    <m/>
    <x v="0"/>
    <n v="3024"/>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3024"/>
  </r>
  <r>
    <s v="Werkingssubsidies aan universiteiten en hogescholen voor het programma &quot;Prospective Research for Brussels&quot; en voor het programma&quot;B2B - Brains back to Brussels&quot; - Vlaamse Gemeenschap"/>
    <s v="Subventions de fonctionnement aux universités et hautes écoles pour le programme &quot;Prospective Research for Brussels&quot; et pour leprogramme &quot;B2B Brains back to Brussels&quot; - Communauté flamande"/>
    <s v="02.003.53.07.4525"/>
    <m/>
    <x v="0"/>
    <n v="1828"/>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1828"/>
  </r>
  <r>
    <s v="Werkingssubsidies aan de ULB in het kader van innovatieadviesdiensten en innovatieondersteuningsdiensten (art. 17 van de OBOOI-ne)in het kader van het Plan voor Herstel en Veerkracht ‘Ontwikkeling van een AI-instituut’ (PHV - I - 2.14)"/>
    <s v="Subventions de fonctionnement à l’ULB dans le cadre des services de conseil et d'appui en matière d'innovation (art. 17 de l’OPRDI-ne) dans le cadre du Plan pour la Reprise et la Résilience ‘Développement d'un institut d'IA’ (PRR - I - 2.14)"/>
    <s v="02.003.53.08.4524"/>
    <m/>
    <x v="0"/>
    <n v="2542"/>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2542"/>
  </r>
  <r>
    <s v="Werkingssubsidies aan de VUB in het kader van innovatieadviesdiensten en innovatieondersteuningsdiensten (art. 17 van de OBOOI-ne)in het kader van het Plan voor Herstel en Veerkracht ‘Ontwikkeling van een AI-instituut’ (PHV - I - 2.14)"/>
    <s v="Subventions de fonctionnement à la VUB dans le cadre des services de conseil et d'appui en matière d'innovation (art. 17 de l’OPRDI-ne) dans le cadre du Plan pour la Reprise et la Résilience ‘Développement d'un institut d'IA’ (PRR - I - 2.14)"/>
    <s v="02.003.53.09.4525"/>
    <m/>
    <x v="0"/>
    <n v="2586"/>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2586"/>
  </r>
  <r>
    <s v="Werkingssubsidies aan de institutionele overheid voor onderzoek, acties of studies in het domein van wetenschappelijk onderzoek enwetenschapssensibilisering, met niet-economische doeleinden"/>
    <s v="subventions de fonctionnement au pouvoir institutionnel pour des recherches, actions ou études dans le domaine de la recherchescientifique et la sensibilisation aux sciences, sans finalité économique"/>
    <s v="02.003.56.02.4110"/>
    <m/>
    <x v="0"/>
    <n v="140"/>
    <n v="100"/>
    <s v="13. Algemene kennisvooruitgang: O&amp;O gefinancierd uit andere bronnen dan AUF"/>
    <x v="1"/>
    <s v="Brussels Hoofdstedelijk Gewest"/>
    <x v="0"/>
    <x v="13"/>
    <s v="410 O&amp;O-programma's en -projecten (subsidies en terugvorderbare voorschotten)"/>
    <s v="410 Programmes et projets de R&amp;D (subventions et avances récupérables)"/>
    <x v="0"/>
    <n v="140"/>
  </r>
  <r>
    <s v="Werkingssubsidie aan Citydev.brussels voor de financiering van projecten in het kader van de ontwikkeling van digitale vervaardigingsateliers (FabLab - gedelegeerde opdracht)"/>
    <s v="Subvention de fonctionnement à Citydev.brussels pour le financement de projets dans le cadre du développement d'ateliers de fabrication numérique (FabLab – mission déléguée)"/>
    <s v="14.002.19.02.0310"/>
    <m/>
    <x v="0"/>
    <n v="100"/>
    <n v="100"/>
    <s v="06. Industriële productie en technologie"/>
    <x v="0"/>
    <s v="Brussels Hoofdstedelijk Gewest"/>
    <x v="0"/>
    <x v="13"/>
    <s v="323 Subsidies aan instellingen en verenigingen n.e.g."/>
    <s v="323 Subventions aux institutions et associations n.c.a."/>
    <x v="6"/>
    <n v="100"/>
  </r>
  <r>
    <s v="Werkingssubsidie aan citydev.brussels (GOMB) voor de animatie en coördinatie van de koepel van kweekgebouwen – Gedelegeerde opdracht"/>
    <s v="Subvention de fonctionnement à citydev.brussels (SDRB) pour l’animation et la coordination de la coupole des incubateurs – Mission déléguée"/>
    <s v="14.002.19.03.0310"/>
    <m/>
    <x v="0"/>
    <n v="30"/>
    <n v="100"/>
    <s v="06. Industriële productie en technologie"/>
    <x v="0"/>
    <s v="Brussels Hoofdstedelijk Gewest"/>
    <x v="0"/>
    <x v="13"/>
    <s v="323 Subsidies aan instellingen en verenigingen n.e.g."/>
    <s v="323 Subventions aux institutions et associations n.c.a."/>
    <x v="6"/>
    <n v="30"/>
  </r>
  <r>
    <s v="Dotation à WBI"/>
    <s v="Dotation à WBI"/>
    <n v="14114101"/>
    <m/>
    <x v="0"/>
    <n v="39795"/>
    <n v="2"/>
    <s v="09. Opvoeding"/>
    <x v="2"/>
    <s v="Franse Gemeenschap"/>
    <x v="1"/>
    <x v="13"/>
    <s v="322 Administratie, controle, commissies, jury's..."/>
    <s v="322 Administration, contrôle, commissions, jurys..."/>
    <x v="6"/>
    <n v="795.9"/>
  </r>
  <r>
    <s v="Subvention ONE"/>
    <s v="Subvention ONE"/>
    <n v="19114101"/>
    <m/>
    <x v="0"/>
    <n v="477661"/>
    <n v="1"/>
    <s v="07. Gezondheid"/>
    <x v="4"/>
    <s v="Franse Gemeenschap"/>
    <x v="1"/>
    <x v="13"/>
    <s v="313 Subsidies aan instellingen en verenigingen n.e.g."/>
    <s v="313 Subventions aux institutions et associations n.c.a."/>
    <x v="6"/>
    <n v="4776.6099999999997"/>
  </r>
  <r>
    <s v="Dép. Culture...enquêtes..."/>
    <s v="Dép. Culture...enquêtes..."/>
    <n v="20111220"/>
    <m/>
    <x v="0"/>
    <n v="262"/>
    <n v="55"/>
    <s v="10. Cultuur, recreatie, godsdienst en media"/>
    <x v="5"/>
    <s v="Franse Gemeenschap"/>
    <x v="1"/>
    <x v="13"/>
    <s v="324 Subsidies voor studies, enquêtes, expertise-contracten, onderzoekcontracten, acties n.e.g."/>
    <s v="324 Subventions pour études, enquêtes, contrats d'expertise, contrats de recherche, actions n.c.a."/>
    <x v="6"/>
    <n v="144.1"/>
  </r>
  <r>
    <s v="Subventions musées"/>
    <s v="Subventions musées"/>
    <n v="24113307"/>
    <m/>
    <x v="0"/>
    <n v="657"/>
    <n v="25"/>
    <s v="10. Cultuur, recreatie, godsdienst en media"/>
    <x v="5"/>
    <s v="Franse Gemeenschap"/>
    <x v="1"/>
    <x v="13"/>
    <s v="324 Subsidies voor studies, enquêtes, expertise-contracten, onderzoekcontracten, acties n.e.g."/>
    <s v="324 Subventions pour études, enquêtes, contrats d'expertise, contrats de recherche, actions n.c.a."/>
    <x v="6"/>
    <n v="164.25"/>
  </r>
  <r>
    <s v="Subventions musées"/>
    <s v="Subventions musées"/>
    <n v="24113334"/>
    <m/>
    <x v="0"/>
    <n v="5738"/>
    <n v="22"/>
    <s v="10. Cultuur, recreatie, godsdienst en media"/>
    <x v="5"/>
    <s v="Franse Gemeenschap"/>
    <x v="1"/>
    <x v="13"/>
    <s v="324 Subsidies voor studies, enquêtes, expertise-contracten, onderzoekcontracten, acties n.e.g."/>
    <s v="324 Subventions pour études, enquêtes, contrats d'expertise, contrats de recherche, actions n.c.a."/>
    <x v="6"/>
    <n v="1262.3599999999999"/>
  </r>
  <r>
    <s v="Subventions musées publics"/>
    <s v="Subventions musées publics"/>
    <n v="24114314"/>
    <m/>
    <x v="0"/>
    <n v="8786"/>
    <n v="25"/>
    <s v="10. Cultuur, recreatie, godsdienst en media"/>
    <x v="5"/>
    <s v="Franse Gemeenschap"/>
    <x v="1"/>
    <x v="13"/>
    <s v="324 Subsidies voor studies, enquêtes, expertise-contracten, onderzoekcontracten, acties n.e.g."/>
    <s v="324 Subventions pour études, enquêtes, contrats d'expertise, contrats de recherche, actions n.c.a."/>
    <x v="6"/>
    <n v="2196.5"/>
  </r>
  <r>
    <s v="Etudes rech. dom. sport"/>
    <s v="Etudes rech. dom. sport"/>
    <n v="26221232"/>
    <m/>
    <x v="0"/>
    <n v="130"/>
    <n v="25"/>
    <s v="10. Cultuur, recreatie, godsdienst en media"/>
    <x v="5"/>
    <s v="Franse Gemeenschap"/>
    <x v="1"/>
    <x v="13"/>
    <s v="314 Subsidies voor studies, enquêtes, onderzoek-contracten, acties n.e.g."/>
    <s v="314 Subventions pour études, enquêtes, contrats de recherche, actions n.c.a."/>
    <x v="6"/>
    <n v="32.5"/>
  </r>
  <r>
    <s v="Dépenses de toute nature relatives à la promotion et à la diffusion, à l'information et à la création en matière d'Arts plastiques et visuels, d'artisanat de création et de design"/>
    <s v="Dépenses de toute nature relatives à la promotion et à la diffusion, à l'information et à la création en matière d'Arts plastiques et visuels, d'artisanat de création et de design"/>
    <n v="27111260"/>
    <m/>
    <x v="0"/>
    <n v="116"/>
    <n v="1"/>
    <s v="10. Cultuur, recreatie, godsdienst en media"/>
    <x v="5"/>
    <s v="Franse Gemeenschap"/>
    <x v="1"/>
    <x v="13"/>
    <s v="324 Subsidies voor studies, enquêtes, expertise-contracten, onderzoekcontracten, acties n.e.g."/>
    <s v="324 Subventions pour études, enquêtes, contrats d'expertise, contrats de recherche, actions n.c.a."/>
    <x v="6"/>
    <n v="1.1599999999999999"/>
  </r>
  <r>
    <s v="Subventions et conventions aux artistes, aux établissements publics, associations et organismes de création, d'édition et de diffusion du design et de la mode"/>
    <s v="Subventions et conventions aux artistes, aux établissements publics, associations et organismes de création, d'édition et de diffusion du design et de la mode"/>
    <n v="27123332"/>
    <m/>
    <x v="0"/>
    <n v="328"/>
    <n v="50"/>
    <s v="10. Cultuur, recreatie, godsdienst en media"/>
    <x v="5"/>
    <s v="Franse Gemeenschap"/>
    <x v="1"/>
    <x v="13"/>
    <s v="324 Subsidies voor studies, enquêtes, expertise-contracten, onderzoekcontracten, acties n.e.g."/>
    <s v="324 Subventions pour études, enquêtes, contrats d'expertise, contrats de recherche, actions n.c.a."/>
    <x v="6"/>
    <n v="164"/>
  </r>
  <r>
    <s v="Initiatives nouvelles enseignement sup."/>
    <s v="Initiatives nouvelles enseignement sup."/>
    <n v="40300107"/>
    <m/>
    <x v="0"/>
    <n v="980"/>
    <n v="15.4"/>
    <s v="09. Opvoeding"/>
    <x v="2"/>
    <s v="Franse Gemeenschap"/>
    <x v="1"/>
    <x v="13"/>
    <s v="324 Subsidies voor studies, enquêtes, expertise-contracten, onderzoekcontracten, acties n.e.g."/>
    <s v="324 Subventions pour études, enquêtes, contrats d'expertise, contrats de recherche, actions n.c.a."/>
    <x v="6"/>
    <n v="150.91999999999999"/>
  </r>
  <r>
    <s v="Recherches et enquête en matière d'éducation (OCDE)"/>
    <s v="Recherches et enquête en matière d'éducation (OCDE)"/>
    <n v="40303301"/>
    <m/>
    <x v="0"/>
    <n v="218"/>
    <n v="100"/>
    <s v="09. Opvoeding"/>
    <x v="2"/>
    <s v="Franse Gemeenschap"/>
    <x v="1"/>
    <x v="13"/>
    <s v="730 Andere programma's en projecten op internationaal vlak"/>
    <s v="730 Autres programmes et projets au niveau international"/>
    <x v="3"/>
    <n v="218"/>
  </r>
  <r>
    <s v="AUF"/>
    <s v="AUF"/>
    <n v="40303307"/>
    <m/>
    <x v="0"/>
    <n v="72"/>
    <n v="25"/>
    <s v="13. Algemene kennisvooruitgang: O&amp;O gefinancierd uit andere bronnen dan AUF"/>
    <x v="1"/>
    <s v="Franse Gemeenschap"/>
    <x v="1"/>
    <x v="13"/>
    <s v="313 Subsidies aan instellingen en verenigingen n.e.g."/>
    <s v="313 Subventions aux institutions et associations n.c.a."/>
    <x v="6"/>
    <n v="18"/>
  </r>
  <r>
    <s v="Subventions aux associations étudiants"/>
    <s v="Subventions aux associations étudiants"/>
    <n v="40303311"/>
    <m/>
    <x v="0"/>
    <n v="114"/>
    <n v="10"/>
    <s v="09. Opvoeding"/>
    <x v="2"/>
    <s v="Franse Gemeenschap"/>
    <x v="1"/>
    <x v="13"/>
    <s v="321 Subsidies reizen, beurzen, congressen, publikaties, tentoonstellingen..."/>
    <s v="321 Subventions, voyages, bourses, congrès, publications, expositions..."/>
    <x v="6"/>
    <n v="11.4"/>
  </r>
  <r>
    <s v="Subvention fonct. ARES"/>
    <s v="Subvention fonct. ARES"/>
    <n v="40604140"/>
    <m/>
    <x v="0"/>
    <n v="4321"/>
    <n v="25"/>
    <s v="13. Algemene kennisvooruitgang: O&amp;O gefinancierd uit andere bronnen dan AUF"/>
    <x v="1"/>
    <s v="Franse Gemeenschap"/>
    <x v="1"/>
    <x v="13"/>
    <s v="323 Subsidies aan instellingen en verenigingen n.e.g."/>
    <s v="323 Subventions aux institutions et associations n.c.a."/>
    <x v="6"/>
    <n v="1080.25"/>
  </r>
  <r>
    <s v="Dépenses de service (frais de fonctionnement)"/>
    <s v="Dépenses de service (frais de fonctionnement)"/>
    <n v="45021202"/>
    <m/>
    <x v="0"/>
    <n v="31"/>
    <n v="25"/>
    <s v="13. Algemene kennisvooruitgang: O&amp;O gefinancierd uit andere bronnen dan AUF"/>
    <x v="1"/>
    <s v="Franse Gemeenschap"/>
    <x v="1"/>
    <x v="13"/>
    <s v="322 Administratie, controle, commissies, jury's..."/>
    <s v="322 Administration, contrôle, commissions, jurys..."/>
    <x v="6"/>
    <n v="7.75"/>
  </r>
  <r>
    <s v="Dépenses de service (biens durables)"/>
    <s v="Dépenses de service (biens durables)"/>
    <n v="45027401"/>
    <m/>
    <x v="0"/>
    <n v="3"/>
    <n v="25"/>
    <s v="13. Algemene kennisvooruitgang: O&amp;O gefinancierd uit andere bronnen dan AUF"/>
    <x v="1"/>
    <s v="Franse Gemeenschap"/>
    <x v="1"/>
    <x v="13"/>
    <s v="322 Administratie, controle, commissies, jury's..."/>
    <s v="322 Administration, contrôle, commissions, jurys..."/>
    <x v="6"/>
    <n v="0.75"/>
  </r>
  <r>
    <s v="Dépenses de toute nature relatives à l'organisation du Printemps des Sciences"/>
    <s v="Dépenses de toute nature relatives à l'organisation du Printemps des Sciences"/>
    <n v="45120101"/>
    <m/>
    <x v="0"/>
    <n v="261"/>
    <n v="100"/>
    <s v="13. Algemene kennisvooruitgang: O&amp;O gefinancierd uit andere bronnen dan AUF"/>
    <x v="1"/>
    <s v="Franse Gemeenschap"/>
    <x v="1"/>
    <x v="13"/>
    <s v="321 Subsidies reizen, beurzen, congressen, publikaties, tentoonstellingen..."/>
    <s v="321 Subventions, voyages, bourses, congrès, publications, expositions..."/>
    <x v="6"/>
    <n v="261"/>
  </r>
  <r>
    <s v="Subvention au Centre de Recherche sur l'Enseignement des Mathématiques (CREM)"/>
    <s v="Subvention au Centre de Recherche sur l'Enseignement des Mathématiques (CREM)"/>
    <n v="45123306"/>
    <m/>
    <x v="0"/>
    <n v="34"/>
    <n v="100"/>
    <s v="13. Algemene kennisvooruitgang: O&amp;O gefinancierd uit andere bronnen dan AUF"/>
    <x v="1"/>
    <s v="Franse Gemeenschap"/>
    <x v="1"/>
    <x v="13"/>
    <s v="323 Subsidies aan instellingen en verenigingen n.e.g."/>
    <s v="323 Subventions aux institutions et associations n.c.a."/>
    <x v="6"/>
    <n v="34"/>
  </r>
  <r>
    <s v="Subvention pour des actions de sensibilisation aux STEM"/>
    <s v="Subventions pour des actions de sensibilisation aux STEM"/>
    <n v="45123308"/>
    <m/>
    <x v="0"/>
    <n v="233"/>
    <n v="100"/>
    <s v="13. Algemene kennisvooruitgang: O&amp;O gefinancierd uit andere bronnen dan AUF"/>
    <x v="1"/>
    <s v="Franse Gemeenschap"/>
    <x v="1"/>
    <x v="13"/>
    <s v="321 Subsidies reizen, beurzen, congressen, publikaties, tentoonstellingen..."/>
    <s v="321 Subventions, voyages, bourses, congrès, publications, expositions..."/>
    <x v="6"/>
    <n v="233"/>
  </r>
  <r>
    <s v="Subvention aux Instituts internationaux de Physique et de Chimie fondés par Ernest Solvay"/>
    <s v="Subvention aux Instituts internationaux de Physique et de Chimie fondés par Ernest Solvay"/>
    <n v="45123310"/>
    <m/>
    <x v="0"/>
    <n v="26"/>
    <n v="100"/>
    <s v="13. Algemene kennisvooruitgang: O&amp;O gefinancierd uit andere bronnen dan AUF"/>
    <x v="1"/>
    <s v="Franse Gemeenschap"/>
    <x v="1"/>
    <x v="13"/>
    <s v="440 FCFO - Fonds voor Collectief Fundamenteel Onderzoek-initiatief minister"/>
    <s v="440 FRFC - Fonds de la Recherche fondamentale collective-initiative ministérielle"/>
    <x v="0"/>
    <n v="26"/>
  </r>
  <r>
    <s v="Subvention à Spark Oh!"/>
    <s v="Subvention à Spark Oh!"/>
    <n v="45123313"/>
    <m/>
    <x v="0"/>
    <n v="250"/>
    <n v="100"/>
    <s v="13. Algemene kennisvooruitgang: O&amp;O gefinancierd uit andere bronnen dan AUF"/>
    <x v="1"/>
    <s v="Franse Gemeenschap"/>
    <x v="1"/>
    <x v="13"/>
    <s v="323 Subsidies aan instellingen en verenigingen n.e.g."/>
    <s v="323 Subventions aux institutions et associations n.c.a."/>
    <x v="6"/>
    <n v="250"/>
  </r>
  <r>
    <s v="Soutien à la recherche en Hautes Ecoles"/>
    <s v="Soutien à la recherche en Hautes Ecoles"/>
    <n v="45200105"/>
    <m/>
    <x v="0"/>
    <n v="1025"/>
    <n v="100"/>
    <s v="13. Algemene kennisvooruitgang: O&amp;O gefinancierd uit andere bronnen dan AUF"/>
    <x v="1"/>
    <s v="Franse Gemeenschap"/>
    <x v="1"/>
    <x v="13"/>
    <s v="120 Werking universiteiten (andere dan 110)"/>
    <s v="120 Fonctionnement universités (autres que 110)"/>
    <x v="4"/>
    <n v="1025"/>
  </r>
  <r>
    <s v="Soutien à la participation des chercheurs aux initiatives européennes"/>
    <s v="Soutien à la participation des chercheurs aux initiatives européennes"/>
    <n v="45200106"/>
    <m/>
    <x v="0"/>
    <n v="5000"/>
    <n v="100"/>
    <s v="13. Algemene kennisvooruitgang: O&amp;O gefinancierd uit andere bronnen dan AUF"/>
    <x v="1"/>
    <s v="Franse Gemeenschap"/>
    <x v="1"/>
    <x v="13"/>
    <s v="321 Subsidies reizen, beurzen, congressen, publikaties, tentoonstellingen..."/>
    <s v="321 Subventions, voyages, bourses, congrès, publications, expositions..."/>
    <x v="6"/>
    <n v="5000"/>
  </r>
  <r>
    <s v="Subvention FRSFC/I.M."/>
    <s v="Subvention FRSFC/I.M."/>
    <n v="45203101"/>
    <m/>
    <x v="0"/>
    <n v="109"/>
    <n v="100"/>
    <s v="13. Algemene kennisvooruitgang: O&amp;O gefinancierd uit andere bronnen dan AUF"/>
    <x v="1"/>
    <s v="Franse Gemeenschap"/>
    <x v="1"/>
    <x v="13"/>
    <s v="440 FCFO - Fonds voor Collectief Fundamenteel Onderzoek-initiatief minister"/>
    <s v="440 FRFC - Fonds de la Recherche fondamentale collective-initiative ministérielle"/>
    <x v="0"/>
    <n v="109"/>
  </r>
  <r>
    <s v="Subventions permettant la présence de chercheurs de la Communauté française sur des sites archéologiques"/>
    <s v="Subventions permettant la présence de chercheurs de la Communauté française sur des sites archéologiques"/>
    <n v="45203302"/>
    <m/>
    <x v="0"/>
    <n v="66"/>
    <n v="100"/>
    <s v="13. Algemene kennisvooruitgang: O&amp;O gefinancierd uit andere bronnen dan AUF"/>
    <x v="1"/>
    <s v="Franse Gemeenschap"/>
    <x v="1"/>
    <x v="13"/>
    <s v="440 FCFO - Fonds voor Collectief Fundamenteel Onderzoek-initiatief minister"/>
    <s v="440 FRFC - Fonds de la Recherche fondamentale collective-initiative ministérielle"/>
    <x v="0"/>
    <n v="66"/>
  </r>
  <r>
    <s v="Subvention à l'Académia Belgica - bourses d'études historiques à Rome (ex IHBR)"/>
    <s v="Subvention à l'Academia Belgica - bourses d'études historiques à Rome (ex IHBR)"/>
    <n v="45203303"/>
    <m/>
    <x v="0"/>
    <n v="12"/>
    <n v="100"/>
    <s v="13. Algemene kennisvooruitgang: O&amp;O gefinancierd uit andere bronnen dan AUF"/>
    <x v="1"/>
    <s v="Franse Gemeenschap"/>
    <x v="1"/>
    <x v="13"/>
    <s v="323 Subsidies aan instellingen en verenigingen n.e.g."/>
    <s v="323 Subventions aux institutions et associations n.c.a."/>
    <x v="6"/>
    <n v="12"/>
  </r>
  <r>
    <s v="Partage de connaissances scientifiques"/>
    <s v="Partage de connaissances scientifiques"/>
    <n v="45203304"/>
    <m/>
    <x v="0"/>
    <n v="168"/>
    <n v="100"/>
    <s v="13. Algemene kennisvooruitgang: O&amp;O gefinancierd uit andere bronnen dan AUF"/>
    <x v="1"/>
    <s v="Franse Gemeenschap"/>
    <x v="1"/>
    <x v="13"/>
    <s v="321 Subsidies reizen, beurzen, congressen, publikaties, tentoonstellingen..."/>
    <s v="321 Subventions, voyages, bourses, congrès, publications, expositions..."/>
    <x v="6"/>
    <n v="168"/>
  </r>
  <r>
    <s v="Prix, bourses de voyage et voyages d'étudiants en groupe"/>
    <s v="Prix, bourses de voyage et voyages d'étudiants en groupe"/>
    <n v="45203309"/>
    <m/>
    <x v="0"/>
    <n v="162"/>
    <n v="100"/>
    <s v="13. Algemene kennisvooruitgang: O&amp;O gefinancierd uit andere bronnen dan AUF"/>
    <x v="1"/>
    <s v="Franse Gemeenschap"/>
    <x v="1"/>
    <x v="13"/>
    <s v="321 Subsidies reizen, beurzen, congressen, publikaties, tentoonstellingen..."/>
    <s v="321 Subventions, voyages, bourses, congrès, publications, expositions..."/>
    <x v="6"/>
    <n v="162"/>
  </r>
  <r>
    <s v="Subvention au Centre de recherche et d'information socio-politique (CRISP)"/>
    <s v="Subvention au Centre de recherche et d'information socio-politique (CRISP)"/>
    <n v="45203311"/>
    <m/>
    <x v="0"/>
    <n v="442"/>
    <n v="100"/>
    <s v="13. Algemene kennisvooruitgang: O&amp;O gefinancierd uit andere bronnen dan AUF"/>
    <x v="1"/>
    <s v="Franse Gemeenschap"/>
    <x v="1"/>
    <x v="13"/>
    <s v="440 FCFO - Fonds voor Collectief Fundamenteel Onderzoek-initiatief minister"/>
    <s v="440 FRFC - Fonds de la Recherche fondamentale collective-initiative ministérielle"/>
    <x v="0"/>
    <n v="442"/>
  </r>
  <r>
    <s v="Soutien aux infrastructures de recherche"/>
    <s v="Soutien aux infrastructures de recherche"/>
    <n v="45204110"/>
    <m/>
    <x v="0"/>
    <n v="608"/>
    <n v="15"/>
    <s v="13. Algemene kennisvooruitgang: O&amp;O gefinancierd uit andere bronnen dan AUF"/>
    <x v="1"/>
    <s v="Franse Gemeenschap"/>
    <x v="1"/>
    <x v="13"/>
    <s v="323 Subsidies aan instellingen en verenigingen n.e.g."/>
    <s v="323 Subventions aux institutions et associations n.c.a."/>
    <x v="6"/>
    <n v="91.2"/>
  </r>
  <r>
    <s v="Subventions pour le financement des actions de recherche concertées au sein des universités"/>
    <s v="Subventions pour le financement des actions de recherche concertées au sein des universités"/>
    <n v="45204113"/>
    <m/>
    <x v="0"/>
    <n v="16857"/>
    <n v="100"/>
    <s v="13. Algemene kennisvooruitgang: O&amp;O gefinancierd uit andere bronnen dan AUF"/>
    <x v="1"/>
    <s v="Franse Gemeenschap"/>
    <x v="1"/>
    <x v="13"/>
    <s v="420 GOA - Geconcerteerde onderzoekacties"/>
    <s v="420 ARC - Actions de Recherche concertées"/>
    <x v="0"/>
    <n v="16857"/>
  </r>
  <r>
    <s v="Subventions pour le financement des fonds spéciaux pour la recherche au sein des universités"/>
    <s v="Subventions pour le financement des fonds spéciaux pour la recherche au sein des universités"/>
    <n v="45204114"/>
    <m/>
    <x v="0"/>
    <n v="19763"/>
    <n v="100"/>
    <s v="13. Algemene kennisvooruitgang: O&amp;O gefinancierd uit andere bronnen dan AUF"/>
    <x v="1"/>
    <s v="Franse Gemeenschap"/>
    <x v="1"/>
    <x v="13"/>
    <s v="130 Speciale fondsen voor onderzoek in universiteiten"/>
    <s v="130 Fonds spéciaux de recherche dans les universités"/>
    <x v="4"/>
    <n v="19763"/>
  </r>
  <r>
    <s v="Application de la charte européenne du chercheur/EURAXESS"/>
    <s v="Application de la charte européenne du chercheur/EURAXESS"/>
    <n v="45204115"/>
    <m/>
    <x v="0"/>
    <n v="150"/>
    <n v="100"/>
    <s v="13. Algemene kennisvooruitgang: O&amp;O gefinancierd uit andere bronnen dan AUF"/>
    <x v="1"/>
    <s v="Franse Gemeenschap"/>
    <x v="1"/>
    <x v="13"/>
    <s v="322 Administratie, controle, commissies, jury's..."/>
    <s v="322 Administration, contrôle, commissions, jurys..."/>
    <x v="6"/>
    <n v="150"/>
  </r>
  <r>
    <s v="Provision pour revalorisation des bourses de_x000a_recherche dans le cadre de l'accord sectoriel_x000a_2019-2020"/>
    <s v="Provision pour revalorisation des bourses de_x000a_recherche dans le cadre de l'accord sectoriel_x000a_2019-2020"/>
    <n v="45310102"/>
    <m/>
    <x v="0"/>
    <n v="2012"/>
    <n v="100"/>
    <s v="13. Algemene kennisvooruitgang: O&amp;O gefinancierd uit andere bronnen dan AUF"/>
    <x v="1"/>
    <s v="Franse Gemeenschap"/>
    <x v="1"/>
    <x v="13"/>
    <s v="321 Subsidies reizen, beurzen, congressen, publikaties, tentoonstellingen..."/>
    <s v="321 Subventions, voyages, bourses, congrès, publications, expositions..."/>
    <x v="6"/>
    <n v="2012"/>
  </r>
  <r>
    <s v="Recherche en Art"/>
    <s v="Recherche en Art"/>
    <n v="45334001"/>
    <m/>
    <x v="0"/>
    <n v="270"/>
    <n v="100"/>
    <s v="13. Algemene kennisvooruitgang: O&amp;O gefinancierd uit andere bronnen dan AUF"/>
    <x v="1"/>
    <s v="Franse Gemeenschap"/>
    <x v="1"/>
    <x v="13"/>
    <s v="120 Werking universiteiten (andere dan 110)"/>
    <s v="120 Fonctionnement universités (autres que 110)"/>
    <x v="4"/>
    <n v="270"/>
  </r>
  <r>
    <s v="Observatoire de la recherche et des carrières scientifiques"/>
    <s v="Observatoire de la recherche et des carrières scientifiques"/>
    <n v="45334101"/>
    <m/>
    <x v="0"/>
    <n v="250"/>
    <n v="100"/>
    <s v="13. Algemene kennisvooruitgang: O&amp;O gefinancierd uit andere bronnen dan AUF"/>
    <x v="1"/>
    <s v="Franse Gemeenschap"/>
    <x v="1"/>
    <x v="13"/>
    <s v="120 Werking universiteiten (andere dan 110)"/>
    <s v="120 Fonctionnement universités (autres que 110)"/>
    <x v="4"/>
    <n v="250"/>
  </r>
  <r>
    <s v="Subvention légale FNRS"/>
    <s v="Subvention légale FNRS"/>
    <n v="45334104"/>
    <m/>
    <x v="0"/>
    <n v="92640"/>
    <n v="100"/>
    <s v="13. Algemene kennisvooruitgang: O&amp;O gefinancierd uit andere bronnen dan AUF"/>
    <x v="1"/>
    <s v="Franse Gemeenschap"/>
    <x v="1"/>
    <x v="13"/>
    <s v="510 NFWO - Nationaal Fonds voor Wetenschappelijk Onderzoek"/>
    <s v="510 FNRS - Fonds national de Recherche scientifique"/>
    <x v="2"/>
    <n v="92640"/>
  </r>
  <r>
    <s v="Subvention légale Fonds EOS (ex PAI)"/>
    <s v="Subvention au F.R.S. - FNRS pour la gestion opérationnelle des Pôles d'Attraction Interuniversitaires fonds EOS (ex-PAI)"/>
    <n v="45334105"/>
    <m/>
    <x v="0"/>
    <n v="14603"/>
    <n v="100"/>
    <s v="13. Algemene kennisvooruitgang: O&amp;O gefinancierd uit andere bronnen dan AUF"/>
    <x v="1"/>
    <s v="Franse Gemeenschap"/>
    <x v="1"/>
    <x v="13"/>
    <s v="510 NFWO - Nationaal Fonds voor Wetenschappelijk Onderzoek"/>
    <s v="510 FNRS - Fonds national de Recherche scientifique"/>
    <x v="2"/>
    <n v="14603"/>
  </r>
  <r>
    <s v="Subvention légale FRIA"/>
    <s v="Subvention légale FRIA"/>
    <n v="45334107"/>
    <m/>
    <x v="0"/>
    <n v="13612"/>
    <n v="100"/>
    <s v="13. Algemene kennisvooruitgang: O&amp;O gefinancierd uit andere bronnen dan AUF"/>
    <x v="1"/>
    <s v="Franse Gemeenschap"/>
    <x v="1"/>
    <x v="13"/>
    <s v="450 Specialisatiebeurzen (ex-IWONL)"/>
    <s v="450 Bourses de spécialisation (ex-IRSIA)"/>
    <x v="0"/>
    <n v="13612"/>
  </r>
  <r>
    <s v="Subvention légale FRESH"/>
    <s v="Subvention légale FRESH"/>
    <n v="45334109"/>
    <m/>
    <x v="0"/>
    <n v="5793"/>
    <n v="100"/>
    <s v="13. Algemene kennisvooruitgang: O&amp;O gefinancierd uit andere bronnen dan AUF"/>
    <x v="1"/>
    <s v="Franse Gemeenschap"/>
    <x v="1"/>
    <x v="13"/>
    <s v="550 ICM - Interuniversitaire College voor Doctoraatsstudies in de Managementwetenschappen"/>
    <s v="550 CIM - Collège interuniversitaire d'Etudes doctorales dans les Sciences du Management"/>
    <x v="2"/>
    <n v="5793"/>
  </r>
  <r>
    <s v="Subvention légale FRSFC"/>
    <s v="Subvention légale FRSFC"/>
    <n v="45334110"/>
    <m/>
    <x v="0"/>
    <n v="17466"/>
    <n v="100"/>
    <s v="13. Algemene kennisvooruitgang: O&amp;O gefinancierd uit andere bronnen dan AUF"/>
    <x v="1"/>
    <s v="Franse Gemeenschap"/>
    <x v="1"/>
    <x v="13"/>
    <s v="520 FCFO - Fonds voor Collectief Fundamenteel Onderzoek-initiatief navorsers"/>
    <s v="520 FRFC - Fonds de la Recherche fondamentale collective-initiative chercheurs"/>
    <x v="2"/>
    <n v="17466"/>
  </r>
  <r>
    <s v="Academie Royale des Sciences, Lettres et Beaux-Arts (ARSLB)"/>
    <s v="Academie Royale des Sciences, Lettres et Beaux-Arts (ARSLB)"/>
    <s v="46(6101excl)"/>
    <m/>
    <x v="0"/>
    <n v="1872"/>
    <n v="75"/>
    <s v="13. Algemene kennisvooruitgang: O&amp;O gefinancierd uit andere bronnen dan AUF"/>
    <x v="1"/>
    <s v="Franse Gemeenschap"/>
    <x v="1"/>
    <x v="13"/>
    <s v="220 Academies"/>
    <s v="220 Académies"/>
    <x v="5"/>
    <n v="1404"/>
  </r>
  <r>
    <s v="Serv.commissaires &amp; Délégués Gouvt/Univ."/>
    <s v="Serv.commissaires &amp; Délégués Gouvt/Univ."/>
    <n v="54011101"/>
    <m/>
    <x v="0"/>
    <n v="875"/>
    <n v="25"/>
    <s v="13. Algemene kennisvooruitgang: O&amp;O gefinancierd uit andere bronnen dan AUF"/>
    <x v="1"/>
    <s v="Franse Gemeenschap"/>
    <x v="1"/>
    <x v="13"/>
    <s v="322 Administratie, controle, commissies, jury's..."/>
    <s v="322 Administration, contrôle, commissions, jurys..."/>
    <x v="6"/>
    <n v="218.75"/>
  </r>
  <r>
    <s v="Rémunérations et allocations quelconques de personnes des cellules des Commissaires et Délégués du Gouvernement"/>
    <s v="Rémunérations et allocations quelconques de personnes des cellules des Commissaires et Délégués du Gouvernement"/>
    <n v="54011102"/>
    <m/>
    <x v="0"/>
    <n v="46"/>
    <n v="25"/>
    <s v="13. Algemene kennisvooruitgang: O&amp;O gefinancierd uit andere bronnen dan AUF"/>
    <x v="1"/>
    <s v="Franse Gemeenschap"/>
    <x v="1"/>
    <x v="13"/>
    <s v="322 Administratie, controle, commissies, jury's..."/>
    <s v="322 Administration, contrôle, commissions, jurys..."/>
    <x v="6"/>
    <n v="11.5"/>
  </r>
  <r>
    <s v="Serv.commissaires &amp; Délégués Gouvt/Univ."/>
    <s v="Serv.commissaires &amp; Délégués Gouvt/Univ."/>
    <n v="54011201"/>
    <m/>
    <x v="0"/>
    <n v="716"/>
    <n v="25"/>
    <s v="13. Algemene kennisvooruitgang: O&amp;O gefinancierd uit andere bronnen dan AUF"/>
    <x v="1"/>
    <s v="Franse Gemeenschap"/>
    <x v="1"/>
    <x v="13"/>
    <s v="322 Administratie, controle, commissies, jury's..."/>
    <s v="322 Administration, contrôle, commissions, jurys..."/>
    <x v="6"/>
    <n v="179"/>
  </r>
  <r>
    <s v="Serv.commissaires &amp; Délégués Gouvt/Univ."/>
    <s v="Serv.commissaires &amp; Délégués Gouvt/Univ."/>
    <n v="54011202"/>
    <m/>
    <x v="0"/>
    <n v="250"/>
    <n v="25"/>
    <s v="13. Algemene kennisvooruitgang: O&amp;O gefinancierd uit andere bronnen dan AUF"/>
    <x v="1"/>
    <s v="Franse Gemeenschap"/>
    <x v="1"/>
    <x v="13"/>
    <s v="322 Administratie, controle, commissies, jury's..."/>
    <s v="322 Administration, contrôle, commissions, jurys..."/>
    <x v="6"/>
    <n v="62.5"/>
  </r>
  <r>
    <s v="Universités de la communauté-alloc. de fonct."/>
    <s v="Universités de la communauté-alloc. de fonct."/>
    <s v="54104112à17"/>
    <m/>
    <x v="0"/>
    <n v="261355"/>
    <n v="25"/>
    <s v="12. Algemene kennisvooruitgang: O&amp;O gefinancierd uit algemene universiteitsfondsen (AUF)"/>
    <x v="3"/>
    <s v="Franse Gemeenschap"/>
    <x v="1"/>
    <x v="13"/>
    <s v="112 Werkingsuitkering Franstalige instellingen"/>
    <s v="112 Allocation de fonctionnement institutions francophones"/>
    <x v="4"/>
    <n v="65338.75"/>
  </r>
  <r>
    <s v="Subvention C.H.U."/>
    <s v="Subvention C.H.U."/>
    <n v="54114116"/>
    <m/>
    <x v="0"/>
    <n v="8924"/>
    <n v="25"/>
    <s v="12. Algemene kennisvooruitgang: O&amp;O gefinancierd uit algemene universiteitsfondsen (AUF)"/>
    <x v="3"/>
    <s v="Franse Gemeenschap"/>
    <x v="1"/>
    <x v="13"/>
    <s v="145 Bijzondere kredietlijnen (niet harmoniseerbaar)"/>
    <s v="145 Lignes de crédit particulières (non harmonisables)"/>
    <x v="4"/>
    <n v="2231"/>
  </r>
  <r>
    <s v="Subvention K CHU-Ulg"/>
    <s v="Subvention K CHU-Ulg"/>
    <n v="54116101"/>
    <m/>
    <x v="0"/>
    <n v="2297"/>
    <n v="25"/>
    <s v="12. Algemene kennisvooruitgang: O&amp;O gefinancierd uit algemene universiteitsfondsen (AUF)"/>
    <x v="3"/>
    <s v="Franse Gemeenschap"/>
    <x v="1"/>
    <x v="13"/>
    <s v="144 Academische ziekenhuizen"/>
    <s v="144 Hôpitaux académiques"/>
    <x v="4"/>
    <n v="574.25"/>
  </r>
  <r>
    <s v="Subventions sociales Univ. CFB"/>
    <s v="Subventions sociales Univ. CFB"/>
    <n v="54134115"/>
    <m/>
    <x v="0"/>
    <n v="9292"/>
    <n v="25"/>
    <s v="12. Algemene kennisvooruitgang: O&amp;O gefinancierd uit algemene universiteitsfondsen (AUF)"/>
    <x v="3"/>
    <s v="Franse Gemeenschap"/>
    <x v="1"/>
    <x v="13"/>
    <s v="112 Werkingsuitkering Franstalige instellingen"/>
    <s v="112 Allocation de fonctionnement institutions francophones"/>
    <x v="4"/>
    <n v="2323"/>
  </r>
  <r>
    <s v="Art. 34 loi 27/07/71"/>
    <s v="Art. 34 loi 27/07/71"/>
    <n v="54204402"/>
    <m/>
    <x v="0"/>
    <n v="9224"/>
    <n v="25"/>
    <s v="12. Algemene kennisvooruitgang: O&amp;O gefinancierd uit algemene universiteitsfondsen (AUF)"/>
    <x v="3"/>
    <s v="Franse Gemeenschap"/>
    <x v="1"/>
    <x v="13"/>
    <s v="145 Bijzondere kredietlijnen (niet harmoniseerbaar)"/>
    <s v="145 Lignes de crédit particulières (non harmonisables)"/>
    <x v="4"/>
    <n v="2306"/>
  </r>
  <r>
    <s v="Subvention Institut Univ. Etude Judaisme M.Buber"/>
    <s v="Subvention Institut Univ. Etude Judaisme M.Buber"/>
    <n v="54214405"/>
    <m/>
    <x v="0"/>
    <n v="152"/>
    <n v="25"/>
    <s v="13. Algemene kennisvooruitgang: O&amp;O gefinancierd uit andere bronnen dan AUF"/>
    <x v="1"/>
    <s v="Franse Gemeenschap"/>
    <x v="1"/>
    <x v="13"/>
    <s v="128 Universitair Instituut voor de Studie van het Jodendom - Martin Buber"/>
    <s v="128 Institut universitaire pour l'étude du judaïsme - Martin Buber"/>
    <x v="4"/>
    <n v="38"/>
  </r>
  <r>
    <s v="Subventions sociales Univ. Subventionnées"/>
    <s v="Subventions sociales Univ. Subventionnées"/>
    <n v="54224403"/>
    <m/>
    <x v="0"/>
    <n v="20981"/>
    <n v="25"/>
    <s v="12. Algemene kennisvooruitgang: O&amp;O gefinancierd uit algemene universiteitsfondsen (AUF)"/>
    <x v="3"/>
    <s v="Franse Gemeenschap"/>
    <x v="1"/>
    <x v="13"/>
    <s v="112 Werkingsuitkering Franstalige instellingen"/>
    <s v="112 Allocation de fonctionnement institutions francophones"/>
    <x v="4"/>
    <n v="5245.25"/>
  </r>
  <r>
    <s v="Universités libres-alloc. de fonct."/>
    <s v="Universités libres-alloc. de fonct."/>
    <s v="54234412à17"/>
    <m/>
    <x v="0"/>
    <n v="513280"/>
    <n v="25"/>
    <s v="12. Algemene kennisvooruitgang: O&amp;O gefinancierd uit algemene universiteitsfondsen (AUF)"/>
    <x v="3"/>
    <s v="Franse Gemeenschap"/>
    <x v="1"/>
    <x v="13"/>
    <s v="112 Werkingsuitkering Franstalige instellingen"/>
    <s v="112 Allocation de fonctionnement institutions francophones"/>
    <x v="4"/>
    <n v="128320"/>
  </r>
  <r>
    <s v="Achats biens non durables &amp; services"/>
    <s v="Achats biens non durables &amp; services"/>
    <n v="54411201"/>
    <m/>
    <x v="0"/>
    <n v="20"/>
    <n v="25"/>
    <s v="13. Algemene kennisvooruitgang: O&amp;O gefinancierd uit andere bronnen dan AUF"/>
    <x v="1"/>
    <s v="Franse Gemeenschap"/>
    <x v="1"/>
    <x v="13"/>
    <s v="323 Subsidies aan instellingen en verenigingen n.e.g."/>
    <s v="323 Subventions aux institutions et associations n.c.a."/>
    <x v="6"/>
    <n v="5"/>
  </r>
  <r>
    <s v="Subvention Promotion Univ."/>
    <s v="Subvention Promotion Univ."/>
    <n v="54413301"/>
    <m/>
    <x v="0"/>
    <n v="43"/>
    <n v="15"/>
    <s v="12. Algemene kennisvooruitgang: O&amp;O gefinancierd uit algemene universiteitsfondsen (AUF)"/>
    <x v="3"/>
    <s v="Franse Gemeenschap"/>
    <x v="1"/>
    <x v="13"/>
    <s v="324 Subsidies voor studies, enquêtes, expertise-contracten, onderzoekcontracten, acties n.e.g."/>
    <s v="324 Subventions pour études, enquêtes, contrats d'expertise, contrats de recherche, actions n.c.a."/>
    <x v="6"/>
    <n v="6.45"/>
  </r>
  <r>
    <s v="Fonct. Cent.rech.Mét. ULg (frais de fonctionnement)"/>
    <s v="Fonct. Cent.rech.Mét. ULg (frais de fonctionnement)"/>
    <n v="54433315"/>
    <m/>
    <x v="0"/>
    <n v="168"/>
    <n v="25"/>
    <s v="06. Industriële productie en technologie"/>
    <x v="0"/>
    <s v="Franse Gemeenschap"/>
    <x v="1"/>
    <x v="13"/>
    <s v="211 Basisfinanciering, werking, investeringen van de WI"/>
    <s v="211 Financement de base, fonctionnement, investissements des IS"/>
    <x v="5"/>
    <n v="42"/>
  </r>
  <r>
    <s v="Subvention Fac.Théolo.protest.Bxl. "/>
    <s v="Subvention Fac.Théolo.protest.Bxl. "/>
    <n v="54434414"/>
    <m/>
    <x v="0"/>
    <n v="194"/>
    <n v="25"/>
    <s v="12. Algemene kennisvooruitgang: O&amp;O gefinancierd uit algemene universiteitsfondsen (AUF)"/>
    <x v="3"/>
    <s v="Franse Gemeenschap"/>
    <x v="1"/>
    <x v="13"/>
    <s v="124 Universitaire Faculteit voor Protestantse Godgeleerdheid"/>
    <s v="124 Faculté universitaire de théologie protestante"/>
    <x v="4"/>
    <n v="48.5"/>
  </r>
  <r>
    <s v="Bibliothèque virtuelle"/>
    <s v="Bibliothèque virtuelle"/>
    <n v="54454002"/>
    <m/>
    <x v="0"/>
    <n v="223"/>
    <n v="100"/>
    <s v="13. Algemene kennisvooruitgang: O&amp;O gefinancierd uit andere bronnen dan AUF"/>
    <x v="1"/>
    <s v="Franse Gemeenschap"/>
    <x v="1"/>
    <x v="13"/>
    <s v="112 Werkingsuitkering Franstalige instellingen"/>
    <s v="112 Allocation de fonctionnement institutions francophones"/>
    <x v="4"/>
    <n v="223"/>
  </r>
  <r>
    <s v="Subvention au centre de formation continue"/>
    <s v="Subvention au centre de formation continue"/>
    <n v="54454003"/>
    <m/>
    <x v="0"/>
    <n v="275"/>
    <n v="25"/>
    <s v="12. Algemene kennisvooruitgang: O&amp;O gefinancierd uit algemene universiteitsfondsen (AUF)"/>
    <x v="3"/>
    <s v="Franse Gemeenschap"/>
    <x v="1"/>
    <x v="13"/>
    <s v="124 Universitaire Faculteit voor Protestantse Godgeleerdheid"/>
    <s v="124 Faculté universitaire de théologie protestante"/>
    <x v="4"/>
    <n v="68.75"/>
  </r>
  <r>
    <s v="Amort. Invst. Immo. Univ."/>
    <s v="Amort. Invst. Immo. Univ."/>
    <s v="8601DETTE"/>
    <m/>
    <x v="0"/>
    <n v="7"/>
    <n v="25"/>
    <s v="13. Algemene kennisvooruitgang: O&amp;O gefinancierd uit andere bronnen dan AUF"/>
    <x v="1"/>
    <s v="Franse Gemeenschap"/>
    <x v="1"/>
    <x v="13"/>
    <s v="145 Bijzondere kredietlijnen (niet harmoniseerbaar)"/>
    <s v="145 Lignes de crédit particulières (non harmonisables)"/>
    <x v="4"/>
    <n v="1.75"/>
  </r>
  <r>
    <s v="Allerhande uitgaven mbt acties ter verbetering vd werking van Justitie"/>
    <s v="Dépenses de toute nature relat. aux actions pour l'amélioration du fonct. de la Justice"/>
    <s v="125803123900"/>
    <s v="12  JUSTITIE"/>
    <x v="2"/>
    <n v="104"/>
    <n v="100"/>
    <s v="11. Politieke en sociale systemen, structuren en processen"/>
    <x v="7"/>
    <s v="Federale overheid"/>
    <x v="2"/>
    <x v="13"/>
    <s v="410 O&amp;O-programma's en -projecten (subsidies en terugvorderbare voorschotten)"/>
    <s v="410 Programmes et projets de R&amp;D (subventions et avances récupérables)"/>
    <x v="0"/>
    <n v="104"/>
  </r>
  <r>
    <s v="Dotatie aan NICC"/>
    <s v="Dotation à l'INCC"/>
    <s v="126211410100"/>
    <s v="12  JUSTITIE"/>
    <x v="2"/>
    <n v="10249"/>
    <n v="55"/>
    <s v="11. Politieke en sociale systemen, structuren en processen"/>
    <x v="7"/>
    <s v="Federale overheid"/>
    <x v="2"/>
    <x v="13"/>
    <s v="211 Basisfinanciering, werking, investeringen van de WI"/>
    <s v="211 Financement de base, fonctionnement, investissements des IS"/>
    <x v="5"/>
    <n v="5636.95"/>
  </r>
  <r>
    <s v="Wetenschappelijk onderzoek - veiligheid vd burgers"/>
    <s v="Recherche scientifique - sécurité des citoyens"/>
    <s v="135611124000"/>
    <s v="13  BINNENLANDSE ZAKEN"/>
    <x v="3"/>
    <n v="392"/>
    <n v="100"/>
    <s v="11. Politieke en sociale systemen, structuren en processen"/>
    <x v="7"/>
    <s v="Federale overheid"/>
    <x v="2"/>
    <x v="13"/>
    <s v="410 O&amp;O-programma's en -projecten (subsidies en terugvorderbare voorschotten)"/>
    <s v="410 Programmes et projets de R&amp;D (subventions et avances récupérables)"/>
    <x v="0"/>
    <n v="392"/>
  </r>
  <r>
    <s v="Bijdragen van België aan buitenlandse organismen in het kader vh Wetenschapsbeleid"/>
    <s v="Contributions de la Belgique à des organismes internationaux dans le cadre de la Politique scientifique"/>
    <s v="145311354001"/>
    <s v="14  BUITENLANDSE ZAKEN, BUITENLANDSE HANDEL EN ONTWIKKELINGSSAMENWERKING"/>
    <x v="4"/>
    <n v="4980"/>
    <n v="94.218435097847006"/>
    <s v="05. Energie"/>
    <x v="12"/>
    <s v="Federale overheid"/>
    <x v="2"/>
    <x v="13"/>
    <s v="720 Andere Belgische bijdragen aan internationale organisaties, instellingen en verenigingen"/>
    <s v="720 Autres contributions belges aux organisations, institutions et associations internationales"/>
    <x v="3"/>
    <n v="4692.0780678727806"/>
  </r>
  <r>
    <s v="Bijdragen van België aan buitenlandse organismen in het kader vh Wetenschapsbeleid"/>
    <s v="Contributions de la Belgique à des organismes internationaux dans le cadre de la Politique scientifique"/>
    <s v="145311354001"/>
    <s v="14  BUITENLANDSE ZAKEN, BUITENLANDSE HANDEL EN ONTWIKKELINGSSAMENWERKING"/>
    <x v="4"/>
    <n v="4980"/>
    <n v="5.78156490215299"/>
    <s v="13. Algemene kennisvooruitgang: O&amp;O gefinancierd uit andere bronnen dan AUF"/>
    <x v="1"/>
    <s v="Federale overheid"/>
    <x v="2"/>
    <x v="13"/>
    <s v="720 Andere Belgische bijdragen aan internationale organisaties, instellingen en verenigingen"/>
    <s v="720 Autres contributions belges aux organisations, institutions et associations internationales"/>
    <x v="3"/>
    <n v="287.92193212721889"/>
  </r>
  <r>
    <s v="Toelagen aan het KMMA (ex BA 54 22 41.30.38)"/>
    <s v="Subsides au MRAC (ex BA 54 22 41.30.38)"/>
    <s v="145441413038"/>
    <s v="14  BUITENLANDSE ZAKEN, BUITENLANDSE HANDEL EN ONTWIKKELINGSSAMENWERKING"/>
    <x v="4"/>
    <n v="3640"/>
    <n v="100"/>
    <s v="13. Algemene kennisvooruitgang: O&amp;O gefinancierd uit andere bronnen dan AUF"/>
    <x v="1"/>
    <s v="Federale overheid"/>
    <x v="2"/>
    <x v="13"/>
    <s v="730 Andere programma's en projecten op internationaal vlak"/>
    <s v="730 Autres programmes et projets au niveau international"/>
    <x v="3"/>
    <n v="3640"/>
  </r>
  <r>
    <s v="Steun aan de bijdrage van de ARES tot de realisatie vd doelen vd gemeenschappelijke strategische kaders"/>
    <s v="Soutien à la contribution de l'ARES à la réalisation des cibles des cadres stratégiques communs"/>
    <s v="145441452401"/>
    <s v="14  BUITENLANDSE ZAKEN, BUITENLANDSE HANDEL EN ONTWIKKELINGSSAMENWERKING"/>
    <x v="4"/>
    <n v="29767"/>
    <n v="55"/>
    <s v="11. Politieke en sociale systemen, structuren en processen"/>
    <x v="7"/>
    <s v="Federale overheid"/>
    <x v="2"/>
    <x v="13"/>
    <s v="730 Andere programma's en projecten op internationaal vlak"/>
    <s v="730 Autres programmes et projets au niveau international"/>
    <x v="3"/>
    <n v="16371.85"/>
  </r>
  <r>
    <s v="Steun aan de bijdrage van de VLIR tot de realisatie vd doelen vd gemeenschappelijke strategische kaders"/>
    <s v="Soutien à la contribution du VLIR à la réalisation des cibles des cadres stratégiques communs"/>
    <s v="145441452501"/>
    <s v="14  BUITENLANDSE ZAKEN, BUITENLANDSE HANDEL EN ONTWIKKELINGSSAMENWERKING"/>
    <x v="4"/>
    <n v="31922"/>
    <n v="55"/>
    <s v="11. Politieke en sociale systemen, structuren en processen"/>
    <x v="7"/>
    <s v="Federale overheid"/>
    <x v="2"/>
    <x v="13"/>
    <s v="730 Andere programma's en projecten op internationaal vlak"/>
    <s v="730 Autres programmes et projets au niveau international"/>
    <x v="3"/>
    <n v="17557.099999999999"/>
  </r>
  <r>
    <s v="Toelagen aan het Instituut voor Tropische Geneeskunde (ex BA 54 22 45.25.39)"/>
    <s v="subsides à l'Institut de Médecine Tropicale (ex BA 54 22 45.25.39)"/>
    <s v="145441452539"/>
    <s v="14  BUITENLANDSE ZAKEN, BUITENLANDSE HANDEL EN ONTWIKKELINGSSAMENWERKING"/>
    <x v="4"/>
    <n v="13416"/>
    <n v="100"/>
    <s v="07. Gezondheid"/>
    <x v="4"/>
    <s v="Federale overheid"/>
    <x v="2"/>
    <x v="13"/>
    <s v="730 Andere programma's en projecten op internationaal vlak"/>
    <s v="730 Autres programmes et projets au niveau international"/>
    <x v="3"/>
    <n v="13416"/>
  </r>
  <r>
    <s v="Vrijwillige meerjarige bijdragen aan onder.progr. inzake landbouw op touw gezet door internat. en regionale organis. t.v.v. de lage-inkomenslanden en ondersteunende activiteiten"/>
    <s v="Contributions volontaires pluriannuelles aux progr. de rech. agricole mis en oeuvre par les organ. internat. et région. en faveur des pays à faible revenu et activités de soutien"/>
    <s v="145442354006"/>
    <s v="14  BUITENLANDSE ZAKEN, BUITENLANDSE HANDEL EN ONTWIKKELINGSSAMENWERKING"/>
    <x v="4"/>
    <n v="2500"/>
    <n v="100"/>
    <s v="11. Politieke en sociale systemen, structuren en processen"/>
    <x v="7"/>
    <s v="Federale overheid"/>
    <x v="2"/>
    <x v="13"/>
    <s v="730 Andere programma's en projecten op internationaal vlak"/>
    <s v="730 Autres programmes et projets au niveau international"/>
    <x v="3"/>
    <n v="2500"/>
  </r>
  <r>
    <s v="Bezoldigingen militair personeel"/>
    <s v="Rémunérations du personnel militaire"/>
    <s v="166111000300"/>
    <s v="16  LANDSVERDEDIGING"/>
    <x v="5"/>
    <n v="23963"/>
    <n v="55"/>
    <s v="14. Landsverdediging"/>
    <x v="13"/>
    <s v="Federale overheid"/>
    <x v="2"/>
    <x v="13"/>
    <s v="211 Basisfinanciering, werking, investeringen van de WI"/>
    <s v="211 Financement de base, fonctionnement, investissements des IS"/>
    <x v="5"/>
    <n v="13179.65"/>
  </r>
  <r>
    <s v="Bezoldigingen burger statutair personeel"/>
    <s v="Rémunérations du personnel civil statutaire"/>
    <s v="166211000300"/>
    <s v="16  LANDSVERDEDIGING"/>
    <x v="5"/>
    <n v="6253"/>
    <n v="55"/>
    <s v="14. Landsverdediging"/>
    <x v="13"/>
    <s v="Federale overheid"/>
    <x v="2"/>
    <x v="13"/>
    <s v="211 Basisfinanciering, werking, investeringen van de WI"/>
    <s v="211 Financement de base, fonctionnement, investissements des IS"/>
    <x v="5"/>
    <n v="3439.15"/>
  </r>
  <r>
    <s v="Bezoldigingen burger niet statutair personeel"/>
    <s v="Rémunérations du personnel civil non statutaire"/>
    <s v="166211000400"/>
    <s v="16  LANDSVERDEDIGING"/>
    <x v="5"/>
    <n v="99"/>
    <n v="55"/>
    <s v="14. Landsverdediging"/>
    <x v="13"/>
    <s v="Federale overheid"/>
    <x v="2"/>
    <x v="13"/>
    <s v="211 Basisfinanciering, werking, investeringen van de WI"/>
    <s v="211 Financement de base, fonctionnement, investissements des IS"/>
    <x v="5"/>
    <n v="54.45"/>
  </r>
  <r>
    <s v="Aankoop van diensten en niet duurzamen goederen (niet informatica)"/>
    <s v="Achat de biens non durables et de service (hors informatique)"/>
    <s v="166312110100"/>
    <s v="16  LANDSVERDEDIGING"/>
    <x v="5"/>
    <n v="9309"/>
    <n v="55"/>
    <s v="14. Landsverdediging"/>
    <x v="13"/>
    <s v="Federale overheid"/>
    <x v="2"/>
    <x v="13"/>
    <s v="211 Basisfinanciering, werking, investeringen van de WI"/>
    <s v="211 Financement de base, fonctionnement, investissements des IS"/>
    <x v="5"/>
    <n v="5119.95"/>
  </r>
  <r>
    <s v="Aankoop van diensten en niet duurzamen goederen (informatica)"/>
    <s v="Achat de biens non durables et de service (informatique)"/>
    <s v="166312110400"/>
    <s v="16  LANDSVERDEDIGING"/>
    <x v="5"/>
    <n v="154"/>
    <n v="55"/>
    <s v="14. Landsverdediging"/>
    <x v="13"/>
    <s v="Federale overheid"/>
    <x v="2"/>
    <x v="13"/>
    <s v="211 Basisfinanciering, werking, investeringen van de WI"/>
    <s v="211 Financement de base, fonctionnement, investissements des IS"/>
    <x v="5"/>
    <n v="84.7"/>
  </r>
  <r>
    <s v="Aankoop van divers materieel (niet infomatica)"/>
    <s v="Achat de matériel divers (hors informatique)"/>
    <s v="166474220100"/>
    <s v="16  LANDSVERDEDIGING"/>
    <x v="5"/>
    <n v="310"/>
    <n v="55"/>
    <s v="14. Landsverdediging"/>
    <x v="13"/>
    <s v="Federale overheid"/>
    <x v="2"/>
    <x v="13"/>
    <s v="211 Basisfinanciering, werking, investeringen van de WI"/>
    <s v="211 Financement de base, fonctionnement, investissements des IS"/>
    <x v="5"/>
    <n v="170.5"/>
  </r>
  <r>
    <s v="Aankoop van informaticamaterieel"/>
    <s v="Achat de matériel informatique"/>
    <s v="166474220400"/>
    <s v="16  LANDSVERDEDIGING"/>
    <x v="5"/>
    <n v="81"/>
    <n v="55"/>
    <s v="14. Landsverdediging"/>
    <x v="13"/>
    <s v="Federale overheid"/>
    <x v="2"/>
    <x v="13"/>
    <s v="211 Basisfinanciering, werking, investeringen van de WI"/>
    <s v="211 Financement de base, fonctionnement, investissements des IS"/>
    <x v="5"/>
    <n v="44.55"/>
  </r>
  <r>
    <s v="Bezoldigingen niet statutair personeel"/>
    <s v="Rénumérations personnel non statutaire"/>
    <s v="167111000400"/>
    <s v="16  LANDSVERDEDIGING"/>
    <x v="5"/>
    <n v="1768"/>
    <n v="55"/>
    <s v="14. Landsverdediging"/>
    <x v="13"/>
    <s v="Federale overheid"/>
    <x v="2"/>
    <x v="13"/>
    <s v="211 Basisfinanciering, werking, investeringen van de WI"/>
    <s v="211 Financement de base, fonctionnement, investissements des IS"/>
    <x v="5"/>
    <n v="972.4"/>
  </r>
  <r>
    <s v="Progr. wet. onderzoek : Lopende aankopen van goederen en diensten"/>
    <s v="Progr. rech. sc. : achats courants de biens et de services"/>
    <s v="167212110100"/>
    <s v="16  LANDSVERDEDIGING"/>
    <x v="5"/>
    <n v="2015"/>
    <n v="100"/>
    <s v="14. Landsverdediging"/>
    <x v="13"/>
    <s v="Federale overheid"/>
    <x v="2"/>
    <x v="13"/>
    <s v="314 Subsidies voor studies, enquêtes, onderzoek-contracten, acties n.e.g."/>
    <s v="314 Subventions pour études, enquêtes, contrats de recherche, actions n.c.a."/>
    <x v="6"/>
    <n v="2015"/>
  </r>
  <r>
    <s v="Subsidie"/>
    <s v="Subvention"/>
    <s v="167241400400"/>
    <s v="16  LANDSVERDEDIGING"/>
    <x v="5"/>
    <n v="4096"/>
    <n v="55"/>
    <s v="14. Landsverdediging"/>
    <x v="13"/>
    <s v="Federale overheid"/>
    <x v="2"/>
    <x v="13"/>
    <s v="314 Subsidies voor studies, enquêtes, onderzoek-contracten, acties n.e.g."/>
    <s v="314 Subventions pour études, enquêtes, contrats de recherche, actions n.c.a."/>
    <x v="6"/>
    <n v="2252.8000000000002"/>
  </r>
  <r>
    <s v="Progr. wet. onderzoek : aankoop van militaire middelen"/>
    <s v="Progr. rech. sc. : acqu. et rénouv. de moyens spécifiquem. militaires"/>
    <s v="167374220100"/>
    <s v="16  LANDSVERDEDIGING"/>
    <x v="5"/>
    <n v="469"/>
    <n v="100"/>
    <s v="14. Landsverdediging"/>
    <x v="13"/>
    <s v="Federale overheid"/>
    <x v="2"/>
    <x v="13"/>
    <s v="314 Subsidies voor studies, enquêtes, onderzoek-contracten, acties n.e.g."/>
    <s v="314 Subventions pour études, enquêtes, contrats de recherche, actions n.c.a."/>
    <x v="6"/>
    <n v="469"/>
  </r>
  <r>
    <s v="War Heritage Institute"/>
    <s v="War Heritage Institute"/>
    <s v="169441400300"/>
    <s v="16  LANDSVERDEDIGING"/>
    <x v="5"/>
    <n v="12907"/>
    <n v="55"/>
    <s v="13. Algemene kennisvooruitgang: O&amp;O gefinancierd uit andere bronnen dan AUF"/>
    <x v="1"/>
    <s v="Federale overheid"/>
    <x v="2"/>
    <x v="13"/>
    <s v="211 Basisfinanciering, werking, investeringen van de WI"/>
    <s v="211 Financement de base, fonctionnement, investissements des IS"/>
    <x v="5"/>
    <n v="7098.85"/>
  </r>
  <r>
    <s v="Studies en onderzoeken gehandicaptenbeleid"/>
    <s v="Etudes et recherches politiques des handicapés"/>
    <s v="245521121102"/>
    <s v="24  SOCIALE ZEKERHEID"/>
    <x v="8"/>
    <n v="38"/>
    <n v="100"/>
    <s v="11. Politieke en sociale systemen, structuren en processen"/>
    <x v="7"/>
    <s v="Federale overheid"/>
    <x v="2"/>
    <x v="13"/>
    <s v="410 O&amp;O-programma's en -projecten (subsidies en terugvorderbare voorschotten)"/>
    <s v="410 Programmes et projets de R&amp;D (subventions et avances récupérables)"/>
    <x v="0"/>
    <n v="38"/>
  </r>
  <r>
    <s v="Beleidsondersteuning-studies; evolutie sociale bescherming"/>
    <s v="Appui stratégique-études; evolution protection sociale"/>
    <s v="245711122129"/>
    <s v="24  SOCIALE ZEKERHEID"/>
    <x v="8"/>
    <n v="643"/>
    <n v="100"/>
    <s v="11. Politieke en sociale systemen, structuren en processen"/>
    <x v="7"/>
    <s v="Federale overheid"/>
    <x v="2"/>
    <x v="13"/>
    <s v="410 O&amp;O-programma's en -projecten (subsidies en terugvorderbare voorschotten)"/>
    <s v="410 Programmes et projets de R&amp;D (subventions et avances récupérables)"/>
    <x v="0"/>
    <n v="643"/>
  </r>
  <r>
    <s v="Bezoldiging Rijkspersoneel (Hoge Gezondheidsraad)"/>
    <s v="Rémunération personnel statutaire (Conseil supérieur de la santé)"/>
    <s v="255621110003"/>
    <s v="25  VOLKSGEZONDHEID, VEILIGHEID VAN DE VOEDSELKETEN EN LEEFMILIEU"/>
    <x v="9"/>
    <n v="1037"/>
    <n v="55"/>
    <s v="07. Gezondheid"/>
    <x v="4"/>
    <s v="Federale overheid"/>
    <x v="2"/>
    <x v="13"/>
    <s v="211 Basisfinanciering, werking, investeringen van de WI"/>
    <s v="211 Financement de base, fonctionnement, investissements des IS"/>
    <x v="5"/>
    <n v="570.35"/>
  </r>
  <r>
    <s v="Bezoldiging niet-statutairen (Hoge Gezondheidsraad)"/>
    <s v="Rémunération personnel non statutaire  (Conseil supérieur de la santé)"/>
    <s v="255621110004"/>
    <s v="25  VOLKSGEZONDHEID, VEILIGHEID VAN DE VOEDSELKETEN EN LEEFMILIEU"/>
    <x v="9"/>
    <n v="551"/>
    <n v="55"/>
    <s v="07. Gezondheid"/>
    <x v="4"/>
    <s v="Federale overheid"/>
    <x v="2"/>
    <x v="13"/>
    <s v="211 Basisfinanciering, werking, investeringen van de WI"/>
    <s v="211 Financement de base, fonctionnement, investissements des IS"/>
    <x v="5"/>
    <n v="303.05"/>
  </r>
  <r>
    <s v="Aankoop niet-duurz. roerende goe.en diensten"/>
    <s v="Acquisition de biens meubles non durables et de services"/>
    <s v="255622121101"/>
    <s v="25  VOLKSGEZONDHEID, VEILIGHEID VAN DE VOEDSELKETEN EN LEEFMILIEU"/>
    <x v="9"/>
    <n v="192"/>
    <n v="55"/>
    <s v="07. Gezondheid"/>
    <x v="4"/>
    <s v="Federale overheid"/>
    <x v="2"/>
    <x v="13"/>
    <s v="211 Basisfinanciering, werking, investeringen van de WI"/>
    <s v="211 Financement de base, fonctionnement, investissements des IS"/>
    <x v="5"/>
    <n v="105.6"/>
  </r>
  <r>
    <s v="Forfaitaire niet-belastbare uitgaven"/>
    <s v="Indemnités fofaitaires non imposables"/>
    <s v="255622121199"/>
    <s v="25  VOLKSGEZONDHEID, VEILIGHEID VAN DE VOEDSELKETEN EN LEEFMILIEU"/>
    <x v="9"/>
    <n v="4"/>
    <n v="55"/>
    <s v="07. Gezondheid"/>
    <x v="4"/>
    <s v="Federale overheid"/>
    <x v="2"/>
    <x v="13"/>
    <s v="211 Basisfinanciering, werking, investeringen van de WI"/>
    <s v="211 Financement de base, fonctionnement, investissements des IS"/>
    <x v="5"/>
    <n v="2.2000000000000002"/>
  </r>
  <r>
    <s v="Aankoop niet-duurz. roerende goe.en diensten"/>
    <s v="Acquisition de biens meubles non durables et de services"/>
    <s v="255623121101"/>
    <s v="25  VOLKSGEZONDHEID, VEILIGHEID VAN DE VOEDSELKETEN EN LEEFMILIEU"/>
    <x v="9"/>
    <n v="40"/>
    <n v="55"/>
    <s v="07. Gezondheid"/>
    <x v="4"/>
    <s v="Federale overheid"/>
    <x v="2"/>
    <x v="13"/>
    <s v="211 Basisfinanciering, werking, investeringen van de WI"/>
    <s v="211 Financement de base, fonctionnement, investissements des IS"/>
    <x v="5"/>
    <n v="22"/>
  </r>
  <r>
    <s v="Forfaitaire niet-belastbare uitgaven"/>
    <s v="Indemnités fofaitaires non imposables"/>
    <s v="255623121199"/>
    <s v="25  VOLKSGEZONDHEID, VEILIGHEID VAN DE VOEDSELKETEN EN LEEFMILIEU"/>
    <x v="9"/>
    <n v="9"/>
    <n v="55"/>
    <s v="07. Gezondheid"/>
    <x v="4"/>
    <s v="Federale overheid"/>
    <x v="2"/>
    <x v="13"/>
    <s v="211 Basisfinanciering, werking, investeringen van de WI"/>
    <s v="211 Financement de base, fonctionnement, investissements des IS"/>
    <x v="5"/>
    <n v="4.95"/>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1061"/>
    <n v="100"/>
    <s v="07. Gezondheid"/>
    <x v="4"/>
    <s v="Federale overheid"/>
    <x v="2"/>
    <x v="13"/>
    <s v="211 Basisfinanciering, werking, investeringen van de WI"/>
    <s v="211 Financement de base, fonctionnement, investissements des IS"/>
    <x v="5"/>
    <n v="1061"/>
  </r>
  <r>
    <s v="Toelage aan wet.onderzoek mbt voedselveiligheid, gezondheidsbeleid en dierenwelzijn"/>
    <s v="Subsides à des rech.scient. en matière de sécurité alimentaire, de politique sanitaire et de bien-être animal"/>
    <s v="255623450001"/>
    <s v="25  VOLKSGEZONDHEID, VEILIGHEID VAN DE VOEDSELKETEN EN LEEFMILIEU"/>
    <x v="9"/>
    <n v="760"/>
    <n v="100"/>
    <s v="07. Gezondheid"/>
    <x v="4"/>
    <s v="Federale overheid"/>
    <x v="2"/>
    <x v="13"/>
    <s v="211 Basisfinanciering, werking, investeringen van de WI"/>
    <s v="211 Financement de base, fonctionnement, investissements des IS"/>
    <x v="5"/>
    <n v="760"/>
  </r>
  <r>
    <s v="Toelage aan wet.onderzoek mbt voedselveiligheid, gezondheidsbeleid en dierenwelzijn"/>
    <s v="Subsides à des rech.scient. en matière de sécurité alimentaire, de politique sanitaire et de bien-être animal"/>
    <s v="255623450002"/>
    <s v="25  VOLKSGEZONDHEID, VEILIGHEID VAN DE VOEDSELKETEN EN LEEFMILIEU"/>
    <x v="9"/>
    <n v="1860"/>
    <n v="100"/>
    <s v="07. Gezondheid"/>
    <x v="4"/>
    <s v="Federale overheid"/>
    <x v="2"/>
    <x v="13"/>
    <s v="211 Basisfinanciering, werking, investeringen van de WI"/>
    <s v="211 Financement de base, fonctionnement, investissements des IS"/>
    <x v="5"/>
    <n v="1860"/>
  </r>
  <r>
    <s v="Enveloppe geneeskundig wetenschappelijk onderzoek - Franstalige Gemeenschap"/>
    <s v="Enveloppe recherche scientifique médicale"/>
    <s v="255623452401"/>
    <s v="25  VOLKSGEZONDHEID, VEILIGHEID VAN DE VOEDSELKETEN EN LEEFMILIEU"/>
    <x v="9"/>
    <n v="2547"/>
    <n v="100"/>
    <s v="13. Algemene kennisvooruitgang: O&amp;O gefinancierd uit andere bronnen dan AUF"/>
    <x v="1"/>
    <s v="Federale overheid"/>
    <x v="2"/>
    <x v="13"/>
    <s v="540 FGWO - Fonds voor Geneeskundig Wetenschappelijk Onderzoek"/>
    <s v="540 FRSM - Fonds de la Recherche scientifique médicale"/>
    <x v="2"/>
    <n v="2547"/>
  </r>
  <r>
    <s v="Dotatie Sciensano"/>
    <s v="Dotation Sciensano"/>
    <s v="255651414001"/>
    <s v="25  VOLKSGEZONDHEID, VEILIGHEID VAN DE VOEDSELKETEN EN LEEFMILIEU"/>
    <x v="9"/>
    <n v="26430"/>
    <n v="55"/>
    <s v="07. Gezondheid"/>
    <x v="4"/>
    <s v="Federale overheid"/>
    <x v="2"/>
    <x v="13"/>
    <s v="211 Basisfinanciering, werking, investeringen van de WI"/>
    <s v="211 Financement de base, fonctionnement, investissements des IS"/>
    <x v="5"/>
    <n v="14536.5"/>
  </r>
  <r>
    <s v="Economische steun Oost-Europese landen "/>
    <s v="Aide économique aux pays de l'Europe de l'Est"/>
    <s v="324250313221"/>
    <s v="32  ECONOMISCHE ZAKEN"/>
    <x v="10"/>
    <n v="638"/>
    <n v="100"/>
    <s v="05. Energie"/>
    <x v="12"/>
    <s v="Federale overheid"/>
    <x v="2"/>
    <x v="13"/>
    <s v="730 Andere programma's en projecten op internationaal vlak"/>
    <s v="730 Autres programmes et projets au niveau international"/>
    <x v="3"/>
    <n v="638"/>
  </r>
  <r>
    <s v="Bijdrage E.C.K.O.-Genève"/>
    <s v="Cotisation C.E.R.N-Genève"/>
    <s v="324250354007"/>
    <s v="32  ECONOMISCHE ZAKEN"/>
    <x v="10"/>
    <n v="30258"/>
    <n v="100"/>
    <s v="13. Algemene kennisvooruitgang: O&amp;O gefinancierd uit andere bronnen dan AUF"/>
    <x v="1"/>
    <s v="Federale overheid"/>
    <x v="2"/>
    <x v="13"/>
    <s v="730 Andere programma's en projecten op internationaal vlak"/>
    <s v="730 Autres programmes et projets au niveau international"/>
    <x v="3"/>
    <n v="30258"/>
  </r>
  <r>
    <s v="Bijdrage R&amp;D-energieprogramma's"/>
    <s v="Contribution programme's-R&amp;D Energie"/>
    <s v="324250354008"/>
    <s v="32  ECONOMISCHE ZAKEN"/>
    <x v="10"/>
    <n v="155"/>
    <n v="100"/>
    <s v="05. Energie"/>
    <x v="12"/>
    <s v="Federale overheid"/>
    <x v="2"/>
    <x v="13"/>
    <s v="730 Andere programma's en projecten op internationaal vlak"/>
    <s v="730 Autres programmes et projets au niveau international"/>
    <x v="3"/>
    <n v="155"/>
  </r>
  <r>
    <s v="Subsidie aan S.C.K.: werking"/>
    <s v="Subvention au C.E.N.: fonctionnement"/>
    <s v="324250414005"/>
    <s v="32  ECONOMISCHE ZAKEN"/>
    <x v="10"/>
    <n v="53720"/>
    <n v="55"/>
    <s v="05. Energie"/>
    <x v="12"/>
    <s v="Federale overheid"/>
    <x v="2"/>
    <x v="13"/>
    <s v="233 SCK - Studiecentrum voor Kernenergie"/>
    <s v="233 CEN - Centre d'études de l'énergie nucléaire"/>
    <x v="5"/>
    <n v="29546"/>
  </r>
  <r>
    <s v="Toelage aan Belgoprocess in kader van de economische steun aan Oost-Europese landen"/>
    <s v="Subvention à Belgoprocess dans le cadre de l'aide économique au pays de l'Europe de l'Est"/>
    <s v="324250414009"/>
    <s v="32  ECONOMISCHE ZAKEN"/>
    <x v="10"/>
    <n v="200"/>
    <n v="100"/>
    <s v="05. Energie"/>
    <x v="12"/>
    <s v="Federale overheid"/>
    <x v="2"/>
    <x v="13"/>
    <s v="730 Andere programma's en projecten op internationaal vlak"/>
    <s v="730 Autres programmes et projets au niveau international"/>
    <x v="3"/>
    <n v="200"/>
  </r>
  <r>
    <s v="Toelage aan het SCK in kader van de economische steun aan Oost-Europese landen"/>
    <s v="Subvention au CEN dans le cadre de l'aide économique au pays de l'Europe de l'Est"/>
    <s v="324250414010"/>
    <s v="32  ECONOMISCHE ZAKEN"/>
    <x v="10"/>
    <n v="200"/>
    <n v="100"/>
    <s v="05. Energie"/>
    <x v="12"/>
    <s v="Federale overheid"/>
    <x v="2"/>
    <x v="13"/>
    <s v="730 Andere programma's en projecten op internationaal vlak"/>
    <s v="730 Autres programmes et projets au niveau international"/>
    <x v="3"/>
    <n v="200"/>
  </r>
  <r>
    <s v="Subsidie aan I.I.K.W."/>
    <s v="Subvention  l'I.I.S.N."/>
    <s v="324250455001"/>
    <s v="32  ECONOMISCHE ZAKEN"/>
    <x v="10"/>
    <n v="3764"/>
    <n v="100"/>
    <s v="13. Algemene kennisvooruitgang: O&amp;O gefinancierd uit andere bronnen dan AUF"/>
    <x v="1"/>
    <s v="Federale overheid"/>
    <x v="2"/>
    <x v="13"/>
    <s v="530 IIKW - Interuniversitair Instituut voor Kernwetenschappen"/>
    <s v="530 IISN - Institut interuniversitaire des Sciences nucléaires"/>
    <x v="2"/>
    <n v="3764"/>
  </r>
  <r>
    <s v="Subs. Invest. aan I.R.E.(ontruiming/verwerk. radioact. afvalst. en kosten veroorzaakt door de BR2)"/>
    <s v="Subv. pour Investi.  I.R.E. (évacuation et traitement des résidus radioactifs et frais de BR2)"/>
    <s v="324250511107"/>
    <s v="32  ECONOMISCHE ZAKEN"/>
    <x v="10"/>
    <n v="3978"/>
    <n v="16.5"/>
    <s v="06. Industriële productie en technologie"/>
    <x v="0"/>
    <s v="Federale overheid"/>
    <x v="2"/>
    <x v="13"/>
    <s v="232 IRE - Institut national des Radio-Eléments"/>
    <s v="232 IRE - Institut national des Radio-Eléments"/>
    <x v="5"/>
    <n v="656.37"/>
  </r>
  <r>
    <s v="Subs. Invest. aan I.R.E.(ontruiming/verwerk. radioact. afvalst. en kosten veroorzaakt door de BR2)"/>
    <s v="Subv. pour Investi.  I.R.E. (évacuation et traitement des résidus radioactifs et frais de BR2)"/>
    <s v="324250511107"/>
    <s v="32  ECONOMISCHE ZAKEN"/>
    <x v="10"/>
    <n v="3978"/>
    <n v="38.5"/>
    <s v="07. Gezondheid"/>
    <x v="4"/>
    <s v="Federale overheid"/>
    <x v="2"/>
    <x v="13"/>
    <s v="232 IRE - Institut national des Radio-Eléments"/>
    <s v="232 IRE - Institut national des Radio-Eléments"/>
    <x v="5"/>
    <n v="1531.53"/>
  </r>
  <r>
    <s v="Subsidie voor buitengewone Investeringen door S.C.K."/>
    <s v="Subvention pour Investissements exceptionnels par C.E.N."/>
    <s v="324250614103"/>
    <s v="32  ECONOMISCHE ZAKEN"/>
    <x v="10"/>
    <n v="4111"/>
    <n v="55"/>
    <s v="05. Energie"/>
    <x v="12"/>
    <s v="Federale overheid"/>
    <x v="2"/>
    <x v="13"/>
    <s v="233 SCK - Studiecentrum voor Kernenergie"/>
    <s v="233 CEN - Centre d'études de l'énergie nucléaire"/>
    <x v="5"/>
    <n v="2261.0500000000002"/>
  </r>
  <r>
    <s v="SCK fusie onderzoek"/>
    <s v="CEN recherche fusion"/>
    <s v="324280414011"/>
    <s v="32  ECONOMISCHE ZAKEN"/>
    <x v="10"/>
    <n v="67"/>
    <n v="100"/>
    <s v="05. Energie"/>
    <x v="12"/>
    <s v="Federale overheid"/>
    <x v="2"/>
    <x v="13"/>
    <s v="233 SCK - Studiecentrum voor Kernenergie"/>
    <s v="233 CEN - Centre d'études de l'énergie nucléaire"/>
    <x v="5"/>
    <n v="67"/>
  </r>
  <r>
    <s v="Koninklijke Militaire School fusie onderzoek"/>
    <s v="Ecole Royale Militaire recherche fusion"/>
    <s v="324280414012"/>
    <s v="32  ECONOMISCHE ZAKEN"/>
    <x v="10"/>
    <n v="686"/>
    <n v="100"/>
    <s v="05. Energie"/>
    <x v="12"/>
    <s v="Federale overheid"/>
    <x v="2"/>
    <x v="13"/>
    <s v="126 Koninklijke Militaire School"/>
    <s v="126 Ecole royale militaire"/>
    <x v="4"/>
    <n v="686"/>
  </r>
  <r>
    <s v="FR Universiteiten fusie onderzoek"/>
    <s v="Universités FR recherche fusion"/>
    <s v="324280452401"/>
    <s v="32  ECONOMISCHE ZAKEN"/>
    <x v="10"/>
    <n v="134"/>
    <n v="100"/>
    <s v="05. Energie"/>
    <x v="12"/>
    <s v="Federale overheid"/>
    <x v="2"/>
    <x v="13"/>
    <s v="130 Speciale fondsen voor onderzoek in universiteiten"/>
    <s v="130 Fonds spéciaux de recherche dans les universités"/>
    <x v="4"/>
    <n v="134"/>
  </r>
  <r>
    <s v="NL universiteiten fusie onderzoek"/>
    <s v="Universités NL recherche fusion"/>
    <s v="324280452501"/>
    <s v="32  ECONOMISCHE ZAKEN"/>
    <x v="10"/>
    <n v="134"/>
    <n v="100"/>
    <s v="05. Energie"/>
    <x v="12"/>
    <s v="Federale overheid"/>
    <x v="2"/>
    <x v="13"/>
    <s v="130 Speciale fondsen voor onderzoek in universiteiten"/>
    <s v="130 Fonds spéciaux de recherche dans les universités"/>
    <x v="4"/>
    <n v="134"/>
  </r>
  <r>
    <s v="Terugvorderbaar voorschot onderzoeksprogr. AIRBUS"/>
    <s v="Avances récupérables progr. de recherche AIRBUS"/>
    <s v="324440512201"/>
    <s v="32  ECONOMISCHE ZAKEN"/>
    <x v="10"/>
    <n v="8000"/>
    <n v="100"/>
    <s v="06. Industriële productie en technologie"/>
    <x v="0"/>
    <s v="Federale overheid"/>
    <x v="2"/>
    <x v="13"/>
    <s v="625 Fonds bestemd voor de financiering van het industrieel onderzoek (subsidies en terugvorderbare voorschotten)"/>
    <s v="625 Fonds destiné au financement de la recherche industrielle (subventions et avances récupérables)"/>
    <x v="1"/>
    <n v="8000"/>
  </r>
  <r>
    <s v="Toelage I.V.K (koeltechniek)"/>
    <s v="Subvention I.I.F (froid)"/>
    <s v="324640354009"/>
    <s v="32  ECONOMISCHE ZAKEN"/>
    <x v="10"/>
    <n v="29"/>
    <n v="100"/>
    <s v="06. Industriële productie en technologie"/>
    <x v="0"/>
    <s v="Federale overheid"/>
    <x v="2"/>
    <x v="13"/>
    <s v="720 Andere Belgische bijdragen aan internationale organisaties, instellingen en verenigingen"/>
    <s v="720 Autres contributions belges aux organisations, institutions et associations internationales"/>
    <x v="3"/>
    <n v="29"/>
  </r>
  <r>
    <s v="Pre-normatief onderzoek"/>
    <s v="Recherche prénormative"/>
    <s v="324650414030"/>
    <s v="32  ECONOMISCHE ZAKEN"/>
    <x v="10"/>
    <n v="4462"/>
    <n v="55"/>
    <s v="06. Industriële productie en technologie"/>
    <x v="0"/>
    <s v="Federale overheid"/>
    <x v="2"/>
    <x v="13"/>
    <s v="234 BIN - Belgisch Instituut voor Normalisatie"/>
    <s v="234 IBN - Institut belge de normalisation"/>
    <x v="5"/>
    <n v="2454.1"/>
  </r>
  <r>
    <s v="Subsidie NBN"/>
    <s v="Subvention au NBN"/>
    <s v="324650414031"/>
    <s v="32  ECONOMISCHE ZAKEN"/>
    <x v="10"/>
    <n v="1938"/>
    <n v="55"/>
    <s v="06. Industriële productie en technologie"/>
    <x v="0"/>
    <s v="Federale overheid"/>
    <x v="2"/>
    <x v="13"/>
    <s v="234 BIN - Belgisch Instituut voor Normalisatie"/>
    <s v="234 IBN - Institut belge de normalisation"/>
    <x v="5"/>
    <n v="1065.9000000000001"/>
  </r>
  <r>
    <s v="Bezoldigingen Rijkspersoneel"/>
    <s v="Rémunération personnel stat."/>
    <s v="462101110003"/>
    <s v="11  FEDERAAL WETENSCHAPSBELEID"/>
    <x v="1"/>
    <n v="8800"/>
    <n v="55"/>
    <s v="11. Politieke en sociale systemen, structuren en processen"/>
    <x v="7"/>
    <s v="Federale overheid"/>
    <x v="2"/>
    <x v="13"/>
    <s v="312 Administratie, controle, commissies, jury's..."/>
    <s v="312 Administration, contrôle, commissions, jurys..."/>
    <x v="6"/>
    <n v="4840"/>
  </r>
  <r>
    <s v="Bezoldiging niet-statutair personeel"/>
    <s v="Rémunération personnel non statutaire"/>
    <s v="462101110004"/>
    <s v="11  FEDERAAL WETENSCHAPSBELEID"/>
    <x v="1"/>
    <n v="4637"/>
    <n v="55"/>
    <s v="11. Politieke en sociale systemen, structuren en processen"/>
    <x v="7"/>
    <s v="Federale overheid"/>
    <x v="2"/>
    <x v="13"/>
    <s v="312 Administratie, controle, commissies, jury's..."/>
    <s v="312 Administration, contrôle, commissions, jurys..."/>
    <x v="6"/>
    <n v="2550.35"/>
  </r>
  <r>
    <s v="Spec. contr. pers. O&amp;O i.v.m. onderzoeksprojecten"/>
    <s v="Pers. contr. spec. de R&amp;D liés à des projets de recherche"/>
    <s v="462101110014"/>
    <s v="11  FEDERAAL WETENSCHAPSBELEID"/>
    <x v="1"/>
    <n v="29"/>
    <n v="100"/>
    <s v="11. Politieke en sociale systemen, structuren en processen"/>
    <x v="7"/>
    <s v="Federale overheid"/>
    <x v="2"/>
    <x v="13"/>
    <s v="312 Administratie, controle, commissies, jury's..."/>
    <s v="312 Administration, contrôle, commissions, jurys..."/>
    <x v="6"/>
    <n v="29"/>
  </r>
  <r>
    <s v="Aankoop niet duurzame goederen &amp; diensten"/>
    <s v="Achats biens non durables et services"/>
    <s v="462101121101"/>
    <s v="11  FEDERAAL WETENSCHAPSBELEID"/>
    <x v="1"/>
    <n v="1058"/>
    <n v="55"/>
    <s v="11. Politieke en sociale systemen, structuren en processen"/>
    <x v="7"/>
    <s v="Federale overheid"/>
    <x v="2"/>
    <x v="13"/>
    <s v="312 Administratie, controle, commissies, jury's..."/>
    <s v="312 Administration, contrôle, commissions, jurys..."/>
    <x v="6"/>
    <n v="581.9"/>
  </r>
  <r>
    <s v="Bureautica-systeem POD"/>
    <s v="Système bureautique/informatique SPP"/>
    <s v="462101121104"/>
    <s v="11  FEDERAAL WETENSCHAPSBELEID"/>
    <x v="1"/>
    <n v="221"/>
    <n v="55"/>
    <s v="06. Industriële productie en technologie"/>
    <x v="0"/>
    <s v="Federale overheid"/>
    <x v="2"/>
    <x v="13"/>
    <s v="410 O&amp;O-programma's en -projecten (subsidies en terugvorderbare voorschotten)"/>
    <s v="410 Programmes et projets de R&amp;D (subventions et avances récupérables)"/>
    <x v="0"/>
    <n v="121.55"/>
  </r>
  <r>
    <s v="Fed. Raad voor Wetensch. beleid: werking"/>
    <s v="Conseil féd. polit. scientif. : fonctionnement"/>
    <s v="462101121110"/>
    <s v="11  FEDERAAL WETENSCHAPSBELEID"/>
    <x v="1"/>
    <n v="8"/>
    <n v="55"/>
    <s v="11. Politieke en sociale systemen, structuren en processen"/>
    <x v="7"/>
    <s v="Federale overheid"/>
    <x v="2"/>
    <x v="13"/>
    <s v="312 Administratie, controle, commissies, jury's..."/>
    <s v="312 Administration, contrôle, commissions, jurys..."/>
    <x v="6"/>
    <n v="4.4000000000000004"/>
  </r>
  <r>
    <s v="Personeel EGOV"/>
    <s v="Personnel EGOV"/>
    <s v="462101121120"/>
    <s v="11  FEDERAAL WETENSCHAPSBELEID"/>
    <x v="1"/>
    <n v="29"/>
    <n v="55"/>
    <s v="11. Politieke en sociale systemen, structuren en processen"/>
    <x v="7"/>
    <s v="Federale overheid"/>
    <x v="2"/>
    <x v="13"/>
    <s v="410 O&amp;O-programma's en -projecten (subsidies en terugvorderbare voorschotten)"/>
    <s v="410 Programmes et projets de R&amp;D (subventions et avances récupérables)"/>
    <x v="0"/>
    <n v="15.95"/>
  </r>
  <r>
    <s v="Promotie wetenschapsbeleid"/>
    <s v="Promotion politique scientifique"/>
    <s v="462101121121"/>
    <s v="11  FEDERAAL WETENSCHAPSBELEID"/>
    <x v="1"/>
    <n v="15"/>
    <n v="55"/>
    <s v="11. Politieke en sociale systemen, structuren en processen"/>
    <x v="7"/>
    <s v="Federale overheid"/>
    <x v="2"/>
    <x v="13"/>
    <s v="312 Administratie, controle, commissies, jury's..."/>
    <s v="312 Administration, contrôle, commissions, jurys..."/>
    <x v="6"/>
    <n v="8.25"/>
  </r>
  <r>
    <s v="Duurzame goederen"/>
    <s v="Biens durables"/>
    <s v="462101742201"/>
    <s v="11  FEDERAAL WETENSCHAPSBELEID"/>
    <x v="1"/>
    <n v="50"/>
    <n v="55"/>
    <s v="11. Politieke en sociale systemen, structuren en processen"/>
    <x v="7"/>
    <s v="Federale overheid"/>
    <x v="2"/>
    <x v="13"/>
    <s v="312 Administratie, controle, commissies, jury's..."/>
    <s v="312 Administration, contrôle, commissions, jurys..."/>
    <x v="6"/>
    <n v="27.5"/>
  </r>
  <r>
    <s v="Investeringsuitgaven inzake de informatica"/>
    <s v="Dépenses d'investissement relatives à l'informatique"/>
    <s v="462101742204"/>
    <s v="11  FEDERAAL WETENSCHAPSBELEID"/>
    <x v="1"/>
    <n v="82"/>
    <n v="55"/>
    <s v="06. Industriële productie en technologie"/>
    <x v="0"/>
    <s v="Federale overheid"/>
    <x v="2"/>
    <x v="13"/>
    <s v="312 Administratie, controle, commissies, jury's..."/>
    <s v="312 Administration, contrôle, commissions, jurys..."/>
    <x v="6"/>
    <n v="45.1"/>
  </r>
  <r>
    <s v="Wetenschap voor duurzame ontwikkeling"/>
    <s v="Science pour développement durable"/>
    <s v="466011121117"/>
    <s v="11  FEDERAAL WETENSCHAPSBELEID"/>
    <x v="1"/>
    <n v="770"/>
    <n v="100"/>
    <s v="13. Algemene kennisvooruitgang: O&amp;O gefinancierd uit andere bronnen dan AUF"/>
    <x v="1"/>
    <s v="Federale overheid"/>
    <x v="2"/>
    <x v="13"/>
    <s v="324 Subsidies voor studies, enquêtes, expertise-contracten, onderzoekcontracten, acties n.e.g."/>
    <s v="324 Subventions pour études, enquêtes, contrats d'expertise, contrats de recherche, actions n.c.a."/>
    <x v="6"/>
    <n v="770"/>
  </r>
  <r>
    <s v="Beheer O&amp;O nationaal en IUAP"/>
    <s v="Gestion R&amp;D nationale et PAI"/>
    <s v="466011121118"/>
    <s v="11  FEDERAAL WETENSCHAPSBELEID"/>
    <x v="1"/>
    <n v="662"/>
    <n v="100"/>
    <s v="13. Algemene kennisvooruitgang: O&amp;O gefinancierd uit andere bronnen dan AUF"/>
    <x v="1"/>
    <s v="Federale overheid"/>
    <x v="2"/>
    <x v="13"/>
    <s v="430 IUAP - Interuniversitaire attractiepolen"/>
    <s v="430 PAI - Pôles d'Attraction interuniversitaires"/>
    <x v="0"/>
    <n v="662"/>
  </r>
  <r>
    <s v="Contrac-Regeringsinit O&amp;O nationaal - Deel ABDA"/>
    <s v="Cont-Impuls gouver R&amp;D national - Partie ABDA"/>
    <s v="466011413051"/>
    <s v="11  FEDERAAL WETENSCHAPSBELEID"/>
    <x v="1"/>
    <n v="10303"/>
    <n v="20.084938007862799"/>
    <s v="01. Exploratie en exploitatie van het aardse milieu"/>
    <x v="8"/>
    <s v="Federale overheid"/>
    <x v="2"/>
    <x v="13"/>
    <s v="410 O&amp;O-programma's en -projecten (subsidies en terugvorderbare voorschotten)"/>
    <s v="410 Programmes et projets de R&amp;D (subventions et avances récupérables)"/>
    <x v="0"/>
    <n v="2069.3511629501045"/>
  </r>
  <r>
    <s v="Contrac-Regeringsinit O&amp;O nationaal - Deel ABDA"/>
    <s v="Cont-Impuls gouver R&amp;D national - Partie ABDA"/>
    <s v="466011413051"/>
    <s v="11  FEDERAAL WETENSCHAPSBELEID"/>
    <x v="1"/>
    <n v="10303"/>
    <n v="8.4525274508028705"/>
    <s v="02. Milieubeheer en milieuzorg"/>
    <x v="9"/>
    <s v="Federale overheid"/>
    <x v="2"/>
    <x v="13"/>
    <s v="410 O&amp;O-programma's en -projecten (subsidies en terugvorderbare voorschotten)"/>
    <s v="410 Programmes et projets de R&amp;D (subventions et avances récupérables)"/>
    <x v="0"/>
    <n v="870.86390325621983"/>
  </r>
  <r>
    <s v="Contrac-Regeringsinit O&amp;O nationaal - Deel ABDA"/>
    <s v="Cont-Impuls gouver R&amp;D national - Partie ABDA"/>
    <s v="466011413051"/>
    <s v="11  FEDERAAL WETENSCHAPSBELEID"/>
    <x v="1"/>
    <n v="10303"/>
    <n v="4.6057246357974204"/>
    <s v="03. Exploratie en exploitatie van de ruimte"/>
    <x v="10"/>
    <s v="Federale overheid"/>
    <x v="2"/>
    <x v="13"/>
    <s v="410 O&amp;O-programma's en -projecten (subsidies en terugvorderbare voorschotten)"/>
    <s v="410 Programmes et projets de R&amp;D (subventions et avances récupérables)"/>
    <x v="0"/>
    <n v="474.52780922620821"/>
  </r>
  <r>
    <s v="Contrac-Regeringsinit O&amp;O nationaal - Deel ABDA"/>
    <s v="Cont-Impuls gouver R&amp;D national - Partie ABDA"/>
    <s v="466011413051"/>
    <s v="11  FEDERAAL WETENSCHAPSBELEID"/>
    <x v="1"/>
    <n v="10303"/>
    <n v="3.77393871572137"/>
    <s v="04. Transport, telecommunicatie en andere infrastructuur"/>
    <x v="11"/>
    <s v="Federale overheid"/>
    <x v="2"/>
    <x v="13"/>
    <s v="410 O&amp;O-programma's en -projecten (subsidies en terugvorderbare voorschotten)"/>
    <s v="410 Programmes et projets de R&amp;D (subventions et avances récupérables)"/>
    <x v="0"/>
    <n v="388.82890588077271"/>
  </r>
  <r>
    <s v="Contrac-Regeringsinit O&amp;O nationaal - Deel ABDA"/>
    <s v="Cont-Impuls gouver R&amp;D national - Partie ABDA"/>
    <s v="466011413051"/>
    <s v="11  FEDERAAL WETENSCHAPSBELEID"/>
    <x v="1"/>
    <n v="10303"/>
    <n v="0.28018560734423498"/>
    <s v="07. Gezondheid"/>
    <x v="4"/>
    <s v="Federale overheid"/>
    <x v="2"/>
    <x v="13"/>
    <s v="410 O&amp;O-programma's en -projecten (subsidies en terugvorderbare voorschotten)"/>
    <s v="410 Programmes et projets de R&amp;D (subventions et avances récupérables)"/>
    <x v="0"/>
    <n v="28.867523124676531"/>
  </r>
  <r>
    <s v="Contrac-Regeringsinit O&amp;O nationaal - Deel ABDA"/>
    <s v="Cont-Impuls gouver R&amp;D national - Partie ABDA"/>
    <s v="466011413051"/>
    <s v="11  FEDERAAL WETENSCHAPSBELEID"/>
    <x v="1"/>
    <n v="10303"/>
    <n v="14.2320419343308"/>
    <s v="10. Cultuur, recreatie, godsdienst en media"/>
    <x v="5"/>
    <s v="Federale overheid"/>
    <x v="2"/>
    <x v="13"/>
    <s v="410 O&amp;O-programma's en -projecten (subsidies en terugvorderbare voorschotten)"/>
    <s v="410 Programmes et projets de R&amp;D (subventions et avances récupérables)"/>
    <x v="0"/>
    <n v="1466.3272804941025"/>
  </r>
  <r>
    <s v="Contrac-Regeringsinit O&amp;O nationaal - Deel ABDA"/>
    <s v="Cont-Impuls gouver R&amp;D national - Partie ABDA"/>
    <s v="466011413051"/>
    <s v="11  FEDERAAL WETENSCHAPSBELEID"/>
    <x v="1"/>
    <n v="10303"/>
    <n v="5.6856172238404099"/>
    <s v="11. Politieke en sociale systemen, structuren en processen"/>
    <x v="7"/>
    <s v="Federale overheid"/>
    <x v="2"/>
    <x v="13"/>
    <s v="410 O&amp;O-programma's en -projecten (subsidies en terugvorderbare voorschotten)"/>
    <s v="410 Programmes et projets de R&amp;D (subventions et avances récupérables)"/>
    <x v="0"/>
    <n v="585.78914257227746"/>
  </r>
  <r>
    <s v="Contrac-Regeringsinit O&amp;O nationaal - Deel ABDA"/>
    <s v="Cont-Impuls gouver R&amp;D national - Partie ABDA"/>
    <s v="466011413051"/>
    <s v="11  FEDERAAL WETENSCHAPSBELEID"/>
    <x v="1"/>
    <n v="10303"/>
    <n v="42.8850264243002"/>
    <s v="13. Algemene kennisvooruitgang: O&amp;O gefinancierd uit andere bronnen dan AUF"/>
    <x v="1"/>
    <s v="Federale overheid"/>
    <x v="2"/>
    <x v="13"/>
    <s v="410 O&amp;O-programma's en -projecten (subsidies en terugvorderbare voorschotten)"/>
    <s v="410 Programmes et projets de R&amp;D (subventions et avances récupérables)"/>
    <x v="0"/>
    <n v="4418.4442724956498"/>
  </r>
  <r>
    <s v="Opdracht voor derden ABDA"/>
    <s v="Mission pour tiers partie SACA"/>
    <s v="466011413071"/>
    <s v="11  FEDERAAL WETENSCHAPSBELEID"/>
    <x v="1"/>
    <n v="345"/>
    <n v="100"/>
    <s v="11. Politieke en sociale systemen, structuren en processen"/>
    <x v="7"/>
    <s v="Federale overheid"/>
    <x v="2"/>
    <x v="13"/>
    <s v="314 Subsidies voor studies, enquêtes, onderzoek-contracten, acties n.e.g."/>
    <s v="314 Subventions pour études, enquêtes, contrats de recherche, actions n.c.a."/>
    <x v="6"/>
    <n v="345"/>
  </r>
  <r>
    <s v="Contrac-Regeringsinit O&amp;O nationaal - AOI"/>
    <s v="Cont-Impuls gouver R&amp;D national - OAP"/>
    <s v="466011414051"/>
    <s v="11  FEDERAAL WETENSCHAPSBELEID"/>
    <x v="1"/>
    <n v="400"/>
    <n v="4.1672438086151598"/>
    <s v="01. Exploratie en exploitatie van het aardse milieu"/>
    <x v="8"/>
    <s v="Federale overheid"/>
    <x v="2"/>
    <x v="13"/>
    <s v="410 O&amp;O-programma's en -projecten (subsidies en terugvorderbare voorschotten)"/>
    <s v="410 Programmes et projets de R&amp;D (subventions et avances récupérables)"/>
    <x v="0"/>
    <n v="16.668975234460639"/>
  </r>
  <r>
    <s v="Contrac-Regeringsinit O&amp;O nationaal - AOI"/>
    <s v="Cont-Impuls gouver R&amp;D national - OAP"/>
    <s v="466011414051"/>
    <s v="11  FEDERAAL WETENSCHAPSBELEID"/>
    <x v="1"/>
    <n v="400"/>
    <n v="5.2648730535589401"/>
    <s v="02. Milieubeheer en milieuzorg"/>
    <x v="9"/>
    <s v="Federale overheid"/>
    <x v="2"/>
    <x v="13"/>
    <s v="410 O&amp;O-programma's en -projecten (subsidies en terugvorderbare voorschotten)"/>
    <s v="410 Programmes et projets de R&amp;D (subventions et avances récupérables)"/>
    <x v="0"/>
    <n v="21.05949221423576"/>
  </r>
  <r>
    <s v="Contrac-Regeringsinit O&amp;O nationaal - AOI"/>
    <s v="Cont-Impuls gouver R&amp;D national - OAP"/>
    <s v="466011414051"/>
    <s v="11  FEDERAAL WETENSCHAPSBELEID"/>
    <x v="1"/>
    <n v="400"/>
    <n v="26.624322937004901"/>
    <s v="07. Gezondheid"/>
    <x v="4"/>
    <s v="Federale overheid"/>
    <x v="2"/>
    <x v="13"/>
    <s v="410 O&amp;O-programma's en -projecten (subsidies en terugvorderbare voorschotten)"/>
    <s v="410 Programmes et projets de R&amp;D (subventions et avances récupérables)"/>
    <x v="0"/>
    <n v="106.49729174801959"/>
  </r>
  <r>
    <s v="Contrac-Regeringsinit O&amp;O nationaal - AOI"/>
    <s v="Cont-Impuls gouver R&amp;D national - OAP"/>
    <s v="466011414051"/>
    <s v="11  FEDERAAL WETENSCHAPSBELEID"/>
    <x v="1"/>
    <n v="400"/>
    <n v="3.75610794185812"/>
    <s v="10. Cultuur, recreatie, godsdienst en media"/>
    <x v="5"/>
    <s v="Federale overheid"/>
    <x v="2"/>
    <x v="13"/>
    <s v="410 O&amp;O-programma's en -projecten (subsidies en terugvorderbare voorschotten)"/>
    <s v="410 Programmes et projets de R&amp;D (subventions et avances récupérables)"/>
    <x v="0"/>
    <n v="15.02443176743248"/>
  </r>
  <r>
    <s v="Contrac-Regeringsinit O&amp;O nationaal - AOI"/>
    <s v="Cont-Impuls gouver R&amp;D national - OAP"/>
    <s v="466011414051"/>
    <s v="11  FEDERAAL WETENSCHAPSBELEID"/>
    <x v="1"/>
    <n v="400"/>
    <n v="5.0628817178263903"/>
    <s v="11. Politieke en sociale systemen, structuren en processen"/>
    <x v="7"/>
    <s v="Federale overheid"/>
    <x v="2"/>
    <x v="13"/>
    <s v="410 O&amp;O-programma's en -projecten (subsidies en terugvorderbare voorschotten)"/>
    <s v="410 Programmes et projets de R&amp;D (subventions et avances récupérables)"/>
    <x v="0"/>
    <n v="20.251526871305561"/>
  </r>
  <r>
    <s v="Contrac-Regeringsinit O&amp;O nationaal - AOI"/>
    <s v="Cont-Impuls gouver R&amp;D national - OAP"/>
    <s v="466011414051"/>
    <s v="11  FEDERAAL WETENSCHAPSBELEID"/>
    <x v="1"/>
    <n v="400"/>
    <n v="55.124570541136499"/>
    <s v="13. Algemene kennisvooruitgang: O&amp;O gefinancierd uit andere bronnen dan AUF"/>
    <x v="1"/>
    <s v="Federale overheid"/>
    <x v="2"/>
    <x v="13"/>
    <s v="410 O&amp;O-programma's en -projecten (subsidies en terugvorderbare voorschotten)"/>
    <s v="410 Programmes et projets de R&amp;D (subventions et avances récupérables)"/>
    <x v="0"/>
    <n v="220.498282164546"/>
  </r>
  <r>
    <s v="Contrac-Regeringsinit O&amp;O nationaal"/>
    <s v="Cont-Impuls gouver R&amp;D national"/>
    <s v="466011450051"/>
    <s v="11  FEDERAAL WETENSCHAPSBELEID"/>
    <x v="1"/>
    <n v="25734"/>
    <n v="25.873878510520399"/>
    <s v="01. Exploratie en exploitatie van het aardse milieu"/>
    <x v="8"/>
    <s v="Federale overheid"/>
    <x v="2"/>
    <x v="13"/>
    <s v="410 O&amp;O-programma's en -projecten (subsidies en terugvorderbare voorschotten)"/>
    <s v="410 Programmes et projets de R&amp;D (subventions et avances récupérables)"/>
    <x v="0"/>
    <n v="6658.3838958973192"/>
  </r>
  <r>
    <s v="Contrac-Regeringsinit O&amp;O nationaal"/>
    <s v="Cont-Impuls gouver R&amp;D national"/>
    <s v="466011450051"/>
    <s v="11  FEDERAAL WETENSCHAPSBELEID"/>
    <x v="1"/>
    <n v="25734"/>
    <n v="8.6134492748371692"/>
    <s v="02. Milieubeheer en milieuzorg"/>
    <x v="9"/>
    <s v="Federale overheid"/>
    <x v="2"/>
    <x v="13"/>
    <s v="410 O&amp;O-programma's en -projecten (subsidies en terugvorderbare voorschotten)"/>
    <s v="410 Programmes et projets de R&amp;D (subventions et avances récupérables)"/>
    <x v="0"/>
    <n v="2216.585036386597"/>
  </r>
  <r>
    <s v="Contrac-Regeringsinit O&amp;O nationaal"/>
    <s v="Cont-Impuls gouver R&amp;D national"/>
    <s v="466011450051"/>
    <s v="11  FEDERAAL WETENSCHAPSBELEID"/>
    <x v="1"/>
    <n v="25734"/>
    <n v="1.60510019236816"/>
    <s v="03. Exploratie en exploitatie van de ruimte"/>
    <x v="10"/>
    <s v="Federale overheid"/>
    <x v="2"/>
    <x v="13"/>
    <s v="410 O&amp;O-programma's en -projecten (subsidies en terugvorderbare voorschotten)"/>
    <s v="410 Programmes et projets de R&amp;D (subventions et avances récupérables)"/>
    <x v="0"/>
    <n v="413.05648350402231"/>
  </r>
  <r>
    <s v="Contrac-Regeringsinit O&amp;O nationaal"/>
    <s v="Cont-Impuls gouver R&amp;D national"/>
    <s v="466011450051"/>
    <s v="11  FEDERAAL WETENSCHAPSBELEID"/>
    <x v="1"/>
    <n v="25734"/>
    <n v="3.6652059390117899"/>
    <s v="07. Gezondheid"/>
    <x v="4"/>
    <s v="Federale overheid"/>
    <x v="2"/>
    <x v="13"/>
    <s v="410 O&amp;O-programma's en -projecten (subsidies en terugvorderbare voorschotten)"/>
    <s v="410 Programmes et projets de R&amp;D (subventions et avances récupérables)"/>
    <x v="0"/>
    <n v="943.20409634529415"/>
  </r>
  <r>
    <s v="Contrac-Regeringsinit O&amp;O nationaal"/>
    <s v="Cont-Impuls gouver R&amp;D national"/>
    <s v="466011450051"/>
    <s v="11  FEDERAAL WETENSCHAPSBELEID"/>
    <x v="1"/>
    <n v="25734"/>
    <n v="8.1323780387637896"/>
    <s v="10. Cultuur, recreatie, godsdienst en media"/>
    <x v="5"/>
    <s v="Federale overheid"/>
    <x v="2"/>
    <x v="13"/>
    <s v="410 O&amp;O-programma's en -projecten (subsidies en terugvorderbare voorschotten)"/>
    <s v="410 Programmes et projets de R&amp;D (subventions et avances récupérables)"/>
    <x v="0"/>
    <n v="2092.7861644954737"/>
  </r>
  <r>
    <s v="Contrac-Regeringsinit O&amp;O nationaal"/>
    <s v="Cont-Impuls gouver R&amp;D national"/>
    <s v="466011450051"/>
    <s v="11  FEDERAAL WETENSCHAPSBELEID"/>
    <x v="1"/>
    <n v="25734"/>
    <n v="19.608297312166201"/>
    <s v="11. Politieke en sociale systemen, structuren en processen"/>
    <x v="7"/>
    <s v="Federale overheid"/>
    <x v="2"/>
    <x v="13"/>
    <s v="410 O&amp;O-programma's en -projecten (subsidies en terugvorderbare voorschotten)"/>
    <s v="410 Programmes et projets de R&amp;D (subventions et avances récupérables)"/>
    <x v="0"/>
    <n v="5045.9992303128502"/>
  </r>
  <r>
    <s v="Contrac-Regeringsinit O&amp;O nationaal"/>
    <s v="Cont-Impuls gouver R&amp;D national"/>
    <s v="466011450051"/>
    <s v="11  FEDERAAL WETENSCHAPSBELEID"/>
    <x v="1"/>
    <n v="25734"/>
    <n v="32.501690732332499"/>
    <s v="13. Algemene kennisvooruitgang: O&amp;O gefinancierd uit andere bronnen dan AUF"/>
    <x v="1"/>
    <s v="Federale overheid"/>
    <x v="2"/>
    <x v="13"/>
    <s v="410 O&amp;O-programma's en -projecten (subsidies en terugvorderbare voorschotten)"/>
    <s v="410 Programmes et projets de R&amp;D (subventions et avances récupérables)"/>
    <x v="0"/>
    <n v="8363.9850930584453"/>
  </r>
  <r>
    <s v="Uitgaven voor de aankoop van duurzame goederen en diensten voor O&amp;O"/>
    <s v="Dépenses pour l'acquisation de biens meubles durables de R&amp;D"/>
    <s v="466011741001"/>
    <s v="11  FEDERAAL WETENSCHAPSBELEID"/>
    <x v="1"/>
    <n v="5773"/>
    <n v="100"/>
    <s v="01. Exploratie en exploitatie van het aardse milieu"/>
    <x v="8"/>
    <s v="Federale overheid"/>
    <x v="2"/>
    <x v="13"/>
    <s v="410 O&amp;O-programma's en -projecten (subsidies en terugvorderbare voorschotten)"/>
    <s v="410 Programmes et projets de R&amp;D (subventions et avances récupérables)"/>
    <x v="0"/>
    <n v="5773"/>
  </r>
  <r>
    <s v="Toelage academie voor de nationale commissies"/>
    <s v="Subv. Académie pour les commissions nationales"/>
    <s v="466013450005"/>
    <s v="11  FEDERAAL WETENSCHAPSBELEID"/>
    <x v="1"/>
    <n v="251"/>
    <n v="55"/>
    <s v="10. Cultuur, recreatie, godsdienst en media"/>
    <x v="5"/>
    <s v="Federale overheid"/>
    <x v="2"/>
    <x v="13"/>
    <s v="220 Academies"/>
    <s v="220 Académies"/>
    <x v="5"/>
    <n v="138.05000000000001"/>
  </r>
  <r>
    <s v="Dekken van de O&amp;O uitgaven van vliegtuig AIRBUS"/>
    <s v="Couverture des dépenses de R&amp;D des avions AIRBUS"/>
    <s v="466014512201"/>
    <s v="11  FEDERAAL WETENSCHAPSBELEID"/>
    <x v="1"/>
    <n v="8000"/>
    <n v="100"/>
    <s v="06. Industriële productie en technologie"/>
    <x v="0"/>
    <s v="Federale overheid"/>
    <x v="2"/>
    <x v="13"/>
    <s v="625 Fonds bestemd voor de financiering van het industrieel onderzoek (subsidies en terugvorderbare voorschotten)"/>
    <s v="625 Fonds destiné au financement de la recherche industrielle (subventions et avances récupérables)"/>
    <x v="1"/>
    <n v="8000"/>
  </r>
  <r>
    <s v="Dotatie  DWTI"/>
    <s v="Dotation SIST"/>
    <s v="466015413001"/>
    <s v="11  FEDERAAL WETENSCHAPSBELEID"/>
    <x v="1"/>
    <n v="25"/>
    <n v="55"/>
    <s v="10. Cultuur, recreatie, godsdienst en media"/>
    <x v="5"/>
    <s v="Federale overheid"/>
    <x v="2"/>
    <x v="13"/>
    <s v="323 Subsidies aan instellingen en verenigingen n.e.g."/>
    <s v="323 Subventions aux institutions et associations n.c.a."/>
    <x v="6"/>
    <n v="13.75"/>
  </r>
  <r>
    <s v="Dotatie  Belnet"/>
    <s v="Dotation Belnet"/>
    <s v="466015413002"/>
    <s v="11  FEDERAAL WETENSCHAPSBELEID"/>
    <x v="1"/>
    <n v="8594"/>
    <n v="55"/>
    <s v="04. Transport, telecommunicatie en andere infrastructuur"/>
    <x v="11"/>
    <s v="Federale overheid"/>
    <x v="2"/>
    <x v="13"/>
    <s v="323 Subsidies aan instellingen en verenigingen n.e.g."/>
    <s v="323 Subventions aux institutions et associations n.c.a."/>
    <x v="6"/>
    <n v="4726.7"/>
  </r>
  <r>
    <s v="Dotatie Poolsecretariaat"/>
    <s v="Dotation Secrétariat polaire"/>
    <s v="466015413003"/>
    <s v="11  FEDERAAL WETENSCHAPSBELEID"/>
    <x v="1"/>
    <n v="3388"/>
    <n v="55"/>
    <s v="01. Exploratie en exploitatie van het aardse milieu"/>
    <x v="8"/>
    <s v="Federale overheid"/>
    <x v="2"/>
    <x v="13"/>
    <s v="410 O&amp;O-programma's en -projecten (subsidies en terugvorderbare voorschotten)"/>
    <s v="410 Programmes et projets de R&amp;D (subventions et avances récupérables)"/>
    <x v="0"/>
    <n v="1863.4"/>
  </r>
  <r>
    <s v="Dotatie aan de ivzw MYRRHA"/>
    <s v="Dotation à l'aisbl MYRRHA"/>
    <s v="466016330001"/>
    <s v="11  FEDERAAL WETENSCHAPSBELEID"/>
    <x v="1"/>
    <n v="31300"/>
    <n v="55"/>
    <s v="05. Energie"/>
    <x v="12"/>
    <s v="Federale overheid"/>
    <x v="2"/>
    <x v="13"/>
    <s v="233 SCK - Studiecentrum voor Kernenergie"/>
    <s v="233 CEN - Centre d'études de l'énergie nucléaire"/>
    <x v="5"/>
    <n v="17215"/>
  </r>
  <r>
    <s v="Toelage SCK (Project MYRRHA)"/>
    <s v="Dotation au CEN (Projet MYRRHA)"/>
    <s v="466016414040"/>
    <s v="11  FEDERAAL WETENSCHAPSBELEID"/>
    <x v="1"/>
    <n v="12327"/>
    <n v="55"/>
    <s v="05. Energie"/>
    <x v="12"/>
    <s v="Federale overheid"/>
    <x v="2"/>
    <x v="13"/>
    <s v="233 SCK - Studiecentrum voor Kernenergie"/>
    <s v="233 CEN - Centre d'études de l'énergie nucléaire"/>
    <x v="5"/>
    <n v="6779.85"/>
  </r>
  <r>
    <s v="Beheer van O&amp;O internationaal"/>
    <s v="Gestion de la R&amp;D international"/>
    <s v="466021121119"/>
    <s v="11  FEDERAAL WETENSCHAPSBELEID"/>
    <x v="1"/>
    <n v="135"/>
    <n v="55"/>
    <s v="03. Exploratie en exploitatie van de ruimte"/>
    <x v="10"/>
    <s v="Federale overheid"/>
    <x v="2"/>
    <x v="13"/>
    <s v="710 Ruimteprogramma's en -organisaties"/>
    <s v="710 Programmes et organisations dans le domaine de l'espace"/>
    <x v="3"/>
    <n v="74.25"/>
  </r>
  <r>
    <s v="Contrac-Regeringsinit O&amp;O internationaal - Deel ADBA"/>
    <s v="Cont-Impuls gouver R&amp;D international - Partie SACA"/>
    <s v="466021413057"/>
    <s v="11  FEDERAAL WETENSCHAPSBELEID"/>
    <x v="1"/>
    <n v="850"/>
    <n v="14.405317328044401"/>
    <s v="01. Exploratie en exploitatie van het aardse milieu"/>
    <x v="8"/>
    <s v="Federale overheid"/>
    <x v="2"/>
    <x v="13"/>
    <s v="730 Andere programma's en projecten op internationaal vlak"/>
    <s v="730 Autres programmes et projets au niveau international"/>
    <x v="3"/>
    <n v="122.4451972883774"/>
  </r>
  <r>
    <s v="Contrac-Regeringsinit O&amp;O internationaal - Deel ADBA"/>
    <s v="Cont-Impuls gouver R&amp;D international - Partie SACA"/>
    <s v="466021413057"/>
    <s v="11  FEDERAAL WETENSCHAPSBELEID"/>
    <x v="1"/>
    <n v="850"/>
    <n v="69.365482365279902"/>
    <s v="02. Milieubeheer en milieuzorg"/>
    <x v="9"/>
    <s v="Federale overheid"/>
    <x v="2"/>
    <x v="13"/>
    <s v="730 Andere programma's en projecten op internationaal vlak"/>
    <s v="730 Autres programmes et projets au niveau international"/>
    <x v="3"/>
    <n v="589.60660010487913"/>
  </r>
  <r>
    <s v="Contrac-Regeringsinit O&amp;O internationaal - Deel ADBA"/>
    <s v="Cont-Impuls gouver R&amp;D international - Partie SACA"/>
    <s v="466021413057"/>
    <s v="11  FEDERAAL WETENSCHAPSBELEID"/>
    <x v="1"/>
    <n v="850"/>
    <n v="5.2157183429126199"/>
    <s v="10. Cultuur, recreatie, godsdienst en media"/>
    <x v="5"/>
    <s v="Federale overheid"/>
    <x v="2"/>
    <x v="13"/>
    <s v="730 Andere programma's en projecten op internationaal vlak"/>
    <s v="730 Autres programmes et projets au niveau international"/>
    <x v="3"/>
    <n v="44.333605914757271"/>
  </r>
  <r>
    <s v="Contrac-Regeringsinit O&amp;O internationaal - Deel ADBA"/>
    <s v="Cont-Impuls gouver R&amp;D international - Partie SACA"/>
    <s v="466021413057"/>
    <s v="11  FEDERAAL WETENSCHAPSBELEID"/>
    <x v="1"/>
    <n v="850"/>
    <n v="5.7954947049976697"/>
    <s v="11. Politieke en sociale systemen, structuren en processen"/>
    <x v="7"/>
    <s v="Federale overheid"/>
    <x v="2"/>
    <x v="13"/>
    <s v="730 Andere programma's en projecten op internationaal vlak"/>
    <s v="730 Autres programmes et projets au niveau international"/>
    <x v="3"/>
    <n v="49.26170499248019"/>
  </r>
  <r>
    <s v="Contrac-Regeringsinit O&amp;O internationaal - Deel ADBA"/>
    <s v="Cont-Impuls gouver R&amp;D international - Partie SACA"/>
    <s v="466021413057"/>
    <s v="11  FEDERAAL WETENSCHAPSBELEID"/>
    <x v="1"/>
    <n v="850"/>
    <n v="0.57977636208504901"/>
    <s v="12. Algemene kennisvooruitgang: O&amp;O gefinancierd uit algemene universiteitsfondsen (AUF)"/>
    <x v="3"/>
    <s v="Federale overheid"/>
    <x v="2"/>
    <x v="13"/>
    <s v="730 Andere programma's en projecten op internationaal vlak"/>
    <s v="730 Autres programmes et projets au niveau international"/>
    <x v="3"/>
    <n v="4.9280990777229166"/>
  </r>
  <r>
    <s v="Contrac-Regeringsinit O&amp;O internationaal - Deel ADBA"/>
    <s v="Cont-Impuls gouver R&amp;D international - Partie SACA"/>
    <s v="466021413057"/>
    <s v="11  FEDERAAL WETENSCHAPSBELEID"/>
    <x v="1"/>
    <n v="850"/>
    <n v="4.6382108966803903"/>
    <s v="13. Algemene kennisvooruitgang: O&amp;O gefinancierd uit andere bronnen dan AUF"/>
    <x v="1"/>
    <s v="Federale overheid"/>
    <x v="2"/>
    <x v="13"/>
    <s v="730 Andere programma's en projecten op internationaal vlak"/>
    <s v="730 Autres programmes et projets au niveau international"/>
    <x v="3"/>
    <n v="39.424792621783318"/>
  </r>
  <r>
    <s v="Contracten - O&amp;O - internationaal"/>
    <s v="Contrats - R&amp;D - international"/>
    <s v="466021450057"/>
    <s v="11  FEDERAAL WETENSCHAPSBELEID"/>
    <x v="1"/>
    <n v="1271"/>
    <n v="76.501498204677105"/>
    <s v="02. Milieubeheer en milieuzorg"/>
    <x v="9"/>
    <s v="Federale overheid"/>
    <x v="2"/>
    <x v="13"/>
    <s v="730 Andere programma's en projecten op internationaal vlak"/>
    <s v="730 Autres programmes et projets au niveau international"/>
    <x v="3"/>
    <n v="972.33404218144597"/>
  </r>
  <r>
    <s v="Contracten - O&amp;O - internationaal"/>
    <s v="Contrats - R&amp;D - international"/>
    <s v="466021450057"/>
    <s v="11  FEDERAAL WETENSCHAPSBELEID"/>
    <x v="1"/>
    <n v="1271"/>
    <n v="6.3347849770293996"/>
    <s v="10. Cultuur, recreatie, godsdienst en media"/>
    <x v="5"/>
    <s v="Federale overheid"/>
    <x v="2"/>
    <x v="13"/>
    <s v="730 Andere programma's en projecten op internationaal vlak"/>
    <s v="730 Autres programmes et projets au niveau international"/>
    <x v="3"/>
    <n v="80.515117058043671"/>
  </r>
  <r>
    <s v="Contracten - O&amp;O - internationaal"/>
    <s v="Contrats - R&amp;D - international"/>
    <s v="466021450057"/>
    <s v="11  FEDERAAL WETENSCHAPSBELEID"/>
    <x v="1"/>
    <n v="1271"/>
    <n v="10.268331400818999"/>
    <s v="11. Politieke en sociale systemen, structuren en processen"/>
    <x v="7"/>
    <s v="Federale overheid"/>
    <x v="2"/>
    <x v="13"/>
    <s v="730 Andere programma's en projecten op internationaal vlak"/>
    <s v="730 Autres programmes et projets au niveau international"/>
    <x v="3"/>
    <n v="130.51049210440948"/>
  </r>
  <r>
    <s v="Contracten - O&amp;O - internationaal"/>
    <s v="Contrats - R&amp;D - international"/>
    <s v="466021450057"/>
    <s v="11  FEDERAAL WETENSCHAPSBELEID"/>
    <x v="1"/>
    <n v="1271"/>
    <n v="0.76615393527494202"/>
    <s v="12. Algemene kennisvooruitgang: O&amp;O gefinancierd uit algemene universiteitsfondsen (AUF)"/>
    <x v="3"/>
    <s v="Federale overheid"/>
    <x v="2"/>
    <x v="13"/>
    <s v="730 Andere programma's en projecten op internationaal vlak"/>
    <s v="730 Autres programmes et projets au niveau international"/>
    <x v="3"/>
    <n v="9.7378165173445126"/>
  </r>
  <r>
    <s v="Contracten - O&amp;O - internationaal"/>
    <s v="Contrats - R&amp;D - international"/>
    <s v="466021450057"/>
    <s v="11  FEDERAAL WETENSCHAPSBELEID"/>
    <x v="1"/>
    <n v="1271"/>
    <n v="6.12923148219953"/>
    <s v="13. Algemene kennisvooruitgang: O&amp;O gefinancierd uit andere bronnen dan AUF"/>
    <x v="1"/>
    <s v="Federale overheid"/>
    <x v="2"/>
    <x v="13"/>
    <s v="730 Andere programma's en projecten op internationaal vlak"/>
    <s v="730 Autres programmes et projets au niveau international"/>
    <x v="3"/>
    <n v="77.90253213875603"/>
  </r>
  <r>
    <s v="Federale ondersteuning vh ruimtevaartonderzoek en operationele steun"/>
    <s v="Soutien fédéral à la recherche spatiale et appui opérationnel"/>
    <s v="466022121121"/>
    <s v="11  FEDERAAL WETENSCHAPSBELEID"/>
    <x v="1"/>
    <n v="397"/>
    <n v="100"/>
    <s v="03. Exploratie en exploitatie van de ruimte"/>
    <x v="10"/>
    <s v="Federale overheid"/>
    <x v="2"/>
    <x v="13"/>
    <s v="710 Ruimteprogramma's en -organisaties"/>
    <s v="710 Programmes et organisations dans le domaine de l'espace"/>
    <x v="3"/>
    <n v="397"/>
  </r>
  <r>
    <s v="Beheer van Ruimte"/>
    <s v="Gestion du spacial"/>
    <s v="466022121122"/>
    <s v="11  FEDERAAL WETENSCHAPSBELEID"/>
    <x v="1"/>
    <n v="410"/>
    <n v="100"/>
    <s v="03. Exploratie en exploitatie van de ruimte"/>
    <x v="10"/>
    <s v="Federale overheid"/>
    <x v="2"/>
    <x v="13"/>
    <s v="710 Ruimteprogramma's en -organisaties"/>
    <s v="710 Programmes et organisations dans le domaine de l'espace"/>
    <x v="3"/>
    <n v="410"/>
  </r>
  <r>
    <s v="ESA-ruimtevaartprogramma's"/>
    <s v="Programmes spatiaux ASE"/>
    <s v="466022354012"/>
    <s v="11  FEDERAAL WETENSCHAPSBELEID"/>
    <x v="1"/>
    <n v="257241"/>
    <n v="100"/>
    <s v="03. Exploratie en exploitatie van de ruimte"/>
    <x v="10"/>
    <s v="Federale overheid"/>
    <x v="2"/>
    <x v="13"/>
    <s v="710 Ruimteprogramma's en -organisaties"/>
    <s v="710 Programmes et organisations dans le domaine de l'espace"/>
    <x v="3"/>
    <n v="257241"/>
  </r>
  <r>
    <s v="Intergouvermentele organisaties gelinkt aan de ruimtevaart"/>
    <s v="Organisations intergouvermentales liées au spatial"/>
    <s v="466022354022"/>
    <s v="11  FEDERAAL WETENSCHAPSBELEID"/>
    <x v="1"/>
    <n v="16542"/>
    <n v="67.845067621320595"/>
    <s v="01. Exploratie en exploitatie van het aardse milieu"/>
    <x v="8"/>
    <s v="Federale overheid"/>
    <x v="2"/>
    <x v="13"/>
    <s v="710 Ruimteprogramma's en -organisaties"/>
    <s v="710 Programmes et organisations dans le domaine de l'espace"/>
    <x v="3"/>
    <n v="11222.931085918854"/>
  </r>
  <r>
    <s v="Intergouvermentele organisaties gelinkt aan de ruimtevaart"/>
    <s v="Organisations intergouvermentales liées au spatial"/>
    <s v="466022354022"/>
    <s v="11  FEDERAAL WETENSCHAPSBELEID"/>
    <x v="1"/>
    <n v="16542"/>
    <n v="32.154932378679398"/>
    <s v="03. Exploratie en exploitatie van de ruimte"/>
    <x v="10"/>
    <s v="Federale overheid"/>
    <x v="2"/>
    <x v="13"/>
    <s v="710 Ruimteprogramma's en -organisaties"/>
    <s v="710 Programmes et organisations dans le domaine de l'espace"/>
    <x v="3"/>
    <n v="5319.0689140811455"/>
  </r>
  <r>
    <s v="Fedondersteun ruimtevaart - Deel ADBA"/>
    <s v="Soutien fed rech spatiale - Partie SACA"/>
    <s v="466022413021"/>
    <s v="11  FEDERAAL WETENSCHAPSBELEID"/>
    <x v="1"/>
    <n v="202"/>
    <n v="100"/>
    <s v="03. Exploratie en exploitatie van de ruimte"/>
    <x v="10"/>
    <s v="Federale overheid"/>
    <x v="2"/>
    <x v="13"/>
    <s v="710 Ruimteprogramma's en -organisaties"/>
    <s v="710 Programmes et organisations dans le domaine de l'espace"/>
    <x v="3"/>
    <n v="202"/>
  </r>
  <r>
    <s v="Federale ondersteuning ruimtevaart"/>
    <s v="Soutien fédérale spatiale"/>
    <s v="466022450021"/>
    <s v="11  FEDERAAL WETENSCHAPSBELEID"/>
    <x v="1"/>
    <n v="1465"/>
    <n v="100"/>
    <s v="03. Exploratie en exploitatie van de ruimte"/>
    <x v="10"/>
    <s v="Federale overheid"/>
    <x v="2"/>
    <x v="13"/>
    <s v="710 Ruimteprogramma's en -organisaties"/>
    <s v="710 Programmes et organisations dans le domaine de l'espace"/>
    <x v="3"/>
    <n v="1465"/>
  </r>
  <r>
    <s v="Ruimtevaartprogramma's buiten ESA"/>
    <s v="Programmes spatiaux hors ASE"/>
    <s v="466022544161"/>
    <s v="11  FEDERAAL WETENSCHAPSBELEID"/>
    <x v="1"/>
    <n v="3670"/>
    <n v="100"/>
    <s v="03. Exploratie en exploitatie van de ruimte"/>
    <x v="10"/>
    <s v="Federale overheid"/>
    <x v="2"/>
    <x v="13"/>
    <s v="710 Ruimteprogramma's en -organisaties"/>
    <s v="710 Programmes et organisations dans le domaine de l'espace"/>
    <x v="3"/>
    <n v="3670"/>
  </r>
  <r>
    <s v="Von Karman  Instituut"/>
    <s v="Institut Von Karman"/>
    <s v="466023354001"/>
    <s v="11  FEDERAAL WETENSCHAPSBELEID"/>
    <x v="1"/>
    <n v="2575"/>
    <n v="100"/>
    <s v="04. Transport, telecommunicatie en andere infrastructuur"/>
    <x v="11"/>
    <s v="Federale overheid"/>
    <x v="2"/>
    <x v="13"/>
    <s v="720 Andere Belgische bijdragen aan internationale organisaties, instellingen en verenigingen"/>
    <s v="720 Autres contributions belges aux organisations, institutions et associations internationales"/>
    <x v="3"/>
    <n v="2575"/>
  </r>
  <r>
    <s v="Secretariaten EUREKA (techn. + audiovis.)"/>
    <s v="Secrétariats EUREKA (techn. + audiovis.)"/>
    <s v="466023354002"/>
    <s v="11  FEDERAAL WETENSCHAPSBELEID"/>
    <x v="1"/>
    <n v="573"/>
    <n v="55"/>
    <s v="06. Industriële productie en technologie"/>
    <x v="0"/>
    <s v="Federale overheid"/>
    <x v="2"/>
    <x v="13"/>
    <s v="720 Andere Belgische bijdragen aan internationale organisaties, instellingen en verenigingen"/>
    <s v="720 Autres contributions belges aux organisations, institutions et associations internationales"/>
    <x v="3"/>
    <n v="315.14999999999998"/>
  </r>
  <r>
    <s v="Intergouvernementele organisaties"/>
    <s v="Organisations intergouvernementales"/>
    <s v="466023354021"/>
    <s v="11  FEDERAAL WETENSCHAPSBELEID"/>
    <x v="1"/>
    <n v="8936"/>
    <n v="6.6139333529301698"/>
    <s v="01. Exploratie en exploitatie van het aardse milieu"/>
    <x v="8"/>
    <s v="Federale overheid"/>
    <x v="2"/>
    <x v="13"/>
    <s v="720 Andere Belgische bijdragen aan internationale organisaties, instellingen en verenigingen"/>
    <s v="720 Autres contributions belges aux organisations, institutions et associations internationales"/>
    <x v="3"/>
    <n v="591.02108441783992"/>
  </r>
  <r>
    <s v="Intergouvernementele organisaties"/>
    <s v="Organisations intergouvernementales"/>
    <s v="466023354021"/>
    <s v="11  FEDERAAL WETENSCHAPSBELEID"/>
    <x v="1"/>
    <n v="8936"/>
    <n v="93.386066647069796"/>
    <s v="13. Algemene kennisvooruitgang: O&amp;O gefinancierd uit andere bronnen dan AUF"/>
    <x v="1"/>
    <s v="Federale overheid"/>
    <x v="2"/>
    <x v="13"/>
    <s v="720 Andere Belgische bijdragen aan internationale organisaties, instellingen en verenigingen"/>
    <s v="720 Autres contributions belges aux organisations, institutions et associations internationales"/>
    <x v="3"/>
    <n v="8344.9789155821563"/>
  </r>
  <r>
    <s v="Internationale organisaties"/>
    <s v="Organisations internationales"/>
    <s v="466023354022"/>
    <s v="11  FEDERAAL WETENSCHAPSBELEID"/>
    <x v="1"/>
    <n v="259"/>
    <n v="100"/>
    <s v="10. Cultuur, recreatie, godsdienst en media"/>
    <x v="5"/>
    <s v="Federale overheid"/>
    <x v="2"/>
    <x v="13"/>
    <s v="720 Andere Belgische bijdragen aan internationale organisaties, instellingen en verenigingen"/>
    <s v="720 Autres contributions belges aux organisations, institutions et associations internationales"/>
    <x v="3"/>
    <n v="259"/>
  </r>
  <r>
    <s v="Deelname van de Academiën en de daaraan verbonden organismen"/>
    <s v="Participation des Académies et org. qui y sont liés"/>
    <s v="466023354023"/>
    <s v="11  FEDERAAL WETENSCHAPSBELEID"/>
    <x v="1"/>
    <n v="260"/>
    <n v="100"/>
    <s v="10. Cultuur, recreatie, godsdienst en media"/>
    <x v="5"/>
    <s v="Federale overheid"/>
    <x v="2"/>
    <x v="13"/>
    <s v="720 Andere Belgische bijdragen aan internationale organisaties, instellingen en verenigingen"/>
    <s v="720 Autres contributions belges aux organisations, institutions et associations internationales"/>
    <x v="3"/>
    <n v="260"/>
  </r>
  <r>
    <s v="Strategische investering Von Karman Instituut voor stromingsdynamica"/>
    <s v="Investissements stratégiques Institut von Karman de dynamique des fluides"/>
    <s v="466023544101"/>
    <s v="11  FEDERAAL WETENSCHAPSBELEID"/>
    <x v="1"/>
    <n v="9000"/>
    <n v="55"/>
    <s v="04. Transport, telecommunicatie en andere infrastructuur"/>
    <x v="11"/>
    <s v="Federale overheid"/>
    <x v="2"/>
    <x v="13"/>
    <s v="720 Andere Belgische bijdragen aan internationale organisaties, instellingen en verenigingen"/>
    <s v="720 Autres contributions belges aux organisations, institutions et associations internationales"/>
    <x v="3"/>
    <n v="4950"/>
  </r>
  <r>
    <s v="Dotatie 'Koninklijke Bibliotheek Albert I'"/>
    <s v="Dotation Bibliothèque royale Albert Ier"/>
    <s v="466031413010"/>
    <s v="11  FEDERAAL WETENSCHAPSBELEID"/>
    <x v="1"/>
    <n v="15221"/>
    <n v="55"/>
    <s v="10. Cultuur, recreatie, godsdienst en media"/>
    <x v="5"/>
    <s v="Federale overheid"/>
    <x v="2"/>
    <x v="13"/>
    <s v="211 Basisfinanciering, werking, investeringen van de WI"/>
    <s v="211 Financement de base, fonctionnement, investissements des IS"/>
    <x v="5"/>
    <n v="8371.5499999999993"/>
  </r>
  <r>
    <s v="Dotatie Algemeen rijksarchief"/>
    <s v="Dotation Archives générales du Royaume"/>
    <s v="466031413011"/>
    <s v="11  FEDERAAL WETENSCHAPSBELEID"/>
    <x v="1"/>
    <n v="14359"/>
    <n v="55"/>
    <s v="10. Cultuur, recreatie, godsdienst en media"/>
    <x v="5"/>
    <s v="Federale overheid"/>
    <x v="2"/>
    <x v="13"/>
    <s v="211 Basisfinanciering, werking, investeringen van de WI"/>
    <s v="211 Financement de base, fonctionnement, investissements des IS"/>
    <x v="5"/>
    <n v="7897.45"/>
  </r>
  <r>
    <s v="Dotatie KMI"/>
    <s v="Dotation IRM"/>
    <s v="466032413013"/>
    <s v="11  FEDERAAL WETENSCHAPSBELEID"/>
    <x v="1"/>
    <n v="9082"/>
    <n v="55"/>
    <s v="03. Exploratie en exploitatie van de ruimte"/>
    <x v="10"/>
    <s v="Federale overheid"/>
    <x v="2"/>
    <x v="13"/>
    <s v="211 Basisfinanciering, werking, investeringen van de WI"/>
    <s v="211 Financement de base, fonctionnement, investissements des IS"/>
    <x v="5"/>
    <n v="4995.1000000000004"/>
  </r>
  <r>
    <s v="Dotatie Belgisch Instituut voor Ruimte-aëronomie"/>
    <s v="Dotation Institut d'Aéronomie spatiale de Belgique"/>
    <s v="466032413014"/>
    <s v="11  FEDERAAL WETENSCHAPSBELEID"/>
    <x v="1"/>
    <n v="5007"/>
    <n v="55"/>
    <s v="03. Exploratie en exploitatie van de ruimte"/>
    <x v="10"/>
    <s v="Federale overheid"/>
    <x v="2"/>
    <x v="13"/>
    <s v="211 Basisfinanciering, werking, investeringen van de WI"/>
    <s v="211 Financement de base, fonctionnement, investissements des IS"/>
    <x v="5"/>
    <n v="2753.85"/>
  </r>
  <r>
    <s v="Dotatie Koninklijke Sterrenwacht"/>
    <s v="Dotation Observatoire Royal"/>
    <s v="466032413015"/>
    <s v="11  FEDERAAL WETENSCHAPSBELEID"/>
    <x v="1"/>
    <n v="6601"/>
    <n v="55"/>
    <s v="03. Exploratie en exploitatie van de ruimte"/>
    <x v="10"/>
    <s v="Federale overheid"/>
    <x v="2"/>
    <x v="13"/>
    <s v="211 Basisfinanciering, werking, investeringen van de WI"/>
    <s v="211 Financement de base, fonctionnement, investissements des IS"/>
    <x v="5"/>
    <n v="3630.55"/>
  </r>
  <r>
    <s v="Dotatie aan het KMI: beheer gemeenschappelijke sector"/>
    <s v="Dotation à l'IRM: gestion du secteur commun"/>
    <s v="466032413016"/>
    <s v="11  FEDERAAL WETENSCHAPSBELEID"/>
    <x v="1"/>
    <n v="1143"/>
    <n v="55"/>
    <s v="03. Exploratie en exploitatie van de ruimte"/>
    <x v="10"/>
    <s v="Federale overheid"/>
    <x v="2"/>
    <x v="13"/>
    <s v="211 Basisfinanciering, werking, investeringen van de WI"/>
    <s v="211 Financement de base, fonctionnement, investissements des IS"/>
    <x v="5"/>
    <n v="628.65"/>
  </r>
  <r>
    <s v="Specifieke dotatie KMI"/>
    <s v="Dotation spécifique IRM"/>
    <s v="466032413023"/>
    <s v="11  FEDERAAL WETENSCHAPSBELEID"/>
    <x v="1"/>
    <n v="337"/>
    <n v="55"/>
    <s v="03. Exploratie en exploitatie van de ruimte"/>
    <x v="10"/>
    <s v="Federale overheid"/>
    <x v="2"/>
    <x v="13"/>
    <s v="211 Basisfinanciering, werking, investeringen van de WI"/>
    <s v="211 Financement de base, fonctionnement, investissements des IS"/>
    <x v="5"/>
    <n v="185.35"/>
  </r>
  <r>
    <s v="Specifieke dotatie KSB"/>
    <s v="Dotation spécifique ORB"/>
    <s v="466032413024"/>
    <s v="11  FEDERAAL WETENSCHAPSBELEID"/>
    <x v="1"/>
    <n v="3088"/>
    <n v="55"/>
    <s v="03. Exploratie en exploitatie van de ruimte"/>
    <x v="10"/>
    <s v="Federale overheid"/>
    <x v="2"/>
    <x v="13"/>
    <s v="211 Basisfinanciering, werking, investeringen van de WI"/>
    <s v="211 Financement de base, fonctionnement, investissements des IS"/>
    <x v="5"/>
    <n v="1698.4"/>
  </r>
  <r>
    <s v="Dotatie Koninklijk Belgisch Instituut voor Natuurwetenschappen (KBIN)"/>
    <s v="Dotation Institut royal des Sciences naturelles de Belgique (IRSNB)"/>
    <s v="466033413017"/>
    <s v="11  FEDERAAL WETENSCHAPSBELEID"/>
    <x v="1"/>
    <n v="16764"/>
    <n v="55"/>
    <s v="13. Algemene kennisvooruitgang: O&amp;O gefinancierd uit andere bronnen dan AUF"/>
    <x v="1"/>
    <s v="Federale overheid"/>
    <x v="2"/>
    <x v="13"/>
    <s v="211 Basisfinanciering, werking, investeringen van de WI"/>
    <s v="211 Financement de base, fonctionnement, investissements des IS"/>
    <x v="5"/>
    <n v="9220.2000000000007"/>
  </r>
  <r>
    <s v="Dotatie Koninklijke Museum voor Midden Afrika (KMMA)"/>
    <s v="Dotation musée royal d' Afrique centrale (MRAC)"/>
    <s v="466033413018"/>
    <s v="11  FEDERAAL WETENSCHAPSBELEID"/>
    <x v="1"/>
    <n v="10212"/>
    <n v="55"/>
    <s v="13. Algemene kennisvooruitgang: O&amp;O gefinancierd uit andere bronnen dan AUF"/>
    <x v="1"/>
    <s v="Federale overheid"/>
    <x v="2"/>
    <x v="13"/>
    <s v="211 Basisfinanciering, werking, investeringen van de WI"/>
    <s v="211 Financement de base, fonctionnement, investissements des IS"/>
    <x v="5"/>
    <n v="5616.6"/>
  </r>
  <r>
    <s v="Specifieke dotatie KBIN"/>
    <s v="Dotation spécifique IRSNB"/>
    <s v="466033413025"/>
    <s v="11  FEDERAAL WETENSCHAPSBELEID"/>
    <x v="1"/>
    <n v="3416"/>
    <n v="55"/>
    <s v="13. Algemene kennisvooruitgang: O&amp;O gefinancierd uit andere bronnen dan AUF"/>
    <x v="1"/>
    <s v="Federale overheid"/>
    <x v="2"/>
    <x v="13"/>
    <s v="211 Basisfinanciering, werking, investeringen van de WI"/>
    <s v="211 Financement de base, fonctionnement, investissements des IS"/>
    <x v="5"/>
    <n v="1878.8"/>
  </r>
  <r>
    <s v="Dotatie Koninklijke Musea voor Kunst en Geschiedenis"/>
    <s v="Dotation Musées Royaux d'Art et d'Histoire"/>
    <s v="466034413019"/>
    <s v="11  FEDERAAL WETENSCHAPSBELEID"/>
    <x v="1"/>
    <n v="12789"/>
    <n v="55"/>
    <s v="10. Cultuur, recreatie, godsdienst en media"/>
    <x v="5"/>
    <s v="Federale overheid"/>
    <x v="2"/>
    <x v="13"/>
    <s v="211 Basisfinanciering, werking, investeringen van de WI"/>
    <s v="211 Financement de base, fonctionnement, investissements des IS"/>
    <x v="5"/>
    <n v="7033.95"/>
  </r>
  <r>
    <s v="Dotatie Koninklijke Musea voor Schone Kunsten"/>
    <s v="Dotation Musées Royaux des Beaux-Arts"/>
    <s v="466034413020"/>
    <s v="11  FEDERAAL WETENSCHAPSBELEID"/>
    <x v="1"/>
    <n v="9522"/>
    <n v="55"/>
    <s v="10. Cultuur, recreatie, godsdienst en media"/>
    <x v="5"/>
    <s v="Federale overheid"/>
    <x v="2"/>
    <x v="13"/>
    <s v="211 Basisfinanciering, werking, investeringen van de WI"/>
    <s v="211 Financement de base, fonctionnement, investissements des IS"/>
    <x v="5"/>
    <n v="5237.1000000000004"/>
  </r>
  <r>
    <s v="Dotatie Koninklijk Instituut voor het Kunstpatrimonium"/>
    <s v="Dotation Institut Royal du Patrimoine artistique"/>
    <s v="466034413022"/>
    <s v="11  FEDERAAL WETENSCHAPSBELEID"/>
    <x v="1"/>
    <n v="5895"/>
    <n v="55"/>
    <s v="10. Cultuur, recreatie, godsdienst en media"/>
    <x v="5"/>
    <s v="Federale overheid"/>
    <x v="2"/>
    <x v="13"/>
    <s v="211 Basisfinanciering, werking, investeringen van de WI"/>
    <s v="211 Financement de base, fonctionnement, investissements des IS"/>
    <x v="5"/>
    <n v="3242.25"/>
  </r>
  <r>
    <s v="ICCROM (International Centre for the Study of the _x000a_Preservation and Restoration of Cultural Property)"/>
    <s v="ICCROM (Centre international d'études pour la conservation et la restauration des biens culturels)"/>
    <s v="466035354010"/>
    <s v="11  FEDERAAL WETENSCHAPSBELEID"/>
    <x v="1"/>
    <n v="41"/>
    <n v="55"/>
    <s v="10. Cultuur, recreatie, godsdienst en media"/>
    <x v="5"/>
    <s v="Federale overheid"/>
    <x v="2"/>
    <x v="13"/>
    <s v="720 Andere Belgische bijdragen aan internationale organisaties, instellingen en verenigingen"/>
    <s v="720 Autres contributions belges aux organisations, institutions et associations internationales"/>
    <x v="3"/>
    <n v="22.55"/>
  </r>
  <r>
    <s v="VZW Belg. Centrum archeol. onderz. Griekenland"/>
    <s v="ASBL Centre belge recherche archéol. Grèce"/>
    <s v="466036330001"/>
    <s v="11  FEDERAAL WETENSCHAPSBELEID"/>
    <x v="1"/>
    <n v="70"/>
    <n v="55"/>
    <s v="10. Cultuur, recreatie, godsdienst en media"/>
    <x v="5"/>
    <s v="Federale overheid"/>
    <x v="2"/>
    <x v="13"/>
    <s v="323 Subsidies aan instellingen en verenigingen n.e.g."/>
    <s v="323 Subventions aux institutions et associations n.c.a."/>
    <x v="6"/>
    <n v="38.5"/>
  </r>
  <r>
    <s v="Toelage aan het Koninklijk Belgisch Filmarchief"/>
    <s v="Subvention à la Cinémathèque royale de Belgique"/>
    <s v="466036414001"/>
    <s v="11  FEDERAAL WETENSCHAPSBELEID"/>
    <x v="1"/>
    <n v="2571"/>
    <n v="55"/>
    <s v="10. Cultuur, recreatie, godsdienst en media"/>
    <x v="5"/>
    <s v="Federale overheid"/>
    <x v="2"/>
    <x v="13"/>
    <s v="323 Subsidies aan instellingen en verenigingen n.e.g."/>
    <s v="323 Subventions aux institutions et associations n.c.a."/>
    <x v="6"/>
    <n v="1414.05"/>
  </r>
  <r>
    <s v="Bureautica-systeem/informatica FWI"/>
    <s v="Système bureautique/informatique ESF"/>
    <s v="466037121104"/>
    <s v="11  FEDERAAL WETENSCHAPSBELEID"/>
    <x v="1"/>
    <n v="69"/>
    <n v="55"/>
    <s v="10. Cultuur, recreatie, godsdienst en media"/>
    <x v="5"/>
    <s v="Federale overheid"/>
    <x v="2"/>
    <x v="13"/>
    <s v="212 Aanvullende financiering van de WI"/>
    <s v="212 Financement complémentaire des IS"/>
    <x v="5"/>
    <n v="37.950000000000003"/>
  </r>
  <r>
    <s v="Steunmaatregelen ten voordele van de FWI"/>
    <s v="Activités d'appui en faveur des ESF"/>
    <s v="466037121112"/>
    <s v="11  FEDERAAL WETENSCHAPSBELEID"/>
    <x v="1"/>
    <n v="490"/>
    <n v="55"/>
    <s v="10. Cultuur, recreatie, godsdienst en media"/>
    <x v="5"/>
    <s v="Federale overheid"/>
    <x v="2"/>
    <x v="13"/>
    <s v="212 Aanvullende financiering van de WI"/>
    <s v="212 Financement complémentaire des IS"/>
    <x v="5"/>
    <n v="269.5"/>
  </r>
  <r>
    <s v="Publiek-privé partnerschap digitalisering FWI's - bijkomende financiering"/>
    <s v="Partenariat public-privé digitalisation ESF - financement complémentaire"/>
    <s v="466037121117"/>
    <s v="11  FEDERAAL WETENSCHAPSBELEID"/>
    <x v="1"/>
    <n v="1596"/>
    <n v="55"/>
    <s v="10. Cultuur, recreatie, godsdienst en media"/>
    <x v="5"/>
    <s v="Federale overheid"/>
    <x v="2"/>
    <x v="13"/>
    <s v="321 Subsidies reizen, beurzen, congressen, publikaties, tentoonstellingen..."/>
    <s v="321 Subventions, voyages, bourses, congrès, publications, expositions..."/>
    <x v="6"/>
    <n v="877.8"/>
  </r>
  <r>
    <s v="Belgian American Educational Foundation"/>
    <s v="Belgian American Educational Foundation"/>
    <s v="466043330003"/>
    <s v="11  FEDERAAL WETENSCHAPSBELEID"/>
    <x v="1"/>
    <n v="47"/>
    <n v="100"/>
    <s v="09. Opvoeding"/>
    <x v="2"/>
    <s v="Federale overheid"/>
    <x v="2"/>
    <x v="13"/>
    <s v="720 Andere Belgische bijdragen aan internationale organisaties, instellingen en verenigingen"/>
    <s v="720 Autres contributions belges aux organisations, institutions et associations internationales"/>
    <x v="3"/>
    <n v="47"/>
  </r>
  <r>
    <s v="Bezold. niet-statutair personeel"/>
    <s v="Rémuner. personnel autre que statutaire"/>
    <s v="466051110004"/>
    <s v="11  FEDERAAL WETENSCHAPSBELEID"/>
    <x v="1"/>
    <n v="117"/>
    <n v="55"/>
    <s v="13. Algemene kennisvooruitgang: O&amp;O gefinancierd uit andere bronnen dan AUF"/>
    <x v="1"/>
    <s v="Federale overheid"/>
    <x v="2"/>
    <x v="13"/>
    <s v="730 Andere programma's en projecten op internationaal vlak"/>
    <s v="730 Autres programmes et projets au niveau international"/>
    <x v="3"/>
    <n v="64.349999999999994"/>
  </r>
  <r>
    <s v="Uitg. voorber., beheer en valorisatie van O&amp;O gefinancierd door inkomsten van het Fonds voor Europ. onderz."/>
    <s v="Dép. de préparat., gestion et valorisation de R&amp;D financées par des recettes du Fonds pour la rech. europ."/>
    <s v="466051121101"/>
    <s v="11  FEDERAAL WETENSCHAPSBELEID"/>
    <x v="1"/>
    <n v="76"/>
    <n v="100"/>
    <s v="13. Algemene kennisvooruitgang: O&amp;O gefinancierd uit andere bronnen dan AUF"/>
    <x v="1"/>
    <s v="Federale overheid"/>
    <x v="2"/>
    <x v="13"/>
    <s v="730 Andere programma's en projecten op internationaal vlak"/>
    <s v="730 Autres programmes et projets au niveau international"/>
    <x v="3"/>
    <n v="76"/>
  </r>
  <r>
    <s v="Diverse werkingsuitgaven m.b.t. de informatica"/>
    <s v="Dépenses diverses de fonctionnement relatives à l'informatique"/>
    <s v="466051121104"/>
    <s v="11  FEDERAAL WETENSCHAPSBELEID"/>
    <x v="1"/>
    <n v="60"/>
    <n v="55"/>
    <s v="13. Algemene kennisvooruitgang: O&amp;O gefinancierd uit andere bronnen dan AUF"/>
    <x v="1"/>
    <s v="Federale overheid"/>
    <x v="2"/>
    <x v="13"/>
    <s v="730 Andere programma's en projecten op internationaal vlak"/>
    <s v="730 Autres programmes et projets au niveau international"/>
    <x v="3"/>
    <n v="33"/>
  </r>
  <r>
    <s v="Personeel EGOV - Fonds Europ. Onderzoek"/>
    <s v="Personnel EGOV - Fonds pour la rech. europ."/>
    <s v="466051121120"/>
    <s v="11  FEDERAAL WETENSCHAPSBELEID"/>
    <x v="1"/>
    <n v="83"/>
    <n v="55"/>
    <s v="13. Algemene kennisvooruitgang: O&amp;O gefinancierd uit andere bronnen dan AUF"/>
    <x v="1"/>
    <s v="Federale overheid"/>
    <x v="2"/>
    <x v="13"/>
    <s v="730 Andere programma's en projecten op internationaal vlak"/>
    <s v="730 Autres programmes et projets au niveau international"/>
    <x v="3"/>
    <n v="45.65"/>
  </r>
  <r>
    <s v="Inkomensoverdrachten aan het buitenland aan lidstaten van de EU (overheden)"/>
    <s v="Transferts de revenus à l'étranger aux pays membres de l'UE (administrations publiques)"/>
    <s v="466051352001"/>
    <s v="11  FEDERAAL WETENSCHAPSBELEID"/>
    <x v="1"/>
    <n v="3000"/>
    <n v="100"/>
    <s v="13. Algemene kennisvooruitgang: O&amp;O gefinancierd uit andere bronnen dan AUF"/>
    <x v="1"/>
    <s v="Federale overheid"/>
    <x v="2"/>
    <x v="13"/>
    <s v="730 Andere programma's en projecten op internationaal vlak"/>
    <s v="730 Autres programmes et projets au niveau international"/>
    <x v="3"/>
    <n v="3000"/>
  </r>
  <r>
    <s v="Inkomensoverdrachten aan het buitenland aan landen andere dan de lidstaten van de EU (overheden)"/>
    <s v="Transferts de revenus à l'étranger aux pays autres que les pays membres de l'UE (administrations publiques)"/>
    <s v="466051355001"/>
    <s v="11  FEDERAAL WETENSCHAPSBELEID"/>
    <x v="1"/>
    <n v="730"/>
    <n v="100"/>
    <s v="13. Algemene kennisvooruitgang: O&amp;O gefinancierd uit andere bronnen dan AUF"/>
    <x v="1"/>
    <s v="Federale overheid"/>
    <x v="2"/>
    <x v="13"/>
    <s v="730 Andere programma's en projecten op internationaal vlak"/>
    <s v="730 Autres programmes et projets au niveau international"/>
    <x v="3"/>
    <n v="730"/>
  </r>
  <r>
    <s v="Financ. studies, onderz., public. en opdrachten - gedeelte ADBA"/>
    <s v="Financ. d'études, de rech., de public. et de missions - partie SACA"/>
    <s v="466051413001"/>
    <s v="11  FEDERAAL WETENSCHAPSBELEID"/>
    <x v="1"/>
    <n v="68"/>
    <n v="100"/>
    <s v="13. Algemene kennisvooruitgang: O&amp;O gefinancierd uit andere bronnen dan AUF"/>
    <x v="1"/>
    <s v="Federale overheid"/>
    <x v="2"/>
    <x v="13"/>
    <s v="730 Andere programma's en projecten op internationaal vlak"/>
    <s v="730 Autres programmes et projets au niveau international"/>
    <x v="3"/>
    <n v="68"/>
  </r>
  <r>
    <s v="Financ. studies, onderz., public. en opdrachten - gedeelte AOI"/>
    <s v="Financ. d'études, de rech., de public. et de missions - partie OAP"/>
    <s v="466051414001"/>
    <s v="11  FEDERAAL WETENSCHAPSBELEID"/>
    <x v="1"/>
    <n v="7"/>
    <n v="100"/>
    <s v="13. Algemene kennisvooruitgang: O&amp;O gefinancierd uit andere bronnen dan AUF"/>
    <x v="1"/>
    <s v="Federale overheid"/>
    <x v="2"/>
    <x v="13"/>
    <s v="730 Andere programma's en projecten op internationaal vlak"/>
    <s v="730 Autres programmes et projets au niveau international"/>
    <x v="3"/>
    <n v="7"/>
  </r>
  <r>
    <s v="Uitgaven verbonden ad contracten, overeenkomsten en mandaten mbt de O&amp;O-programma's en -acties en gefinancierd door inkomsten vh Fonds voor Eur. onderz."/>
    <s v="Dépenses liées aux contrats, conventions et mandats relatifs aux programmes et actions de R&amp;D financées par des recettes du Fonds de recherche européen"/>
    <s v="466051450001"/>
    <s v="11  FEDERAAL WETENSCHAPSBELEID"/>
    <x v="1"/>
    <n v="255"/>
    <n v="100"/>
    <s v="13. Algemene kennisvooruitgang: O&amp;O gefinancierd uit andere bronnen dan AUF"/>
    <x v="1"/>
    <s v="Federale overheid"/>
    <x v="2"/>
    <x v="13"/>
    <s v="730 Andere programma's en projecten op internationaal vlak"/>
    <s v="730 Autres programmes et projets au niveau international"/>
    <x v="3"/>
    <n v="255"/>
  </r>
  <r>
    <s v="Investeringsuitgaven m.b.t. de informatica"/>
    <s v="Dépenses d'investissement relatives à l'informatique"/>
    <s v="466051742204"/>
    <s v="11  FEDERAAL WETENSCHAPSBELEID"/>
    <x v="1"/>
    <n v="5"/>
    <n v="55"/>
    <s v="13. Algemene kennisvooruitgang: O&amp;O gefinancierd uit andere bronnen dan AUF"/>
    <x v="1"/>
    <s v="Federale overheid"/>
    <x v="2"/>
    <x v="13"/>
    <s v="730 Andere programma's en projecten op internationaal vlak"/>
    <s v="730 Autres programmes et projets au niveau international"/>
    <x v="3"/>
    <n v="2.75"/>
  </r>
  <r>
    <s v="DKBUZA: Vlaamse Statistische Autoriteit"/>
    <s v="DKBUZA: Vlaamse Statistische Autoriteit"/>
    <s v="SA0-1SEA2BB-WT"/>
    <m/>
    <x v="0"/>
    <n v="1839"/>
    <n v="100"/>
    <s v="11. Politieke en sociale systemen, structuren en processen"/>
    <x v="7"/>
    <s v="Vlaamse overheid"/>
    <x v="3"/>
    <x v="13"/>
    <s v="314 Subsidies voor studies, enquêtes, onderzoek-contracten, acties n.e.g."/>
    <s v="314 Subventions pour études, enquêtes, contrats de recherche, actions n.c.a."/>
    <x v="6"/>
    <n v="1839"/>
  </r>
  <r>
    <s v="Aanvullende werkingsmiddelen hoger onderwijs in Brussel"/>
    <s v="Aanvullende werkingsmiddelen hoger onderwijs in Brussel"/>
    <s v="FD0/1FE-E-2-AA/WT"/>
    <m/>
    <x v="0"/>
    <n v="8973"/>
    <n v="25"/>
    <s v="12. Algemene kennisvooruitgang: O&amp;O gefinancierd uit algemene universiteitsfondsen (AUF)"/>
    <x v="3"/>
    <s v="Vlaamse overheid"/>
    <x v="3"/>
    <x v="13"/>
    <s v="111 Werkingsuitkering Nederlandstalige instellingen"/>
    <s v="111 Allocation de fonctionnement institutions néerlandophones"/>
    <x v="4"/>
    <n v="2243.25"/>
  </r>
  <r>
    <s v="Bijdrage wettelijke en conventionele wergeversbijdragen universiteiten"/>
    <s v="Bijdrage wettelijke en conventionele wergeversbijdragen universiteiten"/>
    <s v="FD0/1FE-E-2-AA/WT"/>
    <m/>
    <x v="0"/>
    <n v="31943"/>
    <n v="25"/>
    <s v="12. Algemene kennisvooruitgang: O&amp;O gefinancierd uit algemene universiteitsfondsen (AUF)"/>
    <x v="3"/>
    <s v="Vlaamse overheid"/>
    <x v="3"/>
    <x v="13"/>
    <s v="143 Pensioenuitkeringen en werkgeversbijdragen"/>
    <s v="143 Allocations de retraite et cotisations patronales"/>
    <x v="4"/>
    <n v="7985.75"/>
  </r>
  <r>
    <s v="EFRO"/>
    <s v="EFRO"/>
    <s v="ECH-1ECB5CA-WT"/>
    <m/>
    <x v="0"/>
    <n v="10930.403"/>
    <n v="50.097425502060602"/>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475.8504999999968"/>
  </r>
  <r>
    <s v="Flanders Future Tech Fund"/>
    <s v="Flanders Future Tech Fund"/>
    <s v="EB0-1ECB2BY-IS"/>
    <m/>
    <x v="0"/>
    <n v="672"/>
    <n v="100"/>
    <s v="11. Politieke en sociale systemen, structuren en processen"/>
    <x v="7"/>
    <s v="Vlaamse overheid"/>
    <x v="3"/>
    <x v="13"/>
    <s v="313 Subsidies aan instellingen en verenigingen n.e.g."/>
    <s v="313 Subventions aux institutions et associations n.c.a."/>
    <x v="6"/>
    <n v="672"/>
  </r>
  <r>
    <s v="FONDS VOOR FLANKEREND ECONOMISCH BELEID"/>
    <s v="FONDS VOOR FLANKEREND ECONOMISCH BELEID"/>
    <s v="ECH-1ECB5AG-WT"/>
    <m/>
    <x v="0"/>
    <n v="4837.2"/>
    <n v="100"/>
    <s v="06. Industriële productie en technologie"/>
    <x v="0"/>
    <s v="Vlaamse overheid"/>
    <x v="3"/>
    <x v="13"/>
    <s v="313 Subsidies aan instellingen en verenigingen n.e.g."/>
    <s v="313 Subventions aux institutions et associations n.c.a."/>
    <x v="6"/>
    <n v="4837.2"/>
  </r>
  <r>
    <s v="ONDERZOEKEN TER ONDERSTEUNING VAN HET BELEID INZAKE TOEGANG TOT FINANCIERING EN/OF ONDENEMERSCHAPSBEVORDERING"/>
    <s v="ONDERZOEKEN TER ONDERSTEUNING VAN HET BELEID INZAKE TOEGANG TOT FINANCIERING EN/OF ONDENEMERSCHAPSBEVORDERING"/>
    <s v="ECH-1ECB5CA-WT"/>
    <m/>
    <x v="0"/>
    <n v="500"/>
    <n v="100"/>
    <s v="04. Transport, telecommunicatie en andere infrastructuur"/>
    <x v="11"/>
    <s v="Vlaamse overheid"/>
    <x v="3"/>
    <x v="13"/>
    <s v="313 Subsidies aan instellingen en verenigingen n.e.g."/>
    <s v="313 Subventions aux institutions et associations n.c.a."/>
    <x v="6"/>
    <n v="500"/>
  </r>
  <r>
    <s v="CJM: wetenschappelijke steunpunten en jeugdonderzoeksplatform"/>
    <s v="CJM: wetenschappelijke steunpunten en jeugdonderzoeksplatform"/>
    <s v="HB0/1HB-X-2AD/WT"/>
    <m/>
    <x v="0"/>
    <n v="680"/>
    <n v="100"/>
    <s v="10. Cultuur, recreatie, godsdienst en media"/>
    <x v="5"/>
    <s v="Vlaamse overheid"/>
    <x v="3"/>
    <x v="13"/>
    <s v="324 Subsidies voor studies, enquêtes, expertise-contracten, onderzoekcontracten, acties n.e.g."/>
    <s v="324 Subventions pour études, enquêtes, contrats d'expertise, contrats de recherche, actions n.c.a."/>
    <x v="6"/>
    <n v="680"/>
  </r>
  <r>
    <s v="CJSM: Wetenschappelijk onderzoek"/>
    <s v="CJSM: Wetenschappelijk onderzoek"/>
    <s v="HB0/1HB-X-2-AD/WT"/>
    <m/>
    <x v="0"/>
    <n v="650"/>
    <n v="100"/>
    <s v="10. Cultuur, recreatie, godsdienst en media"/>
    <x v="5"/>
    <s v="Vlaamse overheid"/>
    <x v="3"/>
    <x v="13"/>
    <s v="314 Subsidies voor studies, enquêtes, onderzoek-contracten, acties n.e.g."/>
    <s v="314 Subventions pour études, enquêtes, contrats de recherche, actions n.c.a."/>
    <x v="6"/>
    <n v="650"/>
  </r>
  <r>
    <s v="ROW: onroerend erfgoed - externe studies"/>
    <s v="ROW: onroerend erfgoed - externe studies"/>
    <s v="QG0-1QGA2AA-WT"/>
    <m/>
    <x v="0"/>
    <n v="150"/>
    <n v="100"/>
    <s v="04. Transport, telecommunicatie en andere infrastructuur"/>
    <x v="11"/>
    <s v="Vlaamse overheid"/>
    <x v="3"/>
    <x v="13"/>
    <s v="314 Subsidies voor studies, enquêtes, onderzoek-contracten, acties n.e.g."/>
    <s v="314 Subventions pour études, enquêtes, contrats de recherche, actions n.c.a."/>
    <x v="6"/>
    <n v="150"/>
  </r>
  <r>
    <s v="ABB: werking en toelagen - ondersteuning beleidsgericht onderzoek"/>
    <s v="ABB: werking en toelagen - ondersteuning beleidsgericht onderzoek"/>
    <s v="SJ0-1SMC2GA-WT"/>
    <m/>
    <x v="0"/>
    <n v="524"/>
    <n v="100"/>
    <s v="11. Politieke en sociale systemen, structuren en processen"/>
    <x v="7"/>
    <s v="Vlaamse overheid"/>
    <x v="3"/>
    <x v="13"/>
    <s v="313 Subsidies aan instellingen en verenigingen n.e.g."/>
    <s v="313 Subventions aux institutions et associations n.c.a."/>
    <x v="6"/>
    <n v="524"/>
  </r>
  <r>
    <s v="CJSM: Koninklijke Academie voor Nederlandse Taal- en Letterkunde - Gent"/>
    <s v="CJSM: Koninklijke Academie voor Nederlandse Taal- en Letterkunde - Gent"/>
    <s v="HD0/1HE-I-2-AP/IS"/>
    <m/>
    <x v="0"/>
    <n v="15.858000000000001"/>
    <n v="63.828982217177497"/>
    <s v="10. Cultuur, recreatie, godsdienst en media"/>
    <x v="5"/>
    <s v="Vlaamse overheid"/>
    <x v="3"/>
    <x v="13"/>
    <s v="220 Academies"/>
    <s v="220 Académies"/>
    <x v="5"/>
    <n v="10.122000000000009"/>
  </r>
  <r>
    <s v="CJSM:Dotatie aan het IVA DAB KMSKA"/>
    <s v="CJSM:Dotatie aan het IVA DAB KMSKA"/>
    <s v="HD0/1HE-I-2-AP/IS"/>
    <m/>
    <x v="0"/>
    <n v="6527"/>
    <n v="55"/>
    <s v="10. Cultuur, recreatie, godsdienst en media"/>
    <x v="5"/>
    <s v="Vlaamse overheid"/>
    <x v="3"/>
    <x v="13"/>
    <s v="211 Basisfinanciering, werking, investeringen van de WI"/>
    <s v="211 Financement de base, fonctionnement, investissements des IS"/>
    <x v="5"/>
    <n v="3589.85"/>
  </r>
  <r>
    <s v="DATABANK ONDERGROND VLAANDEREN, VLAAMSE GEOTHEEK, BODEMBESCHERMING EN NATUURLIJKE RIJKDOMMEN (INCL. UITGAVEN EU COFINANCIERING)"/>
    <s v="DATABANK ONDERGROND VLAANDEREN, VLAAMSE GEOTHEEK, BODEMBESCHERMING EN NATUURLIJKE RIJKDOMMEN (INCL. UITGAVEN EU COFINANCIERING)"/>
    <s v="QB0-1QCH2EA-WT"/>
    <m/>
    <x v="0"/>
    <n v="97"/>
    <n v="100"/>
    <s v="02. Milieubeheer en milieuzorg"/>
    <x v="9"/>
    <s v="Vlaamse overheid"/>
    <x v="3"/>
    <x v="13"/>
    <s v="314 Subsidies voor studies, enquêtes, onderzoek-contracten, acties n.e.g."/>
    <s v="314 Subventions pour études, enquêtes, contrats de recherche, actions n.c.a."/>
    <x v="6"/>
    <n v="97"/>
  </r>
  <r>
    <s v="Alamire Foundation"/>
    <s v="Alamire Foundation"/>
    <s v="EB0-1EEG2HA-WT"/>
    <m/>
    <x v="0"/>
    <n v="680.50699999999995"/>
    <n v="100"/>
    <s v="12. Algemene kennisvooruitgang: O&amp;O gefinancierd uit algemene universiteitsfondsen (AUF)"/>
    <x v="3"/>
    <s v="Vlaamse overheid"/>
    <x v="3"/>
    <x v="13"/>
    <s v="111 Werkingsuitkering Nederlandstalige instellingen"/>
    <s v="111 Allocation de fonctionnement institutions néerlandophones"/>
    <x v="4"/>
    <n v="680.50699999999995"/>
  </r>
  <r>
    <s v="AMS"/>
    <s v="AMS"/>
    <s v="EB0-1EEG2KA-WT"/>
    <m/>
    <x v="0"/>
    <n v="385"/>
    <n v="100"/>
    <s v="12. Algemene kennisvooruitgang: O&amp;O gefinancierd uit algemene universiteitsfondsen (AUF)"/>
    <x v="3"/>
    <s v="Vlaamse overheid"/>
    <x v="3"/>
    <x v="13"/>
    <s v="111 Werkingsuitkering Nederlandstalige instellingen"/>
    <s v="111 Allocation de fonctionnement institutions néerlandophones"/>
    <x v="4"/>
    <n v="385"/>
  </r>
  <r>
    <s v="BZ: Studiekosten betreffende de regionale en lokale openbare besturen"/>
    <s v="BZ: Studiekosten betreffende de regionale en lokale openbare besturen"/>
    <s v="SJ0-1SMC2GA-WT"/>
    <m/>
    <x v="0"/>
    <n v="320"/>
    <n v="100"/>
    <s v="11. Politieke en sociale systemen, structuren en processen"/>
    <x v="7"/>
    <s v="Vlaamse overheid"/>
    <x v="3"/>
    <x v="13"/>
    <s v="324 Subsidies voor studies, enquêtes, expertise-contracten, onderzoekcontracten, acties n.e.g."/>
    <s v="324 Subventions pour études, enquêtes, contrats d'expertise, contrats de recherche, actions n.c.a."/>
    <x v="6"/>
    <n v="320"/>
  </r>
  <r>
    <s v="Dotatie aan het eigen vermogen ILVO in het kader van het onderzoek en de ontwikkeling naar meer duurzame landbouwsystemen"/>
    <s v="Dotatie aan het eigen vermogen ILVO in het kader van het onderzoek en de ontwikkeling naar meer duurzame landbouwsystemen"/>
    <s v="KB0/1KD-H-2-AY/IS"/>
    <m/>
    <x v="0"/>
    <n v="1935"/>
    <n v="80"/>
    <s v="08. Landbouw"/>
    <x v="6"/>
    <s v="Vlaamse overheid"/>
    <x v="3"/>
    <x v="13"/>
    <s v="211 Basisfinanciering, werking, investeringen van de WI"/>
    <s v="211 Financement de base, fonctionnement, investissements des IS"/>
    <x v="5"/>
    <n v="1548"/>
  </r>
  <r>
    <s v="Dotatie aan het Eigen Vermogen ILVO voor onderzoek ikv IHD/PAS (emissiereducties veeteeltsector)"/>
    <s v="Dotatie aan het Eigen Vermogen ILVO voor onderzoek ikv IHD/PAS (emissiereducties veeteeltsector)"/>
    <s v="KB0/1KD-H-2-AY/IS"/>
    <m/>
    <x v="0"/>
    <n v="430"/>
    <n v="80"/>
    <s v="08. Landbouw"/>
    <x v="6"/>
    <s v="Vlaamse overheid"/>
    <x v="3"/>
    <x v="13"/>
    <s v="211 Basisfinanciering, werking, investeringen van de WI"/>
    <s v="211 Financement de base, fonctionnement, investissements des IS"/>
    <x v="5"/>
    <n v="344"/>
  </r>
  <r>
    <s v="SUBSIDIE AAN EV ILVO"/>
    <s v="SUBSIDIE AAN EV ILVO"/>
    <s v="EB0-1EEB2HO-IS"/>
    <m/>
    <x v="0"/>
    <n v="336"/>
    <n v="100"/>
    <s v="08. Landbouw"/>
    <x v="6"/>
    <s v="Vlaamse overheid"/>
    <x v="3"/>
    <x v="13"/>
    <s v="211 Basisfinanciering, werking, investeringen van de WI"/>
    <s v="211 Financement de base, fonctionnement, investissements des IS"/>
    <x v="5"/>
    <n v="336"/>
  </r>
  <r>
    <s v="BOF: Methusalem-programma"/>
    <s v="BOF: Methusalem-programma"/>
    <s v="EB0-1EEG2GS-IS"/>
    <m/>
    <x v="0"/>
    <n v="19215"/>
    <n v="100"/>
    <s v="13. Algemene kennisvooruitgang: O&amp;O gefinancierd uit andere bronnen dan AUF"/>
    <x v="1"/>
    <s v="Vlaamse overheid"/>
    <x v="3"/>
    <x v="13"/>
    <s v="130 Speciale fondsen voor onderzoek in universiteiten"/>
    <s v="130 Fonds spéciaux de recherche dans les universités"/>
    <x v="4"/>
    <n v="19215"/>
  </r>
  <r>
    <s v="BOF: subsidie voor de universiteiten"/>
    <s v="BOF: subsidie voor de universiteiten"/>
    <s v="EB0-1EEG2GS-IS"/>
    <m/>
    <x v="0"/>
    <n v="192983"/>
    <n v="100"/>
    <s v="13. Algemene kennisvooruitgang: O&amp;O gefinancierd uit andere bronnen dan AUF"/>
    <x v="1"/>
    <s v="Vlaamse overheid"/>
    <x v="3"/>
    <x v="13"/>
    <s v="130 Speciale fondsen voor onderzoek in universiteiten"/>
    <s v="130 Fonds spéciaux de recherche dans les universités"/>
    <x v="4"/>
    <n v="192983"/>
  </r>
  <r>
    <s v="Dotatie aan VITO voor de financiering van de referentietaken"/>
    <s v="Dotatie aan VITO voor de financiering van de referentietaken"/>
    <s v="QB0-1QCH2OU-IS"/>
    <m/>
    <x v="0"/>
    <n v="2809"/>
    <n v="100"/>
    <s v="02. Milieubeheer en milieuzorg"/>
    <x v="9"/>
    <s v="Vlaamse overheid"/>
    <x v="3"/>
    <x v="13"/>
    <s v="236 VITO - Vlaamse Instelling voor Technologisch Onderzoek"/>
    <s v="236 VITO - Vlaamse Instelling voor Technologisch Onderzoek"/>
    <x v="5"/>
    <n v="2809"/>
  </r>
  <r>
    <s v="BOF: tenure track-stelsel aan de universiteiten"/>
    <s v="BOF: tenure track-stelsel aan de universiteiten"/>
    <s v="EB0-1EEG2GS-IS"/>
    <m/>
    <x v="0"/>
    <n v="9695"/>
    <n v="100"/>
    <s v="13. Algemene kennisvooruitgang: O&amp;O gefinancierd uit andere bronnen dan AUF"/>
    <x v="1"/>
    <s v="Vlaamse overheid"/>
    <x v="3"/>
    <x v="13"/>
    <s v="130 Speciale fondsen voor onderzoek in universiteiten"/>
    <s v="130 Fonds spéciaux de recherche dans les universités"/>
    <x v="4"/>
    <n v="9695"/>
  </r>
  <r>
    <s v="EV ILVO voor onderhoud en werken aan onroerende goederen"/>
    <s v="EV ILVO voor onderhoud en werken aan onroerende goederen"/>
    <s v="KB0/1KD-H-2-AY/IS"/>
    <m/>
    <x v="0"/>
    <n v="3208"/>
    <n v="80"/>
    <s v="08. Landbouw"/>
    <x v="6"/>
    <s v="Vlaamse overheid"/>
    <x v="3"/>
    <x v="13"/>
    <s v="211 Basisfinanciering, werking, investeringen van de WI"/>
    <s v="211 Financement de base, fonctionnement, investissements des IS"/>
    <x v="5"/>
    <n v="2566.4"/>
  </r>
  <r>
    <s v="Cofinanciering Steunpunt Duurzaam Materialenbeheer"/>
    <s v="Cofinanciering Steunpunt Duurzaam Materialenbeheer"/>
    <s v="EB0-1EBG2AG-WT"/>
    <m/>
    <x v="0"/>
    <n v="188"/>
    <n v="100"/>
    <s v="11. Politieke en sociale systemen, structuren en processen"/>
    <x v="7"/>
    <s v="Vlaamse overheid"/>
    <x v="3"/>
    <x v="13"/>
    <s v="313 Subsidies aan instellingen en verenigingen n.e.g."/>
    <s v="313 Subventions aux institutions et associations n.c.a."/>
    <x v="6"/>
    <n v="188"/>
  </r>
  <r>
    <s v="RELANCE BUDGET 20 - BIO-ECONOMIE FWO"/>
    <s v="RELANCE BUDGET 20 - BIO-ECONOMIE FWO"/>
    <s v="EB0-1EEG2GT-IS"/>
    <m/>
    <x v="0"/>
    <n v="50"/>
    <n v="100"/>
    <s v="13. Algemene kennisvooruitgang: O&amp;O gefinancierd uit andere bronnen dan AUF"/>
    <x v="1"/>
    <s v="Vlaamse overheid"/>
    <x v="3"/>
    <x v="13"/>
    <s v="510 NFWO - Nationaal Fonds voor Wetenschappelijk Onderzoek"/>
    <s v="510 FNRS - Fonds national de Recherche scientifique"/>
    <x v="2"/>
    <n v="50"/>
  </r>
  <r>
    <s v="RELANCE BUDGET 158 - SPENDING REVIEWS"/>
    <s v="RELANCE BUDGET 158 - SPENDING REVIEWS"/>
    <s v="EB0-1EEG2GT-IS"/>
    <m/>
    <x v="0"/>
    <n v="71"/>
    <n v="100"/>
    <s v="13. Algemene kennisvooruitgang: O&amp;O gefinancierd uit andere bronnen dan AUF"/>
    <x v="1"/>
    <s v="Vlaamse overheid"/>
    <x v="3"/>
    <x v="13"/>
    <s v="510 NFWO - Nationaal Fonds voor Wetenschappelijk Onderzoek"/>
    <s v="510 FNRS - Fonds national de Recherche scientifique"/>
    <x v="2"/>
    <n v="71"/>
  </r>
  <r>
    <s v="CORONA 2021 - FWO FUNDAMENTEEL ONDERZOEK"/>
    <s v="CORONA 2021 - FWO FUNDAMENTEEL ONDERZOEK"/>
    <s v="EB0-1EEB5GT-IS"/>
    <m/>
    <x v="0"/>
    <n v="1305"/>
    <n v="100"/>
    <s v="13. Algemene kennisvooruitgang: O&amp;O gefinancierd uit andere bronnen dan AUF"/>
    <x v="1"/>
    <s v="Vlaamse overheid"/>
    <x v="3"/>
    <x v="13"/>
    <s v="510 NFWO - Nationaal Fonds voor Wetenschappelijk Onderzoek"/>
    <s v="510 FNRS - Fonds national de Recherche scientifique"/>
    <x v="2"/>
    <n v="1305"/>
  </r>
  <r>
    <s v="FWO Fundamenteel Onderzoek"/>
    <s v="FWO Fundamenteel Onderzoek"/>
    <s v="EB0-1EEB5GT-IS"/>
    <m/>
    <x v="0"/>
    <n v="357590"/>
    <n v="100"/>
    <s v="13. Algemene kennisvooruitgang: O&amp;O gefinancierd uit andere bronnen dan AUF"/>
    <x v="1"/>
    <s v="Vlaamse overheid"/>
    <x v="3"/>
    <x v="13"/>
    <s v="510 NFWO - Nationaal Fonds voor Wetenschappelijk Onderzoek"/>
    <s v="510 FNRS - Fonds national de Recherche scientifique"/>
    <x v="2"/>
    <n v="357590"/>
  </r>
  <r>
    <s v="FWO Strategisch Basisonderzoek"/>
    <s v="FWO Strategisch Basisonderzoek"/>
    <s v="EB0-1EEB5GT-IS"/>
    <m/>
    <x v="0"/>
    <n v="80130"/>
    <n v="100"/>
    <s v="06. Industriële productie en technologie"/>
    <x v="0"/>
    <s v="Vlaamse overheid"/>
    <x v="3"/>
    <x v="13"/>
    <s v="510 NFWO - Nationaal Fonds voor Wetenschappelijk Onderzoek"/>
    <s v="510 FNRS - Fonds national de Recherche scientifique"/>
    <x v="2"/>
    <n v="80130"/>
  </r>
  <r>
    <s v="FWO Klinisch Wetenschapelijk Onderzoek"/>
    <s v="FWO Klinisch Wetenschapelijk Onderzoek"/>
    <s v="EB0-1EEB5GT-IS"/>
    <m/>
    <x v="0"/>
    <n v="17190"/>
    <n v="100"/>
    <s v="07. Gezondheid"/>
    <x v="4"/>
    <s v="Vlaamse overheid"/>
    <x v="3"/>
    <x v="13"/>
    <s v="510 NFWO - Nationaal Fonds voor Wetenschappelijk Onderzoek"/>
    <s v="510 FNRS - Fonds national de Recherche scientifique"/>
    <x v="2"/>
    <n v="17190"/>
  </r>
  <r>
    <s v="FWO investeringen (middel)zware en bijzondere onderzoeksinfrastructuur"/>
    <s v="FWO investeringen (middel)zware en bijzondere onderzoeksinfrastructuur"/>
    <s v="EB0-1EEB5GT-IS"/>
    <m/>
    <x v="0"/>
    <n v="32300"/>
    <n v="100"/>
    <s v="13. Algemene kennisvooruitgang: O&amp;O gefinancierd uit andere bronnen dan AUF"/>
    <x v="1"/>
    <s v="Vlaamse overheid"/>
    <x v="3"/>
    <x v="13"/>
    <s v="510 NFWO - Nationaal Fonds voor Wetenschappelijk Onderzoek"/>
    <s v="510 FNRS - Fonds national de Recherche scientifique"/>
    <x v="2"/>
    <n v="32300"/>
  </r>
  <r>
    <s v="CORONA 2021 - FWO STRATEGISCH BASISONDERZOEK (SBO)"/>
    <s v="CORONA 2021 - FWO STRATEGISCH BASISONDERZOEK (SBO)"/>
    <s v="EB0-1EEB5GT-IS"/>
    <m/>
    <x v="0"/>
    <n v="1106"/>
    <n v="100"/>
    <s v="13. Algemene kennisvooruitgang: O&amp;O gefinancierd uit andere bronnen dan AUF"/>
    <x v="1"/>
    <s v="Vlaamse overheid"/>
    <x v="3"/>
    <x v="13"/>
    <s v="510 NFWO - Nationaal Fonds voor Wetenschappelijk Onderzoek"/>
    <s v="510 FNRS - Fonds national de Recherche scientifique"/>
    <x v="2"/>
    <n v="1106"/>
  </r>
  <r>
    <s v="RELANCE BUDGET 20 - BIO-ECONOMIE FWO"/>
    <s v="RELANCE BUDGET 20 - BIO-ECONOMIE FWO"/>
    <s v="EB0-1EEB5GT-IS"/>
    <m/>
    <x v="0"/>
    <n v="2950"/>
    <n v="100"/>
    <s v="13. Algemene kennisvooruitgang: O&amp;O gefinancierd uit andere bronnen dan AUF"/>
    <x v="1"/>
    <s v="Vlaamse overheid"/>
    <x v="3"/>
    <x v="13"/>
    <s v="510 NFWO - Nationaal Fonds voor Wetenschappelijk Onderzoek"/>
    <s v="510 FNRS - Fonds national de Recherche scientifique"/>
    <x v="2"/>
    <n v="2950"/>
  </r>
  <r>
    <s v="IOF - Industrieel Onderzoeksfonds Vlaanderen"/>
    <s v="IOF - Industrieel Onderzoeksfonds Vlaanderen"/>
    <s v="EB0-1EFG2MS-IS"/>
    <m/>
    <x v="0"/>
    <n v="52311"/>
    <n v="100"/>
    <s v="06. Industriële productie en technologie"/>
    <x v="0"/>
    <s v="Vlaamse overheid"/>
    <x v="3"/>
    <x v="13"/>
    <s v="130 Speciale fondsen voor onderzoek in universiteiten"/>
    <s v="130 Fonds spéciaux de recherche dans les universités"/>
    <x v="4"/>
    <n v="52311"/>
  </r>
  <r>
    <s v="Procedure gerechtskosten - specifieke uitgaven voor projecten voor innovatie van de handhavingsuitvoering binnen de afdeling handhaving"/>
    <s v="Procedure gerechtskosten - specifieke uitgaven voor projecten voor innovatie van de handhavingsuitvoering binnen de afdeling handhaving"/>
    <s v="QBZ-3QCE2NF-WT"/>
    <m/>
    <x v="0"/>
    <n v="150"/>
    <n v="100"/>
    <s v="02. Milieubeheer en milieuzorg"/>
    <x v="9"/>
    <s v="Vlaamse overheid"/>
    <x v="3"/>
    <x v="13"/>
    <s v="314 Subsidies voor studies, enquêtes, onderzoek-contracten, acties n.e.g."/>
    <s v="314 Subventions pour études, enquêtes, contrats de recherche, actions n.c.a."/>
    <x v="6"/>
    <n v="150"/>
  </r>
  <r>
    <s v="Orpheus"/>
    <s v="Orpheus"/>
    <s v="EB0-1EEG2HA-WT"/>
    <m/>
    <x v="0"/>
    <n v="540.57399999999996"/>
    <n v="100"/>
    <s v="12. Algemene kennisvooruitgang: O&amp;O gefinancierd uit algemene universiteitsfondsen (AUF)"/>
    <x v="3"/>
    <s v="Vlaamse overheid"/>
    <x v="3"/>
    <x v="13"/>
    <s v="111 Werkingsuitkering Nederlandstalige instellingen"/>
    <s v="111 Allocation de fonctionnement institutions néerlandophones"/>
    <x v="4"/>
    <n v="540.57399999999996"/>
  </r>
  <r>
    <s v="Plantentuin Meise"/>
    <s v="Plantentuin Meise"/>
    <s v="EB0-1EEG2HU-IS"/>
    <m/>
    <x v="0"/>
    <n v="12862"/>
    <n v="100"/>
    <s v="01. Exploratie en exploitatie van het aardse milieu"/>
    <x v="8"/>
    <s v="Vlaamse overheid"/>
    <x v="3"/>
    <x v="13"/>
    <s v="313 Subsidies aan instellingen en verenigingen n.e.g."/>
    <s v="313 Subventions aux institutions et associations n.c.a."/>
    <x v="6"/>
    <n v="12862"/>
  </r>
  <r>
    <s v="INKOMENSOVERDRACHTEN BINNEN EEN INSTITUTIONELE GROEP - AAN ADMINISTRATIEVE OPENBARE INSTELLINGEN (AOI) - EVA VLAAMSE LANDMAATSCHAPPIJ VOOR PLATTELANDSBELEID"/>
    <s v="INKOMENSOVERDRACHTEN BINNEN EEN INSTITUTIONELE GROEP - AAN ADMINISTRATIEVE OPENBARE INSTELLINGEN (AOI) - EVA VLAAMSE LANDMAATSCHAPPIJ VOOR PLATTELANDSBELEID"/>
    <s v="QBX-3QCE2GY-IS"/>
    <m/>
    <x v="0"/>
    <n v="216"/>
    <n v="100"/>
    <s v="02. Milieubeheer en milieuzorg"/>
    <x v="9"/>
    <s v="Vlaamse overheid"/>
    <x v="3"/>
    <x v="13"/>
    <s v="630 Fonds voor Preventie en Sanering inzake Milieu en Natuur"/>
    <s v="630 Fonds voor Preventie en Sanering inzake Milieu en Natuur"/>
    <x v="1"/>
    <n v="216"/>
  </r>
  <r>
    <s v="Plantentuin Meise (FFEU)"/>
    <s v="Plantentuin Meise (FFEU)"/>
    <s v="EB0-1EEG5HU-IS"/>
    <m/>
    <x v="0"/>
    <n v="5000"/>
    <n v="100"/>
    <s v="01. Exploratie en exploitatie van het aardse milieu"/>
    <x v="8"/>
    <s v="Vlaamse overheid"/>
    <x v="3"/>
    <x v="13"/>
    <s v="313 Subsidies aan instellingen en verenigingen n.e.g."/>
    <s v="313 Subventions aux institutions et associations n.c.a."/>
    <x v="6"/>
    <n v="5000"/>
  </r>
  <r>
    <s v="Interne stromen EV ILVO (Fonds voor Landbouw en Visserij)"/>
    <s v="Interne stromen EV ILVO (Fonds voor Landbouw en Visserij)"/>
    <s v="KB0/1KD-H-2-AY/IS"/>
    <m/>
    <x v="0"/>
    <n v="535"/>
    <n v="80"/>
    <s v="08. Landbouw"/>
    <x v="6"/>
    <s v="Vlaamse overheid"/>
    <x v="3"/>
    <x v="13"/>
    <s v="211 Basisfinanciering, werking, investeringen van de WI"/>
    <s v="211 Financement de base, fonctionnement, investissements des IS"/>
    <x v="5"/>
    <n v="428"/>
  </r>
  <r>
    <s v="Investeringen hoger onderwijs"/>
    <s v="Investeringen hoger onderwijs"/>
    <s v="FD0/1FG-E-2-AI/IS"/>
    <m/>
    <x v="0"/>
    <n v="36831"/>
    <n v="25"/>
    <s v="12. Algemene kennisvooruitgang: O&amp;O gefinancierd uit algemene universiteitsfondsen (AUF)"/>
    <x v="3"/>
    <s v="Vlaamse overheid"/>
    <x v="3"/>
    <x v="13"/>
    <s v="323 Subsidies aan instellingen en verenigingen n.e.g."/>
    <s v="323 Subventions aux institutions et associations n.c.a."/>
    <x v="6"/>
    <n v="9207.75"/>
  </r>
  <r>
    <s v="Investeringsmiddelen en eigenaarsonderhoud hogere zeevaartschool"/>
    <s v="Investeringsmiddelen en eigenaarsonderhoud hogere zeevaartschool"/>
    <s v="FD0/1FG-E-2-AI/IS"/>
    <m/>
    <x v="0"/>
    <n v="294"/>
    <n v="25"/>
    <s v="12. Algemene kennisvooruitgang: O&amp;O gefinancierd uit algemene universiteitsfondsen (AUF)"/>
    <x v="3"/>
    <s v="Vlaamse overheid"/>
    <x v="3"/>
    <x v="13"/>
    <s v="111 Werkingsuitkering Nederlandstalige instellingen"/>
    <s v="111 Allocation de fonctionnement institutions néerlandophones"/>
    <x v="4"/>
    <n v="73.5"/>
  </r>
  <r>
    <s v="Subsidie aan de Europacollege voor United Nations University (UNU) in het kader van het prograppa Regionale Integratiestudies"/>
    <s v="Subsidie aan de Europacollege voor United Nations University (UNU) in het kader van het prograppa Regionale Integratiestudies"/>
    <s v="EB0-1EBG2AB-WT"/>
    <m/>
    <x v="0"/>
    <n v="1000"/>
    <n v="100"/>
    <s v="11. Politieke en sociale systemen, structuren en processen"/>
    <x v="7"/>
    <s v="Vlaamse overheid"/>
    <x v="3"/>
    <x v="13"/>
    <s v="313 Subsidies aan instellingen en verenigingen n.e.g."/>
    <s v="313 Subventions aux institutions et associations n.c.a."/>
    <x v="6"/>
    <n v="1000"/>
  </r>
  <r>
    <s v="Subsidie aan de Koninklijke Vlaamse Academie van België voor Wetenschappen en Kunsten"/>
    <s v="Subsidie aan de Koninklijke Vlaamse Academie van België voor Wetenschappen en Kunsten"/>
    <s v="EB0-1EEG2GR-IS"/>
    <m/>
    <x v="0"/>
    <n v="1166"/>
    <n v="100"/>
    <s v="10. Cultuur, recreatie, godsdienst en media"/>
    <x v="5"/>
    <s v="Vlaamse overheid"/>
    <x v="3"/>
    <x v="13"/>
    <s v="220 Academies"/>
    <s v="220 Académies"/>
    <x v="5"/>
    <n v="1166"/>
  </r>
  <r>
    <s v="Subsidie aan de Konklijke Maatschappij voor Diekunde in Antwerpen (KMDA)"/>
    <s v="Subsidie aan de Konklijke Maatschappij voor Diekunde in Antwerpen (KMDA)"/>
    <s v="EB0-1EEG2HA-WT"/>
    <m/>
    <x v="0"/>
    <n v="1155.9190000000001"/>
    <n v="100"/>
    <s v="02. Milieubeheer en milieuzorg"/>
    <x v="9"/>
    <s v="Vlaamse overheid"/>
    <x v="3"/>
    <x v="13"/>
    <s v="313 Subsidies aan instellingen en verenigingen n.e.g."/>
    <s v="313 Subventions aux institutions et associations n.c.a."/>
    <x v="6"/>
    <n v="1155.9190000000001"/>
  </r>
  <r>
    <s v="EXPERTISECENTRUM ONDERZOEK EN ONTWIKKELINGSMONITORING - ECOOM - STORE"/>
    <s v="EXPERTISECENTRUM ONDERZOEK EN ONTWIKKELINGSMONITORING - ECOOM - STORE"/>
    <s v="EB0-1EBB2AV-IS"/>
    <m/>
    <x v="0"/>
    <n v="3795"/>
    <n v="100"/>
    <s v="11. Politieke en sociale systemen, structuren en processen"/>
    <x v="7"/>
    <s v="Vlaamse overheid"/>
    <x v="3"/>
    <x v="13"/>
    <s v="313 Subsidies aan instellingen en verenigingen n.e.g."/>
    <s v="313 Subventions aux institutions et associations n.c.a."/>
    <x v="6"/>
    <n v="3795"/>
  </r>
  <r>
    <s v="Kapitaaloverdrachten voor onroerende investeringen ITG"/>
    <s v="Kapitaaloverdrachten voor onroerende investeringen ITG"/>
    <s v="FD0/1FG-E-2-AI/IS"/>
    <m/>
    <x v="0"/>
    <n v="711"/>
    <n v="25"/>
    <s v="12. Algemene kennisvooruitgang: O&amp;O gefinancierd uit algemene universiteitsfondsen (AUF)"/>
    <x v="3"/>
    <s v="Vlaamse overheid"/>
    <x v="3"/>
    <x v="13"/>
    <s v="123 Instituut Tropische Geneeskunde - Antwerpen"/>
    <s v="123 Instituut Tropische Geneeskunde - Antwerpen"/>
    <x v="4"/>
    <n v="177.75"/>
  </r>
  <r>
    <s v="Kapitaaloverdrachten voor onroerende investeringen universitair onderwijs"/>
    <s v="Kapitaaloverdrachten voor onroerende investeringen universitair onderwijs"/>
    <s v="FD0/1FG-E-2-AI/WT"/>
    <m/>
    <x v="0"/>
    <n v="29967"/>
    <n v="25"/>
    <s v="12. Algemene kennisvooruitgang: O&amp;O gefinancierd uit algemene universiteitsfondsen (AUF)"/>
    <x v="3"/>
    <s v="Vlaamse overheid"/>
    <x v="3"/>
    <x v="13"/>
    <s v="144 Academische ziekenhuizen"/>
    <s v="144 Hôpitaux académiques"/>
    <x v="4"/>
    <n v="7491.75"/>
  </r>
  <r>
    <s v="Subsidie aan het Vlaams Instituut voor de Zee"/>
    <s v="Subsidie aan het Vlaams Instituut voor de Zee"/>
    <s v="EB0-1EEG2HQ-IS"/>
    <m/>
    <x v="0"/>
    <n v="6198"/>
    <n v="100"/>
    <s v="01. Exploratie en exploitatie van het aardse milieu"/>
    <x v="8"/>
    <s v="Vlaamse overheid"/>
    <x v="3"/>
    <x v="13"/>
    <s v="313 Subsidies aan instellingen en verenigingen n.e.g."/>
    <s v="313 Subventions aux institutions et associations n.c.a."/>
    <x v="6"/>
    <n v="6198"/>
  </r>
  <r>
    <s v="Labo Ruimte"/>
    <s v="Labo Ruimte"/>
    <s v="QB0-1QCH2NC-WT"/>
    <m/>
    <x v="0"/>
    <n v="336"/>
    <n v="10"/>
    <s v="04. Transport, telecommunicatie en andere infrastructuur"/>
    <x v="11"/>
    <s v="Vlaamse overheid"/>
    <x v="3"/>
    <x v="13"/>
    <s v="313 Subsidies aan instellingen en verenigingen n.e.g."/>
    <s v="313 Subventions aux institutions et associations n.c.a."/>
    <x v="6"/>
    <n v="33.6"/>
  </r>
  <r>
    <s v="Langlopend wetenschappelijk onderzoek"/>
    <s v="Langlopend wetenschappelijk onderzoek"/>
    <s v="QB0-1QCH2NC-WT"/>
    <m/>
    <x v="0"/>
    <n v="206"/>
    <n v="100"/>
    <s v="04. Transport, telecommunicatie en andere infrastructuur"/>
    <x v="11"/>
    <s v="Vlaamse overheid"/>
    <x v="3"/>
    <x v="13"/>
    <s v="313 Subsidies aan instellingen en verenigingen n.e.g."/>
    <s v="313 Subventions aux institutions et associations n.c.a."/>
    <x v="6"/>
    <n v="206"/>
  </r>
  <r>
    <s v="LNE DAB MINA FONDS"/>
    <s v="LNE DAB MINA FONDS"/>
    <s v="QBX-3QCE2DY-IS"/>
    <m/>
    <x v="0"/>
    <n v="627"/>
    <n v="100"/>
    <s v="02. Milieubeheer en milieuzorg"/>
    <x v="9"/>
    <s v="Vlaamse overheid"/>
    <x v="3"/>
    <x v="13"/>
    <s v="630 Fonds voor Preventie en Sanering inzake Milieu en Natuur"/>
    <s v="630 Fonds voor Preventie en Sanering inzake Milieu en Natuur"/>
    <x v="1"/>
    <n v="627"/>
  </r>
  <r>
    <s v="LNE: Aankoop van materiaal voor uitrusting van het IVA Instituut voor Natuur- en Bosonderzoek"/>
    <s v="LNE: Aankoop van materiaal voor uitrusting van het IVA Instituut voor Natuur- en Bosonderzoek"/>
    <s v="QC0-1QCH2FF-WT"/>
    <m/>
    <x v="0"/>
    <n v="50"/>
    <n v="68"/>
    <s v="02. Milieubeheer en milieuzorg"/>
    <x v="9"/>
    <s v="Vlaamse overheid"/>
    <x v="3"/>
    <x v="13"/>
    <s v="211 Basisfinanciering, werking, investeringen van de WI"/>
    <s v="211 Financement de base, fonctionnement, investissements des IS"/>
    <x v="5"/>
    <n v="34"/>
  </r>
  <r>
    <s v="LNE: Aankoop van niet-duurzame goederen en diensten van het IVA Instituut voor Natuur- en Bosonderzoek"/>
    <s v="LNE: Aankoop van niet-duurzame goederen en diensten van het IVA Instituut voor Natuur- en Bosonderzoek"/>
    <s v="QC0-1QCH2FF-WT"/>
    <m/>
    <x v="0"/>
    <n v="2068"/>
    <n v="55"/>
    <s v="02. Milieubeheer en milieuzorg"/>
    <x v="9"/>
    <s v="Vlaamse overheid"/>
    <x v="3"/>
    <x v="13"/>
    <s v="211 Basisfinanciering, werking, investeringen van de WI"/>
    <s v="211 Financement de base, fonctionnement, investissements des IS"/>
    <x v="5"/>
    <n v="1137.4000000000001"/>
  </r>
  <r>
    <s v="LNE: Algemene werkingstoelage aan openbare waterdistributienetwerken"/>
    <s v="LNE: Algemene werkingstoelage aan openbare waterdistributienetwerken"/>
    <s v="LBC LC044 4351"/>
    <m/>
    <x v="0"/>
    <n v="6000"/>
    <n v="40"/>
    <s v="02. Milieubeheer en milieuzorg"/>
    <x v="9"/>
    <s v="Vlaamse overheid"/>
    <x v="3"/>
    <x v="13"/>
    <s v="630 Fonds voor Preventie en Sanering inzake Milieu en Natuur"/>
    <s v="630 Fonds voor Preventie en Sanering inzake Milieu en Natuur"/>
    <x v="1"/>
    <n v="2400"/>
  </r>
  <r>
    <s v="LNE: Allerhande uitgaven met betrekking tot het project milieu en gezondheid"/>
    <s v="LNE: Allerhande uitgaven met betrekking tot het project milieu en gezondheid"/>
    <s v="QB0-1QCH2NA-WT"/>
    <m/>
    <x v="0"/>
    <n v="194"/>
    <n v="100"/>
    <s v="02. Milieubeheer en milieuzorg"/>
    <x v="9"/>
    <s v="Vlaamse overheid"/>
    <x v="3"/>
    <x v="13"/>
    <s v="324 Subsidies voor studies, enquêtes, expertise-contracten, onderzoekcontracten, acties n.e.g."/>
    <s v="324 Subventions pour études, enquêtes, contrats d'expertise, contrats de recherche, actions n.c.a."/>
    <x v="6"/>
    <n v="194"/>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QB0-1QCH2EA-WT"/>
    <m/>
    <x v="0"/>
    <n v="308"/>
    <n v="100"/>
    <s v="02. Milieubeheer en milieuzorg"/>
    <x v="9"/>
    <s v="Vlaamse overheid"/>
    <x v="3"/>
    <x v="13"/>
    <s v="314 Subsidies voor studies, enquêtes, onderzoek-contracten, acties n.e.g."/>
    <s v="314 Subventions pour études, enquêtes, contrats de recherche, actions n.c.a."/>
    <x v="6"/>
    <n v="308"/>
  </r>
  <r>
    <s v="LNE: MINA FONDS - MAP"/>
    <s v="LNE: MINA FONDS - MAP"/>
    <s v="QBX-3QCH2DY-IS"/>
    <m/>
    <x v="0"/>
    <n v="189"/>
    <n v="100"/>
    <s v="02. Milieubeheer en milieuzorg"/>
    <x v="9"/>
    <s v="Vlaamse overheid"/>
    <x v="3"/>
    <x v="13"/>
    <s v="324 Subsidies voor studies, enquêtes, expertise-contracten, onderzoekcontracten, acties n.e.g."/>
    <s v="324 Subventions pour études, enquêtes, contrats d'expertise, contrats de recherche, actions n.c.a."/>
    <x v="6"/>
    <n v="189"/>
  </r>
  <r>
    <s v="LNE: NORMERING VAN ZENDANTENNES"/>
    <s v="LNE: NORMERING VAN ZENDANTENNES"/>
    <s v="QB0-1QCH2NA-WT"/>
    <m/>
    <x v="0"/>
    <n v="241"/>
    <n v="100"/>
    <s v="02. Milieubeheer en milieuzorg"/>
    <x v="9"/>
    <s v="Vlaamse overheid"/>
    <x v="3"/>
    <x v="13"/>
    <s v="630 Fonds voor Preventie en Sanering inzake Milieu en Natuur"/>
    <s v="630 Fonds voor Preventie en Sanering inzake Milieu en Natuur"/>
    <x v="1"/>
    <n v="241"/>
  </r>
  <r>
    <s v="Uitvoering decreet omgevingsverguning"/>
    <s v="Uitvoering decreet omgevingsverguning"/>
    <s v="QB0-1QCE4OF-WT"/>
    <m/>
    <x v="0"/>
    <n v="54"/>
    <n v="100"/>
    <s v="02. Milieubeheer en milieuzorg"/>
    <x v="9"/>
    <s v="Vlaamse overheid"/>
    <x v="3"/>
    <x v="13"/>
    <s v="630 Fonds voor Preventie en Sanering inzake Milieu en Natuur"/>
    <s v="630 Fonds voor Preventie en Sanering inzake Milieu en Natuur"/>
    <x v="1"/>
    <n v="54"/>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QBX-3QCH2OA-WT"/>
    <m/>
    <x v="0"/>
    <n v="500"/>
    <n v="100"/>
    <s v="02. Milieubeheer en milieuzorg"/>
    <x v="9"/>
    <s v="Vlaamse overheid"/>
    <x v="3"/>
    <x v="13"/>
    <s v="630 Fonds voor Preventie en Sanering inzake Milieu en Natuur"/>
    <s v="630 Fonds voor Preventie en Sanering inzake Milieu en Natuur"/>
    <x v="1"/>
    <n v="500"/>
  </r>
  <r>
    <s v="LNE: Wedden en toelagen IVA Instituut voor Natuur- en Bosonderzoek"/>
    <s v="LNE: Wedden en toelagen IVA Instituut voor Natuur- en Bosonderzoek"/>
    <s v="QC0-1QAH2ZZ-LO"/>
    <m/>
    <x v="0"/>
    <n v="13500"/>
    <n v="45"/>
    <s v="02. Milieubeheer en milieuzorg"/>
    <x v="9"/>
    <s v="Vlaamse overheid"/>
    <x v="3"/>
    <x v="13"/>
    <s v="211 Basisfinanciering, werking, investeringen van de WI"/>
    <s v="211 Financement de base, fonctionnement, investissements des IS"/>
    <x v="5"/>
    <n v="6075"/>
  </r>
  <r>
    <s v="LNE: Werkingsdotatie aan het IVA Vlaamse Landaatschappij"/>
    <s v="LNE: Werkingsdotatie aan het IVA Vlaamse Landaatschappij"/>
    <s v="QB0-1QCE2NY-IS"/>
    <m/>
    <x v="0"/>
    <n v="451.23"/>
    <n v="43.931032954369201"/>
    <s v="04. Transport, telecommunicatie en andere infrastructuur"/>
    <x v="11"/>
    <s v="Vlaamse overheid"/>
    <x v="3"/>
    <x v="13"/>
    <s v="314 Subsidies voor studies, enquêtes, onderzoek-contracten, acties n.e.g."/>
    <s v="314 Subventions pour études, enquêtes, contrats de recherche, actions n.c.a."/>
    <x v="6"/>
    <n v="198.23000000000013"/>
  </r>
  <r>
    <s v="LNE: Werkingsdotatie aan het IVA Vlaamse Milieumaatschappij (VMM)"/>
    <s v="LNE: Werkingsdotatie aan het IVA Vlaamse Milieumaatschappij (VMM)"/>
    <s v="QB0-1QCH2DW-IS"/>
    <m/>
    <x v="0"/>
    <n v="5567"/>
    <n v="11.1550206574457"/>
    <s v="08. Landbouw"/>
    <x v="6"/>
    <s v="Vlaamse overheid"/>
    <x v="3"/>
    <x v="13"/>
    <s v="324 Subsidies voor studies, enquêtes, expertise-contracten, onderzoekcontracten, acties n.e.g."/>
    <s v="324 Subventions pour études, enquêtes, contrats d'expertise, contrats de recherche, actions n.c.a."/>
    <x v="6"/>
    <n v="621.00000000000216"/>
  </r>
  <r>
    <s v="LV: Allerhande uitgaven in het kader van versterking van het onderzoeks- en innovatiepotentieel"/>
    <s v="LV: Allerhande uitgaven in het kader van versterking van het onderzoeks- en innovatiepotentieel"/>
    <s v="KB0/1KD-H-2-AA/WT"/>
    <m/>
    <x v="0"/>
    <n v="112"/>
    <n v="80"/>
    <s v="08. Landbouw"/>
    <x v="6"/>
    <s v="Vlaamse overheid"/>
    <x v="3"/>
    <x v="13"/>
    <s v="314 Subsidies voor studies, enquêtes, onderzoek-contracten, acties n.e.g."/>
    <s v="314 Subventions pour études, enquêtes, contrats de recherche, actions n.c.a."/>
    <x v="6"/>
    <n v="89.6"/>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B0/1KD-H-2-AY/IS"/>
    <m/>
    <x v="0"/>
    <n v="321"/>
    <n v="55"/>
    <s v="08. Landbouw"/>
    <x v="6"/>
    <s v="Vlaamse overheid"/>
    <x v="3"/>
    <x v="13"/>
    <s v="211 Basisfinanciering, werking, investeringen van de WI"/>
    <s v="211 Financement de base, fonctionnement, investissements des IS"/>
    <x v="5"/>
    <n v="176.55"/>
  </r>
  <r>
    <s v="LV: duurzame goederen, materiaal, machines en vervoermiddelen  van het IVA ILVO"/>
    <s v="LV: duurzame goederen, materiaal, machines en vervoermiddelen  van het IVA ILVO"/>
    <s v="KD0/1KA-H-2-ZZ/WT"/>
    <m/>
    <x v="0"/>
    <n v="700"/>
    <n v="80"/>
    <s v="08. Landbouw"/>
    <x v="6"/>
    <s v="Vlaamse overheid"/>
    <x v="3"/>
    <x v="13"/>
    <s v="211 Basisfinanciering, werking, investeringen van de WI"/>
    <s v="211 Financement de base, fonctionnement, investissements des IS"/>
    <x v="5"/>
    <n v="560"/>
  </r>
  <r>
    <s v="LV: niet duurzame goederen en diensten van het IVA ILVO"/>
    <s v="LV: niet duurzame goederen en diensten van het IVA ILVO"/>
    <s v="KD0/1KA-H-2-ZZ/WT"/>
    <m/>
    <x v="0"/>
    <n v="3170"/>
    <n v="80"/>
    <s v="08. Landbouw"/>
    <x v="6"/>
    <s v="Vlaamse overheid"/>
    <x v="3"/>
    <x v="13"/>
    <s v="211 Basisfinanciering, werking, investeringen van de WI"/>
    <s v="211 Financement de base, fonctionnement, investissements des IS"/>
    <x v="5"/>
    <n v="2536"/>
  </r>
  <r>
    <s v="DKBUZA:Studiedienst Strategische Inzichten en Analyses (nieuwe benaming) "/>
    <s v="DKBUZA:Studiedienst Strategische Inzichten en Analyses (nieuwe benaming) "/>
    <s v="SA0-1SEA2BB-WT"/>
    <m/>
    <x v="0"/>
    <n v="428"/>
    <n v="100"/>
    <s v="11. Politieke en sociale systemen, structuren en processen"/>
    <x v="7"/>
    <s v="Vlaamse overheid"/>
    <x v="3"/>
    <x v="13"/>
    <s v="314 Subsidies voor studies, enquêtes, onderzoek-contracten, acties n.e.g."/>
    <s v="314 Subventions pour études, enquêtes, contrats de recherche, actions n.c.a."/>
    <x v="6"/>
    <n v="428"/>
  </r>
  <r>
    <s v="LV: ONDERZOEK MET HET OOG OP HET REALISEREN VAN DE DUURZAME ONTWIKKELINGSDOELSTELLINGEN VAN DE VN WAT LANDBOUW EN VOEDING BETREFT"/>
    <s v="LV: ONDERZOEK MET HET OOG OP HET REALISEREN VAN DE DUURZAME ONTWIKKELINGSDOELSTELLINGEN VAN DE VN WAT LANDBOUW EN VOEDING BETREFT"/>
    <s v="KB0-1KFH2EY-IS"/>
    <m/>
    <x v="0"/>
    <n v="470"/>
    <n v="80"/>
    <s v="08. Landbouw"/>
    <x v="6"/>
    <s v="Vlaamse overheid"/>
    <x v="3"/>
    <x v="13"/>
    <s v="211 Basisfinanciering, werking, investeringen van de WI"/>
    <s v="211 Financement de base, fonctionnement, investissements des IS"/>
    <x v="5"/>
    <n v="376"/>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1KD-H-2-AC/WT"/>
    <m/>
    <x v="0"/>
    <n v="2054"/>
    <n v="80"/>
    <s v="08. Landbouw"/>
    <x v="6"/>
    <s v="Vlaamse overheid"/>
    <x v="3"/>
    <x v="13"/>
    <s v="313 Subsidies aan instellingen en verenigingen n.e.g."/>
    <s v="313 Subventions aux institutions et associations n.c.a."/>
    <x v="6"/>
    <n v="1643.2"/>
  </r>
  <r>
    <s v="LV:Salarissen en toelagen voor het personeel van het IVA ILVO"/>
    <s v="LV:Salarissen en toelagen voor het personeel van het IVA ILVO"/>
    <s v="KD0/1LA-H-2-ZZ/LO"/>
    <m/>
    <x v="0"/>
    <n v="15439"/>
    <n v="80"/>
    <s v="08. Landbouw"/>
    <x v="6"/>
    <s v="Vlaamse overheid"/>
    <x v="3"/>
    <x v="13"/>
    <s v="211 Basisfinanciering, werking, investeringen van de WI"/>
    <s v="211 Financement de base, fonctionnement, investissements des IS"/>
    <x v="5"/>
    <n v="12351.2"/>
  </r>
  <r>
    <s v="Subsidie aan het Vlaams Instituut voor de Zee voor investeringsuitgaven"/>
    <s v="Subsidie aan het Vlaams Instituut voor de Zee voor investeringsuitgaven"/>
    <s v="EB0-1EEG2HQ-IS"/>
    <m/>
    <x v="0"/>
    <n v="910"/>
    <n v="100"/>
    <s v="01. Exploratie en exploitatie van het aardse milieu"/>
    <x v="8"/>
    <s v="Vlaamse overheid"/>
    <x v="3"/>
    <x v="13"/>
    <s v="313 Subsidies aan instellingen en verenigingen n.e.g."/>
    <s v="313 Subventions aux institutions et associations n.c.a."/>
    <x v="6"/>
    <n v="910"/>
  </r>
  <r>
    <s v="Ondersteunend Onderzoek"/>
    <s v="Ondersteunend Onderzoek"/>
    <s v="QB0-1QCH2NC-WT"/>
    <m/>
    <x v="0"/>
    <n v="60"/>
    <n v="100"/>
    <s v="04. Transport, telecommunicatie en andere infrastructuur"/>
    <x v="11"/>
    <s v="Vlaamse overheid"/>
    <x v="3"/>
    <x v="13"/>
    <s v="313 Subsidies aan instellingen en verenigingen n.e.g."/>
    <s v="313 Subventions aux institutions et associations n.c.a."/>
    <x v="6"/>
    <n v="60"/>
  </r>
  <r>
    <s v="BZ: Studiekosten en onderzoeksopdrachten in het kader van het stedenbeleid"/>
    <s v="BZ: Studiekosten en onderzoeksopdrachten in het kader van het stedenbeleid"/>
    <s v="SJ0-1SMC2HA-WT"/>
    <m/>
    <x v="0"/>
    <n v="850"/>
    <n v="100"/>
    <s v="11. Politieke en sociale systemen, structuren en processen"/>
    <x v="7"/>
    <s v="Vlaamse overheid"/>
    <x v="3"/>
    <x v="13"/>
    <s v="314 Subsidies voor studies, enquêtes, onderzoek-contracten, acties n.e.g."/>
    <s v="314 Subventions pour études, enquêtes, contrats de recherche, actions n.c.a."/>
    <x v="6"/>
    <n v="850"/>
  </r>
  <r>
    <s v="ONDERZOEK IN HET KADER VAN ARMOEDEBELEID"/>
    <s v="ONDERZOEK IN HET KADER VAN ARMOEDEBELEID"/>
    <s v="GB0/1GC-F-2-CB/WT"/>
    <m/>
    <x v="0"/>
    <n v="483"/>
    <n v="100"/>
    <s v="11. Politieke en sociale systemen, structuren en processen"/>
    <x v="7"/>
    <s v="Vlaamse overheid"/>
    <x v="3"/>
    <x v="13"/>
    <s v="313 Subsidies aan instellingen en verenigingen n.e.g."/>
    <s v="313 Subventions aux institutions et associations n.c.a."/>
    <x v="6"/>
    <n v="483"/>
  </r>
  <r>
    <s v="Subsidie aan UNESCO voor de ondersteuning van het Vlaams UNESCO-Trustfonds wetenschappen"/>
    <s v="Subsidie aan UNESCO voor de ondersteuning van het Vlaams UNESCO-Trustfonds wetenschappen"/>
    <s v="EB0-1EBG2AB-WT"/>
    <m/>
    <x v="0"/>
    <n v="1301"/>
    <n v="100"/>
    <s v="11. Politieke en sociale systemen, structuren en processen"/>
    <x v="7"/>
    <s v="Vlaamse overheid"/>
    <x v="3"/>
    <x v="13"/>
    <s v="730 Andere programma's en projecten op internationaal vlak"/>
    <s v="730 Autres programmes et projets au niveau international"/>
    <x v="3"/>
    <n v="1301"/>
  </r>
  <r>
    <s v="Subsidies in het kader van internationale wetenschappelijke en innovatiesamenwerking"/>
    <s v="Subsidies in het kader van internationale wetenschappelijke en innovatiesamenwerking"/>
    <s v="EB0-1EBB2AB-WT"/>
    <m/>
    <x v="0"/>
    <n v="205"/>
    <n v="100"/>
    <s v="11. Politieke en sociale systemen, structuren en processen"/>
    <x v="7"/>
    <s v="Vlaamse overheid"/>
    <x v="3"/>
    <x v="13"/>
    <s v="730 Andere programma's en projecten op internationaal vlak"/>
    <s v="730 Autres programmes et projets au niveau international"/>
    <x v="3"/>
    <n v="205"/>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EB0-1EEG2GS-IS"/>
    <m/>
    <x v="0"/>
    <n v="4985"/>
    <n v="100"/>
    <s v="12. Algemene kennisvooruitgang: O&amp;O gefinancierd uit algemene universiteitsfondsen (AUF)"/>
    <x v="3"/>
    <s v="Vlaamse overheid"/>
    <x v="3"/>
    <x v="13"/>
    <s v="111 Werkingsuitkering Nederlandstalige instellingen"/>
    <s v="111 Allocation de fonctionnement institutions néerlandophones"/>
    <x v="4"/>
    <n v="4985"/>
  </r>
  <r>
    <s v="OV: Kwaliteit van onderwijs - Internationaal vergelijkend onderzoek"/>
    <s v="OV: Kwaliteit van onderwijs - Internationaal vergelijkend onderzoek"/>
    <s v="FB0/1FG-D-2-GN/WT"/>
    <m/>
    <x v="0"/>
    <n v="2660"/>
    <n v="100"/>
    <s v="09. Opvoeding"/>
    <x v="2"/>
    <s v="Vlaamse overheid"/>
    <x v="3"/>
    <x v="13"/>
    <s v="314 Subsidies voor studies, enquêtes, onderzoek-contracten, acties n.e.g."/>
    <s v="314 Subventions pour études, enquêtes, contrats de recherche, actions n.c.a."/>
    <x v="6"/>
    <n v="2660"/>
  </r>
  <r>
    <s v="OV: Kwaliteit van onderwijs - Beleids- en praktijkgericht onderzoek en evaluatie"/>
    <s v="OV: Kwaliteit van onderwijs - Beleids- en praktijkgericht onderzoek en evaluatie"/>
    <s v="FB0/1FG-D-2-GN/WT"/>
    <m/>
    <x v="0"/>
    <n v="1823"/>
    <n v="100"/>
    <s v="09. Opvoeding"/>
    <x v="2"/>
    <s v="Vlaamse overheid"/>
    <x v="3"/>
    <x v="13"/>
    <s v="410 O&amp;O-programma's en -projecten (subsidies en terugvorderbare voorschotten)"/>
    <s v="410 Programmes et projets de R&amp;D (subventions et avances récupérables)"/>
    <x v="0"/>
    <n v="1823"/>
  </r>
  <r>
    <s v="OV: Kwaliteit van onderwijs - Toetsen en proeven"/>
    <s v="OV: Kwaliteit van onderwijs - Toetsen en proeven"/>
    <s v="FB0/1FG-D-2-GN/WT"/>
    <m/>
    <x v="0"/>
    <n v="7141"/>
    <n v="57.162862344209501"/>
    <s v="09. Opvoeding"/>
    <x v="2"/>
    <s v="Vlaamse overheid"/>
    <x v="3"/>
    <x v="13"/>
    <s v="410 O&amp;O-programma's en -projecten (subsidies en terugvorderbare voorschotten)"/>
    <s v="410 Programmes et projets de R&amp;D (subventions et avances récupérables)"/>
    <x v="0"/>
    <n v="4082.0000000000005"/>
  </r>
  <r>
    <s v="Uitgaven in het kader van internationale wetenschappelijke samenwerking"/>
    <s v="Uitgaven in het kader van internationale wetenschappelijke samenwerking"/>
    <s v="EB0-1EBB2AB-WT"/>
    <m/>
    <x v="0"/>
    <n v="58"/>
    <n v="100"/>
    <s v="11. Politieke en sociale systemen, structuren en processen"/>
    <x v="7"/>
    <s v="Vlaamse overheid"/>
    <x v="3"/>
    <x v="13"/>
    <s v="730 Andere programma's en projecten op internationaal vlak"/>
    <s v="730 Autres programmes et projets au niveau international"/>
    <x v="3"/>
    <n v="58"/>
  </r>
  <r>
    <s v="RELANCE BUDGET 158 - SPENDING REVIEWS"/>
    <s v="RELANCE BUDGET 158 - SPENDING REVIEWS"/>
    <s v="EB0-1EBB2AC-WT"/>
    <m/>
    <x v="0"/>
    <n v="65"/>
    <n v="100"/>
    <s v="11. Politieke en sociale systemen, structuren en processen"/>
    <x v="7"/>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65"/>
  </r>
  <r>
    <s v="Artificiële intelligentie"/>
    <s v="Artificiële intelligentie"/>
    <s v="EB0-1EEB2JA-WT"/>
    <m/>
    <x v="0"/>
    <n v="13542"/>
    <n v="86.449564318416805"/>
    <s v="11. Politieke en sociale systemen, structuren en processen"/>
    <x v="7"/>
    <s v="Vlaamse overheid"/>
    <x v="3"/>
    <x v="13"/>
    <s v="212 Aanvullende financiering van de WI"/>
    <s v="212 Financement complémentaire des IS"/>
    <x v="5"/>
    <n v="11707.000000000005"/>
  </r>
  <r>
    <s v="Cybersecurity"/>
    <s v="Cybersecurity"/>
    <s v="EB0-1EEB2JA-WT"/>
    <m/>
    <x v="0"/>
    <n v="9329"/>
    <n v="85.754100117911904"/>
    <s v="11. Politieke en sociale systemen, structuren en processen"/>
    <x v="7"/>
    <s v="Vlaamse overheid"/>
    <x v="3"/>
    <x v="13"/>
    <s v="212 Aanvullende financiering van de WI"/>
    <s v="212 Financement complémentaire des IS"/>
    <x v="5"/>
    <n v="8000.0000000000009"/>
  </r>
  <r>
    <s v="BELEIDSPLANNING"/>
    <s v="BELEIDSPLANNING"/>
    <s v="QB0-1QCH2NB-WT"/>
    <m/>
    <x v="0"/>
    <n v="73.599999999999994"/>
    <n v="100"/>
    <s v="04. Transport, telecommunicatie en andere infrastructuur"/>
    <x v="11"/>
    <s v="Vlaamse overheid"/>
    <x v="3"/>
    <x v="13"/>
    <s v="314 Subsidies voor studies, enquêtes, onderzoek-contracten, acties n.e.g."/>
    <s v="314 Subventions pour études, enquêtes, contrats de recherche, actions n.c.a."/>
    <x v="6"/>
    <n v="73.599999999999994"/>
  </r>
  <r>
    <s v="Projectmatig wetenschappelijk onderzoek"/>
    <s v="Projectmatig wetenschappelijk onderzoek"/>
    <s v="FD0/1FE-E-2-AA/WT"/>
    <m/>
    <x v="0"/>
    <n v="30471"/>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30471"/>
  </r>
  <r>
    <s v="Vlerick"/>
    <s v="Vlerick"/>
    <s v="EB0-1EEG2KA-WT"/>
    <m/>
    <x v="0"/>
    <n v="741"/>
    <n v="100"/>
    <s v="12. Algemene kennisvooruitgang: O&amp;O gefinancierd uit algemene universiteitsfondsen (AUF)"/>
    <x v="3"/>
    <s v="Vlaamse overheid"/>
    <x v="3"/>
    <x v="13"/>
    <s v="111 Werkingsuitkering Nederlandstalige instellingen"/>
    <s v="111 Allocation de fonctionnement institutions néerlandophones"/>
    <x v="4"/>
    <n v="741"/>
  </r>
  <r>
    <s v="BEDRIJFSSTEUN  ONDERZOEK"/>
    <s v="BEDRIJFSSTEUN  ONDERZOEK"/>
    <s v="ECH-1EFB5NA-WT"/>
    <m/>
    <x v="0"/>
    <n v="128550"/>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28550"/>
  </r>
  <r>
    <s v="BEDRIJFSSTEUN CLUSTERS"/>
    <s v="BEDRIJFSSTEUN CLUSTERS"/>
    <s v="ECH-1EFB5NA-WT"/>
    <m/>
    <x v="0"/>
    <n v="95000"/>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000"/>
  </r>
  <r>
    <s v="Onderzoeken in het kader van het uitvoeren van het Omgevingsbeleid"/>
    <s v="Onderzoeken in het kader van het uitvoeren van het Omgevingsbeleid"/>
    <s v="QB0-1QCH2NB-WT"/>
    <m/>
    <x v="0"/>
    <n v="775"/>
    <n v="100"/>
    <s v="04. Transport, telecommunicatie en andere infrastructuur"/>
    <x v="11"/>
    <s v="Vlaamse overheid"/>
    <x v="3"/>
    <x v="13"/>
    <s v="324 Subsidies voor studies, enquêtes, expertise-contracten, onderzoekcontracten, acties n.e.g."/>
    <s v="324 Subventions pour études, enquêtes, contrats d'expertise, contrats de recherche, actions n.c.a."/>
    <x v="6"/>
    <n v="775"/>
  </r>
  <r>
    <s v="ROW: onroerend erfgoed - lonen en lasten"/>
    <s v="ROW: onroerend erfgoed - lonen en lasten"/>
    <s v="QG0-1QAA2ZZ-LO"/>
    <m/>
    <x v="0"/>
    <n v="17419"/>
    <n v="33.71"/>
    <s v="11. Politieke en sociale systemen, structuren en processen"/>
    <x v="7"/>
    <s v="Vlaamse overheid"/>
    <x v="3"/>
    <x v="13"/>
    <s v="211 Basisfinanciering, werking, investeringen van de WI"/>
    <s v="211 Financement de base, fonctionnement, investissements des IS"/>
    <x v="5"/>
    <n v="5871.9448999999995"/>
  </r>
  <r>
    <s v="ROW: Steunpunt wonen"/>
    <s v="ROW: Steunpunt wonen"/>
    <s v="QF0-1QDC2TA-WT"/>
    <m/>
    <x v="0"/>
    <n v="569"/>
    <n v="100"/>
    <s v="04. Transport, telecommunicatie en andere infrastructuur"/>
    <x v="11"/>
    <s v="Vlaamse overheid"/>
    <x v="3"/>
    <x v="13"/>
    <s v="313 Subsidies aan instellingen en verenigingen n.e.g."/>
    <s v="313 Subventions aux institutions et associations n.c.a."/>
    <x v="6"/>
    <n v="569"/>
  </r>
  <r>
    <s v="ROW: Uitgaven met betrekking tot onderzoek en monitoring in het beleidsdomein huisvesting"/>
    <s v="ROW: Uitgaven met betrekking tot onderzoek en monitoring in het beleidsdomein huisvesting"/>
    <s v="QF0-1QDC2TA-WT"/>
    <m/>
    <x v="0"/>
    <n v="100"/>
    <n v="100"/>
    <s v="04. Transport, telecommunicatie en andere infrastructuur"/>
    <x v="11"/>
    <s v="Vlaamse overheid"/>
    <x v="3"/>
    <x v="13"/>
    <s v="314 Subsidies voor studies, enquêtes, onderzoek-contracten, acties n.e.g."/>
    <s v="314 Subventions pour études, enquêtes, contrats de recherche, actions n.c.a."/>
    <x v="6"/>
    <n v="100"/>
  </r>
  <r>
    <s v="Ruimtelijk Onderzoek"/>
    <s v="Ruimtelijk Onderzoek"/>
    <s v="QB0-1QCH2NC-WT"/>
    <m/>
    <x v="0"/>
    <n v="351"/>
    <n v="100"/>
    <s v="04. Transport, telecommunicatie en andere infrastructuur"/>
    <x v="11"/>
    <s v="Vlaamse overheid"/>
    <x v="3"/>
    <x v="13"/>
    <s v="313 Subsidies aan instellingen en verenigingen n.e.g."/>
    <s v="313 Subventions aux institutions et associations n.c.a."/>
    <x v="6"/>
    <n v="351"/>
  </r>
  <r>
    <s v="BEDRIJFSSTEUN CORNET/COOCK (COLL O&amp;O EN COLL KENNISVERSPREIDING)"/>
    <s v="BEDRIJFSSTEUN CORNET/COOCK (COLL O&amp;O EN COLL KENNISVERSPREIDING)"/>
    <s v="ECH-1EFB5NA-WT"/>
    <m/>
    <x v="0"/>
    <n v="9600"/>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600"/>
  </r>
  <r>
    <s v="BEDRIJFSSTEUN IM"/>
    <s v="BEDRIJFSSTEUN IM"/>
    <s v="ECH-1EFB5NA-WT"/>
    <m/>
    <x v="0"/>
    <n v="5600"/>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600"/>
  </r>
  <r>
    <s v="Studies, onderzoekingen en voorbereiding van wetenschappelijke congressen"/>
    <s v="Studies, onderzoekingen en voorbereiding van wetenschappelijke congressen"/>
    <s v="GB0/1GC-D-2-AA/WT"/>
    <m/>
    <x v="0"/>
    <n v="118"/>
    <n v="100"/>
    <s v="11. Politieke en sociale systemen, structuren en processen"/>
    <x v="7"/>
    <s v="Vlaamse overheid"/>
    <x v="3"/>
    <x v="13"/>
    <s v="314 Subsidies voor studies, enquêtes, onderzoek-contracten, acties n.e.g."/>
    <s v="314 Subventions pour études, enquêtes, contrats de recherche, actions n.c.a."/>
    <x v="6"/>
    <n v="118"/>
  </r>
  <r>
    <s v="Subsidie aan de Vrije Universiteit Brussel ten behoeve van het Instituut voor Europese Studiën (IES)"/>
    <s v="Subsidie aan de Vrije Universiteit Brussel ten behoeve van het Instituut voor Europese Studiën (IES)"/>
    <s v="FD0/1FE-E-2-AA/WT"/>
    <m/>
    <x v="0"/>
    <n v="2054"/>
    <n v="25"/>
    <s v="12. Algemene kennisvooruitgang: O&amp;O gefinancierd uit algemene universiteitsfondsen (AUF)"/>
    <x v="3"/>
    <s v="Vlaamse overheid"/>
    <x v="3"/>
    <x v="13"/>
    <s v="122 College voor Ontwikkelingslanden (RUCA)"/>
    <s v="122 College voor Ontwikkelingslanden (RUCA)"/>
    <x v="4"/>
    <n v="513.5"/>
  </r>
  <r>
    <s v="BEDRIJFSSTEUN ONTWIKKELING"/>
    <s v="BEDRIJFSSTEUN ONTWIKKELING"/>
    <s v="ECH-1EFB5NA-WT"/>
    <m/>
    <x v="0"/>
    <n v="89209"/>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9209"/>
  </r>
  <r>
    <s v="Subsidie aan de Antwerp Management School"/>
    <s v="Subsidie aan de Antwerp Management School"/>
    <s v="FB0/1FE-E-2-AC/WT"/>
    <m/>
    <x v="0"/>
    <n v="1002"/>
    <n v="25"/>
    <s v="12. Algemene kennisvooruitgang: O&amp;O gefinancierd uit algemene universiteitsfondsen (AUF)"/>
    <x v="3"/>
    <s v="Vlaamse overheid"/>
    <x v="3"/>
    <x v="13"/>
    <s v="129 Vlerickschool voor Management"/>
    <s v="129 Vlerickschool voor Management"/>
    <x v="4"/>
    <n v="250.5"/>
  </r>
  <r>
    <s v="AI/CS"/>
    <s v="AI/CS"/>
    <s v="ECH-1ECB5CA-WT"/>
    <m/>
    <x v="0"/>
    <n v="2850"/>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2850"/>
  </r>
  <r>
    <s v="Subsidie aan de evangelische theologische faculteit en de faculteit protestantse godsgeleerdheid"/>
    <s v="Subsidie aan de evangelische theologische faculteit en de faculteit protestantse godsgeleerdheid"/>
    <s v="FD0/1FE-E-2-AB/WT"/>
    <m/>
    <x v="0"/>
    <n v="927"/>
    <n v="25"/>
    <s v="12. Algemene kennisvooruitgang: O&amp;O gefinancierd uit algemene universiteitsfondsen (AUF)"/>
    <x v="3"/>
    <s v="Vlaamse overheid"/>
    <x v="3"/>
    <x v="13"/>
    <s v="111 Werkingsuitkering Nederlandstalige instellingen"/>
    <s v="111 Allocation de fonctionnement institutions néerlandophones"/>
    <x v="4"/>
    <n v="231.75"/>
  </r>
  <r>
    <s v="BELEIDSAGENDA ARTIFICIELE INTELLIGENTIE"/>
    <s v="BELEIDSAGENDA ARTIFICIELE INTELLIGENTIE"/>
    <s v="ECH-1EFB5NA-WT"/>
    <m/>
    <x v="0"/>
    <n v="8400"/>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400"/>
  </r>
  <r>
    <s v="BELEIDSAGENDA CYBERSECURITY"/>
    <s v="BELEIDSAGENDA CYBERSECURITY"/>
    <s v="ECH-1EFB5NA-WT"/>
    <m/>
    <x v="0"/>
    <n v="7500"/>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7500"/>
  </r>
  <r>
    <s v="INTERNE STROMEN - ONDERZOEKSPROGRAMMAS - VITO"/>
    <s v="INTERNE STROMEN - ONDERZOEKSPROGRAMMAS - VITO"/>
    <s v="EB0-1EEB2JX-IS"/>
    <m/>
    <x v="0"/>
    <n v="193.33699999999999"/>
    <n v="100"/>
    <s v="06. Industriële productie en technologie"/>
    <x v="0"/>
    <s v="Vlaamse overheid"/>
    <x v="3"/>
    <x v="13"/>
    <s v="236 VITO - Vlaamse Instelling voor Technologisch Onderzoek"/>
    <s v="236 VITO - Vlaamse Instelling voor Technologisch Onderzoek"/>
    <x v="5"/>
    <n v="193.33699999999996"/>
  </r>
  <r>
    <s v="Dotatie aan VITO"/>
    <s v="Dotatie aan VITO"/>
    <s v="EB0-1EFG2LX-IS"/>
    <m/>
    <x v="0"/>
    <n v="48846.898000000001"/>
    <n v="100"/>
    <s v="06. Industriële productie en technologie"/>
    <x v="0"/>
    <s v="Vlaamse overheid"/>
    <x v="3"/>
    <x v="13"/>
    <s v="236 VITO - Vlaamse Instelling voor Technologisch Onderzoek"/>
    <s v="236 VITO - Vlaamse Instelling voor Technologisch Onderzoek"/>
    <x v="5"/>
    <n v="48846.898000000001"/>
  </r>
  <r>
    <s v="Dotatie aan VITO voor de financiering van de referentietaken"/>
    <s v="Dotatie aan VITO voor de financiering van de referentietaken"/>
    <s v="EB0-1EFG2LX-IS"/>
    <m/>
    <x v="0"/>
    <n v="7554.1019999999999"/>
    <n v="100"/>
    <s v="06. Industriële productie en technologie"/>
    <x v="0"/>
    <s v="Vlaamse overheid"/>
    <x v="3"/>
    <x v="13"/>
    <s v="236 VITO - Vlaamse Instelling voor Technologisch Onderzoek"/>
    <s v="236 VITO - Vlaamse Instelling voor Technologisch Onderzoek"/>
    <x v="5"/>
    <n v="7554.1019999999999"/>
  </r>
  <r>
    <s v="Subsidie aan de Universiteit Antwerpen ten bate van het Instituut voor Ontwikkelingsbeleid en Beheer (IOB)"/>
    <s v="Subsidie aan de Universiteit Antwerpen ten bate van het Instituut voor Ontwikkelingsbeleid en Beheer (IOB)"/>
    <s v="FD0/1FE-E-2-AA/WT"/>
    <m/>
    <x v="0"/>
    <n v="2296"/>
    <n v="25"/>
    <s v="12. Algemene kennisvooruitgang: O&amp;O gefinancierd uit algemene universiteitsfondsen (AUF)"/>
    <x v="3"/>
    <s v="Vlaamse overheid"/>
    <x v="3"/>
    <x v="13"/>
    <s v="122 College voor Ontwikkelingslanden (RUCA)"/>
    <s v="122 College voor Ontwikkelingslanden (RUCA)"/>
    <x v="4"/>
    <n v="574"/>
  </r>
  <r>
    <s v="Subsidie aan de Universiteit Antwerpen ten behoeve van het Instituut voor Joodse Studies (IJS)"/>
    <s v="Subsidie aan de Universiteit Antwerpen ten behoeve van het Instituut voor Joodse Studies (IJS)"/>
    <s v="FD0/1FE-E-2-AA/WT"/>
    <m/>
    <x v="0"/>
    <n v="185"/>
    <n v="25"/>
    <s v="12. Algemene kennisvooruitgang: O&amp;O gefinancierd uit algemene universiteitsfondsen (AUF)"/>
    <x v="3"/>
    <s v="Vlaamse overheid"/>
    <x v="3"/>
    <x v="13"/>
    <s v="128 Universitair Instituut voor de Studie van het Jodendom - Martin Buber"/>
    <s v="128 Institut universitaire pour l'étude du judaïsme - Martin Buber"/>
    <x v="4"/>
    <n v="46.25"/>
  </r>
  <r>
    <s v="Subsidie aan de Vlerick Leuven Gent Management School"/>
    <s v="Subsidie aan de Vlerick Leuven Gent Management School"/>
    <s v="FB0/1FE-E-2-AC/WT"/>
    <m/>
    <x v="0"/>
    <n v="1939"/>
    <n v="25"/>
    <s v="12. Algemene kennisvooruitgang: O&amp;O gefinancierd uit algemene universiteitsfondsen (AUF)"/>
    <x v="3"/>
    <s v="Vlaamse overheid"/>
    <x v="3"/>
    <x v="13"/>
    <s v="129 Vlerickschool voor Management"/>
    <s v="129 Vlerickschool voor Management"/>
    <x v="4"/>
    <n v="484.75"/>
  </r>
  <r>
    <s v="IC VLAANDEREN (VZW BEDRIJFSTRAJECTEN)"/>
    <s v="IC VLAANDEREN (VZW BEDRIJFSTRAJECTEN)"/>
    <s v="ECH-1EFB5NA-WT"/>
    <m/>
    <x v="0"/>
    <n v="5444"/>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444"/>
  </r>
  <r>
    <s v="Innovatief aanbesteden"/>
    <s v="Innovatief aanbesteden"/>
    <s v="ECH-1EFB5NA-WT"/>
    <m/>
    <x v="0"/>
    <n v="3474"/>
    <n v="100"/>
    <s v="06. Industriële productie en technologie"/>
    <x v="0"/>
    <s v="Vlaamse overheid"/>
    <x v="3"/>
    <x v="13"/>
    <s v="211 Basisfinanciering, werking, investeringen van de WI"/>
    <s v="211 Financement de base, fonctionnement, investissements des IS"/>
    <x v="5"/>
    <n v="3474"/>
  </r>
  <r>
    <s v="Bevordering van technologietransfer en onderzoek door instellingen van hoger onderwijs"/>
    <s v="Bevordering van technologietransfer en onderzoek door instellingen van hoger onderwijs"/>
    <s v="ECH-1EFB5NA-WT"/>
    <m/>
    <x v="0"/>
    <n v="9586"/>
    <n v="100"/>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86"/>
  </r>
  <r>
    <s v="Toekennen van specialistatiebeurzen en doctoraatsbeurzen in het kader van het Baekeland-programma"/>
    <s v="Toekennen van specialistatiebeurzen en doctoraatsbeurzen in het kader van het Baekeland-programma"/>
    <s v="ECH-1EFB5NA-WT"/>
    <m/>
    <x v="0"/>
    <n v="16800"/>
    <n v="100"/>
    <s v="06. Industriële productie en technologie"/>
    <x v="0"/>
    <s v="Vlaamse overheid"/>
    <x v="3"/>
    <x v="13"/>
    <s v="410 O&amp;O-programma's en -projecten (subsidies en terugvorderbare voorschotten)"/>
    <s v="410 Programmes et projets de R&amp;D (subventions et avances récupérables)"/>
    <x v="0"/>
    <n v="16800"/>
  </r>
  <r>
    <s v="Wetenschappelijk en technologisch onderzoek met landbouwkundig doel"/>
    <s v="Wetenschappelijk en technologisch onderzoek met landbouwkundig doel"/>
    <s v="ECH-1EFB5NA-WT"/>
    <m/>
    <x v="0"/>
    <n v="10299"/>
    <n v="100"/>
    <s v="08. Landbouw"/>
    <x v="6"/>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299"/>
  </r>
  <r>
    <s v="NERF - VIB"/>
    <s v="NERF - VIB"/>
    <s v="EB0-1EFG2LW-IS"/>
    <m/>
    <x v="0"/>
    <n v="866"/>
    <n v="100"/>
    <s v="06. Industriële productie en technologie"/>
    <x v="0"/>
    <s v="Vlaamse overheid"/>
    <x v="3"/>
    <x v="13"/>
    <s v="239 VIB - Vlaams Interuniversitair Instituut voor de Biotechnologie"/>
    <s v="239 VIB - Vlaams Interuniversitair Instituut voor de Biotechnologie"/>
    <x v="5"/>
    <n v="866"/>
  </r>
  <r>
    <s v="Proeftuinen"/>
    <s v="Proeftuinen"/>
    <s v="ECH-1EFB5NA-WT"/>
    <m/>
    <x v="0"/>
    <n v="3603"/>
    <n v="100"/>
    <s v="06. Industriële productie en technologie"/>
    <x v="0"/>
    <s v="Vlaamse overheid"/>
    <x v="3"/>
    <x v="13"/>
    <s v="211 Basisfinanciering, werking, investeringen van de WI"/>
    <s v="211 Financement de base, fonctionnement, investissements des IS"/>
    <x v="5"/>
    <n v="3603"/>
  </r>
  <r>
    <s v="Subsidie verleend aan het Instituut voor Tropische Geneeskunde 'Prins Leopold&quot; in Antwerpen"/>
    <s v="Subsidie verleend aan het Instituut voor Tropische Geneeskunde 'Prins Leopold&quot; in Antwerpen"/>
    <s v="FD0/1FE-E-2-AB/WT"/>
    <m/>
    <x v="0"/>
    <n v="11229"/>
    <n v="25"/>
    <s v="12. Algemene kennisvooruitgang: O&amp;O gefinancierd uit algemene universiteitsfondsen (AUF)"/>
    <x v="3"/>
    <s v="Vlaamse overheid"/>
    <x v="3"/>
    <x v="13"/>
    <s v="123 Instituut Tropische Geneeskunde - Antwerpen"/>
    <s v="123 Instituut Tropische Geneeskunde - Antwerpen"/>
    <x v="4"/>
    <n v="2807.25"/>
  </r>
  <r>
    <s v="Subsidiëring open hoger onderwijs"/>
    <s v="Subsidiëring open hoger onderwijs"/>
    <s v="FD0/1FO-E-2-F/WT"/>
    <m/>
    <x v="0"/>
    <n v="661"/>
    <n v="25"/>
    <s v="09. Opvoeding"/>
    <x v="2"/>
    <s v="Vlaamse overheid"/>
    <x v="3"/>
    <x v="13"/>
    <s v="323 Subsidies aan instellingen en verenigingen n.e.g."/>
    <s v="323 Subventions aux institutions et associations n.c.a."/>
    <x v="6"/>
    <n v="165.25"/>
  </r>
  <r>
    <s v="Subsidies aan erkende centra voor menselijke erfelijkheid"/>
    <s v="Subsidies aan erkende centra voor menselijke erfelijkheid"/>
    <s v="GE0/1GD-D-2-AC/WT"/>
    <m/>
    <x v="0"/>
    <n v="2334"/>
    <n v="35.0042844901457"/>
    <s v="07. Gezondheid"/>
    <x v="4"/>
    <s v="Vlaamse overheid"/>
    <x v="3"/>
    <x v="13"/>
    <s v="323 Subsidies aan instellingen en verenigingen n.e.g."/>
    <s v="323 Subventions aux institutions et associations n.c.a."/>
    <x v="6"/>
    <n v="817.00000000000057"/>
  </r>
  <r>
    <s v="PROVISIE VOOR INVESTERINGEN IN O&amp;O EN HET BEDRIJFSLEVEN"/>
    <s v="PROVISIE VOOR INVESTERINGEN IN O&amp;O EN HET BEDRIJFSLEVEN"/>
    <s v="ECH-1ECB5AG-WT"/>
    <m/>
    <x v="0"/>
    <n v="19721"/>
    <n v="93.519598397647201"/>
    <s v="06. Industriële productie en technologie"/>
    <x v="0"/>
    <s v="Vlaamse overheid"/>
    <x v="3"/>
    <x v="13"/>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8443.000000000004"/>
  </r>
  <r>
    <s v="Subsidies in het kader van de versterking van de onderzoeksbetrokkenheid van de academische opleidingen aan de hogescholen"/>
    <s v="Subsidies in het kader van de versterking van de onderzoeksbetrokkenheid van de academische opleidingen aan de hogescholen"/>
    <s v="FD0/1FE-E-2-AA/WT"/>
    <m/>
    <x v="0"/>
    <n v="87294"/>
    <n v="100"/>
    <s v="12. Algemene kennisvooruitgang: O&amp;O gefinancierd uit algemene universiteitsfondsen (AUF)"/>
    <x v="3"/>
    <s v="Vlaamse overheid"/>
    <x v="3"/>
    <x v="13"/>
    <s v="111 Werkingsuitkering Nederlandstalige instellingen"/>
    <s v="111 Allocation de fonctionnement institutions néerlandophones"/>
    <x v="4"/>
    <n v="87294"/>
  </r>
  <r>
    <s v="Subsidie aan Maakindustrie"/>
    <s v="Subsidie aan Maakindustrie"/>
    <s v="EB0-1EFG2LB-WT"/>
    <m/>
    <x v="0"/>
    <n v="38488"/>
    <n v="100"/>
    <s v="06. Industriële productie en technologie"/>
    <x v="0"/>
    <s v="Vlaamse overheid"/>
    <x v="3"/>
    <x v="13"/>
    <s v="235 Flanders Make"/>
    <s v="235 Flanders Make"/>
    <x v="5"/>
    <n v="38488"/>
  </r>
  <r>
    <s v="Subsidie aan IMEC"/>
    <s v="Subsidie aan IMEC"/>
    <s v="EB0-1EFG2LA-WT"/>
    <m/>
    <x v="0"/>
    <n v="110755.077"/>
    <n v="100"/>
    <s v="06. Industriële productie en technologie"/>
    <x v="0"/>
    <s v="Vlaamse overheid"/>
    <x v="3"/>
    <x v="13"/>
    <s v="237 IMEC - Interuniversitair Centrum voor Micro-Electronica"/>
    <s v="237 IMEC - Interuniversitair Centrum voor Micro-Electronica"/>
    <x v="5"/>
    <n v="110755.077"/>
  </r>
  <r>
    <s v="Toelage associaties"/>
    <s v="Toelage associaties"/>
    <s v="FD0/1FO-E-2-F/WT"/>
    <m/>
    <x v="0"/>
    <n v="574"/>
    <n v="25"/>
    <s v="12. Algemene kennisvooruitgang: O&amp;O gefinancierd uit algemene universiteitsfondsen (AUF)"/>
    <x v="3"/>
    <s v="Vlaamse overheid"/>
    <x v="3"/>
    <x v="13"/>
    <s v="111 Werkingsuitkering Nederlandstalige instellingen"/>
    <s v="111 Allocation de fonctionnement institutions néerlandophones"/>
    <x v="4"/>
    <n v="143.5"/>
  </r>
  <r>
    <s v="Toelagen studentenvoorzieningen voor het hoger onderwijs"/>
    <s v="Toelagen studentenvoorzieningen voor het hoger onderwijs"/>
    <s v="FD0/1FE-E-2-AA/WT"/>
    <m/>
    <x v="0"/>
    <n v="55600"/>
    <n v="25"/>
    <s v="12. Algemene kennisvooruitgang: O&amp;O gefinancierd uit algemene universiteitsfondsen (AUF)"/>
    <x v="3"/>
    <s v="Vlaamse overheid"/>
    <x v="3"/>
    <x v="13"/>
    <s v="142 Investeringen en werking sociale sector universiteiten"/>
    <s v="142 Investissements et fonctionnement secteur social universités"/>
    <x v="4"/>
    <n v="13900"/>
  </r>
  <r>
    <s v="INTERNE STROMEN - ONDERZOEKSPROGRAMMAS - VIB"/>
    <s v="INTERNE STROMEN - ONDERZOEKSPROGRAMMAS - VIB"/>
    <s v="EB0-1EEB2JW-IS"/>
    <m/>
    <x v="0"/>
    <n v="100"/>
    <n v="100"/>
    <s v="06. Industriële productie en technologie"/>
    <x v="0"/>
    <s v="Vlaamse overheid"/>
    <x v="3"/>
    <x v="13"/>
    <s v="239 VIB - Vlaams Interuniversitair Instituut voor de Biotechnologie"/>
    <s v="239 VIB - Vlaams Interuniversitair Instituut voor de Biotechnologie"/>
    <x v="5"/>
    <n v="100"/>
  </r>
  <r>
    <s v="Subsidie aan IMEC en VIB in het kader van de NERF-activiteiten"/>
    <s v="Subsidie aan IMEC en VIB in het kader van de NERF-activiteiten"/>
    <s v="EB0-1EFG2LA-WT"/>
    <m/>
    <x v="0"/>
    <n v="865.923"/>
    <n v="100"/>
    <s v="06. Industriële productie en technologie"/>
    <x v="0"/>
    <s v="Vlaamse overheid"/>
    <x v="3"/>
    <x v="13"/>
    <s v="237 IMEC - Interuniversitair Centrum voor Micro-Electronica"/>
    <s v="237 IMEC - Interuniversitair Centrum voor Micro-Electronica"/>
    <x v="5"/>
    <n v="865.923"/>
  </r>
  <r>
    <s v="Subsidie aan VIB"/>
    <s v="Subsidie aan VIB"/>
    <s v="EB0-1EFG2LW-IS"/>
    <m/>
    <x v="0"/>
    <n v="61609"/>
    <n v="100"/>
    <s v="06. Industriële productie en technologie"/>
    <x v="0"/>
    <s v="Vlaamse overheid"/>
    <x v="3"/>
    <x v="13"/>
    <s v="239 VIB - Vlaams Interuniversitair Instituut voor de Biotechnologie"/>
    <s v="239 VIB - Vlaams Interuniversitair Instituut voor de Biotechnologie"/>
    <x v="5"/>
    <n v="61609"/>
  </r>
  <r>
    <s v="UITGAVEN HANDHAVING"/>
    <s v="UITGAVEN HANDHAVING"/>
    <s v="QB0-1QCH2OA-WT"/>
    <m/>
    <x v="0"/>
    <n v="97.2"/>
    <n v="100"/>
    <s v="11. Politieke en sociale systemen, structuren en processen"/>
    <x v="7"/>
    <s v="Vlaamse overheid"/>
    <x v="3"/>
    <x v="13"/>
    <s v="212 Aanvullende financiering van de WI"/>
    <s v="212 Financement complémentaire des IS"/>
    <x v="5"/>
    <n v="97.2"/>
  </r>
  <r>
    <s v="Dierenwelzijn ontwikkelen van een coherent en vooruitstrevend dierenwelzijnsbeleid"/>
    <s v="Dierenwelzijn ontwikkelen van een coherent en vooruitstrevend dierenwelzijnsbeleid"/>
    <s v="QB0-1QFD2MA-WT"/>
    <m/>
    <x v="0"/>
    <n v="46"/>
    <n v="100"/>
    <s v="04. Transport, telecommunicatie en andere infrastructuur"/>
    <x v="11"/>
    <s v="Vlaamse overheid"/>
    <x v="3"/>
    <x v="13"/>
    <s v="212 Aanvullende financiering van de WI"/>
    <s v="212 Financement complémentaire des IS"/>
    <x v="5"/>
    <n v="46"/>
  </r>
  <r>
    <s v="STEUNPUNT MILIEU EN GEZONDHEID "/>
    <s v="STEUNPUNT MILIEU EN GEZONDHEID "/>
    <s v="QB0 1QC178 6151"/>
    <m/>
    <x v="0"/>
    <n v="1278"/>
    <n v="100"/>
    <s v="04. Transport, telecommunicatie en andere infrastructuur"/>
    <x v="11"/>
    <s v="Vlaamse overheid"/>
    <x v="3"/>
    <x v="13"/>
    <s v="314 Subsidies voor studies, enquêtes, onderzoek-contracten, acties n.e.g."/>
    <s v="314 Subventions pour études, enquêtes, contrats de recherche, actions n.c.a."/>
    <x v="6"/>
    <n v="1278"/>
  </r>
  <r>
    <s v="Werkingsmiddelen Vlaamse autonome hogere zeevaartschool"/>
    <s v="Werkingsmiddelen Vlaamse autonome hogere zeevaartschool"/>
    <s v="FD0/1FE-E-2-AA/IS"/>
    <m/>
    <x v="0"/>
    <n v="5705"/>
    <n v="25"/>
    <s v="12. Algemene kennisvooruitgang: O&amp;O gefinancierd uit algemene universiteitsfondsen (AUF)"/>
    <x v="3"/>
    <s v="Vlaamse overheid"/>
    <x v="3"/>
    <x v="13"/>
    <s v="111 Werkingsuitkering Nederlandstalige instellingen"/>
    <s v="111 Allocation de fonctionnement institutions néerlandophones"/>
    <x v="4"/>
    <n v="1426.25"/>
  </r>
  <r>
    <s v="Werkingsuitkeringen Hoger Onderwijs"/>
    <s v="Werkingsuitkeringen Hoger Onderwijs"/>
    <s v="FD0/1FE-E-2-AA/WT"/>
    <m/>
    <x v="0"/>
    <n v="1013239.57935519"/>
    <n v="25"/>
    <s v="12. Algemene kennisvooruitgang: O&amp;O gefinancierd uit algemene universiteitsfondsen (AUF)"/>
    <x v="3"/>
    <s v="Vlaamse overheid"/>
    <x v="3"/>
    <x v="13"/>
    <s v="111 Werkingsuitkering Nederlandstalige instellingen"/>
    <s v="111 Allocation de fonctionnement institutions néerlandophones"/>
    <x v="4"/>
    <n v="253309.89483879751"/>
  </r>
  <r>
    <s v="WSE: studies en onderzoek"/>
    <s v="WSE: studies en onderzoek"/>
    <s v="JB0/1JD-G-2-AA/WT"/>
    <m/>
    <x v="0"/>
    <n v="760"/>
    <n v="100"/>
    <s v="11. Politieke en sociale systemen, structuren en processen"/>
    <x v="7"/>
    <s v="Vlaamse overheid"/>
    <x v="3"/>
    <x v="13"/>
    <s v="314 Subsidies voor studies, enquêtes, onderzoek-contracten, acties n.e.g."/>
    <s v="314 Subventions pour études, enquêtes, contrats de recherche, actions n.c.a."/>
    <x v="6"/>
    <n v="760"/>
  </r>
  <r>
    <s v="WSE: uitgaven in het kader van tewerkstellingsbegeleiding"/>
    <s v="WSE: uitgaven in het kader van tewerkstellingsbegeleiding"/>
    <s v="JB0/1JD-G-2-AA/WT"/>
    <m/>
    <x v="0"/>
    <n v="750"/>
    <n v="100"/>
    <s v="11. Politieke en sociale systemen, structuren en processen"/>
    <x v="7"/>
    <s v="Vlaamse overheid"/>
    <x v="3"/>
    <x v="13"/>
    <s v="314 Subsidies voor studies, enquêtes, onderzoek-contracten, acties n.e.g."/>
    <s v="314 Subventions pour études, enquêtes, contrats de recherche, actions n.c.a."/>
    <x v="6"/>
    <n v="750"/>
  </r>
  <r>
    <s v="WVG: Dotatie Kind en Gezin"/>
    <s v="WVG: Dotatie Kind en Gezin"/>
    <s v="GB0/1GF-D-2-AY/IS"/>
    <m/>
    <x v="0"/>
    <n v="92"/>
    <n v="100"/>
    <s v="11. Politieke en sociale systemen, structuren en processen"/>
    <x v="7"/>
    <s v="Vlaamse overheid"/>
    <x v="3"/>
    <x v="13"/>
    <s v="323 Subsidies aan instellingen en verenigingen n.e.g."/>
    <s v="323 Subventions aux institutions et associations n.c.a."/>
    <x v="6"/>
    <n v="92"/>
  </r>
  <r>
    <s v="WVG: IVA Vlaams Agentschap voor Personen met een Handicap"/>
    <s v="WVG: IVA Vlaams Agentschap voor Personen met een Handicap"/>
    <s v="GB0/1GG-D-2-AY/IS"/>
    <m/>
    <x v="0"/>
    <n v="752"/>
    <n v="100"/>
    <s v="11. Politieke en sociale systemen, structuren en processen"/>
    <x v="7"/>
    <s v="Vlaamse overheid"/>
    <x v="3"/>
    <x v="13"/>
    <s v="323 Subsidies aan instellingen en verenigingen n.e.g."/>
    <s v="323 Subventions aux institutions et associations n.c.a."/>
    <x v="6"/>
    <n v="752"/>
  </r>
  <r>
    <s v="WVG: Subsidie aan het Steunpunt Welzijn, Volksgezondheid en Gezin"/>
    <s v="WVG: Subsidie aan het Steunpunt Welzijn, Volksgezondheid en Gezin"/>
    <s v="GB0/1GC-D-2-AA/WT"/>
    <m/>
    <x v="0"/>
    <n v="600"/>
    <n v="100"/>
    <s v="07. Gezondheid"/>
    <x v="4"/>
    <s v="Vlaamse overheid"/>
    <x v="3"/>
    <x v="13"/>
    <s v="313 Subsidies aan instellingen en verenigingen n.e.g."/>
    <s v="313 Subventions aux institutions et associations n.c.a."/>
    <x v="6"/>
    <n v="600"/>
  </r>
  <r>
    <s v="Xperta - werking, inveteringen en onderzoek WL"/>
    <s v="Xperta - werking, inveteringen en onderzoek WL"/>
    <s v="MB0-1MFF2KB-WT"/>
    <m/>
    <x v="0"/>
    <n v="10575"/>
    <n v="25"/>
    <s v="04. Transport, telecommunicatie en andere infrastructuur"/>
    <x v="11"/>
    <s v="Vlaamse overheid"/>
    <x v="3"/>
    <x v="13"/>
    <s v="311 Subsidies reizen, beurzen, congressen, publikaties, tentoonstellingen..."/>
    <s v="311 Subventions, voyages, bourses, congrès, publications, expositions..."/>
    <x v="6"/>
    <n v="2643.75"/>
  </r>
  <r>
    <s v="Het preventieve gezondheidsbeleid"/>
    <s v="Het preventieve gezondheidsbeleid"/>
    <s v="GE0/1GD-D-2-AE/WT"/>
    <m/>
    <x v="0"/>
    <n v="460"/>
    <n v="3.47826086956522"/>
    <s v="07. Gezondheid"/>
    <x v="4"/>
    <s v="Vlaamse overheid"/>
    <x v="3"/>
    <x v="13"/>
    <s v="211 Basisfinanciering, werking, investeringen van de WI"/>
    <s v="211 Financement de base, fonctionnement, investissements des IS"/>
    <x v="5"/>
    <n v="16.000000000000011"/>
  </r>
  <r>
    <s v="Uitgaven preventieve gezondheidsbeleid"/>
    <s v="Uitgaven preventieve gezondheidsbeleid"/>
    <s v="GE0/1GD-D-2-AE/WT"/>
    <m/>
    <x v="0"/>
    <n v="952"/>
    <n v="67.962184873949596"/>
    <s v="07. Gezondheid"/>
    <x v="4"/>
    <s v="Vlaamse overheid"/>
    <x v="3"/>
    <x v="13"/>
    <s v="211 Basisfinanciering, werking, investeringen van de WI"/>
    <s v="211 Financement de base, fonctionnement, investissements des IS"/>
    <x v="5"/>
    <n v="647.00000000000011"/>
  </r>
  <r>
    <s v="Relance middelen EWI beleidsdomein"/>
    <s v="Relance middelen EWI beleidsdomein"/>
    <s v="EC0-1ECB5DY-IS"/>
    <m/>
    <x v="0"/>
    <n v="157662"/>
    <n v="100"/>
    <s v="13. Algemene kennisvooruitgang: O&amp;O gefinancierd uit andere bronnen dan AUF"/>
    <x v="1"/>
    <s v="Vlaamse overheid"/>
    <x v="3"/>
    <x v="13"/>
    <s v="310 Kredieten met specifieke O&amp;O-finaliteit"/>
    <s v="310 Crédits à finalité R&amp;D spécifique"/>
    <x v="6"/>
    <n v="157662"/>
  </r>
  <r>
    <s v="Subventions à l'Institut Jules Destrée"/>
    <s v="Subventions à l'Institut Jules Destrée"/>
    <s v="10.03.33.05"/>
    <m/>
    <x v="0"/>
    <n v="330"/>
    <n v="100"/>
    <s v="11. Politieke en sociale systemen, structuren en processen"/>
    <x v="7"/>
    <s v="Waals Gewest"/>
    <x v="4"/>
    <x v="13"/>
    <s v="314 Subsidies voor studies, enquêtes, onderzoek-contracten, acties n.e.g."/>
    <s v="314 Subventions pour études, enquêtes, contrats de recherche, actions n.c.a."/>
    <x v="6"/>
    <n v="330"/>
  </r>
  <r>
    <s v="SUBVENTIONS AUX UAP - PRW - NOUVEAU"/>
    <s v="SUBVENTIONS AUX UAP - PRW - NOUVEAU"/>
    <s v="15.02.41.08"/>
    <m/>
    <x v="0"/>
    <n v="1345"/>
    <n v="100"/>
    <s v="08. Landbouw"/>
    <x v="6"/>
    <s v="Waals Gewest"/>
    <x v="4"/>
    <x v="13"/>
    <s v="314 Subsidies voor studies, enquêtes, onderzoek-contracten, acties n.e.g."/>
    <s v="314 Subventions pour études, enquêtes, contrats de recherche, actions n.c.a."/>
    <x v="6"/>
    <n v="1345"/>
  </r>
  <r>
    <s v="CONTRATS DE SERVICES PLURIANNUELS OU CONVENTIONS PASSES AVEC DES TIERS POUR LE CONTROLE ET LA CERTIFICATION DES PRODUITS ANIMAUX ET VEGETAUX."/>
    <s v="CONTRATS DE SERVICES PLURIANNUELS OU CONVENTIONS PASSES AVEC DES TIERS POUR LE CONTROLE ET LA CERTIFICATION DES PRODUITS ANIMAUX ET VEGETAUX."/>
    <s v="15.03.12.05"/>
    <m/>
    <x v="0"/>
    <n v="465"/>
    <n v="31.474193548387099"/>
    <s v="08. Landbouw"/>
    <x v="6"/>
    <s v="Waals Gewest"/>
    <x v="4"/>
    <x v="13"/>
    <s v="314 Subsidies voor studies, enquêtes, onderzoek-contracten, acties n.e.g."/>
    <s v="314 Subventions pour études, enquêtes, contrats de recherche, actions n.c.a."/>
    <x v="6"/>
    <n v="146.35500000000002"/>
  </r>
  <r>
    <s v="Etudes, relations publiques, documentation, participation à des séminaires et colloques, frais de réunions, y compris les frais de fonctionnement des dispositifs expérimentaux (nature)"/>
    <s v="Etudes, relations publiques, documentation, participation à des séminaires et colloques, frais de réunions, y compris les frais de fonctionnement des dispositifs expérimentaux (nature)"/>
    <s v="15.03.12.07"/>
    <m/>
    <x v="0"/>
    <n v="1204"/>
    <n v="90"/>
    <s v="08. Landbouw"/>
    <x v="6"/>
    <s v="Waals Gewest"/>
    <x v="4"/>
    <x v="13"/>
    <s v="314 Subsidies voor studies, enquêtes, onderzoek-contracten, acties n.e.g."/>
    <s v="314 Subventions pour études, enquêtes, contrats de recherche, actions n.c.a."/>
    <x v="6"/>
    <n v="1083.5999999999999"/>
  </r>
  <r>
    <s v="Subvention au Centre wallon de Recherches Agronomiques de Gembloux (CRA-W)"/>
    <s v="Subvention au Centre wallon de Recherches Agronomiques de Gembloux (CRA-W)"/>
    <s v="15.03.41.02"/>
    <m/>
    <x v="0"/>
    <n v="23234"/>
    <n v="100"/>
    <s v="08. Landbouw"/>
    <x v="6"/>
    <s v="Waals Gewest"/>
    <x v="4"/>
    <x v="13"/>
    <s v="314 Subsidies voor studies, enquêtes, onderzoek-contracten, acties n.e.g."/>
    <s v="314 Subventions pour études, enquêtes, contrats de recherche, actions n.c.a."/>
    <x v="6"/>
    <n v="23234"/>
  </r>
  <r>
    <s v="Subventions à des recherches scientifiques et techniques"/>
    <s v="Subventions à des recherches scientifiques et techniques"/>
    <s v="15.03.41.07"/>
    <m/>
    <x v="0"/>
    <n v="3046"/>
    <n v="100"/>
    <s v="08. Landbouw"/>
    <x v="6"/>
    <s v="Waals Gewest"/>
    <x v="4"/>
    <x v="13"/>
    <s v="314 Subsidies voor studies, enquêtes, onderzoek-contracten, acties n.e.g."/>
    <s v="314 Subventions pour études, enquêtes, contrats de recherche, actions n.c.a."/>
    <x v="6"/>
    <n v="3046"/>
  </r>
  <r>
    <s v="SUBVENTIONS COMPLEMENTAIRES AU CRAW - PRW - NOUVEAU"/>
    <s v="SUBVENTIONS COMPLEMENTAIRES AU CRAW - PRW - NOUVEAU"/>
    <s v="15.03.41.09"/>
    <m/>
    <x v="0"/>
    <n v="3397"/>
    <n v="95.575125110391497"/>
    <s v="08. Landbouw"/>
    <x v="6"/>
    <s v="Waals Gewest"/>
    <x v="4"/>
    <x v="13"/>
    <s v="314 Subsidies voor studies, enquêtes, onderzoek-contracten, acties n.e.g."/>
    <s v="314 Subventions pour études, enquêtes, contrats de recherche, actions n.c.a."/>
    <x v="6"/>
    <n v="3246.686999999999"/>
  </r>
  <r>
    <s v="PROJET ICOS - UNIVERSITES"/>
    <s v="PROJET ICOS - UNIVERSITES"/>
    <s v="15.03.45.03"/>
    <m/>
    <x v="0"/>
    <n v="2621"/>
    <n v="100"/>
    <s v="08. Landbouw"/>
    <x v="6"/>
    <s v="Waals Gewest"/>
    <x v="4"/>
    <x v="13"/>
    <s v="314 Subsidies voor studies, enquêtes, onderzoek-contracten, acties n.e.g."/>
    <s v="314 Subventions pour études, enquêtes, contrats de recherche, actions n.c.a."/>
    <x v="6"/>
    <n v="2621"/>
  </r>
  <r>
    <s v="Subventions aux universités en matière agricole dans le cadre des conventions-cadre Requasud, AgriLabel et Diversiferm"/>
    <s v="Subventions aux universités en matière agricole dans le cadre des conventions-cadre Requasud, AgriLabel et Diversiferm"/>
    <s v="15.03.45.05"/>
    <m/>
    <x v="0"/>
    <n v="4160"/>
    <n v="100"/>
    <s v="08. Landbouw"/>
    <x v="6"/>
    <s v="Waals Gewest"/>
    <x v="4"/>
    <x v="13"/>
    <s v="314 Subsidies voor studies, enquêtes, onderzoek-contracten, acties n.e.g."/>
    <s v="314 Subventions pour études, enquêtes, contrats de recherche, actions n.c.a."/>
    <x v="6"/>
    <n v="4160"/>
  </r>
  <r>
    <s v="SUBVENTIONS OCTROYEES PAR LE DEMNA AUX UNIVERSITES"/>
    <s v="SUBVENTIONS OCTROYEES PAR LE DEMNA AUX UNIVERSITES"/>
    <s v="15.03.45.24"/>
    <m/>
    <x v="0"/>
    <n v="565"/>
    <n v="90.041769911504403"/>
    <s v="08. Landbouw"/>
    <x v="6"/>
    <s v="Waals Gewest"/>
    <x v="4"/>
    <x v="13"/>
    <s v="314 Subsidies voor studies, enquêtes, onderzoek-contracten, acties n.e.g."/>
    <s v="314 Subventions pour études, enquêtes, contrats de recherche, actions n.c.a."/>
    <x v="6"/>
    <n v="508.73599999999993"/>
  </r>
  <r>
    <s v="SUBVENTION AU CENTRE WALLON DE RECHERCHES AGRONOMIQUES DE GEMBLOUX (CRA-W) POUR DEPENSES D'INVESTISSEMENT Y COMPRIS ETUDES"/>
    <s v="SUBVENTION AU CENTRE WALLON DE RECHERCHES AGRONOMIQUES DE GEMBLOUX (CRA-W) POUR DEPENSES D'INVESTISSEMENT Y COMPRIS ETUDES"/>
    <s v="15.03.61.04"/>
    <m/>
    <x v="0"/>
    <n v="2338"/>
    <n v="100"/>
    <s v="08. Landbouw"/>
    <x v="6"/>
    <s v="Waals Gewest"/>
    <x v="4"/>
    <x v="13"/>
    <s v="314 Subsidies voor studies, enquêtes, onderzoek-contracten, acties n.e.g."/>
    <s v="314 Subventions pour études, enquêtes, contrats de recherche, actions n.c.a."/>
    <x v="6"/>
    <n v="2338"/>
  </r>
  <r>
    <s v="ETUDES ET CONTRATS DE SERVICES SPECIFIQUES AU PROGRAMME DU DEMNA"/>
    <s v="ETUDES ET CONTRATS DE SERVICES SPECIFIQUES AU PROGRAMME DU DEMNA"/>
    <s v="15.03.74.02"/>
    <m/>
    <x v="0"/>
    <n v="80"/>
    <n v="9.0749999999999993"/>
    <s v="08. Landbouw"/>
    <x v="6"/>
    <s v="Waals Gewest"/>
    <x v="4"/>
    <x v="13"/>
    <s v="314 Subsidies voor studies, enquêtes, onderzoek-contracten, acties n.e.g."/>
    <s v="314 Subventions pour études, enquêtes, contrats de recherche, actions n.c.a."/>
    <x v="6"/>
    <n v="7.26"/>
  </r>
  <r>
    <s v="SUBVENTIONS AU SECTEUR PUBLIC EN FAVEUR DE LA RECHERCHE ET DE LA VULGARISATION EN MATIERE DE GESTION DURABLE (ACCORD CADRE 2020-2021)"/>
    <s v="SUBVENTIONS AU SECTEUR PUBLIC EN FAVEUR DE LA RECHERCHE ET DE LA VULGARISATION EN MATIERE DE GESTION DURABLE (ACCORD CADRE 2020-2021)"/>
    <s v="15.11.45.04"/>
    <m/>
    <x v="0"/>
    <n v="1583"/>
    <n v="97.625710675931799"/>
    <s v="08. Landbouw"/>
    <x v="6"/>
    <s v="Waals Gewest"/>
    <x v="4"/>
    <x v="13"/>
    <s v="314 Subsidies voor studies, enquêtes, onderzoek-contracten, acties n.e.g."/>
    <s v="314 Subventions pour études, enquêtes, contrats de recherche, actions n.c.a."/>
    <x v="6"/>
    <n v="1545.4150000000002"/>
  </r>
  <r>
    <s v="Achats de biens et services non durables spécifiques au programme du DEE, en ce compris analyses, études, documentation, relations publiques, participation à des séminaires et colloques, frais de réunions et indemnités diverses découlant de l'engagement d"/>
    <s v="Achats de biens et services non durables spécifiques au programme du DEE, en ce compris analyses, études, documentation, relations publiques, participation à des séminaires et colloques, frais de réunions et indemnités diverses découlant de l'engagement d"/>
    <s v="15.13.12.01"/>
    <m/>
    <x v="0"/>
    <n v="830"/>
    <n v="10"/>
    <s v="08. Landbouw"/>
    <x v="6"/>
    <s v="Waals Gewest"/>
    <x v="4"/>
    <x v="13"/>
    <s v="314 Subsidies voor studies, enquêtes, onderzoek-contracten, acties n.e.g."/>
    <s v="314 Subventions pour études, enquêtes, contrats de recherche, actions n.c.a."/>
    <x v="6"/>
    <n v="83"/>
  </r>
  <r>
    <s v="SUBVENTIONS ET INDEMNITES AU SECTEUR PUBLIC EN MATIERE DE GESTION DE L'ESPACE RURAL."/>
    <s v="SUBVENTIONS ET INDEMNITES AU SECTEUR PUBLIC EN MATIERE DE GESTION DE L'ESPACE RURAL."/>
    <s v="15.13.45.01"/>
    <m/>
    <x v="0"/>
    <n v="490"/>
    <n v="99.048163265306101"/>
    <s v="08. Landbouw"/>
    <x v="6"/>
    <s v="Waals Gewest"/>
    <x v="4"/>
    <x v="13"/>
    <s v="314 Subsidies voor studies, enquêtes, onderzoek-contracten, acties n.e.g."/>
    <s v="314 Subventions pour études, enquêtes, contrats de recherche, actions n.c.a."/>
    <x v="6"/>
    <n v="485.3359999999999"/>
  </r>
  <r>
    <s v="FONDS BUDGETAIRE POUR LA QUALITE DES PRODUITS ANIMAUX ET VEGETAUX -FRAIS GENERAUX DE FONCTIONNEMENT-SECTEUR PUBLIC"/>
    <s v="FONDS BUDGETAIRE POUR LA QUALITE DES PRODUITS ANIMAUX ET VEGETAUX -FRAIS GENERAUX DE FONCTIONNEMENT-SECTEUR PUBLIC"/>
    <s v="15.50.12.02"/>
    <m/>
    <x v="0"/>
    <n v="825"/>
    <n v="57.575757575757599"/>
    <s v="08. Landbouw"/>
    <x v="6"/>
    <s v="Waals Gewest"/>
    <x v="4"/>
    <x v="13"/>
    <s v="314 Subsidies voor studies, enquêtes, onderzoek-contracten, acties n.e.g."/>
    <s v="314 Subventions pour études, enquêtes, contrats de recherche, actions n.c.a."/>
    <x v="6"/>
    <n v="475.00000000000023"/>
  </r>
  <r>
    <s v="FONDS BUDGETAIRE POUR LA QAULITE DES PRODUITS ANIMAUX ET VEGETAUX - TRANSFERTS DE REVENUS AUX UAP."/>
    <s v="FONDS BUDGETAIRE POUR LA QAULITE DES PRODUITS ANIMAUX ET VEGETAUX - TRANSFERTS DE REVENUS AUX UAP."/>
    <s v="15.50.41.01"/>
    <m/>
    <x v="0"/>
    <n v="825"/>
    <n v="14.545454545454501"/>
    <s v="08. Landbouw"/>
    <x v="6"/>
    <s v="Waals Gewest"/>
    <x v="4"/>
    <x v="13"/>
    <s v="314 Subsidies voor studies, enquêtes, onderzoek-contracten, acties n.e.g."/>
    <s v="314 Subventions pour études, enquêtes, contrats de recherche, actions n.c.a."/>
    <x v="6"/>
    <n v="119.99999999999963"/>
  </r>
  <r>
    <s v="FONDS BUDGETAIRE POUR LA PROTECTION DE L'ENVIRONNEMENT-FRAIS GENERAUX DE FONCTIONNEMENT-SECTEUR PUBLIC"/>
    <s v="FONDS BUDGETAIRE POUR LA PROTECTION DE L'ENVIRONNEMENT-FRAIS GENERAUX DE FONCTIONNEMENT-SECTEUR PUBLIC"/>
    <s v="15.60.12.02"/>
    <m/>
    <x v="0"/>
    <n v="79116"/>
    <n v="9.8589413013802502E-2"/>
    <s v="08. Landbouw"/>
    <x v="6"/>
    <s v="Waals Gewest"/>
    <x v="4"/>
    <x v="13"/>
    <s v="314 Subsidies voor studies, enquêtes, onderzoek-contracten, acties n.e.g."/>
    <s v="314 Subventions pour études, enquêtes, contrats de recherche, actions n.c.a."/>
    <x v="6"/>
    <n v="77.999999999999986"/>
  </r>
  <r>
    <s v="FONDS BUDGETAIRE POUR LA PROTECTION DE L'ENVIRONNEMENT-TRANSFERTS DE REVENUS A LA COMMUNAUTE FRANCAISE"/>
    <s v="FONDS BUDGETAIRE POUR LA PROTECTION DE L'ENVIRONNEMENT-TRANSFERTS DE REVENUS A LA COMMUNAUTE FRANCAISE"/>
    <s v="15.60.45.01"/>
    <m/>
    <x v="0"/>
    <n v="79116"/>
    <n v="0.36275848121745302"/>
    <s v="08. Landbouw"/>
    <x v="6"/>
    <s v="Waals Gewest"/>
    <x v="4"/>
    <x v="13"/>
    <s v="314 Subsidies voor studies, enquêtes, onderzoek-contracten, acties n.e.g."/>
    <s v="314 Subventions pour études, enquêtes, contrats de recherche, actions n.c.a."/>
    <x v="6"/>
    <n v="287.00000000000017"/>
  </r>
  <r>
    <s v="Subventions visant la recherche dans le domaine de l'énergie"/>
    <s v="Subventions visant la recherche dans le domaine de l'énergie"/>
    <s v="16.31.51.01"/>
    <m/>
    <x v="0"/>
    <n v="430"/>
    <n v="100"/>
    <s v="05. Energie"/>
    <x v="12"/>
    <s v="Waals Gewest"/>
    <x v="4"/>
    <x v="13"/>
    <s v="314 Subsidies voor studies, enquêtes, onderzoek-contracten, acties n.e.g."/>
    <s v="314 Subventions pour études, enquêtes, contrats de recherche, actions n.c.a."/>
    <x v="6"/>
    <n v="430"/>
  </r>
  <r>
    <s v="Subvention recherche secteur université"/>
    <s v="Subvention recherche secteur université"/>
    <s v="16.31.65.01"/>
    <m/>
    <x v="0"/>
    <n v="355"/>
    <n v="100"/>
    <s v="05. Energie"/>
    <x v="12"/>
    <s v="Waals Gewest"/>
    <x v="4"/>
    <x v="13"/>
    <s v="314 Subsidies voor studies, enquêtes, onderzoek-contracten, acties n.e.g."/>
    <s v="314 Subventions pour études, enquêtes, contrats de recherche, actions n.c.a."/>
    <x v="6"/>
    <n v="355"/>
  </r>
  <r>
    <s v="Apports de capitaux et avances récupérables en matière de politique de l'énergie, visant notamment la recherche liée à l'énergie (contrat d'avenir)"/>
    <s v="Apports de capitaux et avances récupérables en matière de politique de l'énergie, visant notamment la recherche liée à l'énergie (contrat d'avenir)"/>
    <s v="16.31.81.01"/>
    <m/>
    <x v="0"/>
    <n v="400"/>
    <n v="100"/>
    <s v="05. Energie"/>
    <x v="12"/>
    <s v="Waals Gewest"/>
    <x v="4"/>
    <x v="13"/>
    <s v="314 Subsidies voor studies, enquêtes, onderzoek-contracten, acties n.e.g."/>
    <s v="314 Subventions pour études, enquêtes, contrats de recherche, actions n.c.a."/>
    <x v="6"/>
    <n v="400"/>
  </r>
  <r>
    <s v="Fonds Structurels 2014-2020 – Mesures FEDER 2.1.1, 2.1.2 et 2.2.2 – Subventions au secteur privé"/>
    <s v="Fonds Structurels 2014-2020 – Mesures FEDER 2.1.1, 2.1.2 et 2.2.2 – Subventions au secteur privé"/>
    <s v="18.07.31.02"/>
    <m/>
    <x v="0"/>
    <n v="953.38594000000001"/>
    <n v="100"/>
    <s v="06. Industriële productie en technologie"/>
    <x v="0"/>
    <s v="Waals Gewest"/>
    <x v="4"/>
    <x v="13"/>
    <s v="410 O&amp;O-programma's en -projecten (subsidies en terugvorderbare voorschotten)"/>
    <s v="410 Programmes et projets de R&amp;D (subventions et avances récupérables)"/>
    <x v="0"/>
    <n v="953.38594000000001"/>
  </r>
  <r>
    <s v="Fonds Structurels 2014-2020 – Projets INTERREG relevant des compétences Economie et Recherche – Secteur privé"/>
    <s v="Fonds Structurels 2014-2020 – Projets INTERREG relevant des compétences Economie et Recherche – Secteur privé"/>
    <s v="18.07.31.04"/>
    <m/>
    <x v="0"/>
    <n v="203.80789999999999"/>
    <n v="100"/>
    <s v="06. Industriële productie en technologie"/>
    <x v="0"/>
    <s v="Waals Gewest"/>
    <x v="4"/>
    <x v="13"/>
    <s v="410 O&amp;O-programma's en -projecten (subsidies en terugvorderbare voorschotten)"/>
    <s v="410 Programmes et projets de R&amp;D (subventions et avances récupérables)"/>
    <x v="0"/>
    <n v="203.80789999999996"/>
  </r>
  <r>
    <s v="Fonds Structurels 2014-2020 – Projets INTERREG relevant des compétences Economie et Recherche – UAP"/>
    <s v="Fonds Structurels 2014-2020 – Projets INTERREG relevant des compétences Economie et Recherche – UAP"/>
    <s v="18.07.41.02"/>
    <m/>
    <x v="0"/>
    <n v="162.78192999999999"/>
    <n v="100"/>
    <s v="06. Industriële productie en technologie"/>
    <x v="0"/>
    <s v="Waals Gewest"/>
    <x v="4"/>
    <x v="13"/>
    <s v="410 O&amp;O-programma's en -projecten (subsidies en terugvorderbare voorschotten)"/>
    <s v="410 Programmes et projets de R&amp;D (subventions et avances récupérables)"/>
    <x v="0"/>
    <n v="162.78192999999999"/>
  </r>
  <r>
    <s v="Fonds Structurels 2014-2020 – Mesures FEDER 2.1.1, 2.1.2 et 2.2.2 – Subventions aux universités et organismes assimilés"/>
    <s v="Fonds Structurels 2014-2020 – Mesures FEDER 2.1.1, 2.1.2 et 2.2.2 – Subventions aux universités et organismes assimilés"/>
    <s v="18.07.45.02"/>
    <m/>
    <x v="0"/>
    <n v="852.77288999999996"/>
    <n v="100"/>
    <s v="06. Industriële productie en technologie"/>
    <x v="0"/>
    <s v="Waals Gewest"/>
    <x v="4"/>
    <x v="13"/>
    <s v="410 O&amp;O-programma's en -projecten (subsidies en terugvorderbare voorschotten)"/>
    <s v="410 Programmes et projets de R&amp;D (subventions et avances récupérables)"/>
    <x v="0"/>
    <n v="852.77288999999985"/>
  </r>
  <r>
    <s v="Fonds Structurels 2014-2020 – Projets INTERREG relevant des compétences Economie et Recherche – Entités liées à la Communauté française"/>
    <s v="Fonds Structurels 2014-2020 – Projets INTERREG relevant des compétences Economie et Recherche – Entités liées à la Communauté française"/>
    <s v="18.07.45.04"/>
    <m/>
    <x v="0"/>
    <n v="2586.8853600000002"/>
    <n v="100"/>
    <s v="06. Industriële productie en technologie"/>
    <x v="0"/>
    <s v="Waals Gewest"/>
    <x v="4"/>
    <x v="13"/>
    <s v="410 O&amp;O-programma's en -projecten (subsidies en terugvorderbare voorschotten)"/>
    <s v="410 Programmes et projets de R&amp;D (subventions et avances récupérables)"/>
    <x v="0"/>
    <n v="2586.8853600000002"/>
  </r>
  <r>
    <s v="Subventions octroyées en application du décret du 3 juillet 2008 – Entreprises"/>
    <s v="Subventions octroyées en application du décret du 3 juillet 2008 – Entreprises"/>
    <s v="18.31.31.01"/>
    <m/>
    <x v="0"/>
    <n v="82647"/>
    <n v="100"/>
    <s v="06. Industriële productie en technologie"/>
    <x v="0"/>
    <s v="Waals Gewest"/>
    <x v="4"/>
    <x v="13"/>
    <s v="410 O&amp;O-programma's en -projecten (subsidies en terugvorderbare voorschotten)"/>
    <s v="410 Programmes et projets de R&amp;D (subventions et avances récupérables)"/>
    <x v="0"/>
    <n v="82647"/>
  </r>
  <r>
    <s v="Subventions octroyées en application du décret du 3 juillet 2008 – Centres de recherche"/>
    <s v="Subventions octroyées en application du décret du 3 juillet 2008 – Centres de recherche"/>
    <s v="18.31.31.02"/>
    <m/>
    <x v="0"/>
    <n v="22394"/>
    <n v="100"/>
    <s v="06. Industriële productie en technologie"/>
    <x v="0"/>
    <s v="Waals Gewest"/>
    <x v="4"/>
    <x v="13"/>
    <s v="410 O&amp;O-programma's en -projecten (subsidies en terugvorderbare voorschotten)"/>
    <s v="410 Programmes et projets de R&amp;D (subventions et avances récupérables)"/>
    <x v="0"/>
    <n v="22394"/>
  </r>
  <r>
    <s v="(Nouveau) Subventions octroyées en application du Décret du 3 juillet 2008 - Centres de recherche - PRW"/>
    <s v="(Nouveau) Subventions octroyées en application du Décret du 3 juillet 2008 - Centres de recherche - PRW"/>
    <s v="18.31.31.04"/>
    <m/>
    <x v="0"/>
    <n v="6590"/>
    <n v="100"/>
    <s v="06. Industriële productie en technologie"/>
    <x v="0"/>
    <s v="Waals Gewest"/>
    <x v="4"/>
    <x v="13"/>
    <s v="410 O&amp;O-programma's en -projecten (subsidies en terugvorderbare voorschotten)"/>
    <s v="410 Programmes et projets de R&amp;D (subventions et avances récupérables)"/>
    <x v="0"/>
    <n v="6590"/>
  </r>
  <r>
    <s v="Fonds structurels 2014-2020 – Mesures 2.2.1 et 2.3.2 – FEDER "/>
    <s v="Fonds structurels 2014-2020 – Mesures 2.2.1 et 2.3.2 – FEDER "/>
    <s v="18.31.31.05"/>
    <m/>
    <x v="0"/>
    <n v="385"/>
    <n v="100"/>
    <s v="06. Industriële productie en technologie"/>
    <x v="0"/>
    <s v="Waals Gewest"/>
    <x v="4"/>
    <x v="13"/>
    <s v="410 O&amp;O-programma's en -projecten (subsidies en terugvorderbare voorschotten)"/>
    <s v="410 Programmes et projets de R&amp;D (subventions et avances récupérables)"/>
    <x v="0"/>
    <n v="385"/>
  </r>
  <r>
    <s v="(Nouveau) Subventions octroyées en application du décret du 3 juillet 2008 - Entreprises publiques"/>
    <s v="(Nouveau) Subventions octroyées en application du décret du 3 juillet 2008 - Entreprises publiques"/>
    <s v="18.31.31.06"/>
    <m/>
    <x v="0"/>
    <n v="34"/>
    <n v="100"/>
    <s v="06. Industriële productie en technologie"/>
    <x v="0"/>
    <s v="Waals Gewest"/>
    <x v="4"/>
    <x v="13"/>
    <s v="410 O&amp;O-programma's en -projecten (subsidies en terugvorderbare voorschotten)"/>
    <s v="410 Programmes et projets de R&amp;D (subventions et avances récupérables)"/>
    <x v="0"/>
    <n v="34"/>
  </r>
  <r>
    <s v="Subventions relatives à des activités de diffusion et de promotion de la recherche, de la science, des technologies nouvelles, de l’innovation et du développement technologique – ASBL"/>
    <s v="Subventions relatives à des activités de diffusion et de promotion de la recherche, de la science, des technologies nouvelles, de l’innovation et du développement technologique – ASBL"/>
    <s v="18.31.33.02"/>
    <m/>
    <x v="0"/>
    <n v="1081"/>
    <n v="100"/>
    <s v="06. Industriële productie en technologie"/>
    <x v="0"/>
    <s v="Waals Gewest"/>
    <x v="4"/>
    <x v="13"/>
    <s v="410 O&amp;O-programma's en -projecten (subsidies en terugvorderbare voorschotten)"/>
    <s v="410 Programmes et projets de R&amp;D (subventions et avances récupérables)"/>
    <x v="0"/>
    <n v="1081"/>
  </r>
  <r>
    <s v="(Nouveau) Budget relatif à des activités et des événements de sensibilisationaux steam - PRW"/>
    <s v="(Nouveau) Budget relatif à des activités et des événements de sensibilisationaux steam - PRW"/>
    <s v="18.31.33.03"/>
    <m/>
    <x v="0"/>
    <n v="1152"/>
    <n v="100"/>
    <s v="06. Industriële productie en technologie"/>
    <x v="0"/>
    <s v="Waals Gewest"/>
    <x v="4"/>
    <x v="13"/>
    <s v="410 O&amp;O-programma's en -projecten (subsidies en terugvorderbare voorschotten)"/>
    <s v="410 Programmes et projets de R&amp;D (subventions et avances récupérables)"/>
    <x v="0"/>
    <n v="1152"/>
  </r>
  <r>
    <s v="Subvention au Parc d'aventures scientifiques "/>
    <s v="Subvention au Parc d'aventures scientifiques "/>
    <s v="18.31.41.01"/>
    <m/>
    <x v="0"/>
    <n v="3700"/>
    <n v="100"/>
    <s v="06. Industriële productie en technologie"/>
    <x v="0"/>
    <s v="Waals Gewest"/>
    <x v="4"/>
    <x v="13"/>
    <s v="410 O&amp;O-programma's en -projecten (subsidies en terugvorderbare voorschotten)"/>
    <s v="410 Programmes et projets de R&amp;D (subventions et avances récupérables)"/>
    <x v="0"/>
    <n v="3700"/>
  </r>
  <r>
    <s v="Subventions au FNRS et fonds associés"/>
    <s v="Subventions au FNRS et fonds associés"/>
    <s v="18.31.45.01"/>
    <m/>
    <x v="0"/>
    <n v="3080"/>
    <n v="100"/>
    <s v="06. Industriële productie en technologie"/>
    <x v="0"/>
    <s v="Waals Gewest"/>
    <x v="4"/>
    <x v="13"/>
    <s v="410 O&amp;O-programma's en -projecten (subsidies en terugvorderbare voorschotten)"/>
    <s v="410 Programmes et projets de R&amp;D (subventions et avances récupérables)"/>
    <x v="0"/>
    <n v="3080"/>
  </r>
  <r>
    <s v="Subventions dans le cadre de l'initiative Welbio et WISD"/>
    <s v="Subventions dans le cadre de l'initiative Welbio et WISD"/>
    <s v="18.31.45.06"/>
    <m/>
    <x v="0"/>
    <n v="6000"/>
    <n v="100"/>
    <s v="06. Industriële productie en technologie"/>
    <x v="0"/>
    <s v="Waals Gewest"/>
    <x v="4"/>
    <x v="13"/>
    <s v="410 O&amp;O-programma's en -projecten (subsidies en terugvorderbare voorschotten)"/>
    <s v="410 Programmes et projets de R&amp;D (subventions et avances récupérables)"/>
    <x v="0"/>
    <n v="6000"/>
  </r>
  <r>
    <s v="Subventions octroyées en application du décret du 3 juillet 2008 – Universités et établissements assimilés"/>
    <s v="Subventions octroyées en application du décret du 3 juillet 2008 – Universités et établissements assimilés"/>
    <s v="18.31.45.07"/>
    <m/>
    <x v="0"/>
    <n v="60901"/>
    <n v="100"/>
    <s v="06. Industriële productie en technologie"/>
    <x v="0"/>
    <s v="Waals Gewest"/>
    <x v="4"/>
    <x v="13"/>
    <s v="410 O&amp;O-programma's en -projecten (subsidies en terugvorderbare voorschotten)"/>
    <s v="410 Programmes et projets de R&amp;D (subventions et avances récupérables)"/>
    <x v="0"/>
    <n v="60901"/>
  </r>
  <r>
    <s v="(Nouveau) Subventions dans le cadre de l'initiative Welbio - PRW"/>
    <s v="(Nouveau) Subventions dans le cadre de l'initiative Welbio - PRW"/>
    <s v="18.31.45.08"/>
    <m/>
    <x v="0"/>
    <n v="13300"/>
    <n v="100"/>
    <s v="06. Industriële productie en technologie"/>
    <x v="0"/>
    <s v="Waals Gewest"/>
    <x v="4"/>
    <x v="13"/>
    <s v="410 O&amp;O-programma's en -projecten (subsidies en terugvorderbare voorschotten)"/>
    <s v="410 Programmes et projets de R&amp;D (subventions et avances récupérables)"/>
    <x v="0"/>
    <n v="13300"/>
  </r>
  <r>
    <s v="(Nouveau) Subventions octroyées en application du décret du 3 juillet 2008 - Universités et établissements assimilés - PRW"/>
    <s v="(Nouveau) Subventions octroyées en application du décret du 3 juillet 2008 - Universités et établissements assimilés - PRW"/>
    <s v="18.31.45.09"/>
    <m/>
    <x v="0"/>
    <n v="7500"/>
    <n v="100"/>
    <s v="06. Industriële productie en technologie"/>
    <x v="0"/>
    <s v="Waals Gewest"/>
    <x v="4"/>
    <x v="13"/>
    <s v="410 O&amp;O-programma's en -projecten (subsidies en terugvorderbare voorschotten)"/>
    <s v="410 Programmes et projets de R&amp;D (subventions et avances récupérables)"/>
    <x v="0"/>
    <n v="7500"/>
  </r>
  <r>
    <s v="Financement d’infrastructures de recherche en application du décret du 3 juillet 2008 – Secteur privé"/>
    <s v="Financement d’infrastructures de recherche en application du décret du 3 juillet 2008 – Secteur privé"/>
    <s v="18.31.51.03"/>
    <m/>
    <x v="0"/>
    <n v="731"/>
    <n v="100"/>
    <s v="06. Industriële productie en technologie"/>
    <x v="0"/>
    <s v="Waals Gewest"/>
    <x v="4"/>
    <x v="13"/>
    <s v="314 Subsidies voor studies, enquêtes, onderzoek-contracten, acties n.e.g."/>
    <s v="314 Subventions pour études, enquêtes, contrats de recherche, actions n.c.a."/>
    <x v="6"/>
    <n v="731"/>
  </r>
  <r>
    <s v="Financement d’infrastructures de recherche en application du décret du 3 juillet 2008 – Universités et établissements assimilés"/>
    <s v="Financement d’infrastructures de recherche en application du décret du 3 juillet 2008 – Universités et établissements assimilés"/>
    <s v="18.31.65.02"/>
    <m/>
    <x v="0"/>
    <n v="690"/>
    <n v="100"/>
    <s v="06. Industriële productie en technologie"/>
    <x v="0"/>
    <s v="Waals Gewest"/>
    <x v="4"/>
    <x v="13"/>
    <s v="314 Subsidies voor studies, enquêtes, onderzoek-contracten, acties n.e.g."/>
    <s v="314 Subventions pour études, enquêtes, contrats de recherche, actions n.c.a."/>
    <x v="6"/>
    <n v="690"/>
  </r>
  <r>
    <s v="(Nouveau) Financement d'infrastructures de recherche en application du décret du 3 juillet 2008 - Universités et établissements assimilés - PRW"/>
    <s v="(Nouveau) Financement d'infrastructures de recherche en application du décret du 3 juillet 2008 - Universités et établissements assimilés - PRW"/>
    <s v="18.31.65.03"/>
    <m/>
    <x v="0"/>
    <n v="7200"/>
    <n v="100"/>
    <s v="06. Industriële productie en technologie"/>
    <x v="0"/>
    <s v="Waals Gewest"/>
    <x v="4"/>
    <x v="13"/>
    <s v="410 O&amp;O-programma's en -projecten (subsidies en terugvorderbare voorschotten)"/>
    <s v="410 Programmes et projets de R&amp;D (subventions et avances récupérables)"/>
    <x v="0"/>
    <n v="7200"/>
  </r>
  <r>
    <s v="Soutenir le développement expérimental dans les entreprises"/>
    <s v="Soutenir le développement expérimental dans les entreprises"/>
    <s v="18.31.81.01"/>
    <m/>
    <x v="0"/>
    <n v="79858"/>
    <n v="100"/>
    <s v="06. Industriële productie en technologie"/>
    <x v="0"/>
    <s v="Waals Gewest"/>
    <x v="4"/>
    <x v="13"/>
    <s v="410 O&amp;O-programma's en -projecten (subsidies en terugvorderbare voorschotten)"/>
    <s v="410 Programmes et projets de R&amp;D (subventions et avances récupérables)"/>
    <x v="0"/>
    <n v="79858"/>
  </r>
  <r>
    <s v="Fonds budgétaire : Fonds destiné au soutien de la Recherche, du développement et de l'innovation"/>
    <s v="Fonds budgétaire : Fonds destiné au soutien de la Recherche, du développement et de l'innovation"/>
    <s v="18.52.01.01"/>
    <m/>
    <x v="0"/>
    <n v="17000"/>
    <n v="100"/>
    <s v="06. Industriële productie en technologie"/>
    <x v="0"/>
    <s v="Waals Gewest"/>
    <x v="4"/>
    <x v="13"/>
    <s v="410 O&amp;O-programma's en -projecten (subsidies en terugvorderbare voorschotten)"/>
    <s v="410 Programmes et projets de R&amp;D (subventions et avances récupérables)"/>
    <x v="0"/>
    <n v="17000"/>
  </r>
  <r>
    <s v="Werkingssubsidies aan ondernemingen voor acties omtrent industrieel onderzoek (art. 14 van de ordonnantie van 26/03/2009), preconcurrentiële ontwikkeling, experimentele ontwikkeling (art. 15 van de ordonnantie van 26/03/2009), innovatie…"/>
    <s v="Subventions de fonctionnement aux entrepr. pour des actions de recherche industrielle (art. 14 de l’ordonnance du 26/03/2009), développement préconcurrentiel, développement expérimental (art. 15 de l'ordonnance du 26/03/2009), innovation..."/>
    <s v="02.001.38.12.3132"/>
    <m/>
    <x v="0"/>
    <n v="24939"/>
    <n v="100"/>
    <s v="06. Industriële productie en technologie"/>
    <x v="0"/>
    <s v="Brussels Hoofdstedelijk Gewest"/>
    <x v="0"/>
    <x v="14"/>
    <s v="410 O&amp;O-programma's en -projecten (subsidies en terugvorderbare voorschotten)"/>
    <s v="410 Programmes et projets de R&amp;D (subventions et avances récupérables)"/>
    <x v="0"/>
    <n v="24939"/>
  </r>
  <r>
    <s v="Werkingssubsidies aan ondernemingen voor technische haalbaarheidsstudies (art. 19 van de ordonnantie van 26/03/2009), intellectueel eigendomsrecht (art. 20 van de ordonnantie van 26/03/2009), steun om beroep te doen op diensten voor advies..."/>
    <s v="Subventions de fonctionnement aux entreprises pour des études de faisabilité technique (art. 19 de l'ordonnance du 26/03/2009), droits de propriété intellectuelle (art. 20 de l'ordonnance du 26/03/2009), recours aux services de conseil et de sou"/>
    <s v="02.001.38.13.3132"/>
    <m/>
    <x v="0"/>
    <n v="500"/>
    <n v="100"/>
    <s v="06. Industriële productie en technologie"/>
    <x v="0"/>
    <s v="Brussels Hoofdstedelijk Gewest"/>
    <x v="0"/>
    <x v="14"/>
    <s v="410 O&amp;O-programma's en -projecten (subsidies en terugvorderbare voorschotten)"/>
    <s v="410 Programmes et projets de R&amp;D (subventions et avances récupérables)"/>
    <x v="0"/>
    <n v="500"/>
  </r>
  <r>
    <s v="Werkingssubsidies aan gemeentes voor onderzoek, ontwikkeling, acties of studies, of voor  demonstratie en valorisatie in het domeinvan wetenschappelijk onderzoek en wetenschapssensibilisering met economische doeleinden"/>
    <s v="subventions de fonctionnement aux communes pour des recherches, développements , actions ou études, ou de la démonstration et de lavalorisation dans le domaine de la recherche scientifique et de la sensibilisation aux sciences à finalité économique"/>
    <s v="02.002.27.02.4322"/>
    <m/>
    <x v="0"/>
    <n v="70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700"/>
  </r>
  <r>
    <s v="Werkingssubsidies aan vzw's voor acties in verband met onderz. (incl. acties inzake het coll. onderz. en de technologische sturing), ontwikkeling, demonstratie en valorisatie op het vlak van het wetensch. onderz. (incl. deze medegefinancierd door de EU)."/>
    <s v="Subventions de fonction. aux asbl pour des actions de rech. (y compris les actions de rech. coll. et de guidance technol.), de développement, de démonstration et de valorisation dans le domaine de la rech. scient. (y compris celles cofinancées par l'UE)."/>
    <s v="02.002.34.07.3300"/>
    <m/>
    <x v="0"/>
    <n v="2302"/>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2302"/>
  </r>
  <r>
    <s v="Werkingssubsidies aan universiteiten en hogescholen voor acties in verband met onderzoek, ontwikkeling, demonstratie en valorisatie op het vlak van het wetensch. onderz. (inclusief deze medegefinancierd door de EU); alsook... - Fr. Gem."/>
    <s v="Subventions de fonctionnement aux universités et aux hautes écoles pour des actions de recherche, de développement, de démonstration et de valorisation dans le domaine de la rech. scient. (y compris celles cofinancées par l'UE) ; ainsi que... - Comm. fr."/>
    <s v="02.002.53.06.4524"/>
    <m/>
    <x v="0"/>
    <n v="1250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12500"/>
  </r>
  <r>
    <s v="Werkingssubsidies aan universiteiten en hogescholen voor acties in verband met onderzoek, ontwikkeling, demonstratie en valorisatie op het vlak van het wetensch. onderz. (inclusief deze medegefinancierd door de EU); alsook... - Vl. Gem."/>
    <s v="Subventions de fonctionnement aux universités et aux hautes écoles pour des actions de recherche, de développement, de démonstration et de valorisation dans le domaine de la rech. scient. (y compris celles cofinancées par l'UE) ; ainsi que... - Comm. fl."/>
    <s v="02.002.53.07.4525"/>
    <m/>
    <x v="0"/>
    <n v="900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9000"/>
  </r>
  <r>
    <s v="Werkingssubs. aan univ. en hogesch. voor acties i.v.m. onderz., ontw., demonstratie en valorisatie op het vlak vh wet. ond. (incl. deze medegefinanc. door de EU); alsook voor het progr. &quot;Spin-offinBrussels&quot; en voor de strat. platf. - Fed. overh."/>
    <s v="Subv. de fonct. aux univ. et aux haut. éc. pour des act. de rech., de dével., de dém. et de valoris. dans le dom. de la rech. sc. (y compris celles cofinanc. par l'UE) ; ainsi que pour le progr. &quot;Spin-off in Brussels&quot; et pour les plat. strat. - Pouv. Féd."/>
    <s v="02.002.53.08.4540"/>
    <m/>
    <x v="0"/>
    <n v="40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400"/>
  </r>
  <r>
    <s v="Werkingssubsidies aan de geconsolideerde autonome bestuursinstellingen voor onderzoek, acties of studies in het domein van hetwetenschappelijk onderzoek en de wetenschapssensibilisering, met niet-economische doeleinden"/>
    <s v="Subventions de fonctionnement aux organismes administratifs publics consolidés pour des recherches, actions ou études dans ledomaine de la recherche scientifique et de la sensibilisation aux sciences, sans finalité économique"/>
    <s v="02.003.15.01.4140"/>
    <m/>
    <x v="0"/>
    <n v="70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700"/>
  </r>
  <r>
    <s v="Werkingssubsidies aan universiteiten en hogescholen voor het programma &quot;Prospective Research for Brussels&quot; en voor het programma&quot;B2B - Brains back to Brussels&quot; - Franse Gemeenschap"/>
    <s v="Subventions de fonctionnement aux universités et hautes écoles pour le programme &quot;Prospective Research for Brussels&quot; et pour leprogramme &quot;B2B Brains back to Brussels&quot; - Communauté française"/>
    <s v="02.003.53.06.4524"/>
    <m/>
    <x v="0"/>
    <n v="240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2400"/>
  </r>
  <r>
    <s v="Werkingssubsidies aan universiteiten en hogescholen voor het programma &quot;Prospective Research for Brussels&quot; en voor het programma&quot;B2B - Brains back to Brussels&quot; - Vlaamse Gemeenschap"/>
    <s v="Subventions de fonctionnement aux universités et hautes écoles pour le programme &quot;Prospective Research for Brussels&quot; et pour leprogramme &quot;B2B Brains back to Brussels&quot; - Communauté flamande"/>
    <s v="02.003.53.07.4525"/>
    <m/>
    <x v="0"/>
    <n v="120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1200"/>
  </r>
  <r>
    <s v="Werkingssubsidies aan de ULB in het kader van innovatieadviesdiensten en innovatieondersteuningsdiensten (art. 17 van de OBOOI-ne)in het kader van het Plan voor Herstel en Veerkracht ‘Ontwikkeling van een AI-instituut’ (PHV - I - 2.14)"/>
    <s v="Subventions de fonctionnement à l’ULB dans le cadre des services de conseil et d'appui en matière d'innovation (art. 17 de l’OPRDI-ne) dans le cadre du Plan pour la Reprise et la Résilience ‘Développement d'un institut d'IA’ (PRR - I - 2.14)"/>
    <s v="02.003.53.08.4524"/>
    <m/>
    <x v="0"/>
    <n v="55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550"/>
  </r>
  <r>
    <s v="Werkingssubsidies aan de VUB in het kader van innovatieadviesdiensten en innovatieondersteuningsdiensten (art. 17 van de OBOOI-ne)in het kader van het Plan voor Herstel en Veerkracht ‘Ontwikkeling van een AI-instituut’ (PHV - I - 2.14)"/>
    <s v="Subventions de fonctionnement à la VUB dans le cadre des services de conseil et d'appui en matière d'innovation (art. 17 de l’OPRDI-ne) dans le cadre du Plan pour la Reprise et la Résilience ‘Développement d'un institut d'IA’ (PRR - I - 2.14)"/>
    <s v="02.003.53.09.4525"/>
    <m/>
    <x v="0"/>
    <n v="55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550"/>
  </r>
  <r>
    <s v="Werkingssubsidies aan de institutionele overheid voor onderzoek, acties of studies in het domein van wetenschappelijk onderzoek enwetenschapssensibilisering, met niet-economische doeleinden"/>
    <s v="subventions de fonctionnement au pouvoir institutionnel pour des recherches, actions ou études dans le domaine de la recherchescientifique et la sensibilisation aux sciences, sans finalité économique"/>
    <s v="02.003.56.02.4110"/>
    <m/>
    <x v="0"/>
    <n v="200"/>
    <n v="100"/>
    <s v="13. Algemene kennisvooruitgang: O&amp;O gefinancierd uit andere bronnen dan AUF"/>
    <x v="1"/>
    <s v="Brussels Hoofdstedelijk Gewest"/>
    <x v="0"/>
    <x v="14"/>
    <s v="410 O&amp;O-programma's en -projecten (subsidies en terugvorderbare voorschotten)"/>
    <s v="410 Programmes et projets de R&amp;D (subventions et avances récupérables)"/>
    <x v="0"/>
    <n v="200"/>
  </r>
  <r>
    <s v="Werkingssubsidie aan Citydev.brussels voor de financiering van projecten in het kader van de ontwikkeling van digitale vervaardigingsateliers (FabLab - gedelegeerde opdracht)"/>
    <s v="Subvention de fonctionnement à Citydev.brussels pour le financement de projets dans le cadre du développement d'ateliers de fabrication numérique (FabLab – mission déléguée)"/>
    <s v="14.002.19.02.0310"/>
    <m/>
    <x v="0"/>
    <n v="270"/>
    <n v="100"/>
    <s v="06. Industriële productie en technologie"/>
    <x v="0"/>
    <s v="Brussels Hoofdstedelijk Gewest"/>
    <x v="0"/>
    <x v="14"/>
    <s v="323 Subsidies aan instellingen en verenigingen n.e.g."/>
    <s v="323 Subventions aux institutions et associations n.c.a."/>
    <x v="6"/>
    <n v="270"/>
  </r>
  <r>
    <s v="Werkingssubsidie aan citydev.brussels (GOMB) voor de animatie en coördinatie van de koepel van kweekgebouwen – Gedelegeerde opdracht"/>
    <s v="Subvention de fonctionnement à citydev.brussels (SDRB) pour l’animation et la coordination de la coupole des incubateurs – Mission déléguée"/>
    <s v="14.002.19.03.0310"/>
    <m/>
    <x v="0"/>
    <n v="30"/>
    <n v="100"/>
    <s v="06. Industriële productie en technologie"/>
    <x v="0"/>
    <s v="Brussels Hoofdstedelijk Gewest"/>
    <x v="0"/>
    <x v="14"/>
    <s v="323 Subsidies aan instellingen en verenigingen n.e.g."/>
    <s v="323 Subventions aux institutions et associations n.c.a."/>
    <x v="6"/>
    <n v="30"/>
  </r>
  <r>
    <s v="Investeringssubsidie aan Citydev.brussels voor de financiering van projecten in het kader van de ontwikkeling van digitale vervaardigingsateliers (FabLab - gedelegeerde opdracht)"/>
    <s v="Subvention d'investissement à Citydev.brussels pour le financement de projets dans le cadre du développement d'ateliers de fabrication numérique (FabLab – mission déléguée)"/>
    <s v="14.002.20.02.0310"/>
    <m/>
    <x v="0"/>
    <n v="30"/>
    <n v="100"/>
    <s v="06. Industriële productie en technologie"/>
    <x v="0"/>
    <s v="Brussels Hoofdstedelijk Gewest"/>
    <x v="0"/>
    <x v="14"/>
    <s v="323 Subsidies aan instellingen en verenigingen n.e.g."/>
    <s v="323 Subventions aux institutions et associations n.c.a."/>
    <x v="6"/>
    <n v="30"/>
  </r>
  <r>
    <s v="Werkingssubsidies aan de kweekgebouwen"/>
    <s v="Subventions de fonctionnement aux incubateurs"/>
    <s v="14.002.38.01.3132"/>
    <m/>
    <x v="0"/>
    <n v="1035"/>
    <n v="100"/>
    <s v="06. Industriële productie en technologie"/>
    <x v="0"/>
    <s v="Brussels Hoofdstedelijk Gewest"/>
    <x v="0"/>
    <x v="14"/>
    <s v="323 Subsidies aan instellingen en verenigingen n.e.g."/>
    <s v="323 Subventions aux institutions et associations n.c.a."/>
    <x v="6"/>
    <n v="1035"/>
  </r>
  <r>
    <s v="Deelneming in de privé maatschappijen voor de exploitatie van de incubatoren"/>
    <s v="Participation dans les sociétés privées d'exploitation des incubateurs"/>
    <s v="14.002.41.01.8142"/>
    <m/>
    <x v="0"/>
    <n v="4000"/>
    <n v="100"/>
    <s v="06. Industriële productie en technologie"/>
    <x v="0"/>
    <s v="Brussels Hoofdstedelijk Gewest"/>
    <x v="0"/>
    <x v="14"/>
    <s v="313 Subsidies aan instellingen en verenigingen n.e.g."/>
    <s v="313 Subventions aux institutions et associations n.c.a."/>
    <x v="6"/>
    <n v="4000"/>
  </r>
  <r>
    <s v="Kapitaalparticipaties in vennootschappen of in fondsen die de oprichting en de ontwikkeling van universitaire spin-offs en andere jonge innovatieve ondernemingen moeten ondersteunen"/>
    <s v="Participations en capital dans des sociétés ou dans des fonds destinés à soutenir la création et le développement de spin-offs universitaires et autres jeunes entreprises innovantes"/>
    <s v="14.002.41.02.8142"/>
    <m/>
    <x v="0"/>
    <n v="3000"/>
    <n v="100"/>
    <s v="06. Industriële productie en technologie"/>
    <x v="0"/>
    <s v="Brussels Hoofdstedelijk Gewest"/>
    <x v="0"/>
    <x v="14"/>
    <s v="313 Subsidies aan instellingen en verenigingen n.e.g."/>
    <s v="313 Subventions aux institutions et associations n.c.a."/>
    <x v="6"/>
    <n v="3000"/>
  </r>
  <r>
    <s v="Dotation à WBI"/>
    <s v="Dotation à WBI"/>
    <n v="14114101"/>
    <m/>
    <x v="0"/>
    <n v="40313"/>
    <n v="2"/>
    <s v="09. Opvoeding"/>
    <x v="2"/>
    <s v="Franse Gemeenschap"/>
    <x v="1"/>
    <x v="14"/>
    <s v="322 Administratie, controle, commissies, jury's..."/>
    <s v="322 Administration, contrôle, commissions, jurys..."/>
    <x v="6"/>
    <n v="806.26"/>
  </r>
  <r>
    <s v="Subvention ONE"/>
    <s v="Subvention ONE"/>
    <n v="19114101"/>
    <m/>
    <x v="0"/>
    <n v="448114"/>
    <n v="1"/>
    <s v="07. Gezondheid"/>
    <x v="4"/>
    <s v="Franse Gemeenschap"/>
    <x v="1"/>
    <x v="14"/>
    <s v="313 Subsidies aan instellingen en verenigingen n.e.g."/>
    <s v="313 Subventions aux institutions et associations n.c.a."/>
    <x v="6"/>
    <n v="4481.1400000000003"/>
  </r>
  <r>
    <s v="Dép. Culture...enquêtes..."/>
    <s v="Dép. Culture...enquêtes..."/>
    <n v="20111220"/>
    <m/>
    <x v="0"/>
    <n v="262"/>
    <n v="55"/>
    <s v="10. Cultuur, recreatie, godsdienst en media"/>
    <x v="5"/>
    <s v="Franse Gemeenschap"/>
    <x v="1"/>
    <x v="14"/>
    <s v="324 Subsidies voor studies, enquêtes, expertise-contracten, onderzoekcontracten, acties n.e.g."/>
    <s v="324 Subventions pour études, enquêtes, contrats d'expertise, contrats de recherche, actions n.c.a."/>
    <x v="6"/>
    <n v="144.1"/>
  </r>
  <r>
    <s v="Subventions musées"/>
    <s v="Subventions musées"/>
    <n v="24113307"/>
    <m/>
    <x v="0"/>
    <n v="617"/>
    <n v="25"/>
    <s v="10. Cultuur, recreatie, godsdienst en media"/>
    <x v="5"/>
    <s v="Franse Gemeenschap"/>
    <x v="1"/>
    <x v="14"/>
    <s v="324 Subsidies voor studies, enquêtes, expertise-contracten, onderzoekcontracten, acties n.e.g."/>
    <s v="324 Subventions pour études, enquêtes, contrats d'expertise, contrats de recherche, actions n.c.a."/>
    <x v="6"/>
    <n v="154.25"/>
  </r>
  <r>
    <s v="Subventions musées"/>
    <s v="Subventions musées"/>
    <n v="24113334"/>
    <m/>
    <x v="0"/>
    <n v="6244"/>
    <n v="22"/>
    <s v="10. Cultuur, recreatie, godsdienst en media"/>
    <x v="5"/>
    <s v="Franse Gemeenschap"/>
    <x v="1"/>
    <x v="14"/>
    <s v="324 Subsidies voor studies, enquêtes, expertise-contracten, onderzoekcontracten, acties n.e.g."/>
    <s v="324 Subventions pour études, enquêtes, contrats d'expertise, contrats de recherche, actions n.c.a."/>
    <x v="6"/>
    <n v="1373.68"/>
  </r>
  <r>
    <s v="Subventions musées publics"/>
    <s v="Subventions musées publics"/>
    <n v="24114314"/>
    <m/>
    <x v="0"/>
    <n v="2008"/>
    <n v="25"/>
    <s v="10. Cultuur, recreatie, godsdienst en media"/>
    <x v="5"/>
    <s v="Franse Gemeenschap"/>
    <x v="1"/>
    <x v="14"/>
    <s v="324 Subsidies voor studies, enquêtes, expertise-contracten, onderzoekcontracten, acties n.e.g."/>
    <s v="324 Subventions pour études, enquêtes, contrats d'expertise, contrats de recherche, actions n.c.a."/>
    <x v="6"/>
    <n v="502"/>
  </r>
  <r>
    <s v="Etudes rech. dom. sport"/>
    <s v="Etudes rech. dom. sport"/>
    <n v="26221232"/>
    <m/>
    <x v="0"/>
    <n v="51"/>
    <n v="25"/>
    <s v="10. Cultuur, recreatie, godsdienst en media"/>
    <x v="5"/>
    <s v="Franse Gemeenschap"/>
    <x v="1"/>
    <x v="14"/>
    <s v="314 Subsidies voor studies, enquêtes, onderzoek-contracten, acties n.e.g."/>
    <s v="314 Subventions pour études, enquêtes, contrats de recherche, actions n.c.a."/>
    <x v="6"/>
    <n v="12.75"/>
  </r>
  <r>
    <s v="Dépenses de toute nature relatives à la promotion et à la diffusion, à l'information et à la création en matière d'Arts plastiques et visuels, d'artisanat de création et de design"/>
    <s v="Dépenses de toute nature relatives à la promotion et à la diffusion, à l'information et à la création en matière d'Arts plastiques et visuels, d'artisanat de création et de design"/>
    <n v="27111260"/>
    <m/>
    <x v="0"/>
    <n v="116"/>
    <n v="1"/>
    <s v="10. Cultuur, recreatie, godsdienst en media"/>
    <x v="5"/>
    <s v="Franse Gemeenschap"/>
    <x v="1"/>
    <x v="14"/>
    <s v="324 Subsidies voor studies, enquêtes, expertise-contracten, onderzoekcontracten, acties n.e.g."/>
    <s v="324 Subventions pour études, enquêtes, contrats d'expertise, contrats de recherche, actions n.c.a."/>
    <x v="6"/>
    <n v="1.1599999999999999"/>
  </r>
  <r>
    <s v="Subventions et conventions aux artistes, aux établissements publics, associations et organismes de création, d'édition et de diffusion du design et de la mode"/>
    <s v="Subventions et conventions aux artistes, aux établissements publics, associations et organismes de création, d'édition et de diffusion du design et de la mode"/>
    <n v="27123332"/>
    <m/>
    <x v="0"/>
    <n v="1560"/>
    <n v="50"/>
    <s v="10. Cultuur, recreatie, godsdienst en media"/>
    <x v="5"/>
    <s v="Franse Gemeenschap"/>
    <x v="1"/>
    <x v="14"/>
    <s v="324 Subsidies voor studies, enquêtes, expertise-contracten, onderzoekcontracten, acties n.e.g."/>
    <s v="324 Subventions pour études, enquêtes, contrats d'expertise, contrats de recherche, actions n.c.a."/>
    <x v="6"/>
    <n v="780"/>
  </r>
  <r>
    <s v="Refinancement de l'enseignement supérieur"/>
    <s v="Refinancement de l'enseignement supérieur"/>
    <n v="40300106"/>
    <m/>
    <x v="0"/>
    <n v="12000"/>
    <n v="16.25"/>
    <s v="12. Algemene kennisvooruitgang: O&amp;O gefinancierd uit algemene universiteitsfondsen (AUF)"/>
    <x v="3"/>
    <s v="Franse Gemeenschap"/>
    <x v="1"/>
    <x v="14"/>
    <s v="112 Werkingsuitkering Franstalige instellingen"/>
    <s v="112 Allocation de fonctionnement institutions francophones"/>
    <x v="4"/>
    <n v="1950"/>
  </r>
  <r>
    <s v="Initiatives nouvelles enseignement sup."/>
    <s v="Initiatives nouvelles enseignement sup."/>
    <n v="40300107"/>
    <m/>
    <x v="0"/>
    <n v="980"/>
    <n v="6.3"/>
    <s v="09. Opvoeding"/>
    <x v="2"/>
    <s v="Franse Gemeenschap"/>
    <x v="1"/>
    <x v="14"/>
    <s v="324 Subsidies voor studies, enquêtes, expertise-contracten, onderzoekcontracten, acties n.e.g."/>
    <s v="324 Subventions pour études, enquêtes, contrats d'expertise, contrats de recherche, actions n.c.a."/>
    <x v="6"/>
    <n v="61.74"/>
  </r>
  <r>
    <s v="Recherches et enquête en matière d'éducation (OCDE)"/>
    <s v="Recherches et enquête en matière d'éducation (OCDE)"/>
    <n v="40303301"/>
    <m/>
    <x v="0"/>
    <n v="218"/>
    <n v="100"/>
    <s v="09. Opvoeding"/>
    <x v="2"/>
    <s v="Franse Gemeenschap"/>
    <x v="1"/>
    <x v="14"/>
    <s v="730 Andere programma's en projecten op internationaal vlak"/>
    <s v="730 Autres programmes et projets au niveau international"/>
    <x v="3"/>
    <n v="218"/>
  </r>
  <r>
    <s v="AUF"/>
    <s v="AUF"/>
    <n v="40303307"/>
    <m/>
    <x v="0"/>
    <n v="72"/>
    <n v="25"/>
    <s v="13. Algemene kennisvooruitgang: O&amp;O gefinancierd uit andere bronnen dan AUF"/>
    <x v="1"/>
    <s v="Franse Gemeenschap"/>
    <x v="1"/>
    <x v="14"/>
    <s v="313 Subsidies aan instellingen en verenigingen n.e.g."/>
    <s v="313 Subventions aux institutions et associations n.c.a."/>
    <x v="6"/>
    <n v="18"/>
  </r>
  <r>
    <s v="Subventions aux associations étudiants"/>
    <s v="Subventions aux associations étudiants"/>
    <n v="40303311"/>
    <m/>
    <x v="0"/>
    <n v="118"/>
    <n v="10"/>
    <s v="09. Opvoeding"/>
    <x v="2"/>
    <s v="Franse Gemeenschap"/>
    <x v="1"/>
    <x v="14"/>
    <s v="321 Subsidies reizen, beurzen, congressen, publikaties, tentoonstellingen..."/>
    <s v="321 Subventions, voyages, bourses, congrès, publications, expositions..."/>
    <x v="6"/>
    <n v="11.8"/>
  </r>
  <r>
    <s v="Subvention fonct. ARES"/>
    <s v="Subvention fonct. ARES"/>
    <n v="40604140"/>
    <m/>
    <x v="0"/>
    <n v="4421"/>
    <n v="25"/>
    <s v="13. Algemene kennisvooruitgang: O&amp;O gefinancierd uit andere bronnen dan AUF"/>
    <x v="1"/>
    <s v="Franse Gemeenschap"/>
    <x v="1"/>
    <x v="14"/>
    <s v="323 Subsidies aan instellingen en verenigingen n.e.g."/>
    <s v="323 Subventions aux institutions et associations n.c.a."/>
    <x v="6"/>
    <n v="1105.25"/>
  </r>
  <r>
    <s v="Dépenses de service (frais de fonctionnement)"/>
    <s v="Dépenses de service (frais de fonctionnement)"/>
    <n v="45021202"/>
    <m/>
    <x v="0"/>
    <n v="31"/>
    <n v="25"/>
    <s v="13. Algemene kennisvooruitgang: O&amp;O gefinancierd uit andere bronnen dan AUF"/>
    <x v="1"/>
    <s v="Franse Gemeenschap"/>
    <x v="1"/>
    <x v="14"/>
    <s v="322 Administratie, controle, commissies, jury's..."/>
    <s v="322 Administration, contrôle, commissions, jurys..."/>
    <x v="6"/>
    <n v="7.75"/>
  </r>
  <r>
    <s v="Dépenses de service (biens durables)"/>
    <s v="Dépenses de service (biens durables)"/>
    <n v="45027401"/>
    <m/>
    <x v="0"/>
    <n v="3"/>
    <n v="25"/>
    <s v="13. Algemene kennisvooruitgang: O&amp;O gefinancierd uit andere bronnen dan AUF"/>
    <x v="1"/>
    <s v="Franse Gemeenschap"/>
    <x v="1"/>
    <x v="14"/>
    <s v="322 Administratie, controle, commissies, jury's..."/>
    <s v="322 Administration, contrôle, commissions, jurys..."/>
    <x v="6"/>
    <n v="0.75"/>
  </r>
  <r>
    <s v="Dépenses de toute nature relatives à l'organisation du Printemps des Sciences"/>
    <s v="Dépenses de toute nature relatives à l'organisation du Printemps des Sciences"/>
    <n v="45120101"/>
    <m/>
    <x v="0"/>
    <n v="261"/>
    <n v="100"/>
    <s v="13. Algemene kennisvooruitgang: O&amp;O gefinancierd uit andere bronnen dan AUF"/>
    <x v="1"/>
    <s v="Franse Gemeenschap"/>
    <x v="1"/>
    <x v="14"/>
    <s v="321 Subsidies reizen, beurzen, congressen, publikaties, tentoonstellingen..."/>
    <s v="321 Subventions, voyages, bourses, congrès, publications, expositions..."/>
    <x v="6"/>
    <n v="261"/>
  </r>
  <r>
    <s v="Subvention pour des actions de sensibilisation aux STEM"/>
    <s v="Subventions pour des actions de sensibilisation aux STEM"/>
    <n v="45123308"/>
    <m/>
    <x v="0"/>
    <n v="487"/>
    <n v="100"/>
    <s v="13. Algemene kennisvooruitgang: O&amp;O gefinancierd uit andere bronnen dan AUF"/>
    <x v="1"/>
    <s v="Franse Gemeenschap"/>
    <x v="1"/>
    <x v="14"/>
    <s v="321 Subsidies reizen, beurzen, congressen, publikaties, tentoonstellingen..."/>
    <s v="321 Subventions, voyages, bourses, congrès, publications, expositions..."/>
    <x v="6"/>
    <n v="487"/>
  </r>
  <r>
    <s v="Subvention à Spark Oh!"/>
    <s v="Subvention à Spark Oh!"/>
    <n v="45123313"/>
    <m/>
    <x v="0"/>
    <n v="250"/>
    <n v="100"/>
    <s v="13. Algemene kennisvooruitgang: O&amp;O gefinancierd uit andere bronnen dan AUF"/>
    <x v="1"/>
    <s v="Franse Gemeenschap"/>
    <x v="1"/>
    <x v="14"/>
    <s v="323 Subsidies aan instellingen en verenigingen n.e.g."/>
    <s v="323 Subventions aux institutions et associations n.c.a."/>
    <x v="6"/>
    <n v="250"/>
  </r>
  <r>
    <s v="Soutien à la recherche en Hautes Ecoles"/>
    <s v="Soutien à la recherche en Hautes Ecoles"/>
    <n v="45200105"/>
    <m/>
    <x v="0"/>
    <n v="2042"/>
    <n v="100"/>
    <s v="13. Algemene kennisvooruitgang: O&amp;O gefinancierd uit andere bronnen dan AUF"/>
    <x v="1"/>
    <s v="Franse Gemeenschap"/>
    <x v="1"/>
    <x v="14"/>
    <s v="120 Werking universiteiten (andere dan 110)"/>
    <s v="120 Fonctionnement universités (autres que 110)"/>
    <x v="4"/>
    <n v="2042"/>
  </r>
  <r>
    <s v="Soutien à la participation des chercheurs aux initiatives européennes"/>
    <s v="Soutien à la participation des chercheurs aux initiatives européennes"/>
    <n v="45200106"/>
    <m/>
    <x v="0"/>
    <n v="5400"/>
    <n v="100"/>
    <s v="13. Algemene kennisvooruitgang: O&amp;O gefinancierd uit andere bronnen dan AUF"/>
    <x v="1"/>
    <s v="Franse Gemeenschap"/>
    <x v="1"/>
    <x v="14"/>
    <s v="321 Subsidies reizen, beurzen, congressen, publikaties, tentoonstellingen..."/>
    <s v="321 Subventions, voyages, bourses, congrès, publications, expositions..."/>
    <x v="6"/>
    <n v="5400"/>
  </r>
  <r>
    <s v="Subvention FRSFC/I.M."/>
    <s v="Subvention FRSFC/I.M."/>
    <n v="45203101"/>
    <m/>
    <x v="0"/>
    <n v="109"/>
    <n v="100"/>
    <s v="13. Algemene kennisvooruitgang: O&amp;O gefinancierd uit andere bronnen dan AUF"/>
    <x v="1"/>
    <s v="Franse Gemeenschap"/>
    <x v="1"/>
    <x v="14"/>
    <s v="440 FCFO - Fonds voor Collectief Fundamenteel Onderzoek-initiatief minister"/>
    <s v="440 FRFC - Fonds de la Recherche fondamentale collective-initiative ministérielle"/>
    <x v="0"/>
    <n v="109"/>
  </r>
  <r>
    <s v="Subventions permettant la présence de chercheurs de la Communauté française sur des sites archéologiques"/>
    <s v="Subventions permettant la présence de chercheurs de la Communauté française sur des sites archéologiques"/>
    <n v="45203302"/>
    <m/>
    <x v="0"/>
    <n v="66"/>
    <n v="100"/>
    <s v="13. Algemene kennisvooruitgang: O&amp;O gefinancierd uit andere bronnen dan AUF"/>
    <x v="1"/>
    <s v="Franse Gemeenschap"/>
    <x v="1"/>
    <x v="14"/>
    <s v="440 FCFO - Fonds voor Collectief Fundamenteel Onderzoek-initiatief minister"/>
    <s v="440 FRFC - Fonds de la Recherche fondamentale collective-initiative ministérielle"/>
    <x v="0"/>
    <n v="66"/>
  </r>
  <r>
    <s v="Subvention à l'Académia Belgica - bourses d'études historiques à Rome (ex IHBR)"/>
    <s v="Subvention à l'Academia Belgica - bourses d'études historiques à Rome (ex IHBR)"/>
    <n v="45203303"/>
    <m/>
    <x v="0"/>
    <n v="12"/>
    <n v="100"/>
    <s v="13. Algemene kennisvooruitgang: O&amp;O gefinancierd uit andere bronnen dan AUF"/>
    <x v="1"/>
    <s v="Franse Gemeenschap"/>
    <x v="1"/>
    <x v="14"/>
    <s v="323 Subsidies aan instellingen en verenigingen n.e.g."/>
    <s v="323 Subventions aux institutions et associations n.c.a."/>
    <x v="6"/>
    <n v="12"/>
  </r>
  <r>
    <s v="Partage de connaissances scientifiques"/>
    <s v="Partage de connaissances scientifiques"/>
    <n v="45203304"/>
    <m/>
    <x v="0"/>
    <n v="168"/>
    <n v="100"/>
    <s v="13. Algemene kennisvooruitgang: O&amp;O gefinancierd uit andere bronnen dan AUF"/>
    <x v="1"/>
    <s v="Franse Gemeenschap"/>
    <x v="1"/>
    <x v="14"/>
    <s v="321 Subsidies reizen, beurzen, congressen, publikaties, tentoonstellingen..."/>
    <s v="321 Subventions, voyages, bourses, congrès, publications, expositions..."/>
    <x v="6"/>
    <n v="168"/>
  </r>
  <r>
    <s v="Alternatives à l'expérience animale"/>
    <s v="Alternatives à l'expérience animale"/>
    <n v="45203305"/>
    <m/>
    <x v="0"/>
    <n v="1000"/>
    <n v="100"/>
    <s v="13. Algemene kennisvooruitgang: O&amp;O gefinancierd uit andere bronnen dan AUF"/>
    <x v="1"/>
    <s v="Franse Gemeenschap"/>
    <x v="1"/>
    <x v="14"/>
    <s v="410 O&amp;O-programma's en -projecten (subsidies en terugvorderbare voorschotten)"/>
    <s v="410 Programmes et projets de R&amp;D (subventions et avances récupérables)"/>
    <x v="0"/>
    <n v="1000"/>
  </r>
  <r>
    <s v="Prix, bourses de voyage et voyages d'étudiants en groupe"/>
    <s v="Prix, bourses de voyage et voyages d'étudiants en groupe"/>
    <n v="45203309"/>
    <m/>
    <x v="0"/>
    <n v="162"/>
    <n v="100"/>
    <s v="13. Algemene kennisvooruitgang: O&amp;O gefinancierd uit andere bronnen dan AUF"/>
    <x v="1"/>
    <s v="Franse Gemeenschap"/>
    <x v="1"/>
    <x v="14"/>
    <s v="321 Subsidies reizen, beurzen, congressen, publikaties, tentoonstellingen..."/>
    <s v="321 Subventions, voyages, bourses, congrès, publications, expositions..."/>
    <x v="6"/>
    <n v="162"/>
  </r>
  <r>
    <s v="Subvention au Centre de recherche et d'information socio-politique (CRISP)"/>
    <s v="Subvention au Centre de recherche et d'information socio-politique (CRISP)"/>
    <n v="45203311"/>
    <m/>
    <x v="0"/>
    <n v="442"/>
    <n v="100"/>
    <s v="13. Algemene kennisvooruitgang: O&amp;O gefinancierd uit andere bronnen dan AUF"/>
    <x v="1"/>
    <s v="Franse Gemeenschap"/>
    <x v="1"/>
    <x v="14"/>
    <s v="440 FCFO - Fonds voor Collectief Fundamenteel Onderzoek-initiatief minister"/>
    <s v="440 FRFC - Fonds de la Recherche fondamentale collective-initiative ministérielle"/>
    <x v="0"/>
    <n v="442"/>
  </r>
  <r>
    <s v="Soutien aux infrastructures de recherche"/>
    <s v="Soutien aux infrastructures de recherche"/>
    <n v="45204110"/>
    <m/>
    <x v="0"/>
    <n v="582"/>
    <n v="100"/>
    <s v="13. Algemene kennisvooruitgang: O&amp;O gefinancierd uit andere bronnen dan AUF"/>
    <x v="1"/>
    <s v="Franse Gemeenschap"/>
    <x v="1"/>
    <x v="14"/>
    <s v="323 Subsidies aan instellingen en verenigingen n.e.g."/>
    <s v="323 Subventions aux institutions et associations n.c.a."/>
    <x v="6"/>
    <n v="582"/>
  </r>
  <r>
    <s v="Subventions pour le financement des actions de recherche concertées au sein des universités"/>
    <s v="Subventions pour le financement des actions de recherche concertées au sein des universités"/>
    <n v="45204113"/>
    <m/>
    <x v="0"/>
    <n v="17373"/>
    <n v="100"/>
    <s v="13. Algemene kennisvooruitgang: O&amp;O gefinancierd uit andere bronnen dan AUF"/>
    <x v="1"/>
    <s v="Franse Gemeenschap"/>
    <x v="1"/>
    <x v="14"/>
    <s v="420 GOA - Geconcerteerde onderzoekacties"/>
    <s v="420 ARC - Actions de Recherche concertées"/>
    <x v="0"/>
    <n v="17373"/>
  </r>
  <r>
    <s v="Subventions pour le financement des fonds spéciaux pour la recherche au sein des universités"/>
    <s v="Subventions pour le financement des fonds spéciaux pour la recherche au sein des universités"/>
    <n v="45204114"/>
    <m/>
    <x v="0"/>
    <n v="22669"/>
    <n v="100"/>
    <s v="13. Algemene kennisvooruitgang: O&amp;O gefinancierd uit andere bronnen dan AUF"/>
    <x v="1"/>
    <s v="Franse Gemeenschap"/>
    <x v="1"/>
    <x v="14"/>
    <s v="130 Speciale fondsen voor onderzoek in universiteiten"/>
    <s v="130 Fonds spéciaux de recherche dans les universités"/>
    <x v="4"/>
    <n v="22669"/>
  </r>
  <r>
    <s v="Application de la charte européenne du chercheur/EURAXESS"/>
    <s v="Application de la charte européenne du chercheur/EURAXESS"/>
    <n v="45204115"/>
    <m/>
    <x v="0"/>
    <n v="150"/>
    <n v="100"/>
    <s v="13. Algemene kennisvooruitgang: O&amp;O gefinancierd uit andere bronnen dan AUF"/>
    <x v="1"/>
    <s v="Franse Gemeenschap"/>
    <x v="1"/>
    <x v="14"/>
    <s v="322 Administratie, controle, commissies, jury's..."/>
    <s v="322 Administration, contrôle, commissions, jurys..."/>
    <x v="6"/>
    <n v="150"/>
  </r>
  <r>
    <s v="Provision pour revalorisation des bourses de_x000a_recherche dans le cadre de l'accord sectoriel_x000a_2019-2020"/>
    <s v="Provision pour revalorisation des bourses de_x000a_recherche dans le cadre de l'accord sectoriel_x000a_2019-2020"/>
    <n v="45310102"/>
    <m/>
    <x v="0"/>
    <n v="2074"/>
    <n v="100"/>
    <s v="13. Algemene kennisvooruitgang: O&amp;O gefinancierd uit andere bronnen dan AUF"/>
    <x v="1"/>
    <s v="Franse Gemeenschap"/>
    <x v="1"/>
    <x v="14"/>
    <s v="321 Subsidies reizen, beurzen, congressen, publikaties, tentoonstellingen..."/>
    <s v="321 Subventions, voyages, bourses, congrès, publications, expositions..."/>
    <x v="6"/>
    <n v="2074"/>
  </r>
  <r>
    <s v="Recherche en Art"/>
    <s v="Recherche en Art"/>
    <n v="45334001"/>
    <m/>
    <x v="0"/>
    <n v="578"/>
    <n v="100"/>
    <s v="13. Algemene kennisvooruitgang: O&amp;O gefinancierd uit andere bronnen dan AUF"/>
    <x v="1"/>
    <s v="Franse Gemeenschap"/>
    <x v="1"/>
    <x v="14"/>
    <s v="120 Werking universiteiten (andere dan 110)"/>
    <s v="120 Fonctionnement universités (autres que 110)"/>
    <x v="4"/>
    <n v="578"/>
  </r>
  <r>
    <s v="Observatoire de la recherche et des carrières scientifiques"/>
    <s v="Observatoire de la recherche et des carrières scientifiques"/>
    <n v="45334101"/>
    <m/>
    <x v="0"/>
    <n v="250"/>
    <n v="100"/>
    <s v="13. Algemene kennisvooruitgang: O&amp;O gefinancierd uit andere bronnen dan AUF"/>
    <x v="1"/>
    <s v="Franse Gemeenschap"/>
    <x v="1"/>
    <x v="14"/>
    <s v="510 NFWO - Nationaal Fonds voor Wetenschappelijk Onderzoek"/>
    <s v="510 FNRS - Fonds national de Recherche scientifique"/>
    <x v="2"/>
    <n v="250"/>
  </r>
  <r>
    <s v="Subvention légale FNRS"/>
    <s v="Subvention légale FNRS"/>
    <n v="45334104"/>
    <m/>
    <x v="0"/>
    <n v="95478"/>
    <n v="100"/>
    <s v="13. Algemene kennisvooruitgang: O&amp;O gefinancierd uit andere bronnen dan AUF"/>
    <x v="1"/>
    <s v="Franse Gemeenschap"/>
    <x v="1"/>
    <x v="14"/>
    <s v="510 NFWO - Nationaal Fonds voor Wetenschappelijk Onderzoek"/>
    <s v="510 FNRS - Fonds national de Recherche scientifique"/>
    <x v="2"/>
    <n v="95478"/>
  </r>
  <r>
    <s v="Subvention légale Fonds EOS (ex PAI)"/>
    <s v="Subvention au F.R.S. - FNRS pour la gestion opérationnelle des Pôles d'Attraction Interuniversitaires fonds EOS (ex-PAI)"/>
    <n v="45334105"/>
    <m/>
    <x v="0"/>
    <n v="15428"/>
    <n v="100"/>
    <s v="13. Algemene kennisvooruitgang: O&amp;O gefinancierd uit andere bronnen dan AUF"/>
    <x v="1"/>
    <s v="Franse Gemeenschap"/>
    <x v="1"/>
    <x v="14"/>
    <s v="510 NFWO - Nationaal Fonds voor Wetenschappelijk Onderzoek"/>
    <s v="510 FNRS - Fonds national de Recherche scientifique"/>
    <x v="2"/>
    <n v="15428"/>
  </r>
  <r>
    <s v="Subvention légale FRIA"/>
    <s v="Subvention légale FRIA"/>
    <n v="45334107"/>
    <m/>
    <x v="0"/>
    <n v="14096"/>
    <n v="100"/>
    <s v="13. Algemene kennisvooruitgang: O&amp;O gefinancierd uit andere bronnen dan AUF"/>
    <x v="1"/>
    <s v="Franse Gemeenschap"/>
    <x v="1"/>
    <x v="14"/>
    <s v="450 Specialisatiebeurzen (ex-IWONL)"/>
    <s v="450 Bourses de spécialisation (ex-IRSIA)"/>
    <x v="0"/>
    <n v="14096"/>
  </r>
  <r>
    <s v="Subvention légale FRESH"/>
    <s v="Subvention légale FRESH"/>
    <n v="45334109"/>
    <m/>
    <x v="0"/>
    <n v="5998"/>
    <n v="100"/>
    <s v="13. Algemene kennisvooruitgang: O&amp;O gefinancierd uit andere bronnen dan AUF"/>
    <x v="1"/>
    <s v="Franse Gemeenschap"/>
    <x v="1"/>
    <x v="14"/>
    <s v="550 ICM - Interuniversitaire College voor Doctoraatsstudies in de Managementwetenschappen"/>
    <s v="550 CIM - Collège interuniversitaire d'Etudes doctorales dans les Sciences du Management"/>
    <x v="2"/>
    <n v="5998"/>
  </r>
  <r>
    <s v="Subvention légale FRSFC"/>
    <s v="Subvention légale FRSFC"/>
    <n v="45334110"/>
    <m/>
    <x v="0"/>
    <n v="18001"/>
    <n v="100"/>
    <s v="13. Algemene kennisvooruitgang: O&amp;O gefinancierd uit andere bronnen dan AUF"/>
    <x v="1"/>
    <s v="Franse Gemeenschap"/>
    <x v="1"/>
    <x v="14"/>
    <s v="520 FCFO - Fonds voor Collectief Fundamenteel Onderzoek-initiatief navorsers"/>
    <s v="520 FRFC - Fonds de la Recherche fondamentale collective-initiative chercheurs"/>
    <x v="2"/>
    <n v="18001"/>
  </r>
  <r>
    <s v="Academie Royale des Sciences, Lettres et Beaux-Arts (ARSLB)"/>
    <s v="Academie Royale des Sciences, Lettres et Beaux-Arts (ARSLB)"/>
    <s v="46(6101excl)"/>
    <m/>
    <x v="0"/>
    <n v="1872"/>
    <n v="75"/>
    <s v="13. Algemene kennisvooruitgang: O&amp;O gefinancierd uit andere bronnen dan AUF"/>
    <x v="1"/>
    <s v="Franse Gemeenschap"/>
    <x v="1"/>
    <x v="14"/>
    <s v="220 Academies"/>
    <s v="220 Académies"/>
    <x v="5"/>
    <n v="1404"/>
  </r>
  <r>
    <s v="Serv.commissaires &amp; Délégués Gouvt/Univ."/>
    <s v="Serv.commissaires &amp; Délégués Gouvt/Univ."/>
    <n v="54011101"/>
    <m/>
    <x v="0"/>
    <n v="875"/>
    <n v="25"/>
    <s v="13. Algemene kennisvooruitgang: O&amp;O gefinancierd uit andere bronnen dan AUF"/>
    <x v="1"/>
    <s v="Franse Gemeenschap"/>
    <x v="1"/>
    <x v="14"/>
    <s v="322 Administratie, controle, commissies, jury's..."/>
    <s v="322 Administration, contrôle, commissions, jurys..."/>
    <x v="6"/>
    <n v="218.75"/>
  </r>
  <r>
    <s v="Rémunérations et allocations quelconques de personnes des cellules des Commissaires et Délégués du Gouvernement"/>
    <s v="Rémunérations et allocations quelconques de personnes des cellules des Commissaires et Délégués du Gouvernement"/>
    <n v="54011102"/>
    <m/>
    <x v="0"/>
    <n v="25"/>
    <n v="25"/>
    <s v="13. Algemene kennisvooruitgang: O&amp;O gefinancierd uit andere bronnen dan AUF"/>
    <x v="1"/>
    <s v="Franse Gemeenschap"/>
    <x v="1"/>
    <x v="14"/>
    <s v="322 Administratie, controle, commissies, jury's..."/>
    <s v="322 Administration, contrôle, commissions, jurys..."/>
    <x v="6"/>
    <n v="6.25"/>
  </r>
  <r>
    <s v="Serv.commissaires &amp; Délégués Gouvt/Univ."/>
    <s v="Serv.commissaires &amp; Délégués Gouvt/Univ."/>
    <n v="54011201"/>
    <m/>
    <x v="0"/>
    <n v="730"/>
    <n v="25"/>
    <s v="13. Algemene kennisvooruitgang: O&amp;O gefinancierd uit andere bronnen dan AUF"/>
    <x v="1"/>
    <s v="Franse Gemeenschap"/>
    <x v="1"/>
    <x v="14"/>
    <s v="322 Administratie, controle, commissies, jury's..."/>
    <s v="322 Administration, contrôle, commissions, jurys..."/>
    <x v="6"/>
    <n v="182.5"/>
  </r>
  <r>
    <s v="Serv.commissaires &amp; Délégués Gouvt/Univ."/>
    <s v="Serv.commissaires &amp; Délégués Gouvt/Univ."/>
    <n v="54011202"/>
    <m/>
    <x v="0"/>
    <n v="250"/>
    <n v="25"/>
    <s v="13. Algemene kennisvooruitgang: O&amp;O gefinancierd uit andere bronnen dan AUF"/>
    <x v="1"/>
    <s v="Franse Gemeenschap"/>
    <x v="1"/>
    <x v="14"/>
    <s v="322 Administratie, controle, commissies, jury's..."/>
    <s v="322 Administration, contrôle, commissions, jurys..."/>
    <x v="6"/>
    <n v="62.5"/>
  </r>
  <r>
    <s v="Universités de la communauté-alloc. de fonct."/>
    <s v="Universités de la communauté-alloc. de fonct."/>
    <s v="54104112à17"/>
    <m/>
    <x v="0"/>
    <n v="267689"/>
    <n v="25"/>
    <s v="12. Algemene kennisvooruitgang: O&amp;O gefinancierd uit algemene universiteitsfondsen (AUF)"/>
    <x v="3"/>
    <s v="Franse Gemeenschap"/>
    <x v="1"/>
    <x v="14"/>
    <s v="112 Werkingsuitkering Franstalige instellingen"/>
    <s v="112 Allocation de fonctionnement institutions francophones"/>
    <x v="4"/>
    <n v="66922.25"/>
  </r>
  <r>
    <s v="Subvention C.H.U."/>
    <s v="Subvention C.H.U."/>
    <n v="54114116"/>
    <m/>
    <x v="0"/>
    <n v="8924"/>
    <n v="25"/>
    <s v="12. Algemene kennisvooruitgang: O&amp;O gefinancierd uit algemene universiteitsfondsen (AUF)"/>
    <x v="3"/>
    <s v="Franse Gemeenschap"/>
    <x v="1"/>
    <x v="14"/>
    <s v="145 Bijzondere kredietlijnen (niet harmoniseerbaar)"/>
    <s v="145 Lignes de crédit particulières (non harmonisables)"/>
    <x v="4"/>
    <n v="2231"/>
  </r>
  <r>
    <s v="Subvention K CHU-Ulg"/>
    <s v="Subvention K CHU-ULiège"/>
    <n v="54116101"/>
    <m/>
    <x v="0"/>
    <n v="2372"/>
    <n v="25"/>
    <s v="12. Algemene kennisvooruitgang: O&amp;O gefinancierd uit algemene universiteitsfondsen (AUF)"/>
    <x v="3"/>
    <s v="Franse Gemeenschap"/>
    <x v="1"/>
    <x v="14"/>
    <s v="144 Academische ziekenhuizen"/>
    <s v="144 Hôpitaux académiques"/>
    <x v="4"/>
    <n v="593"/>
  </r>
  <r>
    <s v="Subventions sociales Univ. CFB"/>
    <s v="Subventions sociales Univ. CFB"/>
    <n v="54134115"/>
    <m/>
    <x v="0"/>
    <n v="10006"/>
    <n v="25"/>
    <s v="12. Algemene kennisvooruitgang: O&amp;O gefinancierd uit algemene universiteitsfondsen (AUF)"/>
    <x v="3"/>
    <s v="Franse Gemeenschap"/>
    <x v="1"/>
    <x v="14"/>
    <s v="112 Werkingsuitkering Franstalige instellingen"/>
    <s v="112 Allocation de fonctionnement institutions francophones"/>
    <x v="4"/>
    <n v="2501.5"/>
  </r>
  <r>
    <s v="Art. 34 loi 27/07/71"/>
    <s v="Art. 34 loi 27/07/71"/>
    <n v="54204402"/>
    <m/>
    <x v="0"/>
    <n v="9441"/>
    <n v="25"/>
    <s v="12. Algemene kennisvooruitgang: O&amp;O gefinancierd uit algemene universiteitsfondsen (AUF)"/>
    <x v="3"/>
    <s v="Franse Gemeenschap"/>
    <x v="1"/>
    <x v="14"/>
    <s v="145 Bijzondere kredietlijnen (niet harmoniseerbaar)"/>
    <s v="145 Lignes de crédit particulières (non harmonisables)"/>
    <x v="4"/>
    <n v="2360.25"/>
  </r>
  <r>
    <s v="Subvention Institut Univ. Etude Judaisme M.Buber"/>
    <s v="Subvention Institut Univ. Etude Judaisme M.Buber"/>
    <n v="54214405"/>
    <m/>
    <x v="0"/>
    <n v="152"/>
    <n v="25"/>
    <s v="13. Algemene kennisvooruitgang: O&amp;O gefinancierd uit andere bronnen dan AUF"/>
    <x v="1"/>
    <s v="Franse Gemeenschap"/>
    <x v="1"/>
    <x v="14"/>
    <s v="128 Universitair Instituut voor de Studie van het Jodendom - Martin Buber"/>
    <s v="128 Institut universitaire pour l'étude du judaïsme - Martin Buber"/>
    <x v="4"/>
    <n v="38"/>
  </r>
  <r>
    <s v="Subventions sociales Univ. Subventionnées"/>
    <s v="Subventions sociales Univ. Subventionnées"/>
    <n v="54224403"/>
    <m/>
    <x v="0"/>
    <n v="23213"/>
    <n v="25"/>
    <s v="12. Algemene kennisvooruitgang: O&amp;O gefinancierd uit algemene universiteitsfondsen (AUF)"/>
    <x v="3"/>
    <s v="Franse Gemeenschap"/>
    <x v="1"/>
    <x v="14"/>
    <s v="112 Werkingsuitkering Franstalige instellingen"/>
    <s v="112 Allocation de fonctionnement institutions francophones"/>
    <x v="4"/>
    <n v="5803.25"/>
  </r>
  <r>
    <s v="Universités libres-alloc. de fonct."/>
    <s v="Universités libres-alloc. de fonct."/>
    <s v="54234412à17"/>
    <m/>
    <x v="0"/>
    <n v="527575"/>
    <n v="25"/>
    <s v="12. Algemene kennisvooruitgang: O&amp;O gefinancierd uit algemene universiteitsfondsen (AUF)"/>
    <x v="3"/>
    <s v="Franse Gemeenschap"/>
    <x v="1"/>
    <x v="14"/>
    <s v="112 Werkingsuitkering Franstalige instellingen"/>
    <s v="112 Allocation de fonctionnement institutions francophones"/>
    <x v="4"/>
    <n v="131893.75"/>
  </r>
  <r>
    <s v="Achats biens non durables &amp; services"/>
    <s v="Achats biens non durables &amp; services"/>
    <n v="54411201"/>
    <m/>
    <x v="0"/>
    <n v="20"/>
    <n v="25"/>
    <s v="13. Algemene kennisvooruitgang: O&amp;O gefinancierd uit andere bronnen dan AUF"/>
    <x v="1"/>
    <s v="Franse Gemeenschap"/>
    <x v="1"/>
    <x v="14"/>
    <s v="323 Subsidies aan instellingen en verenigingen n.e.g."/>
    <s v="323 Subventions aux institutions et associations n.c.a."/>
    <x v="6"/>
    <n v="5"/>
  </r>
  <r>
    <s v="Subvention Promotion Univ."/>
    <s v="Subvention Promotion Univ."/>
    <n v="54413301"/>
    <m/>
    <x v="0"/>
    <n v="43"/>
    <n v="15"/>
    <s v="12. Algemene kennisvooruitgang: O&amp;O gefinancierd uit algemene universiteitsfondsen (AUF)"/>
    <x v="3"/>
    <s v="Franse Gemeenschap"/>
    <x v="1"/>
    <x v="14"/>
    <s v="324 Subsidies voor studies, enquêtes, expertise-contracten, onderzoekcontracten, acties n.e.g."/>
    <s v="324 Subventions pour études, enquêtes, contrats d'expertise, contrats de recherche, actions n.c.a."/>
    <x v="6"/>
    <n v="6.45"/>
  </r>
  <r>
    <s v="Subvention Fac.Théolo.protest.Bxl. "/>
    <s v="Subvention Fac.Théolo.protest.Bxl. "/>
    <n v="54434414"/>
    <m/>
    <x v="0"/>
    <n v="194"/>
    <n v="25"/>
    <s v="12. Algemene kennisvooruitgang: O&amp;O gefinancierd uit algemene universiteitsfondsen (AUF)"/>
    <x v="3"/>
    <s v="Franse Gemeenschap"/>
    <x v="1"/>
    <x v="14"/>
    <s v="124 Universitaire Faculteit voor Protestantse Godgeleerdheid"/>
    <s v="124 Faculté universitaire de théologie protestante"/>
    <x v="4"/>
    <n v="48.5"/>
  </r>
  <r>
    <s v="Bibliothèque virtuelle"/>
    <s v="Bibliothèque virtuelle"/>
    <n v="54454002"/>
    <m/>
    <x v="0"/>
    <n v="223"/>
    <n v="100"/>
    <s v="13. Algemene kennisvooruitgang: O&amp;O gefinancierd uit andere bronnen dan AUF"/>
    <x v="1"/>
    <s v="Franse Gemeenschap"/>
    <x v="1"/>
    <x v="14"/>
    <s v="112 Werkingsuitkering Franstalige instellingen"/>
    <s v="112 Allocation de fonctionnement institutions francophones"/>
    <x v="4"/>
    <n v="223"/>
  </r>
  <r>
    <s v="Subvention au centre de formation continue"/>
    <s v="Subvention au centre de formation continue"/>
    <n v="54454003"/>
    <m/>
    <x v="0"/>
    <n v="275"/>
    <n v="25"/>
    <s v="12. Algemene kennisvooruitgang: O&amp;O gefinancierd uit algemene universiteitsfondsen (AUF)"/>
    <x v="3"/>
    <s v="Franse Gemeenschap"/>
    <x v="1"/>
    <x v="14"/>
    <s v="124 Universitaire Faculteit voor Protestantse Godgeleerdheid"/>
    <s v="124 Faculté universitaire de théologie protestante"/>
    <x v="4"/>
    <n v="68.75"/>
  </r>
  <r>
    <s v="Amort. Invst. Immo. Univ."/>
    <s v="Amort. Invst. Immo. Univ."/>
    <s v="8601DETTE"/>
    <m/>
    <x v="0"/>
    <n v="11"/>
    <n v="25"/>
    <s v="13. Algemene kennisvooruitgang: O&amp;O gefinancierd uit andere bronnen dan AUF"/>
    <x v="1"/>
    <s v="Franse Gemeenschap"/>
    <x v="1"/>
    <x v="14"/>
    <s v="145 Bijzondere kredietlijnen (niet harmoniseerbaar)"/>
    <s v="145 Lignes de crédit particulières (non harmonisables)"/>
    <x v="4"/>
    <n v="2.75"/>
  </r>
  <r>
    <s v="Dotatie aan NICC"/>
    <s v="Dotation à l'INCC"/>
    <s v="126211410100"/>
    <s v="12  JUSTITIE"/>
    <x v="2"/>
    <n v="12349"/>
    <n v="55"/>
    <s v="11. Politieke en sociale systemen, structuren en processen"/>
    <x v="7"/>
    <s v="Federale overheid"/>
    <x v="2"/>
    <x v="14"/>
    <s v="211 Basisfinanciering, werking, investeringen van de WI"/>
    <s v="211 Financement de base, fonctionnement, investissements des IS"/>
    <x v="5"/>
    <n v="6791.95"/>
  </r>
  <r>
    <s v="Wetenschappelijk onderzoek - veiligheid vd burgers"/>
    <s v="Recherche scientifique - sécurité des citoyens"/>
    <s v="135611124000"/>
    <s v="13  BINNENLANDSE ZAKEN"/>
    <x v="3"/>
    <n v="399"/>
    <n v="100"/>
    <s v="11. Politieke en sociale systemen, structuren en processen"/>
    <x v="7"/>
    <s v="Federale overheid"/>
    <x v="2"/>
    <x v="14"/>
    <s v="410 O&amp;O-programma's en -projecten (subsidies en terugvorderbare voorschotten)"/>
    <s v="410 Programmes et projets de R&amp;D (subventions et avances récupérables)"/>
    <x v="0"/>
    <n v="399"/>
  </r>
  <r>
    <s v="Bijdragen van België aan buitenlandse organismen in het kader vh Wetenschapsbeleid"/>
    <s v="Contributions de la Belgique à des organismes internationaux dans le cadre de la Politique scientifique"/>
    <s v="145311354001"/>
    <s v="14  BUITENLANDSE ZAKEN, BUITENLANDSE HANDEL EN ONTWIKKELINGSSAMENWERKING"/>
    <x v="4"/>
    <n v="5086"/>
    <n v="100"/>
    <s v="05. Energie"/>
    <x v="12"/>
    <s v="Federale overheid"/>
    <x v="2"/>
    <x v="14"/>
    <s v="720 Andere Belgische bijdragen aan internationale organisaties, instellingen en verenigingen"/>
    <s v="720 Autres contributions belges aux organisations, institutions et associations internationales"/>
    <x v="3"/>
    <n v="5086"/>
  </r>
  <r>
    <s v="Toelagen aan het KMMA (ex BA 54 22 41.30.38)"/>
    <s v="Subsides au MRAC (ex BA 54 22 41.30.38)"/>
    <s v="145441413038"/>
    <s v="14  BUITENLANDSE ZAKEN, BUITENLANDSE HANDEL EN ONTWIKKELINGSSAMENWERKING"/>
    <x v="4"/>
    <n v="3351"/>
    <n v="100"/>
    <s v="13. Algemene kennisvooruitgang: O&amp;O gefinancierd uit andere bronnen dan AUF"/>
    <x v="1"/>
    <s v="Federale overheid"/>
    <x v="2"/>
    <x v="14"/>
    <s v="730 Andere programma's en projecten op internationaal vlak"/>
    <s v="730 Autres programmes et projets au niveau international"/>
    <x v="3"/>
    <n v="3351"/>
  </r>
  <r>
    <s v="Steun aan de bijdrage van de ARES tot de realisatie vd doelen vd gemeenschappelijke strategische kaders"/>
    <s v="Soutien à la contribution de l'ARES à la réalisation des cibles des cadres stratégiques communs"/>
    <s v="145441452401"/>
    <s v="14  BUITENLANDSE ZAKEN, BUITENLANDSE HANDEL EN ONTWIKKELINGSSAMENWERKING"/>
    <x v="4"/>
    <n v="29500"/>
    <n v="55"/>
    <s v="11. Politieke en sociale systemen, structuren en processen"/>
    <x v="7"/>
    <s v="Federale overheid"/>
    <x v="2"/>
    <x v="14"/>
    <s v="730 Andere programma's en projecten op internationaal vlak"/>
    <s v="730 Autres programmes et projets au niveau international"/>
    <x v="3"/>
    <n v="16225"/>
  </r>
  <r>
    <s v="Steun aan de bijdrage van de VLIR tot de realisatie vd doelen vd gemeenschappelijke strategische kaders"/>
    <s v="Soutien à la contribution du VLIR à la réalisation des cibles des cadres stratégiques communs"/>
    <s v="145441452501"/>
    <s v="14  BUITENLANDSE ZAKEN, BUITENLANDSE HANDEL EN ONTWIKKELINGSSAMENWERKING"/>
    <x v="4"/>
    <n v="32500"/>
    <n v="55"/>
    <s v="11. Politieke en sociale systemen, structuren en processen"/>
    <x v="7"/>
    <s v="Federale overheid"/>
    <x v="2"/>
    <x v="14"/>
    <s v="730 Andere programma's en projecten op internationaal vlak"/>
    <s v="730 Autres programmes et projets au niveau international"/>
    <x v="3"/>
    <n v="17875"/>
  </r>
  <r>
    <s v="Toelagen aan het Instituut voor Tropische Geneeskunde (ex BA 54 22 45.25.39)"/>
    <s v="subsides à l'Institut de Médecine Tropicale (ex BA 54 22 45.25.39)"/>
    <s v="145441452539"/>
    <s v="14  BUITENLANDSE ZAKEN, BUITENLANDSE HANDEL EN ONTWIKKELINGSSAMENWERKING"/>
    <x v="4"/>
    <n v="14000"/>
    <n v="100"/>
    <s v="07. Gezondheid"/>
    <x v="4"/>
    <s v="Federale overheid"/>
    <x v="2"/>
    <x v="14"/>
    <s v="730 Andere programma's en projecten op internationaal vlak"/>
    <s v="730 Autres programmes et projets au niveau international"/>
    <x v="3"/>
    <n v="14000"/>
  </r>
  <r>
    <s v="Vrijwillige meerjarige bijdragen aan onder.progr. inzake landbouw op touw gezet door internat. en regionale organis. t.v.v. de lage-inkomenslanden en ondersteunende activiteiten"/>
    <s v="Contributions volontaires pluriannuelles aux progr. de rech. agricole mis en oeuvre par les organ. internat. et région. en faveur des pays à faible revenu et activités de soutien"/>
    <s v="145442354006"/>
    <s v="14  BUITENLANDSE ZAKEN, BUITENLANDSE HANDEL EN ONTWIKKELINGSSAMENWERKING"/>
    <x v="4"/>
    <n v="4000"/>
    <n v="100"/>
    <s v="11. Politieke en sociale systemen, structuren en processen"/>
    <x v="7"/>
    <s v="Federale overheid"/>
    <x v="2"/>
    <x v="14"/>
    <s v="730 Andere programma's en projecten op internationaal vlak"/>
    <s v="730 Autres programmes et projets au niveau international"/>
    <x v="3"/>
    <n v="4000"/>
  </r>
  <r>
    <s v="Bezoldigingen militair personeel"/>
    <s v="Rémunérations du personnel militaire"/>
    <s v="166111000300"/>
    <s v="16  LANDSVERDEDIGING"/>
    <x v="5"/>
    <n v="22007"/>
    <n v="55"/>
    <s v="14. Landsverdediging"/>
    <x v="13"/>
    <s v="Federale overheid"/>
    <x v="2"/>
    <x v="14"/>
    <s v="211 Basisfinanciering, werking, investeringen van de WI"/>
    <s v="211 Financement de base, fonctionnement, investissements des IS"/>
    <x v="5"/>
    <n v="12103.85"/>
  </r>
  <r>
    <s v="Bezoldigingen burger statutair personeel"/>
    <s v="Rémunérations du personnel civil statutaire"/>
    <s v="166211000300"/>
    <s v="16  LANDSVERDEDIGING"/>
    <x v="5"/>
    <n v="6970"/>
    <n v="55"/>
    <s v="14. Landsverdediging"/>
    <x v="13"/>
    <s v="Federale overheid"/>
    <x v="2"/>
    <x v="14"/>
    <s v="211 Basisfinanciering, werking, investeringen van de WI"/>
    <s v="211 Financement de base, fonctionnement, investissements des IS"/>
    <x v="5"/>
    <n v="3833.5"/>
  </r>
  <r>
    <s v="Bezoldigingen burger niet statutair personeel"/>
    <s v="Rémunérations du personnel civil non statutaire"/>
    <s v="166211000400"/>
    <s v="16  LANDSVERDEDIGING"/>
    <x v="5"/>
    <n v="634"/>
    <n v="55"/>
    <s v="14. Landsverdediging"/>
    <x v="13"/>
    <s v="Federale overheid"/>
    <x v="2"/>
    <x v="14"/>
    <s v="211 Basisfinanciering, werking, investeringen van de WI"/>
    <s v="211 Financement de base, fonctionnement, investissements des IS"/>
    <x v="5"/>
    <n v="348.7"/>
  </r>
  <r>
    <s v="Allerhande uitgaven mbt acties ter verbetering vd werking van Justitie"/>
    <s v="Dépenses de toute nature relat. aux actions pour l'amélioration du fonct. de la Justice"/>
    <s v="125803123900"/>
    <s v="12  JUSTITIE"/>
    <x v="2"/>
    <n v="105"/>
    <n v="100"/>
    <s v="11. Politieke en sociale systemen, structuren en processen"/>
    <x v="7"/>
    <s v="Federale overheid"/>
    <x v="2"/>
    <x v="14"/>
    <s v="410 O&amp;O-programma's en -projecten (subsidies en terugvorderbare voorschotten)"/>
    <s v="410 Programmes et projets de R&amp;D (subventions et avances récupérables)"/>
    <x v="0"/>
    <n v="105"/>
  </r>
  <r>
    <s v="Aankoop van diensten en niet duurzamen goederen (niet informatica)"/>
    <s v="Achat de biens non durables et de service (hors informatique)"/>
    <s v="166312110100"/>
    <s v="16  LANDSVERDEDIGING"/>
    <x v="5"/>
    <n v="10471"/>
    <n v="55"/>
    <s v="14. Landsverdediging"/>
    <x v="13"/>
    <s v="Federale overheid"/>
    <x v="2"/>
    <x v="14"/>
    <s v="211 Basisfinanciering, werking, investeringen van de WI"/>
    <s v="211 Financement de base, fonctionnement, investissements des IS"/>
    <x v="5"/>
    <n v="5759.05"/>
  </r>
  <r>
    <s v="Aankoop van diensten en niet duurzamen goederen (informatica)"/>
    <s v="Achat de biens non durables et de service (informatique)"/>
    <s v="166312110400"/>
    <s v="16  LANDSVERDEDIGING"/>
    <x v="5"/>
    <n v="281"/>
    <n v="55"/>
    <s v="14. Landsverdediging"/>
    <x v="13"/>
    <s v="Federale overheid"/>
    <x v="2"/>
    <x v="14"/>
    <s v="211 Basisfinanciering, werking, investeringen van de WI"/>
    <s v="211 Financement de base, fonctionnement, investissements des IS"/>
    <x v="5"/>
    <n v="154.55000000000001"/>
  </r>
  <r>
    <s v="Aankoop van divers materieel (niet infomatica)"/>
    <s v="Achat de matériel divers (hors informatique)"/>
    <s v="166474220100"/>
    <s v="16  LANDSVERDEDIGING"/>
    <x v="5"/>
    <n v="331"/>
    <n v="55"/>
    <s v="14. Landsverdediging"/>
    <x v="13"/>
    <s v="Federale overheid"/>
    <x v="2"/>
    <x v="14"/>
    <s v="211 Basisfinanciering, werking, investeringen van de WI"/>
    <s v="211 Financement de base, fonctionnement, investissements des IS"/>
    <x v="5"/>
    <n v="182.05"/>
  </r>
  <r>
    <s v="Aankoop van informaticamaterieel"/>
    <s v="Achat de matériel informatique"/>
    <s v="166474220400"/>
    <s v="16  LANDSVERDEDIGING"/>
    <x v="5"/>
    <n v="209"/>
    <n v="55"/>
    <s v="14. Landsverdediging"/>
    <x v="13"/>
    <s v="Federale overheid"/>
    <x v="2"/>
    <x v="14"/>
    <s v="211 Basisfinanciering, werking, investeringen van de WI"/>
    <s v="211 Financement de base, fonctionnement, investissements des IS"/>
    <x v="5"/>
    <n v="114.95"/>
  </r>
  <r>
    <s v="Bezoldigingen niet statutair personeel"/>
    <s v="Rénumérations personnel non statutaire"/>
    <s v="167111000400"/>
    <s v="16  LANDSVERDEDIGING"/>
    <x v="5"/>
    <n v="1917"/>
    <n v="55"/>
    <s v="14. Landsverdediging"/>
    <x v="13"/>
    <s v="Federale overheid"/>
    <x v="2"/>
    <x v="14"/>
    <s v="211 Basisfinanciering, werking, investeringen van de WI"/>
    <s v="211 Financement de base, fonctionnement, investissements des IS"/>
    <x v="5"/>
    <n v="1054.3499999999999"/>
  </r>
  <r>
    <s v="Progr. wet. onderzoek : Lopende aankopen van goederen en diensten"/>
    <s v="Progr. rech. sc. : achats courants de biens et de services"/>
    <s v="167111000400"/>
    <s v="16  LANDSVERDEDIGING"/>
    <x v="5"/>
    <n v="3680"/>
    <n v="100"/>
    <s v="14. Landsverdediging"/>
    <x v="13"/>
    <s v="Federale overheid"/>
    <x v="2"/>
    <x v="14"/>
    <s v="314 Subsidies voor studies, enquêtes, onderzoek-contracten, acties n.e.g."/>
    <s v="314 Subventions pour études, enquêtes, contrats de recherche, actions n.c.a."/>
    <x v="6"/>
    <n v="3680"/>
  </r>
  <r>
    <s v="Inkomensoverdracht R&amp;D naar bedrijven"/>
    <s v="Transferts de revenus R&amp;D aux entreprises"/>
    <s v="167232000100"/>
    <s v="16  LANDSVERDEDIGING"/>
    <x v="5"/>
    <n v="800"/>
    <n v="100"/>
    <s v="14. Landsverdediging"/>
    <x v="13"/>
    <s v="Federale overheid"/>
    <x v="2"/>
    <x v="14"/>
    <s v="313 Subsidies aan instellingen en verenigingen n.e.g."/>
    <s v="313 Subventions aux institutions et associations n.c.a."/>
    <x v="6"/>
    <n v="800"/>
  </r>
  <r>
    <s v="Inkomensoverdracht R&amp;D naar ADBA"/>
    <s v="Transferts de revenus R&amp;D aux SACA"/>
    <s v="167241300100"/>
    <s v="16  LANDSVERDEDIGING"/>
    <x v="5"/>
    <n v="400"/>
    <n v="100"/>
    <s v="14. Landsverdediging"/>
    <x v="13"/>
    <s v="Federale overheid"/>
    <x v="2"/>
    <x v="14"/>
    <s v="313 Subsidies aan instellingen en verenigingen n.e.g."/>
    <s v="313 Subventions aux institutions et associations n.c.a."/>
    <x v="6"/>
    <n v="400"/>
  </r>
  <r>
    <s v="Inkomensoverdracht R&amp;D naar AOI"/>
    <s v="Transferts de revenus R&amp;D aux OAP"/>
    <s v="167241400100"/>
    <s v="16  LANDSVERDEDIGING"/>
    <x v="5"/>
    <n v="400"/>
    <n v="100"/>
    <s v="14. Landsverdediging"/>
    <x v="13"/>
    <s v="Federale overheid"/>
    <x v="2"/>
    <x v="14"/>
    <s v="313 Subsidies aan instellingen en verenigingen n.e.g."/>
    <s v="313 Subventions aux institutions et associations n.c.a."/>
    <x v="6"/>
    <n v="400"/>
  </r>
  <r>
    <s v="Subsidie"/>
    <s v="Subvention"/>
    <s v="167241400400"/>
    <s v="16  LANDSVERDEDIGING"/>
    <x v="5"/>
    <n v="4941"/>
    <n v="55"/>
    <s v="14. Landsverdediging"/>
    <x v="13"/>
    <s v="Federale overheid"/>
    <x v="2"/>
    <x v="14"/>
    <s v="314 Subsidies voor studies, enquêtes, onderzoek-contracten, acties n.e.g."/>
    <s v="314 Subventions pour études, enquêtes, contrats de recherche, actions n.c.a."/>
    <x v="6"/>
    <n v="2717.55"/>
  </r>
  <r>
    <s v="Progr. wet. onderzoek : aankoop van militaire middelen"/>
    <s v="Progr. rech. sc. : acqu. et rénouv. de moyens spécifiquem. militaires"/>
    <s v="167374220100"/>
    <s v="16  LANDSVERDEDIGING"/>
    <x v="5"/>
    <n v="808"/>
    <n v="100"/>
    <s v="14. Landsverdediging"/>
    <x v="13"/>
    <s v="Federale overheid"/>
    <x v="2"/>
    <x v="14"/>
    <s v="314 Subsidies voor studies, enquêtes, onderzoek-contracten, acties n.e.g."/>
    <s v="314 Subventions pour études, enquêtes, contrats de recherche, actions n.c.a."/>
    <x v="6"/>
    <n v="808"/>
  </r>
  <r>
    <s v="War Heritage Institute"/>
    <s v="War Heritage Institute"/>
    <s v="169441400300"/>
    <s v="16  LANDSVERDEDIGING"/>
    <x v="5"/>
    <n v="12740"/>
    <n v="55"/>
    <s v="14. Landsverdediging"/>
    <x v="13"/>
    <s v="Federale overheid"/>
    <x v="2"/>
    <x v="14"/>
    <s v="211 Basisfinanciering, werking, investeringen van de WI"/>
    <s v="211 Financement de base, fonctionnement, investissements des IS"/>
    <x v="5"/>
    <n v="7007"/>
  </r>
  <r>
    <s v="Studies en onderzoeken gehandicaptenbeleid"/>
    <s v="Etudes et recherches politiques des handicapés"/>
    <s v="245521121102"/>
    <s v="24  SOCIALE ZEKERHEID"/>
    <x v="8"/>
    <n v="39"/>
    <n v="100"/>
    <s v="11. Politieke en sociale systemen, structuren en processen"/>
    <x v="7"/>
    <s v="Federale overheid"/>
    <x v="2"/>
    <x v="14"/>
    <s v="410 O&amp;O-programma's en -projecten (subsidies en terugvorderbare voorschotten)"/>
    <s v="410 Programmes et projets de R&amp;D (subventions et avances récupérables)"/>
    <x v="0"/>
    <n v="39"/>
  </r>
  <r>
    <s v="Beleidsondersteuning-studies; evolutie sociale bescherming"/>
    <s v="Appui stratégique-études; evolution protection sociale"/>
    <s v="245711122129"/>
    <s v="24  SOCIALE ZEKERHEID"/>
    <x v="8"/>
    <n v="1300"/>
    <n v="100"/>
    <s v="11. Politieke en sociale systemen, structuren en processen"/>
    <x v="7"/>
    <s v="Federale overheid"/>
    <x v="2"/>
    <x v="14"/>
    <s v="410 O&amp;O-programma's en -projecten (subsidies en terugvorderbare voorschotten)"/>
    <s v="410 Programmes et projets de R&amp;D (subventions et avances récupérables)"/>
    <x v="0"/>
    <n v="1300"/>
  </r>
  <r>
    <s v="Bezoldiging Rijkspersoneel (Hoge Gezondheidsraad)"/>
    <s v="Rémunération personnel statutaire (Conseil supérieur de la santé)"/>
    <s v="255621110003"/>
    <s v="25  VOLKSGEZONDHEID, VEILIGHEID VAN DE VOEDSELKETEN EN LEEFMILIEU"/>
    <x v="9"/>
    <n v="1104"/>
    <n v="55"/>
    <s v="07. Gezondheid"/>
    <x v="4"/>
    <s v="Federale overheid"/>
    <x v="2"/>
    <x v="14"/>
    <s v="211 Basisfinanciering, werking, investeringen van de WI"/>
    <s v="211 Financement de base, fonctionnement, investissements des IS"/>
    <x v="5"/>
    <n v="607.20000000000005"/>
  </r>
  <r>
    <s v="Bezoldiging niet-statutairen (Hoge Gezondheidsraad)"/>
    <s v="Rémunération personnel non statutaire  (Conseil supérieur de la santé)"/>
    <s v="255621110004"/>
    <s v="25  VOLKSGEZONDHEID, VEILIGHEID VAN DE VOEDSELKETEN EN LEEFMILIEU"/>
    <x v="9"/>
    <n v="593"/>
    <n v="55"/>
    <s v="07. Gezondheid"/>
    <x v="4"/>
    <s v="Federale overheid"/>
    <x v="2"/>
    <x v="14"/>
    <s v="211 Basisfinanciering, werking, investeringen van de WI"/>
    <s v="211 Financement de base, fonctionnement, investissements des IS"/>
    <x v="5"/>
    <n v="326.14999999999998"/>
  </r>
  <r>
    <s v="Aankoop niet-duurz. roerende goe.en diensten"/>
    <s v="Acquisition de biens meubles non durables et de services"/>
    <s v="255622121101"/>
    <s v="25  VOLKSGEZONDHEID, VEILIGHEID VAN DE VOEDSELKETEN EN LEEFMILIEU"/>
    <x v="9"/>
    <n v="186"/>
    <n v="55"/>
    <s v="07. Gezondheid"/>
    <x v="4"/>
    <s v="Federale overheid"/>
    <x v="2"/>
    <x v="14"/>
    <s v="211 Basisfinanciering, werking, investeringen van de WI"/>
    <s v="211 Financement de base, fonctionnement, investissements des IS"/>
    <x v="5"/>
    <n v="102.3"/>
  </r>
  <r>
    <s v="Forfaitaire niet-belastbare uitgaven"/>
    <s v="Indemnités fofaitaires non imposables"/>
    <s v="255622121199"/>
    <s v="25  VOLKSGEZONDHEID, VEILIGHEID VAN DE VOEDSELKETEN EN LEEFMILIEU"/>
    <x v="9"/>
    <n v="4"/>
    <n v="55"/>
    <s v="07. Gezondheid"/>
    <x v="4"/>
    <s v="Federale overheid"/>
    <x v="2"/>
    <x v="14"/>
    <s v="211 Basisfinanciering, werking, investeringen van de WI"/>
    <s v="211 Financement de base, fonctionnement, investissements des IS"/>
    <x v="5"/>
    <n v="2.2000000000000002"/>
  </r>
  <r>
    <s v="Aankoop niet-duurz. roerende goe.en diensten"/>
    <s v="Acquisition de biens meubles non durables et de services"/>
    <s v="255623121101"/>
    <s v="25  VOLKSGEZONDHEID, VEILIGHEID VAN DE VOEDSELKETEN EN LEEFMILIEU"/>
    <x v="9"/>
    <n v="29"/>
    <n v="55"/>
    <s v="07. Gezondheid"/>
    <x v="4"/>
    <s v="Federale overheid"/>
    <x v="2"/>
    <x v="14"/>
    <s v="211 Basisfinanciering, werking, investeringen van de WI"/>
    <s v="211 Financement de base, fonctionnement, investissements des IS"/>
    <x v="5"/>
    <n v="15.95"/>
  </r>
  <r>
    <s v="Forfaitaire niet-belastbare uitgaven"/>
    <s v="Indemnités fofaitaires non imposables"/>
    <s v="255623121199"/>
    <s v="25  VOLKSGEZONDHEID, VEILIGHEID VAN DE VOEDSELKETEN EN LEEFMILIEU"/>
    <x v="9"/>
    <n v="9"/>
    <n v="55"/>
    <s v="07. Gezondheid"/>
    <x v="4"/>
    <s v="Federale overheid"/>
    <x v="2"/>
    <x v="14"/>
    <s v="211 Basisfinanciering, werking, investeringen van de WI"/>
    <s v="211 Financement de base, fonctionnement, investissements des IS"/>
    <x v="5"/>
    <n v="4.95"/>
  </r>
  <r>
    <s v="Toelage aan wet.onderzoek mbt voedselveiligheid, gezondheidsbeleid en dierenwelzijn aan wet.instellingen binnen de FOD VVVL"/>
    <s v="Subsides à des rech.scient. en matière de sécurité alimentaire, de politique sanitaire et de bien-être animal pour des instit.scientifiques du SPF SPSCAE"/>
    <s v="255623413001"/>
    <s v="25  VOLKSGEZONDHEID, VEILIGHEID VAN DE VOEDSELKETEN EN LEEFMILIEU"/>
    <x v="9"/>
    <n v="1049"/>
    <n v="100"/>
    <s v="07. Gezondheid"/>
    <x v="4"/>
    <s v="Federale overheid"/>
    <x v="2"/>
    <x v="14"/>
    <s v="211 Basisfinanciering, werking, investeringen van de WI"/>
    <s v="211 Financement de base, fonctionnement, investissements des IS"/>
    <x v="5"/>
    <n v="1049"/>
  </r>
  <r>
    <s v="Toelage aan wet.onderzoek mbt voedselveiligheid, gezondheidsbeleid en dierenwelzijn"/>
    <s v="Subsides à des rech.scient. en matière de sécurité alimentaire, de politique sanitaire et de bien-être animal"/>
    <s v="255623450001"/>
    <s v="25  VOLKSGEZONDHEID, VEILIGHEID VAN DE VOEDSELKETEN EN LEEFMILIEU"/>
    <x v="9"/>
    <n v="752"/>
    <n v="100"/>
    <s v="07. Gezondheid"/>
    <x v="4"/>
    <s v="Federale overheid"/>
    <x v="2"/>
    <x v="14"/>
    <s v="211 Basisfinanciering, werking, investeringen van de WI"/>
    <s v="211 Financement de base, fonctionnement, investissements des IS"/>
    <x v="5"/>
    <n v="752"/>
  </r>
  <r>
    <s v="Toelage aan wet.onderzoek mbt voedselveiligheid, gezondheidsbeleid en dierenwelzijn"/>
    <s v="Subsides à des rech.scient. en matière de sécurité alimentaire, de politique sanitaire et de bien-être animal"/>
    <s v="255623450002"/>
    <s v="25  VOLKSGEZONDHEID, VEILIGHEID VAN DE VOEDSELKETEN EN LEEFMILIEU"/>
    <x v="9"/>
    <n v="1839"/>
    <n v="100"/>
    <s v="07. Gezondheid"/>
    <x v="4"/>
    <s v="Federale overheid"/>
    <x v="2"/>
    <x v="14"/>
    <s v="211 Basisfinanciering, werking, investeringen van de WI"/>
    <s v="211 Financement de base, fonctionnement, investissements des IS"/>
    <x v="5"/>
    <n v="1839"/>
  </r>
  <r>
    <s v="Enveloppe geneeskundig wetenschappelijk onderzoek - Franstalige Gemeenschap"/>
    <s v="Enveloppe recherche scientifique médicale"/>
    <s v="255623452401"/>
    <s v="25  VOLKSGEZONDHEID, VEILIGHEID VAN DE VOEDSELKETEN EN LEEFMILIEU"/>
    <x v="9"/>
    <n v="2519"/>
    <n v="100"/>
    <s v="13. Algemene kennisvooruitgang: O&amp;O gefinancierd uit andere bronnen dan AUF"/>
    <x v="1"/>
    <s v="Federale overheid"/>
    <x v="2"/>
    <x v="14"/>
    <s v="540 FGWO - Fonds voor Geneeskundig Wetenschappelijk Onderzoek"/>
    <s v="540 FRSM - Fonds de la Recherche scientifique médicale"/>
    <x v="2"/>
    <n v="2519"/>
  </r>
  <r>
    <s v="Dotatie Sciensano"/>
    <s v="Dotation Sciensano"/>
    <s v="255651414001"/>
    <s v="25  VOLKSGEZONDHEID, VEILIGHEID VAN DE VOEDSELKETEN EN LEEFMILIEU"/>
    <x v="9"/>
    <n v="31249"/>
    <n v="55"/>
    <s v="07. Gezondheid"/>
    <x v="4"/>
    <s v="Federale overheid"/>
    <x v="2"/>
    <x v="14"/>
    <s v="211 Basisfinanciering, werking, investeringen van de WI"/>
    <s v="211 Financement de base, fonctionnement, investissements des IS"/>
    <x v="5"/>
    <n v="17186.95"/>
  </r>
  <r>
    <s v="Economische steun Oost-Europese landen "/>
    <s v="Aide économique aux pays de l'Europe de l'Est"/>
    <s v="324250313221"/>
    <s v="32  ECONOMISCHE ZAKEN"/>
    <x v="10"/>
    <n v="638"/>
    <n v="100"/>
    <s v="05. Energie"/>
    <x v="12"/>
    <s v="Federale overheid"/>
    <x v="2"/>
    <x v="14"/>
    <s v="730 Andere programma's en projecten op internationaal vlak"/>
    <s v="730 Autres programmes et projets au niveau international"/>
    <x v="3"/>
    <n v="638"/>
  </r>
  <r>
    <s v="Bijdrage E.C.K.O.-Genève"/>
    <s v="Cotisation C.E.R.N-Genève"/>
    <s v="324250354007"/>
    <s v="32  ECONOMISCHE ZAKEN"/>
    <x v="10"/>
    <n v="31274"/>
    <n v="100"/>
    <s v="13. Algemene kennisvooruitgang: O&amp;O gefinancierd uit andere bronnen dan AUF"/>
    <x v="1"/>
    <s v="Federale overheid"/>
    <x v="2"/>
    <x v="14"/>
    <s v="730 Andere programma's en projecten op internationaal vlak"/>
    <s v="730 Autres programmes et projets au niveau international"/>
    <x v="3"/>
    <n v="31274"/>
  </r>
  <r>
    <s v="Bijdrage R&amp;D-energieprogramma's"/>
    <s v="Contribution programme's-R&amp;D Energie"/>
    <s v="324250354008"/>
    <s v="32  ECONOMISCHE ZAKEN"/>
    <x v="10"/>
    <n v="155"/>
    <n v="100"/>
    <s v="05. Energie"/>
    <x v="12"/>
    <s v="Federale overheid"/>
    <x v="2"/>
    <x v="14"/>
    <s v="730 Andere programma's en projecten op internationaal vlak"/>
    <s v="730 Autres programmes et projets au niveau international"/>
    <x v="3"/>
    <n v="155"/>
  </r>
  <r>
    <s v="Subsidie aan S.C.K.: werking"/>
    <s v="Subvention au C.E.N.: fonctionnement"/>
    <s v="324250414005"/>
    <s v="32  ECONOMISCHE ZAKEN"/>
    <x v="10"/>
    <n v="55843"/>
    <n v="55"/>
    <s v="05. Energie"/>
    <x v="12"/>
    <s v="Federale overheid"/>
    <x v="2"/>
    <x v="14"/>
    <s v="233 SCK - Studiecentrum voor Kernenergie"/>
    <s v="233 CEN - Centre d'études de l'énergie nucléaire"/>
    <x v="5"/>
    <n v="30713.65"/>
  </r>
  <r>
    <s v="Toelage aan Belgoprocess in kader van de economische steun aan Oost-Europese landen"/>
    <s v="Subvention à Belgoprocess dans le cadre de l'aide économique au pays de l'Europe de l'Est"/>
    <s v="324250414009"/>
    <s v="32  ECONOMISCHE ZAKEN"/>
    <x v="10"/>
    <n v="175"/>
    <n v="100"/>
    <s v="05. Energie"/>
    <x v="12"/>
    <s v="Federale overheid"/>
    <x v="2"/>
    <x v="14"/>
    <s v="730 Andere programma's en projecten op internationaal vlak"/>
    <s v="730 Autres programmes et projets au niveau international"/>
    <x v="3"/>
    <n v="175"/>
  </r>
  <r>
    <s v="Toelage aan het SCK in kader van de economische steun aan Oost-Europese landen"/>
    <s v="Subvention au CEN dans le cadre de l'aide économique au pays de l'Europe de l'Est"/>
    <s v="324250414010"/>
    <s v="32  ECONOMISCHE ZAKEN"/>
    <x v="10"/>
    <n v="175"/>
    <n v="100"/>
    <s v="05. Energie"/>
    <x v="12"/>
    <s v="Federale overheid"/>
    <x v="2"/>
    <x v="14"/>
    <s v="730 Andere programma's en projecten op internationaal vlak"/>
    <s v="730 Autres programmes et projets au niveau international"/>
    <x v="3"/>
    <n v="175"/>
  </r>
  <r>
    <s v="Subsidie aan I.I.K.W."/>
    <s v="Subvention  l'I.I.S.N."/>
    <s v="324250455001"/>
    <s v="32  ECONOMISCHE ZAKEN"/>
    <x v="10"/>
    <n v="3764"/>
    <n v="100"/>
    <s v="13. Algemene kennisvooruitgang: O&amp;O gefinancierd uit andere bronnen dan AUF"/>
    <x v="1"/>
    <s v="Federale overheid"/>
    <x v="2"/>
    <x v="14"/>
    <s v="530 IIKW - Interuniversitair Instituut voor Kernwetenschappen"/>
    <s v="530 IISN - Institut interuniversitaire des Sciences nucléaires"/>
    <x v="2"/>
    <n v="3764"/>
  </r>
  <r>
    <s v="Subs. Invest. aan I.R.E.(ontruiming/verwerk. radioact. afvalst. en kosten veroorzaakt door de BR2)"/>
    <s v="Subv. pour Investi.  I.R.E. (évacuation et traitement des résidus radioactifs et frais de BR2)"/>
    <s v="324250511107"/>
    <s v="32  ECONOMISCHE ZAKEN"/>
    <x v="10"/>
    <n v="4058"/>
    <n v="16.5"/>
    <s v="06. Industriële productie en technologie"/>
    <x v="0"/>
    <s v="Federale overheid"/>
    <x v="2"/>
    <x v="14"/>
    <s v="232 IRE - Institut national des Radio-Eléments"/>
    <s v="232 IRE - Institut national des Radio-Eléments"/>
    <x v="5"/>
    <n v="669.57"/>
  </r>
  <r>
    <s v="Subs. Invest. aan I.R.E.(ontruiming/verwerk. radioact. afvalst. en kosten veroorzaakt door de BR2)"/>
    <s v="Subv. pour Investi.  I.R.E. (évacuation et traitement des résidus radioactifs et frais de BR2)"/>
    <s v="324250511107"/>
    <s v="32  ECONOMISCHE ZAKEN"/>
    <x v="10"/>
    <n v="4058"/>
    <n v="38.5"/>
    <s v="07. Gezondheid"/>
    <x v="4"/>
    <s v="Federale overheid"/>
    <x v="2"/>
    <x v="14"/>
    <s v="232 IRE - Institut national des Radio-Eléments"/>
    <s v="232 IRE - Institut national des Radio-Eléments"/>
    <x v="5"/>
    <n v="1562.33"/>
  </r>
  <r>
    <s v="Subsidie voor buitengewone Investeringen door S.C.K."/>
    <s v="Subvention pour Investissements exceptionnels par C.E.N."/>
    <s v="324250614103"/>
    <s v="32  ECONOMISCHE ZAKEN"/>
    <x v="10"/>
    <n v="4111"/>
    <n v="55"/>
    <s v="05. Energie"/>
    <x v="12"/>
    <s v="Federale overheid"/>
    <x v="2"/>
    <x v="14"/>
    <s v="233 SCK - Studiecentrum voor Kernenergie"/>
    <s v="233 CEN - Centre d'études de l'énergie nucléaire"/>
    <x v="5"/>
    <n v="2261.0500000000002"/>
  </r>
  <r>
    <s v="SCK fusie onderzoek"/>
    <s v="CEN recherche fusion"/>
    <s v="324280414011"/>
    <s v="32  ECONOMISCHE ZAKEN"/>
    <x v="10"/>
    <n v="67"/>
    <n v="100"/>
    <s v="05. Energie"/>
    <x v="12"/>
    <s v="Federale overheid"/>
    <x v="2"/>
    <x v="14"/>
    <s v="233 SCK - Studiecentrum voor Kernenergie"/>
    <s v="233 CEN - Centre d'études de l'énergie nucléaire"/>
    <x v="5"/>
    <n v="67"/>
  </r>
  <r>
    <s v="Koninklijke Militaire School fusie onderzoek"/>
    <s v="Ecole Royale Militaire recherche fusion"/>
    <s v="324280414012"/>
    <s v="32  ECONOMISCHE ZAKEN"/>
    <x v="10"/>
    <n v="686"/>
    <n v="100"/>
    <s v="05. Energie"/>
    <x v="12"/>
    <s v="Federale overheid"/>
    <x v="2"/>
    <x v="14"/>
    <s v="126 Koninklijke Militaire School"/>
    <s v="126 Ecole royale militaire"/>
    <x v="4"/>
    <n v="686"/>
  </r>
  <r>
    <s v="FR Universiteiten fusie onderzoek"/>
    <s v="Universités FR recherche fusion"/>
    <s v="324280452401"/>
    <s v="32  ECONOMISCHE ZAKEN"/>
    <x v="10"/>
    <n v="134"/>
    <n v="100"/>
    <s v="05. Energie"/>
    <x v="12"/>
    <s v="Federale overheid"/>
    <x v="2"/>
    <x v="14"/>
    <s v="130 Speciale fondsen voor onderzoek in universiteiten"/>
    <s v="130 Fonds spéciaux de recherche dans les universités"/>
    <x v="4"/>
    <n v="134"/>
  </r>
  <r>
    <s v="NL universiteiten fusie onderzoek"/>
    <s v="Universités NL recherche fusion"/>
    <s v="324280452501"/>
    <s v="32  ECONOMISCHE ZAKEN"/>
    <x v="10"/>
    <n v="134"/>
    <n v="100"/>
    <s v="05. Energie"/>
    <x v="12"/>
    <s v="Federale overheid"/>
    <x v="2"/>
    <x v="14"/>
    <s v="130 Speciale fondsen voor onderzoek in universiteiten"/>
    <s v="130 Fonds spéciaux de recherche dans les universités"/>
    <x v="4"/>
    <n v="134"/>
  </r>
  <r>
    <s v="Terugvorderbaar voorschot onderzoeksprogr. AIRBUS"/>
    <s v="Avances récupérables progr. de recherche AIRBUS"/>
    <s v="324440512201"/>
    <s v="32  ECONOMISCHE ZAKEN"/>
    <x v="10"/>
    <n v="5057"/>
    <n v="100"/>
    <s v="06. Industriële productie en technologie"/>
    <x v="0"/>
    <s v="Federale overheid"/>
    <x v="2"/>
    <x v="14"/>
    <s v="625 Fonds bestemd voor de financiering van het industrieel onderzoek (subsidies en terugvorderbare voorschotten)"/>
    <s v="625 Fonds destiné au financement de la recherche industrielle (subventions et avances récupérables)"/>
    <x v="1"/>
    <n v="5057"/>
  </r>
  <r>
    <s v="Toelage I.V.K (koeltechniek)"/>
    <s v="Subvention I.I.F (froid)"/>
    <s v="324640354009"/>
    <s v="32  ECONOMISCHE ZAKEN"/>
    <x v="10"/>
    <n v="12"/>
    <n v="100"/>
    <s v="06. Industriële productie en technologie"/>
    <x v="0"/>
    <s v="Federale overheid"/>
    <x v="2"/>
    <x v="14"/>
    <s v="720 Andere Belgische bijdragen aan internationale organisaties, instellingen en verenigingen"/>
    <s v="720 Autres contributions belges aux organisations, institutions et associations internationales"/>
    <x v="3"/>
    <n v="12"/>
  </r>
  <r>
    <s v="Pre-normatief onderzoek"/>
    <s v="Recherche prénormative"/>
    <s v="324650414030"/>
    <s v="32  ECONOMISCHE ZAKEN"/>
    <x v="10"/>
    <n v="4462"/>
    <n v="55"/>
    <s v="06. Industriële productie en technologie"/>
    <x v="0"/>
    <s v="Federale overheid"/>
    <x v="2"/>
    <x v="14"/>
    <s v="234 BIN - Belgisch Instituut voor Normalisatie"/>
    <s v="234 IBN - Institut belge de normalisation"/>
    <x v="5"/>
    <n v="2454.1"/>
  </r>
  <r>
    <s v="Subsidie NBN"/>
    <s v="Subvention au NBN"/>
    <s v="324650414031"/>
    <s v="32  ECONOMISCHE ZAKEN"/>
    <x v="10"/>
    <n v="2027"/>
    <n v="55"/>
    <s v="06. Industriële productie en technologie"/>
    <x v="0"/>
    <s v="Federale overheid"/>
    <x v="2"/>
    <x v="14"/>
    <s v="234 BIN - Belgisch Instituut voor Normalisatie"/>
    <s v="234 IBN - Institut belge de normalisation"/>
    <x v="5"/>
    <n v="1114.8499999999999"/>
  </r>
  <r>
    <s v="Bezoldigingen Rijkspersoneel"/>
    <s v="Rémunération personnel stat."/>
    <s v="462101110003"/>
    <s v="11  FEDERAAL WETENSCHAPSBELEID"/>
    <x v="1"/>
    <n v="9088"/>
    <n v="55"/>
    <s v="11. Politieke en sociale systemen, structuren en processen"/>
    <x v="7"/>
    <s v="Federale overheid"/>
    <x v="2"/>
    <x v="14"/>
    <s v="312 Administratie, controle, commissies, jury's..."/>
    <s v="312 Administration, contrôle, commissions, jurys..."/>
    <x v="6"/>
    <n v="4998.3999999999996"/>
  </r>
  <r>
    <s v="Bezoldiging niet-statutair personeel"/>
    <s v="Rémunération personnel non statutaire"/>
    <s v="462101110004"/>
    <s v="11  FEDERAAL WETENSCHAPSBELEID"/>
    <x v="1"/>
    <n v="6159"/>
    <n v="55"/>
    <s v="11. Politieke en sociale systemen, structuren en processen"/>
    <x v="7"/>
    <s v="Federale overheid"/>
    <x v="2"/>
    <x v="14"/>
    <s v="312 Administratie, controle, commissies, jury's..."/>
    <s v="312 Administration, contrôle, commissions, jurys..."/>
    <x v="6"/>
    <n v="3387.45"/>
  </r>
  <r>
    <s v="Spec. contr. pers. O&amp;O i.v.m. onderzoeksprojecten"/>
    <s v="Pers. contr. spec. de R&amp;D liés à des projets de recherche"/>
    <s v="462101110014"/>
    <s v="11  FEDERAAL WETENSCHAPSBELEID"/>
    <x v="1"/>
    <n v="150"/>
    <n v="100"/>
    <s v="11. Politieke en sociale systemen, structuren en processen"/>
    <x v="7"/>
    <s v="Federale overheid"/>
    <x v="2"/>
    <x v="14"/>
    <s v="312 Administratie, controle, commissies, jury's..."/>
    <s v="312 Administration, contrôle, commissions, jurys..."/>
    <x v="6"/>
    <n v="150"/>
  </r>
  <r>
    <s v="Aankoop niet duurzame goederen &amp; diensten"/>
    <s v="Achats biens non durables et services"/>
    <s v="462101121101"/>
    <s v="11  FEDERAAL WETENSCHAPSBELEID"/>
    <x v="1"/>
    <n v="1123"/>
    <n v="55"/>
    <s v="11. Politieke en sociale systemen, structuren en processen"/>
    <x v="7"/>
    <s v="Federale overheid"/>
    <x v="2"/>
    <x v="14"/>
    <s v="312 Administratie, controle, commissies, jury's..."/>
    <s v="312 Administration, contrôle, commissions, jurys..."/>
    <x v="6"/>
    <n v="617.65"/>
  </r>
  <r>
    <s v="Bureautica-systeem POD"/>
    <s v="Système bureautique/informatique SPP"/>
    <s v="462101121104"/>
    <s v="11  FEDERAAL WETENSCHAPSBELEID"/>
    <x v="1"/>
    <n v="225"/>
    <n v="55"/>
    <s v="06. Industriële productie en technologie"/>
    <x v="0"/>
    <s v="Federale overheid"/>
    <x v="2"/>
    <x v="14"/>
    <s v="410 O&amp;O-programma's en -projecten (subsidies en terugvorderbare voorschotten)"/>
    <s v="410 Programmes et projets de R&amp;D (subventions et avances récupérables)"/>
    <x v="0"/>
    <n v="123.75"/>
  </r>
  <r>
    <s v="Fed. Raad voor Wetensch. beleid: werking"/>
    <s v="Conseil féd. polit. scientif. : fonctionnement"/>
    <s v="462101121110"/>
    <s v="11  FEDERAAL WETENSCHAPSBELEID"/>
    <x v="1"/>
    <n v="5"/>
    <n v="55"/>
    <s v="11. Politieke en sociale systemen, structuren en processen"/>
    <x v="7"/>
    <s v="Federale overheid"/>
    <x v="2"/>
    <x v="14"/>
    <s v="312 Administratie, controle, commissies, jury's..."/>
    <s v="312 Administration, contrôle, commissions, jurys..."/>
    <x v="6"/>
    <n v="2.75"/>
  </r>
  <r>
    <s v="Acties Gender Meanstreaming"/>
    <s v="Actions Gender Meanstreaming"/>
    <s v="462101121119"/>
    <s v="11  FEDERAAL WETENSCHAPSBELEID"/>
    <x v="1"/>
    <n v="12"/>
    <n v="55"/>
    <s v="11. Politieke en sociale systemen, structuren en processen"/>
    <x v="7"/>
    <s v="Federale overheid"/>
    <x v="2"/>
    <x v="14"/>
    <s v="312 Administratie, controle, commissies, jury's..."/>
    <s v="312 Administration, contrôle, commissions, jurys..."/>
    <x v="6"/>
    <n v="6.6"/>
  </r>
  <r>
    <s v="Personeel EGOV"/>
    <s v="Personnel EGOV"/>
    <s v="462101121120"/>
    <s v="11  FEDERAAL WETENSCHAPSBELEID"/>
    <x v="1"/>
    <n v="69"/>
    <n v="55"/>
    <s v="11. Politieke en sociale systemen, structuren en processen"/>
    <x v="7"/>
    <s v="Federale overheid"/>
    <x v="2"/>
    <x v="14"/>
    <s v="410 O&amp;O-programma's en -projecten (subsidies en terugvorderbare voorschotten)"/>
    <s v="410 Programmes et projets de R&amp;D (subventions et avances récupérables)"/>
    <x v="0"/>
    <n v="37.950000000000003"/>
  </r>
  <r>
    <s v="Promotie wetenschapsbeleid"/>
    <s v="Promotion politique scientifique"/>
    <s v="462101121121"/>
    <s v="11  FEDERAAL WETENSCHAPSBELEID"/>
    <x v="1"/>
    <n v="70"/>
    <n v="55"/>
    <s v="11. Politieke en sociale systemen, structuren en processen"/>
    <x v="7"/>
    <s v="Federale overheid"/>
    <x v="2"/>
    <x v="14"/>
    <s v="312 Administratie, controle, commissies, jury's..."/>
    <s v="312 Administration, contrôle, commissions, jurys..."/>
    <x v="6"/>
    <n v="38.5"/>
  </r>
  <r>
    <s v="Duurzame goederen"/>
    <s v="Biens durables"/>
    <s v="462101742201"/>
    <s v="11  FEDERAAL WETENSCHAPSBELEID"/>
    <x v="1"/>
    <n v="51"/>
    <n v="55"/>
    <s v="11. Politieke en sociale systemen, structuren en processen"/>
    <x v="7"/>
    <s v="Federale overheid"/>
    <x v="2"/>
    <x v="14"/>
    <s v="312 Administratie, controle, commissies, jury's..."/>
    <s v="312 Administration, contrôle, commissions, jurys..."/>
    <x v="6"/>
    <n v="28.05"/>
  </r>
  <r>
    <s v="Investeringsuitgaven inzake de informatica"/>
    <s v="Dépenses d'investissement relatives à l'informatique"/>
    <s v="462101742204"/>
    <s v="11  FEDERAAL WETENSCHAPSBELEID"/>
    <x v="1"/>
    <n v="83"/>
    <n v="55"/>
    <s v="06. Industriële productie en technologie"/>
    <x v="0"/>
    <s v="Federale overheid"/>
    <x v="2"/>
    <x v="14"/>
    <s v="312 Administratie, controle, commissies, jury's..."/>
    <s v="312 Administration, contrôle, commissions, jurys..."/>
    <x v="6"/>
    <n v="45.65"/>
  </r>
  <r>
    <s v="Wetenschap voor duurzame ontwikkeling"/>
    <s v="Science pour développement durable"/>
    <s v="466011121117"/>
    <s v="11  FEDERAAL WETENSCHAPSBELEID"/>
    <x v="1"/>
    <n v="786"/>
    <n v="100"/>
    <s v="13. Algemene kennisvooruitgang: O&amp;O gefinancierd uit andere bronnen dan AUF"/>
    <x v="1"/>
    <s v="Federale overheid"/>
    <x v="2"/>
    <x v="14"/>
    <s v="324 Subsidies voor studies, enquêtes, expertise-contracten, onderzoekcontracten, acties n.e.g."/>
    <s v="324 Subventions pour études, enquêtes, contrats d'expertise, contrats de recherche, actions n.c.a."/>
    <x v="6"/>
    <n v="786"/>
  </r>
  <r>
    <s v="Beheer O&amp;O nationaal en IUAP"/>
    <s v="Gestion R&amp;D nationale et PAI"/>
    <s v="466011121118"/>
    <s v="11  FEDERAAL WETENSCHAPSBELEID"/>
    <x v="1"/>
    <n v="674"/>
    <n v="100"/>
    <s v="13. Algemene kennisvooruitgang: O&amp;O gefinancierd uit andere bronnen dan AUF"/>
    <x v="1"/>
    <s v="Federale overheid"/>
    <x v="2"/>
    <x v="14"/>
    <s v="430 IUAP - Interuniversitaire attractiepolen"/>
    <s v="430 PAI - Pôles d'Attraction interuniversitaires"/>
    <x v="0"/>
    <n v="674"/>
  </r>
  <r>
    <s v="Contrac-Regeringsinit O&amp;O nationaal - Deel ADBA"/>
    <s v="Cont-Impuls gouver R&amp;D national - Partie SACA"/>
    <s v="466011413051"/>
    <s v="11  FEDERAAL WETENSCHAPSBELEID"/>
    <x v="1"/>
    <n v="9625"/>
    <n v="20.084938007862799"/>
    <s v="01. Exploratie en exploitatie van het aardse milieu"/>
    <x v="8"/>
    <s v="Federale overheid"/>
    <x v="2"/>
    <x v="14"/>
    <s v="410 O&amp;O-programma's en -projecten (subsidies en terugvorderbare voorschotten)"/>
    <s v="410 Programmes et projets de R&amp;D (subventions et avances récupérables)"/>
    <x v="0"/>
    <n v="1933.1752832567945"/>
  </r>
  <r>
    <s v="Contrac-Regeringsinit O&amp;O nationaal - Deel ADBA"/>
    <s v="Cont-Impuls gouver R&amp;D national - Partie SACA"/>
    <s v="466011413051"/>
    <s v="11  FEDERAAL WETENSCHAPSBELEID"/>
    <x v="1"/>
    <n v="9625"/>
    <n v="8.4525274508028705"/>
    <s v="02. Milieubeheer en milieuzorg"/>
    <x v="9"/>
    <s v="Federale overheid"/>
    <x v="2"/>
    <x v="14"/>
    <s v="410 O&amp;O-programma's en -projecten (subsidies en terugvorderbare voorschotten)"/>
    <s v="410 Programmes et projets de R&amp;D (subventions et avances récupérables)"/>
    <x v="0"/>
    <n v="813.55576713977632"/>
  </r>
  <r>
    <s v="Contrac-Regeringsinit O&amp;O nationaal - Deel ADBA"/>
    <s v="Cont-Impuls gouver R&amp;D national - Partie SACA"/>
    <s v="466011413051"/>
    <s v="11  FEDERAAL WETENSCHAPSBELEID"/>
    <x v="1"/>
    <n v="9625"/>
    <n v="4.6057246357974204"/>
    <s v="03. Exploratie en exploitatie van de ruimte"/>
    <x v="10"/>
    <s v="Federale overheid"/>
    <x v="2"/>
    <x v="14"/>
    <s v="410 O&amp;O-programma's en -projecten (subsidies en terugvorderbare voorschotten)"/>
    <s v="410 Programmes et projets de R&amp;D (subventions et avances récupérables)"/>
    <x v="0"/>
    <n v="443.30099619550174"/>
  </r>
  <r>
    <s v="Contrac-Regeringsinit O&amp;O nationaal - Deel ADBA"/>
    <s v="Cont-Impuls gouver R&amp;D national - Partie SACA"/>
    <s v="466011413051"/>
    <s v="11  FEDERAAL WETENSCHAPSBELEID"/>
    <x v="1"/>
    <n v="9625"/>
    <n v="3.77393871572137"/>
    <s v="04. Transport, telecommunicatie en andere infrastructuur"/>
    <x v="11"/>
    <s v="Federale overheid"/>
    <x v="2"/>
    <x v="14"/>
    <s v="410 O&amp;O-programma's en -projecten (subsidies en terugvorderbare voorschotten)"/>
    <s v="410 Programmes et projets de R&amp;D (subventions et avances récupérables)"/>
    <x v="0"/>
    <n v="363.24160138818189"/>
  </r>
  <r>
    <s v="Contrac-Regeringsinit O&amp;O nationaal - Deel ADBA"/>
    <s v="Cont-Impuls gouver R&amp;D national - Partie SACA"/>
    <s v="466011413051"/>
    <s v="11  FEDERAAL WETENSCHAPSBELEID"/>
    <x v="1"/>
    <n v="9625"/>
    <n v="0.28018560734423498"/>
    <s v="07. Gezondheid"/>
    <x v="4"/>
    <s v="Federale overheid"/>
    <x v="2"/>
    <x v="14"/>
    <s v="410 O&amp;O-programma's en -projecten (subsidies en terugvorderbare voorschotten)"/>
    <s v="410 Programmes et projets de R&amp;D (subventions et avances récupérables)"/>
    <x v="0"/>
    <n v="26.967864706882615"/>
  </r>
  <r>
    <s v="Contrac-Regeringsinit O&amp;O nationaal - Deel ADBA"/>
    <s v="Cont-Impuls gouver R&amp;D national - Partie SACA"/>
    <s v="466011413051"/>
    <s v="11  FEDERAAL WETENSCHAPSBELEID"/>
    <x v="1"/>
    <n v="9625"/>
    <n v="14.2320419343308"/>
    <s v="10. Cultuur, recreatie, godsdienst en media"/>
    <x v="5"/>
    <s v="Federale overheid"/>
    <x v="2"/>
    <x v="14"/>
    <s v="410 O&amp;O-programma's en -projecten (subsidies en terugvorderbare voorschotten)"/>
    <s v="410 Programmes et projets de R&amp;D (subventions et avances récupérables)"/>
    <x v="0"/>
    <n v="1369.8340361793394"/>
  </r>
  <r>
    <s v="Contrac-Regeringsinit O&amp;O nationaal - Deel ADBA"/>
    <s v="Cont-Impuls gouver R&amp;D national - Partie SACA"/>
    <s v="466011413051"/>
    <s v="11  FEDERAAL WETENSCHAPSBELEID"/>
    <x v="1"/>
    <n v="9625"/>
    <n v="5.6856172238404099"/>
    <s v="11. Politieke en sociale systemen, structuren en processen"/>
    <x v="7"/>
    <s v="Federale overheid"/>
    <x v="2"/>
    <x v="14"/>
    <s v="410 O&amp;O-programma's en -projecten (subsidies en terugvorderbare voorschotten)"/>
    <s v="410 Programmes et projets de R&amp;D (subventions et avances récupérables)"/>
    <x v="0"/>
    <n v="547.24065779463945"/>
  </r>
  <r>
    <s v="Contrac-Regeringsinit O&amp;O nationaal - Deel ADBA"/>
    <s v="Cont-Impuls gouver R&amp;D national - Partie SACA"/>
    <s v="466011413051"/>
    <s v="11  FEDERAAL WETENSCHAPSBELEID"/>
    <x v="1"/>
    <n v="9625"/>
    <n v="42.8850264243002"/>
    <s v="13. Algemene kennisvooruitgang: O&amp;O gefinancierd uit andere bronnen dan AUF"/>
    <x v="1"/>
    <s v="Federale overheid"/>
    <x v="2"/>
    <x v="14"/>
    <s v="410 O&amp;O-programma's en -projecten (subsidies en terugvorderbare voorschotten)"/>
    <s v="410 Programmes et projets de R&amp;D (subventions et avances récupérables)"/>
    <x v="0"/>
    <n v="4127.6837933388942"/>
  </r>
  <r>
    <s v="Contrac-Regeringsinit O&amp;O nationaal - herstart- en transitieplan (deel ADBA)"/>
    <s v="Cont-Impuls gouver R&amp;D national - plan redém. et transit. (partie SACA)"/>
    <s v="466011413052"/>
    <s v="11  FEDERAAL WETENSCHAPSBELEID"/>
    <x v="1"/>
    <n v="2240"/>
    <n v="20.084938007862799"/>
    <s v="01. Exploratie en exploitatie van het aardse milieu"/>
    <x v="8"/>
    <s v="Federale overheid"/>
    <x v="2"/>
    <x v="14"/>
    <s v="410 O&amp;O-programma's en -projecten (subsidies en terugvorderbare voorschotten)"/>
    <s v="410 Programmes et projets de R&amp;D (subventions et avances récupérables)"/>
    <x v="0"/>
    <n v="449.90261137612674"/>
  </r>
  <r>
    <s v="Contrac-Regeringsinit O&amp;O nationaal - herstart- en transitieplan (deel ADBA)"/>
    <s v="Cont-Impuls gouver R&amp;D national - plan redém. et transit. (partie SACA)"/>
    <s v="466011413052"/>
    <s v="11  FEDERAAL WETENSCHAPSBELEID"/>
    <x v="1"/>
    <n v="2240"/>
    <n v="8.4525274508028705"/>
    <s v="02. Milieubeheer en milieuzorg"/>
    <x v="9"/>
    <s v="Federale overheid"/>
    <x v="2"/>
    <x v="14"/>
    <s v="410 O&amp;O-programma's en -projecten (subsidies en terugvorderbare voorschotten)"/>
    <s v="410 Programmes et projets de R&amp;D (subventions et avances récupérables)"/>
    <x v="0"/>
    <n v="189.3366148979843"/>
  </r>
  <r>
    <s v="Contrac-Regeringsinit O&amp;O nationaal - herstart- en transitieplan (deel ADBA)"/>
    <s v="Cont-Impuls gouver R&amp;D national - plan redém. et transit. (partie SACA)"/>
    <s v="466011413052"/>
    <s v="11  FEDERAAL WETENSCHAPSBELEID"/>
    <x v="1"/>
    <n v="2240"/>
    <n v="4.6057246357974204"/>
    <s v="03. Exploratie en exploitatie van de ruimte"/>
    <x v="10"/>
    <s v="Federale overheid"/>
    <x v="2"/>
    <x v="14"/>
    <s v="410 O&amp;O-programma's en -projecten (subsidies en terugvorderbare voorschotten)"/>
    <s v="410 Programmes et projets de R&amp;D (subventions et avances récupérables)"/>
    <x v="0"/>
    <n v="103.16823184186222"/>
  </r>
  <r>
    <s v="Contrac-Regeringsinit O&amp;O nationaal - herstart- en transitieplan (deel ADBA)"/>
    <s v="Cont-Impuls gouver R&amp;D national - plan redém. et transit. (partie SACA)"/>
    <s v="466011413052"/>
    <s v="11  FEDERAAL WETENSCHAPSBELEID"/>
    <x v="1"/>
    <n v="2240"/>
    <n v="3.77393871572137"/>
    <s v="04. Transport, telecommunicatie en andere infrastructuur"/>
    <x v="11"/>
    <s v="Federale overheid"/>
    <x v="2"/>
    <x v="14"/>
    <s v="410 O&amp;O-programma's en -projecten (subsidies en terugvorderbare voorschotten)"/>
    <s v="410 Programmes et projets de R&amp;D (subventions et avances récupérables)"/>
    <x v="0"/>
    <n v="84.536227232158694"/>
  </r>
  <r>
    <s v="Contrac-Regeringsinit O&amp;O nationaal - herstart- en transitieplan (deel ADBA)"/>
    <s v="Cont-Impuls gouver R&amp;D national - plan redém. et transit. (partie SACA)"/>
    <s v="466011413052"/>
    <s v="11  FEDERAAL WETENSCHAPSBELEID"/>
    <x v="1"/>
    <n v="2240"/>
    <n v="0.28018560734423498"/>
    <s v="07. Gezondheid"/>
    <x v="4"/>
    <s v="Federale overheid"/>
    <x v="2"/>
    <x v="14"/>
    <s v="410 O&amp;O-programma's en -projecten (subsidies en terugvorderbare voorschotten)"/>
    <s v="410 Programmes et projets de R&amp;D (subventions et avances récupérables)"/>
    <x v="0"/>
    <n v="6.2761576045108631"/>
  </r>
  <r>
    <s v="Contrac-Regeringsinit O&amp;O nationaal - herstart- en transitieplan (deel ADBA)"/>
    <s v="Cont-Impuls gouver R&amp;D national - plan redém. et transit. (partie SACA)"/>
    <s v="466011413052"/>
    <s v="11  FEDERAAL WETENSCHAPSBELEID"/>
    <x v="1"/>
    <n v="2240"/>
    <n v="14.2320419343308"/>
    <s v="10. Cultuur, recreatie, godsdienst en media"/>
    <x v="5"/>
    <s v="Federale overheid"/>
    <x v="2"/>
    <x v="14"/>
    <s v="410 O&amp;O-programma's en -projecten (subsidies en terugvorderbare voorschotten)"/>
    <s v="410 Programmes et projets de R&amp;D (subventions et avances récupérables)"/>
    <x v="0"/>
    <n v="318.79773932900991"/>
  </r>
  <r>
    <s v="Contrac-Regeringsinit O&amp;O nationaal - herstart- en transitieplan (deel ADBA)"/>
    <s v="Cont-Impuls gouver R&amp;D national - plan redém. et transit. (partie SACA)"/>
    <s v="466011413052"/>
    <s v="11  FEDERAAL WETENSCHAPSBELEID"/>
    <x v="1"/>
    <n v="2240"/>
    <n v="5.6856172238404099"/>
    <s v="11. Politieke en sociale systemen, structuren en processen"/>
    <x v="7"/>
    <s v="Federale overheid"/>
    <x v="2"/>
    <x v="14"/>
    <s v="410 O&amp;O-programma's en -projecten (subsidies en terugvorderbare voorschotten)"/>
    <s v="410 Programmes et projets de R&amp;D (subventions et avances récupérables)"/>
    <x v="0"/>
    <n v="127.35782581402518"/>
  </r>
  <r>
    <s v="Contrac-Regeringsinit O&amp;O nationaal - herstart- en transitieplan (deel ADBA)"/>
    <s v="Cont-Impuls gouver R&amp;D national - plan redém. et transit. (partie SACA)"/>
    <s v="466011413052"/>
    <s v="11  FEDERAAL WETENSCHAPSBELEID"/>
    <x v="1"/>
    <n v="2240"/>
    <n v="42.8850264243002"/>
    <s v="13. Algemene kennisvooruitgang: O&amp;O gefinancierd uit andere bronnen dan AUF"/>
    <x v="1"/>
    <s v="Federale overheid"/>
    <x v="2"/>
    <x v="14"/>
    <s v="410 O&amp;O-programma's en -projecten (subsidies en terugvorderbare voorschotten)"/>
    <s v="410 Programmes et projets de R&amp;D (subventions et avances récupérables)"/>
    <x v="0"/>
    <n v="960.62459190432446"/>
  </r>
  <r>
    <s v="Opdracht voor derden ABDA"/>
    <s v="Mission pour tiers partie SACA"/>
    <s v="466011413071"/>
    <s v="11  FEDERAAL WETENSCHAPSBELEID"/>
    <x v="1"/>
    <n v="194"/>
    <n v="100"/>
    <s v="11. Politieke en sociale systemen, structuren en processen"/>
    <x v="7"/>
    <s v="Federale overheid"/>
    <x v="2"/>
    <x v="14"/>
    <s v="314 Subsidies voor studies, enquêtes, onderzoek-contracten, acties n.e.g."/>
    <s v="314 Subventions pour études, enquêtes, contrats de recherche, actions n.c.a."/>
    <x v="6"/>
    <n v="194"/>
  </r>
  <r>
    <s v="Contrac-Regeringsinit O&amp;O nationaal - AOI"/>
    <s v="Cont-Impuls gouver R&amp;D national - OAP"/>
    <s v="466011414051"/>
    <s v="11  FEDERAAL WETENSCHAPSBELEID"/>
    <x v="1"/>
    <n v="2000"/>
    <n v="4.1672438086151598"/>
    <s v="01. Exploratie en exploitatie van het aardse milieu"/>
    <x v="8"/>
    <s v="Federale overheid"/>
    <x v="2"/>
    <x v="14"/>
    <s v="410 O&amp;O-programma's en -projecten (subsidies en terugvorderbare voorschotten)"/>
    <s v="410 Programmes et projets de R&amp;D (subventions et avances récupérables)"/>
    <x v="0"/>
    <n v="83.344876172303188"/>
  </r>
  <r>
    <s v="Contrac-Regeringsinit O&amp;O nationaal - AOI"/>
    <s v="Cont-Impuls gouver R&amp;D national - OAP"/>
    <s v="466011414051"/>
    <s v="11  FEDERAAL WETENSCHAPSBELEID"/>
    <x v="1"/>
    <n v="2000"/>
    <n v="5.2648730535589401"/>
    <s v="02. Milieubeheer en milieuzorg"/>
    <x v="9"/>
    <s v="Federale overheid"/>
    <x v="2"/>
    <x v="14"/>
    <s v="410 O&amp;O-programma's en -projecten (subsidies en terugvorderbare voorschotten)"/>
    <s v="410 Programmes et projets de R&amp;D (subventions et avances récupérables)"/>
    <x v="0"/>
    <n v="105.2974610711788"/>
  </r>
  <r>
    <s v="Contrac-Regeringsinit O&amp;O nationaal - AOI"/>
    <s v="Cont-Impuls gouver R&amp;D national - OAP"/>
    <s v="466011414051"/>
    <s v="11  FEDERAAL WETENSCHAPSBELEID"/>
    <x v="1"/>
    <n v="2000"/>
    <n v="26.624322937004901"/>
    <s v="07. Gezondheid"/>
    <x v="4"/>
    <s v="Federale overheid"/>
    <x v="2"/>
    <x v="14"/>
    <s v="410 O&amp;O-programma's en -projecten (subsidies en terugvorderbare voorschotten)"/>
    <s v="410 Programmes et projets de R&amp;D (subventions et avances récupérables)"/>
    <x v="0"/>
    <n v="532.48645874009799"/>
  </r>
  <r>
    <s v="Contrac-Regeringsinit O&amp;O nationaal - AOI"/>
    <s v="Cont-Impuls gouver R&amp;D national - OAP"/>
    <s v="466011414051"/>
    <s v="11  FEDERAAL WETENSCHAPSBELEID"/>
    <x v="1"/>
    <n v="2000"/>
    <n v="3.75610794185812"/>
    <s v="10. Cultuur, recreatie, godsdienst en media"/>
    <x v="5"/>
    <s v="Federale overheid"/>
    <x v="2"/>
    <x v="14"/>
    <s v="410 O&amp;O-programma's en -projecten (subsidies en terugvorderbare voorschotten)"/>
    <s v="410 Programmes et projets de R&amp;D (subventions et avances récupérables)"/>
    <x v="0"/>
    <n v="75.122158837162402"/>
  </r>
  <r>
    <s v="Contrac-Regeringsinit O&amp;O nationaal - AOI"/>
    <s v="Cont-Impuls gouver R&amp;D national - OAP"/>
    <s v="466011414051"/>
    <s v="11  FEDERAAL WETENSCHAPSBELEID"/>
    <x v="1"/>
    <n v="2000"/>
    <n v="5.0628817178263903"/>
    <s v="11. Politieke en sociale systemen, structuren en processen"/>
    <x v="7"/>
    <s v="Federale overheid"/>
    <x v="2"/>
    <x v="14"/>
    <s v="410 O&amp;O-programma's en -projecten (subsidies en terugvorderbare voorschotten)"/>
    <s v="410 Programmes et projets de R&amp;D (subventions et avances récupérables)"/>
    <x v="0"/>
    <n v="101.25763435652782"/>
  </r>
  <r>
    <s v="Contrac-Regeringsinit O&amp;O nationaal - AOI"/>
    <s v="Cont-Impuls gouver R&amp;D national - OAP"/>
    <s v="466011414051"/>
    <s v="11  FEDERAAL WETENSCHAPSBELEID"/>
    <x v="1"/>
    <n v="2000"/>
    <n v="55.124570541136499"/>
    <s v="13. Algemene kennisvooruitgang: O&amp;O gefinancierd uit andere bronnen dan AUF"/>
    <x v="1"/>
    <s v="Federale overheid"/>
    <x v="2"/>
    <x v="14"/>
    <s v="410 O&amp;O-programma's en -projecten (subsidies en terugvorderbare voorschotten)"/>
    <s v="410 Programmes et projets de R&amp;D (subventions et avances récupérables)"/>
    <x v="0"/>
    <n v="1102.4914108227299"/>
  </r>
  <r>
    <s v="Contrac-Regeringsinit O&amp;O nationaal"/>
    <s v="Cont-Impuls gouver R&amp;D national"/>
    <s v="466011450051"/>
    <s v="11  FEDERAAL WETENSCHAPSBELEID"/>
    <x v="1"/>
    <n v="27464"/>
    <n v="25.873878510520399"/>
    <s v="01. Exploratie en exploitatie van het aardse milieu"/>
    <x v="8"/>
    <s v="Federale overheid"/>
    <x v="2"/>
    <x v="14"/>
    <s v="410 O&amp;O-programma's en -projecten (subsidies en terugvorderbare voorschotten)"/>
    <s v="410 Programmes et projets de R&amp;D (subventions et avances récupérables)"/>
    <x v="0"/>
    <n v="7106.0019941293231"/>
  </r>
  <r>
    <s v="Contrac-Regeringsinit O&amp;O nationaal"/>
    <s v="Cont-Impuls gouver R&amp;D national"/>
    <s v="466011450051"/>
    <s v="11  FEDERAAL WETENSCHAPSBELEID"/>
    <x v="1"/>
    <n v="27464"/>
    <n v="8.6134492748371692"/>
    <s v="02. Milieubeheer en milieuzorg"/>
    <x v="9"/>
    <s v="Federale overheid"/>
    <x v="2"/>
    <x v="14"/>
    <s v="410 O&amp;O-programma's en -projecten (subsidies en terugvorderbare voorschotten)"/>
    <s v="410 Programmes et projets de R&amp;D (subventions et avances récupérables)"/>
    <x v="0"/>
    <n v="2365.5977088412801"/>
  </r>
  <r>
    <s v="Contrac-Regeringsinit O&amp;O nationaal"/>
    <s v="Cont-Impuls gouver R&amp;D national"/>
    <s v="466011450051"/>
    <s v="11  FEDERAAL WETENSCHAPSBELEID"/>
    <x v="1"/>
    <n v="27464"/>
    <n v="1.60510019236816"/>
    <s v="03. Exploratie en exploitatie van de ruimte"/>
    <x v="10"/>
    <s v="Federale overheid"/>
    <x v="2"/>
    <x v="14"/>
    <s v="410 O&amp;O-programma's en -projecten (subsidies en terugvorderbare voorschotten)"/>
    <s v="410 Programmes et projets de R&amp;D (subventions et avances récupérables)"/>
    <x v="0"/>
    <n v="440.82471683199145"/>
  </r>
  <r>
    <s v="Contrac-Regeringsinit O&amp;O nationaal"/>
    <s v="Cont-Impuls gouver R&amp;D national"/>
    <s v="466011450051"/>
    <s v="11  FEDERAAL WETENSCHAPSBELEID"/>
    <x v="1"/>
    <n v="27464"/>
    <n v="3.6652059390117899"/>
    <s v="07. Gezondheid"/>
    <x v="4"/>
    <s v="Federale overheid"/>
    <x v="2"/>
    <x v="14"/>
    <s v="410 O&amp;O-programma's en -projecten (subsidies en terugvorderbare voorschotten)"/>
    <s v="410 Programmes et projets de R&amp;D (subventions et avances récupérables)"/>
    <x v="0"/>
    <n v="1006.612159090198"/>
  </r>
  <r>
    <s v="Contrac-Regeringsinit O&amp;O nationaal"/>
    <s v="Cont-Impuls gouver R&amp;D national"/>
    <s v="466011450051"/>
    <s v="11  FEDERAAL WETENSCHAPSBELEID"/>
    <x v="1"/>
    <n v="27464"/>
    <n v="8.1323780387637896"/>
    <s v="10. Cultuur, recreatie, godsdienst en media"/>
    <x v="5"/>
    <s v="Federale overheid"/>
    <x v="2"/>
    <x v="14"/>
    <s v="410 O&amp;O-programma's en -projecten (subsidies en terugvorderbare voorschotten)"/>
    <s v="410 Programmes et projets de R&amp;D (subventions et avances récupérables)"/>
    <x v="0"/>
    <n v="2233.476304566087"/>
  </r>
  <r>
    <s v="Contrac-Regeringsinit O&amp;O nationaal"/>
    <s v="Cont-Impuls gouver R&amp;D national"/>
    <s v="466011450051"/>
    <s v="11  FEDERAAL WETENSCHAPSBELEID"/>
    <x v="1"/>
    <n v="27464"/>
    <n v="19.608297312166201"/>
    <s v="11. Politieke en sociale systemen, structuren en processen"/>
    <x v="7"/>
    <s v="Federale overheid"/>
    <x v="2"/>
    <x v="14"/>
    <s v="410 O&amp;O-programma's en -projecten (subsidies en terugvorderbare voorschotten)"/>
    <s v="410 Programmes et projets de R&amp;D (subventions et avances récupérables)"/>
    <x v="0"/>
    <n v="5385.2227738133261"/>
  </r>
  <r>
    <s v="Contrac-Regeringsinit O&amp;O nationaal"/>
    <s v="Cont-Impuls gouver R&amp;D national"/>
    <s v="466011450051"/>
    <s v="11  FEDERAAL WETENSCHAPSBELEID"/>
    <x v="1"/>
    <n v="27464"/>
    <n v="32.501690732332499"/>
    <s v="13. Algemene kennisvooruitgang: O&amp;O gefinancierd uit andere bronnen dan AUF"/>
    <x v="1"/>
    <s v="Federale overheid"/>
    <x v="2"/>
    <x v="14"/>
    <s v="410 O&amp;O-programma's en -projecten (subsidies en terugvorderbare voorschotten)"/>
    <s v="410 Programmes et projets de R&amp;D (subventions et avances récupérables)"/>
    <x v="0"/>
    <n v="8926.2643427277981"/>
  </r>
  <r>
    <s v="Contrac-Regeringsinit O&amp;O nationaal - herstart- en transitieplan"/>
    <s v="Cont-Impuls gouver R&amp;D national - plan redém. et transit."/>
    <s v="466011450052"/>
    <s v="11  FEDERAAL WETENSCHAPSBELEID"/>
    <x v="1"/>
    <n v="471"/>
    <n v="25.873878510520399"/>
    <s v="01. Exploratie en exploitatie van het aardse milieu"/>
    <x v="8"/>
    <s v="Federale overheid"/>
    <x v="2"/>
    <x v="14"/>
    <s v="410 O&amp;O-programma's en -projecten (subsidies en terugvorderbare voorschotten)"/>
    <s v="410 Programmes et projets de R&amp;D (subventions et avances récupérables)"/>
    <x v="0"/>
    <n v="121.86596778455109"/>
  </r>
  <r>
    <s v="Contrac-Regeringsinit O&amp;O nationaal - herstart- en transitieplan"/>
    <s v="Cont-Impuls gouver R&amp;D national - plan redém. et transit."/>
    <s v="466011450052"/>
    <s v="11  FEDERAAL WETENSCHAPSBELEID"/>
    <x v="1"/>
    <n v="471"/>
    <n v="8.6134492748371692"/>
    <s v="02. Milieubeheer en milieuzorg"/>
    <x v="9"/>
    <s v="Federale overheid"/>
    <x v="2"/>
    <x v="14"/>
    <s v="410 O&amp;O-programma's en -projecten (subsidies en terugvorderbare voorschotten)"/>
    <s v="410 Programmes et projets de R&amp;D (subventions et avances récupérables)"/>
    <x v="0"/>
    <n v="40.569346084483065"/>
  </r>
  <r>
    <s v="Contrac-Regeringsinit O&amp;O nationaal - herstart- en transitieplan"/>
    <s v="Cont-Impuls gouver R&amp;D national - plan redém. et transit."/>
    <s v="466011450052"/>
    <s v="11  FEDERAAL WETENSCHAPSBELEID"/>
    <x v="1"/>
    <n v="471"/>
    <n v="1.60510019236816"/>
    <s v="03. Exploratie en exploitatie van de ruimte"/>
    <x v="10"/>
    <s v="Federale overheid"/>
    <x v="2"/>
    <x v="14"/>
    <s v="410 O&amp;O-programma's en -projecten (subsidies en terugvorderbare voorschotten)"/>
    <s v="410 Programmes et projets de R&amp;D (subventions et avances récupérables)"/>
    <x v="0"/>
    <n v="7.5600219060540335"/>
  </r>
  <r>
    <s v="Contrac-Regeringsinit O&amp;O nationaal - herstart- en transitieplan"/>
    <s v="Cont-Impuls gouver R&amp;D national - plan redém. et transit."/>
    <s v="466011450052"/>
    <s v="11  FEDERAAL WETENSCHAPSBELEID"/>
    <x v="1"/>
    <n v="471"/>
    <n v="3.6652059390117899"/>
    <s v="07. Gezondheid"/>
    <x v="4"/>
    <s v="Federale overheid"/>
    <x v="2"/>
    <x v="14"/>
    <s v="410 O&amp;O-programma's en -projecten (subsidies en terugvorderbare voorschotten)"/>
    <s v="410 Programmes et projets de R&amp;D (subventions et avances récupérables)"/>
    <x v="0"/>
    <n v="17.263119972745532"/>
  </r>
  <r>
    <s v="Contrac-Regeringsinit O&amp;O nationaal - herstart- en transitieplan"/>
    <s v="Cont-Impuls gouver R&amp;D national - plan redém. et transit."/>
    <s v="466011450052"/>
    <s v="11  FEDERAAL WETENSCHAPSBELEID"/>
    <x v="1"/>
    <n v="471"/>
    <n v="8.1323780387637896"/>
    <s v="10. Cultuur, recreatie, godsdienst en media"/>
    <x v="5"/>
    <s v="Federale overheid"/>
    <x v="2"/>
    <x v="14"/>
    <s v="410 O&amp;O-programma's en -projecten (subsidies en terugvorderbare voorschotten)"/>
    <s v="410 Programmes et projets de R&amp;D (subventions et avances récupérables)"/>
    <x v="0"/>
    <n v="38.303500562577455"/>
  </r>
  <r>
    <s v="Contrac-Regeringsinit O&amp;O nationaal - herstart- en transitieplan"/>
    <s v="Cont-Impuls gouver R&amp;D national - plan redém. et transit."/>
    <s v="466011450052"/>
    <s v="11  FEDERAAL WETENSCHAPSBELEID"/>
    <x v="1"/>
    <n v="471"/>
    <n v="19.608297312166201"/>
    <s v="11. Politieke en sociale systemen, structuren en processen"/>
    <x v="7"/>
    <s v="Federale overheid"/>
    <x v="2"/>
    <x v="14"/>
    <s v="410 O&amp;O-programma's en -projecten (subsidies en terugvorderbare voorschotten)"/>
    <s v="410 Programmes et projets de R&amp;D (subventions et avances récupérables)"/>
    <x v="0"/>
    <n v="92.355080340302806"/>
  </r>
  <r>
    <s v="Contrac-Regeringsinit O&amp;O nationaal - herstart- en transitieplan"/>
    <s v="Cont-Impuls gouver R&amp;D national - plan redém. et transit."/>
    <s v="466011450052"/>
    <s v="11  FEDERAAL WETENSCHAPSBELEID"/>
    <x v="1"/>
    <n v="471"/>
    <n v="32.501690732332499"/>
    <s v="13. Algemene kennisvooruitgang: O&amp;O gefinancierd uit andere bronnen dan AUF"/>
    <x v="1"/>
    <s v="Federale overheid"/>
    <x v="2"/>
    <x v="14"/>
    <s v="410 O&amp;O-programma's en -projecten (subsidies en terugvorderbare voorschotten)"/>
    <s v="410 Programmes et projets de R&amp;D (subventions et avances récupérables)"/>
    <x v="0"/>
    <n v="153.08296334928608"/>
  </r>
  <r>
    <s v="Toelage academie voor de nationale commissies"/>
    <s v="Subv. Académie pour les commissions nationales"/>
    <s v="466013450005"/>
    <s v="11  FEDERAAL WETENSCHAPSBELEID"/>
    <x v="1"/>
    <n v="251"/>
    <n v="55"/>
    <s v="10. Cultuur, recreatie, godsdienst en media"/>
    <x v="5"/>
    <s v="Federale overheid"/>
    <x v="2"/>
    <x v="14"/>
    <s v="220 Academies"/>
    <s v="220 Académies"/>
    <x v="5"/>
    <n v="138.05000000000001"/>
  </r>
  <r>
    <s v="Dekken van de O&amp;O uitgaven van vliegtuig AIRBUS"/>
    <s v="Couverture des dépenses de R&amp;D des avions AIRBUS"/>
    <s v="466014512201"/>
    <s v="11  FEDERAAL WETENSCHAPSBELEID"/>
    <x v="1"/>
    <n v="5057"/>
    <n v="100"/>
    <s v="06. Industriële productie en technologie"/>
    <x v="0"/>
    <s v="Federale overheid"/>
    <x v="2"/>
    <x v="14"/>
    <s v="625 Fonds bestemd voor de financiering van het industrieel onderzoek (subsidies en terugvorderbare voorschotten)"/>
    <s v="625 Fonds destiné au financement de la recherche industrielle (subventions et avances récupérables)"/>
    <x v="1"/>
    <n v="5057"/>
  </r>
  <r>
    <s v="Dotatie  DWTI"/>
    <s v="Dotation SIST"/>
    <s v="466015413001"/>
    <s v="11  FEDERAAL WETENSCHAPSBELEID"/>
    <x v="1"/>
    <n v="26"/>
    <n v="55"/>
    <s v="10. Cultuur, recreatie, godsdienst en media"/>
    <x v="5"/>
    <s v="Federale overheid"/>
    <x v="2"/>
    <x v="14"/>
    <s v="323 Subsidies aan instellingen en verenigingen n.e.g."/>
    <s v="323 Subventions aux institutions et associations n.c.a."/>
    <x v="6"/>
    <n v="14.3"/>
  </r>
  <r>
    <s v="Dotatie  Belnet"/>
    <s v="Dotation Belnet"/>
    <s v="466015413002"/>
    <s v="11  FEDERAAL WETENSCHAPSBELEID"/>
    <x v="1"/>
    <n v="9081"/>
    <n v="55"/>
    <s v="04. Transport, telecommunicatie en andere infrastructuur"/>
    <x v="11"/>
    <s v="Federale overheid"/>
    <x v="2"/>
    <x v="14"/>
    <s v="323 Subsidies aan instellingen en verenigingen n.e.g."/>
    <s v="323 Subventions aux institutions et associations n.c.a."/>
    <x v="6"/>
    <n v="4994.55"/>
  </r>
  <r>
    <s v="Dotatie Poolsecretariaat"/>
    <s v="Dotation Secrétariat polaire"/>
    <s v="466015413003"/>
    <s v="11  FEDERAAL WETENSCHAPSBELEID"/>
    <x v="1"/>
    <n v="3465"/>
    <n v="55"/>
    <s v="01. Exploratie en exploitatie van het aardse milieu"/>
    <x v="8"/>
    <s v="Federale overheid"/>
    <x v="2"/>
    <x v="14"/>
    <s v="410 O&amp;O-programma's en -projecten (subsidies en terugvorderbare voorschotten)"/>
    <s v="410 Programmes et projets de R&amp;D (subventions et avances récupérables)"/>
    <x v="0"/>
    <n v="1905.75"/>
  </r>
  <r>
    <s v="Dotatie aan de ivzw MYRRHA"/>
    <s v="Dotation à l'aisbl MYRRHA"/>
    <s v="466016330001"/>
    <s v="11  FEDERAAL WETENSCHAPSBELEID"/>
    <x v="1"/>
    <n v="32600"/>
    <n v="55"/>
    <s v="05. Energie"/>
    <x v="12"/>
    <s v="Federale overheid"/>
    <x v="2"/>
    <x v="14"/>
    <s v="233 SCK - Studiecentrum voor Kernenergie"/>
    <s v="233 CEN - Centre d'études de l'énergie nucléaire"/>
    <x v="5"/>
    <n v="17930"/>
  </r>
  <r>
    <s v="Toelage SCK (Project MYRRHA)"/>
    <s v="Dotation au CEN (Projet MYRRHA)"/>
    <s v="466016414040"/>
    <s v="11  FEDERAAL WETENSCHAPSBELEID"/>
    <x v="1"/>
    <n v="10490"/>
    <n v="55"/>
    <s v="05. Energie"/>
    <x v="12"/>
    <s v="Federale overheid"/>
    <x v="2"/>
    <x v="14"/>
    <s v="233 SCK - Studiecentrum voor Kernenergie"/>
    <s v="233 CEN - Centre d'études de l'énergie nucléaire"/>
    <x v="5"/>
    <n v="5769.5"/>
  </r>
  <r>
    <s v="Beheer van O&amp;O internationaal"/>
    <s v="Gestion de la R&amp;D international"/>
    <s v="466021121119"/>
    <s v="11  FEDERAAL WETENSCHAPSBELEID"/>
    <x v="1"/>
    <n v="137"/>
    <n v="55"/>
    <s v="03. Exploratie en exploitatie van de ruimte"/>
    <x v="10"/>
    <s v="Federale overheid"/>
    <x v="2"/>
    <x v="14"/>
    <s v="710 Ruimteprogramma's en -organisaties"/>
    <s v="710 Programmes et organisations dans le domaine de l'espace"/>
    <x v="3"/>
    <n v="75.349999999999994"/>
  </r>
  <r>
    <s v="Contrac-Regeringsinit O&amp;O internationaal - Deel ADBA"/>
    <s v="Cont-Impuls gouver R&amp;D international - Partie SACA"/>
    <s v="466021413057"/>
    <s v="11  FEDERAAL WETENSCHAPSBELEID"/>
    <x v="1"/>
    <n v="850"/>
    <n v="14.405317328044401"/>
    <s v="01. Exploratie en exploitatie van het aardse milieu"/>
    <x v="8"/>
    <s v="Federale overheid"/>
    <x v="2"/>
    <x v="14"/>
    <s v="730 Andere programma's en projecten op internationaal vlak"/>
    <s v="730 Autres programmes et projets au niveau international"/>
    <x v="3"/>
    <n v="122.4451972883774"/>
  </r>
  <r>
    <s v="Contrac-Regeringsinit O&amp;O internationaal - Deel ADBA"/>
    <s v="Cont-Impuls gouver R&amp;D international - Partie SACA"/>
    <s v="466021413057"/>
    <s v="11  FEDERAAL WETENSCHAPSBELEID"/>
    <x v="1"/>
    <n v="850"/>
    <n v="69.365482365279902"/>
    <s v="02. Milieubeheer en milieuzorg"/>
    <x v="9"/>
    <s v="Federale overheid"/>
    <x v="2"/>
    <x v="14"/>
    <s v="730 Andere programma's en projecten op internationaal vlak"/>
    <s v="730 Autres programmes et projets au niveau international"/>
    <x v="3"/>
    <n v="589.60660010487913"/>
  </r>
  <r>
    <s v="Contrac-Regeringsinit O&amp;O internationaal - Deel ADBA"/>
    <s v="Cont-Impuls gouver R&amp;D international - Partie SACA"/>
    <s v="466021413057"/>
    <s v="11  FEDERAAL WETENSCHAPSBELEID"/>
    <x v="1"/>
    <n v="850"/>
    <n v="5.2157183429126199"/>
    <s v="10. Cultuur, recreatie, godsdienst en media"/>
    <x v="5"/>
    <s v="Federale overheid"/>
    <x v="2"/>
    <x v="14"/>
    <s v="730 Andere programma's en projecten op internationaal vlak"/>
    <s v="730 Autres programmes et projets au niveau international"/>
    <x v="3"/>
    <n v="44.333605914757271"/>
  </r>
  <r>
    <s v="Contrac-Regeringsinit O&amp;O internationaal - Deel ADBA"/>
    <s v="Cont-Impuls gouver R&amp;D international - Partie SACA"/>
    <s v="466021413057"/>
    <s v="11  FEDERAAL WETENSCHAPSBELEID"/>
    <x v="1"/>
    <n v="850"/>
    <n v="5.7954947049976697"/>
    <s v="11. Politieke en sociale systemen, structuren en processen"/>
    <x v="7"/>
    <s v="Federale overheid"/>
    <x v="2"/>
    <x v="14"/>
    <s v="730 Andere programma's en projecten op internationaal vlak"/>
    <s v="730 Autres programmes et projets au niveau international"/>
    <x v="3"/>
    <n v="49.26170499248019"/>
  </r>
  <r>
    <s v="Contrac-Regeringsinit O&amp;O internationaal - Deel ADBA"/>
    <s v="Cont-Impuls gouver R&amp;D international - Partie SACA"/>
    <s v="466021413057"/>
    <s v="11  FEDERAAL WETENSCHAPSBELEID"/>
    <x v="1"/>
    <n v="850"/>
    <n v="0.57977636208504901"/>
    <s v="12. Algemene kennisvooruitgang: O&amp;O gefinancierd uit algemene universiteitsfondsen (AUF)"/>
    <x v="3"/>
    <s v="Federale overheid"/>
    <x v="2"/>
    <x v="14"/>
    <s v="730 Andere programma's en projecten op internationaal vlak"/>
    <s v="730 Autres programmes et projets au niveau international"/>
    <x v="3"/>
    <n v="4.9280990777229166"/>
  </r>
  <r>
    <s v="Contrac-Regeringsinit O&amp;O internationaal - Deel ADBA"/>
    <s v="Cont-Impuls gouver R&amp;D international - Partie SACA"/>
    <s v="466021413057"/>
    <s v="11  FEDERAAL WETENSCHAPSBELEID"/>
    <x v="1"/>
    <n v="850"/>
    <n v="4.6382108966803903"/>
    <s v="13. Algemene kennisvooruitgang: O&amp;O gefinancierd uit andere bronnen dan AUF"/>
    <x v="1"/>
    <s v="Federale overheid"/>
    <x v="2"/>
    <x v="14"/>
    <s v="730 Andere programma's en projecten op internationaal vlak"/>
    <s v="730 Autres programmes et projets au niveau international"/>
    <x v="3"/>
    <n v="39.424792621783318"/>
  </r>
  <r>
    <s v="Contracten - O&amp;O - internationaal"/>
    <s v="Contrats - R&amp;D - international"/>
    <s v="466021450057"/>
    <s v="11  FEDERAAL WETENSCHAPSBELEID"/>
    <x v="1"/>
    <n v="1271"/>
    <n v="76.501498204677105"/>
    <s v="02. Milieubeheer en milieuzorg"/>
    <x v="9"/>
    <s v="Federale overheid"/>
    <x v="2"/>
    <x v="14"/>
    <s v="730 Andere programma's en projecten op internationaal vlak"/>
    <s v="730 Autres programmes et projets au niveau international"/>
    <x v="3"/>
    <n v="972.33404218144597"/>
  </r>
  <r>
    <s v="Contracten - O&amp;O - internationaal"/>
    <s v="Contrats - R&amp;D - international"/>
    <s v="466021450057"/>
    <s v="11  FEDERAAL WETENSCHAPSBELEID"/>
    <x v="1"/>
    <n v="1271"/>
    <n v="6.3347849770293996"/>
    <s v="10. Cultuur, recreatie, godsdienst en media"/>
    <x v="5"/>
    <s v="Federale overheid"/>
    <x v="2"/>
    <x v="14"/>
    <s v="730 Andere programma's en projecten op internationaal vlak"/>
    <s v="730 Autres programmes et projets au niveau international"/>
    <x v="3"/>
    <n v="80.515117058043671"/>
  </r>
  <r>
    <s v="Contracten - O&amp;O - internationaal"/>
    <s v="Contrats - R&amp;D - international"/>
    <s v="466021450057"/>
    <s v="11  FEDERAAL WETENSCHAPSBELEID"/>
    <x v="1"/>
    <n v="1271"/>
    <n v="10.268331400818999"/>
    <s v="11. Politieke en sociale systemen, structuren en processen"/>
    <x v="7"/>
    <s v="Federale overheid"/>
    <x v="2"/>
    <x v="14"/>
    <s v="730 Andere programma's en projecten op internationaal vlak"/>
    <s v="730 Autres programmes et projets au niveau international"/>
    <x v="3"/>
    <n v="130.51049210440948"/>
  </r>
  <r>
    <s v="Contracten - O&amp;O - internationaal"/>
    <s v="Contrats - R&amp;D - international"/>
    <s v="466021450057"/>
    <s v="11  FEDERAAL WETENSCHAPSBELEID"/>
    <x v="1"/>
    <n v="1271"/>
    <n v="0.76615393527494202"/>
    <s v="12. Algemene kennisvooruitgang: O&amp;O gefinancierd uit algemene universiteitsfondsen (AUF)"/>
    <x v="3"/>
    <s v="Federale overheid"/>
    <x v="2"/>
    <x v="14"/>
    <s v="730 Andere programma's en projecten op internationaal vlak"/>
    <s v="730 Autres programmes et projets au niveau international"/>
    <x v="3"/>
    <n v="9.7378165173445126"/>
  </r>
  <r>
    <s v="Contracten - O&amp;O - internationaal"/>
    <s v="Contrats - R&amp;D - international"/>
    <s v="466021450057"/>
    <s v="11  FEDERAAL WETENSCHAPSBELEID"/>
    <x v="1"/>
    <n v="1271"/>
    <n v="6.12923148219953"/>
    <s v="13. Algemene kennisvooruitgang: O&amp;O gefinancierd uit andere bronnen dan AUF"/>
    <x v="1"/>
    <s v="Federale overheid"/>
    <x v="2"/>
    <x v="14"/>
    <s v="730 Andere programma's en projecten op internationaal vlak"/>
    <s v="730 Autres programmes et projets au niveau international"/>
    <x v="3"/>
    <n v="77.90253213875603"/>
  </r>
  <r>
    <s v="Federale ondersteuning vh ruimtevaartonderzoek en operationele steun"/>
    <s v="Soutien fédéral à la recherche spatiale et appui opérationnel"/>
    <s v="466022121121"/>
    <s v="11  FEDERAAL WETENSCHAPSBELEID"/>
    <x v="1"/>
    <n v="405"/>
    <n v="100"/>
    <s v="03. Exploratie en exploitatie van de ruimte"/>
    <x v="10"/>
    <s v="Federale overheid"/>
    <x v="2"/>
    <x v="14"/>
    <s v="710 Ruimteprogramma's en -organisaties"/>
    <s v="710 Programmes et organisations dans le domaine de l'espace"/>
    <x v="3"/>
    <n v="405"/>
  </r>
  <r>
    <s v="Beheer van Ruimte"/>
    <s v="Gestion du spacial"/>
    <s v="466022121122"/>
    <s v="11  FEDERAAL WETENSCHAPSBELEID"/>
    <x v="1"/>
    <n v="419"/>
    <n v="100"/>
    <s v="03. Exploratie en exploitatie van de ruimte"/>
    <x v="10"/>
    <s v="Federale overheid"/>
    <x v="2"/>
    <x v="14"/>
    <s v="710 Ruimteprogramma's en -organisaties"/>
    <s v="710 Programmes et organisations dans le domaine de l'espace"/>
    <x v="3"/>
    <n v="419"/>
  </r>
  <r>
    <s v="ESA-ruimtevaartprogramma's"/>
    <s v="Programmes spatiaux ASE"/>
    <s v="466022354012"/>
    <s v="11  FEDERAAL WETENSCHAPSBELEID"/>
    <x v="1"/>
    <n v="256122"/>
    <n v="100"/>
    <s v="03. Exploratie en exploitatie van de ruimte"/>
    <x v="10"/>
    <s v="Federale overheid"/>
    <x v="2"/>
    <x v="14"/>
    <s v="710 Ruimteprogramma's en -organisaties"/>
    <s v="710 Programmes et organisations dans le domaine de l'espace"/>
    <x v="3"/>
    <n v="256122"/>
  </r>
  <r>
    <s v="Intergouvermentele organisaties gelinkt aan de ruimtevaart"/>
    <s v="Organisations intergouvermentales liées au spatial"/>
    <s v="466022354022"/>
    <s v="11  FEDERAAL WETENSCHAPSBELEID"/>
    <x v="1"/>
    <n v="18890"/>
    <n v="68.381585192216406"/>
    <s v="01. Exploratie en exploitatie van het aardse milieu"/>
    <x v="8"/>
    <s v="Federale overheid"/>
    <x v="2"/>
    <x v="14"/>
    <s v="710 Ruimteprogramma's en -organisaties"/>
    <s v="710 Programmes et organisations dans le domaine de l'espace"/>
    <x v="3"/>
    <n v="12917.281442809681"/>
  </r>
  <r>
    <s v="Intergouvermentele organisaties gelinkt aan de ruimtevaart"/>
    <s v="Organisations intergouvermentales liées au spatial"/>
    <s v="466022354022"/>
    <s v="11  FEDERAAL WETENSCHAPSBELEID"/>
    <x v="1"/>
    <n v="18890"/>
    <n v="31.618414807783601"/>
    <s v="03. Exploratie en exploitatie van de ruimte"/>
    <x v="10"/>
    <s v="Federale overheid"/>
    <x v="2"/>
    <x v="14"/>
    <s v="710 Ruimteprogramma's en -organisaties"/>
    <s v="710 Programmes et organisations dans le domaine de l'espace"/>
    <x v="3"/>
    <n v="5972.7185571903219"/>
  </r>
  <r>
    <s v="Fedondersteun ruimtevaart - Deel ADBA"/>
    <s v="Soutien fed rech spatiale - Partie SACA"/>
    <s v="466022413021"/>
    <s v="11  FEDERAAL WETENSCHAPSBELEID"/>
    <x v="1"/>
    <n v="14"/>
    <n v="100"/>
    <s v="03. Exploratie en exploitatie van de ruimte"/>
    <x v="10"/>
    <s v="Federale overheid"/>
    <x v="2"/>
    <x v="14"/>
    <s v="710 Ruimteprogramma's en -organisaties"/>
    <s v="710 Programmes et organisations dans le domaine de l'espace"/>
    <x v="3"/>
    <n v="14"/>
  </r>
  <r>
    <s v="Federale ondersteuning ruimtevaart"/>
    <s v="Soutien fédérale spatiale"/>
    <s v="466022450021"/>
    <s v="11  FEDERAAL WETENSCHAPSBELEID"/>
    <x v="1"/>
    <n v="955"/>
    <n v="100"/>
    <s v="03. Exploratie en exploitatie van de ruimte"/>
    <x v="10"/>
    <s v="Federale overheid"/>
    <x v="2"/>
    <x v="14"/>
    <s v="710 Ruimteprogramma's en -organisaties"/>
    <s v="710 Programmes et organisations dans le domaine de l'espace"/>
    <x v="3"/>
    <n v="955"/>
  </r>
  <r>
    <s v="Ruimtevaartprogramma's buiten ESA"/>
    <s v="Programmes spatiaux hors ASE"/>
    <s v="466022544161"/>
    <s v="11  FEDERAAL WETENSCHAPSBELEID"/>
    <x v="1"/>
    <n v="3752"/>
    <n v="100"/>
    <s v="03. Exploratie en exploitatie van de ruimte"/>
    <x v="10"/>
    <s v="Federale overheid"/>
    <x v="2"/>
    <x v="14"/>
    <s v="710 Ruimteprogramma's en -organisaties"/>
    <s v="710 Programmes et organisations dans le domaine de l'espace"/>
    <x v="3"/>
    <n v="3752"/>
  </r>
  <r>
    <s v="Von Karman  Instituut"/>
    <s v="Institut Von Karman"/>
    <s v="466023354001"/>
    <s v="11  FEDERAAL WETENSCHAPSBELEID"/>
    <x v="1"/>
    <n v="2575"/>
    <n v="100"/>
    <s v="04. Transport, telecommunicatie en andere infrastructuur"/>
    <x v="11"/>
    <s v="Federale overheid"/>
    <x v="2"/>
    <x v="14"/>
    <s v="720 Andere Belgische bijdragen aan internationale organisaties, instellingen en verenigingen"/>
    <s v="720 Autres contributions belges aux organisations, institutions et associations internationales"/>
    <x v="3"/>
    <n v="2575"/>
  </r>
  <r>
    <s v="Secretariaten EUREKA (techn. + audiovis.)"/>
    <s v="Secrétariats EUREKA (techn. + audiovis.)"/>
    <s v="466023354002"/>
    <s v="11  FEDERAAL WETENSCHAPSBELEID"/>
    <x v="1"/>
    <n v="614"/>
    <n v="55"/>
    <s v="06. Industriële productie en technologie"/>
    <x v="0"/>
    <s v="Federale overheid"/>
    <x v="2"/>
    <x v="14"/>
    <s v="720 Andere Belgische bijdragen aan internationale organisaties, instellingen en verenigingen"/>
    <s v="720 Autres contributions belges aux organisations, institutions et associations internationales"/>
    <x v="3"/>
    <n v="337.7"/>
  </r>
  <r>
    <s v="Intergouvernementele organisaties"/>
    <s v="Organisations intergouvernementales"/>
    <s v="466023354021"/>
    <s v="11  FEDERAAL WETENSCHAPSBELEID"/>
    <x v="1"/>
    <n v="9030"/>
    <n v="6.3329009760197899"/>
    <s v="01. Exploratie en exploitatie van het aardse milieu"/>
    <x v="8"/>
    <s v="Federale overheid"/>
    <x v="2"/>
    <x v="14"/>
    <s v="720 Andere Belgische bijdragen aan internationale organisaties, instellingen en verenigingen"/>
    <s v="720 Autres contributions belges aux organisations, institutions et associations internationales"/>
    <x v="3"/>
    <n v="571.86095813458701"/>
  </r>
  <r>
    <s v="Intergouvernementele organisaties"/>
    <s v="Organisations intergouvernementales"/>
    <s v="466023354021"/>
    <s v="11  FEDERAAL WETENSCHAPSBELEID"/>
    <x v="1"/>
    <n v="9030"/>
    <n v="93.667099023980199"/>
    <s v="13. Algemene kennisvooruitgang: O&amp;O gefinancierd uit andere bronnen dan AUF"/>
    <x v="1"/>
    <s v="Federale overheid"/>
    <x v="2"/>
    <x v="14"/>
    <s v="720 Andere Belgische bijdragen aan internationale organisaties, instellingen en verenigingen"/>
    <s v="720 Autres contributions belges aux organisations, institutions et associations internationales"/>
    <x v="3"/>
    <n v="8458.1390418654119"/>
  </r>
  <r>
    <s v="Internationale organisaties"/>
    <s v="Organisations internationales"/>
    <s v="466023354022"/>
    <s v="11  FEDERAAL WETENSCHAPSBELEID"/>
    <x v="1"/>
    <n v="256"/>
    <n v="100"/>
    <s v="10. Cultuur, recreatie, godsdienst en media"/>
    <x v="5"/>
    <s v="Federale overheid"/>
    <x v="2"/>
    <x v="14"/>
    <s v="720 Andere Belgische bijdragen aan internationale organisaties, instellingen en verenigingen"/>
    <s v="720 Autres contributions belges aux organisations, institutions et associations internationales"/>
    <x v="3"/>
    <n v="256"/>
  </r>
  <r>
    <s v="Deelname van de Academiën en de daaraan verbonden organismen"/>
    <s v="Participation des Académies et org. qui y sont liés"/>
    <s v="466023354023"/>
    <s v="11  FEDERAAL WETENSCHAPSBELEID"/>
    <x v="1"/>
    <n v="257"/>
    <n v="100"/>
    <s v="10. Cultuur, recreatie, godsdienst en media"/>
    <x v="5"/>
    <s v="Federale overheid"/>
    <x v="2"/>
    <x v="14"/>
    <s v="720 Andere Belgische bijdragen aan internationale organisaties, instellingen en verenigingen"/>
    <s v="720 Autres contributions belges aux organisations, institutions et associations internationales"/>
    <x v="3"/>
    <n v="257"/>
  </r>
  <r>
    <s v="Toelage aan de IVZW Association of ERC Grantees"/>
    <s v="Subvention à l'AISBL Association of ERC Grantees"/>
    <s v="466023354024"/>
    <s v="11  FEDERAAL WETENSCHAPSBELEID"/>
    <x v="1"/>
    <n v="30"/>
    <n v="55"/>
    <s v="11. Politieke en sociale systemen, structuren en processen"/>
    <x v="7"/>
    <s v="Federale overheid"/>
    <x v="2"/>
    <x v="14"/>
    <s v="720 Andere Belgische bijdragen aan internationale organisaties, instellingen en verenigingen"/>
    <s v="720 Autres contributions belges aux organisations, institutions et associations internationales"/>
    <x v="3"/>
    <n v="16.5"/>
  </r>
  <r>
    <s v="Strategische investering Von Karman Instituut voor stromingsdynamica"/>
    <s v="Investissements stratégiques Institut von Karman de dynamique des fluides"/>
    <s v="466023544101"/>
    <s v="11  FEDERAAL WETENSCHAPSBELEID"/>
    <x v="1"/>
    <n v="2000"/>
    <n v="55"/>
    <s v="04. Transport, telecommunicatie en andere infrastructuur"/>
    <x v="11"/>
    <s v="Federale overheid"/>
    <x v="2"/>
    <x v="14"/>
    <s v="720 Andere Belgische bijdragen aan internationale organisaties, instellingen en verenigingen"/>
    <s v="720 Autres contributions belges aux organisations, institutions et associations internationales"/>
    <x v="3"/>
    <n v="1100"/>
  </r>
  <r>
    <s v="Toelage IVK - &quot;Hydrogen Test Facility&quot; project"/>
    <s v="Subside à l'IVK - Projet &quot;Hydrogen Test Facility&quot;"/>
    <s v="466023544102"/>
    <s v="11  FEDERAAL WETENSCHAPSBELEID"/>
    <x v="1"/>
    <n v="300"/>
    <n v="100"/>
    <s v="05. Energie"/>
    <x v="12"/>
    <s v="Federale overheid"/>
    <x v="2"/>
    <x v="14"/>
    <s v="211 Basisfinanciering, werking, investeringen van de WI"/>
    <s v="211 Financement de base, fonctionnement, investissements des IS"/>
    <x v="5"/>
    <n v="300"/>
  </r>
  <r>
    <s v="Dotatie 'Koninklijke Bibliotheek Albert I'"/>
    <s v="Dotation Bibliothèque royale Albert Ier"/>
    <s v="466031413010"/>
    <s v="11  FEDERAAL WETENSCHAPSBELEID"/>
    <x v="1"/>
    <n v="15918"/>
    <n v="55"/>
    <s v="10. Cultuur, recreatie, godsdienst en media"/>
    <x v="5"/>
    <s v="Federale overheid"/>
    <x v="2"/>
    <x v="14"/>
    <s v="211 Basisfinanciering, werking, investeringen van de WI"/>
    <s v="211 Financement de base, fonctionnement, investissements des IS"/>
    <x v="5"/>
    <n v="8754.9"/>
  </r>
  <r>
    <s v="Dotatie Algemeen rijksarchief"/>
    <s v="Dotation Archives générales du Royaume"/>
    <s v="466031413011"/>
    <s v="11  FEDERAAL WETENSCHAPSBELEID"/>
    <x v="1"/>
    <n v="15326"/>
    <n v="55"/>
    <s v="10. Cultuur, recreatie, godsdienst en media"/>
    <x v="5"/>
    <s v="Federale overheid"/>
    <x v="2"/>
    <x v="14"/>
    <s v="211 Basisfinanciering, werking, investeringen van de WI"/>
    <s v="211 Financement de base, fonctionnement, investissements des IS"/>
    <x v="5"/>
    <n v="8429.2999999999993"/>
  </r>
  <r>
    <s v="Dotatie KMI"/>
    <s v="Dotation IRM"/>
    <s v="466032413013"/>
    <s v="11  FEDERAAL WETENSCHAPSBELEID"/>
    <x v="1"/>
    <n v="9522"/>
    <n v="55"/>
    <s v="03. Exploratie en exploitatie van de ruimte"/>
    <x v="10"/>
    <s v="Federale overheid"/>
    <x v="2"/>
    <x v="14"/>
    <s v="211 Basisfinanciering, werking, investeringen van de WI"/>
    <s v="211 Financement de base, fonctionnement, investissements des IS"/>
    <x v="5"/>
    <n v="5237.1000000000004"/>
  </r>
  <r>
    <s v="Dotatie Belgisch Instituut voor Ruimte-aëronomie"/>
    <s v="Dotation Institut d'Aéronomie spatiale de Belgique"/>
    <s v="466032413014"/>
    <s v="11  FEDERAAL WETENSCHAPSBELEID"/>
    <x v="1"/>
    <n v="5322"/>
    <n v="55"/>
    <s v="03. Exploratie en exploitatie van de ruimte"/>
    <x v="10"/>
    <s v="Federale overheid"/>
    <x v="2"/>
    <x v="14"/>
    <s v="211 Basisfinanciering, werking, investeringen van de WI"/>
    <s v="211 Financement de base, fonctionnement, investissements des IS"/>
    <x v="5"/>
    <n v="2927.1"/>
  </r>
  <r>
    <s v="Dotatie Koninklijke Sterrenwacht"/>
    <s v="Dotation Observatoire Royal"/>
    <s v="466032413015"/>
    <s v="11  FEDERAAL WETENSCHAPSBELEID"/>
    <x v="1"/>
    <n v="6930"/>
    <n v="55"/>
    <s v="03. Exploratie en exploitatie van de ruimte"/>
    <x v="10"/>
    <s v="Federale overheid"/>
    <x v="2"/>
    <x v="14"/>
    <s v="211 Basisfinanciering, werking, investeringen van de WI"/>
    <s v="211 Financement de base, fonctionnement, investissements des IS"/>
    <x v="5"/>
    <n v="3811.5"/>
  </r>
  <r>
    <s v="Dotatie aan het KMI: beheer gemeenschappelijke sector"/>
    <s v="Dotation à l'IRM: gestion du secteur commun"/>
    <s v="466032413016"/>
    <s v="11  FEDERAAL WETENSCHAPSBELEID"/>
    <x v="1"/>
    <n v="1146"/>
    <n v="55"/>
    <s v="03. Exploratie en exploitatie van de ruimte"/>
    <x v="10"/>
    <s v="Federale overheid"/>
    <x v="2"/>
    <x v="14"/>
    <s v="211 Basisfinanciering, werking, investeringen van de WI"/>
    <s v="211 Financement de base, fonctionnement, investissements des IS"/>
    <x v="5"/>
    <n v="630.29999999999995"/>
  </r>
  <r>
    <s v="Specifieke dotatie KMI"/>
    <s v="Dotation spécifique IRM"/>
    <s v="466032413023"/>
    <s v="11  FEDERAAL WETENSCHAPSBELEID"/>
    <x v="1"/>
    <n v="343"/>
    <n v="55"/>
    <s v="03. Exploratie en exploitatie van de ruimte"/>
    <x v="10"/>
    <s v="Federale overheid"/>
    <x v="2"/>
    <x v="14"/>
    <s v="211 Basisfinanciering, werking, investeringen van de WI"/>
    <s v="211 Financement de base, fonctionnement, investissements des IS"/>
    <x v="5"/>
    <n v="188.65"/>
  </r>
  <r>
    <s v="Specifieke dotatie KSB"/>
    <s v="Dotation spécifique ORB"/>
    <s v="466032413024"/>
    <s v="11  FEDERAAL WETENSCHAPSBELEID"/>
    <x v="1"/>
    <n v="3146"/>
    <n v="55"/>
    <s v="03. Exploratie en exploitatie van de ruimte"/>
    <x v="10"/>
    <s v="Federale overheid"/>
    <x v="2"/>
    <x v="14"/>
    <s v="211 Basisfinanciering, werking, investeringen van de WI"/>
    <s v="211 Financement de base, fonctionnement, investissements des IS"/>
    <x v="5"/>
    <n v="1730.3"/>
  </r>
  <r>
    <s v="Specifieke dotatie KMI voor het Climate Center"/>
    <s v="Dotation spécifique IRM pour le Climate Center"/>
    <s v="466032413025"/>
    <s v="11  FEDERAAL WETENSCHAPSBELEID"/>
    <x v="1"/>
    <n v="2000"/>
    <n v="55"/>
    <s v="02. Milieubeheer en milieuzorg"/>
    <x v="9"/>
    <s v="Federale overheid"/>
    <x v="2"/>
    <x v="14"/>
    <s v="211 Basisfinanciering, werking, investeringen van de WI"/>
    <s v="211 Financement de base, fonctionnement, investissements des IS"/>
    <x v="5"/>
    <n v="1100"/>
  </r>
  <r>
    <s v="Dotatie Koninklijk Belgisch Instituut voor Natuurwetenschappen (KBIN)"/>
    <s v="Dotation Institut royal des Sciences naturelles de Belgique (IRSNB)"/>
    <s v="466033413017"/>
    <s v="11  FEDERAAL WETENSCHAPSBELEID"/>
    <x v="1"/>
    <n v="17961"/>
    <n v="55"/>
    <s v="13. Algemene kennisvooruitgang: O&amp;O gefinancierd uit andere bronnen dan AUF"/>
    <x v="1"/>
    <s v="Federale overheid"/>
    <x v="2"/>
    <x v="14"/>
    <s v="211 Basisfinanciering, werking, investeringen van de WI"/>
    <s v="211 Financement de base, fonctionnement, investissements des IS"/>
    <x v="5"/>
    <n v="9878.5499999999993"/>
  </r>
  <r>
    <s v="Dotatie Koninklijke Museum voor Midden Afrika (KMMA)"/>
    <s v="Dotation musée royal d' Afrique centrale (MRAC)"/>
    <s v="466033413018"/>
    <s v="11  FEDERAAL WETENSCHAPSBELEID"/>
    <x v="1"/>
    <n v="11027"/>
    <n v="55"/>
    <s v="13. Algemene kennisvooruitgang: O&amp;O gefinancierd uit andere bronnen dan AUF"/>
    <x v="1"/>
    <s v="Federale overheid"/>
    <x v="2"/>
    <x v="14"/>
    <s v="211 Basisfinanciering, werking, investeringen van de WI"/>
    <s v="211 Financement de base, fonctionnement, investissements des IS"/>
    <x v="5"/>
    <n v="6064.85"/>
  </r>
  <r>
    <s v="Specifieke dotatie KBIN"/>
    <s v="Dotation spécifique IRSNB"/>
    <s v="466033413025"/>
    <s v="11  FEDERAAL WETENSCHAPSBELEID"/>
    <x v="1"/>
    <n v="3485"/>
    <n v="55"/>
    <s v="13. Algemene kennisvooruitgang: O&amp;O gefinancierd uit andere bronnen dan AUF"/>
    <x v="1"/>
    <s v="Federale overheid"/>
    <x v="2"/>
    <x v="14"/>
    <s v="211 Basisfinanciering, werking, investeringen van de WI"/>
    <s v="211 Financement de base, fonctionnement, investissements des IS"/>
    <x v="5"/>
    <n v="1916.75"/>
  </r>
  <r>
    <s v="Toelage aan het  consortium MPVAqua"/>
    <s v="Subvention au consortium MPVAqua"/>
    <s v="466033512201"/>
    <s v="11  FEDERAAL WETENSCHAPSBELEID"/>
    <x v="1"/>
    <n v="500"/>
    <n v="100"/>
    <s v="05. Energie"/>
    <x v="12"/>
    <s v="Federale overheid"/>
    <x v="2"/>
    <x v="14"/>
    <s v="314 Subsidies voor studies, enquêtes, onderzoek-contracten, acties n.e.g."/>
    <s v="314 Subventions pour études, enquêtes, contrats de recherche, actions n.c.a."/>
    <x v="6"/>
    <n v="500"/>
  </r>
  <r>
    <s v="Dotatie Koninklijke Musea voor Kunst en Geschiedenis"/>
    <s v="Dotation Musées Royaux d'Art et d'Histoire"/>
    <s v="466034413019"/>
    <s v="11  FEDERAAL WETENSCHAPSBELEID"/>
    <x v="1"/>
    <n v="13635"/>
    <n v="55"/>
    <s v="10. Cultuur, recreatie, godsdienst en media"/>
    <x v="5"/>
    <s v="Federale overheid"/>
    <x v="2"/>
    <x v="14"/>
    <s v="211 Basisfinanciering, werking, investeringen van de WI"/>
    <s v="211 Financement de base, fonctionnement, investissements des IS"/>
    <x v="5"/>
    <n v="7499.25"/>
  </r>
  <r>
    <s v="Dotatie Koninklijke Musea voor Schone Kunsten"/>
    <s v="Dotation Musées Royaux des Beaux-Arts"/>
    <s v="466034413020"/>
    <s v="11  FEDERAAL WETENSCHAPSBELEID"/>
    <x v="1"/>
    <n v="11666"/>
    <n v="55"/>
    <s v="10. Cultuur, recreatie, godsdienst en media"/>
    <x v="5"/>
    <s v="Federale overheid"/>
    <x v="2"/>
    <x v="14"/>
    <s v="211 Basisfinanciering, werking, investeringen van de WI"/>
    <s v="211 Financement de base, fonctionnement, investissements des IS"/>
    <x v="5"/>
    <n v="6416.3"/>
  </r>
  <r>
    <s v="Dotatie Koninklijk Instituut voor het Kunstpatrimonium"/>
    <s v="Dotation Institut Royal du Patrimoine artistique"/>
    <s v="466034413022"/>
    <s v="11  FEDERAAL WETENSCHAPSBELEID"/>
    <x v="1"/>
    <n v="6157"/>
    <n v="55"/>
    <s v="10. Cultuur, recreatie, godsdienst en media"/>
    <x v="5"/>
    <s v="Federale overheid"/>
    <x v="2"/>
    <x v="14"/>
    <s v="211 Basisfinanciering, werking, investeringen van de WI"/>
    <s v="211 Financement de base, fonctionnement, investissements des IS"/>
    <x v="5"/>
    <n v="3386.35"/>
  </r>
  <r>
    <s v="ICCROM (International Centre for the Study of the _x000a_Preservation and Restoration of Cultural Property)"/>
    <s v="ICCROM (Centre international d'études pour la conservation et la restauration des biens culturels)"/>
    <s v="466035354010"/>
    <s v="11  FEDERAAL WETENSCHAPSBELEID"/>
    <x v="1"/>
    <n v="41"/>
    <n v="55"/>
    <s v="10. Cultuur, recreatie, godsdienst en media"/>
    <x v="5"/>
    <s v="Federale overheid"/>
    <x v="2"/>
    <x v="14"/>
    <s v="720 Andere Belgische bijdragen aan internationale organisaties, instellingen en verenigingen"/>
    <s v="720 Autres contributions belges aux organisations, institutions et associations internationales"/>
    <x v="3"/>
    <n v="22.55"/>
  </r>
  <r>
    <s v="VZW Belg. Centrum archeol. onderz. Griekenland"/>
    <s v="ASBL Centre belge recherche archéol. Grèce"/>
    <s v="466036330001"/>
    <s v="11  FEDERAAL WETENSCHAPSBELEID"/>
    <x v="1"/>
    <n v="70"/>
    <n v="55"/>
    <s v="10. Cultuur, recreatie, godsdienst en media"/>
    <x v="5"/>
    <s v="Federale overheid"/>
    <x v="2"/>
    <x v="14"/>
    <s v="323 Subsidies aan instellingen en verenigingen n.e.g."/>
    <s v="323 Subventions aux institutions et associations n.c.a."/>
    <x v="6"/>
    <n v="38.5"/>
  </r>
  <r>
    <s v="Toelage VZW &quot;Horizon 50-200&quot; (ex Culturele verspreiding van de KMKG)"/>
    <s v="Subvention ASBL &quot;Horizon 50-200&quot; (ex Diffusion culturelle des MRAH)"/>
    <s v="466036330002"/>
    <s v="11  FEDERAAL WETENSCHAPSBELEID"/>
    <x v="1"/>
    <n v="400"/>
    <n v="55"/>
    <s v="10. Cultuur, recreatie, godsdienst en media"/>
    <x v="5"/>
    <s v="Federale overheid"/>
    <x v="2"/>
    <x v="14"/>
    <s v="211 Basisfinanciering, werking, investeringen van de WI"/>
    <s v="211 Financement de base, fonctionnement, investissements des IS"/>
    <x v="5"/>
    <n v="220"/>
  </r>
  <r>
    <s v="Toelage VZW Kunstberg"/>
    <s v="Subvention à l'ASBL Mont des Arts"/>
    <s v="466036330003"/>
    <s v="11  FEDERAAL WETENSCHAPSBELEID"/>
    <x v="1"/>
    <n v="35"/>
    <n v="55"/>
    <s v="10. Cultuur, recreatie, godsdienst en media"/>
    <x v="5"/>
    <s v="Federale overheid"/>
    <x v="2"/>
    <x v="14"/>
    <s v="323 Subsidies aan instellingen en verenigingen n.e.g."/>
    <s v="323 Subventions aux institutions et associations n.c.a."/>
    <x v="6"/>
    <n v="19.25"/>
  </r>
  <r>
    <s v="Toelage aan het Koninklijk Belgisch Filmarchief"/>
    <s v="Subvention à la Cinémathèque royale de Belgique"/>
    <s v="466036414001"/>
    <s v="11  FEDERAAL WETENSCHAPSBELEID"/>
    <x v="1"/>
    <n v="3057"/>
    <n v="55"/>
    <s v="10. Cultuur, recreatie, godsdienst en media"/>
    <x v="5"/>
    <s v="Federale overheid"/>
    <x v="2"/>
    <x v="14"/>
    <s v="323 Subsidies aan instellingen en verenigingen n.e.g."/>
    <s v="323 Subventions aux institutions et associations n.c.a."/>
    <x v="6"/>
    <n v="1681.35"/>
  </r>
  <r>
    <s v="Bureautica-systeem/informatica FWI"/>
    <s v="Système bureautique/informatique ESF"/>
    <s v="466037121104"/>
    <s v="11  FEDERAAL WETENSCHAPSBELEID"/>
    <x v="1"/>
    <n v="70"/>
    <n v="55"/>
    <s v="10. Cultuur, recreatie, godsdienst en media"/>
    <x v="5"/>
    <s v="Federale overheid"/>
    <x v="2"/>
    <x v="14"/>
    <s v="212 Aanvullende financiering van de WI"/>
    <s v="212 Financement complémentaire des IS"/>
    <x v="5"/>
    <n v="38.5"/>
  </r>
  <r>
    <s v="Steunmaatregelen ten voordele van de FWI"/>
    <s v="Activités d'appui en faveur des ESF"/>
    <s v="466037121112"/>
    <s v="11  FEDERAAL WETENSCHAPSBELEID"/>
    <x v="1"/>
    <n v="499"/>
    <n v="55"/>
    <s v="10. Cultuur, recreatie, godsdienst en media"/>
    <x v="5"/>
    <s v="Federale overheid"/>
    <x v="2"/>
    <x v="14"/>
    <s v="212 Aanvullende financiering van de WI"/>
    <s v="212 Financement complémentaire des IS"/>
    <x v="5"/>
    <n v="274.45"/>
  </r>
  <r>
    <s v="Publiek-privé partnerschap digitalisering FWI's - bijkomende financiering"/>
    <s v="Partenariat public-privé digitalisation ESF - financement complémentaire"/>
    <s v="466037121117"/>
    <s v="11  FEDERAAL WETENSCHAPSBELEID"/>
    <x v="1"/>
    <n v="1625"/>
    <n v="55"/>
    <s v="10. Cultuur, recreatie, godsdienst en media"/>
    <x v="5"/>
    <s v="Federale overheid"/>
    <x v="2"/>
    <x v="14"/>
    <s v="321 Subsidies reizen, beurzen, congressen, publikaties, tentoonstellingen..."/>
    <s v="321 Subventions, voyages, bourses, congrès, publications, expositions..."/>
    <x v="6"/>
    <n v="893.75"/>
  </r>
  <r>
    <s v="Belgian American Educational Foundation"/>
    <s v="Belgian American Educational Foundation"/>
    <s v="466043330003"/>
    <s v="11  FEDERAAL WETENSCHAPSBELEID"/>
    <x v="1"/>
    <n v="47"/>
    <n v="100"/>
    <s v="09. Opvoeding"/>
    <x v="2"/>
    <s v="Federale overheid"/>
    <x v="2"/>
    <x v="14"/>
    <s v="720 Andere Belgische bijdragen aan internationale organisaties, instellingen en verenigingen"/>
    <s v="720 Autres contributions belges aux organisations, institutions et associations internationales"/>
    <x v="3"/>
    <n v="47"/>
  </r>
  <r>
    <s v="Bezold. niet-statutair personeel"/>
    <s v="Rémuner. personnel autre que statutaire"/>
    <s v="466051110004"/>
    <s v="11  FEDERAAL WETENSCHAPSBELEID"/>
    <x v="1"/>
    <n v="110"/>
    <n v="55"/>
    <s v="13. Algemene kennisvooruitgang: O&amp;O gefinancierd uit andere bronnen dan AUF"/>
    <x v="1"/>
    <s v="Federale overheid"/>
    <x v="2"/>
    <x v="14"/>
    <s v="730 Andere programma's en projecten op internationaal vlak"/>
    <s v="730 Autres programmes et projets au niveau international"/>
    <x v="3"/>
    <n v="60.5"/>
  </r>
  <r>
    <s v="Uitg. voorber., beheer en valorisatie van O&amp;O gefinancierd door inkomsten van het Fonds voor Europ. onderz."/>
    <s v="Dép. de préparat., gestion et valorisation de R&amp;D financées par des recettes du Fonds pour la rech. europ."/>
    <s v="466051121101"/>
    <s v="11  FEDERAAL WETENSCHAPSBELEID"/>
    <x v="1"/>
    <n v="438"/>
    <n v="100"/>
    <s v="13. Algemene kennisvooruitgang: O&amp;O gefinancierd uit andere bronnen dan AUF"/>
    <x v="1"/>
    <s v="Federale overheid"/>
    <x v="2"/>
    <x v="14"/>
    <s v="730 Andere programma's en projecten op internationaal vlak"/>
    <s v="730 Autres programmes et projets au niveau international"/>
    <x v="3"/>
    <n v="438"/>
  </r>
  <r>
    <s v="Diverse werkingsuitgaven m.b.t. de informatica"/>
    <s v="Dépenses diverses de fonctionnement relatives à l'informatique"/>
    <s v="466051121104"/>
    <s v="11  FEDERAAL WETENSCHAPSBELEID"/>
    <x v="1"/>
    <n v="25"/>
    <n v="55"/>
    <s v="13. Algemene kennisvooruitgang: O&amp;O gefinancierd uit andere bronnen dan AUF"/>
    <x v="1"/>
    <s v="Federale overheid"/>
    <x v="2"/>
    <x v="14"/>
    <s v="730 Andere programma's en projecten op internationaal vlak"/>
    <s v="730 Autres programmes et projets au niveau international"/>
    <x v="3"/>
    <n v="13.75"/>
  </r>
  <r>
    <s v="Personeel EGOV - Fonds Europ. Onderzoek"/>
    <s v="Personnel EGOV - Fonds pour la rech. europ."/>
    <s v="466051121120"/>
    <s v="11  FEDERAAL WETENSCHAPSBELEID"/>
    <x v="1"/>
    <n v="167"/>
    <n v="55"/>
    <s v="13. Algemene kennisvooruitgang: O&amp;O gefinancierd uit andere bronnen dan AUF"/>
    <x v="1"/>
    <s v="Federale overheid"/>
    <x v="2"/>
    <x v="14"/>
    <s v="730 Andere programma's en projecten op internationaal vlak"/>
    <s v="730 Autres programmes et projets au niveau international"/>
    <x v="3"/>
    <n v="91.85"/>
  </r>
  <r>
    <s v="Financ. studies, onderz., public. en opdrachten - gedeelte ADBA"/>
    <s v="Financ. d'études, de rech., de public. et de missions - partie SACA"/>
    <s v="466051413001"/>
    <s v="11  FEDERAAL WETENSCHAPSBELEID"/>
    <x v="1"/>
    <n v="98"/>
    <n v="100"/>
    <s v="13. Algemene kennisvooruitgang: O&amp;O gefinancierd uit andere bronnen dan AUF"/>
    <x v="1"/>
    <s v="Federale overheid"/>
    <x v="2"/>
    <x v="14"/>
    <s v="730 Andere programma's en projecten op internationaal vlak"/>
    <s v="730 Autres programmes et projets au niveau international"/>
    <x v="3"/>
    <n v="98"/>
  </r>
  <r>
    <s v="Uitgaven verbonden ad contracten, overeenkomsten en mandaten mbt de O&amp;O-programma's en -acties en gefinancierd door inkomsten vh Fonds voor Eur. onderz."/>
    <s v="Dépenses liées aux contrats, conventions et mandats relatifs aux programmes et actions de R&amp;D financées par des recettes du Fonds de recherche européen"/>
    <s v="466051450001"/>
    <s v="11  FEDERAAL WETENSCHAPSBELEID"/>
    <x v="1"/>
    <n v="233"/>
    <n v="100"/>
    <s v="13. Algemene kennisvooruitgang: O&amp;O gefinancierd uit andere bronnen dan AUF"/>
    <x v="1"/>
    <s v="Federale overheid"/>
    <x v="2"/>
    <x v="14"/>
    <s v="730 Andere programma's en projecten op internationaal vlak"/>
    <s v="730 Autres programmes et projets au niveau international"/>
    <x v="3"/>
    <n v="233"/>
  </r>
  <r>
    <s v="Investeringsuitgaven m.b.t. de informatica"/>
    <s v="Dépenses d'investissement relatives à l'informatique"/>
    <s v="466051742204"/>
    <s v="11  FEDERAAL WETENSCHAPSBELEID"/>
    <x v="1"/>
    <n v="5"/>
    <n v="55"/>
    <s v="13. Algemene kennisvooruitgang: O&amp;O gefinancierd uit andere bronnen dan AUF"/>
    <x v="1"/>
    <s v="Federale overheid"/>
    <x v="2"/>
    <x v="14"/>
    <s v="730 Andere programma's en projecten op internationaal vlak"/>
    <s v="730 Autres programmes et projets au niveau international"/>
    <x v="3"/>
    <n v="2.75"/>
  </r>
  <r>
    <s v="DKBUZA: Strategische Inzichten en Analyses"/>
    <s v="DKBUZA: Strategische Inzichten en Analyses"/>
    <s v="SA0-1SEA2BB-WT"/>
    <m/>
    <x v="0"/>
    <n v="428"/>
    <n v="100"/>
    <s v="11. Politieke en sociale systemen, structuren en processen"/>
    <x v="7"/>
    <s v="Vlaamse overheid"/>
    <x v="3"/>
    <x v="14"/>
    <s v="314 Subsidies voor studies, enquêtes, onderzoek-contracten, acties n.e.g."/>
    <s v="314 Subventions pour études, enquêtes, contrats de recherche, actions n.c.a."/>
    <x v="6"/>
    <n v="428"/>
  </r>
  <r>
    <s v="DKBUZA: Vlaamse Statistische Autoriteit"/>
    <s v="DKBUZA: Vlaamse Statistische Autoriteit"/>
    <s v="SA0-1SEA2BB-WT"/>
    <m/>
    <x v="0"/>
    <n v="1839"/>
    <n v="100"/>
    <s v="11. Politieke en sociale systemen, structuren en processen"/>
    <x v="7"/>
    <s v="Vlaamse overheid"/>
    <x v="3"/>
    <x v="14"/>
    <s v="314 Subsidies voor studies, enquêtes, onderzoek-contracten, acties n.e.g."/>
    <s v="314 Subventions pour études, enquêtes, contrats de recherche, actions n.c.a."/>
    <x v="6"/>
    <n v="1839"/>
  </r>
  <r>
    <s v="ROW: onroerend erfgoed - externe studies"/>
    <s v="ROW: onroerend erfgoed - externe studies"/>
    <s v="QG0-1QGA2AA-WT"/>
    <m/>
    <x v="0"/>
    <n v="150"/>
    <n v="100"/>
    <s v="04. Transport, telecommunicatie en andere infrastructuur"/>
    <x v="11"/>
    <s v="Vlaamse overheid"/>
    <x v="3"/>
    <x v="14"/>
    <s v="314 Subsidies voor studies, enquêtes, onderzoek-contracten, acties n.e.g."/>
    <s v="314 Subventions pour études, enquêtes, contrats de recherche, actions n.c.a."/>
    <x v="6"/>
    <n v="150"/>
  </r>
  <r>
    <s v="Dotatie aan het eigen vermogen ILVO in het kader van het onderzoek en de ontwikkeling naar meer duurzame landbouwsystemen"/>
    <s v="Dotatie aan het eigen vermogen ILVO in het kader van het onderzoek en de ontwikkeling naar meer duurzame landbouwsystemen"/>
    <s v="KB0/1KD-H-2-AY/IS"/>
    <m/>
    <x v="0"/>
    <n v="1968"/>
    <n v="80"/>
    <s v="08. Landbouw"/>
    <x v="6"/>
    <s v="Vlaamse overheid"/>
    <x v="3"/>
    <x v="14"/>
    <s v="211 Basisfinanciering, werking, investeringen van de WI"/>
    <s v="211 Financement de base, fonctionnement, investissements des IS"/>
    <x v="5"/>
    <n v="1574.4"/>
  </r>
  <r>
    <s v="Dotatie aan het Eigen Vermogen ILVO voor onderzoek ikv IHD/PAS (emissiereducties veeteeltsector)"/>
    <s v="Dotatie aan het Eigen Vermogen ILVO voor onderzoek ikv IHD/PAS (emissiereducties veeteeltsector)"/>
    <s v="KB0/1KD-H-2-AY/IS"/>
    <m/>
    <x v="0"/>
    <n v="430"/>
    <n v="80"/>
    <s v="08. Landbouw"/>
    <x v="6"/>
    <s v="Vlaamse overheid"/>
    <x v="3"/>
    <x v="14"/>
    <s v="211 Basisfinanciering, werking, investeringen van de WI"/>
    <s v="211 Financement de base, fonctionnement, investissements des IS"/>
    <x v="5"/>
    <n v="344"/>
  </r>
  <r>
    <s v="LV: Allerhande uitgaven in het kader van versterking van het onderzoeks- en innovatiepotentieel"/>
    <s v="LV: Allerhande uitgaven in het kader van versterking van het onderzoeks- en innovatiepotentieel"/>
    <s v="KB0/1KD-H-2-AA/WT"/>
    <m/>
    <x v="0"/>
    <n v="112"/>
    <n v="80"/>
    <s v="08. Landbouw"/>
    <x v="6"/>
    <s v="Vlaamse overheid"/>
    <x v="3"/>
    <x v="14"/>
    <s v="314 Subsidies voor studies, enquêtes, onderzoek-contracten, acties n.e.g."/>
    <s v="314 Subventions pour études, enquêtes, contrats de recherche, actions n.c.a."/>
    <x v="6"/>
    <n v="89.6"/>
  </r>
  <r>
    <s v="LV: Dotaties aan het Eigen Vermogen van het ILVO voor logistieke en operationele ondersteuning van de kwaliteitscontrole in de plantaardige sector"/>
    <s v="LV: Dotaties aan het Eigen Vermogen van het ILVO voor logistieke en operationele ondersteuning van de kwaliteitscontrole in de plantaardige sector"/>
    <s v="KB0/1KD-H-2-AY/IS"/>
    <m/>
    <x v="0"/>
    <n v="321"/>
    <n v="55"/>
    <s v="08. Landbouw"/>
    <x v="6"/>
    <s v="Vlaamse overheid"/>
    <x v="3"/>
    <x v="14"/>
    <s v="211 Basisfinanciering, werking, investeringen van de WI"/>
    <s v="211 Financement de base, fonctionnement, investissements des IS"/>
    <x v="5"/>
    <n v="176.55"/>
  </r>
  <r>
    <s v="LV: duurzame goederen, materiaal, machines en vervoermiddelen  van het IVA ILVO"/>
    <s v="LV: duurzame goederen, materiaal, machines en vervoermiddelen  van het IVA ILVO"/>
    <s v="KD0/1KA-H-2-ZZ/WT"/>
    <m/>
    <x v="0"/>
    <n v="700"/>
    <n v="80"/>
    <s v="08. Landbouw"/>
    <x v="6"/>
    <s v="Vlaamse overheid"/>
    <x v="3"/>
    <x v="14"/>
    <s v="211 Basisfinanciering, werking, investeringen van de WI"/>
    <s v="211 Financement de base, fonctionnement, investissements des IS"/>
    <x v="5"/>
    <n v="560"/>
  </r>
  <r>
    <s v="LV: niet duurzame goederen en diensten van het IVA ILVO"/>
    <s v="LV: niet duurzame goederen en diensten van het IVA ILVO"/>
    <s v="KD0/1KA-H-2-ZZ/WT"/>
    <m/>
    <x v="0"/>
    <n v="3130"/>
    <n v="80"/>
    <s v="08. Landbouw"/>
    <x v="6"/>
    <s v="Vlaamse overheid"/>
    <x v="3"/>
    <x v="14"/>
    <s v="211 Basisfinanciering, werking, investeringen van de WI"/>
    <s v="211 Financement de base, fonctionnement, investissements des IS"/>
    <x v="5"/>
    <n v="2504"/>
  </r>
  <r>
    <s v="LV: ONDERZOEK MET HET OOG OP HET REALISEREN VAN DE DUURZAME ONTWIKKELINGSDOELSTELLINGEN VAN DE VN WAT LANDBOUW EN VOEDING BETREFT"/>
    <s v="LV: ONDERZOEK MET HET OOG OP HET REALISEREN VAN DE DUURZAME ONTWIKKELINGSDOELSTELLINGEN VAN DE VN WAT LANDBOUW EN VOEDING BETREFT"/>
    <s v="KB0-1KFH2EY-IS"/>
    <m/>
    <x v="0"/>
    <n v="470"/>
    <n v="80"/>
    <s v="08. Landbouw"/>
    <x v="6"/>
    <s v="Vlaamse overheid"/>
    <x v="3"/>
    <x v="14"/>
    <s v="211 Basisfinanciering, werking, investeringen van de WI"/>
    <s v="211 Financement de base, fonctionnement, investissements des IS"/>
    <x v="5"/>
    <n v="376"/>
  </r>
  <r>
    <s v="LV: Subsidies aan praktijkcentra land- en tuinbouw, aan landbouwkamers, landbouwcomicen, tuinbouwverenigingen, waarschuwingsdiensten en subsidies in het belang van land- en tuinbouw"/>
    <s v="LV: Subsidies aan praktijkcentra land- en tuinbouw, aan landbouwkamers, landbouwcomicen, tuinbouwverenigingen, waarschuwingsdiensten en subsidies in het belang van land- en tuinbouw"/>
    <s v="KB0/1KD-H-2-AC/WT"/>
    <m/>
    <x v="0"/>
    <n v="2054"/>
    <n v="80"/>
    <s v="08. Landbouw"/>
    <x v="6"/>
    <s v="Vlaamse overheid"/>
    <x v="3"/>
    <x v="14"/>
    <s v="313 Subsidies aan instellingen en verenigingen n.e.g."/>
    <s v="313 Subventions aux institutions et associations n.c.a."/>
    <x v="6"/>
    <n v="1643.2"/>
  </r>
  <r>
    <s v="LV:Salarissen en toelagen voor het personeel van het IVA ILVO"/>
    <s v="LV:Salarissen en toelagen voor het personeel van het IVA ILVO"/>
    <s v="KD0/1LA-H-2-ZZ/LO"/>
    <m/>
    <x v="0"/>
    <n v="15465"/>
    <n v="80"/>
    <s v="08. Landbouw"/>
    <x v="6"/>
    <s v="Vlaamse overheid"/>
    <x v="3"/>
    <x v="14"/>
    <s v="211 Basisfinanciering, werking, investeringen van de WI"/>
    <s v="211 Financement de base, fonctionnement, investissements des IS"/>
    <x v="5"/>
    <n v="12372"/>
  </r>
  <r>
    <s v="ABB: werking en toelagen - ondersteuning beleidsgericht onderzoek"/>
    <s v="ABB: werking en toelagen - ondersteuning beleidsgericht onderzoek"/>
    <s v="SJ0-1SMC2GA-WT"/>
    <m/>
    <x v="0"/>
    <n v="524"/>
    <n v="100"/>
    <s v="11. Politieke en sociale systemen, structuren en processen"/>
    <x v="7"/>
    <s v="Vlaamse overheid"/>
    <x v="3"/>
    <x v="14"/>
    <s v="313 Subsidies aan instellingen en verenigingen n.e.g."/>
    <s v="313 Subventions aux institutions et associations n.c.a."/>
    <x v="6"/>
    <n v="524"/>
  </r>
  <r>
    <s v="BZ: Studiekosten betreffende de regionale en lokale openbare besturen"/>
    <s v="BZ: Studiekosten betreffende de regionale en lokale openbare besturen"/>
    <s v="SJ0-1SMC2GA-WT"/>
    <m/>
    <x v="0"/>
    <n v="320"/>
    <n v="100"/>
    <s v="11. Politieke en sociale systemen, structuren en processen"/>
    <x v="7"/>
    <s v="Vlaamse overheid"/>
    <x v="3"/>
    <x v="14"/>
    <s v="324 Subsidies voor studies, enquêtes, expertise-contracten, onderzoekcontracten, acties n.e.g."/>
    <s v="324 Subventions pour études, enquêtes, contrats d'expertise, contrats de recherche, actions n.c.a."/>
    <x v="6"/>
    <n v="320"/>
  </r>
  <r>
    <s v="BZ: Studiekosten en onderzoeksopdrachten in het kader van het stedenbeleid"/>
    <s v="BZ: Studiekosten en onderzoeksopdrachten in het kader van het stedenbeleid"/>
    <s v="SJ0-1SMC2HA-WT"/>
    <m/>
    <x v="0"/>
    <n v="850"/>
    <n v="100"/>
    <s v="11. Politieke en sociale systemen, structuren en processen"/>
    <x v="7"/>
    <s v="Vlaamse overheid"/>
    <x v="3"/>
    <x v="14"/>
    <s v="314 Subsidies voor studies, enquêtes, onderzoek-contracten, acties n.e.g."/>
    <s v="314 Subventions pour études, enquêtes, contrats de recherche, actions n.c.a."/>
    <x v="6"/>
    <n v="850"/>
  </r>
  <r>
    <s v="ROW: onroerend erfgoed - lonen en lasten"/>
    <s v="ROW: onroerend erfgoed - lonen en lasten"/>
    <s v="QG0-1QAA2ZZ-LO"/>
    <m/>
    <x v="0"/>
    <n v="17521"/>
    <n v="33.71"/>
    <s v="11. Politieke en sociale systemen, structuren en processen"/>
    <x v="7"/>
    <s v="Vlaamse overheid"/>
    <x v="3"/>
    <x v="14"/>
    <s v="211 Basisfinanciering, werking, investeringen van de WI"/>
    <s v="211 Financement de base, fonctionnement, investissements des IS"/>
    <x v="5"/>
    <n v="5906.3290999999999"/>
  </r>
  <r>
    <s v="ROW: Steunpunt wonen"/>
    <s v="ROW: Steunpunt wonen"/>
    <s v="QF0-1QDC2TA-WT"/>
    <m/>
    <x v="0"/>
    <n v="759"/>
    <n v="100"/>
    <s v="04. Transport, telecommunicatie en andere infrastructuur"/>
    <x v="11"/>
    <s v="Vlaamse overheid"/>
    <x v="3"/>
    <x v="14"/>
    <s v="313 Subsidies aan instellingen en verenigingen n.e.g."/>
    <s v="313 Subventions aux institutions et associations n.c.a."/>
    <x v="6"/>
    <n v="759"/>
  </r>
  <r>
    <s v="ROW: Uitgaven met betrekking tot onderzoek en monitoring in het beleidsdomein huisvesting"/>
    <s v="ROW: Uitgaven met betrekking tot onderzoek en monitoring in het beleidsdomein huisvesting"/>
    <s v="QF0-1QDC2TA-WT"/>
    <m/>
    <x v="0"/>
    <n v="2400"/>
    <n v="100"/>
    <s v="04. Transport, telecommunicatie en andere infrastructuur"/>
    <x v="11"/>
    <s v="Vlaamse overheid"/>
    <x v="3"/>
    <x v="14"/>
    <s v="314 Subsidies voor studies, enquêtes, onderzoek-contracten, acties n.e.g."/>
    <s v="314 Subventions pour études, enquêtes, contrats de recherche, actions n.c.a."/>
    <x v="6"/>
    <n v="2400"/>
  </r>
  <r>
    <s v="OV: Kwaliteit van onderwijs - Beleids- en praktijkgericht onderzoek en evaluatie"/>
    <s v="OV: Kwaliteit van onderwijs - Beleids- en praktijkgericht onderzoek en evaluatie"/>
    <s v="FB0/1FG-D-2-GN/WT"/>
    <m/>
    <x v="0"/>
    <n v="1542"/>
    <n v="100"/>
    <s v="09. Opvoeding"/>
    <x v="2"/>
    <s v="Vlaamse overheid"/>
    <x v="3"/>
    <x v="14"/>
    <s v="314 Subsidies voor studies, enquêtes, onderzoek-contracten, acties n.e.g."/>
    <s v="314 Subventions pour études, enquêtes, contrats de recherche, actions n.c.a."/>
    <x v="6"/>
    <n v="1542"/>
  </r>
  <r>
    <s v="OV: Kwaliteit van onderwijs - Toetsen en proeven"/>
    <s v="OV: Kwaliteit van onderwijs - Toetsen en proeven"/>
    <s v="FB0/1FG-D-2-GN/WT"/>
    <m/>
    <x v="0"/>
    <n v="5352"/>
    <n v="100"/>
    <s v="09. Opvoeding"/>
    <x v="2"/>
    <s v="Vlaamse overheid"/>
    <x v="3"/>
    <x v="14"/>
    <s v="410 O&amp;O-programma's en -projecten (subsidies en terugvorderbare voorschotten)"/>
    <s v="410 Programmes et projets de R&amp;D (subventions et avances récupérables)"/>
    <x v="0"/>
    <n v="5352"/>
  </r>
  <r>
    <s v="OV: Kwaliteit van onderwijs - Internationaal vergelijkend onderzoek"/>
    <s v="OV: Kwaliteit van onderwijs - Internationaal vergelijkend onderzoek"/>
    <s v="FB0/1FG-D-2-GN/WT"/>
    <m/>
    <x v="0"/>
    <n v="3248"/>
    <n v="100"/>
    <s v="09. Opvoeding"/>
    <x v="2"/>
    <s v="Vlaamse overheid"/>
    <x v="3"/>
    <x v="14"/>
    <s v="410 O&amp;O-programma's en -projecten (subsidies en terugvorderbare voorschotten)"/>
    <s v="410 Programmes et projets de R&amp;D (subventions et avances récupérables)"/>
    <x v="0"/>
    <n v="3248"/>
  </r>
  <r>
    <s v="Studies, onderzoekingen en voorbereiding van wetenschappelijke congressen"/>
    <s v="Studies, onderzoekingen en voorbereiding van wetenschappelijke congressen"/>
    <s v="GB0/1GC-D-2-AA/WT"/>
    <m/>
    <x v="0"/>
    <n v="118"/>
    <n v="100"/>
    <s v="11. Politieke en sociale systemen, structuren en processen"/>
    <x v="7"/>
    <s v="Vlaamse overheid"/>
    <x v="3"/>
    <x v="14"/>
    <s v="314 Subsidies voor studies, enquêtes, onderzoek-contracten, acties n.e.g."/>
    <s v="314 Subventions pour études, enquêtes, contrats de recherche, actions n.c.a."/>
    <x v="6"/>
    <n v="118"/>
  </r>
  <r>
    <s v="Subsidies aan erkende centra voor menselijke erfelijkheid"/>
    <s v="Subsidies aan erkende centra voor menselijke erfelijkheid"/>
    <s v="GE0/1GD-D-2-AC/WT"/>
    <m/>
    <x v="0"/>
    <n v="2374"/>
    <n v="35.0042122999157"/>
    <s v="07. Gezondheid"/>
    <x v="4"/>
    <s v="Vlaamse overheid"/>
    <x v="3"/>
    <x v="14"/>
    <s v="323 Subsidies aan instellingen en verenigingen n.e.g."/>
    <s v="323 Subventions aux institutions et associations n.c.a."/>
    <x v="6"/>
    <n v="830.99999999999864"/>
  </r>
  <r>
    <s v="WVG: Dotatie Kind en Gezin"/>
    <s v="WVG: Dotatie Kind en Gezin"/>
    <s v="GB0/1GF-D-2-AY/IS"/>
    <m/>
    <x v="0"/>
    <n v="90"/>
    <n v="100"/>
    <s v="11. Politieke en sociale systemen, structuren en processen"/>
    <x v="7"/>
    <s v="Vlaamse overheid"/>
    <x v="3"/>
    <x v="14"/>
    <s v="323 Subsidies aan instellingen en verenigingen n.e.g."/>
    <s v="323 Subventions aux institutions et associations n.c.a."/>
    <x v="6"/>
    <n v="90"/>
  </r>
  <r>
    <s v="WVG: IVA Vlaams Agentschap voor Personen met een Handicap"/>
    <s v="WVG: IVA Vlaams Agentschap voor Personen met een Handicap"/>
    <s v="GB0/1GG-D-2-AY/IS"/>
    <m/>
    <x v="0"/>
    <n v="500"/>
    <n v="100"/>
    <s v="11. Politieke en sociale systemen, structuren en processen"/>
    <x v="7"/>
    <s v="Vlaamse overheid"/>
    <x v="3"/>
    <x v="14"/>
    <s v="323 Subsidies aan instellingen en verenigingen n.e.g."/>
    <s v="323 Subventions aux institutions et associations n.c.a."/>
    <x v="6"/>
    <n v="500"/>
  </r>
  <r>
    <s v="WVG: Subsidie aan het Steunpunt Welzijn, Volksgezondheid en Gezin"/>
    <s v="WVG: Subsidie aan het Steunpunt Welzijn, Volksgezondheid en Gezin"/>
    <s v="GB0/1GC-D-2-AA/WT"/>
    <m/>
    <x v="0"/>
    <n v="600"/>
    <n v="100"/>
    <s v="07. Gezondheid"/>
    <x v="4"/>
    <s v="Vlaamse overheid"/>
    <x v="3"/>
    <x v="14"/>
    <s v="313 Subsidies aan instellingen en verenigingen n.e.g."/>
    <s v="313 Subventions aux institutions et associations n.c.a."/>
    <x v="6"/>
    <n v="600"/>
  </r>
  <r>
    <s v="Het preventieve gezondheidsbeleid"/>
    <s v="Het preventieve gezondheidsbeleid"/>
    <s v="GE0/1GD-D-2-AE/WT"/>
    <m/>
    <x v="0"/>
    <n v="460"/>
    <n v="3.47826086956522"/>
    <s v="07. Gezondheid"/>
    <x v="4"/>
    <s v="Vlaamse overheid"/>
    <x v="3"/>
    <x v="14"/>
    <s v="211 Basisfinanciering, werking, investeringen van de WI"/>
    <s v="211 Financement de base, fonctionnement, investissements des IS"/>
    <x v="5"/>
    <n v="16.000000000000011"/>
  </r>
  <r>
    <s v="Uitgaven preventieve gezondheidsbeleid"/>
    <s v="Uitgaven preventieve gezondheidsbeleid"/>
    <s v="GE0/1GD-D-2-AE/WT"/>
    <m/>
    <x v="0"/>
    <n v="952"/>
    <n v="67.962184873949596"/>
    <s v="07. Gezondheid"/>
    <x v="4"/>
    <s v="Vlaamse overheid"/>
    <x v="3"/>
    <x v="14"/>
    <s v="211 Basisfinanciering, werking, investeringen van de WI"/>
    <s v="211 Financement de base, fonctionnement, investissements des IS"/>
    <x v="5"/>
    <n v="647.00000000000011"/>
  </r>
  <r>
    <s v="Aanvullende werkingsmiddelen hoger onderwijs in Brussel"/>
    <s v="Aanvullende werkingsmiddelen hoger onderwijs in Brussel"/>
    <s v="FD0/1FE-E-2-AA/WT"/>
    <m/>
    <x v="0"/>
    <n v="9082"/>
    <n v="25"/>
    <s v="12. Algemene kennisvooruitgang: O&amp;O gefinancierd uit algemene universiteitsfondsen (AUF)"/>
    <x v="3"/>
    <s v="Vlaamse overheid"/>
    <x v="3"/>
    <x v="14"/>
    <s v="111 Werkingsuitkering Nederlandstalige instellingen"/>
    <s v="111 Allocation de fonctionnement institutions néerlandophones"/>
    <x v="4"/>
    <n v="2270.5"/>
  </r>
  <r>
    <s v="Bijdrage wettelijke en conventionele wergeversbijdragen universiteiten"/>
    <s v="Bijdrage wettelijke en conventionele wergeversbijdragen universiteiten"/>
    <s v="FD0/1FE-E-2-AA/WT"/>
    <m/>
    <x v="0"/>
    <n v="32357"/>
    <n v="25"/>
    <s v="12. Algemene kennisvooruitgang: O&amp;O gefinancierd uit algemene universiteitsfondsen (AUF)"/>
    <x v="3"/>
    <s v="Vlaamse overheid"/>
    <x v="3"/>
    <x v="14"/>
    <s v="143 Pensioenuitkeringen en werkgeversbijdragen"/>
    <s v="143 Allocations de retraite et cotisations patronales"/>
    <x v="4"/>
    <n v="8089.25"/>
  </r>
  <r>
    <s v="INKOMENSOVERDRACHTEN BINNEN EEN INSTITUTIONELE GROEP - AAN ADMINISTRATIEVE OPENBARE INSTELLINGEN (AOI) - EVA VLAAMSE LANDMAATSCHAPPIJ VOOR PLATTELANDSBELEID"/>
    <s v="INKOMENSOVERDRACHTEN BINNEN EEN INSTITUTIONELE GROEP - AAN ADMINISTRATIEVE OPENBARE INSTELLINGEN (AOI) - EVA VLAAMSE LANDMAATSCHAPPIJ VOOR PLATTELANDSBELEID"/>
    <s v="QBX-3QCE2GY-IS"/>
    <m/>
    <x v="0"/>
    <n v="200"/>
    <n v="100"/>
    <s v="02. Milieubeheer en milieuzorg"/>
    <x v="9"/>
    <s v="Vlaamse overheid"/>
    <x v="3"/>
    <x v="14"/>
    <s v="630 Fonds voor Preventie en Sanering inzake Milieu en Natuur"/>
    <s v="630 Fonds voor Preventie en Sanering inzake Milieu en Natuur"/>
    <x v="1"/>
    <n v="200"/>
  </r>
  <r>
    <s v="investeringen hoger onderwijs"/>
    <s v="investeringen hoger onderwijs"/>
    <s v="FD0/1FG-E-2-AI/IS"/>
    <m/>
    <x v="0"/>
    <n v="36831"/>
    <n v="25"/>
    <s v="12. Algemene kennisvooruitgang: O&amp;O gefinancierd uit algemene universiteitsfondsen (AUF)"/>
    <x v="3"/>
    <s v="Vlaamse overheid"/>
    <x v="3"/>
    <x v="14"/>
    <s v="323 Subsidies aan instellingen en verenigingen n.e.g."/>
    <s v="323 Subventions aux institutions et associations n.c.a."/>
    <x v="6"/>
    <n v="9207.75"/>
  </r>
  <r>
    <s v="Investeringsmiddelen en eigenaarsonderhoud hogere zeevaartschool"/>
    <s v="Investeringsmiddelen en eigenaarsonderhoud hogere zeevaartschool"/>
    <s v="FD0/1FG-E-2-AI/IS"/>
    <m/>
    <x v="0"/>
    <n v="194"/>
    <n v="25"/>
    <s v="12. Algemene kennisvooruitgang: O&amp;O gefinancierd uit algemene universiteitsfondsen (AUF)"/>
    <x v="3"/>
    <s v="Vlaamse overheid"/>
    <x v="3"/>
    <x v="14"/>
    <s v="111 Werkingsuitkering Nederlandstalige instellingen"/>
    <s v="111 Allocation de fonctionnement institutions néerlandophones"/>
    <x v="4"/>
    <n v="48.5"/>
  </r>
  <r>
    <s v="Kapitaaloverdrachten voor onroerende investeringen ITG"/>
    <s v="Kapitaaloverdrachten voor onroerende investeringen ITG"/>
    <s v="FD0/1FG-E-2-AI/IS"/>
    <m/>
    <x v="0"/>
    <n v="711"/>
    <n v="25"/>
    <s v="12. Algemene kennisvooruitgang: O&amp;O gefinancierd uit algemene universiteitsfondsen (AUF)"/>
    <x v="3"/>
    <s v="Vlaamse overheid"/>
    <x v="3"/>
    <x v="14"/>
    <s v="123 Instituut Tropische Geneeskunde - Antwerpen"/>
    <s v="123 Instituut Tropische Geneeskunde - Antwerpen"/>
    <x v="4"/>
    <n v="177.75"/>
  </r>
  <r>
    <s v="Kapitaaloverdrachten voor onroerende investeringen universitair onderwijs"/>
    <s v="Kapitaaloverdrachten voor onroerende investeringen universitair onderwijs"/>
    <s v="FD0/1FG-E-2-AI/WT"/>
    <m/>
    <x v="0"/>
    <n v="29967"/>
    <n v="25"/>
    <s v="12. Algemene kennisvooruitgang: O&amp;O gefinancierd uit algemene universiteitsfondsen (AUF)"/>
    <x v="3"/>
    <s v="Vlaamse overheid"/>
    <x v="3"/>
    <x v="14"/>
    <s v="144 Academische ziekenhuizen"/>
    <s v="144 Hôpitaux académiques"/>
    <x v="4"/>
    <n v="7491.75"/>
  </r>
  <r>
    <s v="LNE DAB MINA FONDS"/>
    <s v="LNE DAB MINA FONDS"/>
    <s v="QBX-3QCE2DY-IS"/>
    <m/>
    <x v="0"/>
    <n v="583"/>
    <n v="100"/>
    <s v="02. Milieubeheer en milieuzorg"/>
    <x v="9"/>
    <s v="Vlaamse overheid"/>
    <x v="3"/>
    <x v="14"/>
    <s v="630 Fonds voor Preventie en Sanering inzake Milieu en Natuur"/>
    <s v="630 Fonds voor Preventie en Sanering inzake Milieu en Natuur"/>
    <x v="1"/>
    <n v="583"/>
  </r>
  <r>
    <s v="LNE: Werkingsdotatie aan het IVA Vlaamse Landaatschappij"/>
    <s v="LNE: Werkingsdotatie aan het IVA Vlaamse Landaatschappij"/>
    <s v="QB0-1QCE2NY-IS"/>
    <m/>
    <x v="0"/>
    <n v="595"/>
    <n v="29.411764705882401"/>
    <s v="04. Transport, telecommunicatie en andere infrastructuur"/>
    <x v="11"/>
    <s v="Vlaamse overheid"/>
    <x v="3"/>
    <x v="14"/>
    <s v="314 Subsidies voor studies, enquêtes, onderzoek-contracten, acties n.e.g."/>
    <s v="314 Subventions pour études, enquêtes, contrats de recherche, actions n.c.a."/>
    <x v="6"/>
    <n v="175.00000000000028"/>
  </r>
  <r>
    <s v="Projectmatig wetenschappelijk onderzoek"/>
    <s v="Projectmatig wetenschappelijk onderzoek"/>
    <s v="FD0/1FE-E-2-AA/WT"/>
    <m/>
    <x v="0"/>
    <n v="31391"/>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31391"/>
  </r>
  <r>
    <s v="Subsidie aan de Vrije Universiteit Brussel ten behoeve van het Instituut voor Europese Studiën (IES)"/>
    <s v="Subsidie aan de Vrije Universiteit Brussel ten behoeve van het Instituut voor Europese Studiën (IES)"/>
    <s v="FD0/1FE-E-2-AA/WT"/>
    <m/>
    <x v="0"/>
    <n v="2075"/>
    <n v="25"/>
    <s v="12. Algemene kennisvooruitgang: O&amp;O gefinancierd uit algemene universiteitsfondsen (AUF)"/>
    <x v="3"/>
    <s v="Vlaamse overheid"/>
    <x v="3"/>
    <x v="14"/>
    <s v="122 College voor Ontwikkelingslanden (RUCA)"/>
    <s v="122 College voor Ontwikkelingslanden (RUCA)"/>
    <x v="4"/>
    <n v="518.75"/>
  </r>
  <r>
    <s v="Subsidie aan de Antwerp Management School"/>
    <s v="Subsidie aan de Antwerp Management School"/>
    <s v="FB0/1FE-E-2-AC/WT"/>
    <m/>
    <x v="0"/>
    <n v="1013"/>
    <n v="25"/>
    <s v="12. Algemene kennisvooruitgang: O&amp;O gefinancierd uit algemene universiteitsfondsen (AUF)"/>
    <x v="3"/>
    <s v="Vlaamse overheid"/>
    <x v="3"/>
    <x v="14"/>
    <s v="129 Vlerickschool voor Management"/>
    <s v="129 Vlerickschool voor Management"/>
    <x v="4"/>
    <n v="253.25"/>
  </r>
  <r>
    <s v="Subsidie aan de evangelische theologische faculteit en de faculteit protestantse godsgeleerdheid"/>
    <s v="Subsidie aan de evangelische theologische faculteit en de faculteit protestantse godsgeleerdheid"/>
    <s v="FD0/1FE-E-2-AB/WT"/>
    <m/>
    <x v="0"/>
    <n v="936"/>
    <n v="25"/>
    <s v="12. Algemene kennisvooruitgang: O&amp;O gefinancierd uit algemene universiteitsfondsen (AUF)"/>
    <x v="3"/>
    <s v="Vlaamse overheid"/>
    <x v="3"/>
    <x v="14"/>
    <s v="111 Werkingsuitkering Nederlandstalige instellingen"/>
    <s v="111 Allocation de fonctionnement institutions néerlandophones"/>
    <x v="4"/>
    <n v="234"/>
  </r>
  <r>
    <s v="Subsidie aan de Universiteit Antwerpen ten bate van het Instituut voor Ontwikkelingsbeleid en Beheer (IOB)"/>
    <s v="Subsidie aan de Universiteit Antwerpen ten bate van het Instituut voor Ontwikkelingsbeleid en Beheer (IOB)"/>
    <s v="FD0/1FE-E-2-AA/WT"/>
    <m/>
    <x v="0"/>
    <n v="2320"/>
    <n v="25"/>
    <s v="12. Algemene kennisvooruitgang: O&amp;O gefinancierd uit algemene universiteitsfondsen (AUF)"/>
    <x v="3"/>
    <s v="Vlaamse overheid"/>
    <x v="3"/>
    <x v="14"/>
    <s v="122 College voor Ontwikkelingslanden (RUCA)"/>
    <s v="122 College voor Ontwikkelingslanden (RUCA)"/>
    <x v="4"/>
    <n v="580"/>
  </r>
  <r>
    <s v="Subsidie aan de Universiteit Antwerpen ten behoeve van het Instituut voor Joodse Studies (IJS)"/>
    <s v="Subsidie aan de Universiteit Antwerpen ten behoeve van het Instituut voor Joodse Studies (IJS)"/>
    <s v="FD0/1FE-E-2-AA/WT"/>
    <m/>
    <x v="0"/>
    <n v="187"/>
    <n v="25"/>
    <s v="12. Algemene kennisvooruitgang: O&amp;O gefinancierd uit algemene universiteitsfondsen (AUF)"/>
    <x v="3"/>
    <s v="Vlaamse overheid"/>
    <x v="3"/>
    <x v="14"/>
    <s v="128 Universitair Instituut voor de Studie van het Jodendom - Martin Buber"/>
    <s v="128 Institut universitaire pour l'étude du judaïsme - Martin Buber"/>
    <x v="4"/>
    <n v="46.75"/>
  </r>
  <r>
    <s v="Subsidie aan de Vlerick Leuven Gent Management School"/>
    <s v="Subsidie aan de Vlerick Leuven Gent Management School"/>
    <s v="FB0/1FE-E-2-AC/WT"/>
    <m/>
    <x v="0"/>
    <n v="1959"/>
    <n v="25"/>
    <s v="12. Algemene kennisvooruitgang: O&amp;O gefinancierd uit algemene universiteitsfondsen (AUF)"/>
    <x v="3"/>
    <s v="Vlaamse overheid"/>
    <x v="3"/>
    <x v="14"/>
    <s v="129 Vlerickschool voor Management"/>
    <s v="129 Vlerickschool voor Management"/>
    <x v="4"/>
    <n v="489.75"/>
  </r>
  <r>
    <s v="Subsidie verleend aan het Instituut voor Tropische Geneeskunde 'Prins Leopold&quot; in Antwerpen"/>
    <s v="Subsidie verleend aan het Instituut voor Tropische Geneeskunde 'Prins Leopold&quot; in Antwerpen"/>
    <s v="FD0/1FE-E-2-AB/WT"/>
    <m/>
    <x v="0"/>
    <n v="11346"/>
    <n v="25"/>
    <s v="12. Algemene kennisvooruitgang: O&amp;O gefinancierd uit algemene universiteitsfondsen (AUF)"/>
    <x v="3"/>
    <s v="Vlaamse overheid"/>
    <x v="3"/>
    <x v="14"/>
    <s v="123 Instituut Tropische Geneeskunde - Antwerpen"/>
    <s v="123 Instituut Tropische Geneeskunde - Antwerpen"/>
    <x v="4"/>
    <n v="2836.5"/>
  </r>
  <r>
    <s v="Subsidiëring open hoger onderwijs"/>
    <s v="Subsidiëring open hoger onderwijs"/>
    <s v="FD0/1FO-E-2-F/WT"/>
    <m/>
    <x v="0"/>
    <n v="667"/>
    <n v="25"/>
    <s v="09. Opvoeding"/>
    <x v="2"/>
    <s v="Vlaamse overheid"/>
    <x v="3"/>
    <x v="14"/>
    <s v="323 Subsidies aan instellingen en verenigingen n.e.g."/>
    <s v="323 Subventions aux institutions et associations n.c.a."/>
    <x v="6"/>
    <n v="166.75"/>
  </r>
  <r>
    <s v="Subsidies in het kader van de versterking van de onderzoeksbetrokkenheid van de academische opleidingen aan de hogescholen"/>
    <s v="Subsidies in het kader van de versterking van de onderzoeksbetrokkenheid van de academische opleidingen aan de hogescholen"/>
    <s v="FD0/1FE-E-2-AA/WT"/>
    <m/>
    <x v="0"/>
    <n v="94816"/>
    <n v="100"/>
    <s v="12. Algemene kennisvooruitgang: O&amp;O gefinancierd uit algemene universiteitsfondsen (AUF)"/>
    <x v="3"/>
    <s v="Vlaamse overheid"/>
    <x v="3"/>
    <x v="14"/>
    <s v="111 Werkingsuitkering Nederlandstalige instellingen"/>
    <s v="111 Allocation de fonctionnement institutions néerlandophones"/>
    <x v="4"/>
    <n v="94816"/>
  </r>
  <r>
    <s v="Toelage associaties"/>
    <s v="Toelage associaties"/>
    <s v="FD0/1FO-E-2-F/WT"/>
    <m/>
    <x v="0"/>
    <n v="580"/>
    <n v="25"/>
    <s v="12. Algemene kennisvooruitgang: O&amp;O gefinancierd uit algemene universiteitsfondsen (AUF)"/>
    <x v="3"/>
    <s v="Vlaamse overheid"/>
    <x v="3"/>
    <x v="14"/>
    <s v="111 Werkingsuitkering Nederlandstalige instellingen"/>
    <s v="111 Allocation de fonctionnement institutions néerlandophones"/>
    <x v="4"/>
    <n v="145"/>
  </r>
  <r>
    <s v="Toelagen studentenvoorzieningen voor het hoger onderwijs"/>
    <s v="Toelagen studentenvoorzieningen voor het hoger onderwijs"/>
    <s v="FD0/1FE-E-2-AA/WT"/>
    <m/>
    <x v="0"/>
    <n v="56023"/>
    <n v="25"/>
    <s v="12. Algemene kennisvooruitgang: O&amp;O gefinancierd uit algemene universiteitsfondsen (AUF)"/>
    <x v="3"/>
    <s v="Vlaamse overheid"/>
    <x v="3"/>
    <x v="14"/>
    <s v="142 Investeringen en werking sociale sector universiteiten"/>
    <s v="142 Investissements et fonctionnement secteur social universités"/>
    <x v="4"/>
    <n v="14005.75"/>
  </r>
  <r>
    <s v="Werkingsmiddelen Vlaamse autonome hogere zeevaartschool"/>
    <s v="Werkingsmiddelen Vlaamse autonome hogere zeevaartschool"/>
    <s v="FD0/1FE-E-2-AA/IS"/>
    <m/>
    <x v="0"/>
    <n v="5353"/>
    <n v="25"/>
    <s v="12. Algemene kennisvooruitgang: O&amp;O gefinancierd uit algemene universiteitsfondsen (AUF)"/>
    <x v="3"/>
    <s v="Vlaamse overheid"/>
    <x v="3"/>
    <x v="14"/>
    <s v="111 Werkingsuitkering Nederlandstalige instellingen"/>
    <s v="111 Allocation de fonctionnement institutions néerlandophones"/>
    <x v="4"/>
    <n v="1338.25"/>
  </r>
  <r>
    <s v="Werkingsuitkeringen Hoger Onderwijs"/>
    <s v="Werkingsuitkeringen Hoger Onderwijs"/>
    <s v="FD0/1FE-E-2-AA/WT"/>
    <m/>
    <x v="0"/>
    <n v="1054434.9976365501"/>
    <n v="25"/>
    <s v="12. Algemene kennisvooruitgang: O&amp;O gefinancierd uit algemene universiteitsfondsen (AUF)"/>
    <x v="3"/>
    <s v="Vlaamse overheid"/>
    <x v="3"/>
    <x v="14"/>
    <s v="111 Werkingsuitkering Nederlandstalige instellingen"/>
    <s v="111 Allocation de fonctionnement institutions néerlandophones"/>
    <x v="4"/>
    <n v="263608.74940913753"/>
  </r>
  <r>
    <s v="ONDERZOEK IN HET KADER VAN ARMOEDEBELEID"/>
    <s v="ONDERZOEK IN HET KADER VAN ARMOEDEBELEID"/>
    <s v="GB0/1GC-F-2-CB/WT"/>
    <m/>
    <x v="0"/>
    <n v="400"/>
    <n v="100"/>
    <s v="11. Politieke en sociale systemen, structuren en processen"/>
    <x v="7"/>
    <s v="Vlaamse overheid"/>
    <x v="3"/>
    <x v="14"/>
    <s v="313 Subsidies aan instellingen en verenigingen n.e.g."/>
    <s v="313 Subventions aux institutions et associations n.c.a."/>
    <x v="6"/>
    <n v="400"/>
  </r>
  <r>
    <s v="Xperta - werking, inveteringen en onderzoek WL"/>
    <s v="Xperta - werking, inveteringen en onderzoek WL"/>
    <s v="MB0-1MFF2KB-WT"/>
    <m/>
    <x v="0"/>
    <n v="10104"/>
    <n v="25"/>
    <s v="04. Transport, telecommunicatie en andere infrastructuur"/>
    <x v="11"/>
    <s v="Vlaamse overheid"/>
    <x v="3"/>
    <x v="14"/>
    <s v="311 Subsidies reizen, beurzen, congressen, publikaties, tentoonstellingen..."/>
    <s v="311 Subventions, voyages, bourses, congrès, publications, expositions..."/>
    <x v="6"/>
    <n v="2526"/>
  </r>
  <r>
    <s v="Artificiële intelligentie"/>
    <s v="Artificiële intelligentie"/>
    <s v="EB0-1EEG2JA-WT"/>
    <m/>
    <x v="0"/>
    <n v="14305"/>
    <n v="86.018874519398807"/>
    <s v="08. Landbouw"/>
    <x v="6"/>
    <s v="Vlaamse overheid"/>
    <x v="3"/>
    <x v="14"/>
    <s v="212 Aanvullende financiering van de WI"/>
    <s v="212 Financement complémentaire des IS"/>
    <x v="5"/>
    <n v="12305"/>
  </r>
  <r>
    <s v="Cybersecurity"/>
    <s v="Cybersecurity"/>
    <s v="EB0-1EEG2JA-WT"/>
    <m/>
    <x v="0"/>
    <n v="9329"/>
    <n v="85.754100117911904"/>
    <s v="08. Landbouw"/>
    <x v="6"/>
    <s v="Vlaamse overheid"/>
    <x v="3"/>
    <x v="14"/>
    <s v="212 Aanvullende financiering van de WI"/>
    <s v="212 Financement complémentaire des IS"/>
    <x v="5"/>
    <n v="8000.0000000000009"/>
  </r>
  <r>
    <s v="Uitgaven in het kader van internationale wetenschappelijke samenwerking"/>
    <s v="Uitgaven in het kader van internationale wetenschappelijke samenwerking"/>
    <s v="EB0-1EBG2AB-WT"/>
    <m/>
    <x v="0"/>
    <n v="58"/>
    <n v="100"/>
    <s v="11. Politieke en sociale systemen, structuren en processen"/>
    <x v="7"/>
    <s v="Vlaamse overheid"/>
    <x v="3"/>
    <x v="14"/>
    <s v="730 Andere programma's en projecten op internationaal vlak"/>
    <s v="730 Autres programmes et projets au niveau international"/>
    <x v="3"/>
    <n v="58"/>
  </r>
  <r>
    <s v="EXPERTISECENTRUM ONDERZOEK EN ONTWIKKELINGSMONITORING - ECOOM - STORE"/>
    <s v="EXPERTISECENTRUM ONDERZOEK EN ONTWIKKELINGSMONITORING - ECOOM - STORE"/>
    <s v="EB0-1EBB2AV-IS"/>
    <m/>
    <x v="0"/>
    <n v="3350"/>
    <n v="100"/>
    <s v="11. Politieke en sociale systemen, structuren en processen"/>
    <x v="7"/>
    <s v="Vlaamse overheid"/>
    <x v="3"/>
    <x v="14"/>
    <s v="313 Subsidies aan instellingen en verenigingen n.e.g."/>
    <s v="313 Subventions aux institutions et associations n.c.a."/>
    <x v="6"/>
    <n v="3350"/>
  </r>
  <r>
    <s v="Subsidies in het kader van internationale wetenschappelijke en innovatiesamenwerking"/>
    <s v="Subsidies in het kader van internationale wetenschappelijke en innovatiesamenwerking"/>
    <s v="EB0-1EBG2AB-WT"/>
    <m/>
    <x v="0"/>
    <n v="613"/>
    <n v="100"/>
    <s v="11. Politieke en sociale systemen, structuren en processen"/>
    <x v="7"/>
    <s v="Vlaamse overheid"/>
    <x v="3"/>
    <x v="14"/>
    <s v="730 Andere programma's en projecten op internationaal vlak"/>
    <s v="730 Autres programmes et projets au niveau international"/>
    <x v="3"/>
    <n v="613"/>
  </r>
  <r>
    <s v="Flanders Future Tech Fund"/>
    <s v="Flanders Future Tech Fund"/>
    <s v="EB0-1EGG2OA-WT"/>
    <m/>
    <x v="0"/>
    <n v="734"/>
    <n v="100"/>
    <s v="11. Politieke en sociale systemen, structuren en processen"/>
    <x v="7"/>
    <s v="Vlaamse overheid"/>
    <x v="3"/>
    <x v="14"/>
    <s v="313 Subsidies aan instellingen en verenigingen n.e.g."/>
    <s v="313 Subventions aux institutions et associations n.c.a."/>
    <x v="6"/>
    <n v="734"/>
  </r>
  <r>
    <s v="FONDS VOOR FLANKEREND ECONOMISCH BELEID"/>
    <s v="FONDS VOOR FLANKEREND ECONOMISCH BELEID"/>
    <s v="ECH-1ECG5AG-WT"/>
    <m/>
    <x v="0"/>
    <n v="5256.4"/>
    <n v="100"/>
    <s v="06. Industriële productie en technologie"/>
    <x v="0"/>
    <s v="Vlaamse overheid"/>
    <x v="3"/>
    <x v="14"/>
    <s v="313 Subsidies aan instellingen en verenigingen n.e.g."/>
    <s v="313 Subventions aux institutions et associations n.c.a."/>
    <x v="6"/>
    <n v="5256.4"/>
  </r>
  <r>
    <s v="PROVISIE VOOR INVESTERINGEN IN O&amp;O EN HET BEDRIJFSLEVEN"/>
    <s v="PROVISIE VOOR INVESTERINGEN IN O&amp;O EN HET BEDRIJFSLEVEN"/>
    <s v="ECH-1ECG5AG-WT"/>
    <m/>
    <x v="0"/>
    <n v="9798"/>
    <n v="100"/>
    <s v="06. Industriële productie en technologie"/>
    <x v="0"/>
    <s v="Vlaamse overheid"/>
    <x v="3"/>
    <x v="14"/>
    <s v="212 Aanvullende financiering van de WI"/>
    <s v="212 Financement complémentaire des IS"/>
    <x v="5"/>
    <n v="9798"/>
  </r>
  <r>
    <s v="ONDERZOEKEN TER ONDERSTEUNING VAN HET BELEID INZAKE TOEGANG TOT FINANCIERING EN/OF ONDENEMERSCHAPSBEVORDERING"/>
    <s v="ONDERZOEKEN TER ONDERSTEUNING VAN HET BELEID INZAKE TOEGANG TOT FINANCIERING EN/OF ONDENEMERSCHAPSBEVORDERING"/>
    <s v="ECH-1ECG5CA-WT"/>
    <m/>
    <x v="0"/>
    <n v="500"/>
    <n v="100"/>
    <s v="04. Transport, telecommunicatie en andere infrastructuur"/>
    <x v="11"/>
    <s v="Vlaamse overheid"/>
    <x v="3"/>
    <x v="14"/>
    <s v="313 Subsidies aan instellingen en verenigingen n.e.g."/>
    <s v="313 Subventions aux institutions et associations n.c.a."/>
    <x v="6"/>
    <n v="500"/>
  </r>
  <r>
    <s v="Cofinanciering Steunpunt Duurzaam Materialenbeheer"/>
    <s v="Cofinanciering Steunpunt Duurzaam Materialenbeheer"/>
    <s v="EB0-1EBG2AG-WT"/>
    <m/>
    <x v="0"/>
    <n v="188"/>
    <n v="100"/>
    <s v="11. Politieke en sociale systemen, structuren en processen"/>
    <x v="7"/>
    <s v="Vlaamse overheid"/>
    <x v="3"/>
    <x v="14"/>
    <s v="313 Subsidies aan instellingen en verenigingen n.e.g."/>
    <s v="313 Subventions aux institutions et associations n.c.a."/>
    <x v="6"/>
    <n v="188"/>
  </r>
  <r>
    <s v="Provisie O&amp;O"/>
    <s v="Provisie O&amp;O"/>
    <s v="EB0-1EBG2AH-PR"/>
    <m/>
    <x v="0"/>
    <n v="8489"/>
    <n v="100"/>
    <s v="11. Politieke en sociale systemen, structuren en processen"/>
    <x v="7"/>
    <s v="Vlaamse overheid"/>
    <x v="3"/>
    <x v="14"/>
    <s v="321 Subsidies reizen, beurzen, congressen, publikaties, tentoonstellingen..."/>
    <s v="321 Subventions, voyages, bourses, congrès, publications, expositions..."/>
    <x v="6"/>
    <n v="8489"/>
  </r>
  <r>
    <s v="Subsidie aan de Konklijke Maatschappij voor Diekunde in Antwerpen (KMDA)"/>
    <s v="Subsidie aan de Konklijke Maatschappij voor Diekunde in Antwerpen (KMDA)"/>
    <s v="EB0-1EEG2HA-WT"/>
    <m/>
    <x v="0"/>
    <n v="19"/>
    <n v="100"/>
    <s v="02. Milieubeheer en milieuzorg"/>
    <x v="9"/>
    <s v="Vlaamse overheid"/>
    <x v="3"/>
    <x v="14"/>
    <s v="313 Subsidies aan instellingen en verenigingen n.e.g."/>
    <s v="313 Subventions aux institutions et associations n.c.a."/>
    <x v="6"/>
    <n v="19"/>
  </r>
  <r>
    <s v="Subsidie aan het Vlaams Instituut voor de Zee"/>
    <s v="Subsidie aan het Vlaams Instituut voor de Zee"/>
    <s v="EB0-1EEG2HQ-IS"/>
    <m/>
    <x v="0"/>
    <n v="7698"/>
    <n v="100"/>
    <s v="01. Exploratie en exploitatie van het aardse milieu"/>
    <x v="8"/>
    <s v="Vlaamse overheid"/>
    <x v="3"/>
    <x v="14"/>
    <s v="313 Subsidies aan instellingen en verenigingen n.e.g."/>
    <s v="313 Subventions aux institutions et associations n.c.a."/>
    <x v="6"/>
    <n v="7698"/>
  </r>
  <r>
    <s v="Subsidie aan UNESCO voor de onderstuening van het Vlaams UNESCO-Trustfonds wetenschappen"/>
    <s v="Subsidie aan UNESCO voor de onderstuening van het Vlaams UNESCO-Trustfonds wetenschappen"/>
    <s v="EB0-1EBB2AJ-WT"/>
    <m/>
    <x v="0"/>
    <n v="1301"/>
    <n v="100"/>
    <s v="11. Politieke en sociale systemen, structuren en processen"/>
    <x v="7"/>
    <s v="Vlaamse overheid"/>
    <x v="3"/>
    <x v="14"/>
    <s v="730 Andere programma's en projecten op internationaal vlak"/>
    <s v="730 Autres programmes et projets au niveau international"/>
    <x v="3"/>
    <n v="1301"/>
  </r>
  <r>
    <s v="BOF: Methusalem-programma"/>
    <s v="BOF: Methusalem-programma"/>
    <s v="EB0-1EEG2GS-IS"/>
    <m/>
    <x v="0"/>
    <n v="19538"/>
    <n v="100"/>
    <s v="13. Algemene kennisvooruitgang: O&amp;O gefinancierd uit andere bronnen dan AUF"/>
    <x v="1"/>
    <s v="Vlaamse overheid"/>
    <x v="3"/>
    <x v="14"/>
    <s v="130 Speciale fondsen voor onderzoek in universiteiten"/>
    <s v="130 Fonds spéciaux de recherche dans les universités"/>
    <x v="4"/>
    <n v="19538"/>
  </r>
  <r>
    <s v="IOF - Industrieel Onderzoeksfonds Vlaanderen"/>
    <s v="IOF - Industrieel Onderzoeksfonds Vlaanderen"/>
    <s v="EB0-1EFG2MS-IS"/>
    <m/>
    <x v="0"/>
    <n v="53190"/>
    <n v="100"/>
    <s v="06. Industriële productie en technologie"/>
    <x v="0"/>
    <s v="Vlaamse overheid"/>
    <x v="3"/>
    <x v="14"/>
    <s v="130 Speciale fondsen voor onderzoek in universiteiten"/>
    <s v="130 Fonds spéciaux de recherche dans les universités"/>
    <x v="4"/>
    <n v="53190"/>
  </r>
  <r>
    <s v="BOF: subsidie voor de universiteiten"/>
    <s v="BOF: subsidie voor de universiteiten"/>
    <s v="EB0-1EEG2GS-IS"/>
    <m/>
    <x v="0"/>
    <n v="196225"/>
    <n v="100"/>
    <s v="13. Algemene kennisvooruitgang: O&amp;O gefinancierd uit andere bronnen dan AUF"/>
    <x v="1"/>
    <s v="Vlaamse overheid"/>
    <x v="3"/>
    <x v="14"/>
    <s v="130 Speciale fondsen voor onderzoek in universiteiten"/>
    <s v="130 Fonds spéciaux de recherche dans les universités"/>
    <x v="4"/>
    <n v="196225"/>
  </r>
  <r>
    <s v="Subsidie aan het Vlaams Instituut voor de Zee voor investeringsuitgaven"/>
    <s v="Subsidie aan het Vlaams Instituut voor de Zee voor investeringsuitgaven"/>
    <s v="EB0-1EEG2HQ-IS"/>
    <m/>
    <x v="0"/>
    <n v="2910"/>
    <n v="100"/>
    <s v="01. Exploratie en exploitatie van het aardse milieu"/>
    <x v="8"/>
    <s v="Vlaamse overheid"/>
    <x v="3"/>
    <x v="14"/>
    <s v="313 Subsidies aan instellingen en verenigingen n.e.g."/>
    <s v="313 Subventions aux institutions et associations n.c.a."/>
    <x v="6"/>
    <n v="2910"/>
  </r>
  <r>
    <s v="Subsidies voor het verrichten van wetenschappelijk onderzoek door de instellingen van postinitieel onderwijs en hoger instituten van schone kunsten (ITG)"/>
    <s v="Subsidies voor het verrichten van wetenschappelijk onderzoek door de instellingen van postinitieel onderwijs en hoger instituten van schone kunsten (ITG)"/>
    <s v="EB0-1EEG2GS-IS"/>
    <m/>
    <x v="0"/>
    <n v="60"/>
    <n v="100"/>
    <s v="12. Algemene kennisvooruitgang: O&amp;O gefinancierd uit algemene universiteitsfondsen (AUF)"/>
    <x v="3"/>
    <s v="Vlaamse overheid"/>
    <x v="3"/>
    <x v="14"/>
    <s v="111 Werkingsuitkering Nederlandstalige instellingen"/>
    <s v="111 Allocation de fonctionnement institutions néerlandophones"/>
    <x v="4"/>
    <n v="60"/>
  </r>
  <r>
    <s v="Subsidie aan de Europacollege voor United Nations University (UNU) in het kader van het programma Regionale Integratiestudies"/>
    <s v="Subsidie aan de Europacollege voor United Nations University (UNU) in het kader van het programma Regionale Integratiestudies"/>
    <s v="EB0-1EBB2AK-WT"/>
    <m/>
    <x v="0"/>
    <n v="1000"/>
    <n v="100"/>
    <s v="11. Politieke en sociale systemen, structuren en processen"/>
    <x v="7"/>
    <s v="Vlaamse overheid"/>
    <x v="3"/>
    <x v="14"/>
    <s v="313 Subsidies aan instellingen en verenigingen n.e.g."/>
    <s v="313 Subventions aux institutions et associations n.c.a."/>
    <x v="6"/>
    <n v="1000"/>
  </r>
  <r>
    <s v="AMS"/>
    <s v="AMS"/>
    <s v="EB0-1EEG2KA-WT"/>
    <m/>
    <x v="0"/>
    <n v="391"/>
    <n v="100"/>
    <s v="12. Algemene kennisvooruitgang: O&amp;O gefinancierd uit algemene universiteitsfondsen (AUF)"/>
    <x v="3"/>
    <s v="Vlaamse overheid"/>
    <x v="3"/>
    <x v="14"/>
    <s v="111 Werkingsuitkering Nederlandstalige instellingen"/>
    <s v="111 Allocation de fonctionnement institutions néerlandophones"/>
    <x v="4"/>
    <n v="391"/>
  </r>
  <r>
    <s v="BOF: tenure track-stelsel aan de universiteiten"/>
    <s v="BOF: tenure track-stelsel aan de universiteiten"/>
    <s v="EB0-1EEG2GS-IS"/>
    <m/>
    <x v="0"/>
    <n v="9858"/>
    <n v="100"/>
    <s v="13. Algemene kennisvooruitgang: O&amp;O gefinancierd uit andere bronnen dan AUF"/>
    <x v="1"/>
    <s v="Vlaamse overheid"/>
    <x v="3"/>
    <x v="14"/>
    <s v="130 Speciale fondsen voor onderzoek in universiteiten"/>
    <s v="130 Fonds spéciaux de recherche dans les universités"/>
    <x v="4"/>
    <n v="9858"/>
  </r>
  <r>
    <s v="Subsidie aan de Koninklijke Vlaamse Academie van België voor Wetenschappen en Kunsten"/>
    <s v="Subsidie aan de Koninklijke Vlaamse Academie van België voor Wetenschappen en Kunsten"/>
    <s v="EB0-1EEG2GR-IS"/>
    <m/>
    <x v="0"/>
    <n v="1166"/>
    <n v="100"/>
    <s v="10. Cultuur, recreatie, godsdienst en media"/>
    <x v="5"/>
    <s v="Vlaamse overheid"/>
    <x v="3"/>
    <x v="14"/>
    <s v="220 Academies"/>
    <s v="220 Académies"/>
    <x v="5"/>
    <n v="1166"/>
  </r>
  <r>
    <s v="Plantentuin Meise"/>
    <s v="Plantentuin Meise"/>
    <s v="EB0-1EEG2HU-IS"/>
    <m/>
    <x v="0"/>
    <n v="12986"/>
    <n v="100"/>
    <s v="01. Exploratie en exploitatie van het aardse milieu"/>
    <x v="8"/>
    <s v="Vlaamse overheid"/>
    <x v="3"/>
    <x v="14"/>
    <s v="313 Subsidies aan instellingen en verenigingen n.e.g."/>
    <s v="313 Subventions aux institutions et associations n.c.a."/>
    <x v="6"/>
    <n v="12986"/>
  </r>
  <r>
    <s v="Plantentuin Meise (FFEU)"/>
    <s v="Plantentuin Meise (FFEU)"/>
    <s v="EB0-1EEG5HU-IS"/>
    <m/>
    <x v="0"/>
    <n v="5000"/>
    <n v="100"/>
    <s v="01. Exploratie en exploitatie van het aardse milieu"/>
    <x v="8"/>
    <s v="Vlaamse overheid"/>
    <x v="3"/>
    <x v="14"/>
    <s v="313 Subsidies aan instellingen en verenigingen n.e.g."/>
    <s v="313 Subventions aux institutions et associations n.c.a."/>
    <x v="6"/>
    <n v="5000"/>
  </r>
  <r>
    <s v="FWO Fundamenteel Onderzoek"/>
    <s v="FWO Fundamenteel Onderzoek"/>
    <s v="EB0-1EEG5GT-IS"/>
    <m/>
    <x v="0"/>
    <n v="246146"/>
    <n v="100"/>
    <s v="13. Algemene kennisvooruitgang: O&amp;O gefinancierd uit andere bronnen dan AUF"/>
    <x v="1"/>
    <s v="Vlaamse overheid"/>
    <x v="3"/>
    <x v="14"/>
    <s v="510 NFWO - Nationaal Fonds voor Wetenschappelijk Onderzoek"/>
    <s v="510 FNRS - Fonds national de Recherche scientifique"/>
    <x v="2"/>
    <n v="246146"/>
  </r>
  <r>
    <s v="FWO Strategisch Basisonderzoek"/>
    <s v="FWO Strategisch Basisonderzoek"/>
    <s v="EB0-1EEG5GT-IS"/>
    <m/>
    <x v="0"/>
    <n v="77469"/>
    <n v="100"/>
    <s v="06. Industriële productie en technologie"/>
    <x v="0"/>
    <s v="Vlaamse overheid"/>
    <x v="3"/>
    <x v="14"/>
    <s v="510 NFWO - Nationaal Fonds voor Wetenschappelijk Onderzoek"/>
    <s v="510 FNRS - Fonds national de Recherche scientifique"/>
    <x v="2"/>
    <n v="77469"/>
  </r>
  <r>
    <s v="FWO Klinisch Wetenschapelijk Onderzoek"/>
    <s v="FWO Klinisch Wetenschapelijk Onderzoek"/>
    <s v="EB0-1EEG5GT-IS"/>
    <m/>
    <x v="0"/>
    <n v="17979"/>
    <n v="100"/>
    <s v="07. Gezondheid"/>
    <x v="4"/>
    <s v="Vlaamse overheid"/>
    <x v="3"/>
    <x v="14"/>
    <s v="510 NFWO - Nationaal Fonds voor Wetenschappelijk Onderzoek"/>
    <s v="510 FNRS - Fonds national de Recherche scientifique"/>
    <x v="2"/>
    <n v="17979"/>
  </r>
  <r>
    <s v="FWO investeringen (middel)zware en bijzondere onderzoeksinfrastructuur"/>
    <s v="FWO investeringen (middel)zware en bijzondere onderzoeksinfrastructuur"/>
    <s v="EB0-1EEG5GT-IS"/>
    <m/>
    <x v="0"/>
    <n v="98545"/>
    <n v="100"/>
    <s v="13. Algemene kennisvooruitgang: O&amp;O gefinancierd uit andere bronnen dan AUF"/>
    <x v="1"/>
    <s v="Vlaamse overheid"/>
    <x v="3"/>
    <x v="14"/>
    <s v="510 NFWO - Nationaal Fonds voor Wetenschappelijk Onderzoek"/>
    <s v="510 FNRS - Fonds national de Recherche scientifique"/>
    <x v="2"/>
    <n v="98545"/>
  </r>
  <r>
    <s v="Orpheus"/>
    <s v="Orpheus"/>
    <s v="EB0-1EEG2HA-WT"/>
    <m/>
    <x v="0"/>
    <n v="9"/>
    <n v="100"/>
    <s v="12. Algemene kennisvooruitgang: O&amp;O gefinancierd uit algemene universiteitsfondsen (AUF)"/>
    <x v="3"/>
    <s v="Vlaamse overheid"/>
    <x v="3"/>
    <x v="14"/>
    <s v="111 Werkingsuitkering Nederlandstalige instellingen"/>
    <s v="111 Allocation de fonctionnement institutions néerlandophones"/>
    <x v="4"/>
    <n v="9"/>
  </r>
  <r>
    <s v="INTERNE STROMEN - ONDERZOEKSPROGRAMMAS - VITO (AI bij vito)"/>
    <s v="INTERNE STROMEN - ONDERZOEKSPROGRAMMAS - VITO (AI bij vito)"/>
    <s v="EB0-1EEB2JX-IS"/>
    <m/>
    <x v="0"/>
    <n v="195"/>
    <n v="100"/>
    <s v="06. Industriële productie en technologie"/>
    <x v="0"/>
    <s v="Vlaamse overheid"/>
    <x v="3"/>
    <x v="14"/>
    <s v="236 VITO - Vlaamse Instelling voor Technologisch Onderzoek"/>
    <s v="236 VITO - Vlaamse Instelling voor Technologisch Onderzoek"/>
    <x v="5"/>
    <n v="195"/>
  </r>
  <r>
    <s v="ONDERZOEK DOOR AGENTSCHAPPEN (KMDA)"/>
    <s v="ONDERZOEK DOOR AGENTSCHAPPEN (KMDA)"/>
    <s v="EB0-1EEB2HB-WT"/>
    <m/>
    <x v="0"/>
    <n v="1156"/>
    <n v="100"/>
    <s v="02. Milieubeheer en milieuzorg"/>
    <x v="9"/>
    <s v="Vlaamse overheid"/>
    <x v="3"/>
    <x v="14"/>
    <s v="313 Subsidies aan instellingen en verenigingen n.e.g."/>
    <s v="313 Subventions aux institutions et associations n.c.a."/>
    <x v="6"/>
    <n v="1156"/>
  </r>
  <r>
    <s v="ORPHEUS"/>
    <s v="ORPHEUS"/>
    <s v="EB0-1EEB2HC-WT"/>
    <m/>
    <x v="0"/>
    <n v="542"/>
    <n v="100"/>
    <s v="12. Algemene kennisvooruitgang: O&amp;O gefinancierd uit algemene universiteitsfondsen (AUF)"/>
    <x v="3"/>
    <s v="Vlaamse overheid"/>
    <x v="3"/>
    <x v="14"/>
    <s v="111 Werkingsuitkering Nederlandstalige instellingen"/>
    <s v="111 Allocation de fonctionnement institutions néerlandophones"/>
    <x v="4"/>
    <n v="542"/>
  </r>
  <r>
    <s v="KENNISCENTRUM DATA EN MAATSCHAPPIJ - HOGER ONDERWIJS"/>
    <s v="KENNISCENTRUM DATA EN MAATSCHAPPIJ - HOGER ONDERWIJS"/>
    <s v="EB0-1EEB2JB-IS"/>
    <m/>
    <x v="0"/>
    <n v="750"/>
    <n v="100"/>
    <s v="10. Cultuur, recreatie, godsdienst en media"/>
    <x v="5"/>
    <s v="Vlaamse overheid"/>
    <x v="3"/>
    <x v="14"/>
    <s v="211 Basisfinanciering, werking, investeringen van de WI"/>
    <s v="211 Financement de base, fonctionnement, investissements des IS"/>
    <x v="5"/>
    <n v="750"/>
  </r>
  <r>
    <s v="ITG"/>
    <s v="ITG"/>
    <s v="EB0-1EEB2GU-IS"/>
    <m/>
    <x v="0"/>
    <n v="4992"/>
    <n v="100"/>
    <s v="12. Algemene kennisvooruitgang: O&amp;O gefinancierd uit algemene universiteitsfondsen (AUF)"/>
    <x v="3"/>
    <s v="Vlaamse overheid"/>
    <x v="3"/>
    <x v="14"/>
    <s v="123 Instituut Tropische Geneeskunde - Antwerpen"/>
    <s v="123 Instituut Tropische Geneeskunde - Antwerpen"/>
    <x v="4"/>
    <n v="4992"/>
  </r>
  <r>
    <s v="Vlerick"/>
    <s v="Vlerick"/>
    <s v="EB0-1EEG2KA-WT"/>
    <m/>
    <x v="0"/>
    <n v="754"/>
    <n v="100"/>
    <s v="12. Algemene kennisvooruitgang: O&amp;O gefinancierd uit algemene universiteitsfondsen (AUF)"/>
    <x v="3"/>
    <s v="Vlaamse overheid"/>
    <x v="3"/>
    <x v="14"/>
    <s v="111 Werkingsuitkering Nederlandstalige instellingen"/>
    <s v="111 Allocation de fonctionnement institutions néerlandophones"/>
    <x v="4"/>
    <n v="754"/>
  </r>
  <r>
    <s v="Alamire Foundation"/>
    <s v="Alamire Foundation"/>
    <s v="EB0-1EEG2HA-WT"/>
    <m/>
    <x v="0"/>
    <n v="833"/>
    <n v="100"/>
    <s v="12. Algemene kennisvooruitgang: O&amp;O gefinancierd uit algemene universiteitsfondsen (AUF)"/>
    <x v="3"/>
    <s v="Vlaamse overheid"/>
    <x v="3"/>
    <x v="14"/>
    <s v="111 Werkingsuitkering Nederlandstalige instellingen"/>
    <s v="111 Allocation de fonctionnement institutions néerlandophones"/>
    <x v="4"/>
    <n v="833"/>
  </r>
  <r>
    <s v="Wetenschappelijk en technologisch onderzoek met landbouwkundig doel"/>
    <s v="Wetenschappelijk en technologisch onderzoek met landbouwkundig doel"/>
    <s v="ECH-1EFB5NA-WT"/>
    <m/>
    <x v="0"/>
    <n v="10299"/>
    <n v="100"/>
    <s v="08. Landbouw"/>
    <x v="6"/>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0299"/>
  </r>
  <r>
    <s v="Bevordering van technologietransfer en onderzoek door instellingen van hoger onderwijs"/>
    <s v="Bevordering van technologietransfer en onderzoek door instellingen van hoger onderwijs"/>
    <s v="ECH-1EFB5NA-WT"/>
    <m/>
    <x v="0"/>
    <n v="9586"/>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586"/>
  </r>
  <r>
    <s v="Subsidie aan IMEC"/>
    <s v="Subsidie aan IMEC"/>
    <s v="EB0-1EFG2LA-WT"/>
    <m/>
    <x v="0"/>
    <n v="129611"/>
    <n v="100"/>
    <s v="06. Industriële productie en technologie"/>
    <x v="0"/>
    <s v="Vlaamse overheid"/>
    <x v="3"/>
    <x v="14"/>
    <s v="237 IMEC - Interuniversitair Centrum voor Micro-Electronica"/>
    <s v="237 IMEC - Interuniversitair Centrum voor Micro-Electronica"/>
    <x v="5"/>
    <n v="129611"/>
  </r>
  <r>
    <s v="Subsidie aan IMEC en VIB in het kader van de NERF-activiteiten"/>
    <s v="Subsidie aan IMEC en VIB in het kader van de NERF-activiteiten"/>
    <s v="EB0-1EFG2LA-WT"/>
    <m/>
    <x v="0"/>
    <n v="881"/>
    <n v="100"/>
    <s v="06. Industriële productie en technologie"/>
    <x v="0"/>
    <s v="Vlaamse overheid"/>
    <x v="3"/>
    <x v="14"/>
    <s v="237 IMEC - Interuniversitair Centrum voor Micro-Electronica"/>
    <s v="237 IMEC - Interuniversitair Centrum voor Micro-Electronica"/>
    <x v="5"/>
    <n v="881"/>
  </r>
  <r>
    <s v="Dotatie aan VITO"/>
    <s v="Dotatie aan VITO"/>
    <s v="EB0-1EFG2LX-IS"/>
    <m/>
    <x v="0"/>
    <n v="50353.197999999997"/>
    <n v="100"/>
    <s v="06. Industriële productie en technologie"/>
    <x v="0"/>
    <s v="Vlaamse overheid"/>
    <x v="3"/>
    <x v="14"/>
    <s v="236 VITO - Vlaamse Instelling voor Technologisch Onderzoek"/>
    <s v="236 VITO - Vlaamse Instelling voor Technologisch Onderzoek"/>
    <x v="5"/>
    <n v="50353.197999999997"/>
  </r>
  <r>
    <s v="Dotatie aan VITO voor de financiering van de referentietaken"/>
    <s v="Dotatie aan VITO voor de financiering van de referentietaken"/>
    <s v="EB0-1EFG2LX-IS"/>
    <m/>
    <x v="0"/>
    <n v="7658.8019999999997"/>
    <n v="100"/>
    <s v="06. Industriële productie en technologie"/>
    <x v="0"/>
    <s v="Vlaamse overheid"/>
    <x v="3"/>
    <x v="14"/>
    <s v="236 VITO - Vlaamse Instelling voor Technologisch Onderzoek"/>
    <s v="236 VITO - Vlaamse Instelling voor Technologisch Onderzoek"/>
    <x v="5"/>
    <n v="7658.8019999999997"/>
  </r>
  <r>
    <s v="NERF - VIB"/>
    <s v="NERF - VIB"/>
    <s v="EB0-1EFG2LW-IS"/>
    <m/>
    <x v="0"/>
    <n v="881"/>
    <n v="100"/>
    <s v="06. Industriële productie en technologie"/>
    <x v="0"/>
    <s v="Vlaamse overheid"/>
    <x v="3"/>
    <x v="14"/>
    <s v="239 VIB - Vlaams Interuniversitair Instituut voor de Biotechnologie"/>
    <s v="239 VIB - Vlaams Interuniversitair Instituut voor de Biotechnologie"/>
    <x v="5"/>
    <n v="881"/>
  </r>
  <r>
    <s v="Subsidie aan VIB"/>
    <s v="Subsidie aan VIB"/>
    <s v="EB0-1EFG2LW-IS"/>
    <m/>
    <x v="0"/>
    <n v="73513"/>
    <n v="100"/>
    <s v="06. Industriële productie en technologie"/>
    <x v="0"/>
    <s v="Vlaamse overheid"/>
    <x v="3"/>
    <x v="14"/>
    <s v="239 VIB - Vlaams Interuniversitair Instituut voor de Biotechnologie"/>
    <s v="239 VIB - Vlaams Interuniversitair Instituut voor de Biotechnologie"/>
    <x v="5"/>
    <n v="73513"/>
  </r>
  <r>
    <s v="Subsdie aan Maakindustrie"/>
    <s v="Subsdie aan Maakindustrie"/>
    <s v="EB0-1EFG2LB-WT"/>
    <m/>
    <x v="0"/>
    <n v="45635"/>
    <n v="100"/>
    <s v="06. Industriële productie en technologie"/>
    <x v="0"/>
    <s v="Vlaamse overheid"/>
    <x v="3"/>
    <x v="14"/>
    <s v="235 Flanders Make"/>
    <s v="235 Flanders Make"/>
    <x v="5"/>
    <n v="45635"/>
  </r>
  <r>
    <s v="REGENERATIEVE GENEESKUNDE"/>
    <s v="REGENERATIEVE GENEESKUNDE"/>
    <s v="EB0-1EFG2LC-WT"/>
    <m/>
    <x v="0"/>
    <n v="2985"/>
    <n v="100"/>
    <s v="06. Industriële productie en technologie"/>
    <x v="0"/>
    <s v="Vlaamse overheid"/>
    <x v="3"/>
    <x v="14"/>
    <s v="237 IMEC - Interuniversitair Centrum voor Micro-Electronica"/>
    <s v="237 IMEC - Interuniversitair Centrum voor Micro-Electronica"/>
    <x v="5"/>
    <n v="2985"/>
  </r>
  <r>
    <s v="Toekennen van specialistatiebeurzen en doctoraatsbeurzen in het kader van het Baekeland-programma"/>
    <s v="Toekennen van specialistatiebeurzen en doctoraatsbeurzen in het kader van het Baekeland-programma"/>
    <s v="ECH-1EFB5NA-WT"/>
    <m/>
    <x v="0"/>
    <n v="16800"/>
    <n v="100"/>
    <s v="06. Industriële productie en technologie"/>
    <x v="0"/>
    <s v="Vlaamse overheid"/>
    <x v="3"/>
    <x v="14"/>
    <s v="410 O&amp;O-programma's en -projecten (subsidies en terugvorderbare voorschotten)"/>
    <s v="410 Programmes et projets de R&amp;D (subventions et avances récupérables)"/>
    <x v="0"/>
    <n v="16800"/>
  </r>
  <r>
    <s v="Proeftuinen"/>
    <s v="Proeftuinen"/>
    <s v="ECH-1EFB5NA-WT"/>
    <m/>
    <x v="0"/>
    <n v="3603"/>
    <n v="100"/>
    <s v="06. Industriële productie en technologie"/>
    <x v="0"/>
    <s v="Vlaamse overheid"/>
    <x v="3"/>
    <x v="14"/>
    <s v="211 Basisfinanciering, werking, investeringen van de WI"/>
    <s v="211 Financement de base, fonctionnement, investissements des IS"/>
    <x v="5"/>
    <n v="3603"/>
  </r>
  <r>
    <s v="Innovatief aanbesteden"/>
    <s v="Innovatief aanbesteden"/>
    <s v="ECH-1EFB5NA-WT"/>
    <m/>
    <x v="0"/>
    <n v="3780"/>
    <n v="100"/>
    <s v="06. Industriële productie en technologie"/>
    <x v="0"/>
    <s v="Vlaamse overheid"/>
    <x v="3"/>
    <x v="14"/>
    <s v="211 Basisfinanciering, werking, investeringen van de WI"/>
    <s v="211 Financement de base, fonctionnement, investissements des IS"/>
    <x v="5"/>
    <n v="3780"/>
  </r>
  <r>
    <s v="Moonshots"/>
    <s v="Moonshots"/>
    <s v="ECH-1EFB5NA-WT"/>
    <m/>
    <x v="0"/>
    <n v="20000"/>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20000"/>
  </r>
  <r>
    <s v="BEDRIJFSSTEUN  ONDERZOEK"/>
    <s v="BEDRIJFSSTEUN  ONDERZOEK"/>
    <s v="ECH-1EFB5NA-WT"/>
    <m/>
    <x v="0"/>
    <n v="96550"/>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6550"/>
  </r>
  <r>
    <s v="BEDRIJFSSTEUN CLUSTERS"/>
    <s v="BEDRIJFSSTEUN CLUSTERS"/>
    <s v="ECH-1EFB5NA-WT"/>
    <m/>
    <x v="0"/>
    <n v="81170"/>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1170"/>
  </r>
  <r>
    <s v="BEDRIJFSSTEUN CORNET/COOCK (COLL O&amp;O EN COLL KENNISVERSPREIDING)"/>
    <s v="BEDRIJFSSTEUN CORNET/COOCK (COLL O&amp;O EN COLL KENNISVERSPREIDING)"/>
    <s v="ECH-1EFB5NA-WT"/>
    <m/>
    <x v="0"/>
    <n v="9600"/>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9600"/>
  </r>
  <r>
    <s v="BEDRIJFSSTEUN IM"/>
    <s v="BEDRIJFSSTEUN IM"/>
    <s v="ECH-1EFB5NA-WT"/>
    <m/>
    <x v="0"/>
    <n v="5800"/>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800"/>
  </r>
  <r>
    <s v="BEDRIJFSSTEUN ONTWIKKELING"/>
    <s v="BEDRIJFSSTEUN ONTWIKKELING"/>
    <s v="ECH-1EFB5NA-WT"/>
    <m/>
    <x v="0"/>
    <n v="119209"/>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119209"/>
  </r>
  <r>
    <s v="BELEIDSAGENDA ARTIFICIELE INTELLIGENTIE"/>
    <s v="BELEIDSAGENDA ARTIFICIELE INTELLIGENTIE"/>
    <s v="ECH-1EFB5NA-WT"/>
    <m/>
    <x v="0"/>
    <n v="7500"/>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7500"/>
  </r>
  <r>
    <s v="BELEIDSAGENDA CYBERSECURITY"/>
    <s v="BELEIDSAGENDA CYBERSECURITY"/>
    <s v="ECH-1EFB5NA-WT"/>
    <m/>
    <x v="0"/>
    <n v="8400"/>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8400"/>
  </r>
  <r>
    <s v="IC VLAANDEREN (VZW BEDRIJFSTRAJECTEN)"/>
    <s v="IC VLAANDEREN (VZW BEDRIJFSTRAJECTEN)"/>
    <s v="ECH-1EFB5NA-WT"/>
    <m/>
    <x v="0"/>
    <n v="5514"/>
    <n v="100"/>
    <s v="06. Industriële productie en technologie"/>
    <x v="0"/>
    <s v="Vlaamse overheid"/>
    <x v="3"/>
    <x v="14"/>
    <s v="613 Vlaams instituut voor de aanmoediging van Innovatie door Wetenschap en Technologie (IWT – Vlaanderen) (het deel projecten, d.w.z. subsidies en terugvorderbare voorschotten)"/>
    <s v="613 Vlaams instituut voor de aanmoediging van Innovatie door Wetenschap en Technologie (IWT – Vlaanderen) (la partie projets, c.-à-d. subventions et avances récupérables)"/>
    <x v="1"/>
    <n v="5514"/>
  </r>
  <r>
    <s v="WSE: studies en onderzoek"/>
    <s v="WSE: studies en onderzoek"/>
    <s v="JB0/1JD-G-2-AA/WT"/>
    <m/>
    <x v="0"/>
    <n v="760"/>
    <n v="100"/>
    <s v="11. Politieke en sociale systemen, structuren en processen"/>
    <x v="7"/>
    <s v="Vlaamse overheid"/>
    <x v="3"/>
    <x v="14"/>
    <s v="314 Subsidies voor studies, enquêtes, onderzoek-contracten, acties n.e.g."/>
    <s v="314 Subventions pour études, enquêtes, contrats de recherche, actions n.c.a."/>
    <x v="6"/>
    <n v="760"/>
  </r>
  <r>
    <s v="WSE: uitgaven in het kader van tewerkstellingsbegeleiding"/>
    <s v="WSE: uitgaven in het kader van tewerkstellingsbegeleiding"/>
    <s v="JB0/1JD-G-2-AA/WT"/>
    <m/>
    <x v="0"/>
    <n v="750"/>
    <n v="100"/>
    <s v="11. Politieke en sociale systemen, structuren en processen"/>
    <x v="7"/>
    <s v="Vlaamse overheid"/>
    <x v="3"/>
    <x v="14"/>
    <s v="314 Subsidies voor studies, enquêtes, onderzoek-contracten, acties n.e.g."/>
    <s v="314 Subventions pour études, enquêtes, contrats de recherche, actions n.c.a."/>
    <x v="6"/>
    <n v="750"/>
  </r>
  <r>
    <s v="DATABANK ONDERGROND VLAANDEREN, VLAAMSE GEOTHEEK, BODEMBESCHERMING EN NATUURLIJKE RIJKDOMMEN (INCL. UITGAVEN EU COFINANCIERING)"/>
    <s v="DATABANK ONDERGROND VLAANDEREN, VLAAMSE GEOTHEEK, BODEMBESCHERMING EN NATUURLIJKE RIJKDOMMEN (INCL. UITGAVEN EU COFINANCIERING)"/>
    <s v="QB0-1QCH2EA-WT"/>
    <m/>
    <x v="0"/>
    <n v="195"/>
    <n v="100"/>
    <s v="02. Milieubeheer en milieuzorg"/>
    <x v="9"/>
    <s v="Vlaamse overheid"/>
    <x v="3"/>
    <x v="14"/>
    <s v="314 Subsidies voor studies, enquêtes, onderzoek-contracten, acties n.e.g."/>
    <s v="314 Subventions pour études, enquêtes, contrats de recherche, actions n.c.a."/>
    <x v="6"/>
    <n v="195"/>
  </r>
  <r>
    <s v="Dotatie aan VITO voor de financiering van de referentietaken"/>
    <s v="Dotatie aan VITO voor de financiering van de referentietaken"/>
    <s v="QB0-1QCH2OU-IS"/>
    <m/>
    <x v="0"/>
    <n v="3131"/>
    <n v="100"/>
    <s v="02. Milieubeheer en milieuzorg"/>
    <x v="9"/>
    <s v="Vlaamse overheid"/>
    <x v="3"/>
    <x v="14"/>
    <s v="236 VITO - Vlaamse Instelling voor Technologisch Onderzoek"/>
    <s v="236 VITO - Vlaamse Instelling voor Technologisch Onderzoek"/>
    <x v="5"/>
    <n v="3131"/>
  </r>
  <r>
    <s v="EV ILVO voor onderhoud en werken aan onroerende goederen"/>
    <s v="EV ILVO voor onderhoud en werken aan onroerende goederen"/>
    <s v="KB0/1KD-H-2-AY/IS"/>
    <m/>
    <x v="0"/>
    <n v="2675"/>
    <n v="80"/>
    <s v="08. Landbouw"/>
    <x v="6"/>
    <s v="Vlaamse overheid"/>
    <x v="3"/>
    <x v="14"/>
    <s v="211 Basisfinanciering, werking, investeringen van de WI"/>
    <s v="211 Financement de base, fonctionnement, investissements des IS"/>
    <x v="5"/>
    <n v="2140"/>
  </r>
  <r>
    <s v="interne stromen EV ILVO (Fonds voor Landbouw en Visserij)"/>
    <s v="interne stromen EV ILVO (Fonds voor Landbouw en Visserij)"/>
    <s v="KB0/1KD-H-2-AY/IS"/>
    <m/>
    <x v="0"/>
    <n v="535"/>
    <n v="80"/>
    <s v="08. Landbouw"/>
    <x v="6"/>
    <s v="Vlaamse overheid"/>
    <x v="3"/>
    <x v="14"/>
    <s v="211 Basisfinanciering, werking, investeringen van de WI"/>
    <s v="211 Financement de base, fonctionnement, investissements des IS"/>
    <x v="5"/>
    <n v="428"/>
  </r>
  <r>
    <s v="Labo Ruimte"/>
    <s v="Labo Ruimte"/>
    <s v="QB0-1QCH2NC-WT"/>
    <m/>
    <x v="0"/>
    <n v="169"/>
    <n v="100"/>
    <s v="04. Transport, telecommunicatie en andere infrastructuur"/>
    <x v="11"/>
    <s v="Vlaamse overheid"/>
    <x v="3"/>
    <x v="14"/>
    <s v="313 Subsidies aan instellingen en verenigingen n.e.g."/>
    <s v="313 Subventions aux institutions et associations n.c.a."/>
    <x v="6"/>
    <n v="169"/>
  </r>
  <r>
    <s v="Langlopend wetenschappelijk onderzoek"/>
    <s v="Langlopend wetenschappelijk onderzoek"/>
    <s v="QB0-1QCH2NC-WT"/>
    <m/>
    <x v="0"/>
    <n v="380"/>
    <n v="100"/>
    <s v="04. Transport, telecommunicatie en andere infrastructuur"/>
    <x v="11"/>
    <s v="Vlaamse overheid"/>
    <x v="3"/>
    <x v="14"/>
    <s v="313 Subsidies aan instellingen en verenigingen n.e.g."/>
    <s v="313 Subventions aux institutions et associations n.c.a."/>
    <x v="6"/>
    <n v="380"/>
  </r>
  <r>
    <s v="LNE: Aankoop van materiaal voor uitrusting van het IVA Instituut voor Natuur- en Bosonderzoek"/>
    <s v="LNE: Aankoop van materiaal voor uitrusting van het IVA Instituut voor Natuur- en Bosonderzoek"/>
    <s v="QC0-1QCH2FF-WT"/>
    <m/>
    <x v="0"/>
    <n v="50"/>
    <n v="68"/>
    <s v="02. Milieubeheer en milieuzorg"/>
    <x v="9"/>
    <s v="Vlaamse overheid"/>
    <x v="3"/>
    <x v="14"/>
    <s v="211 Basisfinanciering, werking, investeringen van de WI"/>
    <s v="211 Financement de base, fonctionnement, investissements des IS"/>
    <x v="5"/>
    <n v="34"/>
  </r>
  <r>
    <s v="LNE: Aankoop van niet-duurzame goederen en diensten van het IVA Instituut voor Natuur- en Bosonderzoek"/>
    <s v="LNE: Aankoop van niet-duurzame goederen en diensten van het IVA Instituut voor Natuur- en Bosonderzoek"/>
    <s v="QC0-1QCH2FF-WT"/>
    <m/>
    <x v="0"/>
    <n v="2068"/>
    <n v="55"/>
    <s v="02. Milieubeheer en milieuzorg"/>
    <x v="9"/>
    <s v="Vlaamse overheid"/>
    <x v="3"/>
    <x v="14"/>
    <s v="211 Basisfinanciering, werking, investeringen van de WI"/>
    <s v="211 Financement de base, fonctionnement, investissements des IS"/>
    <x v="5"/>
    <n v="1137.4000000000001"/>
  </r>
  <r>
    <s v="LNE: Algemene werkingstoelage aan openbare waterdistributienetwerken"/>
    <s v="LNE: Algemene werkingstoelage aan openbare waterdistributienetwerken"/>
    <s v="LBC LC044 4351"/>
    <m/>
    <x v="0"/>
    <n v="6410"/>
    <n v="39.9375975039002"/>
    <s v="02. Milieubeheer en milieuzorg"/>
    <x v="9"/>
    <s v="Vlaamse overheid"/>
    <x v="3"/>
    <x v="14"/>
    <s v="630 Fonds voor Preventie en Sanering inzake Milieu en Natuur"/>
    <s v="630 Fonds voor Preventie en Sanering inzake Milieu en Natuur"/>
    <x v="1"/>
    <n v="2560.0000000000027"/>
  </r>
  <r>
    <s v="LNE: Allerhande uitgaven met betrekking tot het project milieu en gezondheid"/>
    <s v="LNE: Allerhande uitgaven met betrekking tot het project milieu en gezondheid"/>
    <s v="QB0-1QCH2NA-WT"/>
    <m/>
    <x v="0"/>
    <n v="140"/>
    <n v="100"/>
    <s v="02. Milieubeheer en milieuzorg"/>
    <x v="9"/>
    <s v="Vlaamse overheid"/>
    <x v="3"/>
    <x v="14"/>
    <s v="324 Subsidies voor studies, enquêtes, expertise-contracten, onderzoekcontracten, acties n.e.g."/>
    <s v="324 Subventions pour études, enquêtes, contrats d'expertise, contrats de recherche, actions n.c.a."/>
    <x v="6"/>
    <n v="140"/>
  </r>
  <r>
    <s v="LNE: BOVENGEWESTELIJKE SAMENWERKING, STUDIES, DATAVERWERVING, DATABEHEER, DATABANK DOV. EN TECHNISCH BEHEER ONROER. GOED IN RUILVERKAVELINGSPROJECTEN"/>
    <s v="LNE: BOVENGEWESTELIJKE SAMENWERKING, STUDIES, DATAVERWERVING, DATABEHEER, DATABANK DOV. EN TECHNISCH BEHEER ONROER. GOED IN RUILVERKAVELINGSPROJECTEN"/>
    <s v="QB0-1QCH2EA-WT"/>
    <m/>
    <x v="0"/>
    <n v="295"/>
    <n v="55"/>
    <s v="02. Milieubeheer en milieuzorg"/>
    <x v="9"/>
    <s v="Vlaamse overheid"/>
    <x v="3"/>
    <x v="14"/>
    <s v="314 Subsidies voor studies, enquêtes, onderzoek-contracten, acties n.e.g."/>
    <s v="314 Subventions pour études, enquêtes, contrats de recherche, actions n.c.a."/>
    <x v="6"/>
    <n v="162.25"/>
  </r>
  <r>
    <s v="LNE: NORMERING VAN ZENDANTENNES"/>
    <s v="LNE: NORMERING VAN ZENDANTENNES"/>
    <s v="QB0-1QCH2NA-WT"/>
    <m/>
    <x v="0"/>
    <n v="160"/>
    <n v="100"/>
    <s v="02. Milieubeheer en milieuzorg"/>
    <x v="9"/>
    <s v="Vlaamse overheid"/>
    <x v="3"/>
    <x v="14"/>
    <s v="630 Fonds voor Preventie en Sanering inzake Milieu en Natuur"/>
    <s v="630 Fonds voor Preventie en Sanering inzake Milieu en Natuur"/>
    <x v="1"/>
    <n v="160"/>
  </r>
  <r>
    <s v="BELEIDSVOORBEREIDEND ONDERZOEK, MONITORING EN EVALUATIE HINDERTHEMA'S"/>
    <s v="BELEIDSVOORBEREIDEND ONDERZOEK, MONITORING EN EVALUATIE HINDERTHEMA'S"/>
    <s v="QBX-3QCH2NA-WT"/>
    <m/>
    <x v="0"/>
    <n v="50"/>
    <n v="100"/>
    <s v="02. Milieubeheer en milieuzorg"/>
    <x v="9"/>
    <s v="Vlaamse overheid"/>
    <x v="3"/>
    <x v="14"/>
    <s v="630 Fonds voor Preventie en Sanering inzake Milieu en Natuur"/>
    <s v="630 Fonds voor Preventie en Sanering inzake Milieu en Natuur"/>
    <x v="1"/>
    <n v="50"/>
  </r>
  <r>
    <s v="LNE: Uitgaven met betrekking tot thema-overschrijdende initiatieven en strategisch wetenschappelijk onderzoek en met betrekking tot toekomstgericht en innovatief werken"/>
    <s v="LNE: Uitgaven met betrekking tot thema-overschrijdende initiatieven en strategisch wetenschappelijk onderzoek en met betrekking tot toekomstgericht en innovatief werken"/>
    <s v="QBX-3QCH2OA-WT"/>
    <m/>
    <x v="0"/>
    <n v="733"/>
    <n v="100"/>
    <s v="02. Milieubeheer en milieuzorg"/>
    <x v="9"/>
    <s v="Vlaamse overheid"/>
    <x v="3"/>
    <x v="14"/>
    <s v="630 Fonds voor Preventie en Sanering inzake Milieu en Natuur"/>
    <s v="630 Fonds voor Preventie en Sanering inzake Milieu en Natuur"/>
    <x v="1"/>
    <n v="733"/>
  </r>
  <r>
    <s v="LNE: Wedden en toelagen IVA Instituut voor Natuur- en Bosonderzoek"/>
    <s v="LNE: Wedden en toelagen IVA Instituut voor Natuur- en Bosonderzoek"/>
    <s v="QC0-1QAH2ZZ-LO"/>
    <m/>
    <x v="0"/>
    <n v="14252"/>
    <n v="45"/>
    <s v="02. Milieubeheer en milieuzorg"/>
    <x v="9"/>
    <s v="Vlaamse overheid"/>
    <x v="3"/>
    <x v="14"/>
    <s v="211 Basisfinanciering, werking, investeringen van de WI"/>
    <s v="211 Financement de base, fonctionnement, investissements des IS"/>
    <x v="5"/>
    <n v="6413.4"/>
  </r>
  <r>
    <s v="LNE: Werkingsdotatie aan het IVA Vlaamse Milieumaatschappij (VMM)"/>
    <s v="LNE: Werkingsdotatie aan het IVA Vlaamse Milieumaatschappij (VMM)"/>
    <s v="QB0-1QCH2DW-IS"/>
    <m/>
    <x v="0"/>
    <n v="4148"/>
    <n v="5.5689488910318197"/>
    <s v="08. Landbouw"/>
    <x v="6"/>
    <s v="Vlaamse overheid"/>
    <x v="3"/>
    <x v="14"/>
    <s v="324 Subsidies voor studies, enquêtes, expertise-contracten, onderzoekcontracten, acties n.e.g."/>
    <s v="324 Subventions pour études, enquêtes, contrats d'expertise, contrats de recherche, actions n.c.a."/>
    <x v="6"/>
    <n v="230.99999999999989"/>
  </r>
  <r>
    <s v="Ondersteunend Onderzoek"/>
    <s v="Ondersteunend Onderzoek"/>
    <s v="QB0-1QCH2NC-WT"/>
    <m/>
    <x v="0"/>
    <n v="60"/>
    <n v="100"/>
    <s v="04. Transport, telecommunicatie en andere infrastructuur"/>
    <x v="11"/>
    <s v="Vlaamse overheid"/>
    <x v="3"/>
    <x v="14"/>
    <s v="313 Subsidies aan instellingen en verenigingen n.e.g."/>
    <s v="313 Subventions aux institutions et associations n.c.a."/>
    <x v="6"/>
    <n v="60"/>
  </r>
  <r>
    <s v="Onderzoeken in het kader van het uitvoeren van het Omgevingsbeleid"/>
    <s v="Onderzoeken in het kader van het uitvoeren van het Omgevingsbeleid"/>
    <s v="QB0-1QCH2NB-WT"/>
    <m/>
    <x v="0"/>
    <n v="65"/>
    <n v="100"/>
    <s v="04. Transport, telecommunicatie en andere infrastructuur"/>
    <x v="11"/>
    <s v="Vlaamse overheid"/>
    <x v="3"/>
    <x v="14"/>
    <s v="324 Subsidies voor studies, enquêtes, expertise-contracten, onderzoekcontracten, acties n.e.g."/>
    <s v="324 Subventions pour études, enquêtes, contrats d'expertise, contrats de recherche, actions n.c.a."/>
    <x v="6"/>
    <n v="65"/>
  </r>
  <r>
    <s v="Ruimtelijk Onderzoek"/>
    <s v="Ruimtelijk Onderzoek"/>
    <s v="QB0-1QCH2NC-WT"/>
    <m/>
    <x v="0"/>
    <n v="393"/>
    <n v="100"/>
    <s v="04. Transport, telecommunicatie en andere infrastructuur"/>
    <x v="11"/>
    <s v="Vlaamse overheid"/>
    <x v="3"/>
    <x v="14"/>
    <s v="313 Subsidies aan instellingen en verenigingen n.e.g."/>
    <s v="313 Subventions aux institutions et associations n.c.a."/>
    <x v="6"/>
    <n v="393"/>
  </r>
  <r>
    <s v="THEMAOVERSCHRIJDEND INSTRUMENTARIUM OMGEVING - VERGROENING VAN DE ECONOMIE"/>
    <s v="THEMAOVERSCHRIJDEND INSTRUMENTARIUM OMGEVING - VERGROENING VAN DE ECONOMIE"/>
    <s v="QBX-3QCH2OC-WT"/>
    <m/>
    <x v="0"/>
    <n v="50"/>
    <n v="100"/>
    <s v="02. Milieubeheer en milieuzorg"/>
    <x v="9"/>
    <s v="Vlaamse overheid"/>
    <x v="3"/>
    <x v="14"/>
    <s v="314 Subsidies voor studies, enquêtes, onderzoek-contracten, acties n.e.g."/>
    <s v="314 Subventions pour études, enquêtes, contrats de recherche, actions n.c.a."/>
    <x v="6"/>
    <n v="50"/>
  </r>
  <r>
    <s v="UITGAVEN HANDHAVING"/>
    <s v="UITGAVEN HANDHAVING"/>
    <s v="QB0-1QCH2OA-WT"/>
    <m/>
    <x v="0"/>
    <n v="17.5"/>
    <n v="100"/>
    <s v="11. Politieke en sociale systemen, structuren en processen"/>
    <x v="7"/>
    <s v="Vlaamse overheid"/>
    <x v="3"/>
    <x v="14"/>
    <s v="212 Aanvullende financiering van de WI"/>
    <s v="212 Financement complémentaire des IS"/>
    <x v="5"/>
    <n v="17.5"/>
  </r>
  <r>
    <s v="Dierenwelzijn ontwikkelen van een coherent en vooruitstrevend dierenwelzijnsbeleid"/>
    <s v="Dierenwelzijn ontwikkelen van een coherent en vooruitstrevend dierenwelzijnsbeleid"/>
    <s v="QB0-1QFD2MA-WT"/>
    <m/>
    <x v="0"/>
    <n v="170"/>
    <n v="100"/>
    <s v="04. Transport, telecommunicatie en andere infrastructuur"/>
    <x v="11"/>
    <s v="Vlaamse overheid"/>
    <x v="3"/>
    <x v="14"/>
    <s v="212 Aanvullende financiering van de WI"/>
    <s v="212 Financement complémentaire des IS"/>
    <x v="5"/>
    <n v="170"/>
  </r>
  <r>
    <s v="RELANCE BUDGET 105 - ONTSNIPPEREN VAN VLAAMS LANDSCHAP "/>
    <s v="RELANCE BUDGET 105 - ONTSNIPPEREN VAN VLAAMS LANDSCHAP "/>
    <s v="QBX-3QCE2OC-WT"/>
    <m/>
    <x v="0"/>
    <n v="200"/>
    <n v="100"/>
    <s v="02. Milieubeheer en milieuzorg"/>
    <x v="9"/>
    <s v="Vlaamse overheid"/>
    <x v="3"/>
    <x v="14"/>
    <s v="324 Subsidies voor studies, enquêtes, expertise-contracten, onderzoekcontracten, acties n.e.g."/>
    <s v="324 Subventions pour études, enquêtes, contrats d'expertise, contrats de recherche, actions n.c.a."/>
    <x v="6"/>
    <n v="200"/>
  </r>
  <r>
    <s v="LEREND NETWERK"/>
    <s v="LEREND NETWERK"/>
    <s v="QB0-1QCE2ND-WT"/>
    <m/>
    <x v="0"/>
    <n v="40"/>
    <n v="100"/>
    <s v="11. Politieke en sociale systemen, structuren en processen"/>
    <x v="7"/>
    <s v="Vlaamse overheid"/>
    <x v="3"/>
    <x v="14"/>
    <s v="310 Kredieten met specifieke O&amp;O-finaliteit"/>
    <s v="310 Crédits à finalité R&amp;D spécifique"/>
    <x v="6"/>
    <n v="40"/>
  </r>
  <r>
    <s v="STEUNPUNT MILIEU EN GEZONDHEID "/>
    <s v="STEUNPUNT MILIEU EN GEZONDHEID "/>
    <s v="QB0 1QC178 6151"/>
    <m/>
    <x v="0"/>
    <n v="563"/>
    <n v="100"/>
    <s v="04. Transport, telecommunicatie en andere infrastructuur"/>
    <x v="11"/>
    <s v="Vlaamse overheid"/>
    <x v="3"/>
    <x v="14"/>
    <s v="314 Subsidies voor studies, enquêtes, onderzoek-contracten, acties n.e.g."/>
    <s v="314 Subventions pour études, enquêtes, contrats de recherche, actions n.c.a."/>
    <x v="6"/>
    <n v="563"/>
  </r>
  <r>
    <s v="CJSM: Koninklijke Academie voor Nederlandse Taal- en Letterkunde - Gent"/>
    <s v="CJSM: Koninklijke Academie voor Nederlandse Taal- en Letterkunde - Gent"/>
    <s v="HD0/1HE-I-2-AP/IS"/>
    <m/>
    <x v="0"/>
    <n v="80"/>
    <n v="37.5"/>
    <s v="10. Cultuur, recreatie, godsdienst en media"/>
    <x v="5"/>
    <s v="Vlaamse overheid"/>
    <x v="3"/>
    <x v="14"/>
    <s v="220 Academies"/>
    <s v="220 Académies"/>
    <x v="5"/>
    <n v="30"/>
  </r>
  <r>
    <s v="CJSM:Dotatie aan het IVA DAB KMSKA"/>
    <s v="CJSM:Dotatie aan het IVA DAB KMSKA"/>
    <s v="HD0/1HE-I-2-AP/IS"/>
    <m/>
    <x v="0"/>
    <n v="8038"/>
    <n v="55"/>
    <s v="10. Cultuur, recreatie, godsdienst en media"/>
    <x v="5"/>
    <s v="Vlaamse overheid"/>
    <x v="3"/>
    <x v="14"/>
    <s v="211 Basisfinanciering, werking, investeringen van de WI"/>
    <s v="211 Financement de base, fonctionnement, investissements des IS"/>
    <x v="5"/>
    <n v="4420.8999999999996"/>
  </r>
  <r>
    <s v="CJM: wetenschappelijke steunpunten en jeugdonderzoeksplatform"/>
    <s v="CJM: wetenschappelijke steunpunten en jeugdonderzoeksplatform"/>
    <s v="HB0/1HB-X-2AD/WT"/>
    <m/>
    <x v="0"/>
    <n v="690"/>
    <n v="100"/>
    <s v="10. Cultuur, recreatie, godsdienst en media"/>
    <x v="5"/>
    <s v="Vlaamse overheid"/>
    <x v="3"/>
    <x v="14"/>
    <s v="324 Subsidies voor studies, enquêtes, expertise-contracten, onderzoekcontracten, acties n.e.g."/>
    <s v="324 Subventions pour études, enquêtes, contrats d'expertise, contrats de recherche, actions n.c.a."/>
    <x v="6"/>
    <n v="690"/>
  </r>
  <r>
    <s v="CJSM: Wetenschappelijk onderzoek"/>
    <s v="CJSM: Wetenschappelijk onderzoek"/>
    <s v="HB0/1HB-X-2-AD/WT"/>
    <m/>
    <x v="0"/>
    <n v="690"/>
    <n v="100"/>
    <s v="10. Cultuur, recreatie, godsdienst en media"/>
    <x v="5"/>
    <s v="Vlaamse overheid"/>
    <x v="3"/>
    <x v="14"/>
    <s v="314 Subsidies voor studies, enquêtes, onderzoek-contracten, acties n.e.g."/>
    <s v="314 Subventions pour études, enquêtes, contrats de recherche, actions n.c.a."/>
    <x v="6"/>
    <n v="690"/>
  </r>
  <r>
    <s v="Subventions à l'Institut Jules Destrée"/>
    <s v="Subventions à l'Institut Jules Destrée"/>
    <s v="10.03.33.05"/>
    <m/>
    <x v="0"/>
    <n v="330"/>
    <n v="100"/>
    <s v="11. Politieke en sociale systemen, structuren en processen"/>
    <x v="7"/>
    <s v="Waals Gewest"/>
    <x v="4"/>
    <x v="14"/>
    <s v="314 Subsidies voor studies, enquêtes, onderzoek-contracten, acties n.e.g."/>
    <s v="314 Subventions pour études, enquêtes, contrats de recherche, actions n.c.a."/>
    <x v="6"/>
    <n v="330"/>
  </r>
  <r>
    <s v="CONTRATS DE SERVICES PLURIANNUELS OU CONVENTIONS PASSES AVEC DES TIERS POUR LE CONTROLE ET LA CERTIFICATION DES PRODUITS ANIMAUX ET VEGETAUX."/>
    <s v="CONTRATS DE SERVICES PLURIANNUELS OU CONVENTIONS PASSES AVEC DES TIERS POUR LE CONTROLE ET LA CERTIFICATION DES PRODUITS ANIMAUX ET VEGETAUX."/>
    <s v="15.03.12.05"/>
    <m/>
    <x v="0"/>
    <n v="501"/>
    <n v="31.474193548387099"/>
    <s v="08. Landbouw"/>
    <x v="6"/>
    <s v="Waals Gewest"/>
    <x v="4"/>
    <x v="14"/>
    <s v="314 Subsidies voor studies, enquêtes, onderzoek-contracten, acties n.e.g."/>
    <s v="314 Subventions pour études, enquêtes, contrats de recherche, actions n.c.a."/>
    <x v="6"/>
    <n v="157.68570967741937"/>
  </r>
  <r>
    <s v="Etudes, relations publiques, documentation, participation à des séminaires et colloques, frais de réunions, y compris les frais de fonctionnement des dispositifs expérimentaux (nature)"/>
    <s v="Etudes, relations publiques, documentation, participation à des séminaires et colloques, frais de réunions, y compris les frais de fonctionnement des dispositifs expérimentaux (nature)"/>
    <s v="15.03.12.07"/>
    <m/>
    <x v="0"/>
    <n v="2190"/>
    <n v="90"/>
    <s v="08. Landbouw"/>
    <x v="6"/>
    <s v="Waals Gewest"/>
    <x v="4"/>
    <x v="14"/>
    <s v="314 Subsidies voor studies, enquêtes, onderzoek-contracten, acties n.e.g."/>
    <s v="314 Subventions pour études, enquêtes, contrats de recherche, actions n.c.a."/>
    <x v="6"/>
    <n v="1971"/>
  </r>
  <r>
    <s v="Subvention au Centre wallon de Recherches Agronomiques de Gembloux (CRA-W)"/>
    <s v="Subvention au Centre wallon de Recherches Agronomiques de Gembloux (CRA-W)"/>
    <s v="15.03.41.02"/>
    <m/>
    <x v="0"/>
    <n v="23676"/>
    <n v="100"/>
    <s v="08. Landbouw"/>
    <x v="6"/>
    <s v="Waals Gewest"/>
    <x v="4"/>
    <x v="14"/>
    <s v="314 Subsidies voor studies, enquêtes, onderzoek-contracten, acties n.e.g."/>
    <s v="314 Subventions pour études, enquêtes, contrats de recherche, actions n.c.a."/>
    <x v="6"/>
    <n v="23676"/>
  </r>
  <r>
    <s v="Subventions à des recherches scientifiques et techniques"/>
    <s v="Subventions à des recherches scientifiques et techniques"/>
    <s v="15.03.41.07"/>
    <m/>
    <x v="0"/>
    <n v="2019"/>
    <n v="100"/>
    <s v="08. Landbouw"/>
    <x v="6"/>
    <s v="Waals Gewest"/>
    <x v="4"/>
    <x v="14"/>
    <s v="314 Subsidies voor studies, enquêtes, onderzoek-contracten, acties n.e.g."/>
    <s v="314 Subventions pour études, enquêtes, contrats de recherche, actions n.c.a."/>
    <x v="6"/>
    <n v="2019"/>
  </r>
  <r>
    <s v="Subventions aux universités en matière agricole dans le cadre des conventions-cadre Requasud, AgriLabel et Diversiferm"/>
    <s v="Subventions aux universités en matière agricole dans le cadre des conventions-cadre Requasud, AgriLabel et Diversiferm"/>
    <s v="15.03.45.05"/>
    <m/>
    <x v="0"/>
    <n v="4641"/>
    <n v="100"/>
    <s v="08. Landbouw"/>
    <x v="6"/>
    <s v="Waals Gewest"/>
    <x v="4"/>
    <x v="14"/>
    <s v="314 Subsidies voor studies, enquêtes, onderzoek-contracten, acties n.e.g."/>
    <s v="314 Subventions pour études, enquêtes, contrats de recherche, actions n.c.a."/>
    <x v="6"/>
    <n v="4641"/>
  </r>
  <r>
    <s v="SUBVENTIONS OCTROYEES PAR LE DEMNA AUX UNIVERSITES"/>
    <s v="SUBVENTIONS OCTROYEES PAR LE DEMNA AUX UNIVERSITES"/>
    <s v="15.03.45.24"/>
    <m/>
    <x v="0"/>
    <n v="565"/>
    <n v="90.041769911504403"/>
    <s v="08. Landbouw"/>
    <x v="6"/>
    <s v="Waals Gewest"/>
    <x v="4"/>
    <x v="14"/>
    <s v="314 Subsidies voor studies, enquêtes, onderzoek-contracten, acties n.e.g."/>
    <s v="314 Subventions pour études, enquêtes, contrats de recherche, actions n.c.a."/>
    <x v="6"/>
    <n v="508.73599999999993"/>
  </r>
  <r>
    <s v="SUBVENTION AU CENTRE WALLON DE RECHERCHES AGRONOMIQUES DE GEMBLOUX (CRA-W) POUR DEPENSES D'INVESTISSEMENT Y COMPRIS ETUDES"/>
    <s v="SUBVENTION AU CENTRE WALLON DE RECHERCHES AGRONOMIQUES DE GEMBLOUX (CRA-W) POUR DEPENSES D'INVESTISSEMENT Y COMPRIS ETUDES"/>
    <s v="15.03.61.04"/>
    <m/>
    <x v="0"/>
    <n v="2666"/>
    <n v="100"/>
    <s v="08. Landbouw"/>
    <x v="6"/>
    <s v="Waals Gewest"/>
    <x v="4"/>
    <x v="14"/>
    <s v="314 Subsidies voor studies, enquêtes, onderzoek-contracten, acties n.e.g."/>
    <s v="314 Subventions pour études, enquêtes, contrats de recherche, actions n.c.a."/>
    <x v="6"/>
    <n v="2666"/>
  </r>
  <r>
    <s v="SUBVENTIONS AU SECTEUR PUBLIC EN FAVEUR DE LA RECHERCHE ET DE LA VULGARISATION EN MATIERE DE GESTION DURABLE (ACCORD CADRE 2020-2021)"/>
    <s v="SUBVENTIONS AU SECTEUR PUBLIC EN FAVEUR DE LA RECHERCHE ET DE LA VULGARISATION EN MATIERE DE GESTION DURABLE (ACCORD CADRE 2020-2021)"/>
    <s v="15.11.45.04"/>
    <m/>
    <x v="0"/>
    <n v="1120"/>
    <n v="97.625710675931799"/>
    <s v="08. Landbouw"/>
    <x v="6"/>
    <s v="Waals Gewest"/>
    <x v="4"/>
    <x v="14"/>
    <s v="314 Subsidies voor studies, enquêtes, onderzoek-contracten, acties n.e.g."/>
    <s v="314 Subventions pour études, enquêtes, contrats de recherche, actions n.c.a."/>
    <x v="6"/>
    <n v="1093.4079595704361"/>
  </r>
  <r>
    <s v="Achats de biens et services non durables spécifiques au programme du DEE, en ce compris analyses, études, documentation, relations publiques, participation à des séminaires et colloques, frais de réunions et indemnités diverses découlant de l'engagement d"/>
    <s v="Achats de biens et services non durables spécifiques au programme du DEE, en ce compris analyses, études, documentation, relations publiques, participation à des séminaires et colloques, frais de réunions et indemnités diverses découlant de l'engagement d"/>
    <s v="15.13.12.01"/>
    <m/>
    <x v="0"/>
    <n v="531"/>
    <n v="10"/>
    <s v="08. Landbouw"/>
    <x v="6"/>
    <s v="Waals Gewest"/>
    <x v="4"/>
    <x v="14"/>
    <s v="314 Subsidies voor studies, enquêtes, onderzoek-contracten, acties n.e.g."/>
    <s v="314 Subventions pour études, enquêtes, contrats de recherche, actions n.c.a."/>
    <x v="6"/>
    <n v="53.1"/>
  </r>
  <r>
    <s v="SUBVENTIONS ET INDEMNITES AU SECTEUR PUBLIC EN MATIERE DE GESTION DE L'ESPACE RURAL."/>
    <s v="SUBVENTIONS ET INDEMNITES AU SECTEUR PUBLIC EN MATIERE DE GESTION DE L'ESPACE RURAL."/>
    <s v="15.13.45.01"/>
    <m/>
    <x v="0"/>
    <n v="250"/>
    <n v="99.048163265306101"/>
    <s v="08. Landbouw"/>
    <x v="6"/>
    <s v="Waals Gewest"/>
    <x v="4"/>
    <x v="14"/>
    <s v="314 Subsidies voor studies, enquêtes, onderzoek-contracten, acties n.e.g."/>
    <s v="314 Subventions pour études, enquêtes, contrats de recherche, actions n.c.a."/>
    <x v="6"/>
    <n v="247.62040816326524"/>
  </r>
  <r>
    <s v="FONDS BUDGETAIRE POUR LA QUALITE DES PRODUITS ANIMAUX ET VEGETAUX -FRAIS GENERAUX DE FONCTIONNEMENT-SECTEUR PUBLIC"/>
    <s v="FONDS BUDGETAIRE POUR LA QUALITE DES PRODUITS ANIMAUX ET VEGETAUX -FRAIS GENERAUX DE FONCTIONNEMENT-SECTEUR PUBLIC"/>
    <s v="15.50.12.02"/>
    <m/>
    <x v="0"/>
    <n v="825"/>
    <n v="57.575757575757599"/>
    <s v="08. Landbouw"/>
    <x v="6"/>
    <s v="Waals Gewest"/>
    <x v="4"/>
    <x v="14"/>
    <s v="314 Subsidies voor studies, enquêtes, onderzoek-contracten, acties n.e.g."/>
    <s v="314 Subventions pour études, enquêtes, contrats de recherche, actions n.c.a."/>
    <x v="6"/>
    <n v="475.00000000000023"/>
  </r>
  <r>
    <s v="FONDS BUDGETAIRE POUR LA QAULITE DES PRODUITS ANIMAUX ET VEGETAUX - TRANSFERTS DE REVENUS AUX UAP."/>
    <s v="FONDS BUDGETAIRE POUR LA QAULITE DES PRODUITS ANIMAUX ET VEGETAUX - TRANSFERTS DE REVENUS AUX UAP."/>
    <s v="15.50.41.01"/>
    <m/>
    <x v="0"/>
    <n v="825"/>
    <n v="14.545454545454501"/>
    <s v="08. Landbouw"/>
    <x v="6"/>
    <s v="Waals Gewest"/>
    <x v="4"/>
    <x v="14"/>
    <s v="314 Subsidies voor studies, enquêtes, onderzoek-contracten, acties n.e.g."/>
    <s v="314 Subventions pour études, enquêtes, contrats de recherche, actions n.c.a."/>
    <x v="6"/>
    <n v="119.99999999999963"/>
  </r>
  <r>
    <s v="FONDS BUDGETAIRE POUR LA PROTECTION DE L'ENVIRONNEMENT-FRAIS GENERAUX DE FONCTIONNEMENT-SECTEUR PUBLIC"/>
    <s v="FONDS BUDGETAIRE POUR LA PROTECTION DE L'ENVIRONNEMENT-FRAIS GENERAUX DE FONCTIONNEMENT-SECTEUR PUBLIC"/>
    <s v="15.60.12.02"/>
    <m/>
    <x v="0"/>
    <n v="79116"/>
    <n v="9.8589413013802502E-2"/>
    <s v="08. Landbouw"/>
    <x v="6"/>
    <s v="Waals Gewest"/>
    <x v="4"/>
    <x v="14"/>
    <s v="314 Subsidies voor studies, enquêtes, onderzoek-contracten, acties n.e.g."/>
    <s v="314 Subventions pour études, enquêtes, contrats de recherche, actions n.c.a."/>
    <x v="6"/>
    <n v="77.999999999999986"/>
  </r>
  <r>
    <s v="FONDS BUDGETAIRE POUR LA PROTECTION DE L'ENVIRONNEMENT-TRANSFERTS DE REVENUS A LA COMMUNAUTE FRANCAISE"/>
    <s v="FONDS BUDGETAIRE POUR LA PROTECTION DE L'ENVIRONNEMENT-TRANSFERTS DE REVENUS A LA COMMUNAUTE FRANCAISE"/>
    <s v="15.60.45.01"/>
    <m/>
    <x v="0"/>
    <n v="79116"/>
    <n v="0.36275848121745302"/>
    <s v="08. Landbouw"/>
    <x v="6"/>
    <s v="Waals Gewest"/>
    <x v="4"/>
    <x v="14"/>
    <s v="314 Subsidies voor studies, enquêtes, onderzoek-contracten, acties n.e.g."/>
    <s v="314 Subventions pour études, enquêtes, contrats de recherche, actions n.c.a."/>
    <x v="6"/>
    <n v="287.00000000000017"/>
  </r>
  <r>
    <s v="Subventions visant la recherche dans le domaine de l'énergie"/>
    <s v="Subventions visant la recherche dans le domaine de l'énergie"/>
    <s v="16.31.51.01"/>
    <m/>
    <x v="0"/>
    <n v="862"/>
    <n v="100"/>
    <s v="05. Energie"/>
    <x v="12"/>
    <s v="Waals Gewest"/>
    <x v="4"/>
    <x v="14"/>
    <s v="314 Subsidies voor studies, enquêtes, onderzoek-contracten, acties n.e.g."/>
    <s v="314 Subventions pour études, enquêtes, contrats de recherche, actions n.c.a."/>
    <x v="6"/>
    <n v="862"/>
  </r>
  <r>
    <s v="Subvention recherche secteur université"/>
    <s v="Subvention recherche secteur université"/>
    <s v="16.31.65.01"/>
    <m/>
    <x v="0"/>
    <n v="987"/>
    <n v="100"/>
    <s v="05. Energie"/>
    <x v="12"/>
    <s v="Waals Gewest"/>
    <x v="4"/>
    <x v="14"/>
    <s v="314 Subsidies voor studies, enquêtes, onderzoek-contracten, acties n.e.g."/>
    <s v="314 Subventions pour études, enquêtes, contrats de recherche, actions n.c.a."/>
    <x v="6"/>
    <n v="987"/>
  </r>
  <r>
    <s v="Apports de capitaux et avances récupérables en matière de politique de l'énergie, visant notamment la recherche liée à l'énergie (contrat d'avenir)"/>
    <s v="Apports de capitaux et avances récupérables en matière de politique de l'énergie, visant notamment la recherche liée à l'énergie (contrat d'avenir)"/>
    <s v="16.31.81.01"/>
    <m/>
    <x v="0"/>
    <n v="400"/>
    <n v="100"/>
    <s v="05. Energie"/>
    <x v="12"/>
    <s v="Waals Gewest"/>
    <x v="4"/>
    <x v="14"/>
    <s v="314 Subsidies voor studies, enquêtes, onderzoek-contracten, acties n.e.g."/>
    <s v="314 Subventions pour études, enquêtes, contrats de recherche, actions n.c.a."/>
    <x v="6"/>
    <n v="400"/>
  </r>
  <r>
    <s v="Subventions octroyées en application du décret du 3 juillet 2008 – Entreprises"/>
    <s v="Subventions octroyées en application du décret du 3 juillet 2008 – Entreprises"/>
    <s v="18.31.31.01"/>
    <m/>
    <x v="0"/>
    <n v="102723"/>
    <n v="100"/>
    <s v="06. Industriële productie en technologie"/>
    <x v="0"/>
    <s v="Waals Gewest"/>
    <x v="4"/>
    <x v="14"/>
    <s v="410 O&amp;O-programma's en -projecten (subsidies en terugvorderbare voorschotten)"/>
    <s v="410 Programmes et projets de R&amp;D (subventions et avances récupérables)"/>
    <x v="0"/>
    <n v="102723"/>
  </r>
  <r>
    <s v="Subventions octroyées en application du décret du 3 juillet 2008 – Centres de recherche"/>
    <s v="Subventions octroyées en application du décret du 3 juillet 2008 – Centres de recherche"/>
    <s v="18.31.31.02"/>
    <m/>
    <x v="0"/>
    <n v="30230"/>
    <n v="100"/>
    <s v="06. Industriële productie en technologie"/>
    <x v="0"/>
    <s v="Waals Gewest"/>
    <x v="4"/>
    <x v="14"/>
    <s v="410 O&amp;O-programma's en -projecten (subsidies en terugvorderbare voorschotten)"/>
    <s v="410 Programmes et projets de R&amp;D (subventions et avances récupérables)"/>
    <x v="0"/>
    <n v="30230"/>
  </r>
  <r>
    <s v="Subventions relatives à des activités de diffusion et de promotion de la recherche, de la science, des technologies nouvelles, de l’innovation et du développement technologique – ASBL"/>
    <s v="Subventions relatives à des activités de diffusion et de promotion de la recherche, de la science, des technologies nouvelles, de l’innovation et du développement technologique – ASBL"/>
    <s v="18.31.33.02"/>
    <m/>
    <x v="0"/>
    <n v="1115"/>
    <n v="100"/>
    <s v="06. Industriële productie en technologie"/>
    <x v="0"/>
    <s v="Waals Gewest"/>
    <x v="4"/>
    <x v="14"/>
    <s v="410 O&amp;O-programma's en -projecten (subsidies en terugvorderbare voorschotten)"/>
    <s v="410 Programmes et projets de R&amp;D (subventions et avances récupérables)"/>
    <x v="0"/>
    <n v="1115"/>
  </r>
  <r>
    <s v="Subvention au Parc d'aventures scientifiques "/>
    <s v="Subvention au Parc d'aventures scientifiques "/>
    <s v="18.31.41.01"/>
    <m/>
    <x v="0"/>
    <n v="3607"/>
    <n v="100"/>
    <s v="06. Industriële productie en technologie"/>
    <x v="0"/>
    <s v="Waals Gewest"/>
    <x v="4"/>
    <x v="14"/>
    <s v="410 O&amp;O-programma's en -projecten (subsidies en terugvorderbare voorschotten)"/>
    <s v="410 Programmes et projets de R&amp;D (subventions et avances récupérables)"/>
    <x v="0"/>
    <n v="3607"/>
  </r>
  <r>
    <s v="Subventions au FNRS et fonds associés"/>
    <s v="Subventions au FNRS et fonds associés"/>
    <s v="18.31.45.01"/>
    <m/>
    <x v="0"/>
    <n v="2980"/>
    <n v="100"/>
    <s v="06. Industriële productie en technologie"/>
    <x v="0"/>
    <s v="Waals Gewest"/>
    <x v="4"/>
    <x v="14"/>
    <s v="410 O&amp;O-programma's en -projecten (subsidies en terugvorderbare voorschotten)"/>
    <s v="410 Programmes et projets de R&amp;D (subventions et avances récupérables)"/>
    <x v="0"/>
    <n v="2980"/>
  </r>
  <r>
    <s v="Subventions dans le cadre de l'initiative Welbio et WISD"/>
    <s v="Subventions dans le cadre de l'initiative Welbio et WISD"/>
    <s v="18.31.45.06"/>
    <m/>
    <x v="0"/>
    <n v="6750"/>
    <n v="100"/>
    <s v="06. Industriële productie en technologie"/>
    <x v="0"/>
    <s v="Waals Gewest"/>
    <x v="4"/>
    <x v="14"/>
    <s v="410 O&amp;O-programma's en -projecten (subsidies en terugvorderbare voorschotten)"/>
    <s v="410 Programmes et projets de R&amp;D (subventions et avances récupérables)"/>
    <x v="0"/>
    <n v="6750"/>
  </r>
  <r>
    <s v="Subventions octroyées en application du décret du 3 juillet 2008 – Universités et établissements assimilés"/>
    <s v="Subventions octroyées en application du décret du 3 juillet 2008 – Universités et établissements assimilés"/>
    <s v="18.31.45.07"/>
    <m/>
    <x v="0"/>
    <n v="55389"/>
    <n v="100"/>
    <s v="06. Industriële productie en technologie"/>
    <x v="0"/>
    <s v="Waals Gewest"/>
    <x v="4"/>
    <x v="14"/>
    <s v="410 O&amp;O-programma's en -projecten (subsidies en terugvorderbare voorschotten)"/>
    <s v="410 Programmes et projets de R&amp;D (subventions et avances récupérables)"/>
    <x v="0"/>
    <n v="55389"/>
  </r>
  <r>
    <s v="Financement d’infrastructures de recherche en application du décret du 3 juillet 2008 – Secteur privé"/>
    <s v="Financement d’infrastructures de recherche en application du décret du 3 juillet 2008 – Secteur privé"/>
    <s v="18.31.51.03"/>
    <m/>
    <x v="0"/>
    <n v="2500"/>
    <n v="100"/>
    <s v="06. Industriële productie en technologie"/>
    <x v="0"/>
    <s v="Waals Gewest"/>
    <x v="4"/>
    <x v="14"/>
    <s v="314 Subsidies voor studies, enquêtes, onderzoek-contracten, acties n.e.g."/>
    <s v="314 Subventions pour études, enquêtes, contrats de recherche, actions n.c.a."/>
    <x v="6"/>
    <n v="2500"/>
  </r>
  <r>
    <s v="Financement d’infrastructures de recherche en application du décret du 3 juillet 2008 – Universités et établissements assimilés"/>
    <s v="Financement d’infrastructures de recherche en application du décret du 3 juillet 2008 – Universités et établissements assimilés"/>
    <s v="18.31.65.02"/>
    <m/>
    <x v="0"/>
    <n v="1500"/>
    <n v="100"/>
    <s v="06. Industriële productie en technologie"/>
    <x v="0"/>
    <s v="Waals Gewest"/>
    <x v="4"/>
    <x v="14"/>
    <s v="314 Subsidies voor studies, enquêtes, onderzoek-contracten, acties n.e.g."/>
    <s v="314 Subventions pour études, enquêtes, contrats de recherche, actions n.c.a."/>
    <x v="6"/>
    <n v="1500"/>
  </r>
  <r>
    <s v="Soutenir le développement expérimental dans les entreprises"/>
    <s v="Soutenir le développement expérimental dans les entreprises"/>
    <s v="18.31.81.01"/>
    <m/>
    <x v="0"/>
    <n v="79858"/>
    <n v="100"/>
    <s v="06. Industriële productie en technologie"/>
    <x v="0"/>
    <s v="Waals Gewest"/>
    <x v="4"/>
    <x v="14"/>
    <s v="410 O&amp;O-programma's en -projecten (subsidies en terugvorderbare voorschotten)"/>
    <s v="410 Programmes et projets de R&amp;D (subventions et avances récupérables)"/>
    <x v="0"/>
    <n v="79858"/>
  </r>
  <r>
    <s v="Fonds budgétaire : Fonds destiné au soutien de la Recherche, du développement et de l'innovation"/>
    <s v="Fonds budgétaire : Fonds destiné au soutien de la Recherche, du développement et de l'innovation"/>
    <s v="18.52.01.01"/>
    <m/>
    <x v="0"/>
    <n v="17000"/>
    <n v="100"/>
    <s v="06. Industriële productie en technologie"/>
    <x v="0"/>
    <s v="Waals Gewest"/>
    <x v="4"/>
    <x v="14"/>
    <s v="410 O&amp;O-programma's en -projecten (subsidies en terugvorderbare voorschotten)"/>
    <s v="410 Programmes et projets de R&amp;D (subventions et avances récupérables)"/>
    <x v="0"/>
    <n v="17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ivotTable3" cacheId="1"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8:C46" firstHeaderRow="0" firstDataRow="1" firstDataCol="1"/>
  <pivotFields count="16">
    <pivotField showAll="0"/>
    <pivotField showAll="0"/>
    <pivotField showAll="0"/>
    <pivotField showAll="0"/>
    <pivotField showAll="0"/>
    <pivotField dataField="1" showAll="0"/>
    <pivotField showAll="0"/>
    <pivotField showAll="0"/>
    <pivotField showAll="0">
      <items count="15">
        <item x="8"/>
        <item x="9"/>
        <item x="10"/>
        <item x="11"/>
        <item x="12"/>
        <item x="0"/>
        <item x="4"/>
        <item x="6"/>
        <item x="2"/>
        <item x="5"/>
        <item x="7"/>
        <item x="3"/>
        <item x="1"/>
        <item x="13"/>
        <item t="default"/>
      </items>
    </pivotField>
    <pivotField showAll="0"/>
    <pivotField showAll="0">
      <items count="6">
        <item x="2"/>
        <item x="3"/>
        <item x="1"/>
        <item x="0"/>
        <item x="4"/>
        <item t="default"/>
      </items>
    </pivotField>
    <pivotField showAll="0" defaultSubtotal="0">
      <items count="15">
        <item x="0"/>
        <item x="1"/>
        <item x="2"/>
        <item x="3"/>
        <item x="4"/>
        <item x="5"/>
        <item x="6"/>
        <item x="7"/>
        <item x="8"/>
        <item x="9"/>
        <item x="10"/>
        <item x="11"/>
        <item x="12"/>
        <item x="13"/>
        <item x="14"/>
      </items>
    </pivotField>
    <pivotField showAll="0" defaultSubtotal="0"/>
    <pivotField showAll="0" defaultSubtotal="0"/>
    <pivotField axis="axisRow" showAll="0" defaultSubtotal="0">
      <items count="7">
        <item x="4"/>
        <item x="5"/>
        <item x="6"/>
        <item x="0"/>
        <item x="2"/>
        <item x="1"/>
        <item x="3"/>
      </items>
    </pivotField>
    <pivotField dataField="1" showAll="0"/>
  </pivotFields>
  <rowFields count="1">
    <field x="14"/>
  </rowFields>
  <rowItems count="8">
    <i>
      <x/>
    </i>
    <i>
      <x v="1"/>
    </i>
    <i>
      <x v="2"/>
    </i>
    <i>
      <x v="3"/>
    </i>
    <i>
      <x v="4"/>
    </i>
    <i>
      <x v="5"/>
    </i>
    <i>
      <x v="6"/>
    </i>
    <i t="grand">
      <x/>
    </i>
  </rowItems>
  <colFields count="1">
    <field x="-2"/>
  </colFields>
  <colItems count="2">
    <i>
      <x/>
    </i>
    <i i="1">
      <x v="1"/>
    </i>
  </colItems>
  <dataFields count="2">
    <dataField name="Sum of WTA" fld="5" baseField="0" baseItem="0"/>
    <dataField name="Sum of O&amp;O"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1"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20:C35" firstHeaderRow="0" firstDataRow="1" firstDataCol="1"/>
  <pivotFields count="16">
    <pivotField showAll="0"/>
    <pivotField showAll="0"/>
    <pivotField showAll="0"/>
    <pivotField showAll="0"/>
    <pivotField showAll="0"/>
    <pivotField dataField="1" showAll="0"/>
    <pivotField showAll="0"/>
    <pivotField showAll="0"/>
    <pivotField axis="axisRow" showAll="0">
      <items count="15">
        <item x="8"/>
        <item x="9"/>
        <item x="10"/>
        <item x="11"/>
        <item x="12"/>
        <item x="0"/>
        <item x="4"/>
        <item x="6"/>
        <item x="2"/>
        <item x="5"/>
        <item x="7"/>
        <item x="3"/>
        <item x="1"/>
        <item x="13"/>
        <item t="default"/>
      </items>
    </pivotField>
    <pivotField showAll="0"/>
    <pivotField showAll="0">
      <items count="6">
        <item x="2"/>
        <item x="3"/>
        <item x="1"/>
        <item x="0"/>
        <item x="4"/>
        <item t="default"/>
      </items>
    </pivotField>
    <pivotField showAll="0" defaultSubtotal="0">
      <items count="15">
        <item x="0"/>
        <item x="1"/>
        <item x="2"/>
        <item x="3"/>
        <item x="4"/>
        <item x="5"/>
        <item x="6"/>
        <item x="7"/>
        <item x="8"/>
        <item x="9"/>
        <item x="10"/>
        <item x="11"/>
        <item x="12"/>
        <item x="13"/>
        <item x="14"/>
      </items>
    </pivotField>
    <pivotField showAll="0" defaultSubtotal="0"/>
    <pivotField showAll="0" defaultSubtotal="0"/>
    <pivotField showAll="0" defaultSubtotal="0"/>
    <pivotField dataField="1" showAll="0"/>
  </pivotFields>
  <rowFields count="1">
    <field x="8"/>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Sum of WTA" fld="5" baseField="0" baseItem="0"/>
    <dataField name="Sum of O&amp;O"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le2" cacheId="1"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chartFormat="2">
  <location ref="A2:C8" firstHeaderRow="0" firstDataRow="1" firstDataCol="1"/>
  <pivotFields count="16">
    <pivotField showAll="0" defaultSubtotal="0"/>
    <pivotField showAll="0" defaultSubtotal="0"/>
    <pivotField showAll="0"/>
    <pivotField showAll="0" defaultSubtotal="0"/>
    <pivotField showAll="0" defaultSubtotal="0">
      <items count="11">
        <item x="1"/>
        <item x="2"/>
        <item x="3"/>
        <item x="4"/>
        <item x="5"/>
        <item x="6"/>
        <item x="7"/>
        <item x="8"/>
        <item x="9"/>
        <item x="10"/>
        <item x="0"/>
      </items>
    </pivotField>
    <pivotField dataField="1" showAll="0"/>
    <pivotField showAll="0"/>
    <pivotField showAll="0" defaultSubtotal="0"/>
    <pivotField showAll="0" defaultSubtotal="0">
      <items count="14">
        <item x="8"/>
        <item x="9"/>
        <item x="10"/>
        <item x="11"/>
        <item x="12"/>
        <item x="0"/>
        <item x="4"/>
        <item x="6"/>
        <item x="2"/>
        <item x="5"/>
        <item x="7"/>
        <item x="3"/>
        <item x="1"/>
        <item x="13"/>
      </items>
    </pivotField>
    <pivotField showAll="0"/>
    <pivotField axis="axisRow" showAll="0" defaultSubtotal="0">
      <items count="5">
        <item x="2"/>
        <item x="3"/>
        <item x="1"/>
        <item x="0"/>
        <item x="4"/>
      </items>
    </pivotField>
    <pivotField showAll="0" defaultSubtotal="0">
      <items count="15">
        <item x="0"/>
        <item x="1"/>
        <item x="2"/>
        <item x="3"/>
        <item x="4"/>
        <item x="5"/>
        <item x="6"/>
        <item x="7"/>
        <item x="8"/>
        <item x="9"/>
        <item x="10"/>
        <item x="11"/>
        <item x="12"/>
        <item x="13"/>
        <item x="14"/>
      </items>
    </pivotField>
    <pivotField showAll="0" defaultSubtotal="0"/>
    <pivotField showAll="0" defaultSubtotal="0"/>
    <pivotField showAll="0" defaultSubtotal="0"/>
    <pivotField dataField="1" showAll="0"/>
  </pivotFields>
  <rowFields count="1">
    <field x="10"/>
  </rowFields>
  <rowItems count="6">
    <i>
      <x/>
    </i>
    <i>
      <x v="1"/>
    </i>
    <i>
      <x v="2"/>
    </i>
    <i>
      <x v="3"/>
    </i>
    <i>
      <x v="4"/>
    </i>
    <i t="grand">
      <x/>
    </i>
  </rowItems>
  <colFields count="1">
    <field x="-2"/>
  </colFields>
  <colItems count="2">
    <i>
      <x/>
    </i>
    <i i="1">
      <x v="1"/>
    </i>
  </colItems>
  <dataFields count="2">
    <dataField name="Sum of WTA" fld="5" baseField="6" baseItem="0"/>
    <dataField name="Sum of O&amp;O" fld="15" baseField="0" baseItem="1"/>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C14" firstHeaderRow="0" firstDataRow="1" firstDataCol="1"/>
  <pivotFields count="16">
    <pivotField showAll="0"/>
    <pivotField showAll="0"/>
    <pivotField showAll="0"/>
    <pivotField showAll="0"/>
    <pivotField axis="axisRow" showAll="0">
      <items count="12">
        <item x="1"/>
        <item x="2"/>
        <item x="3"/>
        <item x="4"/>
        <item x="5"/>
        <item x="6"/>
        <item x="7"/>
        <item x="8"/>
        <item x="9"/>
        <item x="10"/>
        <item h="1" x="0"/>
        <item t="default"/>
      </items>
    </pivotField>
    <pivotField dataField="1" showAll="0"/>
    <pivotField showAll="0"/>
    <pivotField showAll="0"/>
    <pivotField showAll="0">
      <items count="15">
        <item x="8"/>
        <item x="9"/>
        <item x="10"/>
        <item x="11"/>
        <item x="12"/>
        <item x="0"/>
        <item x="4"/>
        <item x="6"/>
        <item x="2"/>
        <item x="5"/>
        <item x="7"/>
        <item x="3"/>
        <item x="1"/>
        <item x="13"/>
        <item t="default"/>
      </items>
    </pivotField>
    <pivotField showAll="0"/>
    <pivotField showAll="0">
      <items count="6">
        <item x="2"/>
        <item x="3"/>
        <item x="1"/>
        <item x="0"/>
        <item x="4"/>
        <item t="default"/>
      </items>
    </pivotField>
    <pivotField showAll="0" defaultSubtotal="0">
      <items count="15">
        <item x="0"/>
        <item x="1"/>
        <item x="2"/>
        <item x="3"/>
        <item x="4"/>
        <item x="5"/>
        <item x="6"/>
        <item x="7"/>
        <item x="8"/>
        <item x="9"/>
        <item x="10"/>
        <item x="11"/>
        <item x="12"/>
        <item x="13"/>
        <item x="14"/>
      </items>
    </pivotField>
    <pivotField showAll="0" defaultSubtotal="0"/>
    <pivotField showAll="0" defaultSubtotal="0"/>
    <pivotField showAll="0" defaultSubtotal="0"/>
    <pivotField dataField="1" showAll="0"/>
  </pivotFields>
  <rowFields count="1">
    <field x="4"/>
  </rowFields>
  <rowItems count="11">
    <i>
      <x/>
    </i>
    <i>
      <x v="1"/>
    </i>
    <i>
      <x v="2"/>
    </i>
    <i>
      <x v="3"/>
    </i>
    <i>
      <x v="4"/>
    </i>
    <i>
      <x v="5"/>
    </i>
    <i>
      <x v="6"/>
    </i>
    <i>
      <x v="7"/>
    </i>
    <i>
      <x v="8"/>
    </i>
    <i>
      <x v="9"/>
    </i>
    <i t="grand">
      <x/>
    </i>
  </rowItems>
  <colFields count="1">
    <field x="-2"/>
  </colFields>
  <colItems count="2">
    <i>
      <x/>
    </i>
    <i i="1">
      <x v="1"/>
    </i>
  </colItems>
  <dataFields count="2">
    <dataField name="Sum of WTA" fld="5" baseField="0" baseItem="0"/>
    <dataField name="Sum of O&amp;O"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utorité" xr10:uid="{00000000-0013-0000-FFFF-FFFF01000000}" sourceName="Autorité">
  <pivotTables>
    <pivotTable tabId="1" name="PivotTable2"/>
    <pivotTable tabId="4" name="PivotTable1"/>
    <pivotTable tabId="1" name="PivotTable1"/>
    <pivotTable tabId="1" name="PivotTable3"/>
  </pivotTables>
  <data>
    <tabular pivotCacheId="2">
      <items count="5">
        <i x="2" s="1"/>
        <i x="3" s="1"/>
        <i x="1" s="1"/>
        <i x="0"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épartement" xr10:uid="{00000000-0013-0000-FFFF-FFFF02000000}" sourceName="Département">
  <pivotTables>
    <pivotTable tabId="1" name="PivotTable2"/>
  </pivotTables>
  <data>
    <tabular pivotCacheId="2">
      <items count="11">
        <i x="1" s="1"/>
        <i x="2" s="1"/>
        <i x="3" s="1"/>
        <i x="4" s="1"/>
        <i x="5" s="1"/>
        <i x="6" s="1"/>
        <i x="7" s="1"/>
        <i x="8" s="1"/>
        <i x="9" s="1"/>
        <i x="10"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de_NABS" xr10:uid="{00000000-0013-0000-FFFF-FFFF03000000}" sourceName="Code NABS">
  <pivotTables>
    <pivotTable tabId="1" name="PivotTable2"/>
    <pivotTable tabId="4" name="PivotTable1"/>
    <pivotTable tabId="1" name="PivotTable1"/>
    <pivotTable tabId="1" name="PivotTable3"/>
  </pivotTables>
  <data>
    <tabular pivotCacheId="2">
      <items count="14">
        <i x="8" s="1"/>
        <i x="9" s="1"/>
        <i x="10" s="1"/>
        <i x="11" s="1"/>
        <i x="12" s="1"/>
        <i x="0" s="1"/>
        <i x="4" s="1"/>
        <i x="6" s="1"/>
        <i x="2" s="1"/>
        <i x="5" s="1"/>
        <i x="7" s="1"/>
        <i x="3" s="1"/>
        <i x="1" s="1"/>
        <i x="1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née" xr10:uid="{00000000-0013-0000-FFFF-FFFF04000000}" sourceName="Année">
  <pivotTables>
    <pivotTable tabId="1" name="PivotTable2"/>
    <pivotTable tabId="4" name="PivotTable1"/>
    <pivotTable tabId="1" name="PivotTable1"/>
    <pivotTable tabId="1" name="PivotTable3"/>
  </pivotTables>
  <data>
    <tabular pivotCacheId="2">
      <items count="15">
        <i x="0" s="1"/>
        <i x="1" s="1"/>
        <i x="2" s="1"/>
        <i x="3" s="1"/>
        <i x="4" s="1"/>
        <i x="5" s="1"/>
        <i x="6" s="1"/>
        <i x="7" s="1"/>
        <i x="8" s="1"/>
        <i x="9" s="1"/>
        <i x="10" s="1"/>
        <i x="11" s="1"/>
        <i x="12" s="1"/>
        <i x="13" s="1"/>
        <i x="1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torité" xr10:uid="{00000000-0014-0000-FFFF-FFFF01000000}" cache="Slicer_Autorité" caption="Autorité" rowHeight="241300"/>
  <slicer name="Département" xr10:uid="{00000000-0014-0000-FFFF-FFFF02000000}" cache="Slicer_Département" caption="Département" rowHeight="241300"/>
  <slicer name="Code NABS" xr10:uid="{00000000-0014-0000-FFFF-FFFF03000000}" cache="Slicer_Code_NABS" caption="Code NABS" rowHeight="241300"/>
  <slicer name="Année" xr10:uid="{00000000-0014-0000-FFFF-FFFF04000000}" cache="Slicer_Année" caption="Année" startItem="8"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torité 1" xr10:uid="{00000000-0014-0000-FFFF-FFFF05000000}" cache="Slicer_Autorité" caption="Autorité" rowHeight="241300"/>
  <slicer name="Année 2" xr10:uid="{00000000-0014-0000-FFFF-FFFF06000000}" cache="Slicer_Année" caption="Année" startItem="8"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torité 2" xr10:uid="{00000000-0014-0000-FFFF-FFFF07000000}" cache="Slicer_Autorité" caption="Autorité" rowHeight="241300"/>
  <slicer name="Code NABS 1" xr10:uid="{00000000-0014-0000-FFFF-FFFF08000000}" cache="Slicer_Code_NABS" caption="Code NABS" rowHeight="241300"/>
  <slicer name="Année 1" xr10:uid="{00000000-0014-0000-FFFF-FFFF09000000}" cache="Slicer_Année" caption="Année" startItem="7"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46"/>
  <sheetViews>
    <sheetView workbookViewId="0">
      <selection sqref="A1:AB1"/>
    </sheetView>
  </sheetViews>
  <sheetFormatPr defaultRowHeight="14.5" x14ac:dyDescent="0.35"/>
  <cols>
    <col min="1" max="1" width="12.6328125" bestFit="1" customWidth="1"/>
    <col min="2" max="3" width="11.81640625" bestFit="1" customWidth="1"/>
    <col min="5" max="5" width="21.54296875" customWidth="1"/>
  </cols>
  <sheetData>
    <row r="2" spans="1:3" x14ac:dyDescent="0.35">
      <c r="A2" s="15" t="s">
        <v>3021</v>
      </c>
      <c r="B2" t="s">
        <v>3015</v>
      </c>
      <c r="C2" t="s">
        <v>3016</v>
      </c>
    </row>
    <row r="3" spans="1:3" x14ac:dyDescent="0.35">
      <c r="A3" s="16" t="s">
        <v>3162</v>
      </c>
      <c r="B3" s="26">
        <v>18830444</v>
      </c>
      <c r="C3" s="26">
        <v>9037804.5415441561</v>
      </c>
    </row>
    <row r="4" spans="1:3" x14ac:dyDescent="0.35">
      <c r="A4" s="16" t="s">
        <v>3163</v>
      </c>
      <c r="B4" s="26">
        <v>37131032.11296884</v>
      </c>
      <c r="C4" s="26">
        <v>22518181.124604288</v>
      </c>
    </row>
    <row r="5" spans="1:3" x14ac:dyDescent="0.35">
      <c r="A5" s="16" t="s">
        <v>3166</v>
      </c>
      <c r="B5" s="26">
        <v>18700668</v>
      </c>
      <c r="C5" s="26">
        <v>5107815.9670776557</v>
      </c>
    </row>
    <row r="6" spans="1:3" x14ac:dyDescent="0.35">
      <c r="A6" s="16" t="s">
        <v>3165</v>
      </c>
      <c r="B6" s="26">
        <v>622129</v>
      </c>
      <c r="C6" s="26">
        <v>622129</v>
      </c>
    </row>
    <row r="7" spans="1:3" x14ac:dyDescent="0.35">
      <c r="A7" s="16" t="s">
        <v>3164</v>
      </c>
      <c r="B7" s="26">
        <v>7746399.1176400008</v>
      </c>
      <c r="C7" s="26">
        <v>4841928.0221031122</v>
      </c>
    </row>
    <row r="8" spans="1:3" x14ac:dyDescent="0.25">
      <c r="A8" s="16" t="s">
        <v>3022</v>
      </c>
      <c r="B8" s="26">
        <v>83030672.230608836</v>
      </c>
      <c r="C8" s="26">
        <v>42127858.655329213</v>
      </c>
    </row>
    <row r="12" spans="1:3" x14ac:dyDescent="0.35">
      <c r="A12" t="s">
        <v>3162</v>
      </c>
      <c r="B12">
        <f>GETPIVOTDATA("Sum of O&amp;O",$A$2,"Autorité","Autorité fédérale")</f>
        <v>9037804.5415441561</v>
      </c>
    </row>
    <row r="13" spans="1:3" x14ac:dyDescent="0.35">
      <c r="A13" t="s">
        <v>3163</v>
      </c>
      <c r="B13">
        <f>GETPIVOTDATA("Sum of O&amp;O",$A$2,"Autorité","Autorité flamande")</f>
        <v>22518181.124604288</v>
      </c>
    </row>
    <row r="14" spans="1:3" x14ac:dyDescent="0.35">
      <c r="A14" t="s">
        <v>3166</v>
      </c>
      <c r="B14">
        <f>GETPIVOTDATA("Sum of O&amp;O",$A$2,"Autorité","Communauté française")</f>
        <v>5107815.9670776557</v>
      </c>
    </row>
    <row r="15" spans="1:3" x14ac:dyDescent="0.35">
      <c r="A15" t="s">
        <v>3165</v>
      </c>
      <c r="B15">
        <f>GETPIVOTDATA("Sum of O&amp;O",$A$2,"Autorité","Région de Bruxelles-Capitale")</f>
        <v>622129</v>
      </c>
    </row>
    <row r="16" spans="1:3" x14ac:dyDescent="0.35">
      <c r="A16" t="s">
        <v>3164</v>
      </c>
      <c r="B16">
        <f>GETPIVOTDATA("Sum of O&amp;O",$A$2,"Autorité","Région wallonne")</f>
        <v>4841928.0221031122</v>
      </c>
    </row>
    <row r="17" spans="1:6" x14ac:dyDescent="0.35">
      <c r="B17" s="17">
        <f>SUM(B12:B16)</f>
        <v>42127858.655329213</v>
      </c>
    </row>
    <row r="20" spans="1:6" x14ac:dyDescent="0.35">
      <c r="A20" s="15" t="s">
        <v>3021</v>
      </c>
      <c r="B20" t="s">
        <v>3015</v>
      </c>
      <c r="C20" t="s">
        <v>3016</v>
      </c>
    </row>
    <row r="21" spans="1:6" x14ac:dyDescent="0.35">
      <c r="A21" s="16" t="s">
        <v>3143</v>
      </c>
      <c r="B21" s="26">
        <v>1199887.8356646402</v>
      </c>
      <c r="C21" s="26">
        <v>516128.204529615</v>
      </c>
      <c r="E21" t="s">
        <v>3143</v>
      </c>
      <c r="F21">
        <f>GETPIVOTDATA("Sum of O&amp;O",$A$20,"Code NABS","01. Exploration et exploitation du milieu terrestre")</f>
        <v>516128.204529615</v>
      </c>
    </row>
    <row r="22" spans="1:6" x14ac:dyDescent="0.35">
      <c r="A22" s="16" t="s">
        <v>3144</v>
      </c>
      <c r="B22" s="26">
        <v>1749198.2060713819</v>
      </c>
      <c r="C22" s="26">
        <v>663970.48505650286</v>
      </c>
      <c r="E22" t="s">
        <v>3144</v>
      </c>
      <c r="F22">
        <f>GETPIVOTDATA("Sum of O&amp;O",$A$20,"Code NABS","02. Environnement")</f>
        <v>663970.48505650286</v>
      </c>
    </row>
    <row r="23" spans="1:6" x14ac:dyDescent="0.35">
      <c r="A23" s="16" t="s">
        <v>3145</v>
      </c>
      <c r="B23" s="26">
        <v>4845885</v>
      </c>
      <c r="C23" s="26">
        <v>3478421.1637267019</v>
      </c>
      <c r="E23" t="s">
        <v>3145</v>
      </c>
      <c r="F23">
        <f>GETPIVOTDATA("Sum of O&amp;O",$A$20,"Code NABS","03. Exploration et exploitation de l'espace")</f>
        <v>3478421.1637267019</v>
      </c>
    </row>
    <row r="24" spans="1:6" x14ac:dyDescent="0.35">
      <c r="A24" s="16" t="s">
        <v>3146</v>
      </c>
      <c r="B24" s="26">
        <v>1331516.1210159103</v>
      </c>
      <c r="C24" s="26">
        <v>491189.59508964146</v>
      </c>
      <c r="E24" t="s">
        <v>3146</v>
      </c>
      <c r="F24">
        <f>GETPIVOTDATA("Sum of O&amp;O",$A$20,"Code NABS","04. Transports, télécommunications et autres infrastructures")</f>
        <v>491189.59508964146</v>
      </c>
    </row>
    <row r="25" spans="1:6" x14ac:dyDescent="0.35">
      <c r="A25" s="16" t="s">
        <v>3147</v>
      </c>
      <c r="B25" s="26">
        <v>1388135.3863599999</v>
      </c>
      <c r="C25" s="26">
        <v>715661.66585233517</v>
      </c>
      <c r="E25" t="s">
        <v>3147</v>
      </c>
      <c r="F25">
        <f>GETPIVOTDATA("Sum of O&amp;O",$A$20,"Code NABS","05. Énergie")</f>
        <v>715661.66585233517</v>
      </c>
    </row>
    <row r="26" spans="1:6" x14ac:dyDescent="0.35">
      <c r="A26" s="16" t="s">
        <v>3148</v>
      </c>
      <c r="B26" s="26">
        <v>14987510.522160001</v>
      </c>
      <c r="C26" s="26">
        <v>14531481.644725518</v>
      </c>
      <c r="E26" t="s">
        <v>3148</v>
      </c>
      <c r="F26">
        <f>GETPIVOTDATA("Sum of O&amp;O",$A$20,"Code NABS","06. Production et technologie industrielles")</f>
        <v>14531481.644725518</v>
      </c>
    </row>
    <row r="27" spans="1:6" x14ac:dyDescent="0.35">
      <c r="A27" s="16" t="s">
        <v>3149</v>
      </c>
      <c r="B27" s="26">
        <v>6346562.7063482609</v>
      </c>
      <c r="C27" s="26">
        <v>822090.80292424466</v>
      </c>
      <c r="E27" t="s">
        <v>3149</v>
      </c>
      <c r="F27">
        <f>GETPIVOTDATA("Sum of O&amp;O",$A$20,"Code NABS","07. Santé")</f>
        <v>822090.80292424466</v>
      </c>
    </row>
    <row r="28" spans="1:6" x14ac:dyDescent="0.35">
      <c r="A28" s="16" t="s">
        <v>3150</v>
      </c>
      <c r="B28" s="26">
        <v>1496038.669905033</v>
      </c>
      <c r="C28" s="26">
        <v>705293.9905014229</v>
      </c>
      <c r="E28" t="s">
        <v>3150</v>
      </c>
      <c r="F28">
        <f>GETPIVOTDATA("Sum of O&amp;O",$A$20,"Code NABS","08. Agriculture")</f>
        <v>705293.9905014229</v>
      </c>
    </row>
    <row r="29" spans="1:6" x14ac:dyDescent="0.35">
      <c r="A29" s="16" t="s">
        <v>3151</v>
      </c>
      <c r="B29" s="26">
        <v>701922.07641139999</v>
      </c>
      <c r="C29" s="26">
        <v>138408.90704015383</v>
      </c>
      <c r="E29" t="s">
        <v>3151</v>
      </c>
      <c r="F29">
        <f>GETPIVOTDATA("Sum of O&amp;O",$A$20,"Code NABS","09. Éducation")</f>
        <v>138408.90704015383</v>
      </c>
    </row>
    <row r="30" spans="1:6" x14ac:dyDescent="0.35">
      <c r="A30" s="16" t="s">
        <v>3152</v>
      </c>
      <c r="B30" s="26">
        <v>2096355.0025639436</v>
      </c>
      <c r="C30" s="26">
        <v>665571.34744708228</v>
      </c>
      <c r="E30" t="s">
        <v>3152</v>
      </c>
      <c r="F30">
        <f>GETPIVOTDATA("Sum of O&amp;O",$A$20,"Code NABS","10. Culture, activités de loisirs, cultes et médias")</f>
        <v>665571.34744708228</v>
      </c>
    </row>
    <row r="31" spans="1:6" x14ac:dyDescent="0.35">
      <c r="A31" s="16" t="s">
        <v>3153</v>
      </c>
      <c r="B31" s="26">
        <v>7199627.9268574975</v>
      </c>
      <c r="C31" s="26">
        <v>1371190.1991596129</v>
      </c>
      <c r="E31" t="s">
        <v>3153</v>
      </c>
      <c r="F31">
        <f>GETPIVOTDATA("Sum of O&amp;O",$A$20,"Code NABS","11. Systèmes, organisations et processus politiques et sociaux")</f>
        <v>1371190.1991596129</v>
      </c>
    </row>
    <row r="32" spans="1:6" x14ac:dyDescent="0.35">
      <c r="A32" s="16" t="s">
        <v>3154</v>
      </c>
      <c r="B32" s="26">
        <v>27310056.456693724</v>
      </c>
      <c r="C32" s="26">
        <v>7302319.5295322072</v>
      </c>
      <c r="E32" t="s">
        <v>3154</v>
      </c>
      <c r="F32">
        <f>GETPIVOTDATA("Sum of O&amp;O",$A$20,"Code NABS","12. Avancement général des connaissances : activités de R&amp;D fin. par les Fonds Généraux des Universités (FGU)")</f>
        <v>7302319.5295322072</v>
      </c>
    </row>
    <row r="33" spans="1:6" x14ac:dyDescent="0.35">
      <c r="A33" s="16" t="s">
        <v>3155</v>
      </c>
      <c r="B33" s="26">
        <v>12108121.320557049</v>
      </c>
      <c r="C33" s="26">
        <v>10588849.638629703</v>
      </c>
      <c r="E33" t="s">
        <v>3155</v>
      </c>
      <c r="F33">
        <f>GETPIVOTDATA("Sum of O&amp;O",$A$20,"Code NABS","13. Avancement général des connaissances : activités de R&amp;D fin. par d’autres sources que les FGU")</f>
        <v>10588849.638629703</v>
      </c>
    </row>
    <row r="34" spans="1:6" x14ac:dyDescent="0.35">
      <c r="A34" s="16" t="s">
        <v>3156</v>
      </c>
      <c r="B34" s="26">
        <v>269855</v>
      </c>
      <c r="C34" s="26">
        <v>137281.48111446307</v>
      </c>
      <c r="E34" t="s">
        <v>3156</v>
      </c>
      <c r="F34">
        <f>GETPIVOTDATA("Sum of O&amp;O",$A$20,"Code NABS","14. Défense")</f>
        <v>137281.48111446307</v>
      </c>
    </row>
    <row r="35" spans="1:6" x14ac:dyDescent="0.35">
      <c r="A35" s="16" t="s">
        <v>3022</v>
      </c>
      <c r="B35" s="26">
        <v>83030672.230608836</v>
      </c>
      <c r="C35" s="26">
        <v>42127858.655329205</v>
      </c>
      <c r="F35">
        <f>SUM(F21:F34)</f>
        <v>42127858.655329205</v>
      </c>
    </row>
    <row r="38" spans="1:6" x14ac:dyDescent="0.35">
      <c r="A38" s="15" t="s">
        <v>3021</v>
      </c>
      <c r="B38" t="s">
        <v>3015</v>
      </c>
      <c r="C38" t="s">
        <v>3016</v>
      </c>
    </row>
    <row r="39" spans="1:6" x14ac:dyDescent="0.35">
      <c r="A39" s="16" t="s">
        <v>3191</v>
      </c>
      <c r="B39" s="26">
        <v>30399703.456693728</v>
      </c>
      <c r="C39" s="26">
        <v>10554044.639201814</v>
      </c>
      <c r="E39" t="s">
        <v>3202</v>
      </c>
      <c r="F39">
        <f>GETPIVOTDATA("Sum of O&amp;O",$A$38,"CFS/STAT-groep","100")</f>
        <v>10554044.639201814</v>
      </c>
    </row>
    <row r="40" spans="1:6" x14ac:dyDescent="0.35">
      <c r="A40" s="16" t="s">
        <v>3192</v>
      </c>
      <c r="B40" s="26">
        <v>10420066.573725497</v>
      </c>
      <c r="C40" s="26">
        <v>6308833.6931024641</v>
      </c>
      <c r="E40" t="s">
        <v>3203</v>
      </c>
      <c r="F40">
        <f>GETPIVOTDATA("Sum of O&amp;O",$A$38,"CFS/STAT-groep","200")</f>
        <v>6308833.6931024641</v>
      </c>
    </row>
    <row r="41" spans="1:6" x14ac:dyDescent="0.35">
      <c r="A41" s="16" t="s">
        <v>3193</v>
      </c>
      <c r="B41" s="26">
        <v>12984132.527544174</v>
      </c>
      <c r="C41" s="26">
        <v>2145407.206680099</v>
      </c>
      <c r="E41" t="s">
        <v>3204</v>
      </c>
      <c r="F41">
        <f>GETPIVOTDATA("Sum of O&amp;O",$A$38,"CFS/STAT-groep","300")</f>
        <v>2145407.206680099</v>
      </c>
    </row>
    <row r="42" spans="1:6" x14ac:dyDescent="0.35">
      <c r="A42" s="16" t="s">
        <v>3194</v>
      </c>
      <c r="B42" s="26">
        <v>11440203.497238265</v>
      </c>
      <c r="C42" s="26">
        <v>7111115.4723469336</v>
      </c>
      <c r="E42" t="s">
        <v>3205</v>
      </c>
      <c r="F42">
        <f>GETPIVOTDATA("Sum of O&amp;O",$A$38,"CFS/STAT-groep","400")</f>
        <v>7111115.4723469336</v>
      </c>
    </row>
    <row r="43" spans="1:6" x14ac:dyDescent="0.35">
      <c r="A43" s="16" t="s">
        <v>3195</v>
      </c>
      <c r="B43" s="26">
        <v>5904548.8379999995</v>
      </c>
      <c r="C43" s="26">
        <v>5904548.8379999995</v>
      </c>
      <c r="E43" t="s">
        <v>3206</v>
      </c>
      <c r="F43">
        <f>GETPIVOTDATA("Sum of O&amp;O",$A$38,"CFS/STAT-groep","500")</f>
        <v>5904548.8379999995</v>
      </c>
    </row>
    <row r="44" spans="1:6" x14ac:dyDescent="0.35">
      <c r="A44" s="16" t="s">
        <v>3196</v>
      </c>
      <c r="B44" s="26">
        <v>5459002.8374071801</v>
      </c>
      <c r="C44" s="26">
        <v>5198951.0886078905</v>
      </c>
      <c r="E44" t="s">
        <v>3207</v>
      </c>
      <c r="F44">
        <f>GETPIVOTDATA("Sum of O&amp;O",$A$38,"CFS/STAT-groep","600")</f>
        <v>5198951.0886078905</v>
      </c>
    </row>
    <row r="45" spans="1:6" x14ac:dyDescent="0.35">
      <c r="A45" s="16" t="s">
        <v>3197</v>
      </c>
      <c r="B45" s="26">
        <v>6423014.5</v>
      </c>
      <c r="C45" s="26">
        <v>4904957.7173900111</v>
      </c>
      <c r="E45" t="s">
        <v>3208</v>
      </c>
      <c r="F45">
        <f>GETPIVOTDATA("Sum of O&amp;O",$A$38,"CFS/STAT-groep","700")</f>
        <v>4904957.7173900111</v>
      </c>
    </row>
    <row r="46" spans="1:6" x14ac:dyDescent="0.35">
      <c r="A46" s="16" t="s">
        <v>3022</v>
      </c>
      <c r="B46" s="26">
        <v>83030672.230608851</v>
      </c>
      <c r="C46" s="26">
        <v>42127858.655329213</v>
      </c>
      <c r="F46" s="17">
        <f>SUM(F39:F45)</f>
        <v>42127858.655329213</v>
      </c>
    </row>
  </sheetData>
  <pageMargins left="0.7" right="0.7" top="0.75" bottom="0.75" header="0.3" footer="0.3"/>
  <pageSetup paperSize="9" orientation="portrait" r:id="rId4"/>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C30"/>
  <sheetViews>
    <sheetView workbookViewId="0">
      <selection sqref="A1:AB1"/>
    </sheetView>
  </sheetViews>
  <sheetFormatPr defaultRowHeight="14.5" x14ac:dyDescent="0.35"/>
  <cols>
    <col min="1" max="1" width="78.08984375" bestFit="1" customWidth="1"/>
    <col min="2" max="2" width="11.26953125" bestFit="1" customWidth="1"/>
    <col min="3" max="3" width="11.81640625" bestFit="1" customWidth="1"/>
  </cols>
  <sheetData>
    <row r="3" spans="1:3" x14ac:dyDescent="0.35">
      <c r="A3" s="15" t="s">
        <v>3021</v>
      </c>
      <c r="B3" t="s">
        <v>3015</v>
      </c>
      <c r="C3" t="s">
        <v>3016</v>
      </c>
    </row>
    <row r="4" spans="1:3" x14ac:dyDescent="0.35">
      <c r="A4" s="16" t="s">
        <v>3170</v>
      </c>
      <c r="B4" s="26">
        <v>14111237</v>
      </c>
      <c r="C4" s="26">
        <v>6193253.4979424784</v>
      </c>
    </row>
    <row r="5" spans="1:3" x14ac:dyDescent="0.35">
      <c r="A5" s="16" t="s">
        <v>3172</v>
      </c>
      <c r="B5" s="26">
        <v>159084</v>
      </c>
      <c r="C5" s="26">
        <v>88373.25</v>
      </c>
    </row>
    <row r="6" spans="1:3" x14ac:dyDescent="0.35">
      <c r="A6" s="16" t="s">
        <v>3174</v>
      </c>
      <c r="B6" s="26">
        <v>7456</v>
      </c>
      <c r="C6" s="26">
        <v>7456</v>
      </c>
    </row>
    <row r="7" spans="1:3" x14ac:dyDescent="0.35">
      <c r="A7" s="16" t="s">
        <v>3176</v>
      </c>
      <c r="B7" s="26">
        <v>1497558</v>
      </c>
      <c r="C7" s="26">
        <v>860292.87883456412</v>
      </c>
    </row>
    <row r="8" spans="1:3" x14ac:dyDescent="0.35">
      <c r="A8" s="16" t="s">
        <v>3178</v>
      </c>
      <c r="B8" s="26">
        <v>886282.99999999953</v>
      </c>
      <c r="C8" s="26">
        <v>349378.36476711434</v>
      </c>
    </row>
    <row r="9" spans="1:3" x14ac:dyDescent="0.35">
      <c r="A9" s="16" t="s">
        <v>3180</v>
      </c>
      <c r="B9" s="26">
        <v>947</v>
      </c>
      <c r="C9" s="26">
        <v>947</v>
      </c>
    </row>
    <row r="10" spans="1:3" x14ac:dyDescent="0.35">
      <c r="A10" s="16" t="s">
        <v>3182</v>
      </c>
      <c r="B10" s="26">
        <v>826</v>
      </c>
      <c r="C10" s="26">
        <v>826</v>
      </c>
    </row>
    <row r="11" spans="1:3" x14ac:dyDescent="0.35">
      <c r="A11" s="16" t="s">
        <v>3184</v>
      </c>
      <c r="B11" s="26">
        <v>11478</v>
      </c>
      <c r="C11" s="26">
        <v>11478</v>
      </c>
    </row>
    <row r="12" spans="1:3" x14ac:dyDescent="0.35">
      <c r="A12" s="16" t="s">
        <v>3186</v>
      </c>
      <c r="B12" s="26">
        <v>479176</v>
      </c>
      <c r="C12" s="26">
        <v>285042.60000000027</v>
      </c>
    </row>
    <row r="13" spans="1:3" x14ac:dyDescent="0.35">
      <c r="A13" s="16" t="s">
        <v>3188</v>
      </c>
      <c r="B13" s="26">
        <v>1676399</v>
      </c>
      <c r="C13" s="26">
        <v>1240756.95</v>
      </c>
    </row>
    <row r="14" spans="1:3" x14ac:dyDescent="0.35">
      <c r="A14" s="16" t="s">
        <v>3022</v>
      </c>
      <c r="B14" s="26">
        <v>18830444</v>
      </c>
      <c r="C14" s="26">
        <v>9037804.541544158</v>
      </c>
    </row>
    <row r="19" spans="1:2" x14ac:dyDescent="0.35">
      <c r="A19" t="s">
        <v>3189</v>
      </c>
      <c r="B19" t="s">
        <v>3016</v>
      </c>
    </row>
    <row r="20" spans="1:2" x14ac:dyDescent="0.35">
      <c r="A20" s="16" t="s">
        <v>3170</v>
      </c>
      <c r="B20">
        <f>GETPIVOTDATA("Sum of O&amp;O",$A$3,"Département","11  POLITIQUE SCIENTIFIQUE FEDERALE")</f>
        <v>6193253.4979424784</v>
      </c>
    </row>
    <row r="21" spans="1:2" x14ac:dyDescent="0.35">
      <c r="A21" s="16" t="s">
        <v>3172</v>
      </c>
      <c r="B21">
        <f>GETPIVOTDATA("Sum of O&amp;O",$A$3,"Département","12  JUSTICE")</f>
        <v>88373.25</v>
      </c>
    </row>
    <row r="22" spans="1:2" x14ac:dyDescent="0.35">
      <c r="A22" s="16" t="s">
        <v>3174</v>
      </c>
      <c r="B22">
        <f>GETPIVOTDATA("Sum of O&amp;O",$A$3,"Département","13  INTERIEUR")</f>
        <v>7456</v>
      </c>
    </row>
    <row r="23" spans="1:2" x14ac:dyDescent="0.35">
      <c r="A23" s="16" t="s">
        <v>3212</v>
      </c>
      <c r="B23">
        <f>GETPIVOTDATA("Sum of O&amp;O",$A$3,"Département","14  AFFAIRES ETRANGERES, COMMERCE EXTERIEUR ET COOPERATION AU DEVELOPPEMENT")</f>
        <v>860292.87883456412</v>
      </c>
    </row>
    <row r="24" spans="1:2" x14ac:dyDescent="0.35">
      <c r="A24" s="16" t="s">
        <v>3178</v>
      </c>
      <c r="B24">
        <f>GETPIVOTDATA("Sum of O&amp;O",$A$3,"Département","16  DEFENSE NATIONALE")</f>
        <v>349378.36476711434</v>
      </c>
    </row>
    <row r="25" spans="1:2" x14ac:dyDescent="0.35">
      <c r="A25" s="16" t="s">
        <v>3180</v>
      </c>
      <c r="B25">
        <f>GETPIVOTDATA("Sum of O&amp;O",$A$3,"Département","17  POLICE FEDERALE")</f>
        <v>947</v>
      </c>
    </row>
    <row r="26" spans="1:2" x14ac:dyDescent="0.35">
      <c r="A26" s="16" t="s">
        <v>3182</v>
      </c>
      <c r="B26">
        <f>GETPIVOTDATA("Sum of O&amp;O",$A$3,"Département","23  EMPLOI ET TRAVAIL")</f>
        <v>826</v>
      </c>
    </row>
    <row r="27" spans="1:2" x14ac:dyDescent="0.35">
      <c r="A27" s="16" t="s">
        <v>3184</v>
      </c>
      <c r="B27">
        <f>GETPIVOTDATA("Sum of O&amp;O",$A$3,"Département","24  SECURITE SOCIALE")</f>
        <v>11478</v>
      </c>
    </row>
    <row r="28" spans="1:2" x14ac:dyDescent="0.35">
      <c r="A28" s="16" t="s">
        <v>3213</v>
      </c>
      <c r="B28">
        <f>GETPIVOTDATA("Sum of O&amp;O",$A$3,"Département","25  SANTE PUBLIQUE, SECURITE DE LA CHAINE ALIMENTAIRE ET ENVIRONNEMENT")</f>
        <v>285042.60000000027</v>
      </c>
    </row>
    <row r="29" spans="1:2" x14ac:dyDescent="0.35">
      <c r="A29" s="16" t="s">
        <v>3188</v>
      </c>
      <c r="B29">
        <f>GETPIVOTDATA("Sum of O&amp;O",$A$3,"Département","32  AFFAIRES ECONOMIQUES")</f>
        <v>1240756.95</v>
      </c>
    </row>
    <row r="30" spans="1:2" x14ac:dyDescent="0.35">
      <c r="B30">
        <f>SUM(B20:B29)</f>
        <v>9037804.541544158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7105"/>
  <sheetViews>
    <sheetView workbookViewId="0">
      <pane ySplit="1" topLeftCell="A7071" activePane="bottomLeft" state="frozen"/>
      <selection sqref="A1:AB1"/>
      <selection pane="bottomLeft" sqref="A1:AB1"/>
    </sheetView>
  </sheetViews>
  <sheetFormatPr defaultRowHeight="14.5" x14ac:dyDescent="0.35"/>
  <cols>
    <col min="1" max="2" width="30.54296875" customWidth="1"/>
    <col min="3" max="3" width="20.54296875" customWidth="1"/>
    <col min="4" max="4" width="23.7265625" customWidth="1"/>
    <col min="5" max="5" width="23.54296875" customWidth="1"/>
    <col min="8" max="9" width="19.453125" customWidth="1"/>
    <col min="10" max="10" width="8.7265625" customWidth="1"/>
    <col min="12" max="12" width="8.7265625" customWidth="1"/>
    <col min="13" max="15" width="25.7265625" customWidth="1"/>
    <col min="16" max="16" width="12.453125" customWidth="1"/>
  </cols>
  <sheetData>
    <row r="1" spans="1:16" ht="14.5" customHeight="1" x14ac:dyDescent="0.35">
      <c r="A1" s="14" t="s">
        <v>3019</v>
      </c>
      <c r="B1" s="14" t="s">
        <v>3020</v>
      </c>
      <c r="C1" s="1" t="s">
        <v>3011</v>
      </c>
      <c r="D1" s="1" t="s">
        <v>3167</v>
      </c>
      <c r="E1" s="1" t="s">
        <v>3168</v>
      </c>
      <c r="F1" s="1" t="s">
        <v>3012</v>
      </c>
      <c r="G1" s="1" t="s">
        <v>3013</v>
      </c>
      <c r="H1" s="1" t="s">
        <v>3127</v>
      </c>
      <c r="I1" s="1" t="s">
        <v>3128</v>
      </c>
      <c r="J1" s="1" t="s">
        <v>0</v>
      </c>
      <c r="K1" s="1" t="s">
        <v>3018</v>
      </c>
      <c r="L1" s="1" t="s">
        <v>3201</v>
      </c>
      <c r="M1" s="1" t="s">
        <v>3209</v>
      </c>
      <c r="N1" s="1" t="s">
        <v>3210</v>
      </c>
      <c r="O1" s="1" t="s">
        <v>3190</v>
      </c>
      <c r="P1" s="1" t="s">
        <v>3014</v>
      </c>
    </row>
    <row r="2" spans="1:16" ht="14.5" customHeight="1" x14ac:dyDescent="0.35">
      <c r="A2" s="2" t="s">
        <v>1</v>
      </c>
      <c r="B2" s="2" t="s">
        <v>2</v>
      </c>
      <c r="C2" s="2" t="s">
        <v>3</v>
      </c>
      <c r="D2" s="2"/>
      <c r="E2" s="2"/>
      <c r="F2" s="3">
        <v>173</v>
      </c>
      <c r="G2" s="3">
        <v>100</v>
      </c>
      <c r="H2" s="2" t="s">
        <v>3134</v>
      </c>
      <c r="I2" s="2" t="s">
        <v>3148</v>
      </c>
      <c r="J2" s="2" t="s">
        <v>3157</v>
      </c>
      <c r="K2" s="2" t="s">
        <v>3165</v>
      </c>
      <c r="L2" s="2">
        <v>2008</v>
      </c>
      <c r="M2" s="2" t="s">
        <v>3059</v>
      </c>
      <c r="N2" s="2" t="s">
        <v>3109</v>
      </c>
      <c r="O2" s="19" t="str">
        <f>LEFT(N2,1) &amp; "00"</f>
        <v>400</v>
      </c>
      <c r="P2">
        <f>F2*G2/100</f>
        <v>173</v>
      </c>
    </row>
    <row r="3" spans="1:16" ht="14.5" customHeight="1" x14ac:dyDescent="0.35">
      <c r="A3" s="2" t="s">
        <v>4</v>
      </c>
      <c r="B3" s="2" t="s">
        <v>5</v>
      </c>
      <c r="C3" s="2" t="s">
        <v>6</v>
      </c>
      <c r="D3" s="2"/>
      <c r="E3" s="2"/>
      <c r="F3" s="3">
        <v>2830</v>
      </c>
      <c r="G3" s="3">
        <v>100</v>
      </c>
      <c r="H3" s="2" t="s">
        <v>3134</v>
      </c>
      <c r="I3" s="2" t="s">
        <v>3148</v>
      </c>
      <c r="J3" s="2" t="s">
        <v>3157</v>
      </c>
      <c r="K3" s="2" t="s">
        <v>3165</v>
      </c>
      <c r="L3" s="2">
        <v>2008</v>
      </c>
      <c r="M3" s="2" t="s">
        <v>3059</v>
      </c>
      <c r="N3" s="2" t="s">
        <v>3109</v>
      </c>
      <c r="O3" s="19" t="str">
        <f t="shared" ref="O3:O66" si="0">LEFT(N3,1) &amp; "00"</f>
        <v>400</v>
      </c>
      <c r="P3">
        <f t="shared" ref="P3:P61" si="1">F3*G3/100</f>
        <v>2830</v>
      </c>
    </row>
    <row r="4" spans="1:16" ht="14.5" customHeight="1" x14ac:dyDescent="0.35">
      <c r="A4" s="2" t="s">
        <v>7</v>
      </c>
      <c r="B4" s="2" t="s">
        <v>8</v>
      </c>
      <c r="C4" s="2" t="s">
        <v>9</v>
      </c>
      <c r="D4" s="2"/>
      <c r="E4" s="2"/>
      <c r="F4" s="3">
        <v>2413</v>
      </c>
      <c r="G4" s="3">
        <v>100</v>
      </c>
      <c r="H4" s="2" t="s">
        <v>3134</v>
      </c>
      <c r="I4" s="2" t="s">
        <v>3148</v>
      </c>
      <c r="J4" s="2" t="s">
        <v>3157</v>
      </c>
      <c r="K4" s="2" t="s">
        <v>3165</v>
      </c>
      <c r="L4" s="2">
        <v>2008</v>
      </c>
      <c r="M4" s="2" t="s">
        <v>3059</v>
      </c>
      <c r="N4" s="2" t="s">
        <v>3109</v>
      </c>
      <c r="O4" s="19" t="str">
        <f t="shared" si="0"/>
        <v>400</v>
      </c>
      <c r="P4">
        <f t="shared" si="1"/>
        <v>2413</v>
      </c>
    </row>
    <row r="5" spans="1:16" ht="14.5" customHeight="1" x14ac:dyDescent="0.35">
      <c r="A5" s="2" t="s">
        <v>10</v>
      </c>
      <c r="B5" s="2" t="s">
        <v>11</v>
      </c>
      <c r="C5" s="2" t="s">
        <v>12</v>
      </c>
      <c r="D5" s="2"/>
      <c r="E5" s="2"/>
      <c r="F5" s="3">
        <v>7364</v>
      </c>
      <c r="G5" s="3">
        <v>100</v>
      </c>
      <c r="H5" s="2" t="s">
        <v>3134</v>
      </c>
      <c r="I5" s="2" t="s">
        <v>3148</v>
      </c>
      <c r="J5" s="2" t="s">
        <v>3157</v>
      </c>
      <c r="K5" s="2" t="s">
        <v>3165</v>
      </c>
      <c r="L5" s="2">
        <v>2008</v>
      </c>
      <c r="M5" s="2" t="s">
        <v>3070</v>
      </c>
      <c r="N5" s="2" t="s">
        <v>3119</v>
      </c>
      <c r="O5" s="19" t="str">
        <f t="shared" si="0"/>
        <v>600</v>
      </c>
      <c r="P5">
        <f t="shared" si="1"/>
        <v>7364</v>
      </c>
    </row>
    <row r="6" spans="1:16" ht="14.5" customHeight="1" x14ac:dyDescent="0.35">
      <c r="A6" s="2" t="s">
        <v>13</v>
      </c>
      <c r="B6" s="2" t="s">
        <v>14</v>
      </c>
      <c r="C6" s="2" t="s">
        <v>15</v>
      </c>
      <c r="D6" s="2"/>
      <c r="E6" s="2"/>
      <c r="F6" s="3">
        <v>905</v>
      </c>
      <c r="G6" s="3">
        <v>100</v>
      </c>
      <c r="H6" s="2" t="s">
        <v>3134</v>
      </c>
      <c r="I6" s="2" t="s">
        <v>3148</v>
      </c>
      <c r="J6" s="2" t="s">
        <v>3157</v>
      </c>
      <c r="K6" s="2" t="s">
        <v>3165</v>
      </c>
      <c r="L6" s="2">
        <v>2008</v>
      </c>
      <c r="M6" s="2" t="s">
        <v>3059</v>
      </c>
      <c r="N6" s="2" t="s">
        <v>3109</v>
      </c>
      <c r="O6" s="19" t="str">
        <f t="shared" si="0"/>
        <v>400</v>
      </c>
      <c r="P6">
        <f t="shared" si="1"/>
        <v>905</v>
      </c>
    </row>
    <row r="7" spans="1:16" ht="14.5" customHeight="1" x14ac:dyDescent="0.35">
      <c r="A7" s="2" t="s">
        <v>16</v>
      </c>
      <c r="B7" s="2" t="s">
        <v>17</v>
      </c>
      <c r="C7" s="2" t="s">
        <v>18</v>
      </c>
      <c r="D7" s="2"/>
      <c r="E7" s="2"/>
      <c r="F7" s="3">
        <v>250</v>
      </c>
      <c r="G7" s="3">
        <v>100</v>
      </c>
      <c r="H7" s="2" t="s">
        <v>3134</v>
      </c>
      <c r="I7" s="2" t="s">
        <v>3148</v>
      </c>
      <c r="J7" s="2" t="s">
        <v>3157</v>
      </c>
      <c r="K7" s="2" t="s">
        <v>3165</v>
      </c>
      <c r="L7" s="2">
        <v>2008</v>
      </c>
      <c r="M7" s="2" t="s">
        <v>3059</v>
      </c>
      <c r="N7" s="2" t="s">
        <v>3109</v>
      </c>
      <c r="O7" s="19" t="str">
        <f t="shared" si="0"/>
        <v>400</v>
      </c>
      <c r="P7">
        <f t="shared" si="1"/>
        <v>250</v>
      </c>
    </row>
    <row r="8" spans="1:16" ht="14.5" customHeight="1" x14ac:dyDescent="0.35">
      <c r="A8" s="2" t="s">
        <v>19</v>
      </c>
      <c r="B8" s="2" t="s">
        <v>20</v>
      </c>
      <c r="C8" s="2" t="s">
        <v>21</v>
      </c>
      <c r="D8" s="2"/>
      <c r="E8" s="2"/>
      <c r="F8" s="3">
        <v>3600</v>
      </c>
      <c r="G8" s="3">
        <v>100</v>
      </c>
      <c r="H8" s="2" t="s">
        <v>3134</v>
      </c>
      <c r="I8" s="2" t="s">
        <v>3148</v>
      </c>
      <c r="J8" s="2" t="s">
        <v>3157</v>
      </c>
      <c r="K8" s="2" t="s">
        <v>3165</v>
      </c>
      <c r="L8" s="2">
        <v>2008</v>
      </c>
      <c r="M8" s="2" t="s">
        <v>3059</v>
      </c>
      <c r="N8" s="2" t="s">
        <v>3109</v>
      </c>
      <c r="O8" s="19" t="str">
        <f t="shared" si="0"/>
        <v>400</v>
      </c>
      <c r="P8">
        <f t="shared" si="1"/>
        <v>3600</v>
      </c>
    </row>
    <row r="9" spans="1:16" ht="14.5" customHeight="1" x14ac:dyDescent="0.35">
      <c r="A9" s="2" t="s">
        <v>22</v>
      </c>
      <c r="B9" s="2" t="s">
        <v>23</v>
      </c>
      <c r="C9" s="2" t="s">
        <v>24</v>
      </c>
      <c r="D9" s="2"/>
      <c r="E9" s="2"/>
      <c r="F9" s="3">
        <v>2665</v>
      </c>
      <c r="G9" s="3">
        <v>100</v>
      </c>
      <c r="H9" s="2" t="s">
        <v>3134</v>
      </c>
      <c r="I9" s="2" t="s">
        <v>3148</v>
      </c>
      <c r="J9" s="2" t="s">
        <v>3157</v>
      </c>
      <c r="K9" s="2" t="s">
        <v>3165</v>
      </c>
      <c r="L9" s="2">
        <v>2008</v>
      </c>
      <c r="M9" s="2" t="s">
        <v>3072</v>
      </c>
      <c r="N9" s="2" t="s">
        <v>3121</v>
      </c>
      <c r="O9" s="19" t="str">
        <f t="shared" si="0"/>
        <v>600</v>
      </c>
      <c r="P9">
        <f t="shared" si="1"/>
        <v>2665</v>
      </c>
    </row>
    <row r="10" spans="1:16" ht="14.5" customHeight="1" x14ac:dyDescent="0.35">
      <c r="A10" s="2" t="s">
        <v>25</v>
      </c>
      <c r="B10" s="2" t="s">
        <v>26</v>
      </c>
      <c r="C10" s="2" t="s">
        <v>27</v>
      </c>
      <c r="D10" s="2"/>
      <c r="E10" s="2"/>
      <c r="F10" s="3">
        <v>2718</v>
      </c>
      <c r="G10" s="3">
        <v>100</v>
      </c>
      <c r="H10" s="2" t="s">
        <v>3141</v>
      </c>
      <c r="I10" s="2" t="s">
        <v>3155</v>
      </c>
      <c r="J10" s="2" t="s">
        <v>3157</v>
      </c>
      <c r="K10" s="2" t="s">
        <v>3165</v>
      </c>
      <c r="L10" s="2">
        <v>2008</v>
      </c>
      <c r="M10" s="2" t="s">
        <v>3059</v>
      </c>
      <c r="N10" s="2" t="s">
        <v>3109</v>
      </c>
      <c r="O10" s="19" t="str">
        <f t="shared" si="0"/>
        <v>400</v>
      </c>
      <c r="P10">
        <f t="shared" si="1"/>
        <v>2718</v>
      </c>
    </row>
    <row r="11" spans="1:16" ht="14.5" customHeight="1" x14ac:dyDescent="0.35">
      <c r="A11" s="2" t="s">
        <v>28</v>
      </c>
      <c r="B11" s="2" t="s">
        <v>29</v>
      </c>
      <c r="C11" s="2" t="s">
        <v>30</v>
      </c>
      <c r="D11" s="2"/>
      <c r="E11" s="2"/>
      <c r="F11" s="3">
        <v>112</v>
      </c>
      <c r="G11" s="3">
        <v>100</v>
      </c>
      <c r="H11" s="2" t="s">
        <v>3141</v>
      </c>
      <c r="I11" s="2" t="s">
        <v>3155</v>
      </c>
      <c r="J11" s="2" t="s">
        <v>3157</v>
      </c>
      <c r="K11" s="2" t="s">
        <v>3165</v>
      </c>
      <c r="L11" s="2">
        <v>2008</v>
      </c>
      <c r="M11" s="2" t="s">
        <v>3059</v>
      </c>
      <c r="N11" s="2" t="s">
        <v>3109</v>
      </c>
      <c r="O11" s="19" t="str">
        <f t="shared" si="0"/>
        <v>400</v>
      </c>
      <c r="P11">
        <f t="shared" si="1"/>
        <v>112</v>
      </c>
    </row>
    <row r="12" spans="1:16" ht="14.5" customHeight="1" x14ac:dyDescent="0.35">
      <c r="A12" s="2" t="s">
        <v>31</v>
      </c>
      <c r="B12" s="2" t="s">
        <v>32</v>
      </c>
      <c r="C12" s="2" t="s">
        <v>33</v>
      </c>
      <c r="D12" s="2"/>
      <c r="E12" s="2"/>
      <c r="F12" s="3">
        <v>530</v>
      </c>
      <c r="G12" s="3">
        <v>100</v>
      </c>
      <c r="H12" s="2" t="s">
        <v>3141</v>
      </c>
      <c r="I12" s="2" t="s">
        <v>3155</v>
      </c>
      <c r="J12" s="2" t="s">
        <v>3157</v>
      </c>
      <c r="K12" s="2" t="s">
        <v>3165</v>
      </c>
      <c r="L12" s="2">
        <v>2008</v>
      </c>
      <c r="M12" s="2" t="s">
        <v>3059</v>
      </c>
      <c r="N12" s="2" t="s">
        <v>3109</v>
      </c>
      <c r="O12" s="19" t="str">
        <f t="shared" si="0"/>
        <v>400</v>
      </c>
      <c r="P12">
        <f t="shared" si="1"/>
        <v>530</v>
      </c>
    </row>
    <row r="13" spans="1:16" ht="14.5" customHeight="1" x14ac:dyDescent="0.35">
      <c r="A13" s="2" t="s">
        <v>34</v>
      </c>
      <c r="B13" s="2" t="s">
        <v>35</v>
      </c>
      <c r="C13" s="2" t="s">
        <v>36</v>
      </c>
      <c r="D13" s="2"/>
      <c r="E13" s="2"/>
      <c r="F13" s="3">
        <v>1000</v>
      </c>
      <c r="G13" s="3">
        <v>100</v>
      </c>
      <c r="H13" s="2" t="s">
        <v>3134</v>
      </c>
      <c r="I13" s="2" t="s">
        <v>3148</v>
      </c>
      <c r="J13" s="2" t="s">
        <v>3157</v>
      </c>
      <c r="K13" s="2" t="s">
        <v>3165</v>
      </c>
      <c r="L13" s="2">
        <v>2008</v>
      </c>
      <c r="M13" s="2" t="s">
        <v>3059</v>
      </c>
      <c r="N13" s="2" t="s">
        <v>3109</v>
      </c>
      <c r="O13" s="19" t="str">
        <f t="shared" si="0"/>
        <v>400</v>
      </c>
      <c r="P13">
        <f t="shared" si="1"/>
        <v>1000</v>
      </c>
    </row>
    <row r="14" spans="1:16" ht="14.5" customHeight="1" x14ac:dyDescent="0.35">
      <c r="A14" s="2" t="s">
        <v>37</v>
      </c>
      <c r="B14" s="2" t="s">
        <v>38</v>
      </c>
      <c r="C14" s="2" t="s">
        <v>39</v>
      </c>
      <c r="D14" s="2"/>
      <c r="E14" s="2"/>
      <c r="F14" s="3">
        <v>128</v>
      </c>
      <c r="G14" s="3">
        <v>100</v>
      </c>
      <c r="H14" s="2" t="s">
        <v>3141</v>
      </c>
      <c r="I14" s="2" t="s">
        <v>3155</v>
      </c>
      <c r="J14" s="2" t="s">
        <v>3157</v>
      </c>
      <c r="K14" s="2" t="s">
        <v>3165</v>
      </c>
      <c r="L14" s="2">
        <v>2008</v>
      </c>
      <c r="M14" s="2" t="s">
        <v>3059</v>
      </c>
      <c r="N14" s="2" t="s">
        <v>3109</v>
      </c>
      <c r="O14" s="19" t="str">
        <f t="shared" si="0"/>
        <v>400</v>
      </c>
      <c r="P14">
        <f t="shared" si="1"/>
        <v>128</v>
      </c>
    </row>
    <row r="15" spans="1:16" ht="14.5" customHeight="1" x14ac:dyDescent="0.35">
      <c r="A15" s="2" t="s">
        <v>40</v>
      </c>
      <c r="B15" s="2" t="s">
        <v>41</v>
      </c>
      <c r="C15" s="2" t="s">
        <v>42</v>
      </c>
      <c r="D15" s="2"/>
      <c r="E15" s="2"/>
      <c r="F15" s="3">
        <v>300</v>
      </c>
      <c r="G15" s="3">
        <v>100</v>
      </c>
      <c r="H15" s="2" t="s">
        <v>3141</v>
      </c>
      <c r="I15" s="2" t="s">
        <v>3155</v>
      </c>
      <c r="J15" s="2" t="s">
        <v>3157</v>
      </c>
      <c r="K15" s="2" t="s">
        <v>3165</v>
      </c>
      <c r="L15" s="2">
        <v>2008</v>
      </c>
      <c r="M15" s="2" t="s">
        <v>3059</v>
      </c>
      <c r="N15" s="2" t="s">
        <v>3109</v>
      </c>
      <c r="O15" s="19" t="str">
        <f t="shared" si="0"/>
        <v>400</v>
      </c>
      <c r="P15">
        <f t="shared" si="1"/>
        <v>300</v>
      </c>
    </row>
    <row r="16" spans="1:16" ht="14.5" customHeight="1" x14ac:dyDescent="0.35">
      <c r="A16" s="2" t="s">
        <v>43</v>
      </c>
      <c r="B16" s="2" t="s">
        <v>43</v>
      </c>
      <c r="C16" s="2" t="s">
        <v>44</v>
      </c>
      <c r="D16" s="2"/>
      <c r="E16" s="2"/>
      <c r="F16" s="3">
        <v>211</v>
      </c>
      <c r="G16" s="3">
        <v>100</v>
      </c>
      <c r="H16" s="2" t="s">
        <v>3141</v>
      </c>
      <c r="I16" s="2" t="s">
        <v>3155</v>
      </c>
      <c r="J16" s="2" t="s">
        <v>3158</v>
      </c>
      <c r="K16" s="2" t="s">
        <v>3166</v>
      </c>
      <c r="L16" s="2">
        <v>2008</v>
      </c>
      <c r="M16" s="2" t="s">
        <v>3062</v>
      </c>
      <c r="N16" s="2" t="s">
        <v>3112</v>
      </c>
      <c r="O16" s="19" t="str">
        <f t="shared" si="0"/>
        <v>400</v>
      </c>
      <c r="P16">
        <f t="shared" si="1"/>
        <v>211</v>
      </c>
    </row>
    <row r="17" spans="1:16" ht="14.5" customHeight="1" x14ac:dyDescent="0.35">
      <c r="A17" s="2" t="s">
        <v>45</v>
      </c>
      <c r="B17" s="2" t="s">
        <v>45</v>
      </c>
      <c r="C17" s="2" t="s">
        <v>46</v>
      </c>
      <c r="D17" s="2"/>
      <c r="E17" s="2"/>
      <c r="F17" s="3">
        <v>10338</v>
      </c>
      <c r="G17" s="3">
        <v>100</v>
      </c>
      <c r="H17" s="2" t="s">
        <v>3141</v>
      </c>
      <c r="I17" s="2" t="s">
        <v>3155</v>
      </c>
      <c r="J17" s="2" t="s">
        <v>3158</v>
      </c>
      <c r="K17" s="2" t="s">
        <v>3166</v>
      </c>
      <c r="L17" s="2">
        <v>2008</v>
      </c>
      <c r="M17" s="2" t="s">
        <v>3063</v>
      </c>
      <c r="N17" s="2" t="s">
        <v>3113</v>
      </c>
      <c r="O17" s="19" t="str">
        <f t="shared" si="0"/>
        <v>400</v>
      </c>
      <c r="P17">
        <f t="shared" si="1"/>
        <v>10338</v>
      </c>
    </row>
    <row r="18" spans="1:16" ht="14.5" customHeight="1" x14ac:dyDescent="0.35">
      <c r="A18" s="2" t="s">
        <v>49</v>
      </c>
      <c r="B18" s="2" t="s">
        <v>49</v>
      </c>
      <c r="C18" s="2" t="s">
        <v>50</v>
      </c>
      <c r="D18" s="2"/>
      <c r="E18" s="2"/>
      <c r="F18" s="3">
        <v>44351</v>
      </c>
      <c r="G18" s="3">
        <v>100</v>
      </c>
      <c r="H18" s="2" t="s">
        <v>3141</v>
      </c>
      <c r="I18" s="2" t="s">
        <v>3155</v>
      </c>
      <c r="J18" s="2" t="s">
        <v>3158</v>
      </c>
      <c r="K18" s="2" t="s">
        <v>3166</v>
      </c>
      <c r="L18" s="2">
        <v>2008</v>
      </c>
      <c r="M18" s="2" t="s">
        <v>3064</v>
      </c>
      <c r="N18" s="2" t="s">
        <v>3114</v>
      </c>
      <c r="O18" s="19" t="str">
        <f t="shared" si="0"/>
        <v>500</v>
      </c>
      <c r="P18">
        <f t="shared" si="1"/>
        <v>44351</v>
      </c>
    </row>
    <row r="19" spans="1:16" ht="14.5" customHeight="1" x14ac:dyDescent="0.35">
      <c r="A19" s="2" t="s">
        <v>51</v>
      </c>
      <c r="B19" s="2" t="s">
        <v>51</v>
      </c>
      <c r="C19" s="2" t="s">
        <v>52</v>
      </c>
      <c r="D19" s="2"/>
      <c r="E19" s="2"/>
      <c r="F19" s="3">
        <v>13870</v>
      </c>
      <c r="G19" s="3">
        <v>100</v>
      </c>
      <c r="H19" s="2" t="s">
        <v>3141</v>
      </c>
      <c r="I19" s="2" t="s">
        <v>3155</v>
      </c>
      <c r="J19" s="2" t="s">
        <v>3158</v>
      </c>
      <c r="K19" s="2" t="s">
        <v>3166</v>
      </c>
      <c r="L19" s="2">
        <v>2008</v>
      </c>
      <c r="M19" s="2" t="s">
        <v>3065</v>
      </c>
      <c r="N19" s="2" t="s">
        <v>3115</v>
      </c>
      <c r="O19" s="19" t="str">
        <f t="shared" si="0"/>
        <v>500</v>
      </c>
      <c r="P19">
        <f t="shared" si="1"/>
        <v>13870</v>
      </c>
    </row>
    <row r="20" spans="1:16" ht="14.5" customHeight="1" x14ac:dyDescent="0.35">
      <c r="A20" s="2" t="s">
        <v>53</v>
      </c>
      <c r="B20" s="2" t="s">
        <v>53</v>
      </c>
      <c r="C20" s="2" t="s">
        <v>54</v>
      </c>
      <c r="D20" s="2"/>
      <c r="E20" s="2"/>
      <c r="F20" s="3">
        <v>10177</v>
      </c>
      <c r="G20" s="3">
        <v>100</v>
      </c>
      <c r="H20" s="2" t="s">
        <v>3141</v>
      </c>
      <c r="I20" s="2" t="s">
        <v>3155</v>
      </c>
      <c r="J20" s="2" t="s">
        <v>3158</v>
      </c>
      <c r="K20" s="2" t="s">
        <v>3166</v>
      </c>
      <c r="L20" s="2">
        <v>2008</v>
      </c>
      <c r="M20" s="2" t="s">
        <v>3066</v>
      </c>
      <c r="N20" s="2" t="s">
        <v>3116</v>
      </c>
      <c r="O20" s="19" t="str">
        <f t="shared" si="0"/>
        <v>500</v>
      </c>
      <c r="P20">
        <f t="shared" si="1"/>
        <v>10177</v>
      </c>
    </row>
    <row r="21" spans="1:16" ht="14.5" customHeight="1" x14ac:dyDescent="0.35">
      <c r="A21" s="2" t="s">
        <v>55</v>
      </c>
      <c r="B21" s="2" t="s">
        <v>55</v>
      </c>
      <c r="C21" s="2" t="s">
        <v>56</v>
      </c>
      <c r="D21" s="2"/>
      <c r="E21" s="2"/>
      <c r="F21" s="3">
        <v>10703</v>
      </c>
      <c r="G21" s="3">
        <v>100</v>
      </c>
      <c r="H21" s="2" t="s">
        <v>3141</v>
      </c>
      <c r="I21" s="2" t="s">
        <v>3155</v>
      </c>
      <c r="J21" s="2" t="s">
        <v>3158</v>
      </c>
      <c r="K21" s="2" t="s">
        <v>3166</v>
      </c>
      <c r="L21" s="2">
        <v>2008</v>
      </c>
      <c r="M21" s="2" t="s">
        <v>3067</v>
      </c>
      <c r="N21" s="2" t="s">
        <v>3117</v>
      </c>
      <c r="O21" s="19" t="str">
        <f t="shared" si="0"/>
        <v>500</v>
      </c>
      <c r="P21">
        <f t="shared" si="1"/>
        <v>10703</v>
      </c>
    </row>
    <row r="22" spans="1:16" ht="14.5" customHeight="1" x14ac:dyDescent="0.35">
      <c r="A22" s="2" t="s">
        <v>57</v>
      </c>
      <c r="B22" s="2" t="s">
        <v>57</v>
      </c>
      <c r="C22" s="2" t="s">
        <v>58</v>
      </c>
      <c r="D22" s="2"/>
      <c r="E22" s="2"/>
      <c r="F22" s="3">
        <v>221</v>
      </c>
      <c r="G22" s="3">
        <v>100</v>
      </c>
      <c r="H22" s="2" t="s">
        <v>3141</v>
      </c>
      <c r="I22" s="2" t="s">
        <v>3155</v>
      </c>
      <c r="J22" s="2" t="s">
        <v>3158</v>
      </c>
      <c r="K22" s="2" t="s">
        <v>3166</v>
      </c>
      <c r="L22" s="2">
        <v>2008</v>
      </c>
      <c r="M22" s="2" t="s">
        <v>3068</v>
      </c>
      <c r="N22" s="2" t="s">
        <v>3118</v>
      </c>
      <c r="O22" s="19" t="str">
        <f t="shared" si="0"/>
        <v>500</v>
      </c>
      <c r="P22">
        <f t="shared" si="1"/>
        <v>221</v>
      </c>
    </row>
    <row r="23" spans="1:16" ht="14.5" customHeight="1" x14ac:dyDescent="0.35">
      <c r="A23" s="2" t="s">
        <v>59</v>
      </c>
      <c r="B23" s="2" t="s">
        <v>59</v>
      </c>
      <c r="C23" s="2" t="s">
        <v>60</v>
      </c>
      <c r="D23" s="2"/>
      <c r="E23" s="2"/>
      <c r="F23" s="3">
        <v>37</v>
      </c>
      <c r="G23" s="3">
        <v>100</v>
      </c>
      <c r="H23" s="2" t="s">
        <v>3141</v>
      </c>
      <c r="I23" s="2" t="s">
        <v>3155</v>
      </c>
      <c r="J23" s="2" t="s">
        <v>3158</v>
      </c>
      <c r="K23" s="2" t="s">
        <v>3166</v>
      </c>
      <c r="L23" s="2">
        <v>2008</v>
      </c>
      <c r="M23" s="2" t="s">
        <v>3078</v>
      </c>
      <c r="N23" s="2" t="s">
        <v>3126</v>
      </c>
      <c r="O23" s="19" t="str">
        <f t="shared" si="0"/>
        <v>700</v>
      </c>
      <c r="P23">
        <f t="shared" si="1"/>
        <v>37</v>
      </c>
    </row>
    <row r="24" spans="1:16" ht="14.5" customHeight="1" x14ac:dyDescent="0.35">
      <c r="A24" s="2" t="s">
        <v>61</v>
      </c>
      <c r="B24" s="2" t="s">
        <v>61</v>
      </c>
      <c r="C24" s="2" t="s">
        <v>62</v>
      </c>
      <c r="D24" s="2"/>
      <c r="E24" s="2"/>
      <c r="F24" s="3">
        <v>201</v>
      </c>
      <c r="G24" s="3">
        <v>100</v>
      </c>
      <c r="H24" s="2" t="s">
        <v>3137</v>
      </c>
      <c r="I24" s="2" t="s">
        <v>3151</v>
      </c>
      <c r="J24" s="2" t="s">
        <v>3158</v>
      </c>
      <c r="K24" s="2" t="s">
        <v>3166</v>
      </c>
      <c r="L24" s="2">
        <v>2008</v>
      </c>
      <c r="M24" s="2" t="s">
        <v>3078</v>
      </c>
      <c r="N24" s="2" t="s">
        <v>3126</v>
      </c>
      <c r="O24" s="19" t="str">
        <f t="shared" si="0"/>
        <v>700</v>
      </c>
      <c r="P24">
        <f t="shared" si="1"/>
        <v>201</v>
      </c>
    </row>
    <row r="25" spans="1:16" ht="14.5" customHeight="1" x14ac:dyDescent="0.35">
      <c r="A25" s="2" t="s">
        <v>63</v>
      </c>
      <c r="B25" s="2" t="s">
        <v>63</v>
      </c>
      <c r="C25" s="2" t="s">
        <v>64</v>
      </c>
      <c r="D25" s="2"/>
      <c r="E25" s="2"/>
      <c r="F25" s="3">
        <v>248</v>
      </c>
      <c r="G25" s="3">
        <v>100</v>
      </c>
      <c r="H25" s="2" t="s">
        <v>3141</v>
      </c>
      <c r="I25" s="2" t="s">
        <v>3155</v>
      </c>
      <c r="J25" s="2" t="s">
        <v>3158</v>
      </c>
      <c r="K25" s="2" t="s">
        <v>3166</v>
      </c>
      <c r="L25" s="2">
        <v>2008</v>
      </c>
      <c r="M25" s="2" t="s">
        <v>3023</v>
      </c>
      <c r="N25" s="2" t="s">
        <v>3082</v>
      </c>
      <c r="O25" s="19" t="str">
        <f t="shared" si="0"/>
        <v>100</v>
      </c>
      <c r="P25">
        <f t="shared" si="1"/>
        <v>248</v>
      </c>
    </row>
    <row r="26" spans="1:16" ht="14.5" customHeight="1" x14ac:dyDescent="0.35">
      <c r="A26" s="2" t="s">
        <v>65</v>
      </c>
      <c r="B26" s="2" t="s">
        <v>65</v>
      </c>
      <c r="C26" s="2" t="s">
        <v>66</v>
      </c>
      <c r="D26" s="2"/>
      <c r="E26" s="2"/>
      <c r="F26" s="3">
        <v>4928</v>
      </c>
      <c r="G26" s="3">
        <v>25</v>
      </c>
      <c r="H26" s="2" t="s">
        <v>3140</v>
      </c>
      <c r="I26" s="2" t="s">
        <v>3154</v>
      </c>
      <c r="J26" s="2" t="s">
        <v>3158</v>
      </c>
      <c r="K26" s="2" t="s">
        <v>3166</v>
      </c>
      <c r="L26" s="2">
        <v>2008</v>
      </c>
      <c r="M26" s="2" t="s">
        <v>3023</v>
      </c>
      <c r="N26" s="2" t="s">
        <v>3082</v>
      </c>
      <c r="O26" s="19" t="str">
        <f t="shared" si="0"/>
        <v>100</v>
      </c>
      <c r="P26">
        <f t="shared" si="1"/>
        <v>1232</v>
      </c>
    </row>
    <row r="27" spans="1:16" ht="14.5" customHeight="1" x14ac:dyDescent="0.35">
      <c r="A27" s="2" t="s">
        <v>67</v>
      </c>
      <c r="B27" s="2" t="s">
        <v>67</v>
      </c>
      <c r="C27" s="2" t="s">
        <v>68</v>
      </c>
      <c r="D27" s="2"/>
      <c r="E27" s="2"/>
      <c r="F27" s="3">
        <v>8946</v>
      </c>
      <c r="G27" s="3">
        <v>25</v>
      </c>
      <c r="H27" s="2" t="s">
        <v>3140</v>
      </c>
      <c r="I27" s="2" t="s">
        <v>3154</v>
      </c>
      <c r="J27" s="2" t="s">
        <v>3158</v>
      </c>
      <c r="K27" s="2" t="s">
        <v>3166</v>
      </c>
      <c r="L27" s="2">
        <v>2008</v>
      </c>
      <c r="M27" s="2" t="s">
        <v>3023</v>
      </c>
      <c r="N27" s="2" t="s">
        <v>3082</v>
      </c>
      <c r="O27" s="19" t="str">
        <f t="shared" si="0"/>
        <v>100</v>
      </c>
      <c r="P27">
        <f t="shared" si="1"/>
        <v>2236.5</v>
      </c>
    </row>
    <row r="28" spans="1:16" ht="14.5" customHeight="1" x14ac:dyDescent="0.35">
      <c r="A28" s="2" t="s">
        <v>69</v>
      </c>
      <c r="B28" s="2" t="s">
        <v>69</v>
      </c>
      <c r="C28" s="2" t="s">
        <v>70</v>
      </c>
      <c r="D28" s="2"/>
      <c r="E28" s="2"/>
      <c r="F28" s="3">
        <v>11371</v>
      </c>
      <c r="G28" s="3">
        <v>25</v>
      </c>
      <c r="H28" s="2" t="s">
        <v>3140</v>
      </c>
      <c r="I28" s="2" t="s">
        <v>3154</v>
      </c>
      <c r="J28" s="2" t="s">
        <v>3158</v>
      </c>
      <c r="K28" s="2" t="s">
        <v>3166</v>
      </c>
      <c r="L28" s="2">
        <v>2008</v>
      </c>
      <c r="M28" s="2" t="s">
        <v>3023</v>
      </c>
      <c r="N28" s="2" t="s">
        <v>3082</v>
      </c>
      <c r="O28" s="19" t="str">
        <f t="shared" si="0"/>
        <v>100</v>
      </c>
      <c r="P28">
        <f t="shared" si="1"/>
        <v>2842.75</v>
      </c>
    </row>
    <row r="29" spans="1:16" ht="14.5" customHeight="1" x14ac:dyDescent="0.35">
      <c r="A29" s="2" t="s">
        <v>71</v>
      </c>
      <c r="B29" s="2" t="s">
        <v>71</v>
      </c>
      <c r="C29" s="2" t="s">
        <v>72</v>
      </c>
      <c r="D29" s="2"/>
      <c r="E29" s="2"/>
      <c r="F29" s="3">
        <v>11541</v>
      </c>
      <c r="G29" s="3">
        <v>25</v>
      </c>
      <c r="H29" s="2" t="s">
        <v>3140</v>
      </c>
      <c r="I29" s="2" t="s">
        <v>3154</v>
      </c>
      <c r="J29" s="2" t="s">
        <v>3158</v>
      </c>
      <c r="K29" s="2" t="s">
        <v>3166</v>
      </c>
      <c r="L29" s="2">
        <v>2008</v>
      </c>
      <c r="M29" s="2" t="s">
        <v>3023</v>
      </c>
      <c r="N29" s="2" t="s">
        <v>3082</v>
      </c>
      <c r="O29" s="19" t="str">
        <f t="shared" si="0"/>
        <v>100</v>
      </c>
      <c r="P29">
        <f t="shared" si="1"/>
        <v>2885.25</v>
      </c>
    </row>
    <row r="30" spans="1:16" ht="14.5" customHeight="1" x14ac:dyDescent="0.35">
      <c r="A30" s="2" t="s">
        <v>73</v>
      </c>
      <c r="B30" s="2" t="s">
        <v>73</v>
      </c>
      <c r="C30" s="2" t="s">
        <v>74</v>
      </c>
      <c r="D30" s="2"/>
      <c r="E30" s="2"/>
      <c r="F30" s="3">
        <v>14653</v>
      </c>
      <c r="G30" s="3">
        <v>25</v>
      </c>
      <c r="H30" s="2" t="s">
        <v>3140</v>
      </c>
      <c r="I30" s="2" t="s">
        <v>3154</v>
      </c>
      <c r="J30" s="2" t="s">
        <v>3158</v>
      </c>
      <c r="K30" s="2" t="s">
        <v>3166</v>
      </c>
      <c r="L30" s="2">
        <v>2008</v>
      </c>
      <c r="M30" s="2" t="s">
        <v>3023</v>
      </c>
      <c r="N30" s="2" t="s">
        <v>3082</v>
      </c>
      <c r="O30" s="19" t="str">
        <f t="shared" si="0"/>
        <v>100</v>
      </c>
      <c r="P30">
        <f t="shared" si="1"/>
        <v>3663.25</v>
      </c>
    </row>
    <row r="31" spans="1:16" ht="14.5" customHeight="1" x14ac:dyDescent="0.35">
      <c r="A31" s="2" t="s">
        <v>75</v>
      </c>
      <c r="B31" s="2" t="s">
        <v>75</v>
      </c>
      <c r="C31" s="2" t="s">
        <v>76</v>
      </c>
      <c r="D31" s="2"/>
      <c r="E31" s="2"/>
      <c r="F31" s="3">
        <v>162682</v>
      </c>
      <c r="G31" s="3">
        <v>25</v>
      </c>
      <c r="H31" s="2" t="s">
        <v>3140</v>
      </c>
      <c r="I31" s="2" t="s">
        <v>3154</v>
      </c>
      <c r="J31" s="2" t="s">
        <v>3158</v>
      </c>
      <c r="K31" s="2" t="s">
        <v>3166</v>
      </c>
      <c r="L31" s="2">
        <v>2008</v>
      </c>
      <c r="M31" s="2" t="s">
        <v>3023</v>
      </c>
      <c r="N31" s="2" t="s">
        <v>3082</v>
      </c>
      <c r="O31" s="19" t="str">
        <f t="shared" si="0"/>
        <v>100</v>
      </c>
      <c r="P31">
        <f t="shared" si="1"/>
        <v>40670.5</v>
      </c>
    </row>
    <row r="32" spans="1:16" ht="14.5" customHeight="1" x14ac:dyDescent="0.35">
      <c r="A32" s="2" t="s">
        <v>77</v>
      </c>
      <c r="B32" s="2" t="s">
        <v>77</v>
      </c>
      <c r="C32" s="2" t="s">
        <v>78</v>
      </c>
      <c r="D32" s="2"/>
      <c r="E32" s="2"/>
      <c r="F32" s="3">
        <v>342728</v>
      </c>
      <c r="G32" s="3">
        <v>25</v>
      </c>
      <c r="H32" s="2" t="s">
        <v>3140</v>
      </c>
      <c r="I32" s="2" t="s">
        <v>3154</v>
      </c>
      <c r="J32" s="2" t="s">
        <v>3158</v>
      </c>
      <c r="K32" s="2" t="s">
        <v>3166</v>
      </c>
      <c r="L32" s="2">
        <v>2008</v>
      </c>
      <c r="M32" s="2" t="s">
        <v>3023</v>
      </c>
      <c r="N32" s="2" t="s">
        <v>3082</v>
      </c>
      <c r="O32" s="19" t="str">
        <f t="shared" si="0"/>
        <v>100</v>
      </c>
      <c r="P32">
        <f t="shared" si="1"/>
        <v>85682</v>
      </c>
    </row>
    <row r="33" spans="1:16" ht="14.5" customHeight="1" x14ac:dyDescent="0.35">
      <c r="A33" s="2" t="s">
        <v>79</v>
      </c>
      <c r="B33" s="2" t="s">
        <v>79</v>
      </c>
      <c r="C33" s="2" t="s">
        <v>80</v>
      </c>
      <c r="D33" s="2"/>
      <c r="E33" s="2"/>
      <c r="F33" s="3">
        <v>2697</v>
      </c>
      <c r="G33" s="3">
        <v>25</v>
      </c>
      <c r="H33" s="2" t="s">
        <v>3140</v>
      </c>
      <c r="I33" s="2" t="s">
        <v>3154</v>
      </c>
      <c r="J33" s="2" t="s">
        <v>3158</v>
      </c>
      <c r="K33" s="2" t="s">
        <v>3166</v>
      </c>
      <c r="L33" s="2">
        <v>2008</v>
      </c>
      <c r="M33" s="2" t="s">
        <v>3026</v>
      </c>
      <c r="N33" s="2" t="s">
        <v>3026</v>
      </c>
      <c r="O33" s="19" t="str">
        <f t="shared" si="0"/>
        <v>100</v>
      </c>
      <c r="P33">
        <f t="shared" si="1"/>
        <v>674.25</v>
      </c>
    </row>
    <row r="34" spans="1:16" ht="14.5" customHeight="1" x14ac:dyDescent="0.35">
      <c r="A34" s="2" t="s">
        <v>81</v>
      </c>
      <c r="B34" s="2" t="s">
        <v>81</v>
      </c>
      <c r="C34" s="2" t="s">
        <v>82</v>
      </c>
      <c r="D34" s="2"/>
      <c r="E34" s="2"/>
      <c r="F34" s="3">
        <v>5</v>
      </c>
      <c r="G34" s="3">
        <v>25</v>
      </c>
      <c r="H34" s="2" t="s">
        <v>3140</v>
      </c>
      <c r="I34" s="2" t="s">
        <v>3154</v>
      </c>
      <c r="J34" s="2" t="s">
        <v>3158</v>
      </c>
      <c r="K34" s="2" t="s">
        <v>3166</v>
      </c>
      <c r="L34" s="2">
        <v>2008</v>
      </c>
      <c r="M34" s="2" t="s">
        <v>3030</v>
      </c>
      <c r="N34" s="2" t="s">
        <v>3085</v>
      </c>
      <c r="O34" s="19" t="str">
        <f t="shared" si="0"/>
        <v>100</v>
      </c>
      <c r="P34">
        <f t="shared" si="1"/>
        <v>1.25</v>
      </c>
    </row>
    <row r="35" spans="1:16" ht="14.5" customHeight="1" x14ac:dyDescent="0.35">
      <c r="A35" s="2" t="s">
        <v>83</v>
      </c>
      <c r="B35" s="2" t="s">
        <v>83</v>
      </c>
      <c r="C35" s="2" t="s">
        <v>84</v>
      </c>
      <c r="D35" s="2"/>
      <c r="E35" s="2"/>
      <c r="F35" s="3">
        <v>208</v>
      </c>
      <c r="G35" s="3">
        <v>25</v>
      </c>
      <c r="H35" s="2" t="s">
        <v>3140</v>
      </c>
      <c r="I35" s="2" t="s">
        <v>3154</v>
      </c>
      <c r="J35" s="2" t="s">
        <v>3158</v>
      </c>
      <c r="K35" s="2" t="s">
        <v>3166</v>
      </c>
      <c r="L35" s="2">
        <v>2008</v>
      </c>
      <c r="M35" s="2" t="s">
        <v>3030</v>
      </c>
      <c r="N35" s="2" t="s">
        <v>3085</v>
      </c>
      <c r="O35" s="19" t="str">
        <f t="shared" si="0"/>
        <v>100</v>
      </c>
      <c r="P35">
        <f t="shared" si="1"/>
        <v>52</v>
      </c>
    </row>
    <row r="36" spans="1:16" ht="14.5" customHeight="1" x14ac:dyDescent="0.35">
      <c r="A36" s="2" t="s">
        <v>85</v>
      </c>
      <c r="B36" s="2" t="s">
        <v>85</v>
      </c>
      <c r="C36" s="2" t="s">
        <v>86</v>
      </c>
      <c r="D36" s="2"/>
      <c r="E36" s="2"/>
      <c r="F36" s="3">
        <v>301</v>
      </c>
      <c r="G36" s="3">
        <v>25</v>
      </c>
      <c r="H36" s="2" t="s">
        <v>3140</v>
      </c>
      <c r="I36" s="2" t="s">
        <v>3154</v>
      </c>
      <c r="J36" s="2" t="s">
        <v>3158</v>
      </c>
      <c r="K36" s="2" t="s">
        <v>3166</v>
      </c>
      <c r="L36" s="2">
        <v>2008</v>
      </c>
      <c r="M36" s="2" t="s">
        <v>3030</v>
      </c>
      <c r="N36" s="2" t="s">
        <v>3085</v>
      </c>
      <c r="O36" s="19" t="str">
        <f t="shared" si="0"/>
        <v>100</v>
      </c>
      <c r="P36">
        <f t="shared" si="1"/>
        <v>75.25</v>
      </c>
    </row>
    <row r="37" spans="1:16" ht="14.5" customHeight="1" x14ac:dyDescent="0.35">
      <c r="A37" s="2" t="s">
        <v>87</v>
      </c>
      <c r="B37" s="2" t="s">
        <v>87</v>
      </c>
      <c r="C37" s="2" t="s">
        <v>88</v>
      </c>
      <c r="D37" s="2"/>
      <c r="E37" s="2"/>
      <c r="F37" s="3">
        <v>168</v>
      </c>
      <c r="G37" s="3">
        <v>25</v>
      </c>
      <c r="H37" s="2" t="s">
        <v>3141</v>
      </c>
      <c r="I37" s="2" t="s">
        <v>3155</v>
      </c>
      <c r="J37" s="2" t="s">
        <v>3158</v>
      </c>
      <c r="K37" s="2" t="s">
        <v>3166</v>
      </c>
      <c r="L37" s="2">
        <v>2008</v>
      </c>
      <c r="M37" s="2" t="s">
        <v>3033</v>
      </c>
      <c r="N37" s="2" t="s">
        <v>3088</v>
      </c>
      <c r="O37" s="19" t="str">
        <f t="shared" si="0"/>
        <v>100</v>
      </c>
      <c r="P37">
        <f t="shared" si="1"/>
        <v>42</v>
      </c>
    </row>
    <row r="38" spans="1:16" ht="14.5" customHeight="1" x14ac:dyDescent="0.35">
      <c r="A38" s="2" t="s">
        <v>89</v>
      </c>
      <c r="B38" s="2" t="s">
        <v>89</v>
      </c>
      <c r="C38" s="2" t="s">
        <v>90</v>
      </c>
      <c r="D38" s="2"/>
      <c r="E38" s="2"/>
      <c r="F38" s="3">
        <v>13756</v>
      </c>
      <c r="G38" s="3">
        <v>100</v>
      </c>
      <c r="H38" s="2" t="s">
        <v>3141</v>
      </c>
      <c r="I38" s="2" t="s">
        <v>3155</v>
      </c>
      <c r="J38" s="2" t="s">
        <v>3158</v>
      </c>
      <c r="K38" s="2" t="s">
        <v>3166</v>
      </c>
      <c r="L38" s="2">
        <v>2008</v>
      </c>
      <c r="M38" s="2" t="s">
        <v>3035</v>
      </c>
      <c r="N38" s="2" t="s">
        <v>3089</v>
      </c>
      <c r="O38" s="19" t="str">
        <f t="shared" si="0"/>
        <v>100</v>
      </c>
      <c r="P38">
        <f t="shared" si="1"/>
        <v>13756</v>
      </c>
    </row>
    <row r="39" spans="1:16" ht="14.5" customHeight="1" x14ac:dyDescent="0.35">
      <c r="A39" s="2" t="s">
        <v>91</v>
      </c>
      <c r="B39" s="2" t="s">
        <v>91</v>
      </c>
      <c r="C39" s="2" t="s">
        <v>92</v>
      </c>
      <c r="D39" s="2"/>
      <c r="E39" s="2"/>
      <c r="F39" s="3">
        <v>1920</v>
      </c>
      <c r="G39" s="3">
        <v>25</v>
      </c>
      <c r="H39" s="2" t="s">
        <v>3140</v>
      </c>
      <c r="I39" s="2" t="s">
        <v>3154</v>
      </c>
      <c r="J39" s="2" t="s">
        <v>3158</v>
      </c>
      <c r="K39" s="2" t="s">
        <v>3166</v>
      </c>
      <c r="L39" s="2">
        <v>2008</v>
      </c>
      <c r="M39" s="2" t="s">
        <v>3039</v>
      </c>
      <c r="N39" s="2" t="s">
        <v>3093</v>
      </c>
      <c r="O39" s="19" t="str">
        <f t="shared" si="0"/>
        <v>100</v>
      </c>
      <c r="P39">
        <f t="shared" si="1"/>
        <v>480</v>
      </c>
    </row>
    <row r="40" spans="1:16" ht="14.5" customHeight="1" x14ac:dyDescent="0.35">
      <c r="A40" s="2" t="s">
        <v>93</v>
      </c>
      <c r="B40" s="2" t="s">
        <v>93</v>
      </c>
      <c r="C40" s="2" t="s">
        <v>94</v>
      </c>
      <c r="D40" s="2"/>
      <c r="E40" s="2"/>
      <c r="F40" s="3">
        <v>6427</v>
      </c>
      <c r="G40" s="3">
        <v>25</v>
      </c>
      <c r="H40" s="2" t="s">
        <v>3140</v>
      </c>
      <c r="I40" s="2" t="s">
        <v>3154</v>
      </c>
      <c r="J40" s="2" t="s">
        <v>3158</v>
      </c>
      <c r="K40" s="2" t="s">
        <v>3166</v>
      </c>
      <c r="L40" s="2">
        <v>2008</v>
      </c>
      <c r="M40" s="2" t="s">
        <v>3040</v>
      </c>
      <c r="N40" s="2" t="s">
        <v>3094</v>
      </c>
      <c r="O40" s="19" t="str">
        <f t="shared" si="0"/>
        <v>100</v>
      </c>
      <c r="P40">
        <f t="shared" si="1"/>
        <v>1606.75</v>
      </c>
    </row>
    <row r="41" spans="1:16" ht="14.5" customHeight="1" x14ac:dyDescent="0.35">
      <c r="A41" s="2" t="s">
        <v>95</v>
      </c>
      <c r="B41" s="2" t="s">
        <v>95</v>
      </c>
      <c r="C41" s="2" t="s">
        <v>96</v>
      </c>
      <c r="D41" s="2"/>
      <c r="E41" s="2"/>
      <c r="F41" s="3">
        <v>8924</v>
      </c>
      <c r="G41" s="3">
        <v>25</v>
      </c>
      <c r="H41" s="2" t="s">
        <v>3140</v>
      </c>
      <c r="I41" s="2" t="s">
        <v>3154</v>
      </c>
      <c r="J41" s="2" t="s">
        <v>3158</v>
      </c>
      <c r="K41" s="2" t="s">
        <v>3166</v>
      </c>
      <c r="L41" s="2">
        <v>2008</v>
      </c>
      <c r="M41" s="2" t="s">
        <v>3040</v>
      </c>
      <c r="N41" s="2" t="s">
        <v>3094</v>
      </c>
      <c r="O41" s="19" t="str">
        <f t="shared" si="0"/>
        <v>100</v>
      </c>
      <c r="P41">
        <f t="shared" si="1"/>
        <v>2231</v>
      </c>
    </row>
    <row r="42" spans="1:16" ht="14.5" customHeight="1" x14ac:dyDescent="0.35">
      <c r="A42" s="2" t="s">
        <v>97</v>
      </c>
      <c r="B42" s="2" t="s">
        <v>97</v>
      </c>
      <c r="C42" s="2" t="s">
        <v>98</v>
      </c>
      <c r="D42" s="2"/>
      <c r="E42" s="2"/>
      <c r="F42" s="3">
        <v>9082</v>
      </c>
      <c r="G42" s="3">
        <v>25</v>
      </c>
      <c r="H42" s="2" t="s">
        <v>3141</v>
      </c>
      <c r="I42" s="2" t="s">
        <v>3155</v>
      </c>
      <c r="J42" s="2" t="s">
        <v>3158</v>
      </c>
      <c r="K42" s="2" t="s">
        <v>3166</v>
      </c>
      <c r="L42" s="2">
        <v>2008</v>
      </c>
      <c r="M42" s="2" t="s">
        <v>3040</v>
      </c>
      <c r="N42" s="2" t="s">
        <v>3094</v>
      </c>
      <c r="O42" s="19" t="str">
        <f t="shared" si="0"/>
        <v>100</v>
      </c>
      <c r="P42">
        <f t="shared" si="1"/>
        <v>2270.5</v>
      </c>
    </row>
    <row r="43" spans="1:16" ht="14.5" customHeight="1" x14ac:dyDescent="0.35">
      <c r="A43" s="2" t="s">
        <v>99</v>
      </c>
      <c r="B43" s="2" t="s">
        <v>99</v>
      </c>
      <c r="C43" s="2" t="s">
        <v>100</v>
      </c>
      <c r="D43" s="2"/>
      <c r="E43" s="2"/>
      <c r="F43" s="3">
        <v>372</v>
      </c>
      <c r="G43" s="3">
        <v>25</v>
      </c>
      <c r="H43" s="2" t="s">
        <v>3134</v>
      </c>
      <c r="I43" s="2" t="s">
        <v>3148</v>
      </c>
      <c r="J43" s="2" t="s">
        <v>3158</v>
      </c>
      <c r="K43" s="2" t="s">
        <v>3166</v>
      </c>
      <c r="L43" s="2">
        <v>2008</v>
      </c>
      <c r="M43" s="2" t="s">
        <v>3041</v>
      </c>
      <c r="N43" s="2" t="s">
        <v>3095</v>
      </c>
      <c r="O43" s="19" t="str">
        <f t="shared" si="0"/>
        <v>200</v>
      </c>
      <c r="P43">
        <f t="shared" si="1"/>
        <v>93</v>
      </c>
    </row>
    <row r="44" spans="1:16" ht="14.5" customHeight="1" x14ac:dyDescent="0.35">
      <c r="A44" s="2" t="s">
        <v>101</v>
      </c>
      <c r="B44" s="2" t="s">
        <v>101</v>
      </c>
      <c r="C44" s="2" t="s">
        <v>102</v>
      </c>
      <c r="D44" s="2"/>
      <c r="E44" s="2"/>
      <c r="F44" s="3">
        <v>887</v>
      </c>
      <c r="G44" s="3">
        <v>10</v>
      </c>
      <c r="H44" s="2" t="s">
        <v>3135</v>
      </c>
      <c r="I44" s="2" t="s">
        <v>3149</v>
      </c>
      <c r="J44" s="2" t="s">
        <v>3158</v>
      </c>
      <c r="K44" s="2" t="s">
        <v>3166</v>
      </c>
      <c r="L44" s="2">
        <v>2008</v>
      </c>
      <c r="M44" s="2" t="s">
        <v>3041</v>
      </c>
      <c r="N44" s="2" t="s">
        <v>3095</v>
      </c>
      <c r="O44" s="19" t="str">
        <f t="shared" si="0"/>
        <v>200</v>
      </c>
      <c r="P44">
        <f t="shared" si="1"/>
        <v>88.7</v>
      </c>
    </row>
    <row r="45" spans="1:16" ht="14.5" customHeight="1" x14ac:dyDescent="0.35">
      <c r="A45" s="2" t="s">
        <v>103</v>
      </c>
      <c r="B45" s="2" t="s">
        <v>103</v>
      </c>
      <c r="C45" s="2" t="s">
        <v>104</v>
      </c>
      <c r="D45" s="2"/>
      <c r="E45" s="2"/>
      <c r="F45" s="3">
        <v>111</v>
      </c>
      <c r="G45" s="3">
        <v>25</v>
      </c>
      <c r="H45" s="2" t="s">
        <v>3135</v>
      </c>
      <c r="I45" s="2" t="s">
        <v>3149</v>
      </c>
      <c r="J45" s="2" t="s">
        <v>3158</v>
      </c>
      <c r="K45" s="2" t="s">
        <v>3166</v>
      </c>
      <c r="L45" s="2">
        <v>2008</v>
      </c>
      <c r="M45" s="2" t="s">
        <v>3043</v>
      </c>
      <c r="N45" s="2" t="s">
        <v>3097</v>
      </c>
      <c r="O45" s="19" t="str">
        <f t="shared" si="0"/>
        <v>200</v>
      </c>
      <c r="P45">
        <f t="shared" si="1"/>
        <v>27.75</v>
      </c>
    </row>
    <row r="46" spans="1:16" ht="14.5" customHeight="1" x14ac:dyDescent="0.35">
      <c r="A46" s="2" t="s">
        <v>105</v>
      </c>
      <c r="B46" s="2" t="s">
        <v>105</v>
      </c>
      <c r="C46" s="2" t="s">
        <v>106</v>
      </c>
      <c r="D46" s="2"/>
      <c r="E46" s="2"/>
      <c r="F46" s="3">
        <v>1148</v>
      </c>
      <c r="G46" s="3">
        <v>75</v>
      </c>
      <c r="H46" s="2" t="s">
        <v>3141</v>
      </c>
      <c r="I46" s="2" t="s">
        <v>3155</v>
      </c>
      <c r="J46" s="2" t="s">
        <v>3158</v>
      </c>
      <c r="K46" s="2" t="s">
        <v>3166</v>
      </c>
      <c r="L46" s="2">
        <v>2008</v>
      </c>
      <c r="M46" s="2" t="s">
        <v>3043</v>
      </c>
      <c r="N46" s="2" t="s">
        <v>3097</v>
      </c>
      <c r="O46" s="19" t="str">
        <f t="shared" si="0"/>
        <v>200</v>
      </c>
      <c r="P46">
        <f t="shared" si="1"/>
        <v>861</v>
      </c>
    </row>
    <row r="47" spans="1:16" ht="14.5" customHeight="1" x14ac:dyDescent="0.35">
      <c r="A47" s="2" t="s">
        <v>107</v>
      </c>
      <c r="B47" s="2" t="s">
        <v>107</v>
      </c>
      <c r="C47" s="2" t="s">
        <v>108</v>
      </c>
      <c r="D47" s="2"/>
      <c r="E47" s="2"/>
      <c r="F47" s="3">
        <v>42</v>
      </c>
      <c r="G47" s="3">
        <v>100</v>
      </c>
      <c r="H47" s="2" t="s">
        <v>3141</v>
      </c>
      <c r="I47" s="2" t="s">
        <v>3155</v>
      </c>
      <c r="J47" s="2" t="s">
        <v>3158</v>
      </c>
      <c r="K47" s="2" t="s">
        <v>3166</v>
      </c>
      <c r="L47" s="2">
        <v>2008</v>
      </c>
      <c r="M47" s="2" t="s">
        <v>3053</v>
      </c>
      <c r="N47" s="2" t="s">
        <v>3103</v>
      </c>
      <c r="O47" s="19" t="str">
        <f t="shared" si="0"/>
        <v>300</v>
      </c>
      <c r="P47">
        <f t="shared" si="1"/>
        <v>42</v>
      </c>
    </row>
    <row r="48" spans="1:16" ht="14.5" customHeight="1" x14ac:dyDescent="0.35">
      <c r="A48" s="2" t="s">
        <v>109</v>
      </c>
      <c r="B48" s="2" t="s">
        <v>109</v>
      </c>
      <c r="C48" s="2" t="s">
        <v>110</v>
      </c>
      <c r="D48" s="2"/>
      <c r="E48" s="2"/>
      <c r="F48" s="3">
        <v>74</v>
      </c>
      <c r="G48" s="3">
        <v>25</v>
      </c>
      <c r="H48" s="2" t="s">
        <v>3141</v>
      </c>
      <c r="I48" s="2" t="s">
        <v>3155</v>
      </c>
      <c r="J48" s="2" t="s">
        <v>3158</v>
      </c>
      <c r="K48" s="2" t="s">
        <v>3166</v>
      </c>
      <c r="L48" s="2">
        <v>2008</v>
      </c>
      <c r="M48" s="2" t="s">
        <v>3053</v>
      </c>
      <c r="N48" s="2" t="s">
        <v>3103</v>
      </c>
      <c r="O48" s="19" t="str">
        <f t="shared" si="0"/>
        <v>300</v>
      </c>
      <c r="P48">
        <f t="shared" si="1"/>
        <v>18.5</v>
      </c>
    </row>
    <row r="49" spans="1:16" ht="14.5" customHeight="1" x14ac:dyDescent="0.35">
      <c r="A49" s="2" t="s">
        <v>111</v>
      </c>
      <c r="B49" s="2" t="s">
        <v>111</v>
      </c>
      <c r="C49" s="2" t="s">
        <v>112</v>
      </c>
      <c r="D49" s="2"/>
      <c r="E49" s="2"/>
      <c r="F49" s="3">
        <v>172939</v>
      </c>
      <c r="G49" s="3">
        <v>1</v>
      </c>
      <c r="H49" s="2" t="s">
        <v>3135</v>
      </c>
      <c r="I49" s="2" t="s">
        <v>3149</v>
      </c>
      <c r="J49" s="2" t="s">
        <v>3158</v>
      </c>
      <c r="K49" s="2" t="s">
        <v>3166</v>
      </c>
      <c r="L49" s="2">
        <v>2008</v>
      </c>
      <c r="M49" s="2" t="s">
        <v>3053</v>
      </c>
      <c r="N49" s="2" t="s">
        <v>3103</v>
      </c>
      <c r="O49" s="19" t="str">
        <f t="shared" si="0"/>
        <v>300</v>
      </c>
      <c r="P49">
        <f t="shared" si="1"/>
        <v>1729.39</v>
      </c>
    </row>
    <row r="50" spans="1:16" ht="14.5" customHeight="1" x14ac:dyDescent="0.35">
      <c r="A50" s="2" t="s">
        <v>113</v>
      </c>
      <c r="B50" s="2" t="s">
        <v>113</v>
      </c>
      <c r="C50" s="2" t="s">
        <v>114</v>
      </c>
      <c r="D50" s="2"/>
      <c r="E50" s="2"/>
      <c r="F50" s="3">
        <v>25</v>
      </c>
      <c r="G50" s="3">
        <v>55</v>
      </c>
      <c r="H50" s="2" t="s">
        <v>3135</v>
      </c>
      <c r="I50" s="2" t="s">
        <v>3149</v>
      </c>
      <c r="J50" s="2" t="s">
        <v>3158</v>
      </c>
      <c r="K50" s="2" t="s">
        <v>3166</v>
      </c>
      <c r="L50" s="2">
        <v>2008</v>
      </c>
      <c r="M50" s="2" t="s">
        <v>3054</v>
      </c>
      <c r="N50" s="2" t="s">
        <v>3104</v>
      </c>
      <c r="O50" s="19" t="str">
        <f t="shared" si="0"/>
        <v>300</v>
      </c>
      <c r="P50">
        <f t="shared" si="1"/>
        <v>13.75</v>
      </c>
    </row>
    <row r="51" spans="1:16" ht="14.5" customHeight="1" x14ac:dyDescent="0.35">
      <c r="A51" s="2" t="s">
        <v>115</v>
      </c>
      <c r="B51" s="2" t="s">
        <v>115</v>
      </c>
      <c r="C51" s="2" t="s">
        <v>116</v>
      </c>
      <c r="D51" s="2"/>
      <c r="E51" s="2"/>
      <c r="F51" s="3">
        <v>73</v>
      </c>
      <c r="G51" s="3">
        <v>25</v>
      </c>
      <c r="H51" s="2" t="s">
        <v>3138</v>
      </c>
      <c r="I51" s="2" t="s">
        <v>3152</v>
      </c>
      <c r="J51" s="2" t="s">
        <v>3158</v>
      </c>
      <c r="K51" s="2" t="s">
        <v>3166</v>
      </c>
      <c r="L51" s="2">
        <v>2008</v>
      </c>
      <c r="M51" s="2" t="s">
        <v>3054</v>
      </c>
      <c r="N51" s="2" t="s">
        <v>3104</v>
      </c>
      <c r="O51" s="19" t="str">
        <f t="shared" si="0"/>
        <v>300</v>
      </c>
      <c r="P51">
        <f t="shared" si="1"/>
        <v>18.25</v>
      </c>
    </row>
    <row r="52" spans="1:16" ht="14.5" customHeight="1" x14ac:dyDescent="0.35">
      <c r="A52" s="2" t="s">
        <v>117</v>
      </c>
      <c r="B52" s="2" t="s">
        <v>117</v>
      </c>
      <c r="C52" s="2" t="s">
        <v>118</v>
      </c>
      <c r="D52" s="2"/>
      <c r="E52" s="2"/>
      <c r="F52" s="3">
        <v>50</v>
      </c>
      <c r="G52" s="3">
        <v>100</v>
      </c>
      <c r="H52" s="2" t="s">
        <v>3141</v>
      </c>
      <c r="I52" s="2" t="s">
        <v>3155</v>
      </c>
      <c r="J52" s="2" t="s">
        <v>3158</v>
      </c>
      <c r="K52" s="2" t="s">
        <v>3166</v>
      </c>
      <c r="L52" s="2">
        <v>2008</v>
      </c>
      <c r="M52" s="2" t="s">
        <v>3055</v>
      </c>
      <c r="N52" s="2" t="s">
        <v>3105</v>
      </c>
      <c r="O52" s="19" t="str">
        <f t="shared" si="0"/>
        <v>300</v>
      </c>
      <c r="P52">
        <f t="shared" si="1"/>
        <v>50</v>
      </c>
    </row>
    <row r="53" spans="1:16" ht="14.5" customHeight="1" x14ac:dyDescent="0.35">
      <c r="A53" s="2" t="s">
        <v>119</v>
      </c>
      <c r="B53" s="2" t="s">
        <v>119</v>
      </c>
      <c r="C53" s="2" t="s">
        <v>120</v>
      </c>
      <c r="D53" s="2"/>
      <c r="E53" s="2"/>
      <c r="F53" s="3">
        <v>50</v>
      </c>
      <c r="G53" s="3">
        <v>100</v>
      </c>
      <c r="H53" s="2" t="s">
        <v>3141</v>
      </c>
      <c r="I53" s="2" t="s">
        <v>3155</v>
      </c>
      <c r="J53" s="2" t="s">
        <v>3158</v>
      </c>
      <c r="K53" s="2" t="s">
        <v>3166</v>
      </c>
      <c r="L53" s="2">
        <v>2008</v>
      </c>
      <c r="M53" s="2" t="s">
        <v>3055</v>
      </c>
      <c r="N53" s="2" t="s">
        <v>3105</v>
      </c>
      <c r="O53" s="19" t="str">
        <f t="shared" si="0"/>
        <v>300</v>
      </c>
      <c r="P53">
        <f t="shared" si="1"/>
        <v>50</v>
      </c>
    </row>
    <row r="54" spans="1:16" ht="14.5" customHeight="1" x14ac:dyDescent="0.35">
      <c r="A54" s="2" t="s">
        <v>121</v>
      </c>
      <c r="B54" s="2" t="s">
        <v>121</v>
      </c>
      <c r="C54" s="2" t="s">
        <v>122</v>
      </c>
      <c r="D54" s="2"/>
      <c r="E54" s="2"/>
      <c r="F54" s="3">
        <v>100</v>
      </c>
      <c r="G54" s="3">
        <v>100</v>
      </c>
      <c r="H54" s="2" t="s">
        <v>3141</v>
      </c>
      <c r="I54" s="2" t="s">
        <v>3155</v>
      </c>
      <c r="J54" s="2" t="s">
        <v>3158</v>
      </c>
      <c r="K54" s="2" t="s">
        <v>3166</v>
      </c>
      <c r="L54" s="2">
        <v>2008</v>
      </c>
      <c r="M54" s="2" t="s">
        <v>3055</v>
      </c>
      <c r="N54" s="2" t="s">
        <v>3105</v>
      </c>
      <c r="O54" s="19" t="str">
        <f t="shared" si="0"/>
        <v>300</v>
      </c>
      <c r="P54">
        <f t="shared" si="1"/>
        <v>100</v>
      </c>
    </row>
    <row r="55" spans="1:16" ht="14.5" customHeight="1" x14ac:dyDescent="0.35">
      <c r="A55" s="2" t="s">
        <v>123</v>
      </c>
      <c r="B55" s="2" t="s">
        <v>123</v>
      </c>
      <c r="C55" s="2" t="s">
        <v>124</v>
      </c>
      <c r="D55" s="2"/>
      <c r="E55" s="2"/>
      <c r="F55" s="3">
        <v>109</v>
      </c>
      <c r="G55" s="3">
        <v>10</v>
      </c>
      <c r="H55" s="2" t="s">
        <v>3137</v>
      </c>
      <c r="I55" s="2" t="s">
        <v>3151</v>
      </c>
      <c r="J55" s="2" t="s">
        <v>3158</v>
      </c>
      <c r="K55" s="2" t="s">
        <v>3166</v>
      </c>
      <c r="L55" s="2">
        <v>2008</v>
      </c>
      <c r="M55" s="2" t="s">
        <v>3055</v>
      </c>
      <c r="N55" s="2" t="s">
        <v>3105</v>
      </c>
      <c r="O55" s="19" t="str">
        <f t="shared" si="0"/>
        <v>300</v>
      </c>
      <c r="P55">
        <f t="shared" si="1"/>
        <v>10.9</v>
      </c>
    </row>
    <row r="56" spans="1:16" ht="14.5" customHeight="1" x14ac:dyDescent="0.35">
      <c r="A56" s="2" t="s">
        <v>125</v>
      </c>
      <c r="B56" s="2" t="s">
        <v>125</v>
      </c>
      <c r="C56" s="2" t="s">
        <v>126</v>
      </c>
      <c r="D56" s="2"/>
      <c r="E56" s="2"/>
      <c r="F56" s="3">
        <v>150</v>
      </c>
      <c r="G56" s="3">
        <v>100</v>
      </c>
      <c r="H56" s="2" t="s">
        <v>3136</v>
      </c>
      <c r="I56" s="2" t="s">
        <v>3150</v>
      </c>
      <c r="J56" s="2" t="s">
        <v>3158</v>
      </c>
      <c r="K56" s="2" t="s">
        <v>3166</v>
      </c>
      <c r="L56" s="2">
        <v>2008</v>
      </c>
      <c r="M56" s="2" t="s">
        <v>3055</v>
      </c>
      <c r="N56" s="2" t="s">
        <v>3105</v>
      </c>
      <c r="O56" s="19" t="str">
        <f t="shared" si="0"/>
        <v>300</v>
      </c>
      <c r="P56">
        <f t="shared" si="1"/>
        <v>150</v>
      </c>
    </row>
    <row r="57" spans="1:16" ht="14.5" customHeight="1" x14ac:dyDescent="0.35">
      <c r="A57" s="2" t="s">
        <v>127</v>
      </c>
      <c r="B57" s="2" t="s">
        <v>127</v>
      </c>
      <c r="C57" s="2" t="s">
        <v>128</v>
      </c>
      <c r="D57" s="2"/>
      <c r="E57" s="2"/>
      <c r="F57" s="3">
        <v>267</v>
      </c>
      <c r="G57" s="3">
        <v>100</v>
      </c>
      <c r="H57" s="2" t="s">
        <v>3141</v>
      </c>
      <c r="I57" s="2" t="s">
        <v>3155</v>
      </c>
      <c r="J57" s="2" t="s">
        <v>3158</v>
      </c>
      <c r="K57" s="2" t="s">
        <v>3166</v>
      </c>
      <c r="L57" s="2">
        <v>2008</v>
      </c>
      <c r="M57" s="2" t="s">
        <v>3055</v>
      </c>
      <c r="N57" s="2" t="s">
        <v>3105</v>
      </c>
      <c r="O57" s="19" t="str">
        <f t="shared" si="0"/>
        <v>300</v>
      </c>
      <c r="P57">
        <f t="shared" si="1"/>
        <v>267</v>
      </c>
    </row>
    <row r="58" spans="1:16" ht="14.5" customHeight="1" x14ac:dyDescent="0.35">
      <c r="A58" s="2" t="s">
        <v>129</v>
      </c>
      <c r="B58" s="2" t="s">
        <v>129</v>
      </c>
      <c r="C58" s="2" t="s">
        <v>130</v>
      </c>
      <c r="D58" s="2"/>
      <c r="E58" s="2"/>
      <c r="F58" s="3">
        <v>25</v>
      </c>
      <c r="G58" s="3">
        <v>25</v>
      </c>
      <c r="H58" s="2" t="s">
        <v>3141</v>
      </c>
      <c r="I58" s="2" t="s">
        <v>3155</v>
      </c>
      <c r="J58" s="2" t="s">
        <v>3158</v>
      </c>
      <c r="K58" s="2" t="s">
        <v>3166</v>
      </c>
      <c r="L58" s="2">
        <v>2008</v>
      </c>
      <c r="M58" s="2" t="s">
        <v>3056</v>
      </c>
      <c r="N58" s="2" t="s">
        <v>3106</v>
      </c>
      <c r="O58" s="19" t="str">
        <f t="shared" si="0"/>
        <v>300</v>
      </c>
      <c r="P58">
        <f t="shared" si="1"/>
        <v>6.25</v>
      </c>
    </row>
    <row r="59" spans="1:16" ht="14.5" customHeight="1" x14ac:dyDescent="0.35">
      <c r="A59" s="2" t="s">
        <v>131</v>
      </c>
      <c r="B59" s="2" t="s">
        <v>131</v>
      </c>
      <c r="C59" s="2" t="s">
        <v>132</v>
      </c>
      <c r="D59" s="2"/>
      <c r="E59" s="2"/>
      <c r="F59" s="3">
        <v>40</v>
      </c>
      <c r="G59" s="3">
        <v>100</v>
      </c>
      <c r="H59" s="2" t="s">
        <v>3141</v>
      </c>
      <c r="I59" s="2" t="s">
        <v>3155</v>
      </c>
      <c r="J59" s="2" t="s">
        <v>3158</v>
      </c>
      <c r="K59" s="2" t="s">
        <v>3166</v>
      </c>
      <c r="L59" s="2">
        <v>2008</v>
      </c>
      <c r="M59" s="2" t="s">
        <v>3056</v>
      </c>
      <c r="N59" s="2" t="s">
        <v>3106</v>
      </c>
      <c r="O59" s="19" t="str">
        <f t="shared" si="0"/>
        <v>300</v>
      </c>
      <c r="P59">
        <f t="shared" si="1"/>
        <v>40</v>
      </c>
    </row>
    <row r="60" spans="1:16" ht="14.5" customHeight="1" x14ac:dyDescent="0.35">
      <c r="A60" s="2" t="s">
        <v>133</v>
      </c>
      <c r="B60" s="2" t="s">
        <v>133</v>
      </c>
      <c r="C60" s="2" t="s">
        <v>134</v>
      </c>
      <c r="D60" s="2"/>
      <c r="E60" s="2"/>
      <c r="F60" s="3">
        <v>44</v>
      </c>
      <c r="G60" s="3">
        <v>25</v>
      </c>
      <c r="H60" s="2" t="s">
        <v>3141</v>
      </c>
      <c r="I60" s="2" t="s">
        <v>3155</v>
      </c>
      <c r="J60" s="2" t="s">
        <v>3158</v>
      </c>
      <c r="K60" s="2" t="s">
        <v>3166</v>
      </c>
      <c r="L60" s="2">
        <v>2008</v>
      </c>
      <c r="M60" s="2" t="s">
        <v>3056</v>
      </c>
      <c r="N60" s="2" t="s">
        <v>3106</v>
      </c>
      <c r="O60" s="19" t="str">
        <f t="shared" si="0"/>
        <v>300</v>
      </c>
      <c r="P60">
        <f t="shared" si="1"/>
        <v>11</v>
      </c>
    </row>
    <row r="61" spans="1:16" ht="14.5" customHeight="1" x14ac:dyDescent="0.35">
      <c r="A61" s="2" t="s">
        <v>135</v>
      </c>
      <c r="B61" s="2" t="s">
        <v>135</v>
      </c>
      <c r="C61" s="2" t="s">
        <v>136</v>
      </c>
      <c r="D61" s="2"/>
      <c r="E61" s="2"/>
      <c r="F61" s="3">
        <v>1319</v>
      </c>
      <c r="G61" s="3">
        <v>25</v>
      </c>
      <c r="H61" s="2" t="s">
        <v>3141</v>
      </c>
      <c r="I61" s="2" t="s">
        <v>3155</v>
      </c>
      <c r="J61" s="2" t="s">
        <v>3158</v>
      </c>
      <c r="K61" s="2" t="s">
        <v>3166</v>
      </c>
      <c r="L61" s="2">
        <v>2008</v>
      </c>
      <c r="M61" s="2" t="s">
        <v>3056</v>
      </c>
      <c r="N61" s="2" t="s">
        <v>3106</v>
      </c>
      <c r="O61" s="19" t="str">
        <f t="shared" si="0"/>
        <v>300</v>
      </c>
      <c r="P61">
        <f t="shared" si="1"/>
        <v>329.75</v>
      </c>
    </row>
    <row r="62" spans="1:16" ht="14.5" customHeight="1" x14ac:dyDescent="0.35">
      <c r="A62" s="2" t="s">
        <v>137</v>
      </c>
      <c r="B62" s="2" t="s">
        <v>137</v>
      </c>
      <c r="C62" s="2" t="s">
        <v>138</v>
      </c>
      <c r="D62" s="2"/>
      <c r="E62" s="2"/>
      <c r="F62" s="3">
        <v>34284</v>
      </c>
      <c r="G62" s="3">
        <v>2</v>
      </c>
      <c r="H62" s="2" t="s">
        <v>3137</v>
      </c>
      <c r="I62" s="2" t="s">
        <v>3151</v>
      </c>
      <c r="J62" s="2" t="s">
        <v>3158</v>
      </c>
      <c r="K62" s="2" t="s">
        <v>3166</v>
      </c>
      <c r="L62" s="2">
        <v>2008</v>
      </c>
      <c r="M62" s="2" t="s">
        <v>3056</v>
      </c>
      <c r="N62" s="2" t="s">
        <v>3106</v>
      </c>
      <c r="O62" s="19" t="str">
        <f t="shared" si="0"/>
        <v>300</v>
      </c>
      <c r="P62">
        <f t="shared" ref="P62:P125" si="2">F62*G62/100</f>
        <v>685.68</v>
      </c>
    </row>
    <row r="63" spans="1:16" ht="14.5" customHeight="1" x14ac:dyDescent="0.35">
      <c r="A63" s="2" t="s">
        <v>139</v>
      </c>
      <c r="B63" s="2" t="s">
        <v>139</v>
      </c>
      <c r="C63" s="2" t="s">
        <v>140</v>
      </c>
      <c r="D63" s="2"/>
      <c r="E63" s="2"/>
      <c r="F63" s="3">
        <v>12</v>
      </c>
      <c r="G63" s="3">
        <v>25</v>
      </c>
      <c r="H63" s="2" t="s">
        <v>3141</v>
      </c>
      <c r="I63" s="2" t="s">
        <v>3155</v>
      </c>
      <c r="J63" s="2" t="s">
        <v>3158</v>
      </c>
      <c r="K63" s="2" t="s">
        <v>3166</v>
      </c>
      <c r="L63" s="2">
        <v>2008</v>
      </c>
      <c r="M63" s="2" t="s">
        <v>3057</v>
      </c>
      <c r="N63" s="2" t="s">
        <v>3107</v>
      </c>
      <c r="O63" s="19" t="str">
        <f t="shared" si="0"/>
        <v>300</v>
      </c>
      <c r="P63">
        <f t="shared" si="2"/>
        <v>3</v>
      </c>
    </row>
    <row r="64" spans="1:16" ht="14.5" customHeight="1" x14ac:dyDescent="0.35">
      <c r="A64" s="2" t="s">
        <v>141</v>
      </c>
      <c r="B64" s="2" t="s">
        <v>141</v>
      </c>
      <c r="C64" s="2" t="s">
        <v>142</v>
      </c>
      <c r="D64" s="2"/>
      <c r="E64" s="2"/>
      <c r="F64" s="3">
        <v>59</v>
      </c>
      <c r="G64" s="3">
        <v>100</v>
      </c>
      <c r="H64" s="2" t="s">
        <v>3141</v>
      </c>
      <c r="I64" s="2" t="s">
        <v>3155</v>
      </c>
      <c r="J64" s="2" t="s">
        <v>3158</v>
      </c>
      <c r="K64" s="2" t="s">
        <v>3166</v>
      </c>
      <c r="L64" s="2">
        <v>2008</v>
      </c>
      <c r="M64" s="2" t="s">
        <v>3057</v>
      </c>
      <c r="N64" s="2" t="s">
        <v>3107</v>
      </c>
      <c r="O64" s="19" t="str">
        <f t="shared" si="0"/>
        <v>300</v>
      </c>
      <c r="P64">
        <f t="shared" si="2"/>
        <v>59</v>
      </c>
    </row>
    <row r="65" spans="1:16" ht="14.5" customHeight="1" x14ac:dyDescent="0.35">
      <c r="A65" s="2" t="s">
        <v>143</v>
      </c>
      <c r="B65" s="2" t="s">
        <v>143</v>
      </c>
      <c r="C65" s="2" t="s">
        <v>144</v>
      </c>
      <c r="D65" s="2"/>
      <c r="E65" s="2"/>
      <c r="F65" s="3">
        <v>64</v>
      </c>
      <c r="G65" s="3">
        <v>100</v>
      </c>
      <c r="H65" s="2" t="s">
        <v>3141</v>
      </c>
      <c r="I65" s="2" t="s">
        <v>3155</v>
      </c>
      <c r="J65" s="2" t="s">
        <v>3158</v>
      </c>
      <c r="K65" s="2" t="s">
        <v>3166</v>
      </c>
      <c r="L65" s="2">
        <v>2008</v>
      </c>
      <c r="M65" s="2" t="s">
        <v>3057</v>
      </c>
      <c r="N65" s="2" t="s">
        <v>3107</v>
      </c>
      <c r="O65" s="19" t="str">
        <f t="shared" si="0"/>
        <v>300</v>
      </c>
      <c r="P65">
        <f t="shared" si="2"/>
        <v>64</v>
      </c>
    </row>
    <row r="66" spans="1:16" ht="14.5" customHeight="1" x14ac:dyDescent="0.35">
      <c r="A66" s="2" t="s">
        <v>145</v>
      </c>
      <c r="B66" s="2" t="s">
        <v>145</v>
      </c>
      <c r="C66" s="2" t="s">
        <v>146</v>
      </c>
      <c r="D66" s="2"/>
      <c r="E66" s="2"/>
      <c r="F66" s="3">
        <v>75</v>
      </c>
      <c r="G66" s="3">
        <v>100</v>
      </c>
      <c r="H66" s="2" t="s">
        <v>3141</v>
      </c>
      <c r="I66" s="2" t="s">
        <v>3155</v>
      </c>
      <c r="J66" s="2" t="s">
        <v>3158</v>
      </c>
      <c r="K66" s="2" t="s">
        <v>3166</v>
      </c>
      <c r="L66" s="2">
        <v>2008</v>
      </c>
      <c r="M66" s="2" t="s">
        <v>3057</v>
      </c>
      <c r="N66" s="2" t="s">
        <v>3107</v>
      </c>
      <c r="O66" s="19" t="str">
        <f t="shared" si="0"/>
        <v>300</v>
      </c>
      <c r="P66">
        <f t="shared" si="2"/>
        <v>75</v>
      </c>
    </row>
    <row r="67" spans="1:16" ht="14.5" customHeight="1" x14ac:dyDescent="0.35">
      <c r="A67" s="2" t="s">
        <v>147</v>
      </c>
      <c r="B67" s="2" t="s">
        <v>147</v>
      </c>
      <c r="C67" s="2" t="s">
        <v>148</v>
      </c>
      <c r="D67" s="2"/>
      <c r="E67" s="2"/>
      <c r="F67" s="3">
        <v>216</v>
      </c>
      <c r="G67" s="3">
        <v>25</v>
      </c>
      <c r="H67" s="2" t="s">
        <v>3141</v>
      </c>
      <c r="I67" s="2" t="s">
        <v>3155</v>
      </c>
      <c r="J67" s="2" t="s">
        <v>3158</v>
      </c>
      <c r="K67" s="2" t="s">
        <v>3166</v>
      </c>
      <c r="L67" s="2">
        <v>2008</v>
      </c>
      <c r="M67" s="2" t="s">
        <v>3057</v>
      </c>
      <c r="N67" s="2" t="s">
        <v>3107</v>
      </c>
      <c r="O67" s="19" t="str">
        <f t="shared" ref="O67:O130" si="3">LEFT(N67,1) &amp; "00"</f>
        <v>300</v>
      </c>
      <c r="P67">
        <f t="shared" si="2"/>
        <v>54</v>
      </c>
    </row>
    <row r="68" spans="1:16" ht="14.5" customHeight="1" x14ac:dyDescent="0.35">
      <c r="A68" s="2" t="s">
        <v>149</v>
      </c>
      <c r="B68" s="2" t="s">
        <v>149</v>
      </c>
      <c r="C68" s="2" t="s">
        <v>150</v>
      </c>
      <c r="D68" s="2"/>
      <c r="E68" s="2"/>
      <c r="F68" s="3">
        <v>261</v>
      </c>
      <c r="G68" s="3">
        <v>25</v>
      </c>
      <c r="H68" s="2" t="s">
        <v>3141</v>
      </c>
      <c r="I68" s="2" t="s">
        <v>3155</v>
      </c>
      <c r="J68" s="2" t="s">
        <v>3158</v>
      </c>
      <c r="K68" s="2" t="s">
        <v>3166</v>
      </c>
      <c r="L68" s="2">
        <v>2008</v>
      </c>
      <c r="M68" s="2" t="s">
        <v>3057</v>
      </c>
      <c r="N68" s="2" t="s">
        <v>3107</v>
      </c>
      <c r="O68" s="19" t="str">
        <f t="shared" si="3"/>
        <v>300</v>
      </c>
      <c r="P68">
        <f t="shared" si="2"/>
        <v>65.25</v>
      </c>
    </row>
    <row r="69" spans="1:16" ht="14.5" customHeight="1" x14ac:dyDescent="0.35">
      <c r="A69" s="2" t="s">
        <v>151</v>
      </c>
      <c r="B69" s="2" t="s">
        <v>151</v>
      </c>
      <c r="C69" s="2" t="s">
        <v>152</v>
      </c>
      <c r="D69" s="2"/>
      <c r="E69" s="2"/>
      <c r="F69" s="3">
        <v>781</v>
      </c>
      <c r="G69" s="3">
        <v>15</v>
      </c>
      <c r="H69" s="2" t="s">
        <v>3135</v>
      </c>
      <c r="I69" s="2" t="s">
        <v>3149</v>
      </c>
      <c r="J69" s="2" t="s">
        <v>3158</v>
      </c>
      <c r="K69" s="2" t="s">
        <v>3166</v>
      </c>
      <c r="L69" s="2">
        <v>2008</v>
      </c>
      <c r="M69" s="2" t="s">
        <v>3057</v>
      </c>
      <c r="N69" s="2" t="s">
        <v>3107</v>
      </c>
      <c r="O69" s="19" t="str">
        <f t="shared" si="3"/>
        <v>300</v>
      </c>
      <c r="P69">
        <f t="shared" si="2"/>
        <v>117.15</v>
      </c>
    </row>
    <row r="70" spans="1:16" ht="14.5" customHeight="1" x14ac:dyDescent="0.35">
      <c r="A70" s="2" t="s">
        <v>153</v>
      </c>
      <c r="B70" s="2" t="s">
        <v>153</v>
      </c>
      <c r="C70" s="2" t="s">
        <v>154</v>
      </c>
      <c r="D70" s="2"/>
      <c r="E70" s="2"/>
      <c r="F70" s="3">
        <v>16</v>
      </c>
      <c r="G70" s="3">
        <v>100</v>
      </c>
      <c r="H70" s="2" t="s">
        <v>3140</v>
      </c>
      <c r="I70" s="2" t="s">
        <v>3154</v>
      </c>
      <c r="J70" s="2" t="s">
        <v>3158</v>
      </c>
      <c r="K70" s="2" t="s">
        <v>3166</v>
      </c>
      <c r="L70" s="2">
        <v>2008</v>
      </c>
      <c r="M70" s="2" t="s">
        <v>3058</v>
      </c>
      <c r="N70" s="2" t="s">
        <v>3108</v>
      </c>
      <c r="O70" s="19" t="str">
        <f t="shared" si="3"/>
        <v>300</v>
      </c>
      <c r="P70">
        <f t="shared" si="2"/>
        <v>16</v>
      </c>
    </row>
    <row r="71" spans="1:16" ht="14.5" customHeight="1" x14ac:dyDescent="0.35">
      <c r="A71" s="2" t="s">
        <v>155</v>
      </c>
      <c r="B71" s="2" t="s">
        <v>155</v>
      </c>
      <c r="C71" s="2" t="s">
        <v>156</v>
      </c>
      <c r="D71" s="2"/>
      <c r="E71" s="2"/>
      <c r="F71" s="3">
        <v>37</v>
      </c>
      <c r="G71" s="3">
        <v>50</v>
      </c>
      <c r="H71" s="2" t="s">
        <v>3138</v>
      </c>
      <c r="I71" s="2" t="s">
        <v>3152</v>
      </c>
      <c r="J71" s="2" t="s">
        <v>3158</v>
      </c>
      <c r="K71" s="2" t="s">
        <v>3166</v>
      </c>
      <c r="L71" s="2">
        <v>2008</v>
      </c>
      <c r="M71" s="2" t="s">
        <v>3058</v>
      </c>
      <c r="N71" s="2" t="s">
        <v>3108</v>
      </c>
      <c r="O71" s="19" t="str">
        <f t="shared" si="3"/>
        <v>300</v>
      </c>
      <c r="P71">
        <f t="shared" si="2"/>
        <v>18.5</v>
      </c>
    </row>
    <row r="72" spans="1:16" ht="14.5" customHeight="1" x14ac:dyDescent="0.35">
      <c r="A72" s="2" t="s">
        <v>157</v>
      </c>
      <c r="B72" s="2" t="s">
        <v>157</v>
      </c>
      <c r="C72" s="2" t="s">
        <v>158</v>
      </c>
      <c r="D72" s="2"/>
      <c r="E72" s="2"/>
      <c r="F72" s="3">
        <v>21</v>
      </c>
      <c r="G72" s="3">
        <v>25</v>
      </c>
      <c r="H72" s="2" t="s">
        <v>3138</v>
      </c>
      <c r="I72" s="2" t="s">
        <v>3152</v>
      </c>
      <c r="J72" s="2" t="s">
        <v>3158</v>
      </c>
      <c r="K72" s="2" t="s">
        <v>3166</v>
      </c>
      <c r="L72" s="2">
        <v>2008</v>
      </c>
      <c r="M72" s="2" t="s">
        <v>3058</v>
      </c>
      <c r="N72" s="2" t="s">
        <v>3108</v>
      </c>
      <c r="O72" s="19" t="str">
        <f t="shared" si="3"/>
        <v>300</v>
      </c>
      <c r="P72">
        <f t="shared" si="2"/>
        <v>5.25</v>
      </c>
    </row>
    <row r="73" spans="1:16" ht="14.5" customHeight="1" x14ac:dyDescent="0.35">
      <c r="A73" s="2" t="s">
        <v>159</v>
      </c>
      <c r="B73" s="2" t="s">
        <v>159</v>
      </c>
      <c r="C73" s="2" t="s">
        <v>160</v>
      </c>
      <c r="D73" s="2"/>
      <c r="E73" s="2"/>
      <c r="F73" s="3">
        <v>47</v>
      </c>
      <c r="G73" s="3">
        <v>15</v>
      </c>
      <c r="H73" s="2" t="s">
        <v>3135</v>
      </c>
      <c r="I73" s="2" t="s">
        <v>3149</v>
      </c>
      <c r="J73" s="2" t="s">
        <v>3158</v>
      </c>
      <c r="K73" s="2" t="s">
        <v>3166</v>
      </c>
      <c r="L73" s="2">
        <v>2008</v>
      </c>
      <c r="M73" s="2" t="s">
        <v>3058</v>
      </c>
      <c r="N73" s="2" t="s">
        <v>3108</v>
      </c>
      <c r="O73" s="19" t="str">
        <f t="shared" si="3"/>
        <v>300</v>
      </c>
      <c r="P73">
        <f t="shared" si="2"/>
        <v>7.05</v>
      </c>
    </row>
    <row r="74" spans="1:16" ht="14.5" customHeight="1" x14ac:dyDescent="0.35">
      <c r="A74" s="2" t="s">
        <v>161</v>
      </c>
      <c r="B74" s="2" t="s">
        <v>161</v>
      </c>
      <c r="C74" s="2" t="s">
        <v>162</v>
      </c>
      <c r="D74" s="2"/>
      <c r="E74" s="2"/>
      <c r="F74" s="3">
        <v>25</v>
      </c>
      <c r="G74" s="3">
        <v>100</v>
      </c>
      <c r="H74" s="2" t="s">
        <v>3138</v>
      </c>
      <c r="I74" s="2" t="s">
        <v>3152</v>
      </c>
      <c r="J74" s="2" t="s">
        <v>3158</v>
      </c>
      <c r="K74" s="2" t="s">
        <v>3166</v>
      </c>
      <c r="L74" s="2">
        <v>2008</v>
      </c>
      <c r="M74" s="2" t="s">
        <v>3058</v>
      </c>
      <c r="N74" s="2" t="s">
        <v>3108</v>
      </c>
      <c r="O74" s="19" t="str">
        <f t="shared" si="3"/>
        <v>300</v>
      </c>
      <c r="P74">
        <f t="shared" si="2"/>
        <v>25</v>
      </c>
    </row>
    <row r="75" spans="1:16" ht="14.5" customHeight="1" x14ac:dyDescent="0.35">
      <c r="A75" s="2" t="s">
        <v>163</v>
      </c>
      <c r="B75" s="2" t="s">
        <v>163</v>
      </c>
      <c r="C75" s="2" t="s">
        <v>164</v>
      </c>
      <c r="D75" s="2"/>
      <c r="E75" s="2"/>
      <c r="F75" s="3">
        <v>37</v>
      </c>
      <c r="G75" s="3">
        <v>100</v>
      </c>
      <c r="H75" s="2" t="s">
        <v>3137</v>
      </c>
      <c r="I75" s="2" t="s">
        <v>3151</v>
      </c>
      <c r="J75" s="2" t="s">
        <v>3158</v>
      </c>
      <c r="K75" s="2" t="s">
        <v>3166</v>
      </c>
      <c r="L75" s="2">
        <v>2008</v>
      </c>
      <c r="M75" s="2" t="s">
        <v>3058</v>
      </c>
      <c r="N75" s="2" t="s">
        <v>3108</v>
      </c>
      <c r="O75" s="19" t="str">
        <f t="shared" si="3"/>
        <v>300</v>
      </c>
      <c r="P75">
        <f t="shared" si="2"/>
        <v>37</v>
      </c>
    </row>
    <row r="76" spans="1:16" ht="14.5" customHeight="1" x14ac:dyDescent="0.35">
      <c r="A76" s="2" t="s">
        <v>165</v>
      </c>
      <c r="B76" s="2" t="s">
        <v>165</v>
      </c>
      <c r="C76" s="2" t="s">
        <v>166</v>
      </c>
      <c r="D76" s="2"/>
      <c r="E76" s="2"/>
      <c r="F76" s="3">
        <v>50</v>
      </c>
      <c r="G76" s="3">
        <v>15</v>
      </c>
      <c r="H76" s="2" t="s">
        <v>3140</v>
      </c>
      <c r="I76" s="2" t="s">
        <v>3154</v>
      </c>
      <c r="J76" s="2" t="s">
        <v>3158</v>
      </c>
      <c r="K76" s="2" t="s">
        <v>3166</v>
      </c>
      <c r="L76" s="2">
        <v>2008</v>
      </c>
      <c r="M76" s="2" t="s">
        <v>3058</v>
      </c>
      <c r="N76" s="2" t="s">
        <v>3108</v>
      </c>
      <c r="O76" s="19" t="str">
        <f t="shared" si="3"/>
        <v>300</v>
      </c>
      <c r="P76">
        <f t="shared" si="2"/>
        <v>7.5</v>
      </c>
    </row>
    <row r="77" spans="1:16" ht="14.5" customHeight="1" x14ac:dyDescent="0.35">
      <c r="A77" s="2" t="s">
        <v>167</v>
      </c>
      <c r="B77" s="2" t="s">
        <v>167</v>
      </c>
      <c r="C77" s="2" t="s">
        <v>168</v>
      </c>
      <c r="D77" s="2"/>
      <c r="E77" s="2"/>
      <c r="F77" s="3">
        <v>60</v>
      </c>
      <c r="G77" s="3">
        <v>55</v>
      </c>
      <c r="H77" s="2" t="s">
        <v>3137</v>
      </c>
      <c r="I77" s="2" t="s">
        <v>3151</v>
      </c>
      <c r="J77" s="2" t="s">
        <v>3158</v>
      </c>
      <c r="K77" s="2" t="s">
        <v>3166</v>
      </c>
      <c r="L77" s="2">
        <v>2008</v>
      </c>
      <c r="M77" s="2" t="s">
        <v>3058</v>
      </c>
      <c r="N77" s="2" t="s">
        <v>3108</v>
      </c>
      <c r="O77" s="19" t="str">
        <f t="shared" si="3"/>
        <v>300</v>
      </c>
      <c r="P77">
        <f t="shared" si="2"/>
        <v>33</v>
      </c>
    </row>
    <row r="78" spans="1:16" ht="14.5" customHeight="1" x14ac:dyDescent="0.35">
      <c r="A78" s="2" t="s">
        <v>157</v>
      </c>
      <c r="B78" s="2" t="s">
        <v>157</v>
      </c>
      <c r="C78" s="2" t="s">
        <v>169</v>
      </c>
      <c r="D78" s="2"/>
      <c r="E78" s="2"/>
      <c r="F78" s="3">
        <v>106</v>
      </c>
      <c r="G78" s="3">
        <v>25</v>
      </c>
      <c r="H78" s="2" t="s">
        <v>3138</v>
      </c>
      <c r="I78" s="2" t="s">
        <v>3152</v>
      </c>
      <c r="J78" s="2" t="s">
        <v>3158</v>
      </c>
      <c r="K78" s="2" t="s">
        <v>3166</v>
      </c>
      <c r="L78" s="2">
        <v>2008</v>
      </c>
      <c r="M78" s="2" t="s">
        <v>3058</v>
      </c>
      <c r="N78" s="2" t="s">
        <v>3108</v>
      </c>
      <c r="O78" s="19" t="str">
        <f t="shared" si="3"/>
        <v>300</v>
      </c>
      <c r="P78">
        <f t="shared" si="2"/>
        <v>26.5</v>
      </c>
    </row>
    <row r="79" spans="1:16" ht="14.5" customHeight="1" x14ac:dyDescent="0.35">
      <c r="A79" s="2" t="s">
        <v>170</v>
      </c>
      <c r="B79" s="2" t="s">
        <v>170</v>
      </c>
      <c r="C79" s="2" t="s">
        <v>171</v>
      </c>
      <c r="D79" s="2"/>
      <c r="E79" s="2"/>
      <c r="F79" s="3">
        <v>129</v>
      </c>
      <c r="G79" s="3">
        <v>25</v>
      </c>
      <c r="H79" s="2" t="s">
        <v>3138</v>
      </c>
      <c r="I79" s="2" t="s">
        <v>3152</v>
      </c>
      <c r="J79" s="2" t="s">
        <v>3158</v>
      </c>
      <c r="K79" s="2" t="s">
        <v>3166</v>
      </c>
      <c r="L79" s="2">
        <v>2008</v>
      </c>
      <c r="M79" s="2" t="s">
        <v>3058</v>
      </c>
      <c r="N79" s="2" t="s">
        <v>3108</v>
      </c>
      <c r="O79" s="19" t="str">
        <f t="shared" si="3"/>
        <v>300</v>
      </c>
      <c r="P79">
        <f t="shared" si="2"/>
        <v>32.25</v>
      </c>
    </row>
    <row r="80" spans="1:16" ht="14.5" customHeight="1" x14ac:dyDescent="0.35">
      <c r="A80" s="2" t="s">
        <v>157</v>
      </c>
      <c r="B80" s="2" t="s">
        <v>157</v>
      </c>
      <c r="C80" s="2" t="s">
        <v>172</v>
      </c>
      <c r="D80" s="2"/>
      <c r="E80" s="2"/>
      <c r="F80" s="3">
        <v>317</v>
      </c>
      <c r="G80" s="3">
        <v>25</v>
      </c>
      <c r="H80" s="2" t="s">
        <v>3138</v>
      </c>
      <c r="I80" s="2" t="s">
        <v>3152</v>
      </c>
      <c r="J80" s="2" t="s">
        <v>3158</v>
      </c>
      <c r="K80" s="2" t="s">
        <v>3166</v>
      </c>
      <c r="L80" s="2">
        <v>2008</v>
      </c>
      <c r="M80" s="2" t="s">
        <v>3058</v>
      </c>
      <c r="N80" s="2" t="s">
        <v>3108</v>
      </c>
      <c r="O80" s="19" t="str">
        <f t="shared" si="3"/>
        <v>300</v>
      </c>
      <c r="P80">
        <f t="shared" si="2"/>
        <v>79.25</v>
      </c>
    </row>
    <row r="81" spans="1:16" ht="14.5" customHeight="1" x14ac:dyDescent="0.35">
      <c r="A81" s="2" t="s">
        <v>173</v>
      </c>
      <c r="B81" s="2" t="s">
        <v>173</v>
      </c>
      <c r="C81" s="2" t="s">
        <v>174</v>
      </c>
      <c r="D81" s="2"/>
      <c r="E81" s="2"/>
      <c r="F81" s="3">
        <v>313</v>
      </c>
      <c r="G81" s="3">
        <v>55</v>
      </c>
      <c r="H81" s="2" t="s">
        <v>3138</v>
      </c>
      <c r="I81" s="2" t="s">
        <v>3152</v>
      </c>
      <c r="J81" s="2" t="s">
        <v>3158</v>
      </c>
      <c r="K81" s="2" t="s">
        <v>3166</v>
      </c>
      <c r="L81" s="2">
        <v>2008</v>
      </c>
      <c r="M81" s="2" t="s">
        <v>3058</v>
      </c>
      <c r="N81" s="2" t="s">
        <v>3108</v>
      </c>
      <c r="O81" s="19" t="str">
        <f t="shared" si="3"/>
        <v>300</v>
      </c>
      <c r="P81">
        <f t="shared" si="2"/>
        <v>172.15</v>
      </c>
    </row>
    <row r="82" spans="1:16" ht="14.5" customHeight="1" x14ac:dyDescent="0.35">
      <c r="A82" s="2" t="s">
        <v>175</v>
      </c>
      <c r="B82" s="2" t="s">
        <v>175</v>
      </c>
      <c r="C82" s="2" t="s">
        <v>176</v>
      </c>
      <c r="D82" s="2"/>
      <c r="E82" s="2"/>
      <c r="F82" s="3">
        <v>359</v>
      </c>
      <c r="G82" s="3">
        <v>1</v>
      </c>
      <c r="H82" s="2" t="s">
        <v>3138</v>
      </c>
      <c r="I82" s="2" t="s">
        <v>3152</v>
      </c>
      <c r="J82" s="2" t="s">
        <v>3158</v>
      </c>
      <c r="K82" s="2" t="s">
        <v>3166</v>
      </c>
      <c r="L82" s="2">
        <v>2008</v>
      </c>
      <c r="M82" s="2" t="s">
        <v>3058</v>
      </c>
      <c r="N82" s="2" t="s">
        <v>3108</v>
      </c>
      <c r="O82" s="19" t="str">
        <f t="shared" si="3"/>
        <v>300</v>
      </c>
      <c r="P82">
        <f t="shared" si="2"/>
        <v>3.59</v>
      </c>
    </row>
    <row r="83" spans="1:16" ht="14.5" customHeight="1" x14ac:dyDescent="0.35">
      <c r="A83" s="2" t="s">
        <v>170</v>
      </c>
      <c r="B83" s="2" t="s">
        <v>170</v>
      </c>
      <c r="C83" s="2" t="s">
        <v>177</v>
      </c>
      <c r="D83" s="2"/>
      <c r="E83" s="2"/>
      <c r="F83" s="3">
        <v>354</v>
      </c>
      <c r="G83" s="3">
        <v>25</v>
      </c>
      <c r="H83" s="2" t="s">
        <v>3138</v>
      </c>
      <c r="I83" s="2" t="s">
        <v>3152</v>
      </c>
      <c r="J83" s="2" t="s">
        <v>3158</v>
      </c>
      <c r="K83" s="2" t="s">
        <v>3166</v>
      </c>
      <c r="L83" s="2">
        <v>2008</v>
      </c>
      <c r="M83" s="2" t="s">
        <v>3058</v>
      </c>
      <c r="N83" s="2" t="s">
        <v>3108</v>
      </c>
      <c r="O83" s="19" t="str">
        <f t="shared" si="3"/>
        <v>300</v>
      </c>
      <c r="P83">
        <f t="shared" si="2"/>
        <v>88.5</v>
      </c>
    </row>
    <row r="84" spans="1:16" ht="14.5" customHeight="1" x14ac:dyDescent="0.35">
      <c r="A84" s="2" t="s">
        <v>170</v>
      </c>
      <c r="B84" s="2" t="s">
        <v>170</v>
      </c>
      <c r="C84" s="2" t="s">
        <v>178</v>
      </c>
      <c r="D84" s="2"/>
      <c r="E84" s="2"/>
      <c r="F84" s="3">
        <v>108</v>
      </c>
      <c r="G84" s="3">
        <v>25</v>
      </c>
      <c r="H84" s="2" t="s">
        <v>3138</v>
      </c>
      <c r="I84" s="2" t="s">
        <v>3152</v>
      </c>
      <c r="J84" s="2" t="s">
        <v>3158</v>
      </c>
      <c r="K84" s="2" t="s">
        <v>3166</v>
      </c>
      <c r="L84" s="2">
        <v>2008</v>
      </c>
      <c r="M84" s="2" t="s">
        <v>3058</v>
      </c>
      <c r="N84" s="2" t="s">
        <v>3108</v>
      </c>
      <c r="O84" s="19" t="str">
        <f t="shared" si="3"/>
        <v>300</v>
      </c>
      <c r="P84">
        <f t="shared" si="2"/>
        <v>27</v>
      </c>
    </row>
    <row r="85" spans="1:16" ht="14.5" customHeight="1" x14ac:dyDescent="0.35">
      <c r="A85" s="2" t="s">
        <v>157</v>
      </c>
      <c r="B85" s="2" t="s">
        <v>157</v>
      </c>
      <c r="C85" s="2" t="s">
        <v>179</v>
      </c>
      <c r="D85" s="2"/>
      <c r="E85" s="2"/>
      <c r="F85" s="3">
        <v>485</v>
      </c>
      <c r="G85" s="3">
        <v>25</v>
      </c>
      <c r="H85" s="2" t="s">
        <v>3138</v>
      </c>
      <c r="I85" s="2" t="s">
        <v>3152</v>
      </c>
      <c r="J85" s="2" t="s">
        <v>3158</v>
      </c>
      <c r="K85" s="2" t="s">
        <v>3166</v>
      </c>
      <c r="L85" s="2">
        <v>2008</v>
      </c>
      <c r="M85" s="2" t="s">
        <v>3058</v>
      </c>
      <c r="N85" s="2" t="s">
        <v>3108</v>
      </c>
      <c r="O85" s="19" t="str">
        <f t="shared" si="3"/>
        <v>300</v>
      </c>
      <c r="P85">
        <f t="shared" si="2"/>
        <v>121.25</v>
      </c>
    </row>
    <row r="86" spans="1:16" ht="14.5" customHeight="1" x14ac:dyDescent="0.35">
      <c r="A86" s="2" t="s">
        <v>180</v>
      </c>
      <c r="B86" s="2" t="s">
        <v>180</v>
      </c>
      <c r="C86" s="2" t="s">
        <v>181</v>
      </c>
      <c r="D86" s="2"/>
      <c r="E86" s="2"/>
      <c r="F86" s="3">
        <v>721</v>
      </c>
      <c r="G86" s="3">
        <v>5</v>
      </c>
      <c r="H86" s="2" t="s">
        <v>3135</v>
      </c>
      <c r="I86" s="2" t="s">
        <v>3149</v>
      </c>
      <c r="J86" s="2" t="s">
        <v>3158</v>
      </c>
      <c r="K86" s="2" t="s">
        <v>3166</v>
      </c>
      <c r="L86" s="2">
        <v>2008</v>
      </c>
      <c r="M86" s="2" t="s">
        <v>3058</v>
      </c>
      <c r="N86" s="2" t="s">
        <v>3108</v>
      </c>
      <c r="O86" s="19" t="str">
        <f t="shared" si="3"/>
        <v>300</v>
      </c>
      <c r="P86">
        <f t="shared" si="2"/>
        <v>36.049999999999997</v>
      </c>
    </row>
    <row r="87" spans="1:16" ht="14.5" customHeight="1" x14ac:dyDescent="0.35">
      <c r="A87" s="2" t="s">
        <v>182</v>
      </c>
      <c r="B87" s="2" t="s">
        <v>182</v>
      </c>
      <c r="C87" s="2" t="s">
        <v>183</v>
      </c>
      <c r="D87" s="2"/>
      <c r="E87" s="2"/>
      <c r="F87" s="3">
        <v>1350</v>
      </c>
      <c r="G87" s="3">
        <v>100</v>
      </c>
      <c r="H87" s="2" t="s">
        <v>3137</v>
      </c>
      <c r="I87" s="2" t="s">
        <v>3151</v>
      </c>
      <c r="J87" s="2" t="s">
        <v>3158</v>
      </c>
      <c r="K87" s="2" t="s">
        <v>3166</v>
      </c>
      <c r="L87" s="2">
        <v>2008</v>
      </c>
      <c r="M87" s="2" t="s">
        <v>3058</v>
      </c>
      <c r="N87" s="2" t="s">
        <v>3108</v>
      </c>
      <c r="O87" s="19" t="str">
        <f t="shared" si="3"/>
        <v>300</v>
      </c>
      <c r="P87">
        <f t="shared" si="2"/>
        <v>1350</v>
      </c>
    </row>
    <row r="88" spans="1:16" ht="14.5" customHeight="1" x14ac:dyDescent="0.35">
      <c r="A88" s="2" t="s">
        <v>157</v>
      </c>
      <c r="B88" s="2" t="s">
        <v>157</v>
      </c>
      <c r="C88" s="2" t="s">
        <v>184</v>
      </c>
      <c r="D88" s="2"/>
      <c r="E88" s="2"/>
      <c r="F88" s="3">
        <v>2076</v>
      </c>
      <c r="G88" s="3">
        <v>22</v>
      </c>
      <c r="H88" s="2" t="s">
        <v>3138</v>
      </c>
      <c r="I88" s="2" t="s">
        <v>3152</v>
      </c>
      <c r="J88" s="2" t="s">
        <v>3158</v>
      </c>
      <c r="K88" s="2" t="s">
        <v>3166</v>
      </c>
      <c r="L88" s="2">
        <v>2008</v>
      </c>
      <c r="M88" s="2" t="s">
        <v>3058</v>
      </c>
      <c r="N88" s="2" t="s">
        <v>3108</v>
      </c>
      <c r="O88" s="19" t="str">
        <f t="shared" si="3"/>
        <v>300</v>
      </c>
      <c r="P88">
        <f t="shared" si="2"/>
        <v>456.72</v>
      </c>
    </row>
    <row r="89" spans="1:16" ht="14.5" customHeight="1" x14ac:dyDescent="0.35">
      <c r="A89" s="2" t="s">
        <v>185</v>
      </c>
      <c r="B89" s="2" t="s">
        <v>185</v>
      </c>
      <c r="C89" s="2" t="s">
        <v>186</v>
      </c>
      <c r="D89" s="2"/>
      <c r="E89" s="2"/>
      <c r="F89" s="3">
        <v>13942</v>
      </c>
      <c r="G89" s="3">
        <v>100</v>
      </c>
      <c r="H89" s="2" t="s">
        <v>3141</v>
      </c>
      <c r="I89" s="2" t="s">
        <v>3155</v>
      </c>
      <c r="J89" s="2" t="s">
        <v>3158</v>
      </c>
      <c r="K89" s="2" t="s">
        <v>3166</v>
      </c>
      <c r="L89" s="2">
        <v>2008</v>
      </c>
      <c r="M89" s="2" t="s">
        <v>3060</v>
      </c>
      <c r="N89" s="2" t="s">
        <v>3110</v>
      </c>
      <c r="O89" s="19" t="str">
        <f t="shared" si="3"/>
        <v>400</v>
      </c>
      <c r="P89">
        <f t="shared" si="2"/>
        <v>13942</v>
      </c>
    </row>
    <row r="90" spans="1:16" ht="14.5" customHeight="1" x14ac:dyDescent="0.35">
      <c r="A90" s="2" t="s">
        <v>187</v>
      </c>
      <c r="B90" s="2" t="s">
        <v>187</v>
      </c>
      <c r="C90" s="2" t="s">
        <v>188</v>
      </c>
      <c r="D90" s="2"/>
      <c r="E90" s="2"/>
      <c r="F90" s="3">
        <v>52</v>
      </c>
      <c r="G90" s="3">
        <v>100</v>
      </c>
      <c r="H90" s="2" t="s">
        <v>3141</v>
      </c>
      <c r="I90" s="2" t="s">
        <v>3155</v>
      </c>
      <c r="J90" s="2" t="s">
        <v>3158</v>
      </c>
      <c r="K90" s="2" t="s">
        <v>3166</v>
      </c>
      <c r="L90" s="2">
        <v>2008</v>
      </c>
      <c r="M90" s="2" t="s">
        <v>3062</v>
      </c>
      <c r="N90" s="2" t="s">
        <v>3112</v>
      </c>
      <c r="O90" s="19" t="str">
        <f t="shared" si="3"/>
        <v>400</v>
      </c>
      <c r="P90">
        <f t="shared" si="2"/>
        <v>52</v>
      </c>
    </row>
    <row r="91" spans="1:16" ht="14.5" customHeight="1" x14ac:dyDescent="0.35">
      <c r="A91" s="2" t="s">
        <v>189</v>
      </c>
      <c r="B91" s="2" t="s">
        <v>189</v>
      </c>
      <c r="C91" s="2" t="s">
        <v>190</v>
      </c>
      <c r="D91" s="2"/>
      <c r="E91" s="2"/>
      <c r="F91" s="3">
        <v>50</v>
      </c>
      <c r="G91" s="3">
        <v>100</v>
      </c>
      <c r="H91" s="2" t="s">
        <v>3141</v>
      </c>
      <c r="I91" s="2" t="s">
        <v>3155</v>
      </c>
      <c r="J91" s="2" t="s">
        <v>3158</v>
      </c>
      <c r="K91" s="2" t="s">
        <v>3166</v>
      </c>
      <c r="L91" s="2">
        <v>2008</v>
      </c>
      <c r="M91" s="2" t="s">
        <v>3062</v>
      </c>
      <c r="N91" s="2" t="s">
        <v>3112</v>
      </c>
      <c r="O91" s="19" t="str">
        <f t="shared" si="3"/>
        <v>400</v>
      </c>
      <c r="P91">
        <f t="shared" si="2"/>
        <v>50</v>
      </c>
    </row>
    <row r="92" spans="1:16" ht="14.5" customHeight="1" x14ac:dyDescent="0.35">
      <c r="A92" s="2" t="s">
        <v>191</v>
      </c>
      <c r="B92" s="2" t="s">
        <v>191</v>
      </c>
      <c r="C92" s="2" t="s">
        <v>192</v>
      </c>
      <c r="D92" s="2"/>
      <c r="E92" s="2"/>
      <c r="F92" s="3">
        <v>75</v>
      </c>
      <c r="G92" s="3">
        <v>100</v>
      </c>
      <c r="H92" s="2" t="s">
        <v>3141</v>
      </c>
      <c r="I92" s="2" t="s">
        <v>3155</v>
      </c>
      <c r="J92" s="2" t="s">
        <v>3158</v>
      </c>
      <c r="K92" s="2" t="s">
        <v>3166</v>
      </c>
      <c r="L92" s="2">
        <v>2008</v>
      </c>
      <c r="M92" s="2" t="s">
        <v>3062</v>
      </c>
      <c r="N92" s="2" t="s">
        <v>3112</v>
      </c>
      <c r="O92" s="19" t="str">
        <f t="shared" si="3"/>
        <v>400</v>
      </c>
      <c r="P92">
        <f t="shared" si="2"/>
        <v>75</v>
      </c>
    </row>
    <row r="93" spans="1:16" ht="14.5" customHeight="1" x14ac:dyDescent="0.35">
      <c r="A93" s="2" t="s">
        <v>193</v>
      </c>
      <c r="B93" s="2" t="s">
        <v>193</v>
      </c>
      <c r="C93" s="2" t="s">
        <v>194</v>
      </c>
      <c r="D93" s="2"/>
      <c r="E93" s="2"/>
      <c r="F93" s="3">
        <v>318</v>
      </c>
      <c r="G93" s="3">
        <v>100</v>
      </c>
      <c r="H93" s="2" t="s">
        <v>3141</v>
      </c>
      <c r="I93" s="2" t="s">
        <v>3155</v>
      </c>
      <c r="J93" s="2" t="s">
        <v>3158</v>
      </c>
      <c r="K93" s="2" t="s">
        <v>3166</v>
      </c>
      <c r="L93" s="2">
        <v>2008</v>
      </c>
      <c r="M93" s="2" t="s">
        <v>3062</v>
      </c>
      <c r="N93" s="2" t="s">
        <v>3112</v>
      </c>
      <c r="O93" s="19" t="str">
        <f t="shared" si="3"/>
        <v>400</v>
      </c>
      <c r="P93">
        <f t="shared" si="2"/>
        <v>318</v>
      </c>
    </row>
    <row r="94" spans="1:16" ht="14.5" customHeight="1" x14ac:dyDescent="0.35">
      <c r="A94" s="2" t="s">
        <v>195</v>
      </c>
      <c r="B94" s="2" t="s">
        <v>196</v>
      </c>
      <c r="C94" s="2" t="s">
        <v>197</v>
      </c>
      <c r="D94" s="2" t="s">
        <v>3169</v>
      </c>
      <c r="E94" s="2" t="s">
        <v>3170</v>
      </c>
      <c r="F94" s="3">
        <v>5573</v>
      </c>
      <c r="G94" s="3">
        <v>55</v>
      </c>
      <c r="H94" s="2" t="s">
        <v>3139</v>
      </c>
      <c r="I94" s="2" t="s">
        <v>3153</v>
      </c>
      <c r="J94" s="2" t="s">
        <v>3161</v>
      </c>
      <c r="K94" s="2" t="s">
        <v>3162</v>
      </c>
      <c r="L94" s="2">
        <v>2008</v>
      </c>
      <c r="M94" s="2" t="s">
        <v>3052</v>
      </c>
      <c r="N94" s="2" t="s">
        <v>3102</v>
      </c>
      <c r="O94" s="19" t="str">
        <f t="shared" si="3"/>
        <v>300</v>
      </c>
      <c r="P94">
        <f t="shared" si="2"/>
        <v>3065.15</v>
      </c>
    </row>
    <row r="95" spans="1:16" ht="14.5" customHeight="1" x14ac:dyDescent="0.35">
      <c r="A95" s="2" t="s">
        <v>198</v>
      </c>
      <c r="B95" s="2" t="s">
        <v>199</v>
      </c>
      <c r="C95" s="2" t="s">
        <v>200</v>
      </c>
      <c r="D95" s="2" t="s">
        <v>3169</v>
      </c>
      <c r="E95" s="2" t="s">
        <v>3170</v>
      </c>
      <c r="F95" s="3">
        <v>1353</v>
      </c>
      <c r="G95" s="3">
        <v>55</v>
      </c>
      <c r="H95" s="2" t="s">
        <v>3139</v>
      </c>
      <c r="I95" s="2" t="s">
        <v>3153</v>
      </c>
      <c r="J95" s="2" t="s">
        <v>3161</v>
      </c>
      <c r="K95" s="2" t="s">
        <v>3162</v>
      </c>
      <c r="L95" s="2">
        <v>2008</v>
      </c>
      <c r="M95" s="2" t="s">
        <v>3052</v>
      </c>
      <c r="N95" s="2" t="s">
        <v>3102</v>
      </c>
      <c r="O95" s="19" t="str">
        <f t="shared" si="3"/>
        <v>300</v>
      </c>
      <c r="P95">
        <f t="shared" si="2"/>
        <v>744.15</v>
      </c>
    </row>
    <row r="96" spans="1:16" ht="14.5" customHeight="1" x14ac:dyDescent="0.35">
      <c r="A96" s="2" t="s">
        <v>201</v>
      </c>
      <c r="B96" s="2" t="s">
        <v>202</v>
      </c>
      <c r="C96" s="2" t="s">
        <v>203</v>
      </c>
      <c r="D96" s="2" t="s">
        <v>3169</v>
      </c>
      <c r="E96" s="2" t="s">
        <v>3170</v>
      </c>
      <c r="F96" s="3">
        <v>234</v>
      </c>
      <c r="G96" s="3">
        <v>55</v>
      </c>
      <c r="H96" s="2" t="s">
        <v>3139</v>
      </c>
      <c r="I96" s="2" t="s">
        <v>3153</v>
      </c>
      <c r="J96" s="2" t="s">
        <v>3161</v>
      </c>
      <c r="K96" s="2" t="s">
        <v>3162</v>
      </c>
      <c r="L96" s="2">
        <v>2008</v>
      </c>
      <c r="M96" s="2" t="s">
        <v>3052</v>
      </c>
      <c r="N96" s="2" t="s">
        <v>3102</v>
      </c>
      <c r="O96" s="19" t="str">
        <f t="shared" si="3"/>
        <v>300</v>
      </c>
      <c r="P96">
        <f t="shared" si="2"/>
        <v>128.69999999999999</v>
      </c>
    </row>
    <row r="97" spans="1:16" ht="14.5" customHeight="1" x14ac:dyDescent="0.35">
      <c r="A97" s="2" t="s">
        <v>204</v>
      </c>
      <c r="B97" s="2" t="s">
        <v>205</v>
      </c>
      <c r="C97" s="2" t="s">
        <v>206</v>
      </c>
      <c r="D97" s="2" t="s">
        <v>3169</v>
      </c>
      <c r="E97" s="2" t="s">
        <v>3170</v>
      </c>
      <c r="F97" s="3">
        <v>901</v>
      </c>
      <c r="G97" s="3">
        <v>55</v>
      </c>
      <c r="H97" s="2" t="s">
        <v>3139</v>
      </c>
      <c r="I97" s="2" t="s">
        <v>3153</v>
      </c>
      <c r="J97" s="2" t="s">
        <v>3161</v>
      </c>
      <c r="K97" s="2" t="s">
        <v>3162</v>
      </c>
      <c r="L97" s="2">
        <v>2008</v>
      </c>
      <c r="M97" s="2" t="s">
        <v>3052</v>
      </c>
      <c r="N97" s="2" t="s">
        <v>3102</v>
      </c>
      <c r="O97" s="19" t="str">
        <f t="shared" si="3"/>
        <v>300</v>
      </c>
      <c r="P97">
        <f t="shared" si="2"/>
        <v>495.55</v>
      </c>
    </row>
    <row r="98" spans="1:16" ht="14.5" customHeight="1" x14ac:dyDescent="0.35">
      <c r="A98" s="2" t="s">
        <v>207</v>
      </c>
      <c r="B98" s="2" t="s">
        <v>208</v>
      </c>
      <c r="C98" s="2" t="s">
        <v>209</v>
      </c>
      <c r="D98" s="2" t="s">
        <v>3169</v>
      </c>
      <c r="E98" s="2" t="s">
        <v>3170</v>
      </c>
      <c r="F98" s="3">
        <v>99</v>
      </c>
      <c r="G98" s="3">
        <v>55</v>
      </c>
      <c r="H98" s="2" t="s">
        <v>3134</v>
      </c>
      <c r="I98" s="2" t="s">
        <v>3148</v>
      </c>
      <c r="J98" s="2" t="s">
        <v>3161</v>
      </c>
      <c r="K98" s="2" t="s">
        <v>3162</v>
      </c>
      <c r="L98" s="2">
        <v>2008</v>
      </c>
      <c r="M98" s="2" t="s">
        <v>3059</v>
      </c>
      <c r="N98" s="2" t="s">
        <v>3109</v>
      </c>
      <c r="O98" s="19" t="str">
        <f t="shared" si="3"/>
        <v>400</v>
      </c>
      <c r="P98">
        <f t="shared" si="2"/>
        <v>54.45</v>
      </c>
    </row>
    <row r="99" spans="1:16" ht="14.5" customHeight="1" x14ac:dyDescent="0.35">
      <c r="A99" s="2" t="s">
        <v>210</v>
      </c>
      <c r="B99" s="2" t="s">
        <v>211</v>
      </c>
      <c r="C99" s="2" t="s">
        <v>212</v>
      </c>
      <c r="D99" s="2" t="s">
        <v>3169</v>
      </c>
      <c r="E99" s="2" t="s">
        <v>3170</v>
      </c>
      <c r="F99" s="3">
        <v>21</v>
      </c>
      <c r="G99" s="3">
        <v>55</v>
      </c>
      <c r="H99" s="2" t="s">
        <v>3139</v>
      </c>
      <c r="I99" s="2" t="s">
        <v>3153</v>
      </c>
      <c r="J99" s="2" t="s">
        <v>3161</v>
      </c>
      <c r="K99" s="2" t="s">
        <v>3162</v>
      </c>
      <c r="L99" s="2">
        <v>2008</v>
      </c>
      <c r="M99" s="2" t="s">
        <v>3052</v>
      </c>
      <c r="N99" s="2" t="s">
        <v>3102</v>
      </c>
      <c r="O99" s="19" t="str">
        <f t="shared" si="3"/>
        <v>300</v>
      </c>
      <c r="P99">
        <f t="shared" si="2"/>
        <v>11.55</v>
      </c>
    </row>
    <row r="100" spans="1:16" ht="14.5" customHeight="1" x14ac:dyDescent="0.35">
      <c r="A100" s="2" t="s">
        <v>213</v>
      </c>
      <c r="B100" s="2" t="s">
        <v>214</v>
      </c>
      <c r="C100" s="2" t="s">
        <v>215</v>
      </c>
      <c r="D100" s="2" t="s">
        <v>3169</v>
      </c>
      <c r="E100" s="2" t="s">
        <v>3170</v>
      </c>
      <c r="F100" s="3">
        <v>43</v>
      </c>
      <c r="G100" s="3">
        <v>55</v>
      </c>
      <c r="H100" s="2" t="s">
        <v>3139</v>
      </c>
      <c r="I100" s="2" t="s">
        <v>3153</v>
      </c>
      <c r="J100" s="2" t="s">
        <v>3161</v>
      </c>
      <c r="K100" s="2" t="s">
        <v>3162</v>
      </c>
      <c r="L100" s="2">
        <v>2008</v>
      </c>
      <c r="M100" s="2" t="s">
        <v>3052</v>
      </c>
      <c r="N100" s="2" t="s">
        <v>3102</v>
      </c>
      <c r="O100" s="19" t="str">
        <f t="shared" si="3"/>
        <v>300</v>
      </c>
      <c r="P100">
        <f t="shared" si="2"/>
        <v>23.65</v>
      </c>
    </row>
    <row r="101" spans="1:16" ht="14.5" customHeight="1" x14ac:dyDescent="0.35">
      <c r="A101" s="2" t="s">
        <v>216</v>
      </c>
      <c r="B101" s="2" t="s">
        <v>217</v>
      </c>
      <c r="C101" s="2" t="s">
        <v>218</v>
      </c>
      <c r="D101" s="2" t="s">
        <v>3169</v>
      </c>
      <c r="E101" s="2" t="s">
        <v>3170</v>
      </c>
      <c r="F101" s="3">
        <v>81</v>
      </c>
      <c r="G101" s="3">
        <v>55</v>
      </c>
      <c r="H101" s="2" t="s">
        <v>3134</v>
      </c>
      <c r="I101" s="2" t="s">
        <v>3148</v>
      </c>
      <c r="J101" s="2" t="s">
        <v>3161</v>
      </c>
      <c r="K101" s="2" t="s">
        <v>3162</v>
      </c>
      <c r="L101" s="2">
        <v>2008</v>
      </c>
      <c r="M101" s="2" t="s">
        <v>3052</v>
      </c>
      <c r="N101" s="2" t="s">
        <v>3102</v>
      </c>
      <c r="O101" s="19" t="str">
        <f t="shared" si="3"/>
        <v>300</v>
      </c>
      <c r="P101">
        <f t="shared" si="2"/>
        <v>44.55</v>
      </c>
    </row>
    <row r="102" spans="1:16" ht="14.5" customHeight="1" x14ac:dyDescent="0.35">
      <c r="A102" s="2" t="s">
        <v>219</v>
      </c>
      <c r="B102" s="2" t="s">
        <v>220</v>
      </c>
      <c r="C102" s="2" t="s">
        <v>221</v>
      </c>
      <c r="D102" s="2" t="s">
        <v>3169</v>
      </c>
      <c r="E102" s="2" t="s">
        <v>3170</v>
      </c>
      <c r="F102" s="3">
        <v>23</v>
      </c>
      <c r="G102" s="3">
        <v>55</v>
      </c>
      <c r="H102" s="2" t="s">
        <v>3139</v>
      </c>
      <c r="I102" s="2" t="s">
        <v>3153</v>
      </c>
      <c r="J102" s="2" t="s">
        <v>3161</v>
      </c>
      <c r="K102" s="2" t="s">
        <v>3162</v>
      </c>
      <c r="L102" s="2">
        <v>2008</v>
      </c>
      <c r="M102" s="2" t="s">
        <v>3052</v>
      </c>
      <c r="N102" s="2" t="s">
        <v>3102</v>
      </c>
      <c r="O102" s="19" t="str">
        <f t="shared" si="3"/>
        <v>300</v>
      </c>
      <c r="P102">
        <f t="shared" si="2"/>
        <v>12.65</v>
      </c>
    </row>
    <row r="103" spans="1:16" ht="14.5" customHeight="1" x14ac:dyDescent="0.35">
      <c r="A103" s="2" t="s">
        <v>222</v>
      </c>
      <c r="B103" s="2" t="s">
        <v>223</v>
      </c>
      <c r="C103" s="2" t="s">
        <v>224</v>
      </c>
      <c r="D103" s="2" t="s">
        <v>3169</v>
      </c>
      <c r="E103" s="2" t="s">
        <v>3170</v>
      </c>
      <c r="F103" s="3">
        <v>10</v>
      </c>
      <c r="G103" s="3">
        <v>55</v>
      </c>
      <c r="H103" s="2" t="s">
        <v>3139</v>
      </c>
      <c r="I103" s="2" t="s">
        <v>3153</v>
      </c>
      <c r="J103" s="2" t="s">
        <v>3161</v>
      </c>
      <c r="K103" s="2" t="s">
        <v>3162</v>
      </c>
      <c r="L103" s="2">
        <v>2008</v>
      </c>
      <c r="M103" s="2" t="s">
        <v>3052</v>
      </c>
      <c r="N103" s="2" t="s">
        <v>3102</v>
      </c>
      <c r="O103" s="19" t="str">
        <f t="shared" si="3"/>
        <v>300</v>
      </c>
      <c r="P103">
        <f t="shared" si="2"/>
        <v>5.5</v>
      </c>
    </row>
    <row r="104" spans="1:16" ht="14.5" customHeight="1" x14ac:dyDescent="0.35">
      <c r="A104" s="2" t="s">
        <v>225</v>
      </c>
      <c r="B104" s="2" t="s">
        <v>226</v>
      </c>
      <c r="C104" s="2" t="s">
        <v>227</v>
      </c>
      <c r="D104" s="2" t="s">
        <v>3169</v>
      </c>
      <c r="E104" s="2" t="s">
        <v>3170</v>
      </c>
      <c r="F104" s="3">
        <v>300</v>
      </c>
      <c r="G104" s="3">
        <v>55</v>
      </c>
      <c r="H104" s="2" t="s">
        <v>3139</v>
      </c>
      <c r="I104" s="2" t="s">
        <v>3153</v>
      </c>
      <c r="J104" s="2" t="s">
        <v>3161</v>
      </c>
      <c r="K104" s="2" t="s">
        <v>3162</v>
      </c>
      <c r="L104" s="2">
        <v>2008</v>
      </c>
      <c r="M104" s="2" t="s">
        <v>3052</v>
      </c>
      <c r="N104" s="2" t="s">
        <v>3102</v>
      </c>
      <c r="O104" s="19" t="str">
        <f t="shared" si="3"/>
        <v>300</v>
      </c>
      <c r="P104">
        <f t="shared" si="2"/>
        <v>165</v>
      </c>
    </row>
    <row r="105" spans="1:16" ht="14.5" customHeight="1" x14ac:dyDescent="0.35">
      <c r="A105" s="2" t="s">
        <v>228</v>
      </c>
      <c r="B105" s="2" t="s">
        <v>229</v>
      </c>
      <c r="C105" s="2" t="s">
        <v>230</v>
      </c>
      <c r="D105" s="2" t="s">
        <v>3169</v>
      </c>
      <c r="E105" s="2" t="s">
        <v>3170</v>
      </c>
      <c r="F105" s="3">
        <v>3441</v>
      </c>
      <c r="G105" s="3">
        <v>100</v>
      </c>
      <c r="H105" s="2" t="s">
        <v>3141</v>
      </c>
      <c r="I105" s="2" t="s">
        <v>3155</v>
      </c>
      <c r="J105" s="2" t="s">
        <v>3161</v>
      </c>
      <c r="K105" s="2" t="s">
        <v>3162</v>
      </c>
      <c r="L105" s="2">
        <v>2008</v>
      </c>
      <c r="M105" s="2" t="s">
        <v>3061</v>
      </c>
      <c r="N105" s="2" t="s">
        <v>3111</v>
      </c>
      <c r="O105" s="19" t="str">
        <f t="shared" si="3"/>
        <v>400</v>
      </c>
      <c r="P105">
        <f t="shared" si="2"/>
        <v>3441</v>
      </c>
    </row>
    <row r="106" spans="1:16" ht="14.5" customHeight="1" x14ac:dyDescent="0.35">
      <c r="A106" s="2" t="s">
        <v>231</v>
      </c>
      <c r="B106" s="2" t="s">
        <v>232</v>
      </c>
      <c r="C106" s="2" t="s">
        <v>233</v>
      </c>
      <c r="D106" s="2" t="s">
        <v>3169</v>
      </c>
      <c r="E106" s="2" t="s">
        <v>3170</v>
      </c>
      <c r="F106" s="3">
        <v>510</v>
      </c>
      <c r="G106" s="3">
        <v>100</v>
      </c>
      <c r="H106" s="2" t="s">
        <v>3141</v>
      </c>
      <c r="I106" s="2" t="s">
        <v>3155</v>
      </c>
      <c r="J106" s="2" t="s">
        <v>3161</v>
      </c>
      <c r="K106" s="2" t="s">
        <v>3162</v>
      </c>
      <c r="L106" s="2">
        <v>2008</v>
      </c>
      <c r="M106" s="2" t="s">
        <v>3061</v>
      </c>
      <c r="N106" s="2" t="s">
        <v>3111</v>
      </c>
      <c r="O106" s="19" t="str">
        <f t="shared" si="3"/>
        <v>400</v>
      </c>
      <c r="P106">
        <f t="shared" si="2"/>
        <v>510</v>
      </c>
    </row>
    <row r="107" spans="1:16" ht="14.5" customHeight="1" x14ac:dyDescent="0.35">
      <c r="A107" s="2" t="s">
        <v>231</v>
      </c>
      <c r="B107" s="2" t="s">
        <v>232</v>
      </c>
      <c r="C107" s="2" t="s">
        <v>234</v>
      </c>
      <c r="D107" s="2" t="s">
        <v>3169</v>
      </c>
      <c r="E107" s="2" t="s">
        <v>3170</v>
      </c>
      <c r="F107" s="3">
        <v>839</v>
      </c>
      <c r="G107" s="3">
        <v>100</v>
      </c>
      <c r="H107" s="2" t="s">
        <v>3141</v>
      </c>
      <c r="I107" s="2" t="s">
        <v>3155</v>
      </c>
      <c r="J107" s="2" t="s">
        <v>3161</v>
      </c>
      <c r="K107" s="2" t="s">
        <v>3162</v>
      </c>
      <c r="L107" s="2">
        <v>2008</v>
      </c>
      <c r="M107" s="2" t="s">
        <v>3061</v>
      </c>
      <c r="N107" s="2" t="s">
        <v>3111</v>
      </c>
      <c r="O107" s="19" t="str">
        <f t="shared" si="3"/>
        <v>400</v>
      </c>
      <c r="P107">
        <f t="shared" si="2"/>
        <v>839</v>
      </c>
    </row>
    <row r="108" spans="1:16" ht="14.5" customHeight="1" x14ac:dyDescent="0.35">
      <c r="A108" s="2" t="s">
        <v>235</v>
      </c>
      <c r="B108" s="2" t="s">
        <v>236</v>
      </c>
      <c r="C108" s="2" t="s">
        <v>237</v>
      </c>
      <c r="D108" s="2" t="s">
        <v>3169</v>
      </c>
      <c r="E108" s="2" t="s">
        <v>3170</v>
      </c>
      <c r="F108" s="3">
        <v>691</v>
      </c>
      <c r="G108" s="3">
        <v>100</v>
      </c>
      <c r="H108" s="2" t="s">
        <v>3141</v>
      </c>
      <c r="I108" s="2" t="s">
        <v>3155</v>
      </c>
      <c r="J108" s="2" t="s">
        <v>3161</v>
      </c>
      <c r="K108" s="2" t="s">
        <v>3162</v>
      </c>
      <c r="L108" s="2">
        <v>2008</v>
      </c>
      <c r="M108" s="2" t="s">
        <v>3058</v>
      </c>
      <c r="N108" s="2" t="s">
        <v>3108</v>
      </c>
      <c r="O108" s="19" t="str">
        <f t="shared" si="3"/>
        <v>300</v>
      </c>
      <c r="P108">
        <f t="shared" si="2"/>
        <v>691</v>
      </c>
    </row>
    <row r="109" spans="1:16" ht="14.5" customHeight="1" x14ac:dyDescent="0.35">
      <c r="A109" s="2" t="s">
        <v>238</v>
      </c>
      <c r="B109" s="2" t="s">
        <v>239</v>
      </c>
      <c r="C109" s="2" t="s">
        <v>240</v>
      </c>
      <c r="D109" s="2" t="s">
        <v>3169</v>
      </c>
      <c r="E109" s="2" t="s">
        <v>3170</v>
      </c>
      <c r="F109" s="3">
        <v>24583</v>
      </c>
      <c r="G109" s="3">
        <v>4.345719283317</v>
      </c>
      <c r="H109" s="2" t="s">
        <v>3129</v>
      </c>
      <c r="I109" s="2" t="s">
        <v>3143</v>
      </c>
      <c r="J109" s="2" t="s">
        <v>3161</v>
      </c>
      <c r="K109" s="2" t="s">
        <v>3162</v>
      </c>
      <c r="L109" s="2">
        <v>2008</v>
      </c>
      <c r="M109" s="2" t="s">
        <v>3059</v>
      </c>
      <c r="N109" s="2" t="s">
        <v>3109</v>
      </c>
      <c r="O109" s="19" t="str">
        <f t="shared" si="3"/>
        <v>400</v>
      </c>
      <c r="P109">
        <f t="shared" si="2"/>
        <v>1068.3081714178181</v>
      </c>
    </row>
    <row r="110" spans="1:16" ht="14.5" customHeight="1" x14ac:dyDescent="0.35">
      <c r="A110" s="2" t="s">
        <v>238</v>
      </c>
      <c r="B110" s="2" t="s">
        <v>239</v>
      </c>
      <c r="C110" s="2" t="s">
        <v>240</v>
      </c>
      <c r="D110" s="2" t="s">
        <v>3169</v>
      </c>
      <c r="E110" s="2" t="s">
        <v>3170</v>
      </c>
      <c r="F110" s="3">
        <v>24583</v>
      </c>
      <c r="G110" s="3">
        <v>39.524653713421003</v>
      </c>
      <c r="H110" s="2" t="s">
        <v>3130</v>
      </c>
      <c r="I110" s="2" t="s">
        <v>3144</v>
      </c>
      <c r="J110" s="2" t="s">
        <v>3161</v>
      </c>
      <c r="K110" s="2" t="s">
        <v>3162</v>
      </c>
      <c r="L110" s="2">
        <v>2008</v>
      </c>
      <c r="M110" s="2" t="s">
        <v>3059</v>
      </c>
      <c r="N110" s="2" t="s">
        <v>3109</v>
      </c>
      <c r="O110" s="19" t="str">
        <f t="shared" si="3"/>
        <v>400</v>
      </c>
      <c r="P110">
        <f t="shared" si="2"/>
        <v>9716.3456223702851</v>
      </c>
    </row>
    <row r="111" spans="1:16" ht="14.5" customHeight="1" x14ac:dyDescent="0.35">
      <c r="A111" s="2" t="s">
        <v>238</v>
      </c>
      <c r="B111" s="2" t="s">
        <v>239</v>
      </c>
      <c r="C111" s="2" t="s">
        <v>240</v>
      </c>
      <c r="D111" s="2" t="s">
        <v>3169</v>
      </c>
      <c r="E111" s="2" t="s">
        <v>3170</v>
      </c>
      <c r="F111" s="3">
        <v>24583</v>
      </c>
      <c r="G111" s="3">
        <v>2.7061409729119998</v>
      </c>
      <c r="H111" s="2" t="s">
        <v>3131</v>
      </c>
      <c r="I111" s="2" t="s">
        <v>3145</v>
      </c>
      <c r="J111" s="2" t="s">
        <v>3161</v>
      </c>
      <c r="K111" s="2" t="s">
        <v>3162</v>
      </c>
      <c r="L111" s="2">
        <v>2008</v>
      </c>
      <c r="M111" s="2" t="s">
        <v>3059</v>
      </c>
      <c r="N111" s="2" t="s">
        <v>3109</v>
      </c>
      <c r="O111" s="19" t="str">
        <f t="shared" si="3"/>
        <v>400</v>
      </c>
      <c r="P111">
        <f t="shared" si="2"/>
        <v>665.25063537095684</v>
      </c>
    </row>
    <row r="112" spans="1:16" ht="14.5" customHeight="1" x14ac:dyDescent="0.35">
      <c r="A112" s="2" t="s">
        <v>238</v>
      </c>
      <c r="B112" s="2" t="s">
        <v>239</v>
      </c>
      <c r="C112" s="2" t="s">
        <v>240</v>
      </c>
      <c r="D112" s="2" t="s">
        <v>3169</v>
      </c>
      <c r="E112" s="2" t="s">
        <v>3170</v>
      </c>
      <c r="F112" s="3">
        <v>24583</v>
      </c>
      <c r="G112" s="3">
        <v>2.2261617737439998</v>
      </c>
      <c r="H112" s="2" t="s">
        <v>3132</v>
      </c>
      <c r="I112" s="2" t="s">
        <v>3146</v>
      </c>
      <c r="J112" s="2" t="s">
        <v>3161</v>
      </c>
      <c r="K112" s="2" t="s">
        <v>3162</v>
      </c>
      <c r="L112" s="2">
        <v>2008</v>
      </c>
      <c r="M112" s="2" t="s">
        <v>3059</v>
      </c>
      <c r="N112" s="2" t="s">
        <v>3109</v>
      </c>
      <c r="O112" s="19" t="str">
        <f t="shared" si="3"/>
        <v>400</v>
      </c>
      <c r="P112">
        <f t="shared" si="2"/>
        <v>547.25734883948746</v>
      </c>
    </row>
    <row r="113" spans="1:16" ht="14.5" customHeight="1" x14ac:dyDescent="0.35">
      <c r="A113" s="2" t="s">
        <v>238</v>
      </c>
      <c r="B113" s="2" t="s">
        <v>239</v>
      </c>
      <c r="C113" s="2" t="s">
        <v>240</v>
      </c>
      <c r="D113" s="2" t="s">
        <v>3169</v>
      </c>
      <c r="E113" s="2" t="s">
        <v>3170</v>
      </c>
      <c r="F113" s="3">
        <v>24583</v>
      </c>
      <c r="G113" s="3">
        <v>1.6191556753180001</v>
      </c>
      <c r="H113" s="2" t="s">
        <v>3133</v>
      </c>
      <c r="I113" s="2" t="s">
        <v>3147</v>
      </c>
      <c r="J113" s="2" t="s">
        <v>3161</v>
      </c>
      <c r="K113" s="2" t="s">
        <v>3162</v>
      </c>
      <c r="L113" s="2">
        <v>2008</v>
      </c>
      <c r="M113" s="2" t="s">
        <v>3059</v>
      </c>
      <c r="N113" s="2" t="s">
        <v>3109</v>
      </c>
      <c r="O113" s="19" t="str">
        <f t="shared" si="3"/>
        <v>400</v>
      </c>
      <c r="P113">
        <f t="shared" si="2"/>
        <v>398.03703966342391</v>
      </c>
    </row>
    <row r="114" spans="1:16" ht="14.5" customHeight="1" x14ac:dyDescent="0.35">
      <c r="A114" s="2" t="s">
        <v>238</v>
      </c>
      <c r="B114" s="2" t="s">
        <v>239</v>
      </c>
      <c r="C114" s="2" t="s">
        <v>240</v>
      </c>
      <c r="D114" s="2" t="s">
        <v>3169</v>
      </c>
      <c r="E114" s="2" t="s">
        <v>3170</v>
      </c>
      <c r="F114" s="3">
        <v>24583</v>
      </c>
      <c r="G114" s="3">
        <v>0.38788824280200002</v>
      </c>
      <c r="H114" s="2" t="s">
        <v>3134</v>
      </c>
      <c r="I114" s="2" t="s">
        <v>3148</v>
      </c>
      <c r="J114" s="2" t="s">
        <v>3161</v>
      </c>
      <c r="K114" s="2" t="s">
        <v>3162</v>
      </c>
      <c r="L114" s="2">
        <v>2008</v>
      </c>
      <c r="M114" s="2" t="s">
        <v>3059</v>
      </c>
      <c r="N114" s="2" t="s">
        <v>3109</v>
      </c>
      <c r="O114" s="19" t="str">
        <f t="shared" si="3"/>
        <v>400</v>
      </c>
      <c r="P114">
        <f t="shared" si="2"/>
        <v>95.354566728015669</v>
      </c>
    </row>
    <row r="115" spans="1:16" ht="14.5" customHeight="1" x14ac:dyDescent="0.35">
      <c r="A115" s="2" t="s">
        <v>238</v>
      </c>
      <c r="B115" s="2" t="s">
        <v>239</v>
      </c>
      <c r="C115" s="2" t="s">
        <v>240</v>
      </c>
      <c r="D115" s="2" t="s">
        <v>3169</v>
      </c>
      <c r="E115" s="2" t="s">
        <v>3170</v>
      </c>
      <c r="F115" s="3">
        <v>24583</v>
      </c>
      <c r="G115" s="3">
        <v>1.496241667849</v>
      </c>
      <c r="H115" s="2" t="s">
        <v>3135</v>
      </c>
      <c r="I115" s="2" t="s">
        <v>3149</v>
      </c>
      <c r="J115" s="2" t="s">
        <v>3161</v>
      </c>
      <c r="K115" s="2" t="s">
        <v>3162</v>
      </c>
      <c r="L115" s="2">
        <v>2008</v>
      </c>
      <c r="M115" s="2" t="s">
        <v>3059</v>
      </c>
      <c r="N115" s="2" t="s">
        <v>3109</v>
      </c>
      <c r="O115" s="19" t="str">
        <f t="shared" si="3"/>
        <v>400</v>
      </c>
      <c r="P115">
        <f t="shared" si="2"/>
        <v>367.82108920731969</v>
      </c>
    </row>
    <row r="116" spans="1:16" ht="14.5" customHeight="1" x14ac:dyDescent="0.35">
      <c r="A116" s="2" t="s">
        <v>238</v>
      </c>
      <c r="B116" s="2" t="s">
        <v>239</v>
      </c>
      <c r="C116" s="2" t="s">
        <v>240</v>
      </c>
      <c r="D116" s="2" t="s">
        <v>3169</v>
      </c>
      <c r="E116" s="2" t="s">
        <v>3170</v>
      </c>
      <c r="F116" s="3">
        <v>24583</v>
      </c>
      <c r="G116" s="3">
        <v>2.0784285916890002</v>
      </c>
      <c r="H116" s="2" t="s">
        <v>3136</v>
      </c>
      <c r="I116" s="2" t="s">
        <v>3150</v>
      </c>
      <c r="J116" s="2" t="s">
        <v>3161</v>
      </c>
      <c r="K116" s="2" t="s">
        <v>3162</v>
      </c>
      <c r="L116" s="2">
        <v>2008</v>
      </c>
      <c r="M116" s="2" t="s">
        <v>3059</v>
      </c>
      <c r="N116" s="2" t="s">
        <v>3109</v>
      </c>
      <c r="O116" s="19" t="str">
        <f t="shared" si="3"/>
        <v>400</v>
      </c>
      <c r="P116">
        <f t="shared" si="2"/>
        <v>510.94010069490696</v>
      </c>
    </row>
    <row r="117" spans="1:16" ht="14.5" customHeight="1" x14ac:dyDescent="0.35">
      <c r="A117" s="2" t="s">
        <v>238</v>
      </c>
      <c r="B117" s="2" t="s">
        <v>239</v>
      </c>
      <c r="C117" s="2" t="s">
        <v>240</v>
      </c>
      <c r="D117" s="2" t="s">
        <v>3169</v>
      </c>
      <c r="E117" s="2" t="s">
        <v>3170</v>
      </c>
      <c r="F117" s="3">
        <v>24583</v>
      </c>
      <c r="G117" s="3">
        <v>21.803668510377001</v>
      </c>
      <c r="H117" s="2" t="s">
        <v>3138</v>
      </c>
      <c r="I117" s="2" t="s">
        <v>3152</v>
      </c>
      <c r="J117" s="2" t="s">
        <v>3161</v>
      </c>
      <c r="K117" s="2" t="s">
        <v>3162</v>
      </c>
      <c r="L117" s="2">
        <v>2008</v>
      </c>
      <c r="M117" s="2" t="s">
        <v>3059</v>
      </c>
      <c r="N117" s="2" t="s">
        <v>3109</v>
      </c>
      <c r="O117" s="19" t="str">
        <f t="shared" si="3"/>
        <v>400</v>
      </c>
      <c r="P117">
        <f t="shared" si="2"/>
        <v>5359.9958299059781</v>
      </c>
    </row>
    <row r="118" spans="1:16" ht="14.5" customHeight="1" x14ac:dyDescent="0.35">
      <c r="A118" s="2" t="s">
        <v>238</v>
      </c>
      <c r="B118" s="2" t="s">
        <v>239</v>
      </c>
      <c r="C118" s="2" t="s">
        <v>240</v>
      </c>
      <c r="D118" s="2" t="s">
        <v>3169</v>
      </c>
      <c r="E118" s="2" t="s">
        <v>3170</v>
      </c>
      <c r="F118" s="3">
        <v>24583</v>
      </c>
      <c r="G118" s="3">
        <v>23.811941568571999</v>
      </c>
      <c r="H118" s="2" t="s">
        <v>3141</v>
      </c>
      <c r="I118" s="2" t="s">
        <v>3155</v>
      </c>
      <c r="J118" s="2" t="s">
        <v>3161</v>
      </c>
      <c r="K118" s="2" t="s">
        <v>3162</v>
      </c>
      <c r="L118" s="2">
        <v>2008</v>
      </c>
      <c r="M118" s="2" t="s">
        <v>3059</v>
      </c>
      <c r="N118" s="2" t="s">
        <v>3109</v>
      </c>
      <c r="O118" s="19" t="str">
        <f t="shared" si="3"/>
        <v>400</v>
      </c>
      <c r="P118">
        <f t="shared" si="2"/>
        <v>5853.689595802055</v>
      </c>
    </row>
    <row r="119" spans="1:16" ht="14.5" customHeight="1" x14ac:dyDescent="0.35">
      <c r="A119" s="2" t="s">
        <v>241</v>
      </c>
      <c r="B119" s="2" t="s">
        <v>242</v>
      </c>
      <c r="C119" s="2" t="s">
        <v>243</v>
      </c>
      <c r="D119" s="2" t="s">
        <v>3169</v>
      </c>
      <c r="E119" s="2" t="s">
        <v>3170</v>
      </c>
      <c r="F119" s="3">
        <v>1240</v>
      </c>
      <c r="G119" s="3">
        <v>100</v>
      </c>
      <c r="H119" s="2" t="s">
        <v>3141</v>
      </c>
      <c r="I119" s="2" t="s">
        <v>3155</v>
      </c>
      <c r="J119" s="2" t="s">
        <v>3161</v>
      </c>
      <c r="K119" s="2" t="s">
        <v>3162</v>
      </c>
      <c r="L119" s="2">
        <v>2008</v>
      </c>
      <c r="M119" s="2" t="s">
        <v>3061</v>
      </c>
      <c r="N119" s="2" t="s">
        <v>3111</v>
      </c>
      <c r="O119" s="19" t="str">
        <f t="shared" si="3"/>
        <v>400</v>
      </c>
      <c r="P119">
        <f t="shared" si="2"/>
        <v>1240</v>
      </c>
    </row>
    <row r="120" spans="1:16" ht="14.5" customHeight="1" x14ac:dyDescent="0.35">
      <c r="A120" s="2" t="s">
        <v>244</v>
      </c>
      <c r="B120" s="2" t="s">
        <v>245</v>
      </c>
      <c r="C120" s="2" t="s">
        <v>246</v>
      </c>
      <c r="D120" s="2" t="s">
        <v>3169</v>
      </c>
      <c r="E120" s="2" t="s">
        <v>3170</v>
      </c>
      <c r="F120" s="3">
        <v>958</v>
      </c>
      <c r="G120" s="3">
        <v>15</v>
      </c>
      <c r="H120" s="2" t="s">
        <v>3135</v>
      </c>
      <c r="I120" s="2" t="s">
        <v>3149</v>
      </c>
      <c r="J120" s="2" t="s">
        <v>3161</v>
      </c>
      <c r="K120" s="2" t="s">
        <v>3162</v>
      </c>
      <c r="L120" s="2">
        <v>2008</v>
      </c>
      <c r="M120" s="2" t="s">
        <v>3058</v>
      </c>
      <c r="N120" s="2" t="s">
        <v>3108</v>
      </c>
      <c r="O120" s="19" t="str">
        <f t="shared" si="3"/>
        <v>300</v>
      </c>
      <c r="P120">
        <f t="shared" si="2"/>
        <v>143.69999999999999</v>
      </c>
    </row>
    <row r="121" spans="1:16" ht="14.5" customHeight="1" x14ac:dyDescent="0.35">
      <c r="A121" s="2" t="s">
        <v>247</v>
      </c>
      <c r="B121" s="2" t="s">
        <v>248</v>
      </c>
      <c r="C121" s="2" t="s">
        <v>249</v>
      </c>
      <c r="D121" s="2" t="s">
        <v>3169</v>
      </c>
      <c r="E121" s="2" t="s">
        <v>3170</v>
      </c>
      <c r="F121" s="3">
        <v>303</v>
      </c>
      <c r="G121" s="3">
        <v>100</v>
      </c>
      <c r="H121" s="2" t="s">
        <v>3139</v>
      </c>
      <c r="I121" s="2" t="s">
        <v>3153</v>
      </c>
      <c r="J121" s="2" t="s">
        <v>3161</v>
      </c>
      <c r="K121" s="2" t="s">
        <v>3162</v>
      </c>
      <c r="L121" s="2">
        <v>2008</v>
      </c>
      <c r="M121" s="2" t="s">
        <v>3054</v>
      </c>
      <c r="N121" s="2" t="s">
        <v>3104</v>
      </c>
      <c r="O121" s="19" t="str">
        <f t="shared" si="3"/>
        <v>300</v>
      </c>
      <c r="P121">
        <f t="shared" si="2"/>
        <v>303</v>
      </c>
    </row>
    <row r="122" spans="1:16" ht="14.5" customHeight="1" x14ac:dyDescent="0.35">
      <c r="A122" s="2" t="s">
        <v>195</v>
      </c>
      <c r="B122" s="2" t="s">
        <v>196</v>
      </c>
      <c r="C122" s="2" t="s">
        <v>250</v>
      </c>
      <c r="D122" s="2" t="s">
        <v>3169</v>
      </c>
      <c r="E122" s="2" t="s">
        <v>3170</v>
      </c>
      <c r="F122" s="3">
        <v>4099</v>
      </c>
      <c r="G122" s="3">
        <v>55</v>
      </c>
      <c r="H122" s="2" t="s">
        <v>3139</v>
      </c>
      <c r="I122" s="2" t="s">
        <v>3153</v>
      </c>
      <c r="J122" s="2" t="s">
        <v>3161</v>
      </c>
      <c r="K122" s="2" t="s">
        <v>3162</v>
      </c>
      <c r="L122" s="2">
        <v>2008</v>
      </c>
      <c r="M122" s="2" t="s">
        <v>3052</v>
      </c>
      <c r="N122" s="2" t="s">
        <v>3102</v>
      </c>
      <c r="O122" s="19" t="str">
        <f t="shared" si="3"/>
        <v>300</v>
      </c>
      <c r="P122">
        <f t="shared" si="2"/>
        <v>2254.4499999999998</v>
      </c>
    </row>
    <row r="123" spans="1:16" ht="14.5" customHeight="1" x14ac:dyDescent="0.35">
      <c r="A123" s="2" t="s">
        <v>198</v>
      </c>
      <c r="B123" s="2" t="s">
        <v>199</v>
      </c>
      <c r="C123" s="2" t="s">
        <v>251</v>
      </c>
      <c r="D123" s="2" t="s">
        <v>3169</v>
      </c>
      <c r="E123" s="2" t="s">
        <v>3170</v>
      </c>
      <c r="F123" s="3">
        <v>2235</v>
      </c>
      <c r="G123" s="3">
        <v>55</v>
      </c>
      <c r="H123" s="2" t="s">
        <v>3139</v>
      </c>
      <c r="I123" s="2" t="s">
        <v>3153</v>
      </c>
      <c r="J123" s="2" t="s">
        <v>3161</v>
      </c>
      <c r="K123" s="2" t="s">
        <v>3162</v>
      </c>
      <c r="L123" s="2">
        <v>2008</v>
      </c>
      <c r="M123" s="2" t="s">
        <v>3052</v>
      </c>
      <c r="N123" s="2" t="s">
        <v>3102</v>
      </c>
      <c r="O123" s="19" t="str">
        <f t="shared" si="3"/>
        <v>300</v>
      </c>
      <c r="P123">
        <f t="shared" si="2"/>
        <v>1229.25</v>
      </c>
    </row>
    <row r="124" spans="1:16" ht="14.5" customHeight="1" x14ac:dyDescent="0.35">
      <c r="A124" s="2" t="s">
        <v>252</v>
      </c>
      <c r="B124" s="2" t="s">
        <v>253</v>
      </c>
      <c r="C124" s="2" t="s">
        <v>254</v>
      </c>
      <c r="D124" s="2" t="s">
        <v>3169</v>
      </c>
      <c r="E124" s="2" t="s">
        <v>3170</v>
      </c>
      <c r="F124" s="3">
        <v>35</v>
      </c>
      <c r="G124" s="3">
        <v>55</v>
      </c>
      <c r="H124" s="2" t="s">
        <v>3139</v>
      </c>
      <c r="I124" s="2" t="s">
        <v>3153</v>
      </c>
      <c r="J124" s="2" t="s">
        <v>3161</v>
      </c>
      <c r="K124" s="2" t="s">
        <v>3162</v>
      </c>
      <c r="L124" s="2">
        <v>2008</v>
      </c>
      <c r="M124" s="2" t="s">
        <v>3053</v>
      </c>
      <c r="N124" s="2" t="s">
        <v>3103</v>
      </c>
      <c r="O124" s="19" t="str">
        <f t="shared" si="3"/>
        <v>300</v>
      </c>
      <c r="P124">
        <f t="shared" si="2"/>
        <v>19.25</v>
      </c>
    </row>
    <row r="125" spans="1:16" ht="14.5" customHeight="1" x14ac:dyDescent="0.35">
      <c r="A125" s="2" t="s">
        <v>255</v>
      </c>
      <c r="B125" s="2" t="s">
        <v>256</v>
      </c>
      <c r="C125" s="2" t="s">
        <v>257</v>
      </c>
      <c r="D125" s="2" t="s">
        <v>3169</v>
      </c>
      <c r="E125" s="2" t="s">
        <v>3170</v>
      </c>
      <c r="F125" s="3">
        <v>25608</v>
      </c>
      <c r="G125" s="3">
        <v>100</v>
      </c>
      <c r="H125" s="2" t="s">
        <v>3141</v>
      </c>
      <c r="I125" s="2" t="s">
        <v>3155</v>
      </c>
      <c r="J125" s="2" t="s">
        <v>3161</v>
      </c>
      <c r="K125" s="2" t="s">
        <v>3162</v>
      </c>
      <c r="L125" s="2">
        <v>2008</v>
      </c>
      <c r="M125" s="2" t="s">
        <v>3061</v>
      </c>
      <c r="N125" s="2" t="s">
        <v>3111</v>
      </c>
      <c r="O125" s="19" t="str">
        <f t="shared" si="3"/>
        <v>400</v>
      </c>
      <c r="P125">
        <f t="shared" si="2"/>
        <v>25608</v>
      </c>
    </row>
    <row r="126" spans="1:16" ht="14.5" customHeight="1" x14ac:dyDescent="0.35">
      <c r="A126" s="2" t="s">
        <v>258</v>
      </c>
      <c r="B126" s="2" t="s">
        <v>259</v>
      </c>
      <c r="C126" s="2" t="s">
        <v>260</v>
      </c>
      <c r="D126" s="2" t="s">
        <v>3169</v>
      </c>
      <c r="E126" s="2" t="s">
        <v>3170</v>
      </c>
      <c r="F126" s="3">
        <v>980</v>
      </c>
      <c r="G126" s="3">
        <v>100</v>
      </c>
      <c r="H126" s="2" t="s">
        <v>3134</v>
      </c>
      <c r="I126" s="2" t="s">
        <v>3148</v>
      </c>
      <c r="J126" s="2" t="s">
        <v>3161</v>
      </c>
      <c r="K126" s="2" t="s">
        <v>3162</v>
      </c>
      <c r="L126" s="2">
        <v>2008</v>
      </c>
      <c r="M126" s="2" t="s">
        <v>3059</v>
      </c>
      <c r="N126" s="2" t="s">
        <v>3109</v>
      </c>
      <c r="O126" s="19" t="str">
        <f t="shared" si="3"/>
        <v>400</v>
      </c>
      <c r="P126">
        <f t="shared" ref="P126:P187" si="4">F126*G126/100</f>
        <v>980</v>
      </c>
    </row>
    <row r="127" spans="1:16" ht="14.5" customHeight="1" x14ac:dyDescent="0.35">
      <c r="A127" s="2" t="s">
        <v>261</v>
      </c>
      <c r="B127" s="2" t="s">
        <v>262</v>
      </c>
      <c r="C127" s="2" t="s">
        <v>263</v>
      </c>
      <c r="D127" s="2" t="s">
        <v>3169</v>
      </c>
      <c r="E127" s="2" t="s">
        <v>3170</v>
      </c>
      <c r="F127" s="3">
        <v>14619</v>
      </c>
      <c r="G127" s="3">
        <v>100</v>
      </c>
      <c r="H127" s="2" t="s">
        <v>3141</v>
      </c>
      <c r="I127" s="2" t="s">
        <v>3155</v>
      </c>
      <c r="J127" s="2" t="s">
        <v>3161</v>
      </c>
      <c r="K127" s="2" t="s">
        <v>3162</v>
      </c>
      <c r="L127" s="2">
        <v>2008</v>
      </c>
      <c r="M127" s="2" t="s">
        <v>3064</v>
      </c>
      <c r="N127" s="2" t="s">
        <v>3114</v>
      </c>
      <c r="O127" s="19" t="str">
        <f t="shared" si="3"/>
        <v>500</v>
      </c>
      <c r="P127">
        <f t="shared" si="4"/>
        <v>14619</v>
      </c>
    </row>
    <row r="128" spans="1:16" ht="14.5" customHeight="1" x14ac:dyDescent="0.35">
      <c r="A128" s="2" t="s">
        <v>264</v>
      </c>
      <c r="B128" s="2" t="s">
        <v>265</v>
      </c>
      <c r="C128" s="2" t="s">
        <v>266</v>
      </c>
      <c r="D128" s="2" t="s">
        <v>3169</v>
      </c>
      <c r="E128" s="2" t="s">
        <v>3170</v>
      </c>
      <c r="F128" s="3">
        <v>145</v>
      </c>
      <c r="G128" s="3">
        <v>55</v>
      </c>
      <c r="H128" s="2" t="s">
        <v>3129</v>
      </c>
      <c r="I128" s="2" t="s">
        <v>3143</v>
      </c>
      <c r="J128" s="2" t="s">
        <v>3161</v>
      </c>
      <c r="K128" s="2" t="s">
        <v>3162</v>
      </c>
      <c r="L128" s="2">
        <v>2008</v>
      </c>
      <c r="M128" s="2" t="s">
        <v>3059</v>
      </c>
      <c r="N128" s="2" t="s">
        <v>3109</v>
      </c>
      <c r="O128" s="19" t="str">
        <f t="shared" si="3"/>
        <v>400</v>
      </c>
      <c r="P128">
        <f t="shared" si="4"/>
        <v>79.75</v>
      </c>
    </row>
    <row r="129" spans="1:16" ht="14.5" customHeight="1" x14ac:dyDescent="0.35">
      <c r="A129" s="2" t="s">
        <v>267</v>
      </c>
      <c r="B129" s="2" t="s">
        <v>268</v>
      </c>
      <c r="C129" s="2" t="s">
        <v>269</v>
      </c>
      <c r="D129" s="2" t="s">
        <v>3169</v>
      </c>
      <c r="E129" s="2" t="s">
        <v>3170</v>
      </c>
      <c r="F129" s="3">
        <v>2157</v>
      </c>
      <c r="G129" s="3">
        <v>55</v>
      </c>
      <c r="H129" s="2" t="s">
        <v>3129</v>
      </c>
      <c r="I129" s="2" t="s">
        <v>3143</v>
      </c>
      <c r="J129" s="2" t="s">
        <v>3161</v>
      </c>
      <c r="K129" s="2" t="s">
        <v>3162</v>
      </c>
      <c r="L129" s="2">
        <v>2008</v>
      </c>
      <c r="M129" s="2" t="s">
        <v>3059</v>
      </c>
      <c r="N129" s="2" t="s">
        <v>3109</v>
      </c>
      <c r="O129" s="19" t="str">
        <f t="shared" si="3"/>
        <v>400</v>
      </c>
      <c r="P129">
        <f t="shared" si="4"/>
        <v>1186.3499999999999</v>
      </c>
    </row>
    <row r="130" spans="1:16" ht="14.5" customHeight="1" x14ac:dyDescent="0.35">
      <c r="A130" s="2" t="s">
        <v>270</v>
      </c>
      <c r="B130" s="2" t="s">
        <v>271</v>
      </c>
      <c r="C130" s="2" t="s">
        <v>272</v>
      </c>
      <c r="D130" s="2" t="s">
        <v>3169</v>
      </c>
      <c r="E130" s="2" t="s">
        <v>3170</v>
      </c>
      <c r="F130" s="3">
        <v>309</v>
      </c>
      <c r="G130" s="3">
        <v>55</v>
      </c>
      <c r="H130" s="2" t="s">
        <v>3129</v>
      </c>
      <c r="I130" s="2" t="s">
        <v>3143</v>
      </c>
      <c r="J130" s="2" t="s">
        <v>3161</v>
      </c>
      <c r="K130" s="2" t="s">
        <v>3162</v>
      </c>
      <c r="L130" s="2">
        <v>2008</v>
      </c>
      <c r="M130" s="2" t="s">
        <v>3041</v>
      </c>
      <c r="N130" s="2" t="s">
        <v>3095</v>
      </c>
      <c r="O130" s="19" t="str">
        <f t="shared" si="3"/>
        <v>200</v>
      </c>
      <c r="P130">
        <f t="shared" si="4"/>
        <v>169.95</v>
      </c>
    </row>
    <row r="131" spans="1:16" ht="14.5" customHeight="1" x14ac:dyDescent="0.35">
      <c r="A131" s="2" t="s">
        <v>273</v>
      </c>
      <c r="B131" s="2" t="s">
        <v>274</v>
      </c>
      <c r="C131" s="2" t="s">
        <v>275</v>
      </c>
      <c r="D131" s="2" t="s">
        <v>3169</v>
      </c>
      <c r="E131" s="2" t="s">
        <v>3170</v>
      </c>
      <c r="F131" s="3">
        <v>147</v>
      </c>
      <c r="G131" s="3">
        <v>55</v>
      </c>
      <c r="H131" s="2" t="s">
        <v>3129</v>
      </c>
      <c r="I131" s="2" t="s">
        <v>3143</v>
      </c>
      <c r="J131" s="2" t="s">
        <v>3161</v>
      </c>
      <c r="K131" s="2" t="s">
        <v>3162</v>
      </c>
      <c r="L131" s="2">
        <v>2008</v>
      </c>
      <c r="M131" s="2" t="s">
        <v>3041</v>
      </c>
      <c r="N131" s="2" t="s">
        <v>3095</v>
      </c>
      <c r="O131" s="19" t="str">
        <f t="shared" ref="O131:O194" si="5">LEFT(N131,1) &amp; "00"</f>
        <v>200</v>
      </c>
      <c r="P131">
        <f t="shared" si="4"/>
        <v>80.849999999999994</v>
      </c>
    </row>
    <row r="132" spans="1:16" ht="14.5" customHeight="1" x14ac:dyDescent="0.35">
      <c r="A132" s="2" t="s">
        <v>276</v>
      </c>
      <c r="B132" s="2" t="s">
        <v>277</v>
      </c>
      <c r="C132" s="2" t="s">
        <v>278</v>
      </c>
      <c r="D132" s="2" t="s">
        <v>3169</v>
      </c>
      <c r="E132" s="2" t="s">
        <v>3170</v>
      </c>
      <c r="F132" s="3">
        <v>539</v>
      </c>
      <c r="G132" s="3">
        <v>55</v>
      </c>
      <c r="H132" s="2" t="s">
        <v>3138</v>
      </c>
      <c r="I132" s="2" t="s">
        <v>3152</v>
      </c>
      <c r="J132" s="2" t="s">
        <v>3161</v>
      </c>
      <c r="K132" s="2" t="s">
        <v>3162</v>
      </c>
      <c r="L132" s="2">
        <v>2008</v>
      </c>
      <c r="M132" s="2" t="s">
        <v>3043</v>
      </c>
      <c r="N132" s="2" t="s">
        <v>3097</v>
      </c>
      <c r="O132" s="19" t="str">
        <f t="shared" si="5"/>
        <v>200</v>
      </c>
      <c r="P132">
        <f t="shared" si="4"/>
        <v>296.45</v>
      </c>
    </row>
    <row r="133" spans="1:16" ht="14.5" customHeight="1" x14ac:dyDescent="0.35">
      <c r="A133" s="2" t="s">
        <v>279</v>
      </c>
      <c r="B133" s="2" t="s">
        <v>280</v>
      </c>
      <c r="C133" s="2" t="s">
        <v>281</v>
      </c>
      <c r="D133" s="2" t="s">
        <v>3169</v>
      </c>
      <c r="E133" s="2" t="s">
        <v>3170</v>
      </c>
      <c r="F133" s="3">
        <v>4511</v>
      </c>
      <c r="G133" s="3">
        <v>100</v>
      </c>
      <c r="H133" s="2" t="s">
        <v>3134</v>
      </c>
      <c r="I133" s="2" t="s">
        <v>3148</v>
      </c>
      <c r="J133" s="2" t="s">
        <v>3161</v>
      </c>
      <c r="K133" s="2" t="s">
        <v>3162</v>
      </c>
      <c r="L133" s="2">
        <v>2008</v>
      </c>
      <c r="M133" s="2" t="s">
        <v>3074</v>
      </c>
      <c r="N133" s="2" t="s">
        <v>3123</v>
      </c>
      <c r="O133" s="19" t="str">
        <f t="shared" si="5"/>
        <v>600</v>
      </c>
      <c r="P133">
        <f t="shared" si="4"/>
        <v>4511</v>
      </c>
    </row>
    <row r="134" spans="1:16" ht="14.5" customHeight="1" x14ac:dyDescent="0.35">
      <c r="A134" s="2" t="s">
        <v>282</v>
      </c>
      <c r="B134" s="2" t="s">
        <v>283</v>
      </c>
      <c r="C134" s="2" t="s">
        <v>284</v>
      </c>
      <c r="D134" s="2" t="s">
        <v>3169</v>
      </c>
      <c r="E134" s="2" t="s">
        <v>3170</v>
      </c>
      <c r="F134" s="3">
        <v>554</v>
      </c>
      <c r="G134" s="3">
        <v>55</v>
      </c>
      <c r="H134" s="2" t="s">
        <v>3138</v>
      </c>
      <c r="I134" s="2" t="s">
        <v>3152</v>
      </c>
      <c r="J134" s="2" t="s">
        <v>3161</v>
      </c>
      <c r="K134" s="2" t="s">
        <v>3162</v>
      </c>
      <c r="L134" s="2">
        <v>2008</v>
      </c>
      <c r="M134" s="2" t="s">
        <v>3057</v>
      </c>
      <c r="N134" s="2" t="s">
        <v>3107</v>
      </c>
      <c r="O134" s="19" t="str">
        <f t="shared" si="5"/>
        <v>300</v>
      </c>
      <c r="P134">
        <f t="shared" si="4"/>
        <v>304.7</v>
      </c>
    </row>
    <row r="135" spans="1:16" ht="14.5" customHeight="1" x14ac:dyDescent="0.35">
      <c r="A135" s="2" t="s">
        <v>285</v>
      </c>
      <c r="B135" s="2" t="s">
        <v>286</v>
      </c>
      <c r="C135" s="2" t="s">
        <v>287</v>
      </c>
      <c r="D135" s="2" t="s">
        <v>3169</v>
      </c>
      <c r="E135" s="2" t="s">
        <v>3170</v>
      </c>
      <c r="F135" s="3">
        <v>8406</v>
      </c>
      <c r="G135" s="3">
        <v>55</v>
      </c>
      <c r="H135" s="2" t="s">
        <v>3132</v>
      </c>
      <c r="I135" s="2" t="s">
        <v>3146</v>
      </c>
      <c r="J135" s="2" t="s">
        <v>3161</v>
      </c>
      <c r="K135" s="2" t="s">
        <v>3162</v>
      </c>
      <c r="L135" s="2">
        <v>2008</v>
      </c>
      <c r="M135" s="2" t="s">
        <v>3057</v>
      </c>
      <c r="N135" s="2" t="s">
        <v>3107</v>
      </c>
      <c r="O135" s="19" t="str">
        <f t="shared" si="5"/>
        <v>300</v>
      </c>
      <c r="P135">
        <f t="shared" si="4"/>
        <v>4623.3</v>
      </c>
    </row>
    <row r="136" spans="1:16" ht="14.5" customHeight="1" x14ac:dyDescent="0.35">
      <c r="A136" s="2" t="s">
        <v>288</v>
      </c>
      <c r="B136" s="2" t="s">
        <v>289</v>
      </c>
      <c r="C136" s="2" t="s">
        <v>290</v>
      </c>
      <c r="D136" s="2" t="s">
        <v>3169</v>
      </c>
      <c r="E136" s="2" t="s">
        <v>3170</v>
      </c>
      <c r="F136" s="3">
        <v>663</v>
      </c>
      <c r="G136" s="3">
        <v>100</v>
      </c>
      <c r="H136" s="2" t="s">
        <v>3131</v>
      </c>
      <c r="I136" s="2" t="s">
        <v>3145</v>
      </c>
      <c r="J136" s="2" t="s">
        <v>3161</v>
      </c>
      <c r="K136" s="2" t="s">
        <v>3162</v>
      </c>
      <c r="L136" s="2">
        <v>2008</v>
      </c>
      <c r="M136" s="2" t="s">
        <v>3076</v>
      </c>
      <c r="N136" s="2" t="s">
        <v>3124</v>
      </c>
      <c r="O136" s="19" t="str">
        <f t="shared" si="5"/>
        <v>700</v>
      </c>
      <c r="P136">
        <f t="shared" si="4"/>
        <v>663</v>
      </c>
    </row>
    <row r="137" spans="1:16" ht="14.5" customHeight="1" x14ac:dyDescent="0.35">
      <c r="A137" s="2" t="s">
        <v>291</v>
      </c>
      <c r="B137" s="2" t="s">
        <v>292</v>
      </c>
      <c r="C137" s="2" t="s">
        <v>293</v>
      </c>
      <c r="D137" s="2" t="s">
        <v>3169</v>
      </c>
      <c r="E137" s="2" t="s">
        <v>3170</v>
      </c>
      <c r="F137" s="3">
        <v>50</v>
      </c>
      <c r="G137" s="3">
        <v>55</v>
      </c>
      <c r="H137" s="2" t="s">
        <v>3131</v>
      </c>
      <c r="I137" s="2" t="s">
        <v>3145</v>
      </c>
      <c r="J137" s="2" t="s">
        <v>3161</v>
      </c>
      <c r="K137" s="2" t="s">
        <v>3162</v>
      </c>
      <c r="L137" s="2">
        <v>2008</v>
      </c>
      <c r="M137" s="2" t="s">
        <v>3076</v>
      </c>
      <c r="N137" s="2" t="s">
        <v>3124</v>
      </c>
      <c r="O137" s="19" t="str">
        <f t="shared" si="5"/>
        <v>700</v>
      </c>
      <c r="P137">
        <f t="shared" si="4"/>
        <v>27.5</v>
      </c>
    </row>
    <row r="138" spans="1:16" ht="14.5" customHeight="1" x14ac:dyDescent="0.35">
      <c r="A138" s="2" t="s">
        <v>291</v>
      </c>
      <c r="B138" s="2" t="s">
        <v>292</v>
      </c>
      <c r="C138" s="2" t="s">
        <v>294</v>
      </c>
      <c r="D138" s="2" t="s">
        <v>3169</v>
      </c>
      <c r="E138" s="2" t="s">
        <v>3170</v>
      </c>
      <c r="F138" s="3">
        <v>90</v>
      </c>
      <c r="G138" s="3">
        <v>55</v>
      </c>
      <c r="H138" s="2" t="s">
        <v>3131</v>
      </c>
      <c r="I138" s="2" t="s">
        <v>3145</v>
      </c>
      <c r="J138" s="2" t="s">
        <v>3161</v>
      </c>
      <c r="K138" s="2" t="s">
        <v>3162</v>
      </c>
      <c r="L138" s="2">
        <v>2008</v>
      </c>
      <c r="M138" s="2" t="s">
        <v>3076</v>
      </c>
      <c r="N138" s="2" t="s">
        <v>3124</v>
      </c>
      <c r="O138" s="19" t="str">
        <f t="shared" si="5"/>
        <v>700</v>
      </c>
      <c r="P138">
        <f t="shared" si="4"/>
        <v>49.5</v>
      </c>
    </row>
    <row r="139" spans="1:16" ht="14.5" customHeight="1" x14ac:dyDescent="0.35">
      <c r="A139" s="2" t="s">
        <v>295</v>
      </c>
      <c r="B139" s="2" t="s">
        <v>296</v>
      </c>
      <c r="C139" s="2" t="s">
        <v>297</v>
      </c>
      <c r="D139" s="2" t="s">
        <v>3169</v>
      </c>
      <c r="E139" s="2" t="s">
        <v>3170</v>
      </c>
      <c r="F139" s="3">
        <v>2435</v>
      </c>
      <c r="G139" s="3">
        <v>5.6200824278760004</v>
      </c>
      <c r="H139" s="2" t="s">
        <v>3129</v>
      </c>
      <c r="I139" s="2" t="s">
        <v>3143</v>
      </c>
      <c r="J139" s="2" t="s">
        <v>3161</v>
      </c>
      <c r="K139" s="2" t="s">
        <v>3162</v>
      </c>
      <c r="L139" s="2">
        <v>2008</v>
      </c>
      <c r="M139" s="2" t="s">
        <v>3078</v>
      </c>
      <c r="N139" s="2" t="s">
        <v>3126</v>
      </c>
      <c r="O139" s="19" t="str">
        <f t="shared" si="5"/>
        <v>700</v>
      </c>
      <c r="P139">
        <f t="shared" si="4"/>
        <v>136.84900711878061</v>
      </c>
    </row>
    <row r="140" spans="1:16" ht="14.5" customHeight="1" x14ac:dyDescent="0.35">
      <c r="A140" s="2" t="s">
        <v>295</v>
      </c>
      <c r="B140" s="2" t="s">
        <v>296</v>
      </c>
      <c r="C140" s="2" t="s">
        <v>297</v>
      </c>
      <c r="D140" s="2" t="s">
        <v>3169</v>
      </c>
      <c r="E140" s="2" t="s">
        <v>3170</v>
      </c>
      <c r="F140" s="3">
        <v>2435</v>
      </c>
      <c r="G140" s="3">
        <v>5.5339078306480003</v>
      </c>
      <c r="H140" s="2" t="s">
        <v>3130</v>
      </c>
      <c r="I140" s="2" t="s">
        <v>3144</v>
      </c>
      <c r="J140" s="2" t="s">
        <v>3161</v>
      </c>
      <c r="K140" s="2" t="s">
        <v>3162</v>
      </c>
      <c r="L140" s="2">
        <v>2008</v>
      </c>
      <c r="M140" s="2" t="s">
        <v>3078</v>
      </c>
      <c r="N140" s="2" t="s">
        <v>3126</v>
      </c>
      <c r="O140" s="19" t="str">
        <f t="shared" si="5"/>
        <v>700</v>
      </c>
      <c r="P140">
        <f t="shared" si="4"/>
        <v>134.7506556762788</v>
      </c>
    </row>
    <row r="141" spans="1:16" ht="14.5" customHeight="1" x14ac:dyDescent="0.35">
      <c r="A141" s="2" t="s">
        <v>295</v>
      </c>
      <c r="B141" s="2" t="s">
        <v>296</v>
      </c>
      <c r="C141" s="2" t="s">
        <v>297</v>
      </c>
      <c r="D141" s="2" t="s">
        <v>3169</v>
      </c>
      <c r="E141" s="2" t="s">
        <v>3170</v>
      </c>
      <c r="F141" s="3">
        <v>2435</v>
      </c>
      <c r="G141" s="3">
        <v>4.8782315473960001</v>
      </c>
      <c r="H141" s="2" t="s">
        <v>3132</v>
      </c>
      <c r="I141" s="2" t="s">
        <v>3146</v>
      </c>
      <c r="J141" s="2" t="s">
        <v>3161</v>
      </c>
      <c r="K141" s="2" t="s">
        <v>3162</v>
      </c>
      <c r="L141" s="2">
        <v>2008</v>
      </c>
      <c r="M141" s="2" t="s">
        <v>3078</v>
      </c>
      <c r="N141" s="2" t="s">
        <v>3126</v>
      </c>
      <c r="O141" s="19" t="str">
        <f t="shared" si="5"/>
        <v>700</v>
      </c>
      <c r="P141">
        <f t="shared" si="4"/>
        <v>118.78493817909261</v>
      </c>
    </row>
    <row r="142" spans="1:16" ht="14.5" customHeight="1" x14ac:dyDescent="0.35">
      <c r="A142" s="2" t="s">
        <v>295</v>
      </c>
      <c r="B142" s="2" t="s">
        <v>296</v>
      </c>
      <c r="C142" s="2" t="s">
        <v>297</v>
      </c>
      <c r="D142" s="2" t="s">
        <v>3169</v>
      </c>
      <c r="E142" s="2" t="s">
        <v>3170</v>
      </c>
      <c r="F142" s="3">
        <v>2435</v>
      </c>
      <c r="G142" s="3">
        <v>5.3465717497189997</v>
      </c>
      <c r="H142" s="2" t="s">
        <v>3133</v>
      </c>
      <c r="I142" s="2" t="s">
        <v>3147</v>
      </c>
      <c r="J142" s="2" t="s">
        <v>3161</v>
      </c>
      <c r="K142" s="2" t="s">
        <v>3162</v>
      </c>
      <c r="L142" s="2">
        <v>2008</v>
      </c>
      <c r="M142" s="2" t="s">
        <v>3078</v>
      </c>
      <c r="N142" s="2" t="s">
        <v>3126</v>
      </c>
      <c r="O142" s="19" t="str">
        <f t="shared" si="5"/>
        <v>700</v>
      </c>
      <c r="P142">
        <f t="shared" si="4"/>
        <v>130.18902210565764</v>
      </c>
    </row>
    <row r="143" spans="1:16" ht="14.5" customHeight="1" x14ac:dyDescent="0.35">
      <c r="A143" s="2" t="s">
        <v>295</v>
      </c>
      <c r="B143" s="2" t="s">
        <v>296</v>
      </c>
      <c r="C143" s="2" t="s">
        <v>297</v>
      </c>
      <c r="D143" s="2" t="s">
        <v>3169</v>
      </c>
      <c r="E143" s="2" t="s">
        <v>3170</v>
      </c>
      <c r="F143" s="3">
        <v>2435</v>
      </c>
      <c r="G143" s="3">
        <v>10.153615586361999</v>
      </c>
      <c r="H143" s="2" t="s">
        <v>3134</v>
      </c>
      <c r="I143" s="2" t="s">
        <v>3148</v>
      </c>
      <c r="J143" s="2" t="s">
        <v>3161</v>
      </c>
      <c r="K143" s="2" t="s">
        <v>3162</v>
      </c>
      <c r="L143" s="2">
        <v>2008</v>
      </c>
      <c r="M143" s="2" t="s">
        <v>3078</v>
      </c>
      <c r="N143" s="2" t="s">
        <v>3126</v>
      </c>
      <c r="O143" s="19" t="str">
        <f t="shared" si="5"/>
        <v>700</v>
      </c>
      <c r="P143">
        <f t="shared" si="4"/>
        <v>247.24053952791471</v>
      </c>
    </row>
    <row r="144" spans="1:16" ht="14.5" customHeight="1" x14ac:dyDescent="0.35">
      <c r="A144" s="2" t="s">
        <v>295</v>
      </c>
      <c r="B144" s="2" t="s">
        <v>296</v>
      </c>
      <c r="C144" s="2" t="s">
        <v>297</v>
      </c>
      <c r="D144" s="2" t="s">
        <v>3169</v>
      </c>
      <c r="E144" s="2" t="s">
        <v>3170</v>
      </c>
      <c r="F144" s="3">
        <v>2435</v>
      </c>
      <c r="G144" s="3">
        <v>4.8782315473960001</v>
      </c>
      <c r="H144" s="2" t="s">
        <v>3135</v>
      </c>
      <c r="I144" s="2" t="s">
        <v>3149</v>
      </c>
      <c r="J144" s="2" t="s">
        <v>3161</v>
      </c>
      <c r="K144" s="2" t="s">
        <v>3162</v>
      </c>
      <c r="L144" s="2">
        <v>2008</v>
      </c>
      <c r="M144" s="2" t="s">
        <v>3078</v>
      </c>
      <c r="N144" s="2" t="s">
        <v>3126</v>
      </c>
      <c r="O144" s="19" t="str">
        <f t="shared" si="5"/>
        <v>700</v>
      </c>
      <c r="P144">
        <f t="shared" si="4"/>
        <v>118.78493817909261</v>
      </c>
    </row>
    <row r="145" spans="1:16" ht="14.5" customHeight="1" x14ac:dyDescent="0.35">
      <c r="A145" s="2" t="s">
        <v>295</v>
      </c>
      <c r="B145" s="2" t="s">
        <v>296</v>
      </c>
      <c r="C145" s="2" t="s">
        <v>297</v>
      </c>
      <c r="D145" s="2" t="s">
        <v>3169</v>
      </c>
      <c r="E145" s="2" t="s">
        <v>3170</v>
      </c>
      <c r="F145" s="3">
        <v>2435</v>
      </c>
      <c r="G145" s="3">
        <v>4.8782315473960001</v>
      </c>
      <c r="H145" s="2" t="s">
        <v>3138</v>
      </c>
      <c r="I145" s="2" t="s">
        <v>3152</v>
      </c>
      <c r="J145" s="2" t="s">
        <v>3161</v>
      </c>
      <c r="K145" s="2" t="s">
        <v>3162</v>
      </c>
      <c r="L145" s="2">
        <v>2008</v>
      </c>
      <c r="M145" s="2" t="s">
        <v>3078</v>
      </c>
      <c r="N145" s="2" t="s">
        <v>3126</v>
      </c>
      <c r="O145" s="19" t="str">
        <f t="shared" si="5"/>
        <v>700</v>
      </c>
      <c r="P145">
        <f t="shared" si="4"/>
        <v>118.78493817909261</v>
      </c>
    </row>
    <row r="146" spans="1:16" ht="14.5" customHeight="1" x14ac:dyDescent="0.35">
      <c r="A146" s="2" t="s">
        <v>295</v>
      </c>
      <c r="B146" s="2" t="s">
        <v>296</v>
      </c>
      <c r="C146" s="2" t="s">
        <v>297</v>
      </c>
      <c r="D146" s="2" t="s">
        <v>3169</v>
      </c>
      <c r="E146" s="2" t="s">
        <v>3170</v>
      </c>
      <c r="F146" s="3">
        <v>2435</v>
      </c>
      <c r="G146" s="3">
        <v>58.711127763207003</v>
      </c>
      <c r="H146" s="2" t="s">
        <v>3141</v>
      </c>
      <c r="I146" s="2" t="s">
        <v>3155</v>
      </c>
      <c r="J146" s="2" t="s">
        <v>3161</v>
      </c>
      <c r="K146" s="2" t="s">
        <v>3162</v>
      </c>
      <c r="L146" s="2">
        <v>2008</v>
      </c>
      <c r="M146" s="2" t="s">
        <v>3078</v>
      </c>
      <c r="N146" s="2" t="s">
        <v>3126</v>
      </c>
      <c r="O146" s="19" t="str">
        <f t="shared" si="5"/>
        <v>700</v>
      </c>
      <c r="P146">
        <f t="shared" si="4"/>
        <v>1429.6159610340903</v>
      </c>
    </row>
    <row r="147" spans="1:16" ht="14.5" customHeight="1" x14ac:dyDescent="0.35">
      <c r="A147" s="2" t="s">
        <v>298</v>
      </c>
      <c r="B147" s="2" t="s">
        <v>299</v>
      </c>
      <c r="C147" s="2" t="s">
        <v>300</v>
      </c>
      <c r="D147" s="2" t="s">
        <v>3169</v>
      </c>
      <c r="E147" s="2" t="s">
        <v>3170</v>
      </c>
      <c r="F147" s="3">
        <v>871</v>
      </c>
      <c r="G147" s="3">
        <v>55</v>
      </c>
      <c r="H147" s="2" t="s">
        <v>3131</v>
      </c>
      <c r="I147" s="2" t="s">
        <v>3145</v>
      </c>
      <c r="J147" s="2" t="s">
        <v>3161</v>
      </c>
      <c r="K147" s="2" t="s">
        <v>3162</v>
      </c>
      <c r="L147" s="2">
        <v>2008</v>
      </c>
      <c r="M147" s="2" t="s">
        <v>3076</v>
      </c>
      <c r="N147" s="2" t="s">
        <v>3124</v>
      </c>
      <c r="O147" s="19" t="str">
        <f t="shared" si="5"/>
        <v>700</v>
      </c>
      <c r="P147">
        <f t="shared" si="4"/>
        <v>479.05</v>
      </c>
    </row>
    <row r="148" spans="1:16" ht="14.5" customHeight="1" x14ac:dyDescent="0.35">
      <c r="A148" s="2" t="s">
        <v>301</v>
      </c>
      <c r="B148" s="2" t="s">
        <v>302</v>
      </c>
      <c r="C148" s="2" t="s">
        <v>303</v>
      </c>
      <c r="D148" s="2" t="s">
        <v>3169</v>
      </c>
      <c r="E148" s="2" t="s">
        <v>3170</v>
      </c>
      <c r="F148" s="3">
        <v>85</v>
      </c>
      <c r="G148" s="3">
        <v>55</v>
      </c>
      <c r="H148" s="2" t="s">
        <v>3131</v>
      </c>
      <c r="I148" s="2" t="s">
        <v>3145</v>
      </c>
      <c r="J148" s="2" t="s">
        <v>3161</v>
      </c>
      <c r="K148" s="2" t="s">
        <v>3162</v>
      </c>
      <c r="L148" s="2">
        <v>2008</v>
      </c>
      <c r="M148" s="2" t="s">
        <v>3076</v>
      </c>
      <c r="N148" s="2" t="s">
        <v>3124</v>
      </c>
      <c r="O148" s="19" t="str">
        <f t="shared" si="5"/>
        <v>700</v>
      </c>
      <c r="P148">
        <f t="shared" si="4"/>
        <v>46.75</v>
      </c>
    </row>
    <row r="149" spans="1:16" ht="14.5" customHeight="1" x14ac:dyDescent="0.35">
      <c r="A149" s="2" t="s">
        <v>304</v>
      </c>
      <c r="B149" s="2" t="s">
        <v>305</v>
      </c>
      <c r="C149" s="2" t="s">
        <v>306</v>
      </c>
      <c r="D149" s="2" t="s">
        <v>3169</v>
      </c>
      <c r="E149" s="2" t="s">
        <v>3170</v>
      </c>
      <c r="F149" s="3">
        <v>200</v>
      </c>
      <c r="G149" s="3">
        <v>100</v>
      </c>
      <c r="H149" s="2" t="s">
        <v>3131</v>
      </c>
      <c r="I149" s="2" t="s">
        <v>3145</v>
      </c>
      <c r="J149" s="2" t="s">
        <v>3161</v>
      </c>
      <c r="K149" s="2" t="s">
        <v>3162</v>
      </c>
      <c r="L149" s="2">
        <v>2008</v>
      </c>
      <c r="M149" s="2" t="s">
        <v>3076</v>
      </c>
      <c r="N149" s="2" t="s">
        <v>3124</v>
      </c>
      <c r="O149" s="19" t="str">
        <f t="shared" si="5"/>
        <v>700</v>
      </c>
      <c r="P149">
        <f t="shared" si="4"/>
        <v>200</v>
      </c>
    </row>
    <row r="150" spans="1:16" ht="14.5" customHeight="1" x14ac:dyDescent="0.35">
      <c r="A150" s="2" t="s">
        <v>304</v>
      </c>
      <c r="B150" s="2" t="s">
        <v>305</v>
      </c>
      <c r="C150" s="2" t="s">
        <v>307</v>
      </c>
      <c r="D150" s="2" t="s">
        <v>3169</v>
      </c>
      <c r="E150" s="2" t="s">
        <v>3170</v>
      </c>
      <c r="F150" s="3">
        <v>449</v>
      </c>
      <c r="G150" s="3">
        <v>100</v>
      </c>
      <c r="H150" s="2" t="s">
        <v>3131</v>
      </c>
      <c r="I150" s="2" t="s">
        <v>3145</v>
      </c>
      <c r="J150" s="2" t="s">
        <v>3161</v>
      </c>
      <c r="K150" s="2" t="s">
        <v>3162</v>
      </c>
      <c r="L150" s="2">
        <v>2008</v>
      </c>
      <c r="M150" s="2" t="s">
        <v>3076</v>
      </c>
      <c r="N150" s="2" t="s">
        <v>3124</v>
      </c>
      <c r="O150" s="19" t="str">
        <f t="shared" si="5"/>
        <v>700</v>
      </c>
      <c r="P150">
        <f t="shared" si="4"/>
        <v>449</v>
      </c>
    </row>
    <row r="151" spans="1:16" ht="14.5" customHeight="1" x14ac:dyDescent="0.35">
      <c r="A151" s="2" t="s">
        <v>308</v>
      </c>
      <c r="B151" s="2" t="s">
        <v>309</v>
      </c>
      <c r="C151" s="2" t="s">
        <v>310</v>
      </c>
      <c r="D151" s="2" t="s">
        <v>3169</v>
      </c>
      <c r="E151" s="2" t="s">
        <v>3170</v>
      </c>
      <c r="F151" s="3">
        <v>2860</v>
      </c>
      <c r="G151" s="3">
        <v>100</v>
      </c>
      <c r="H151" s="2" t="s">
        <v>3131</v>
      </c>
      <c r="I151" s="2" t="s">
        <v>3145</v>
      </c>
      <c r="J151" s="2" t="s">
        <v>3161</v>
      </c>
      <c r="K151" s="2" t="s">
        <v>3162</v>
      </c>
      <c r="L151" s="2">
        <v>2008</v>
      </c>
      <c r="M151" s="2" t="s">
        <v>3076</v>
      </c>
      <c r="N151" s="2" t="s">
        <v>3124</v>
      </c>
      <c r="O151" s="19" t="str">
        <f t="shared" si="5"/>
        <v>700</v>
      </c>
      <c r="P151">
        <f t="shared" si="4"/>
        <v>2860</v>
      </c>
    </row>
    <row r="152" spans="1:16" ht="14.5" customHeight="1" x14ac:dyDescent="0.35">
      <c r="A152" s="2" t="s">
        <v>311</v>
      </c>
      <c r="B152" s="2" t="s">
        <v>312</v>
      </c>
      <c r="C152" s="2" t="s">
        <v>313</v>
      </c>
      <c r="D152" s="2" t="s">
        <v>3169</v>
      </c>
      <c r="E152" s="2" t="s">
        <v>3170</v>
      </c>
      <c r="F152" s="3">
        <v>245366</v>
      </c>
      <c r="G152" s="3">
        <v>100</v>
      </c>
      <c r="H152" s="2" t="s">
        <v>3131</v>
      </c>
      <c r="I152" s="2" t="s">
        <v>3145</v>
      </c>
      <c r="J152" s="2" t="s">
        <v>3161</v>
      </c>
      <c r="K152" s="2" t="s">
        <v>3162</v>
      </c>
      <c r="L152" s="2">
        <v>2008</v>
      </c>
      <c r="M152" s="2" t="s">
        <v>3076</v>
      </c>
      <c r="N152" s="2" t="s">
        <v>3124</v>
      </c>
      <c r="O152" s="19" t="str">
        <f t="shared" si="5"/>
        <v>700</v>
      </c>
      <c r="P152">
        <f t="shared" si="4"/>
        <v>245366</v>
      </c>
    </row>
    <row r="153" spans="1:16" ht="14.5" customHeight="1" x14ac:dyDescent="0.35">
      <c r="A153" s="2" t="s">
        <v>314</v>
      </c>
      <c r="B153" s="2" t="s">
        <v>315</v>
      </c>
      <c r="C153" s="2" t="s">
        <v>316</v>
      </c>
      <c r="D153" s="2" t="s">
        <v>3169</v>
      </c>
      <c r="E153" s="2" t="s">
        <v>3170</v>
      </c>
      <c r="F153" s="3">
        <v>7080</v>
      </c>
      <c r="G153" s="3">
        <v>100</v>
      </c>
      <c r="H153" s="2" t="s">
        <v>3131</v>
      </c>
      <c r="I153" s="2" t="s">
        <v>3145</v>
      </c>
      <c r="J153" s="2" t="s">
        <v>3161</v>
      </c>
      <c r="K153" s="2" t="s">
        <v>3162</v>
      </c>
      <c r="L153" s="2">
        <v>2008</v>
      </c>
      <c r="M153" s="2" t="s">
        <v>3076</v>
      </c>
      <c r="N153" s="2" t="s">
        <v>3124</v>
      </c>
      <c r="O153" s="19" t="str">
        <f t="shared" si="5"/>
        <v>700</v>
      </c>
      <c r="P153">
        <f t="shared" si="4"/>
        <v>7080</v>
      </c>
    </row>
    <row r="154" spans="1:16" ht="14.5" customHeight="1" x14ac:dyDescent="0.35">
      <c r="A154" s="2" t="s">
        <v>317</v>
      </c>
      <c r="B154" s="2" t="s">
        <v>318</v>
      </c>
      <c r="C154" s="2" t="s">
        <v>319</v>
      </c>
      <c r="D154" s="2" t="s">
        <v>3169</v>
      </c>
      <c r="E154" s="2" t="s">
        <v>3170</v>
      </c>
      <c r="F154" s="3">
        <v>2801</v>
      </c>
      <c r="G154" s="3">
        <v>100</v>
      </c>
      <c r="H154" s="2" t="s">
        <v>3132</v>
      </c>
      <c r="I154" s="2" t="s">
        <v>3146</v>
      </c>
      <c r="J154" s="2" t="s">
        <v>3161</v>
      </c>
      <c r="K154" s="2" t="s">
        <v>3162</v>
      </c>
      <c r="L154" s="2">
        <v>2008</v>
      </c>
      <c r="M154" s="2" t="s">
        <v>3077</v>
      </c>
      <c r="N154" s="2" t="s">
        <v>3125</v>
      </c>
      <c r="O154" s="19" t="str">
        <f t="shared" si="5"/>
        <v>700</v>
      </c>
      <c r="P154">
        <f t="shared" si="4"/>
        <v>2801</v>
      </c>
    </row>
    <row r="155" spans="1:16" ht="14.5" customHeight="1" x14ac:dyDescent="0.35">
      <c r="A155" s="2" t="s">
        <v>320</v>
      </c>
      <c r="B155" s="2" t="s">
        <v>321</v>
      </c>
      <c r="C155" s="2" t="s">
        <v>322</v>
      </c>
      <c r="D155" s="2" t="s">
        <v>3169</v>
      </c>
      <c r="E155" s="2" t="s">
        <v>3170</v>
      </c>
      <c r="F155" s="3">
        <v>550</v>
      </c>
      <c r="G155" s="3">
        <v>55</v>
      </c>
      <c r="H155" s="2" t="s">
        <v>3134</v>
      </c>
      <c r="I155" s="2" t="s">
        <v>3148</v>
      </c>
      <c r="J155" s="2" t="s">
        <v>3161</v>
      </c>
      <c r="K155" s="2" t="s">
        <v>3162</v>
      </c>
      <c r="L155" s="2">
        <v>2008</v>
      </c>
      <c r="M155" s="2" t="s">
        <v>3077</v>
      </c>
      <c r="N155" s="2" t="s">
        <v>3125</v>
      </c>
      <c r="O155" s="19" t="str">
        <f t="shared" si="5"/>
        <v>700</v>
      </c>
      <c r="P155">
        <f t="shared" si="4"/>
        <v>302.5</v>
      </c>
    </row>
    <row r="156" spans="1:16" ht="14.5" customHeight="1" x14ac:dyDescent="0.35">
      <c r="A156" s="2" t="s">
        <v>323</v>
      </c>
      <c r="B156" s="2" t="s">
        <v>324</v>
      </c>
      <c r="C156" s="2" t="s">
        <v>325</v>
      </c>
      <c r="D156" s="2" t="s">
        <v>3169</v>
      </c>
      <c r="E156" s="2" t="s">
        <v>3170</v>
      </c>
      <c r="F156" s="3">
        <v>17102</v>
      </c>
      <c r="G156" s="3">
        <v>57.166738310169002</v>
      </c>
      <c r="H156" s="2" t="s">
        <v>3129</v>
      </c>
      <c r="I156" s="2" t="s">
        <v>3143</v>
      </c>
      <c r="J156" s="2" t="s">
        <v>3161</v>
      </c>
      <c r="K156" s="2" t="s">
        <v>3162</v>
      </c>
      <c r="L156" s="2">
        <v>2008</v>
      </c>
      <c r="M156" s="2" t="s">
        <v>3077</v>
      </c>
      <c r="N156" s="2" t="s">
        <v>3125</v>
      </c>
      <c r="O156" s="19" t="str">
        <f t="shared" si="5"/>
        <v>700</v>
      </c>
      <c r="P156">
        <f t="shared" si="4"/>
        <v>9776.6555858051033</v>
      </c>
    </row>
    <row r="157" spans="1:16" ht="14.5" customHeight="1" x14ac:dyDescent="0.35">
      <c r="A157" s="2" t="s">
        <v>323</v>
      </c>
      <c r="B157" s="2" t="s">
        <v>324</v>
      </c>
      <c r="C157" s="2" t="s">
        <v>325</v>
      </c>
      <c r="D157" s="2" t="s">
        <v>3169</v>
      </c>
      <c r="E157" s="2" t="s">
        <v>3170</v>
      </c>
      <c r="F157" s="3">
        <v>17102</v>
      </c>
      <c r="G157" s="3">
        <v>0.69733008549499997</v>
      </c>
      <c r="H157" s="2" t="s">
        <v>3130</v>
      </c>
      <c r="I157" s="2" t="s">
        <v>3144</v>
      </c>
      <c r="J157" s="2" t="s">
        <v>3161</v>
      </c>
      <c r="K157" s="2" t="s">
        <v>3162</v>
      </c>
      <c r="L157" s="2">
        <v>2008</v>
      </c>
      <c r="M157" s="2" t="s">
        <v>3077</v>
      </c>
      <c r="N157" s="2" t="s">
        <v>3125</v>
      </c>
      <c r="O157" s="19" t="str">
        <f t="shared" si="5"/>
        <v>700</v>
      </c>
      <c r="P157">
        <f t="shared" si="4"/>
        <v>119.25739122135491</v>
      </c>
    </row>
    <row r="158" spans="1:16" ht="14.5" customHeight="1" x14ac:dyDescent="0.35">
      <c r="A158" s="2" t="s">
        <v>323</v>
      </c>
      <c r="B158" s="2" t="s">
        <v>324</v>
      </c>
      <c r="C158" s="2" t="s">
        <v>325</v>
      </c>
      <c r="D158" s="2" t="s">
        <v>3169</v>
      </c>
      <c r="E158" s="2" t="s">
        <v>3170</v>
      </c>
      <c r="F158" s="3">
        <v>17102</v>
      </c>
      <c r="G158" s="3">
        <v>17.619525242394001</v>
      </c>
      <c r="H158" s="2" t="s">
        <v>3131</v>
      </c>
      <c r="I158" s="2" t="s">
        <v>3145</v>
      </c>
      <c r="J158" s="2" t="s">
        <v>3161</v>
      </c>
      <c r="K158" s="2" t="s">
        <v>3162</v>
      </c>
      <c r="L158" s="2">
        <v>2008</v>
      </c>
      <c r="M158" s="2" t="s">
        <v>3077</v>
      </c>
      <c r="N158" s="2" t="s">
        <v>3125</v>
      </c>
      <c r="O158" s="19" t="str">
        <f t="shared" si="5"/>
        <v>700</v>
      </c>
      <c r="P158">
        <f t="shared" si="4"/>
        <v>3013.2912069542222</v>
      </c>
    </row>
    <row r="159" spans="1:16" ht="14.5" customHeight="1" x14ac:dyDescent="0.35">
      <c r="A159" s="2" t="s">
        <v>323</v>
      </c>
      <c r="B159" s="2" t="s">
        <v>324</v>
      </c>
      <c r="C159" s="2" t="s">
        <v>325</v>
      </c>
      <c r="D159" s="2" t="s">
        <v>3169</v>
      </c>
      <c r="E159" s="2" t="s">
        <v>3170</v>
      </c>
      <c r="F159" s="3">
        <v>17102</v>
      </c>
      <c r="G159" s="3">
        <v>24.516406361943002</v>
      </c>
      <c r="H159" s="2" t="s">
        <v>3141</v>
      </c>
      <c r="I159" s="2" t="s">
        <v>3155</v>
      </c>
      <c r="J159" s="2" t="s">
        <v>3161</v>
      </c>
      <c r="K159" s="2" t="s">
        <v>3162</v>
      </c>
      <c r="L159" s="2">
        <v>2008</v>
      </c>
      <c r="M159" s="2" t="s">
        <v>3077</v>
      </c>
      <c r="N159" s="2" t="s">
        <v>3125</v>
      </c>
      <c r="O159" s="19" t="str">
        <f t="shared" si="5"/>
        <v>700</v>
      </c>
      <c r="P159">
        <f t="shared" si="4"/>
        <v>4192.7958160194921</v>
      </c>
    </row>
    <row r="160" spans="1:16" ht="14.5" customHeight="1" x14ac:dyDescent="0.35">
      <c r="A160" s="2" t="s">
        <v>326</v>
      </c>
      <c r="B160" s="2" t="s">
        <v>327</v>
      </c>
      <c r="C160" s="2" t="s">
        <v>328</v>
      </c>
      <c r="D160" s="2" t="s">
        <v>3169</v>
      </c>
      <c r="E160" s="2" t="s">
        <v>3170</v>
      </c>
      <c r="F160" s="3">
        <v>321</v>
      </c>
      <c r="G160" s="3">
        <v>100</v>
      </c>
      <c r="H160" s="2" t="s">
        <v>3138</v>
      </c>
      <c r="I160" s="2" t="s">
        <v>3152</v>
      </c>
      <c r="J160" s="2" t="s">
        <v>3161</v>
      </c>
      <c r="K160" s="2" t="s">
        <v>3162</v>
      </c>
      <c r="L160" s="2">
        <v>2008</v>
      </c>
      <c r="M160" s="2" t="s">
        <v>3077</v>
      </c>
      <c r="N160" s="2" t="s">
        <v>3125</v>
      </c>
      <c r="O160" s="19" t="str">
        <f t="shared" si="5"/>
        <v>700</v>
      </c>
      <c r="P160">
        <f t="shared" si="4"/>
        <v>321</v>
      </c>
    </row>
    <row r="161" spans="1:16" ht="14.5" customHeight="1" x14ac:dyDescent="0.35">
      <c r="A161" s="2" t="s">
        <v>329</v>
      </c>
      <c r="B161" s="2" t="s">
        <v>330</v>
      </c>
      <c r="C161" s="2" t="s">
        <v>331</v>
      </c>
      <c r="D161" s="2" t="s">
        <v>3169</v>
      </c>
      <c r="E161" s="2" t="s">
        <v>3170</v>
      </c>
      <c r="F161" s="3">
        <v>555</v>
      </c>
      <c r="G161" s="3">
        <v>100</v>
      </c>
      <c r="H161" s="2" t="s">
        <v>3138</v>
      </c>
      <c r="I161" s="2" t="s">
        <v>3152</v>
      </c>
      <c r="J161" s="2" t="s">
        <v>3161</v>
      </c>
      <c r="K161" s="2" t="s">
        <v>3162</v>
      </c>
      <c r="L161" s="2">
        <v>2008</v>
      </c>
      <c r="M161" s="2" t="s">
        <v>3077</v>
      </c>
      <c r="N161" s="2" t="s">
        <v>3125</v>
      </c>
      <c r="O161" s="19" t="str">
        <f t="shared" si="5"/>
        <v>700</v>
      </c>
      <c r="P161">
        <f t="shared" si="4"/>
        <v>555</v>
      </c>
    </row>
    <row r="162" spans="1:16" ht="14.5" customHeight="1" x14ac:dyDescent="0.35">
      <c r="A162" s="2" t="s">
        <v>332</v>
      </c>
      <c r="B162" s="2" t="s">
        <v>333</v>
      </c>
      <c r="C162" s="2" t="s">
        <v>334</v>
      </c>
      <c r="D162" s="2" t="s">
        <v>3169</v>
      </c>
      <c r="E162" s="2" t="s">
        <v>3170</v>
      </c>
      <c r="F162" s="3">
        <v>44597</v>
      </c>
      <c r="G162" s="3">
        <v>15.585908197122</v>
      </c>
      <c r="H162" s="2" t="s">
        <v>3131</v>
      </c>
      <c r="I162" s="2" t="s">
        <v>3145</v>
      </c>
      <c r="J162" s="2" t="s">
        <v>3161</v>
      </c>
      <c r="K162" s="2" t="s">
        <v>3162</v>
      </c>
      <c r="L162" s="2">
        <v>2008</v>
      </c>
      <c r="M162" s="2" t="s">
        <v>3041</v>
      </c>
      <c r="N162" s="2" t="s">
        <v>3095</v>
      </c>
      <c r="O162" s="19" t="str">
        <f t="shared" si="5"/>
        <v>200</v>
      </c>
      <c r="P162">
        <f t="shared" si="4"/>
        <v>6950.8474786704992</v>
      </c>
    </row>
    <row r="163" spans="1:16" ht="14.5" customHeight="1" x14ac:dyDescent="0.35">
      <c r="A163" s="2" t="s">
        <v>332</v>
      </c>
      <c r="B163" s="2" t="s">
        <v>333</v>
      </c>
      <c r="C163" s="2" t="s">
        <v>334</v>
      </c>
      <c r="D163" s="2" t="s">
        <v>3169</v>
      </c>
      <c r="E163" s="2" t="s">
        <v>3170</v>
      </c>
      <c r="F163" s="3">
        <v>44597</v>
      </c>
      <c r="G163" s="3">
        <v>20.711525220114002</v>
      </c>
      <c r="H163" s="2" t="s">
        <v>3138</v>
      </c>
      <c r="I163" s="2" t="s">
        <v>3152</v>
      </c>
      <c r="J163" s="2" t="s">
        <v>3161</v>
      </c>
      <c r="K163" s="2" t="s">
        <v>3162</v>
      </c>
      <c r="L163" s="2">
        <v>2008</v>
      </c>
      <c r="M163" s="2" t="s">
        <v>3041</v>
      </c>
      <c r="N163" s="2" t="s">
        <v>3095</v>
      </c>
      <c r="O163" s="19" t="str">
        <f t="shared" si="5"/>
        <v>200</v>
      </c>
      <c r="P163">
        <f t="shared" si="4"/>
        <v>9236.7189024142408</v>
      </c>
    </row>
    <row r="164" spans="1:16" ht="14.5" customHeight="1" x14ac:dyDescent="0.35">
      <c r="A164" s="2" t="s">
        <v>332</v>
      </c>
      <c r="B164" s="2" t="s">
        <v>333</v>
      </c>
      <c r="C164" s="2" t="s">
        <v>334</v>
      </c>
      <c r="D164" s="2" t="s">
        <v>3169</v>
      </c>
      <c r="E164" s="2" t="s">
        <v>3170</v>
      </c>
      <c r="F164" s="3">
        <v>44597</v>
      </c>
      <c r="G164" s="3">
        <v>0.71753147094500003</v>
      </c>
      <c r="H164" s="2" t="s">
        <v>3139</v>
      </c>
      <c r="I164" s="2" t="s">
        <v>3153</v>
      </c>
      <c r="J164" s="2" t="s">
        <v>3161</v>
      </c>
      <c r="K164" s="2" t="s">
        <v>3162</v>
      </c>
      <c r="L164" s="2">
        <v>2008</v>
      </c>
      <c r="M164" s="2" t="s">
        <v>3041</v>
      </c>
      <c r="N164" s="2" t="s">
        <v>3095</v>
      </c>
      <c r="O164" s="19" t="str">
        <f t="shared" si="5"/>
        <v>200</v>
      </c>
      <c r="P164">
        <f t="shared" si="4"/>
        <v>319.99751009734166</v>
      </c>
    </row>
    <row r="165" spans="1:16" ht="14.5" customHeight="1" x14ac:dyDescent="0.35">
      <c r="A165" s="2" t="s">
        <v>332</v>
      </c>
      <c r="B165" s="2" t="s">
        <v>333</v>
      </c>
      <c r="C165" s="2" t="s">
        <v>334</v>
      </c>
      <c r="D165" s="2" t="s">
        <v>3169</v>
      </c>
      <c r="E165" s="2" t="s">
        <v>3170</v>
      </c>
      <c r="F165" s="3">
        <v>44597</v>
      </c>
      <c r="G165" s="3">
        <v>17.985035111818998</v>
      </c>
      <c r="H165" s="2" t="s">
        <v>3141</v>
      </c>
      <c r="I165" s="2" t="s">
        <v>3155</v>
      </c>
      <c r="J165" s="2" t="s">
        <v>3161</v>
      </c>
      <c r="K165" s="2" t="s">
        <v>3162</v>
      </c>
      <c r="L165" s="2">
        <v>2008</v>
      </c>
      <c r="M165" s="2" t="s">
        <v>3041</v>
      </c>
      <c r="N165" s="2" t="s">
        <v>3095</v>
      </c>
      <c r="O165" s="19" t="str">
        <f t="shared" si="5"/>
        <v>200</v>
      </c>
      <c r="P165">
        <f t="shared" si="4"/>
        <v>8020.7861088179188</v>
      </c>
    </row>
    <row r="166" spans="1:16" ht="14.5" customHeight="1" x14ac:dyDescent="0.35">
      <c r="A166" s="2" t="s">
        <v>198</v>
      </c>
      <c r="B166" s="2" t="s">
        <v>335</v>
      </c>
      <c r="C166" s="2" t="s">
        <v>336</v>
      </c>
      <c r="D166" s="2" t="s">
        <v>3169</v>
      </c>
      <c r="E166" s="2" t="s">
        <v>3170</v>
      </c>
      <c r="F166" s="3">
        <v>17943</v>
      </c>
      <c r="G166" s="3">
        <v>15.585908197122</v>
      </c>
      <c r="H166" s="2" t="s">
        <v>3131</v>
      </c>
      <c r="I166" s="2" t="s">
        <v>3145</v>
      </c>
      <c r="J166" s="2" t="s">
        <v>3161</v>
      </c>
      <c r="K166" s="2" t="s">
        <v>3162</v>
      </c>
      <c r="L166" s="2">
        <v>2008</v>
      </c>
      <c r="M166" s="2" t="s">
        <v>3041</v>
      </c>
      <c r="N166" s="2" t="s">
        <v>3095</v>
      </c>
      <c r="O166" s="19" t="str">
        <f t="shared" si="5"/>
        <v>200</v>
      </c>
      <c r="P166">
        <f t="shared" si="4"/>
        <v>2796.5795078096003</v>
      </c>
    </row>
    <row r="167" spans="1:16" ht="14.5" customHeight="1" x14ac:dyDescent="0.35">
      <c r="A167" s="2" t="s">
        <v>198</v>
      </c>
      <c r="B167" s="2" t="s">
        <v>335</v>
      </c>
      <c r="C167" s="2" t="s">
        <v>336</v>
      </c>
      <c r="D167" s="2" t="s">
        <v>3169</v>
      </c>
      <c r="E167" s="2" t="s">
        <v>3170</v>
      </c>
      <c r="F167" s="3">
        <v>17943</v>
      </c>
      <c r="G167" s="3">
        <v>20.711525220114002</v>
      </c>
      <c r="H167" s="2" t="s">
        <v>3138</v>
      </c>
      <c r="I167" s="2" t="s">
        <v>3152</v>
      </c>
      <c r="J167" s="2" t="s">
        <v>3161</v>
      </c>
      <c r="K167" s="2" t="s">
        <v>3162</v>
      </c>
      <c r="L167" s="2">
        <v>2008</v>
      </c>
      <c r="M167" s="2" t="s">
        <v>3041</v>
      </c>
      <c r="N167" s="2" t="s">
        <v>3095</v>
      </c>
      <c r="O167" s="19" t="str">
        <f t="shared" si="5"/>
        <v>200</v>
      </c>
      <c r="P167">
        <f t="shared" si="4"/>
        <v>3716.2689702450552</v>
      </c>
    </row>
    <row r="168" spans="1:16" ht="14.5" customHeight="1" x14ac:dyDescent="0.35">
      <c r="A168" s="2" t="s">
        <v>198</v>
      </c>
      <c r="B168" s="2" t="s">
        <v>335</v>
      </c>
      <c r="C168" s="2" t="s">
        <v>336</v>
      </c>
      <c r="D168" s="2" t="s">
        <v>3169</v>
      </c>
      <c r="E168" s="2" t="s">
        <v>3170</v>
      </c>
      <c r="F168" s="3">
        <v>17943</v>
      </c>
      <c r="G168" s="3">
        <v>0.71753147094500003</v>
      </c>
      <c r="H168" s="2" t="s">
        <v>3139</v>
      </c>
      <c r="I168" s="2" t="s">
        <v>3153</v>
      </c>
      <c r="J168" s="2" t="s">
        <v>3161</v>
      </c>
      <c r="K168" s="2" t="s">
        <v>3162</v>
      </c>
      <c r="L168" s="2">
        <v>2008</v>
      </c>
      <c r="M168" s="2" t="s">
        <v>3041</v>
      </c>
      <c r="N168" s="2" t="s">
        <v>3095</v>
      </c>
      <c r="O168" s="19" t="str">
        <f t="shared" si="5"/>
        <v>200</v>
      </c>
      <c r="P168">
        <f t="shared" si="4"/>
        <v>128.74667183166136</v>
      </c>
    </row>
    <row r="169" spans="1:16" ht="14.5" customHeight="1" x14ac:dyDescent="0.35">
      <c r="A169" s="2" t="s">
        <v>198</v>
      </c>
      <c r="B169" s="2" t="s">
        <v>335</v>
      </c>
      <c r="C169" s="2" t="s">
        <v>336</v>
      </c>
      <c r="D169" s="2" t="s">
        <v>3169</v>
      </c>
      <c r="E169" s="2" t="s">
        <v>3170</v>
      </c>
      <c r="F169" s="3">
        <v>17943</v>
      </c>
      <c r="G169" s="3">
        <v>17.985035111818998</v>
      </c>
      <c r="H169" s="2" t="s">
        <v>3141</v>
      </c>
      <c r="I169" s="2" t="s">
        <v>3155</v>
      </c>
      <c r="J169" s="2" t="s">
        <v>3161</v>
      </c>
      <c r="K169" s="2" t="s">
        <v>3162</v>
      </c>
      <c r="L169" s="2">
        <v>2008</v>
      </c>
      <c r="M169" s="2" t="s">
        <v>3041</v>
      </c>
      <c r="N169" s="2" t="s">
        <v>3095</v>
      </c>
      <c r="O169" s="19" t="str">
        <f t="shared" si="5"/>
        <v>200</v>
      </c>
      <c r="P169">
        <f t="shared" si="4"/>
        <v>3227.0548501136827</v>
      </c>
    </row>
    <row r="170" spans="1:16" ht="14.5" customHeight="1" x14ac:dyDescent="0.35">
      <c r="A170" s="2" t="s">
        <v>337</v>
      </c>
      <c r="B170" s="2" t="s">
        <v>338</v>
      </c>
      <c r="C170" s="2" t="s">
        <v>339</v>
      </c>
      <c r="D170" s="2" t="s">
        <v>3169</v>
      </c>
      <c r="E170" s="2" t="s">
        <v>3170</v>
      </c>
      <c r="F170" s="3">
        <v>7161</v>
      </c>
      <c r="G170" s="3">
        <v>55</v>
      </c>
      <c r="H170" s="2" t="s">
        <v>3138</v>
      </c>
      <c r="I170" s="2" t="s">
        <v>3152</v>
      </c>
      <c r="J170" s="2" t="s">
        <v>3161</v>
      </c>
      <c r="K170" s="2" t="s">
        <v>3162</v>
      </c>
      <c r="L170" s="2">
        <v>2008</v>
      </c>
      <c r="M170" s="2" t="s">
        <v>3041</v>
      </c>
      <c r="N170" s="2" t="s">
        <v>3095</v>
      </c>
      <c r="O170" s="19" t="str">
        <f t="shared" si="5"/>
        <v>200</v>
      </c>
      <c r="P170">
        <f t="shared" si="4"/>
        <v>3938.55</v>
      </c>
    </row>
    <row r="171" spans="1:16" ht="14.5" customHeight="1" x14ac:dyDescent="0.35">
      <c r="A171" s="2" t="s">
        <v>340</v>
      </c>
      <c r="B171" s="2" t="s">
        <v>341</v>
      </c>
      <c r="C171" s="2" t="s">
        <v>342</v>
      </c>
      <c r="D171" s="2" t="s">
        <v>3169</v>
      </c>
      <c r="E171" s="2" t="s">
        <v>3170</v>
      </c>
      <c r="F171" s="3">
        <v>5018</v>
      </c>
      <c r="G171" s="3">
        <v>55</v>
      </c>
      <c r="H171" s="2" t="s">
        <v>3138</v>
      </c>
      <c r="I171" s="2" t="s">
        <v>3152</v>
      </c>
      <c r="J171" s="2" t="s">
        <v>3161</v>
      </c>
      <c r="K171" s="2" t="s">
        <v>3162</v>
      </c>
      <c r="L171" s="2">
        <v>2008</v>
      </c>
      <c r="M171" s="2" t="s">
        <v>3041</v>
      </c>
      <c r="N171" s="2" t="s">
        <v>3095</v>
      </c>
      <c r="O171" s="19" t="str">
        <f t="shared" si="5"/>
        <v>200</v>
      </c>
      <c r="P171">
        <f t="shared" si="4"/>
        <v>2759.9</v>
      </c>
    </row>
    <row r="172" spans="1:16" ht="14.5" customHeight="1" x14ac:dyDescent="0.35">
      <c r="A172" s="2" t="s">
        <v>343</v>
      </c>
      <c r="B172" s="2" t="s">
        <v>344</v>
      </c>
      <c r="C172" s="2" t="s">
        <v>345</v>
      </c>
      <c r="D172" s="2" t="s">
        <v>3169</v>
      </c>
      <c r="E172" s="2" t="s">
        <v>3170</v>
      </c>
      <c r="F172" s="3">
        <v>1336</v>
      </c>
      <c r="G172" s="3">
        <v>55</v>
      </c>
      <c r="H172" s="2" t="s">
        <v>3139</v>
      </c>
      <c r="I172" s="2" t="s">
        <v>3153</v>
      </c>
      <c r="J172" s="2" t="s">
        <v>3161</v>
      </c>
      <c r="K172" s="2" t="s">
        <v>3162</v>
      </c>
      <c r="L172" s="2">
        <v>2008</v>
      </c>
      <c r="M172" s="2" t="s">
        <v>3041</v>
      </c>
      <c r="N172" s="2" t="s">
        <v>3095</v>
      </c>
      <c r="O172" s="19" t="str">
        <f t="shared" si="5"/>
        <v>200</v>
      </c>
      <c r="P172">
        <f t="shared" si="4"/>
        <v>734.8</v>
      </c>
    </row>
    <row r="173" spans="1:16" ht="14.5" customHeight="1" x14ac:dyDescent="0.35">
      <c r="A173" s="2" t="s">
        <v>346</v>
      </c>
      <c r="B173" s="2" t="s">
        <v>347</v>
      </c>
      <c r="C173" s="2" t="s">
        <v>348</v>
      </c>
      <c r="D173" s="2" t="s">
        <v>3169</v>
      </c>
      <c r="E173" s="2" t="s">
        <v>3170</v>
      </c>
      <c r="F173" s="3">
        <v>3301</v>
      </c>
      <c r="G173" s="3">
        <v>55</v>
      </c>
      <c r="H173" s="2" t="s">
        <v>3131</v>
      </c>
      <c r="I173" s="2" t="s">
        <v>3145</v>
      </c>
      <c r="J173" s="2" t="s">
        <v>3161</v>
      </c>
      <c r="K173" s="2" t="s">
        <v>3162</v>
      </c>
      <c r="L173" s="2">
        <v>2008</v>
      </c>
      <c r="M173" s="2" t="s">
        <v>3041</v>
      </c>
      <c r="N173" s="2" t="s">
        <v>3095</v>
      </c>
      <c r="O173" s="19" t="str">
        <f t="shared" si="5"/>
        <v>200</v>
      </c>
      <c r="P173">
        <f t="shared" si="4"/>
        <v>1815.55</v>
      </c>
    </row>
    <row r="174" spans="1:16" ht="14.5" customHeight="1" x14ac:dyDescent="0.35">
      <c r="A174" s="2" t="s">
        <v>349</v>
      </c>
      <c r="B174" s="2" t="s">
        <v>350</v>
      </c>
      <c r="C174" s="2" t="s">
        <v>351</v>
      </c>
      <c r="D174" s="2" t="s">
        <v>3169</v>
      </c>
      <c r="E174" s="2" t="s">
        <v>3170</v>
      </c>
      <c r="F174" s="3">
        <v>1344</v>
      </c>
      <c r="G174" s="3">
        <v>55</v>
      </c>
      <c r="H174" s="2" t="s">
        <v>3131</v>
      </c>
      <c r="I174" s="2" t="s">
        <v>3145</v>
      </c>
      <c r="J174" s="2" t="s">
        <v>3161</v>
      </c>
      <c r="K174" s="2" t="s">
        <v>3162</v>
      </c>
      <c r="L174" s="2">
        <v>2008</v>
      </c>
      <c r="M174" s="2" t="s">
        <v>3041</v>
      </c>
      <c r="N174" s="2" t="s">
        <v>3095</v>
      </c>
      <c r="O174" s="19" t="str">
        <f t="shared" si="5"/>
        <v>200</v>
      </c>
      <c r="P174">
        <f t="shared" si="4"/>
        <v>739.2</v>
      </c>
    </row>
    <row r="175" spans="1:16" ht="14.5" customHeight="1" x14ac:dyDescent="0.35">
      <c r="A175" s="2" t="s">
        <v>352</v>
      </c>
      <c r="B175" s="2" t="s">
        <v>353</v>
      </c>
      <c r="C175" s="2" t="s">
        <v>354</v>
      </c>
      <c r="D175" s="2" t="s">
        <v>3169</v>
      </c>
      <c r="E175" s="2" t="s">
        <v>3170</v>
      </c>
      <c r="F175" s="3">
        <v>1641</v>
      </c>
      <c r="G175" s="3">
        <v>55</v>
      </c>
      <c r="H175" s="2" t="s">
        <v>3131</v>
      </c>
      <c r="I175" s="2" t="s">
        <v>3145</v>
      </c>
      <c r="J175" s="2" t="s">
        <v>3161</v>
      </c>
      <c r="K175" s="2" t="s">
        <v>3162</v>
      </c>
      <c r="L175" s="2">
        <v>2008</v>
      </c>
      <c r="M175" s="2" t="s">
        <v>3041</v>
      </c>
      <c r="N175" s="2" t="s">
        <v>3095</v>
      </c>
      <c r="O175" s="19" t="str">
        <f t="shared" si="5"/>
        <v>200</v>
      </c>
      <c r="P175">
        <f t="shared" si="4"/>
        <v>902.55</v>
      </c>
    </row>
    <row r="176" spans="1:16" ht="14.5" customHeight="1" x14ac:dyDescent="0.35">
      <c r="A176" s="2" t="s">
        <v>355</v>
      </c>
      <c r="B176" s="2" t="s">
        <v>356</v>
      </c>
      <c r="C176" s="2" t="s">
        <v>357</v>
      </c>
      <c r="D176" s="2" t="s">
        <v>3169</v>
      </c>
      <c r="E176" s="2" t="s">
        <v>3170</v>
      </c>
      <c r="F176" s="3">
        <v>1435</v>
      </c>
      <c r="G176" s="3">
        <v>55</v>
      </c>
      <c r="H176" s="2" t="s">
        <v>3131</v>
      </c>
      <c r="I176" s="2" t="s">
        <v>3145</v>
      </c>
      <c r="J176" s="2" t="s">
        <v>3161</v>
      </c>
      <c r="K176" s="2" t="s">
        <v>3162</v>
      </c>
      <c r="L176" s="2">
        <v>2008</v>
      </c>
      <c r="M176" s="2" t="s">
        <v>3041</v>
      </c>
      <c r="N176" s="2" t="s">
        <v>3095</v>
      </c>
      <c r="O176" s="19" t="str">
        <f t="shared" si="5"/>
        <v>200</v>
      </c>
      <c r="P176">
        <f t="shared" si="4"/>
        <v>789.25</v>
      </c>
    </row>
    <row r="177" spans="1:16" ht="14.5" customHeight="1" x14ac:dyDescent="0.35">
      <c r="A177" s="2" t="s">
        <v>358</v>
      </c>
      <c r="B177" s="2" t="s">
        <v>359</v>
      </c>
      <c r="C177" s="2" t="s">
        <v>360</v>
      </c>
      <c r="D177" s="2" t="s">
        <v>3169</v>
      </c>
      <c r="E177" s="2" t="s">
        <v>3170</v>
      </c>
      <c r="F177" s="3">
        <v>7385</v>
      </c>
      <c r="G177" s="3">
        <v>55</v>
      </c>
      <c r="H177" s="2" t="s">
        <v>3141</v>
      </c>
      <c r="I177" s="2" t="s">
        <v>3155</v>
      </c>
      <c r="J177" s="2" t="s">
        <v>3161</v>
      </c>
      <c r="K177" s="2" t="s">
        <v>3162</v>
      </c>
      <c r="L177" s="2">
        <v>2008</v>
      </c>
      <c r="M177" s="2" t="s">
        <v>3041</v>
      </c>
      <c r="N177" s="2" t="s">
        <v>3095</v>
      </c>
      <c r="O177" s="19" t="str">
        <f t="shared" si="5"/>
        <v>200</v>
      </c>
      <c r="P177">
        <f t="shared" si="4"/>
        <v>4061.75</v>
      </c>
    </row>
    <row r="178" spans="1:16" ht="14.5" customHeight="1" x14ac:dyDescent="0.35">
      <c r="A178" s="2" t="s">
        <v>361</v>
      </c>
      <c r="B178" s="2" t="s">
        <v>362</v>
      </c>
      <c r="C178" s="2" t="s">
        <v>363</v>
      </c>
      <c r="D178" s="2" t="s">
        <v>3169</v>
      </c>
      <c r="E178" s="2" t="s">
        <v>3170</v>
      </c>
      <c r="F178" s="3">
        <v>3465</v>
      </c>
      <c r="G178" s="3">
        <v>55</v>
      </c>
      <c r="H178" s="2" t="s">
        <v>3141</v>
      </c>
      <c r="I178" s="2" t="s">
        <v>3155</v>
      </c>
      <c r="J178" s="2" t="s">
        <v>3161</v>
      </c>
      <c r="K178" s="2" t="s">
        <v>3162</v>
      </c>
      <c r="L178" s="2">
        <v>2008</v>
      </c>
      <c r="M178" s="2" t="s">
        <v>3041</v>
      </c>
      <c r="N178" s="2" t="s">
        <v>3095</v>
      </c>
      <c r="O178" s="19" t="str">
        <f t="shared" si="5"/>
        <v>200</v>
      </c>
      <c r="P178">
        <f t="shared" si="4"/>
        <v>1905.75</v>
      </c>
    </row>
    <row r="179" spans="1:16" ht="14.5" customHeight="1" x14ac:dyDescent="0.35">
      <c r="A179" s="2" t="s">
        <v>364</v>
      </c>
      <c r="B179" s="2" t="s">
        <v>365</v>
      </c>
      <c r="C179" s="2" t="s">
        <v>366</v>
      </c>
      <c r="D179" s="2" t="s">
        <v>3169</v>
      </c>
      <c r="E179" s="2" t="s">
        <v>3170</v>
      </c>
      <c r="F179" s="3">
        <v>5143</v>
      </c>
      <c r="G179" s="3">
        <v>55</v>
      </c>
      <c r="H179" s="2" t="s">
        <v>3138</v>
      </c>
      <c r="I179" s="2" t="s">
        <v>3152</v>
      </c>
      <c r="J179" s="2" t="s">
        <v>3161</v>
      </c>
      <c r="K179" s="2" t="s">
        <v>3162</v>
      </c>
      <c r="L179" s="2">
        <v>2008</v>
      </c>
      <c r="M179" s="2" t="s">
        <v>3041</v>
      </c>
      <c r="N179" s="2" t="s">
        <v>3095</v>
      </c>
      <c r="O179" s="19" t="str">
        <f t="shared" si="5"/>
        <v>200</v>
      </c>
      <c r="P179">
        <f t="shared" si="4"/>
        <v>2828.65</v>
      </c>
    </row>
    <row r="180" spans="1:16" ht="14.5" customHeight="1" x14ac:dyDescent="0.35">
      <c r="A180" s="2" t="s">
        <v>367</v>
      </c>
      <c r="B180" s="2" t="s">
        <v>368</v>
      </c>
      <c r="C180" s="2" t="s">
        <v>369</v>
      </c>
      <c r="D180" s="2" t="s">
        <v>3169</v>
      </c>
      <c r="E180" s="2" t="s">
        <v>3170</v>
      </c>
      <c r="F180" s="3">
        <v>4260</v>
      </c>
      <c r="G180" s="3">
        <v>55</v>
      </c>
      <c r="H180" s="2" t="s">
        <v>3138</v>
      </c>
      <c r="I180" s="2" t="s">
        <v>3152</v>
      </c>
      <c r="J180" s="2" t="s">
        <v>3161</v>
      </c>
      <c r="K180" s="2" t="s">
        <v>3162</v>
      </c>
      <c r="L180" s="2">
        <v>2008</v>
      </c>
      <c r="M180" s="2" t="s">
        <v>3041</v>
      </c>
      <c r="N180" s="2" t="s">
        <v>3095</v>
      </c>
      <c r="O180" s="19" t="str">
        <f t="shared" si="5"/>
        <v>200</v>
      </c>
      <c r="P180">
        <f t="shared" si="4"/>
        <v>2343</v>
      </c>
    </row>
    <row r="181" spans="1:16" ht="14.5" customHeight="1" x14ac:dyDescent="0.35">
      <c r="A181" s="2" t="s">
        <v>370</v>
      </c>
      <c r="B181" s="2" t="s">
        <v>371</v>
      </c>
      <c r="C181" s="2" t="s">
        <v>372</v>
      </c>
      <c r="D181" s="2" t="s">
        <v>3169</v>
      </c>
      <c r="E181" s="2" t="s">
        <v>3170</v>
      </c>
      <c r="F181" s="3">
        <v>1316</v>
      </c>
      <c r="G181" s="3">
        <v>55</v>
      </c>
      <c r="H181" s="2" t="s">
        <v>3138</v>
      </c>
      <c r="I181" s="2" t="s">
        <v>3152</v>
      </c>
      <c r="J181" s="2" t="s">
        <v>3161</v>
      </c>
      <c r="K181" s="2" t="s">
        <v>3162</v>
      </c>
      <c r="L181" s="2">
        <v>2008</v>
      </c>
      <c r="M181" s="2" t="s">
        <v>3041</v>
      </c>
      <c r="N181" s="2" t="s">
        <v>3095</v>
      </c>
      <c r="O181" s="19" t="str">
        <f t="shared" si="5"/>
        <v>200</v>
      </c>
      <c r="P181">
        <f t="shared" si="4"/>
        <v>723.8</v>
      </c>
    </row>
    <row r="182" spans="1:16" ht="14.5" customHeight="1" x14ac:dyDescent="0.35">
      <c r="A182" s="2" t="s">
        <v>373</v>
      </c>
      <c r="B182" s="2" t="s">
        <v>374</v>
      </c>
      <c r="C182" s="2" t="s">
        <v>375</v>
      </c>
      <c r="D182" s="2" t="s">
        <v>3169</v>
      </c>
      <c r="E182" s="2" t="s">
        <v>3170</v>
      </c>
      <c r="F182" s="3">
        <v>40</v>
      </c>
      <c r="G182" s="3">
        <v>20</v>
      </c>
      <c r="H182" s="2" t="s">
        <v>3138</v>
      </c>
      <c r="I182" s="2" t="s">
        <v>3152</v>
      </c>
      <c r="J182" s="2" t="s">
        <v>3161</v>
      </c>
      <c r="K182" s="2" t="s">
        <v>3162</v>
      </c>
      <c r="L182" s="2">
        <v>2008</v>
      </c>
      <c r="M182" s="2" t="s">
        <v>3077</v>
      </c>
      <c r="N182" s="2" t="s">
        <v>3125</v>
      </c>
      <c r="O182" s="19" t="str">
        <f t="shared" si="5"/>
        <v>700</v>
      </c>
      <c r="P182">
        <f t="shared" si="4"/>
        <v>8</v>
      </c>
    </row>
    <row r="183" spans="1:16" ht="14.5" customHeight="1" x14ac:dyDescent="0.35">
      <c r="A183" s="2" t="s">
        <v>376</v>
      </c>
      <c r="B183" s="2" t="s">
        <v>377</v>
      </c>
      <c r="C183" s="2" t="s">
        <v>378</v>
      </c>
      <c r="D183" s="2" t="s">
        <v>3169</v>
      </c>
      <c r="E183" s="2" t="s">
        <v>3170</v>
      </c>
      <c r="F183" s="3">
        <v>4739</v>
      </c>
      <c r="G183" s="3">
        <v>20</v>
      </c>
      <c r="H183" s="2" t="s">
        <v>3138</v>
      </c>
      <c r="I183" s="2" t="s">
        <v>3152</v>
      </c>
      <c r="J183" s="2" t="s">
        <v>3161</v>
      </c>
      <c r="K183" s="2" t="s">
        <v>3162</v>
      </c>
      <c r="L183" s="2">
        <v>2008</v>
      </c>
      <c r="M183" s="2" t="s">
        <v>3057</v>
      </c>
      <c r="N183" s="2" t="s">
        <v>3107</v>
      </c>
      <c r="O183" s="19" t="str">
        <f t="shared" si="5"/>
        <v>300</v>
      </c>
      <c r="P183">
        <f t="shared" si="4"/>
        <v>947.8</v>
      </c>
    </row>
    <row r="184" spans="1:16" ht="14.5" customHeight="1" x14ac:dyDescent="0.35">
      <c r="A184" s="2" t="s">
        <v>379</v>
      </c>
      <c r="B184" s="2" t="s">
        <v>380</v>
      </c>
      <c r="C184" s="2" t="s">
        <v>381</v>
      </c>
      <c r="D184" s="2" t="s">
        <v>3169</v>
      </c>
      <c r="E184" s="2" t="s">
        <v>3170</v>
      </c>
      <c r="F184" s="3">
        <v>107</v>
      </c>
      <c r="G184" s="3">
        <v>20</v>
      </c>
      <c r="H184" s="2" t="s">
        <v>3138</v>
      </c>
      <c r="I184" s="2" t="s">
        <v>3152</v>
      </c>
      <c r="J184" s="2" t="s">
        <v>3161</v>
      </c>
      <c r="K184" s="2" t="s">
        <v>3162</v>
      </c>
      <c r="L184" s="2">
        <v>2008</v>
      </c>
      <c r="M184" s="2" t="s">
        <v>3057</v>
      </c>
      <c r="N184" s="2" t="s">
        <v>3107</v>
      </c>
      <c r="O184" s="19" t="str">
        <f t="shared" si="5"/>
        <v>300</v>
      </c>
      <c r="P184">
        <f t="shared" si="4"/>
        <v>21.4</v>
      </c>
    </row>
    <row r="185" spans="1:16" ht="14.5" customHeight="1" x14ac:dyDescent="0.35">
      <c r="A185" s="2" t="s">
        <v>382</v>
      </c>
      <c r="B185" s="2" t="s">
        <v>383</v>
      </c>
      <c r="C185" s="2" t="s">
        <v>384</v>
      </c>
      <c r="D185" s="2" t="s">
        <v>3169</v>
      </c>
      <c r="E185" s="2" t="s">
        <v>3170</v>
      </c>
      <c r="F185" s="3">
        <v>389</v>
      </c>
      <c r="G185" s="3">
        <v>55</v>
      </c>
      <c r="H185" s="2" t="s">
        <v>3138</v>
      </c>
      <c r="I185" s="2" t="s">
        <v>3152</v>
      </c>
      <c r="J185" s="2" t="s">
        <v>3161</v>
      </c>
      <c r="K185" s="2" t="s">
        <v>3162</v>
      </c>
      <c r="L185" s="2">
        <v>2008</v>
      </c>
      <c r="M185" s="2" t="s">
        <v>3042</v>
      </c>
      <c r="N185" s="2" t="s">
        <v>3096</v>
      </c>
      <c r="O185" s="19" t="str">
        <f t="shared" si="5"/>
        <v>200</v>
      </c>
      <c r="P185">
        <f t="shared" si="4"/>
        <v>213.95</v>
      </c>
    </row>
    <row r="186" spans="1:16" ht="14.5" customHeight="1" x14ac:dyDescent="0.35">
      <c r="A186" s="2" t="s">
        <v>385</v>
      </c>
      <c r="B186" s="2" t="s">
        <v>386</v>
      </c>
      <c r="C186" s="2" t="s">
        <v>387</v>
      </c>
      <c r="D186" s="2" t="s">
        <v>3169</v>
      </c>
      <c r="E186" s="2" t="s">
        <v>3170</v>
      </c>
      <c r="F186" s="3">
        <v>4148</v>
      </c>
      <c r="G186" s="3">
        <v>28.338014903857001</v>
      </c>
      <c r="H186" s="2" t="s">
        <v>3131</v>
      </c>
      <c r="I186" s="2" t="s">
        <v>3145</v>
      </c>
      <c r="J186" s="2" t="s">
        <v>3161</v>
      </c>
      <c r="K186" s="2" t="s">
        <v>3162</v>
      </c>
      <c r="L186" s="2">
        <v>2008</v>
      </c>
      <c r="M186" s="2" t="s">
        <v>3062</v>
      </c>
      <c r="N186" s="2" t="s">
        <v>3112</v>
      </c>
      <c r="O186" s="19" t="str">
        <f t="shared" si="5"/>
        <v>400</v>
      </c>
      <c r="P186">
        <f t="shared" si="4"/>
        <v>1175.4608582119884</v>
      </c>
    </row>
    <row r="187" spans="1:16" ht="14.5" customHeight="1" x14ac:dyDescent="0.35">
      <c r="A187" s="2" t="s">
        <v>385</v>
      </c>
      <c r="B187" s="2" t="s">
        <v>386</v>
      </c>
      <c r="C187" s="2" t="s">
        <v>387</v>
      </c>
      <c r="D187" s="2" t="s">
        <v>3169</v>
      </c>
      <c r="E187" s="2" t="s">
        <v>3170</v>
      </c>
      <c r="F187" s="3">
        <v>4148</v>
      </c>
      <c r="G187" s="3">
        <v>37.657318582026001</v>
      </c>
      <c r="H187" s="2" t="s">
        <v>3138</v>
      </c>
      <c r="I187" s="2" t="s">
        <v>3152</v>
      </c>
      <c r="J187" s="2" t="s">
        <v>3161</v>
      </c>
      <c r="K187" s="2" t="s">
        <v>3162</v>
      </c>
      <c r="L187" s="2">
        <v>2008</v>
      </c>
      <c r="M187" s="2" t="s">
        <v>3062</v>
      </c>
      <c r="N187" s="2" t="s">
        <v>3112</v>
      </c>
      <c r="O187" s="19" t="str">
        <f t="shared" si="5"/>
        <v>400</v>
      </c>
      <c r="P187">
        <f t="shared" si="4"/>
        <v>1562.0255747824385</v>
      </c>
    </row>
    <row r="188" spans="1:16" ht="14.5" customHeight="1" x14ac:dyDescent="0.35">
      <c r="A188" s="2" t="s">
        <v>385</v>
      </c>
      <c r="B188" s="2" t="s">
        <v>386</v>
      </c>
      <c r="C188" s="2" t="s">
        <v>387</v>
      </c>
      <c r="D188" s="2" t="s">
        <v>3169</v>
      </c>
      <c r="E188" s="2" t="s">
        <v>3170</v>
      </c>
      <c r="F188" s="3">
        <v>4148</v>
      </c>
      <c r="G188" s="3">
        <v>1.304602674446</v>
      </c>
      <c r="H188" s="2" t="s">
        <v>3139</v>
      </c>
      <c r="I188" s="2" t="s">
        <v>3153</v>
      </c>
      <c r="J188" s="2" t="s">
        <v>3161</v>
      </c>
      <c r="K188" s="2" t="s">
        <v>3162</v>
      </c>
      <c r="L188" s="2">
        <v>2008</v>
      </c>
      <c r="M188" s="2" t="s">
        <v>3062</v>
      </c>
      <c r="N188" s="2" t="s">
        <v>3112</v>
      </c>
      <c r="O188" s="19" t="str">
        <f t="shared" si="5"/>
        <v>400</v>
      </c>
      <c r="P188">
        <f t="shared" ref="P188:P243" si="6">F188*G188/100</f>
        <v>54.114918936020075</v>
      </c>
    </row>
    <row r="189" spans="1:16" ht="14.5" customHeight="1" x14ac:dyDescent="0.35">
      <c r="A189" s="2" t="s">
        <v>385</v>
      </c>
      <c r="B189" s="2" t="s">
        <v>386</v>
      </c>
      <c r="C189" s="2" t="s">
        <v>387</v>
      </c>
      <c r="D189" s="2" t="s">
        <v>3169</v>
      </c>
      <c r="E189" s="2" t="s">
        <v>3170</v>
      </c>
      <c r="F189" s="3">
        <v>4148</v>
      </c>
      <c r="G189" s="3">
        <v>32.700063839671998</v>
      </c>
      <c r="H189" s="2" t="s">
        <v>3141</v>
      </c>
      <c r="I189" s="2" t="s">
        <v>3155</v>
      </c>
      <c r="J189" s="2" t="s">
        <v>3161</v>
      </c>
      <c r="K189" s="2" t="s">
        <v>3162</v>
      </c>
      <c r="L189" s="2">
        <v>2008</v>
      </c>
      <c r="M189" s="2" t="s">
        <v>3062</v>
      </c>
      <c r="N189" s="2" t="s">
        <v>3112</v>
      </c>
      <c r="O189" s="19" t="str">
        <f t="shared" si="5"/>
        <v>400</v>
      </c>
      <c r="P189">
        <f t="shared" si="6"/>
        <v>1356.3986480695944</v>
      </c>
    </row>
    <row r="190" spans="1:16" ht="14.5" customHeight="1" x14ac:dyDescent="0.35">
      <c r="A190" s="2" t="s">
        <v>388</v>
      </c>
      <c r="B190" s="2" t="s">
        <v>389</v>
      </c>
      <c r="C190" s="2" t="s">
        <v>390</v>
      </c>
      <c r="D190" s="2" t="s">
        <v>3169</v>
      </c>
      <c r="E190" s="2" t="s">
        <v>3170</v>
      </c>
      <c r="F190" s="3">
        <v>461</v>
      </c>
      <c r="G190" s="3">
        <v>55</v>
      </c>
      <c r="H190" s="2" t="s">
        <v>3138</v>
      </c>
      <c r="I190" s="2" t="s">
        <v>3152</v>
      </c>
      <c r="J190" s="2" t="s">
        <v>3161</v>
      </c>
      <c r="K190" s="2" t="s">
        <v>3162</v>
      </c>
      <c r="L190" s="2">
        <v>2008</v>
      </c>
      <c r="M190" s="2" t="s">
        <v>3041</v>
      </c>
      <c r="N190" s="2" t="s">
        <v>3095</v>
      </c>
      <c r="O190" s="19" t="str">
        <f t="shared" si="5"/>
        <v>200</v>
      </c>
      <c r="P190">
        <f t="shared" si="6"/>
        <v>253.55</v>
      </c>
    </row>
    <row r="191" spans="1:16" ht="14.5" customHeight="1" x14ac:dyDescent="0.35">
      <c r="A191" s="2" t="s">
        <v>382</v>
      </c>
      <c r="B191" s="2" t="s">
        <v>391</v>
      </c>
      <c r="C191" s="2" t="s">
        <v>392</v>
      </c>
      <c r="D191" s="2" t="s">
        <v>3169</v>
      </c>
      <c r="E191" s="2" t="s">
        <v>3170</v>
      </c>
      <c r="F191" s="3">
        <v>110</v>
      </c>
      <c r="G191" s="3">
        <v>55</v>
      </c>
      <c r="H191" s="2" t="s">
        <v>3138</v>
      </c>
      <c r="I191" s="2" t="s">
        <v>3152</v>
      </c>
      <c r="J191" s="2" t="s">
        <v>3161</v>
      </c>
      <c r="K191" s="2" t="s">
        <v>3162</v>
      </c>
      <c r="L191" s="2">
        <v>2008</v>
      </c>
      <c r="M191" s="2" t="s">
        <v>3042</v>
      </c>
      <c r="N191" s="2" t="s">
        <v>3096</v>
      </c>
      <c r="O191" s="19" t="str">
        <f t="shared" si="5"/>
        <v>200</v>
      </c>
      <c r="P191">
        <f t="shared" si="6"/>
        <v>60.5</v>
      </c>
    </row>
    <row r="192" spans="1:16" ht="14.5" customHeight="1" x14ac:dyDescent="0.35">
      <c r="A192" s="2" t="s">
        <v>393</v>
      </c>
      <c r="B192" s="2" t="s">
        <v>394</v>
      </c>
      <c r="C192" s="2" t="s">
        <v>395</v>
      </c>
      <c r="D192" s="2" t="s">
        <v>3169</v>
      </c>
      <c r="E192" s="2" t="s">
        <v>3170</v>
      </c>
      <c r="F192" s="3">
        <v>4244</v>
      </c>
      <c r="G192" s="3">
        <v>100</v>
      </c>
      <c r="H192" s="2" t="s">
        <v>3138</v>
      </c>
      <c r="I192" s="2" t="s">
        <v>3152</v>
      </c>
      <c r="J192" s="2" t="s">
        <v>3161</v>
      </c>
      <c r="K192" s="2" t="s">
        <v>3162</v>
      </c>
      <c r="L192" s="2">
        <v>2008</v>
      </c>
      <c r="M192" s="2" t="s">
        <v>3062</v>
      </c>
      <c r="N192" s="2" t="s">
        <v>3112</v>
      </c>
      <c r="O192" s="19" t="str">
        <f t="shared" si="5"/>
        <v>400</v>
      </c>
      <c r="P192">
        <f t="shared" si="6"/>
        <v>4244</v>
      </c>
    </row>
    <row r="193" spans="1:16" ht="14.5" customHeight="1" x14ac:dyDescent="0.35">
      <c r="A193" s="2" t="s">
        <v>396</v>
      </c>
      <c r="B193" s="2" t="s">
        <v>396</v>
      </c>
      <c r="C193" s="2" t="s">
        <v>397</v>
      </c>
      <c r="D193" s="2" t="s">
        <v>3169</v>
      </c>
      <c r="E193" s="2" t="s">
        <v>3170</v>
      </c>
      <c r="F193" s="3">
        <v>58</v>
      </c>
      <c r="G193" s="3">
        <v>100</v>
      </c>
      <c r="H193" s="2" t="s">
        <v>3137</v>
      </c>
      <c r="I193" s="2" t="s">
        <v>3151</v>
      </c>
      <c r="J193" s="2" t="s">
        <v>3161</v>
      </c>
      <c r="K193" s="2" t="s">
        <v>3162</v>
      </c>
      <c r="L193" s="2">
        <v>2008</v>
      </c>
      <c r="M193" s="2" t="s">
        <v>3077</v>
      </c>
      <c r="N193" s="2" t="s">
        <v>3125</v>
      </c>
      <c r="O193" s="19" t="str">
        <f t="shared" si="5"/>
        <v>700</v>
      </c>
      <c r="P193">
        <f t="shared" si="6"/>
        <v>58</v>
      </c>
    </row>
    <row r="194" spans="1:16" ht="14.5" customHeight="1" x14ac:dyDescent="0.35">
      <c r="A194" s="2" t="s">
        <v>398</v>
      </c>
      <c r="B194" s="2" t="s">
        <v>399</v>
      </c>
      <c r="C194" s="2" t="s">
        <v>400</v>
      </c>
      <c r="D194" s="2" t="s">
        <v>3171</v>
      </c>
      <c r="E194" s="2" t="s">
        <v>3172</v>
      </c>
      <c r="F194" s="3">
        <v>277</v>
      </c>
      <c r="G194" s="3">
        <v>100</v>
      </c>
      <c r="H194" s="2" t="s">
        <v>3139</v>
      </c>
      <c r="I194" s="2" t="s">
        <v>3153</v>
      </c>
      <c r="J194" s="2" t="s">
        <v>3161</v>
      </c>
      <c r="K194" s="2" t="s">
        <v>3162</v>
      </c>
      <c r="L194" s="2">
        <v>2008</v>
      </c>
      <c r="M194" s="2" t="s">
        <v>3059</v>
      </c>
      <c r="N194" s="2" t="s">
        <v>3109</v>
      </c>
      <c r="O194" s="19" t="str">
        <f t="shared" si="5"/>
        <v>400</v>
      </c>
      <c r="P194">
        <f t="shared" si="6"/>
        <v>277</v>
      </c>
    </row>
    <row r="195" spans="1:16" ht="14.5" customHeight="1" x14ac:dyDescent="0.35">
      <c r="A195" s="2" t="s">
        <v>195</v>
      </c>
      <c r="B195" s="2" t="s">
        <v>401</v>
      </c>
      <c r="C195" s="2" t="s">
        <v>402</v>
      </c>
      <c r="D195" s="2" t="s">
        <v>3171</v>
      </c>
      <c r="E195" s="2" t="s">
        <v>3172</v>
      </c>
      <c r="F195" s="3">
        <v>3662</v>
      </c>
      <c r="G195" s="3">
        <v>55</v>
      </c>
      <c r="H195" s="2" t="s">
        <v>3139</v>
      </c>
      <c r="I195" s="2" t="s">
        <v>3153</v>
      </c>
      <c r="J195" s="2" t="s">
        <v>3161</v>
      </c>
      <c r="K195" s="2" t="s">
        <v>3162</v>
      </c>
      <c r="L195" s="2">
        <v>2008</v>
      </c>
      <c r="M195" s="2" t="s">
        <v>3041</v>
      </c>
      <c r="N195" s="2" t="s">
        <v>3095</v>
      </c>
      <c r="O195" s="19" t="str">
        <f t="shared" ref="O195:O258" si="7">LEFT(N195,1) &amp; "00"</f>
        <v>200</v>
      </c>
      <c r="P195">
        <f t="shared" si="6"/>
        <v>2014.1</v>
      </c>
    </row>
    <row r="196" spans="1:16" ht="14.5" customHeight="1" x14ac:dyDescent="0.35">
      <c r="A196" s="2" t="s">
        <v>403</v>
      </c>
      <c r="B196" s="2" t="s">
        <v>404</v>
      </c>
      <c r="C196" s="2" t="s">
        <v>405</v>
      </c>
      <c r="D196" s="2" t="s">
        <v>3171</v>
      </c>
      <c r="E196" s="2" t="s">
        <v>3172</v>
      </c>
      <c r="F196" s="3">
        <v>1779</v>
      </c>
      <c r="G196" s="3">
        <v>55</v>
      </c>
      <c r="H196" s="2" t="s">
        <v>3139</v>
      </c>
      <c r="I196" s="2" t="s">
        <v>3153</v>
      </c>
      <c r="J196" s="2" t="s">
        <v>3161</v>
      </c>
      <c r="K196" s="2" t="s">
        <v>3162</v>
      </c>
      <c r="L196" s="2">
        <v>2008</v>
      </c>
      <c r="M196" s="2" t="s">
        <v>3041</v>
      </c>
      <c r="N196" s="2" t="s">
        <v>3095</v>
      </c>
      <c r="O196" s="19" t="str">
        <f t="shared" si="7"/>
        <v>200</v>
      </c>
      <c r="P196">
        <f t="shared" si="6"/>
        <v>978.45</v>
      </c>
    </row>
    <row r="197" spans="1:16" ht="14.5" customHeight="1" x14ac:dyDescent="0.35">
      <c r="A197" s="2" t="s">
        <v>406</v>
      </c>
      <c r="B197" s="2" t="s">
        <v>407</v>
      </c>
      <c r="C197" s="2" t="s">
        <v>408</v>
      </c>
      <c r="D197" s="2" t="s">
        <v>3171</v>
      </c>
      <c r="E197" s="2" t="s">
        <v>3172</v>
      </c>
      <c r="F197" s="3">
        <v>4207</v>
      </c>
      <c r="G197" s="3">
        <v>55</v>
      </c>
      <c r="H197" s="2" t="s">
        <v>3139</v>
      </c>
      <c r="I197" s="2" t="s">
        <v>3153</v>
      </c>
      <c r="J197" s="2" t="s">
        <v>3161</v>
      </c>
      <c r="K197" s="2" t="s">
        <v>3162</v>
      </c>
      <c r="L197" s="2">
        <v>2008</v>
      </c>
      <c r="M197" s="2" t="s">
        <v>3041</v>
      </c>
      <c r="N197" s="2" t="s">
        <v>3095</v>
      </c>
      <c r="O197" s="19" t="str">
        <f t="shared" si="7"/>
        <v>200</v>
      </c>
      <c r="P197">
        <f t="shared" si="6"/>
        <v>2313.85</v>
      </c>
    </row>
    <row r="198" spans="1:16" ht="14.5" customHeight="1" x14ac:dyDescent="0.35">
      <c r="A198" s="2" t="s">
        <v>409</v>
      </c>
      <c r="B198" s="2" t="s">
        <v>410</v>
      </c>
      <c r="C198" s="2" t="s">
        <v>411</v>
      </c>
      <c r="D198" s="2" t="s">
        <v>3173</v>
      </c>
      <c r="E198" s="2" t="s">
        <v>3174</v>
      </c>
      <c r="F198" s="3">
        <v>103</v>
      </c>
      <c r="G198" s="3">
        <v>100</v>
      </c>
      <c r="H198" s="2" t="s">
        <v>3139</v>
      </c>
      <c r="I198" s="2" t="s">
        <v>3153</v>
      </c>
      <c r="J198" s="2" t="s">
        <v>3161</v>
      </c>
      <c r="K198" s="2" t="s">
        <v>3162</v>
      </c>
      <c r="L198" s="2">
        <v>2008</v>
      </c>
      <c r="M198" s="2" t="s">
        <v>3059</v>
      </c>
      <c r="N198" s="2" t="s">
        <v>3109</v>
      </c>
      <c r="O198" s="19" t="str">
        <f t="shared" si="7"/>
        <v>400</v>
      </c>
      <c r="P198">
        <f t="shared" si="6"/>
        <v>103</v>
      </c>
    </row>
    <row r="199" spans="1:16" ht="14.5" customHeight="1" x14ac:dyDescent="0.35">
      <c r="A199" s="2" t="s">
        <v>412</v>
      </c>
      <c r="B199" s="2" t="s">
        <v>413</v>
      </c>
      <c r="C199" s="2" t="s">
        <v>414</v>
      </c>
      <c r="D199" s="2" t="s">
        <v>3173</v>
      </c>
      <c r="E199" s="2" t="s">
        <v>3174</v>
      </c>
      <c r="F199" s="3">
        <v>500</v>
      </c>
      <c r="G199" s="3">
        <v>100</v>
      </c>
      <c r="H199" s="2" t="s">
        <v>3139</v>
      </c>
      <c r="I199" s="2" t="s">
        <v>3153</v>
      </c>
      <c r="J199" s="2" t="s">
        <v>3161</v>
      </c>
      <c r="K199" s="2" t="s">
        <v>3162</v>
      </c>
      <c r="L199" s="2">
        <v>2008</v>
      </c>
      <c r="M199" s="2" t="s">
        <v>3059</v>
      </c>
      <c r="N199" s="2" t="s">
        <v>3109</v>
      </c>
      <c r="O199" s="19" t="str">
        <f t="shared" si="7"/>
        <v>400</v>
      </c>
      <c r="P199">
        <f t="shared" si="6"/>
        <v>500</v>
      </c>
    </row>
    <row r="200" spans="1:16" ht="14.5" customHeight="1" x14ac:dyDescent="0.35">
      <c r="A200" s="2" t="s">
        <v>415</v>
      </c>
      <c r="B200" s="2" t="s">
        <v>416</v>
      </c>
      <c r="C200" s="2" t="s">
        <v>417</v>
      </c>
      <c r="D200" s="2" t="s">
        <v>3175</v>
      </c>
      <c r="E200" s="2" t="s">
        <v>3176</v>
      </c>
      <c r="F200" s="3">
        <v>3808</v>
      </c>
      <c r="G200" s="3">
        <v>1.2342436974790001</v>
      </c>
      <c r="H200" s="2" t="s">
        <v>3129</v>
      </c>
      <c r="I200" s="2" t="s">
        <v>3143</v>
      </c>
      <c r="J200" s="2" t="s">
        <v>3161</v>
      </c>
      <c r="K200" s="2" t="s">
        <v>3162</v>
      </c>
      <c r="L200" s="2">
        <v>2008</v>
      </c>
      <c r="M200" s="2" t="s">
        <v>3077</v>
      </c>
      <c r="N200" s="2" t="s">
        <v>3125</v>
      </c>
      <c r="O200" s="19" t="str">
        <f t="shared" si="7"/>
        <v>700</v>
      </c>
      <c r="P200">
        <f t="shared" si="6"/>
        <v>47.000000000000327</v>
      </c>
    </row>
    <row r="201" spans="1:16" ht="14.5" customHeight="1" x14ac:dyDescent="0.35">
      <c r="A201" s="2" t="s">
        <v>418</v>
      </c>
      <c r="B201" s="2" t="s">
        <v>419</v>
      </c>
      <c r="C201" s="2" t="s">
        <v>417</v>
      </c>
      <c r="D201" s="2" t="s">
        <v>3175</v>
      </c>
      <c r="E201" s="2" t="s">
        <v>3176</v>
      </c>
      <c r="F201" s="3">
        <v>3808</v>
      </c>
      <c r="G201" s="3">
        <v>93.513655462185</v>
      </c>
      <c r="H201" s="2" t="s">
        <v>3133</v>
      </c>
      <c r="I201" s="2" t="s">
        <v>3147</v>
      </c>
      <c r="J201" s="2" t="s">
        <v>3161</v>
      </c>
      <c r="K201" s="2" t="s">
        <v>3162</v>
      </c>
      <c r="L201" s="2">
        <v>2008</v>
      </c>
      <c r="M201" s="2" t="s">
        <v>3077</v>
      </c>
      <c r="N201" s="2" t="s">
        <v>3125</v>
      </c>
      <c r="O201" s="19" t="str">
        <f t="shared" si="7"/>
        <v>700</v>
      </c>
      <c r="P201">
        <f t="shared" si="6"/>
        <v>3561.0000000000045</v>
      </c>
    </row>
    <row r="202" spans="1:16" ht="14.5" customHeight="1" x14ac:dyDescent="0.35">
      <c r="A202" s="2" t="s">
        <v>420</v>
      </c>
      <c r="B202" s="2" t="s">
        <v>421</v>
      </c>
      <c r="C202" s="2" t="s">
        <v>417</v>
      </c>
      <c r="D202" s="2" t="s">
        <v>3175</v>
      </c>
      <c r="E202" s="2" t="s">
        <v>3176</v>
      </c>
      <c r="F202" s="3">
        <v>3808</v>
      </c>
      <c r="G202" s="3">
        <v>5.2521008403360003</v>
      </c>
      <c r="H202" s="2" t="s">
        <v>3139</v>
      </c>
      <c r="I202" s="2" t="s">
        <v>3153</v>
      </c>
      <c r="J202" s="2" t="s">
        <v>3161</v>
      </c>
      <c r="K202" s="2" t="s">
        <v>3162</v>
      </c>
      <c r="L202" s="2">
        <v>2008</v>
      </c>
      <c r="M202" s="2" t="s">
        <v>3077</v>
      </c>
      <c r="N202" s="2" t="s">
        <v>3125</v>
      </c>
      <c r="O202" s="19" t="str">
        <f t="shared" si="7"/>
        <v>700</v>
      </c>
      <c r="P202">
        <f t="shared" si="6"/>
        <v>199.99999999999491</v>
      </c>
    </row>
    <row r="203" spans="1:16" ht="14.5" customHeight="1" x14ac:dyDescent="0.35">
      <c r="A203" s="2" t="s">
        <v>422</v>
      </c>
      <c r="B203" s="2" t="s">
        <v>423</v>
      </c>
      <c r="C203" s="2" t="s">
        <v>424</v>
      </c>
      <c r="D203" s="2" t="s">
        <v>3175</v>
      </c>
      <c r="E203" s="2" t="s">
        <v>3176</v>
      </c>
      <c r="F203" s="3">
        <v>700</v>
      </c>
      <c r="G203" s="3">
        <v>100</v>
      </c>
      <c r="H203" s="2" t="s">
        <v>3139</v>
      </c>
      <c r="I203" s="2" t="s">
        <v>3153</v>
      </c>
      <c r="J203" s="2" t="s">
        <v>3161</v>
      </c>
      <c r="K203" s="2" t="s">
        <v>3162</v>
      </c>
      <c r="L203" s="2">
        <v>2008</v>
      </c>
      <c r="M203" s="2" t="s">
        <v>3078</v>
      </c>
      <c r="N203" s="2" t="s">
        <v>3126</v>
      </c>
      <c r="O203" s="19" t="str">
        <f t="shared" si="7"/>
        <v>700</v>
      </c>
      <c r="P203">
        <f t="shared" si="6"/>
        <v>700</v>
      </c>
    </row>
    <row r="204" spans="1:16" ht="14.5" customHeight="1" x14ac:dyDescent="0.35">
      <c r="A204" s="2" t="s">
        <v>425</v>
      </c>
      <c r="B204" s="2" t="s">
        <v>426</v>
      </c>
      <c r="C204" s="2" t="s">
        <v>427</v>
      </c>
      <c r="D204" s="2" t="s">
        <v>3175</v>
      </c>
      <c r="E204" s="2" t="s">
        <v>3176</v>
      </c>
      <c r="F204" s="3">
        <v>2650</v>
      </c>
      <c r="G204" s="3">
        <v>100</v>
      </c>
      <c r="H204" s="2" t="s">
        <v>3141</v>
      </c>
      <c r="I204" s="2" t="s">
        <v>3155</v>
      </c>
      <c r="J204" s="2" t="s">
        <v>3161</v>
      </c>
      <c r="K204" s="2" t="s">
        <v>3162</v>
      </c>
      <c r="L204" s="2">
        <v>2008</v>
      </c>
      <c r="M204" s="2" t="s">
        <v>3078</v>
      </c>
      <c r="N204" s="2" t="s">
        <v>3126</v>
      </c>
      <c r="O204" s="19" t="str">
        <f t="shared" si="7"/>
        <v>700</v>
      </c>
      <c r="P204">
        <f t="shared" si="6"/>
        <v>2650</v>
      </c>
    </row>
    <row r="205" spans="1:16" ht="14.5" customHeight="1" x14ac:dyDescent="0.35">
      <c r="A205" s="2" t="s">
        <v>428</v>
      </c>
      <c r="B205" s="2" t="s">
        <v>429</v>
      </c>
      <c r="C205" s="2" t="s">
        <v>430</v>
      </c>
      <c r="D205" s="2" t="s">
        <v>3175</v>
      </c>
      <c r="E205" s="2" t="s">
        <v>3176</v>
      </c>
      <c r="F205" s="3">
        <v>10100</v>
      </c>
      <c r="G205" s="3">
        <v>100</v>
      </c>
      <c r="H205" s="2" t="s">
        <v>3135</v>
      </c>
      <c r="I205" s="2" t="s">
        <v>3149</v>
      </c>
      <c r="J205" s="2" t="s">
        <v>3161</v>
      </c>
      <c r="K205" s="2" t="s">
        <v>3162</v>
      </c>
      <c r="L205" s="2">
        <v>2008</v>
      </c>
      <c r="M205" s="2" t="s">
        <v>3078</v>
      </c>
      <c r="N205" s="2" t="s">
        <v>3126</v>
      </c>
      <c r="O205" s="19" t="str">
        <f t="shared" si="7"/>
        <v>700</v>
      </c>
      <c r="P205">
        <f t="shared" si="6"/>
        <v>10100</v>
      </c>
    </row>
    <row r="206" spans="1:16" ht="14.5" customHeight="1" x14ac:dyDescent="0.35">
      <c r="A206" s="2" t="s">
        <v>431</v>
      </c>
      <c r="B206" s="2" t="s">
        <v>432</v>
      </c>
      <c r="C206" s="2" t="s">
        <v>433</v>
      </c>
      <c r="D206" s="2" t="s">
        <v>3175</v>
      </c>
      <c r="E206" s="2" t="s">
        <v>3176</v>
      </c>
      <c r="F206" s="3">
        <v>220</v>
      </c>
      <c r="G206" s="3">
        <v>55</v>
      </c>
      <c r="H206" s="2" t="s">
        <v>3139</v>
      </c>
      <c r="I206" s="2" t="s">
        <v>3153</v>
      </c>
      <c r="J206" s="2" t="s">
        <v>3161</v>
      </c>
      <c r="K206" s="2" t="s">
        <v>3162</v>
      </c>
      <c r="L206" s="2">
        <v>2008</v>
      </c>
      <c r="M206" s="2" t="s">
        <v>3077</v>
      </c>
      <c r="N206" s="2" t="s">
        <v>3125</v>
      </c>
      <c r="O206" s="19" t="str">
        <f t="shared" si="7"/>
        <v>700</v>
      </c>
      <c r="P206">
        <f t="shared" si="6"/>
        <v>121</v>
      </c>
    </row>
    <row r="207" spans="1:16" ht="14.5" customHeight="1" x14ac:dyDescent="0.35">
      <c r="A207" s="2" t="s">
        <v>434</v>
      </c>
      <c r="B207" s="2" t="s">
        <v>435</v>
      </c>
      <c r="C207" s="2" t="s">
        <v>436</v>
      </c>
      <c r="D207" s="2" t="s">
        <v>3175</v>
      </c>
      <c r="E207" s="2" t="s">
        <v>3176</v>
      </c>
      <c r="F207" s="3">
        <v>3600</v>
      </c>
      <c r="G207" s="3">
        <v>25</v>
      </c>
      <c r="H207" s="2" t="s">
        <v>3140</v>
      </c>
      <c r="I207" s="2" t="s">
        <v>3154</v>
      </c>
      <c r="J207" s="2" t="s">
        <v>3161</v>
      </c>
      <c r="K207" s="2" t="s">
        <v>3162</v>
      </c>
      <c r="L207" s="2">
        <v>2008</v>
      </c>
      <c r="M207" s="2" t="s">
        <v>3025</v>
      </c>
      <c r="N207" s="2" t="s">
        <v>3083</v>
      </c>
      <c r="O207" s="19" t="str">
        <f t="shared" si="7"/>
        <v>100</v>
      </c>
      <c r="P207">
        <f t="shared" si="6"/>
        <v>900</v>
      </c>
    </row>
    <row r="208" spans="1:16" ht="14.5" customHeight="1" x14ac:dyDescent="0.35">
      <c r="A208" s="2" t="s">
        <v>437</v>
      </c>
      <c r="B208" s="2" t="s">
        <v>438</v>
      </c>
      <c r="C208" s="2" t="s">
        <v>439</v>
      </c>
      <c r="D208" s="2" t="s">
        <v>3175</v>
      </c>
      <c r="E208" s="2" t="s">
        <v>3176</v>
      </c>
      <c r="F208" s="3">
        <v>7238</v>
      </c>
      <c r="G208" s="3">
        <v>43</v>
      </c>
      <c r="H208" s="2" t="s">
        <v>3139</v>
      </c>
      <c r="I208" s="2" t="s">
        <v>3153</v>
      </c>
      <c r="J208" s="2" t="s">
        <v>3161</v>
      </c>
      <c r="K208" s="2" t="s">
        <v>3162</v>
      </c>
      <c r="L208" s="2">
        <v>2008</v>
      </c>
      <c r="M208" s="2" t="s">
        <v>3078</v>
      </c>
      <c r="N208" s="2" t="s">
        <v>3126</v>
      </c>
      <c r="O208" s="19" t="str">
        <f t="shared" si="7"/>
        <v>700</v>
      </c>
      <c r="P208">
        <f t="shared" si="6"/>
        <v>3112.34</v>
      </c>
    </row>
    <row r="209" spans="1:16" ht="14.5" customHeight="1" x14ac:dyDescent="0.35">
      <c r="A209" s="2" t="s">
        <v>440</v>
      </c>
      <c r="B209" s="2" t="s">
        <v>441</v>
      </c>
      <c r="C209" s="2" t="s">
        <v>442</v>
      </c>
      <c r="D209" s="2" t="s">
        <v>3175</v>
      </c>
      <c r="E209" s="2" t="s">
        <v>3176</v>
      </c>
      <c r="F209" s="3">
        <v>3762</v>
      </c>
      <c r="G209" s="3">
        <v>100</v>
      </c>
      <c r="H209" s="2" t="s">
        <v>3139</v>
      </c>
      <c r="I209" s="2" t="s">
        <v>3153</v>
      </c>
      <c r="J209" s="2" t="s">
        <v>3161</v>
      </c>
      <c r="K209" s="2" t="s">
        <v>3162</v>
      </c>
      <c r="L209" s="2">
        <v>2008</v>
      </c>
      <c r="M209" s="2" t="s">
        <v>3078</v>
      </c>
      <c r="N209" s="2" t="s">
        <v>3126</v>
      </c>
      <c r="O209" s="19" t="str">
        <f t="shared" si="7"/>
        <v>700</v>
      </c>
      <c r="P209">
        <f t="shared" si="6"/>
        <v>3762</v>
      </c>
    </row>
    <row r="210" spans="1:16" ht="14.5" customHeight="1" x14ac:dyDescent="0.35">
      <c r="A210" s="2" t="s">
        <v>443</v>
      </c>
      <c r="B210" s="2" t="s">
        <v>444</v>
      </c>
      <c r="C210" s="2" t="s">
        <v>445</v>
      </c>
      <c r="D210" s="2" t="s">
        <v>3175</v>
      </c>
      <c r="E210" s="2" t="s">
        <v>3176</v>
      </c>
      <c r="F210" s="3">
        <v>6153</v>
      </c>
      <c r="G210" s="3">
        <v>3.796245168415</v>
      </c>
      <c r="H210" s="2" t="s">
        <v>3141</v>
      </c>
      <c r="I210" s="2" t="s">
        <v>3155</v>
      </c>
      <c r="J210" s="2" t="s">
        <v>3161</v>
      </c>
      <c r="K210" s="2" t="s">
        <v>3162</v>
      </c>
      <c r="L210" s="2">
        <v>2008</v>
      </c>
      <c r="M210" s="2" t="s">
        <v>3056</v>
      </c>
      <c r="N210" s="2" t="s">
        <v>3106</v>
      </c>
      <c r="O210" s="19" t="str">
        <f t="shared" si="7"/>
        <v>300</v>
      </c>
      <c r="P210">
        <f t="shared" si="6"/>
        <v>233.58296521257498</v>
      </c>
    </row>
    <row r="211" spans="1:16" ht="14.5" customHeight="1" x14ac:dyDescent="0.35">
      <c r="A211" s="2" t="s">
        <v>443</v>
      </c>
      <c r="B211" s="2" t="s">
        <v>444</v>
      </c>
      <c r="C211" s="2" t="s">
        <v>445</v>
      </c>
      <c r="D211" s="2" t="s">
        <v>3175</v>
      </c>
      <c r="E211" s="2" t="s">
        <v>3176</v>
      </c>
      <c r="F211" s="3">
        <v>6153</v>
      </c>
      <c r="G211" s="3">
        <v>17.214246272777999</v>
      </c>
      <c r="H211" s="2" t="s">
        <v>3139</v>
      </c>
      <c r="I211" s="2" t="s">
        <v>3153</v>
      </c>
      <c r="J211" s="2" t="s">
        <v>3161</v>
      </c>
      <c r="K211" s="2" t="s">
        <v>3162</v>
      </c>
      <c r="L211" s="2">
        <v>2008</v>
      </c>
      <c r="M211" s="2" t="s">
        <v>3078</v>
      </c>
      <c r="N211" s="2" t="s">
        <v>3126</v>
      </c>
      <c r="O211" s="19" t="str">
        <f t="shared" si="7"/>
        <v>700</v>
      </c>
      <c r="P211">
        <f t="shared" si="6"/>
        <v>1059.1925731640301</v>
      </c>
    </row>
    <row r="212" spans="1:16" ht="14.5" customHeight="1" x14ac:dyDescent="0.35">
      <c r="A212" s="2" t="s">
        <v>446</v>
      </c>
      <c r="B212" s="2" t="s">
        <v>447</v>
      </c>
      <c r="C212" s="2" t="s">
        <v>448</v>
      </c>
      <c r="D212" s="2" t="s">
        <v>3175</v>
      </c>
      <c r="E212" s="2" t="s">
        <v>3176</v>
      </c>
      <c r="F212" s="3">
        <v>6800</v>
      </c>
      <c r="G212" s="3">
        <v>25</v>
      </c>
      <c r="H212" s="2" t="s">
        <v>3140</v>
      </c>
      <c r="I212" s="2" t="s">
        <v>3154</v>
      </c>
      <c r="J212" s="2" t="s">
        <v>3161</v>
      </c>
      <c r="K212" s="2" t="s">
        <v>3162</v>
      </c>
      <c r="L212" s="2">
        <v>2008</v>
      </c>
      <c r="M212" s="2" t="s">
        <v>3025</v>
      </c>
      <c r="N212" s="2" t="s">
        <v>3083</v>
      </c>
      <c r="O212" s="19" t="str">
        <f t="shared" si="7"/>
        <v>100</v>
      </c>
      <c r="P212">
        <f t="shared" si="6"/>
        <v>1700</v>
      </c>
    </row>
    <row r="213" spans="1:16" ht="14.5" customHeight="1" x14ac:dyDescent="0.35">
      <c r="A213" s="2" t="s">
        <v>449</v>
      </c>
      <c r="B213" s="2" t="s">
        <v>450</v>
      </c>
      <c r="C213" s="2" t="s">
        <v>451</v>
      </c>
      <c r="D213" s="2" t="s">
        <v>3175</v>
      </c>
      <c r="E213" s="2" t="s">
        <v>3176</v>
      </c>
      <c r="F213" s="3">
        <v>5770</v>
      </c>
      <c r="G213" s="3">
        <v>43</v>
      </c>
      <c r="H213" s="2" t="s">
        <v>3139</v>
      </c>
      <c r="I213" s="2" t="s">
        <v>3153</v>
      </c>
      <c r="J213" s="2" t="s">
        <v>3161</v>
      </c>
      <c r="K213" s="2" t="s">
        <v>3162</v>
      </c>
      <c r="L213" s="2">
        <v>2008</v>
      </c>
      <c r="M213" s="2" t="s">
        <v>3078</v>
      </c>
      <c r="N213" s="2" t="s">
        <v>3126</v>
      </c>
      <c r="O213" s="19" t="str">
        <f t="shared" si="7"/>
        <v>700</v>
      </c>
      <c r="P213">
        <f t="shared" si="6"/>
        <v>2481.1</v>
      </c>
    </row>
    <row r="214" spans="1:16" ht="14.5" customHeight="1" x14ac:dyDescent="0.35">
      <c r="A214" s="2" t="s">
        <v>452</v>
      </c>
      <c r="B214" s="2" t="s">
        <v>453</v>
      </c>
      <c r="C214" s="2" t="s">
        <v>454</v>
      </c>
      <c r="D214" s="2" t="s">
        <v>3175</v>
      </c>
      <c r="E214" s="2" t="s">
        <v>3176</v>
      </c>
      <c r="F214" s="3">
        <v>3985</v>
      </c>
      <c r="G214" s="3">
        <v>100</v>
      </c>
      <c r="H214" s="2" t="s">
        <v>3139</v>
      </c>
      <c r="I214" s="2" t="s">
        <v>3153</v>
      </c>
      <c r="J214" s="2" t="s">
        <v>3161</v>
      </c>
      <c r="K214" s="2" t="s">
        <v>3162</v>
      </c>
      <c r="L214" s="2">
        <v>2008</v>
      </c>
      <c r="M214" s="2" t="s">
        <v>3078</v>
      </c>
      <c r="N214" s="2" t="s">
        <v>3126</v>
      </c>
      <c r="O214" s="19" t="str">
        <f t="shared" si="7"/>
        <v>700</v>
      </c>
      <c r="P214">
        <f t="shared" si="6"/>
        <v>3985</v>
      </c>
    </row>
    <row r="215" spans="1:16" ht="14.5" customHeight="1" x14ac:dyDescent="0.35">
      <c r="A215" s="2" t="s">
        <v>455</v>
      </c>
      <c r="B215" s="2" t="s">
        <v>456</v>
      </c>
      <c r="C215" s="2" t="s">
        <v>457</v>
      </c>
      <c r="D215" s="2" t="s">
        <v>3175</v>
      </c>
      <c r="E215" s="2" t="s">
        <v>3176</v>
      </c>
      <c r="F215" s="3">
        <v>5080</v>
      </c>
      <c r="G215" s="3">
        <v>18.160197869101999</v>
      </c>
      <c r="H215" s="2" t="s">
        <v>3139</v>
      </c>
      <c r="I215" s="2" t="s">
        <v>3153</v>
      </c>
      <c r="J215" s="2" t="s">
        <v>3161</v>
      </c>
      <c r="K215" s="2" t="s">
        <v>3162</v>
      </c>
      <c r="L215" s="2">
        <v>2008</v>
      </c>
      <c r="M215" s="2" t="s">
        <v>3078</v>
      </c>
      <c r="N215" s="2" t="s">
        <v>3126</v>
      </c>
      <c r="O215" s="19" t="str">
        <f t="shared" si="7"/>
        <v>700</v>
      </c>
      <c r="P215">
        <f t="shared" si="6"/>
        <v>922.53805175038156</v>
      </c>
    </row>
    <row r="216" spans="1:16" ht="14.5" customHeight="1" x14ac:dyDescent="0.35">
      <c r="A216" s="2" t="s">
        <v>455</v>
      </c>
      <c r="B216" s="2" t="s">
        <v>456</v>
      </c>
      <c r="C216" s="2" t="s">
        <v>457</v>
      </c>
      <c r="D216" s="2" t="s">
        <v>3175</v>
      </c>
      <c r="E216" s="2" t="s">
        <v>3176</v>
      </c>
      <c r="F216" s="3">
        <v>5080</v>
      </c>
      <c r="G216" s="3">
        <v>4.2427701674279996</v>
      </c>
      <c r="H216" s="2" t="s">
        <v>3141</v>
      </c>
      <c r="I216" s="2" t="s">
        <v>3155</v>
      </c>
      <c r="J216" s="2" t="s">
        <v>3161</v>
      </c>
      <c r="K216" s="2" t="s">
        <v>3162</v>
      </c>
      <c r="L216" s="2">
        <v>2008</v>
      </c>
      <c r="M216" s="2" t="s">
        <v>3056</v>
      </c>
      <c r="N216" s="2" t="s">
        <v>3106</v>
      </c>
      <c r="O216" s="19" t="str">
        <f t="shared" si="7"/>
        <v>300</v>
      </c>
      <c r="P216">
        <f t="shared" si="6"/>
        <v>215.53272450534237</v>
      </c>
    </row>
    <row r="217" spans="1:16" ht="14.5" customHeight="1" x14ac:dyDescent="0.35">
      <c r="A217" s="2" t="s">
        <v>458</v>
      </c>
      <c r="B217" s="2" t="s">
        <v>459</v>
      </c>
      <c r="C217" s="2" t="s">
        <v>460</v>
      </c>
      <c r="D217" s="2" t="s">
        <v>3175</v>
      </c>
      <c r="E217" s="2" t="s">
        <v>3176</v>
      </c>
      <c r="F217" s="3">
        <v>6400</v>
      </c>
      <c r="G217" s="3">
        <v>100</v>
      </c>
      <c r="H217" s="2" t="s">
        <v>3139</v>
      </c>
      <c r="I217" s="2" t="s">
        <v>3153</v>
      </c>
      <c r="J217" s="2" t="s">
        <v>3161</v>
      </c>
      <c r="K217" s="2" t="s">
        <v>3162</v>
      </c>
      <c r="L217" s="2">
        <v>2008</v>
      </c>
      <c r="M217" s="2" t="s">
        <v>3078</v>
      </c>
      <c r="N217" s="2" t="s">
        <v>3126</v>
      </c>
      <c r="O217" s="19" t="str">
        <f t="shared" si="7"/>
        <v>700</v>
      </c>
      <c r="P217">
        <f t="shared" si="6"/>
        <v>6400</v>
      </c>
    </row>
    <row r="218" spans="1:16" ht="14.5" customHeight="1" x14ac:dyDescent="0.35">
      <c r="A218" s="2" t="s">
        <v>461</v>
      </c>
      <c r="B218" s="2" t="s">
        <v>462</v>
      </c>
      <c r="C218" s="2" t="s">
        <v>463</v>
      </c>
      <c r="D218" s="2" t="s">
        <v>3177</v>
      </c>
      <c r="E218" s="2" t="s">
        <v>3178</v>
      </c>
      <c r="F218" s="3">
        <v>13998.937412744401</v>
      </c>
      <c r="G218" s="3">
        <v>25</v>
      </c>
      <c r="H218" s="2" t="s">
        <v>3140</v>
      </c>
      <c r="I218" s="2" t="s">
        <v>3154</v>
      </c>
      <c r="J218" s="2" t="s">
        <v>3161</v>
      </c>
      <c r="K218" s="2" t="s">
        <v>3162</v>
      </c>
      <c r="L218" s="2">
        <v>2008</v>
      </c>
      <c r="M218" s="2" t="s">
        <v>3031</v>
      </c>
      <c r="N218" s="2" t="s">
        <v>3086</v>
      </c>
      <c r="O218" s="19" t="str">
        <f t="shared" si="7"/>
        <v>100</v>
      </c>
      <c r="P218">
        <f t="shared" si="6"/>
        <v>3499.7343531860997</v>
      </c>
    </row>
    <row r="219" spans="1:16" ht="14.5" customHeight="1" x14ac:dyDescent="0.35">
      <c r="A219" s="2" t="s">
        <v>464</v>
      </c>
      <c r="B219" s="2" t="s">
        <v>465</v>
      </c>
      <c r="C219" s="2" t="s">
        <v>463</v>
      </c>
      <c r="D219" s="2" t="s">
        <v>3177</v>
      </c>
      <c r="E219" s="2" t="s">
        <v>3178</v>
      </c>
      <c r="F219" s="3">
        <v>30933.8361105441</v>
      </c>
      <c r="G219" s="3">
        <v>25</v>
      </c>
      <c r="H219" s="2" t="s">
        <v>3140</v>
      </c>
      <c r="I219" s="2" t="s">
        <v>3154</v>
      </c>
      <c r="J219" s="2" t="s">
        <v>3161</v>
      </c>
      <c r="K219" s="2" t="s">
        <v>3162</v>
      </c>
      <c r="L219" s="2">
        <v>2008</v>
      </c>
      <c r="M219" s="2" t="s">
        <v>3032</v>
      </c>
      <c r="N219" s="2" t="s">
        <v>3087</v>
      </c>
      <c r="O219" s="19" t="str">
        <f t="shared" si="7"/>
        <v>100</v>
      </c>
      <c r="P219">
        <f t="shared" si="6"/>
        <v>7733.4590276360259</v>
      </c>
    </row>
    <row r="220" spans="1:16" ht="14.5" customHeight="1" x14ac:dyDescent="0.35">
      <c r="A220" s="2" t="s">
        <v>466</v>
      </c>
      <c r="B220" s="2" t="s">
        <v>467</v>
      </c>
      <c r="C220" s="2" t="s">
        <v>463</v>
      </c>
      <c r="D220" s="2" t="s">
        <v>3177</v>
      </c>
      <c r="E220" s="2" t="s">
        <v>3178</v>
      </c>
      <c r="F220" s="3">
        <v>8509.2264767114302</v>
      </c>
      <c r="G220" s="3">
        <v>55</v>
      </c>
      <c r="H220" s="2" t="s">
        <v>3141</v>
      </c>
      <c r="I220" s="2" t="s">
        <v>3155</v>
      </c>
      <c r="J220" s="2" t="s">
        <v>3161</v>
      </c>
      <c r="K220" s="2" t="s">
        <v>3162</v>
      </c>
      <c r="L220" s="2">
        <v>2008</v>
      </c>
      <c r="M220" s="2" t="s">
        <v>3041</v>
      </c>
      <c r="N220" s="2" t="s">
        <v>3095</v>
      </c>
      <c r="O220" s="19" t="str">
        <f t="shared" si="7"/>
        <v>200</v>
      </c>
      <c r="P220">
        <f t="shared" si="6"/>
        <v>4680.0745621912865</v>
      </c>
    </row>
    <row r="221" spans="1:16" ht="14.5" customHeight="1" x14ac:dyDescent="0.35">
      <c r="A221" s="2" t="s">
        <v>468</v>
      </c>
      <c r="B221" s="2" t="s">
        <v>469</v>
      </c>
      <c r="C221" s="2" t="s">
        <v>470</v>
      </c>
      <c r="D221" s="2" t="s">
        <v>3177</v>
      </c>
      <c r="E221" s="2" t="s">
        <v>3178</v>
      </c>
      <c r="F221" s="3">
        <v>262</v>
      </c>
      <c r="G221" s="3">
        <v>55</v>
      </c>
      <c r="H221" s="2" t="s">
        <v>3142</v>
      </c>
      <c r="I221" s="2" t="s">
        <v>3156</v>
      </c>
      <c r="J221" s="2" t="s">
        <v>3161</v>
      </c>
      <c r="K221" s="2" t="s">
        <v>3162</v>
      </c>
      <c r="L221" s="2">
        <v>2008</v>
      </c>
      <c r="M221" s="2" t="s">
        <v>3054</v>
      </c>
      <c r="N221" s="2" t="s">
        <v>3104</v>
      </c>
      <c r="O221" s="19" t="str">
        <f t="shared" si="7"/>
        <v>300</v>
      </c>
      <c r="P221">
        <f t="shared" si="6"/>
        <v>144.1</v>
      </c>
    </row>
    <row r="222" spans="1:16" ht="14.5" customHeight="1" x14ac:dyDescent="0.35">
      <c r="A222" s="2" t="s">
        <v>471</v>
      </c>
      <c r="B222" s="2" t="s">
        <v>472</v>
      </c>
      <c r="C222" s="2" t="s">
        <v>473</v>
      </c>
      <c r="D222" s="2" t="s">
        <v>3177</v>
      </c>
      <c r="E222" s="2" t="s">
        <v>3178</v>
      </c>
      <c r="F222" s="3">
        <v>97</v>
      </c>
      <c r="G222" s="3">
        <v>55</v>
      </c>
      <c r="H222" s="2" t="s">
        <v>3142</v>
      </c>
      <c r="I222" s="2" t="s">
        <v>3156</v>
      </c>
      <c r="J222" s="2" t="s">
        <v>3161</v>
      </c>
      <c r="K222" s="2" t="s">
        <v>3162</v>
      </c>
      <c r="L222" s="2">
        <v>2008</v>
      </c>
      <c r="M222" s="2" t="s">
        <v>3041</v>
      </c>
      <c r="N222" s="2" t="s">
        <v>3095</v>
      </c>
      <c r="O222" s="19" t="str">
        <f t="shared" si="7"/>
        <v>200</v>
      </c>
      <c r="P222">
        <f t="shared" si="6"/>
        <v>53.35</v>
      </c>
    </row>
    <row r="223" spans="1:16" ht="14.5" customHeight="1" x14ac:dyDescent="0.35">
      <c r="A223" s="2" t="s">
        <v>474</v>
      </c>
      <c r="B223" s="2" t="s">
        <v>475</v>
      </c>
      <c r="C223" s="2" t="s">
        <v>476</v>
      </c>
      <c r="D223" s="2" t="s">
        <v>3177</v>
      </c>
      <c r="E223" s="2" t="s">
        <v>3178</v>
      </c>
      <c r="F223" s="3">
        <v>4647</v>
      </c>
      <c r="G223" s="3">
        <v>100</v>
      </c>
      <c r="H223" s="2" t="s">
        <v>3142</v>
      </c>
      <c r="I223" s="2" t="s">
        <v>3156</v>
      </c>
      <c r="J223" s="2" t="s">
        <v>3161</v>
      </c>
      <c r="K223" s="2" t="s">
        <v>3162</v>
      </c>
      <c r="L223" s="2">
        <v>2008</v>
      </c>
      <c r="M223" s="2" t="s">
        <v>3054</v>
      </c>
      <c r="N223" s="2" t="s">
        <v>3104</v>
      </c>
      <c r="O223" s="19" t="str">
        <f t="shared" si="7"/>
        <v>300</v>
      </c>
      <c r="P223">
        <f t="shared" si="6"/>
        <v>4647</v>
      </c>
    </row>
    <row r="224" spans="1:16" ht="14.5" customHeight="1" x14ac:dyDescent="0.35">
      <c r="A224" s="2" t="s">
        <v>477</v>
      </c>
      <c r="B224" s="2" t="s">
        <v>478</v>
      </c>
      <c r="C224" s="2" t="s">
        <v>479</v>
      </c>
      <c r="D224" s="2" t="s">
        <v>3177</v>
      </c>
      <c r="E224" s="2" t="s">
        <v>3178</v>
      </c>
      <c r="F224" s="3">
        <v>470</v>
      </c>
      <c r="G224" s="3">
        <v>100</v>
      </c>
      <c r="H224" s="2" t="s">
        <v>3142</v>
      </c>
      <c r="I224" s="2" t="s">
        <v>3156</v>
      </c>
      <c r="J224" s="2" t="s">
        <v>3161</v>
      </c>
      <c r="K224" s="2" t="s">
        <v>3162</v>
      </c>
      <c r="L224" s="2">
        <v>2008</v>
      </c>
      <c r="M224" s="2" t="s">
        <v>3054</v>
      </c>
      <c r="N224" s="2" t="s">
        <v>3104</v>
      </c>
      <c r="O224" s="19" t="str">
        <f t="shared" si="7"/>
        <v>300</v>
      </c>
      <c r="P224">
        <f t="shared" si="6"/>
        <v>470</v>
      </c>
    </row>
    <row r="225" spans="1:16" ht="14.5" customHeight="1" x14ac:dyDescent="0.35">
      <c r="A225" s="2" t="s">
        <v>480</v>
      </c>
      <c r="B225" s="2" t="s">
        <v>481</v>
      </c>
      <c r="C225" s="2" t="s">
        <v>482</v>
      </c>
      <c r="D225" s="2" t="s">
        <v>3177</v>
      </c>
      <c r="E225" s="2" t="s">
        <v>3178</v>
      </c>
      <c r="F225" s="3">
        <v>292</v>
      </c>
      <c r="G225" s="3">
        <v>55</v>
      </c>
      <c r="H225" s="2" t="s">
        <v>3142</v>
      </c>
      <c r="I225" s="2" t="s">
        <v>3156</v>
      </c>
      <c r="J225" s="2" t="s">
        <v>3161</v>
      </c>
      <c r="K225" s="2" t="s">
        <v>3162</v>
      </c>
      <c r="L225" s="2">
        <v>2008</v>
      </c>
      <c r="M225" s="2" t="s">
        <v>3041</v>
      </c>
      <c r="N225" s="2" t="s">
        <v>3095</v>
      </c>
      <c r="O225" s="19" t="str">
        <f t="shared" si="7"/>
        <v>200</v>
      </c>
      <c r="P225">
        <f t="shared" si="6"/>
        <v>160.6</v>
      </c>
    </row>
    <row r="226" spans="1:16" ht="14.5" customHeight="1" x14ac:dyDescent="0.35">
      <c r="A226" s="2" t="s">
        <v>483</v>
      </c>
      <c r="B226" s="2" t="s">
        <v>484</v>
      </c>
      <c r="C226" s="2" t="s">
        <v>485</v>
      </c>
      <c r="D226" s="2" t="s">
        <v>3179</v>
      </c>
      <c r="E226" s="2" t="s">
        <v>3180</v>
      </c>
      <c r="F226" s="3">
        <v>155</v>
      </c>
      <c r="G226" s="3">
        <v>100</v>
      </c>
      <c r="H226" s="2" t="s">
        <v>3142</v>
      </c>
      <c r="I226" s="2" t="s">
        <v>3156</v>
      </c>
      <c r="J226" s="2" t="s">
        <v>3161</v>
      </c>
      <c r="K226" s="2" t="s">
        <v>3162</v>
      </c>
      <c r="L226" s="2">
        <v>2008</v>
      </c>
      <c r="M226" s="2" t="s">
        <v>3054</v>
      </c>
      <c r="N226" s="2" t="s">
        <v>3104</v>
      </c>
      <c r="O226" s="19" t="str">
        <f t="shared" si="7"/>
        <v>300</v>
      </c>
      <c r="P226">
        <f t="shared" si="6"/>
        <v>155</v>
      </c>
    </row>
    <row r="227" spans="1:16" ht="14.5" customHeight="1" x14ac:dyDescent="0.35">
      <c r="A227" s="2" t="s">
        <v>486</v>
      </c>
      <c r="B227" s="2" t="s">
        <v>487</v>
      </c>
      <c r="C227" s="2" t="s">
        <v>488</v>
      </c>
      <c r="D227" s="2" t="s">
        <v>3181</v>
      </c>
      <c r="E227" s="2" t="s">
        <v>3182</v>
      </c>
      <c r="F227" s="3">
        <v>86</v>
      </c>
      <c r="G227" s="3">
        <v>100</v>
      </c>
      <c r="H227" s="2" t="s">
        <v>3139</v>
      </c>
      <c r="I227" s="2" t="s">
        <v>3153</v>
      </c>
      <c r="J227" s="2" t="s">
        <v>3161</v>
      </c>
      <c r="K227" s="2" t="s">
        <v>3162</v>
      </c>
      <c r="L227" s="2">
        <v>2008</v>
      </c>
      <c r="M227" s="2" t="s">
        <v>3059</v>
      </c>
      <c r="N227" s="2" t="s">
        <v>3109</v>
      </c>
      <c r="O227" s="19" t="str">
        <f t="shared" si="7"/>
        <v>400</v>
      </c>
      <c r="P227">
        <f t="shared" si="6"/>
        <v>86</v>
      </c>
    </row>
    <row r="228" spans="1:16" ht="14.5" customHeight="1" x14ac:dyDescent="0.35">
      <c r="A228" s="2" t="s">
        <v>489</v>
      </c>
      <c r="B228" s="2" t="s">
        <v>490</v>
      </c>
      <c r="C228" s="2" t="s">
        <v>491</v>
      </c>
      <c r="D228" s="2" t="s">
        <v>3183</v>
      </c>
      <c r="E228" s="2" t="s">
        <v>3184</v>
      </c>
      <c r="F228" s="3">
        <v>934</v>
      </c>
      <c r="G228" s="3">
        <v>100</v>
      </c>
      <c r="H228" s="2" t="s">
        <v>3139</v>
      </c>
      <c r="I228" s="2" t="s">
        <v>3153</v>
      </c>
      <c r="J228" s="2" t="s">
        <v>3161</v>
      </c>
      <c r="K228" s="2" t="s">
        <v>3162</v>
      </c>
      <c r="L228" s="2">
        <v>2008</v>
      </c>
      <c r="M228" s="2" t="s">
        <v>3059</v>
      </c>
      <c r="N228" s="2" t="s">
        <v>3109</v>
      </c>
      <c r="O228" s="19" t="str">
        <f t="shared" si="7"/>
        <v>400</v>
      </c>
      <c r="P228">
        <f t="shared" si="6"/>
        <v>934</v>
      </c>
    </row>
    <row r="229" spans="1:16" ht="14.5" customHeight="1" x14ac:dyDescent="0.35">
      <c r="A229" s="2" t="s">
        <v>492</v>
      </c>
      <c r="B229" s="2" t="s">
        <v>493</v>
      </c>
      <c r="C229" s="2" t="s">
        <v>494</v>
      </c>
      <c r="D229" s="2" t="s">
        <v>3185</v>
      </c>
      <c r="E229" s="2" t="s">
        <v>3186</v>
      </c>
      <c r="F229" s="3">
        <v>102</v>
      </c>
      <c r="G229" s="3">
        <v>15</v>
      </c>
      <c r="H229" s="2" t="s">
        <v>3135</v>
      </c>
      <c r="I229" s="2" t="s">
        <v>3149</v>
      </c>
      <c r="J229" s="2" t="s">
        <v>3161</v>
      </c>
      <c r="K229" s="2" t="s">
        <v>3162</v>
      </c>
      <c r="L229" s="2">
        <v>2008</v>
      </c>
      <c r="M229" s="2" t="s">
        <v>3057</v>
      </c>
      <c r="N229" s="2" t="s">
        <v>3107</v>
      </c>
      <c r="O229" s="19" t="str">
        <f t="shared" si="7"/>
        <v>300</v>
      </c>
      <c r="P229">
        <f t="shared" si="6"/>
        <v>15.3</v>
      </c>
    </row>
    <row r="230" spans="1:16" ht="14.5" customHeight="1" x14ac:dyDescent="0.35">
      <c r="A230" s="2" t="s">
        <v>495</v>
      </c>
      <c r="B230" s="2" t="s">
        <v>496</v>
      </c>
      <c r="C230" s="2" t="s">
        <v>497</v>
      </c>
      <c r="D230" s="2" t="s">
        <v>3185</v>
      </c>
      <c r="E230" s="2" t="s">
        <v>3186</v>
      </c>
      <c r="F230" s="3">
        <v>3825</v>
      </c>
      <c r="G230" s="3">
        <v>100</v>
      </c>
      <c r="H230" s="2" t="s">
        <v>3141</v>
      </c>
      <c r="I230" s="2" t="s">
        <v>3155</v>
      </c>
      <c r="J230" s="2" t="s">
        <v>3161</v>
      </c>
      <c r="K230" s="2" t="s">
        <v>3162</v>
      </c>
      <c r="L230" s="2">
        <v>2008</v>
      </c>
      <c r="M230" s="2" t="s">
        <v>3067</v>
      </c>
      <c r="N230" s="2" t="s">
        <v>3117</v>
      </c>
      <c r="O230" s="19" t="str">
        <f t="shared" si="7"/>
        <v>500</v>
      </c>
      <c r="P230">
        <f t="shared" si="6"/>
        <v>3825</v>
      </c>
    </row>
    <row r="231" spans="1:16" ht="14.5" customHeight="1" x14ac:dyDescent="0.35">
      <c r="A231" s="2" t="s">
        <v>498</v>
      </c>
      <c r="B231" s="2" t="s">
        <v>499</v>
      </c>
      <c r="C231" s="2" t="s">
        <v>500</v>
      </c>
      <c r="D231" s="2" t="s">
        <v>3185</v>
      </c>
      <c r="E231" s="2" t="s">
        <v>3186</v>
      </c>
      <c r="F231" s="3">
        <v>115</v>
      </c>
      <c r="G231" s="3">
        <v>100</v>
      </c>
      <c r="H231" s="2" t="s">
        <v>3135</v>
      </c>
      <c r="I231" s="2" t="s">
        <v>3149</v>
      </c>
      <c r="J231" s="2" t="s">
        <v>3161</v>
      </c>
      <c r="K231" s="2" t="s">
        <v>3162</v>
      </c>
      <c r="L231" s="2">
        <v>2008</v>
      </c>
      <c r="M231" s="2" t="s">
        <v>3054</v>
      </c>
      <c r="N231" s="2" t="s">
        <v>3104</v>
      </c>
      <c r="O231" s="19" t="str">
        <f t="shared" si="7"/>
        <v>300</v>
      </c>
      <c r="P231">
        <f t="shared" si="6"/>
        <v>115</v>
      </c>
    </row>
    <row r="232" spans="1:16" ht="14.5" customHeight="1" x14ac:dyDescent="0.35">
      <c r="A232" s="2" t="s">
        <v>501</v>
      </c>
      <c r="B232" s="2" t="s">
        <v>502</v>
      </c>
      <c r="C232" s="2" t="s">
        <v>503</v>
      </c>
      <c r="D232" s="2" t="s">
        <v>3185</v>
      </c>
      <c r="E232" s="2" t="s">
        <v>3186</v>
      </c>
      <c r="F232" s="3">
        <v>273</v>
      </c>
      <c r="G232" s="3">
        <v>100</v>
      </c>
      <c r="H232" s="2" t="s">
        <v>3135</v>
      </c>
      <c r="I232" s="2" t="s">
        <v>3149</v>
      </c>
      <c r="J232" s="2" t="s">
        <v>3161</v>
      </c>
      <c r="K232" s="2" t="s">
        <v>3162</v>
      </c>
      <c r="L232" s="2">
        <v>2008</v>
      </c>
      <c r="M232" s="2" t="s">
        <v>3054</v>
      </c>
      <c r="N232" s="2" t="s">
        <v>3104</v>
      </c>
      <c r="O232" s="19" t="str">
        <f t="shared" si="7"/>
        <v>300</v>
      </c>
      <c r="P232">
        <f t="shared" si="6"/>
        <v>273</v>
      </c>
    </row>
    <row r="233" spans="1:16" ht="14.5" customHeight="1" x14ac:dyDescent="0.35">
      <c r="A233" s="2" t="s">
        <v>504</v>
      </c>
      <c r="B233" s="2" t="s">
        <v>505</v>
      </c>
      <c r="C233" s="2" t="s">
        <v>506</v>
      </c>
      <c r="D233" s="2" t="s">
        <v>3185</v>
      </c>
      <c r="E233" s="2" t="s">
        <v>3186</v>
      </c>
      <c r="F233" s="3">
        <v>8876</v>
      </c>
      <c r="G233" s="3">
        <v>55</v>
      </c>
      <c r="H233" s="2" t="s">
        <v>3135</v>
      </c>
      <c r="I233" s="2" t="s">
        <v>3149</v>
      </c>
      <c r="J233" s="2" t="s">
        <v>3161</v>
      </c>
      <c r="K233" s="2" t="s">
        <v>3162</v>
      </c>
      <c r="L233" s="2">
        <v>2008</v>
      </c>
      <c r="M233" s="2" t="s">
        <v>3041</v>
      </c>
      <c r="N233" s="2" t="s">
        <v>3095</v>
      </c>
      <c r="O233" s="19" t="str">
        <f t="shared" si="7"/>
        <v>200</v>
      </c>
      <c r="P233">
        <f t="shared" si="6"/>
        <v>4881.8</v>
      </c>
    </row>
    <row r="234" spans="1:16" ht="14.5" customHeight="1" x14ac:dyDescent="0.35">
      <c r="A234" s="2" t="s">
        <v>507</v>
      </c>
      <c r="B234" s="2" t="s">
        <v>508</v>
      </c>
      <c r="C234" s="2" t="s">
        <v>509</v>
      </c>
      <c r="D234" s="2" t="s">
        <v>3185</v>
      </c>
      <c r="E234" s="2" t="s">
        <v>3186</v>
      </c>
      <c r="F234" s="3">
        <v>3052</v>
      </c>
      <c r="G234" s="3">
        <v>55</v>
      </c>
      <c r="H234" s="2" t="s">
        <v>3135</v>
      </c>
      <c r="I234" s="2" t="s">
        <v>3149</v>
      </c>
      <c r="J234" s="2" t="s">
        <v>3161</v>
      </c>
      <c r="K234" s="2" t="s">
        <v>3162</v>
      </c>
      <c r="L234" s="2">
        <v>2008</v>
      </c>
      <c r="M234" s="2" t="s">
        <v>3041</v>
      </c>
      <c r="N234" s="2" t="s">
        <v>3095</v>
      </c>
      <c r="O234" s="19" t="str">
        <f t="shared" si="7"/>
        <v>200</v>
      </c>
      <c r="P234">
        <f t="shared" si="6"/>
        <v>1678.6</v>
      </c>
    </row>
    <row r="235" spans="1:16" ht="14.5" customHeight="1" x14ac:dyDescent="0.35">
      <c r="A235" s="2" t="s">
        <v>510</v>
      </c>
      <c r="B235" s="2" t="s">
        <v>511</v>
      </c>
      <c r="C235" s="2" t="s">
        <v>512</v>
      </c>
      <c r="D235" s="2" t="s">
        <v>3185</v>
      </c>
      <c r="E235" s="2" t="s">
        <v>3186</v>
      </c>
      <c r="F235" s="3">
        <v>4652</v>
      </c>
      <c r="G235" s="3">
        <v>55</v>
      </c>
      <c r="H235" s="2" t="s">
        <v>3135</v>
      </c>
      <c r="I235" s="2" t="s">
        <v>3149</v>
      </c>
      <c r="J235" s="2" t="s">
        <v>3161</v>
      </c>
      <c r="K235" s="2" t="s">
        <v>3162</v>
      </c>
      <c r="L235" s="2">
        <v>2008</v>
      </c>
      <c r="M235" s="2" t="s">
        <v>3041</v>
      </c>
      <c r="N235" s="2" t="s">
        <v>3095</v>
      </c>
      <c r="O235" s="19" t="str">
        <f t="shared" si="7"/>
        <v>200</v>
      </c>
      <c r="P235">
        <f t="shared" si="6"/>
        <v>2558.6</v>
      </c>
    </row>
    <row r="236" spans="1:16" ht="14.5" customHeight="1" x14ac:dyDescent="0.35">
      <c r="A236" s="2" t="s">
        <v>513</v>
      </c>
      <c r="B236" s="2" t="s">
        <v>514</v>
      </c>
      <c r="C236" s="2" t="s">
        <v>515</v>
      </c>
      <c r="D236" s="2" t="s">
        <v>3185</v>
      </c>
      <c r="E236" s="2" t="s">
        <v>3186</v>
      </c>
      <c r="F236" s="3">
        <v>139</v>
      </c>
      <c r="G236" s="3">
        <v>55</v>
      </c>
      <c r="H236" s="2" t="s">
        <v>3135</v>
      </c>
      <c r="I236" s="2" t="s">
        <v>3149</v>
      </c>
      <c r="J236" s="2" t="s">
        <v>3161</v>
      </c>
      <c r="K236" s="2" t="s">
        <v>3162</v>
      </c>
      <c r="L236" s="2">
        <v>2008</v>
      </c>
      <c r="M236" s="2" t="s">
        <v>3041</v>
      </c>
      <c r="N236" s="2" t="s">
        <v>3095</v>
      </c>
      <c r="O236" s="19" t="str">
        <f t="shared" si="7"/>
        <v>200</v>
      </c>
      <c r="P236">
        <f t="shared" si="6"/>
        <v>76.45</v>
      </c>
    </row>
    <row r="237" spans="1:16" ht="14.5" customHeight="1" x14ac:dyDescent="0.35">
      <c r="A237" s="2" t="s">
        <v>516</v>
      </c>
      <c r="B237" s="2" t="s">
        <v>517</v>
      </c>
      <c r="C237" s="2" t="s">
        <v>518</v>
      </c>
      <c r="D237" s="2" t="s">
        <v>3185</v>
      </c>
      <c r="E237" s="2" t="s">
        <v>3186</v>
      </c>
      <c r="F237" s="3">
        <v>42</v>
      </c>
      <c r="G237" s="3">
        <v>55</v>
      </c>
      <c r="H237" s="2" t="s">
        <v>3135</v>
      </c>
      <c r="I237" s="2" t="s">
        <v>3149</v>
      </c>
      <c r="J237" s="2" t="s">
        <v>3161</v>
      </c>
      <c r="K237" s="2" t="s">
        <v>3162</v>
      </c>
      <c r="L237" s="2">
        <v>2008</v>
      </c>
      <c r="M237" s="2" t="s">
        <v>3041</v>
      </c>
      <c r="N237" s="2" t="s">
        <v>3095</v>
      </c>
      <c r="O237" s="19" t="str">
        <f t="shared" si="7"/>
        <v>200</v>
      </c>
      <c r="P237">
        <f t="shared" si="6"/>
        <v>23.1</v>
      </c>
    </row>
    <row r="238" spans="1:16" ht="14.5" customHeight="1" x14ac:dyDescent="0.35">
      <c r="A238" s="2" t="s">
        <v>519</v>
      </c>
      <c r="B238" s="2" t="s">
        <v>520</v>
      </c>
      <c r="C238" s="2" t="s">
        <v>521</v>
      </c>
      <c r="D238" s="2" t="s">
        <v>3185</v>
      </c>
      <c r="E238" s="2" t="s">
        <v>3186</v>
      </c>
      <c r="F238" s="3">
        <v>258</v>
      </c>
      <c r="G238" s="3">
        <v>55</v>
      </c>
      <c r="H238" s="2" t="s">
        <v>3135</v>
      </c>
      <c r="I238" s="2" t="s">
        <v>3149</v>
      </c>
      <c r="J238" s="2" t="s">
        <v>3161</v>
      </c>
      <c r="K238" s="2" t="s">
        <v>3162</v>
      </c>
      <c r="L238" s="2">
        <v>2008</v>
      </c>
      <c r="M238" s="2" t="s">
        <v>3041</v>
      </c>
      <c r="N238" s="2" t="s">
        <v>3095</v>
      </c>
      <c r="O238" s="19" t="str">
        <f t="shared" si="7"/>
        <v>200</v>
      </c>
      <c r="P238">
        <f t="shared" si="6"/>
        <v>141.9</v>
      </c>
    </row>
    <row r="239" spans="1:16" ht="14.5" customHeight="1" x14ac:dyDescent="0.35">
      <c r="A239" s="2" t="s">
        <v>522</v>
      </c>
      <c r="B239" s="2" t="s">
        <v>523</v>
      </c>
      <c r="C239" s="2" t="s">
        <v>524</v>
      </c>
      <c r="D239" s="2" t="s">
        <v>3185</v>
      </c>
      <c r="E239" s="2" t="s">
        <v>3186</v>
      </c>
      <c r="F239" s="3">
        <v>867</v>
      </c>
      <c r="G239" s="3">
        <v>55</v>
      </c>
      <c r="H239" s="2" t="s">
        <v>3135</v>
      </c>
      <c r="I239" s="2" t="s">
        <v>3149</v>
      </c>
      <c r="J239" s="2" t="s">
        <v>3161</v>
      </c>
      <c r="K239" s="2" t="s">
        <v>3162</v>
      </c>
      <c r="L239" s="2">
        <v>2008</v>
      </c>
      <c r="M239" s="2" t="s">
        <v>3041</v>
      </c>
      <c r="N239" s="2" t="s">
        <v>3095</v>
      </c>
      <c r="O239" s="19" t="str">
        <f t="shared" si="7"/>
        <v>200</v>
      </c>
      <c r="P239">
        <f t="shared" si="6"/>
        <v>476.85</v>
      </c>
    </row>
    <row r="240" spans="1:16" ht="14.5" customHeight="1" x14ac:dyDescent="0.35">
      <c r="A240" s="2" t="s">
        <v>525</v>
      </c>
      <c r="B240" s="2" t="s">
        <v>526</v>
      </c>
      <c r="C240" s="2" t="s">
        <v>527</v>
      </c>
      <c r="D240" s="2" t="s">
        <v>3185</v>
      </c>
      <c r="E240" s="2" t="s">
        <v>3186</v>
      </c>
      <c r="F240" s="3">
        <v>99</v>
      </c>
      <c r="G240" s="3">
        <v>55</v>
      </c>
      <c r="H240" s="2" t="s">
        <v>3135</v>
      </c>
      <c r="I240" s="2" t="s">
        <v>3149</v>
      </c>
      <c r="J240" s="2" t="s">
        <v>3161</v>
      </c>
      <c r="K240" s="2" t="s">
        <v>3162</v>
      </c>
      <c r="L240" s="2">
        <v>2008</v>
      </c>
      <c r="M240" s="2" t="s">
        <v>3041</v>
      </c>
      <c r="N240" s="2" t="s">
        <v>3095</v>
      </c>
      <c r="O240" s="19" t="str">
        <f t="shared" si="7"/>
        <v>200</v>
      </c>
      <c r="P240">
        <f t="shared" si="6"/>
        <v>54.45</v>
      </c>
    </row>
    <row r="241" spans="1:16" ht="14.5" customHeight="1" x14ac:dyDescent="0.35">
      <c r="A241" s="2" t="s">
        <v>528</v>
      </c>
      <c r="B241" s="2" t="s">
        <v>529</v>
      </c>
      <c r="C241" s="2" t="s">
        <v>530</v>
      </c>
      <c r="D241" s="2" t="s">
        <v>3185</v>
      </c>
      <c r="E241" s="2" t="s">
        <v>3186</v>
      </c>
      <c r="F241" s="3">
        <v>92</v>
      </c>
      <c r="G241" s="3">
        <v>55</v>
      </c>
      <c r="H241" s="2" t="s">
        <v>3135</v>
      </c>
      <c r="I241" s="2" t="s">
        <v>3149</v>
      </c>
      <c r="J241" s="2" t="s">
        <v>3161</v>
      </c>
      <c r="K241" s="2" t="s">
        <v>3162</v>
      </c>
      <c r="L241" s="2">
        <v>2008</v>
      </c>
      <c r="M241" s="2" t="s">
        <v>3041</v>
      </c>
      <c r="N241" s="2" t="s">
        <v>3095</v>
      </c>
      <c r="O241" s="19" t="str">
        <f t="shared" si="7"/>
        <v>200</v>
      </c>
      <c r="P241">
        <f t="shared" si="6"/>
        <v>50.6</v>
      </c>
    </row>
    <row r="242" spans="1:16" ht="14.5" customHeight="1" x14ac:dyDescent="0.35">
      <c r="A242" s="2" t="s">
        <v>531</v>
      </c>
      <c r="B242" s="2" t="s">
        <v>532</v>
      </c>
      <c r="C242" s="2" t="s">
        <v>533</v>
      </c>
      <c r="D242" s="2" t="s">
        <v>3185</v>
      </c>
      <c r="E242" s="2" t="s">
        <v>3186</v>
      </c>
      <c r="F242" s="3">
        <v>3460</v>
      </c>
      <c r="G242" s="3">
        <v>55</v>
      </c>
      <c r="H242" s="2" t="s">
        <v>3135</v>
      </c>
      <c r="I242" s="2" t="s">
        <v>3149</v>
      </c>
      <c r="J242" s="2" t="s">
        <v>3161</v>
      </c>
      <c r="K242" s="2" t="s">
        <v>3162</v>
      </c>
      <c r="L242" s="2">
        <v>2008</v>
      </c>
      <c r="M242" s="2" t="s">
        <v>3041</v>
      </c>
      <c r="N242" s="2" t="s">
        <v>3095</v>
      </c>
      <c r="O242" s="19" t="str">
        <f t="shared" si="7"/>
        <v>200</v>
      </c>
      <c r="P242">
        <f t="shared" si="6"/>
        <v>1903</v>
      </c>
    </row>
    <row r="243" spans="1:16" ht="14.5" customHeight="1" x14ac:dyDescent="0.35">
      <c r="A243" s="2" t="s">
        <v>534</v>
      </c>
      <c r="B243" s="2" t="s">
        <v>535</v>
      </c>
      <c r="C243" s="2" t="s">
        <v>536</v>
      </c>
      <c r="D243" s="2" t="s">
        <v>3185</v>
      </c>
      <c r="E243" s="2" t="s">
        <v>3186</v>
      </c>
      <c r="F243" s="3">
        <v>1417</v>
      </c>
      <c r="G243" s="3">
        <v>55</v>
      </c>
      <c r="H243" s="2" t="s">
        <v>3135</v>
      </c>
      <c r="I243" s="2" t="s">
        <v>3149</v>
      </c>
      <c r="J243" s="2" t="s">
        <v>3161</v>
      </c>
      <c r="K243" s="2" t="s">
        <v>3162</v>
      </c>
      <c r="L243" s="2">
        <v>2008</v>
      </c>
      <c r="M243" s="2" t="s">
        <v>3041</v>
      </c>
      <c r="N243" s="2" t="s">
        <v>3095</v>
      </c>
      <c r="O243" s="19" t="str">
        <f t="shared" si="7"/>
        <v>200</v>
      </c>
      <c r="P243">
        <f t="shared" si="6"/>
        <v>779.35</v>
      </c>
    </row>
    <row r="244" spans="1:16" ht="14.5" customHeight="1" x14ac:dyDescent="0.35">
      <c r="A244" s="2" t="s">
        <v>537</v>
      </c>
      <c r="B244" s="2" t="s">
        <v>538</v>
      </c>
      <c r="C244" s="2" t="s">
        <v>539</v>
      </c>
      <c r="D244" s="2" t="s">
        <v>3185</v>
      </c>
      <c r="E244" s="2" t="s">
        <v>3186</v>
      </c>
      <c r="F244" s="3">
        <v>1553</v>
      </c>
      <c r="G244" s="3">
        <v>55</v>
      </c>
      <c r="H244" s="2" t="s">
        <v>3135</v>
      </c>
      <c r="I244" s="2" t="s">
        <v>3149</v>
      </c>
      <c r="J244" s="2" t="s">
        <v>3161</v>
      </c>
      <c r="K244" s="2" t="s">
        <v>3162</v>
      </c>
      <c r="L244" s="2">
        <v>2008</v>
      </c>
      <c r="M244" s="2" t="s">
        <v>3041</v>
      </c>
      <c r="N244" s="2" t="s">
        <v>3095</v>
      </c>
      <c r="O244" s="19" t="str">
        <f t="shared" si="7"/>
        <v>200</v>
      </c>
      <c r="P244">
        <f t="shared" ref="P244:P299" si="8">F244*G244/100</f>
        <v>854.15</v>
      </c>
    </row>
    <row r="245" spans="1:16" ht="14.5" customHeight="1" x14ac:dyDescent="0.35">
      <c r="A245" s="2" t="s">
        <v>540</v>
      </c>
      <c r="B245" s="2" t="s">
        <v>541</v>
      </c>
      <c r="C245" s="2" t="s">
        <v>542</v>
      </c>
      <c r="D245" s="2" t="s">
        <v>3185</v>
      </c>
      <c r="E245" s="2" t="s">
        <v>3186</v>
      </c>
      <c r="F245" s="3">
        <v>38</v>
      </c>
      <c r="G245" s="3">
        <v>55</v>
      </c>
      <c r="H245" s="2" t="s">
        <v>3135</v>
      </c>
      <c r="I245" s="2" t="s">
        <v>3149</v>
      </c>
      <c r="J245" s="2" t="s">
        <v>3161</v>
      </c>
      <c r="K245" s="2" t="s">
        <v>3162</v>
      </c>
      <c r="L245" s="2">
        <v>2008</v>
      </c>
      <c r="M245" s="2" t="s">
        <v>3041</v>
      </c>
      <c r="N245" s="2" t="s">
        <v>3095</v>
      </c>
      <c r="O245" s="19" t="str">
        <f t="shared" si="7"/>
        <v>200</v>
      </c>
      <c r="P245">
        <f t="shared" si="8"/>
        <v>20.9</v>
      </c>
    </row>
    <row r="246" spans="1:16" ht="14.5" customHeight="1" x14ac:dyDescent="0.35">
      <c r="A246" s="2" t="s">
        <v>543</v>
      </c>
      <c r="B246" s="2" t="s">
        <v>544</v>
      </c>
      <c r="C246" s="2" t="s">
        <v>545</v>
      </c>
      <c r="D246" s="2" t="s">
        <v>3185</v>
      </c>
      <c r="E246" s="2" t="s">
        <v>3186</v>
      </c>
      <c r="F246" s="3">
        <v>12</v>
      </c>
      <c r="G246" s="3">
        <v>55</v>
      </c>
      <c r="H246" s="2" t="s">
        <v>3135</v>
      </c>
      <c r="I246" s="2" t="s">
        <v>3149</v>
      </c>
      <c r="J246" s="2" t="s">
        <v>3161</v>
      </c>
      <c r="K246" s="2" t="s">
        <v>3162</v>
      </c>
      <c r="L246" s="2">
        <v>2008</v>
      </c>
      <c r="M246" s="2" t="s">
        <v>3041</v>
      </c>
      <c r="N246" s="2" t="s">
        <v>3095</v>
      </c>
      <c r="O246" s="19" t="str">
        <f t="shared" si="7"/>
        <v>200</v>
      </c>
      <c r="P246">
        <f t="shared" si="8"/>
        <v>6.6</v>
      </c>
    </row>
    <row r="247" spans="1:16" ht="14.5" customHeight="1" x14ac:dyDescent="0.35">
      <c r="A247" s="2" t="s">
        <v>546</v>
      </c>
      <c r="B247" s="2" t="s">
        <v>547</v>
      </c>
      <c r="C247" s="2" t="s">
        <v>548</v>
      </c>
      <c r="D247" s="2" t="s">
        <v>3185</v>
      </c>
      <c r="E247" s="2" t="s">
        <v>3186</v>
      </c>
      <c r="F247" s="3">
        <v>398</v>
      </c>
      <c r="G247" s="3">
        <v>55</v>
      </c>
      <c r="H247" s="2" t="s">
        <v>3135</v>
      </c>
      <c r="I247" s="2" t="s">
        <v>3149</v>
      </c>
      <c r="J247" s="2" t="s">
        <v>3161</v>
      </c>
      <c r="K247" s="2" t="s">
        <v>3162</v>
      </c>
      <c r="L247" s="2">
        <v>2008</v>
      </c>
      <c r="M247" s="2" t="s">
        <v>3041</v>
      </c>
      <c r="N247" s="2" t="s">
        <v>3095</v>
      </c>
      <c r="O247" s="19" t="str">
        <f t="shared" si="7"/>
        <v>200</v>
      </c>
      <c r="P247">
        <f t="shared" si="8"/>
        <v>218.9</v>
      </c>
    </row>
    <row r="248" spans="1:16" ht="14.5" customHeight="1" x14ac:dyDescent="0.35">
      <c r="A248" s="2" t="s">
        <v>549</v>
      </c>
      <c r="B248" s="2" t="s">
        <v>550</v>
      </c>
      <c r="C248" s="2" t="s">
        <v>551</v>
      </c>
      <c r="D248" s="2" t="s">
        <v>3185</v>
      </c>
      <c r="E248" s="2" t="s">
        <v>3186</v>
      </c>
      <c r="F248" s="3">
        <v>91</v>
      </c>
      <c r="G248" s="3">
        <v>55</v>
      </c>
      <c r="H248" s="2" t="s">
        <v>3135</v>
      </c>
      <c r="I248" s="2" t="s">
        <v>3149</v>
      </c>
      <c r="J248" s="2" t="s">
        <v>3161</v>
      </c>
      <c r="K248" s="2" t="s">
        <v>3162</v>
      </c>
      <c r="L248" s="2">
        <v>2008</v>
      </c>
      <c r="M248" s="2" t="s">
        <v>3041</v>
      </c>
      <c r="N248" s="2" t="s">
        <v>3095</v>
      </c>
      <c r="O248" s="19" t="str">
        <f t="shared" si="7"/>
        <v>200</v>
      </c>
      <c r="P248">
        <f t="shared" si="8"/>
        <v>50.05</v>
      </c>
    </row>
    <row r="249" spans="1:16" ht="14.5" customHeight="1" x14ac:dyDescent="0.35">
      <c r="A249" s="2" t="s">
        <v>552</v>
      </c>
      <c r="B249" s="2" t="s">
        <v>553</v>
      </c>
      <c r="C249" s="2" t="s">
        <v>554</v>
      </c>
      <c r="D249" s="2" t="s">
        <v>3185</v>
      </c>
      <c r="E249" s="2" t="s">
        <v>3186</v>
      </c>
      <c r="F249" s="3">
        <v>22</v>
      </c>
      <c r="G249" s="3">
        <v>55</v>
      </c>
      <c r="H249" s="2" t="s">
        <v>3135</v>
      </c>
      <c r="I249" s="2" t="s">
        <v>3149</v>
      </c>
      <c r="J249" s="2" t="s">
        <v>3161</v>
      </c>
      <c r="K249" s="2" t="s">
        <v>3162</v>
      </c>
      <c r="L249" s="2">
        <v>2008</v>
      </c>
      <c r="M249" s="2" t="s">
        <v>3041</v>
      </c>
      <c r="N249" s="2" t="s">
        <v>3095</v>
      </c>
      <c r="O249" s="19" t="str">
        <f t="shared" si="7"/>
        <v>200</v>
      </c>
      <c r="P249">
        <f t="shared" si="8"/>
        <v>12.1</v>
      </c>
    </row>
    <row r="250" spans="1:16" ht="14.5" customHeight="1" x14ac:dyDescent="0.35">
      <c r="A250" s="2" t="s">
        <v>555</v>
      </c>
      <c r="B250" s="2" t="s">
        <v>556</v>
      </c>
      <c r="C250" s="2" t="s">
        <v>557</v>
      </c>
      <c r="D250" s="2" t="s">
        <v>3187</v>
      </c>
      <c r="E250" s="2" t="s">
        <v>3188</v>
      </c>
      <c r="F250" s="3">
        <v>4150</v>
      </c>
      <c r="G250" s="3">
        <v>55</v>
      </c>
      <c r="H250" s="2" t="s">
        <v>3134</v>
      </c>
      <c r="I250" s="2" t="s">
        <v>3148</v>
      </c>
      <c r="J250" s="2" t="s">
        <v>3161</v>
      </c>
      <c r="K250" s="2" t="s">
        <v>3162</v>
      </c>
      <c r="L250" s="2">
        <v>2008</v>
      </c>
      <c r="M250" s="2" t="s">
        <v>3046</v>
      </c>
      <c r="N250" s="2" t="s">
        <v>3099</v>
      </c>
      <c r="O250" s="19" t="str">
        <f t="shared" si="7"/>
        <v>200</v>
      </c>
      <c r="P250">
        <f t="shared" si="8"/>
        <v>2282.5</v>
      </c>
    </row>
    <row r="251" spans="1:16" ht="14.5" customHeight="1" x14ac:dyDescent="0.35">
      <c r="A251" s="2" t="s">
        <v>558</v>
      </c>
      <c r="B251" s="2" t="s">
        <v>559</v>
      </c>
      <c r="C251" s="2" t="s">
        <v>560</v>
      </c>
      <c r="D251" s="2" t="s">
        <v>3187</v>
      </c>
      <c r="E251" s="2" t="s">
        <v>3188</v>
      </c>
      <c r="F251" s="3">
        <v>2674</v>
      </c>
      <c r="G251" s="3">
        <v>55</v>
      </c>
      <c r="H251" s="2" t="s">
        <v>3134</v>
      </c>
      <c r="I251" s="2" t="s">
        <v>3148</v>
      </c>
      <c r="J251" s="2" t="s">
        <v>3161</v>
      </c>
      <c r="K251" s="2" t="s">
        <v>3162</v>
      </c>
      <c r="L251" s="2">
        <v>2008</v>
      </c>
      <c r="M251" s="2" t="s">
        <v>3046</v>
      </c>
      <c r="N251" s="2" t="s">
        <v>3099</v>
      </c>
      <c r="O251" s="19" t="str">
        <f t="shared" si="7"/>
        <v>200</v>
      </c>
      <c r="P251">
        <f t="shared" si="8"/>
        <v>1470.7</v>
      </c>
    </row>
    <row r="252" spans="1:16" ht="14.5" customHeight="1" x14ac:dyDescent="0.35">
      <c r="A252" s="2" t="s">
        <v>561</v>
      </c>
      <c r="B252" s="2" t="s">
        <v>562</v>
      </c>
      <c r="C252" s="2" t="s">
        <v>563</v>
      </c>
      <c r="D252" s="2" t="s">
        <v>3187</v>
      </c>
      <c r="E252" s="2" t="s">
        <v>3188</v>
      </c>
      <c r="F252" s="3">
        <v>3500</v>
      </c>
      <c r="G252" s="3">
        <v>100</v>
      </c>
      <c r="H252" s="2" t="s">
        <v>3141</v>
      </c>
      <c r="I252" s="2" t="s">
        <v>3155</v>
      </c>
      <c r="J252" s="2" t="s">
        <v>3161</v>
      </c>
      <c r="K252" s="2" t="s">
        <v>3162</v>
      </c>
      <c r="L252" s="2">
        <v>2008</v>
      </c>
      <c r="M252" s="2" t="s">
        <v>3066</v>
      </c>
      <c r="N252" s="2" t="s">
        <v>3116</v>
      </c>
      <c r="O252" s="19" t="str">
        <f t="shared" si="7"/>
        <v>500</v>
      </c>
      <c r="P252">
        <f t="shared" si="8"/>
        <v>3500</v>
      </c>
    </row>
    <row r="253" spans="1:16" ht="14.5" customHeight="1" x14ac:dyDescent="0.35">
      <c r="A253" s="2" t="s">
        <v>564</v>
      </c>
      <c r="B253" s="2" t="s">
        <v>565</v>
      </c>
      <c r="C253" s="2" t="s">
        <v>566</v>
      </c>
      <c r="D253" s="2" t="s">
        <v>3187</v>
      </c>
      <c r="E253" s="2" t="s">
        <v>3188</v>
      </c>
      <c r="F253" s="3">
        <v>316</v>
      </c>
      <c r="G253" s="3">
        <v>100</v>
      </c>
      <c r="H253" s="2" t="s">
        <v>3133</v>
      </c>
      <c r="I253" s="2" t="s">
        <v>3147</v>
      </c>
      <c r="J253" s="2" t="s">
        <v>3161</v>
      </c>
      <c r="K253" s="2" t="s">
        <v>3162</v>
      </c>
      <c r="L253" s="2">
        <v>2008</v>
      </c>
      <c r="M253" s="2" t="s">
        <v>3059</v>
      </c>
      <c r="N253" s="2" t="s">
        <v>3109</v>
      </c>
      <c r="O253" s="19" t="str">
        <f t="shared" si="7"/>
        <v>400</v>
      </c>
      <c r="P253">
        <f t="shared" si="8"/>
        <v>316</v>
      </c>
    </row>
    <row r="254" spans="1:16" ht="14.5" customHeight="1" x14ac:dyDescent="0.35">
      <c r="A254" s="2" t="s">
        <v>567</v>
      </c>
      <c r="B254" s="2" t="s">
        <v>568</v>
      </c>
      <c r="C254" s="2" t="s">
        <v>569</v>
      </c>
      <c r="D254" s="2" t="s">
        <v>3187</v>
      </c>
      <c r="E254" s="2" t="s">
        <v>3188</v>
      </c>
      <c r="F254" s="3">
        <v>18113</v>
      </c>
      <c r="G254" s="3">
        <v>100</v>
      </c>
      <c r="H254" s="2" t="s">
        <v>3141</v>
      </c>
      <c r="I254" s="2" t="s">
        <v>3155</v>
      </c>
      <c r="J254" s="2" t="s">
        <v>3161</v>
      </c>
      <c r="K254" s="2" t="s">
        <v>3162</v>
      </c>
      <c r="L254" s="2">
        <v>2008</v>
      </c>
      <c r="M254" s="2" t="s">
        <v>3078</v>
      </c>
      <c r="N254" s="2" t="s">
        <v>3126</v>
      </c>
      <c r="O254" s="19" t="str">
        <f t="shared" si="7"/>
        <v>700</v>
      </c>
      <c r="P254">
        <f t="shared" si="8"/>
        <v>18113</v>
      </c>
    </row>
    <row r="255" spans="1:16" ht="14.5" customHeight="1" x14ac:dyDescent="0.35">
      <c r="A255" s="2" t="s">
        <v>570</v>
      </c>
      <c r="B255" s="2" t="s">
        <v>571</v>
      </c>
      <c r="C255" s="2" t="s">
        <v>572</v>
      </c>
      <c r="D255" s="2" t="s">
        <v>3187</v>
      </c>
      <c r="E255" s="2" t="s">
        <v>3188</v>
      </c>
      <c r="F255" s="3">
        <v>112</v>
      </c>
      <c r="G255" s="3">
        <v>100</v>
      </c>
      <c r="H255" s="2" t="s">
        <v>3133</v>
      </c>
      <c r="I255" s="2" t="s">
        <v>3147</v>
      </c>
      <c r="J255" s="2" t="s">
        <v>3161</v>
      </c>
      <c r="K255" s="2" t="s">
        <v>3162</v>
      </c>
      <c r="L255" s="2">
        <v>2008</v>
      </c>
      <c r="M255" s="2" t="s">
        <v>3078</v>
      </c>
      <c r="N255" s="2" t="s">
        <v>3126</v>
      </c>
      <c r="O255" s="19" t="str">
        <f t="shared" si="7"/>
        <v>700</v>
      </c>
      <c r="P255">
        <f t="shared" si="8"/>
        <v>112</v>
      </c>
    </row>
    <row r="256" spans="1:16" ht="14.5" customHeight="1" x14ac:dyDescent="0.35">
      <c r="A256" s="2" t="s">
        <v>573</v>
      </c>
      <c r="B256" s="2" t="s">
        <v>574</v>
      </c>
      <c r="C256" s="2" t="s">
        <v>575</v>
      </c>
      <c r="D256" s="2" t="s">
        <v>3187</v>
      </c>
      <c r="E256" s="2" t="s">
        <v>3188</v>
      </c>
      <c r="F256" s="3">
        <v>26</v>
      </c>
      <c r="G256" s="3">
        <v>100</v>
      </c>
      <c r="H256" s="2" t="s">
        <v>3134</v>
      </c>
      <c r="I256" s="2" t="s">
        <v>3148</v>
      </c>
      <c r="J256" s="2" t="s">
        <v>3161</v>
      </c>
      <c r="K256" s="2" t="s">
        <v>3162</v>
      </c>
      <c r="L256" s="2">
        <v>2008</v>
      </c>
      <c r="M256" s="2" t="s">
        <v>3077</v>
      </c>
      <c r="N256" s="2" t="s">
        <v>3125</v>
      </c>
      <c r="O256" s="19" t="str">
        <f t="shared" si="7"/>
        <v>700</v>
      </c>
      <c r="P256">
        <f t="shared" si="8"/>
        <v>26</v>
      </c>
    </row>
    <row r="257" spans="1:16" ht="14.5" customHeight="1" x14ac:dyDescent="0.35">
      <c r="A257" s="2" t="s">
        <v>576</v>
      </c>
      <c r="B257" s="2" t="s">
        <v>577</v>
      </c>
      <c r="C257" s="2" t="s">
        <v>578</v>
      </c>
      <c r="D257" s="2" t="s">
        <v>3187</v>
      </c>
      <c r="E257" s="2" t="s">
        <v>3188</v>
      </c>
      <c r="F257" s="3">
        <v>365</v>
      </c>
      <c r="G257" s="3">
        <v>100</v>
      </c>
      <c r="H257" s="2" t="s">
        <v>3133</v>
      </c>
      <c r="I257" s="2" t="s">
        <v>3147</v>
      </c>
      <c r="J257" s="2" t="s">
        <v>3161</v>
      </c>
      <c r="K257" s="2" t="s">
        <v>3162</v>
      </c>
      <c r="L257" s="2">
        <v>2008</v>
      </c>
      <c r="M257" s="2" t="s">
        <v>3078</v>
      </c>
      <c r="N257" s="2" t="s">
        <v>3126</v>
      </c>
      <c r="O257" s="19" t="str">
        <f t="shared" si="7"/>
        <v>700</v>
      </c>
      <c r="P257">
        <f t="shared" si="8"/>
        <v>365</v>
      </c>
    </row>
    <row r="258" spans="1:16" ht="14.5" customHeight="1" x14ac:dyDescent="0.35">
      <c r="A258" s="2" t="s">
        <v>579</v>
      </c>
      <c r="B258" s="2" t="s">
        <v>580</v>
      </c>
      <c r="C258" s="2" t="s">
        <v>581</v>
      </c>
      <c r="D258" s="2" t="s">
        <v>3187</v>
      </c>
      <c r="E258" s="2" t="s">
        <v>3188</v>
      </c>
      <c r="F258" s="3">
        <v>1529</v>
      </c>
      <c r="G258" s="3">
        <v>100</v>
      </c>
      <c r="H258" s="2" t="s">
        <v>3133</v>
      </c>
      <c r="I258" s="2" t="s">
        <v>3147</v>
      </c>
      <c r="J258" s="2" t="s">
        <v>3161</v>
      </c>
      <c r="K258" s="2" t="s">
        <v>3162</v>
      </c>
      <c r="L258" s="2">
        <v>2008</v>
      </c>
      <c r="M258" s="2" t="s">
        <v>3078</v>
      </c>
      <c r="N258" s="2" t="s">
        <v>3126</v>
      </c>
      <c r="O258" s="19" t="str">
        <f t="shared" si="7"/>
        <v>700</v>
      </c>
      <c r="P258">
        <f t="shared" si="8"/>
        <v>1529</v>
      </c>
    </row>
    <row r="259" spans="1:16" ht="14.5" customHeight="1" x14ac:dyDescent="0.35">
      <c r="A259" s="2" t="s">
        <v>582</v>
      </c>
      <c r="B259" s="2" t="s">
        <v>583</v>
      </c>
      <c r="C259" s="2" t="s">
        <v>584</v>
      </c>
      <c r="D259" s="2" t="s">
        <v>3187</v>
      </c>
      <c r="E259" s="2" t="s">
        <v>3188</v>
      </c>
      <c r="F259" s="3">
        <v>4611</v>
      </c>
      <c r="G259" s="3">
        <v>100</v>
      </c>
      <c r="H259" s="2" t="s">
        <v>3134</v>
      </c>
      <c r="I259" s="2" t="s">
        <v>3148</v>
      </c>
      <c r="J259" s="2" t="s">
        <v>3161</v>
      </c>
      <c r="K259" s="2" t="s">
        <v>3162</v>
      </c>
      <c r="L259" s="2">
        <v>2008</v>
      </c>
      <c r="M259" s="2" t="s">
        <v>3074</v>
      </c>
      <c r="N259" s="2" t="s">
        <v>3123</v>
      </c>
      <c r="O259" s="19" t="str">
        <f t="shared" ref="O259:O322" si="9">LEFT(N259,1) &amp; "00"</f>
        <v>600</v>
      </c>
      <c r="P259">
        <f t="shared" si="8"/>
        <v>4611</v>
      </c>
    </row>
    <row r="260" spans="1:16" ht="14.5" customHeight="1" x14ac:dyDescent="0.35">
      <c r="A260" s="2" t="s">
        <v>585</v>
      </c>
      <c r="B260" s="2" t="s">
        <v>586</v>
      </c>
      <c r="C260" s="2" t="s">
        <v>587</v>
      </c>
      <c r="D260" s="2" t="s">
        <v>3187</v>
      </c>
      <c r="E260" s="2" t="s">
        <v>3188</v>
      </c>
      <c r="F260" s="3">
        <v>424</v>
      </c>
      <c r="G260" s="3">
        <v>16.5</v>
      </c>
      <c r="H260" s="2" t="s">
        <v>3134</v>
      </c>
      <c r="I260" s="2" t="s">
        <v>3148</v>
      </c>
      <c r="J260" s="2" t="s">
        <v>3161</v>
      </c>
      <c r="K260" s="2" t="s">
        <v>3162</v>
      </c>
      <c r="L260" s="2">
        <v>2008</v>
      </c>
      <c r="M260" s="2" t="s">
        <v>3044</v>
      </c>
      <c r="N260" s="2" t="s">
        <v>3044</v>
      </c>
      <c r="O260" s="19" t="str">
        <f t="shared" si="9"/>
        <v>200</v>
      </c>
      <c r="P260">
        <f t="shared" si="8"/>
        <v>69.959999999999994</v>
      </c>
    </row>
    <row r="261" spans="1:16" ht="14.5" customHeight="1" x14ac:dyDescent="0.35">
      <c r="A261" s="2" t="s">
        <v>585</v>
      </c>
      <c r="B261" s="2" t="s">
        <v>586</v>
      </c>
      <c r="C261" s="2" t="s">
        <v>587</v>
      </c>
      <c r="D261" s="2" t="s">
        <v>3187</v>
      </c>
      <c r="E261" s="2" t="s">
        <v>3188</v>
      </c>
      <c r="F261" s="3">
        <v>424</v>
      </c>
      <c r="G261" s="3">
        <v>38.5</v>
      </c>
      <c r="H261" s="2" t="s">
        <v>3135</v>
      </c>
      <c r="I261" s="2" t="s">
        <v>3149</v>
      </c>
      <c r="J261" s="2" t="s">
        <v>3161</v>
      </c>
      <c r="K261" s="2" t="s">
        <v>3162</v>
      </c>
      <c r="L261" s="2">
        <v>2008</v>
      </c>
      <c r="M261" s="2" t="s">
        <v>3044</v>
      </c>
      <c r="N261" s="2" t="s">
        <v>3044</v>
      </c>
      <c r="O261" s="19" t="str">
        <f t="shared" si="9"/>
        <v>200</v>
      </c>
      <c r="P261">
        <f t="shared" si="8"/>
        <v>163.24</v>
      </c>
    </row>
    <row r="262" spans="1:16" ht="14.5" customHeight="1" x14ac:dyDescent="0.35">
      <c r="A262" s="2" t="s">
        <v>588</v>
      </c>
      <c r="B262" s="2" t="s">
        <v>589</v>
      </c>
      <c r="C262" s="2" t="s">
        <v>590</v>
      </c>
      <c r="D262" s="2" t="s">
        <v>3187</v>
      </c>
      <c r="E262" s="2" t="s">
        <v>3188</v>
      </c>
      <c r="F262" s="3">
        <v>41795</v>
      </c>
      <c r="G262" s="3">
        <v>55</v>
      </c>
      <c r="H262" s="2" t="s">
        <v>3133</v>
      </c>
      <c r="I262" s="2" t="s">
        <v>3147</v>
      </c>
      <c r="J262" s="2" t="s">
        <v>3161</v>
      </c>
      <c r="K262" s="2" t="s">
        <v>3162</v>
      </c>
      <c r="L262" s="2">
        <v>2008</v>
      </c>
      <c r="M262" s="2" t="s">
        <v>3045</v>
      </c>
      <c r="N262" s="2" t="s">
        <v>3098</v>
      </c>
      <c r="O262" s="19" t="str">
        <f t="shared" si="9"/>
        <v>200</v>
      </c>
      <c r="P262">
        <f t="shared" si="8"/>
        <v>22987.25</v>
      </c>
    </row>
    <row r="263" spans="1:16" ht="14.5" customHeight="1" x14ac:dyDescent="0.35">
      <c r="A263" s="2" t="s">
        <v>591</v>
      </c>
      <c r="B263" s="2" t="s">
        <v>592</v>
      </c>
      <c r="C263" s="2" t="s">
        <v>593</v>
      </c>
      <c r="D263" s="2" t="s">
        <v>3187</v>
      </c>
      <c r="E263" s="2" t="s">
        <v>3188</v>
      </c>
      <c r="F263" s="3">
        <v>1279</v>
      </c>
      <c r="G263" s="3">
        <v>38.5</v>
      </c>
      <c r="H263" s="2" t="s">
        <v>3135</v>
      </c>
      <c r="I263" s="2" t="s">
        <v>3149</v>
      </c>
      <c r="J263" s="2" t="s">
        <v>3161</v>
      </c>
      <c r="K263" s="2" t="s">
        <v>3162</v>
      </c>
      <c r="L263" s="2">
        <v>2008</v>
      </c>
      <c r="M263" s="2" t="s">
        <v>3044</v>
      </c>
      <c r="N263" s="2" t="s">
        <v>3044</v>
      </c>
      <c r="O263" s="19" t="str">
        <f t="shared" si="9"/>
        <v>200</v>
      </c>
      <c r="P263">
        <f t="shared" si="8"/>
        <v>492.41500000000002</v>
      </c>
    </row>
    <row r="264" spans="1:16" ht="14.5" customHeight="1" x14ac:dyDescent="0.35">
      <c r="A264" s="2" t="s">
        <v>591</v>
      </c>
      <c r="B264" s="2" t="s">
        <v>592</v>
      </c>
      <c r="C264" s="2" t="s">
        <v>593</v>
      </c>
      <c r="D264" s="2" t="s">
        <v>3187</v>
      </c>
      <c r="E264" s="2" t="s">
        <v>3188</v>
      </c>
      <c r="F264" s="3">
        <v>1279</v>
      </c>
      <c r="G264" s="3">
        <v>16.5</v>
      </c>
      <c r="H264" s="2" t="s">
        <v>3134</v>
      </c>
      <c r="I264" s="2" t="s">
        <v>3148</v>
      </c>
      <c r="J264" s="2" t="s">
        <v>3161</v>
      </c>
      <c r="K264" s="2" t="s">
        <v>3162</v>
      </c>
      <c r="L264" s="2">
        <v>2008</v>
      </c>
      <c r="M264" s="2" t="s">
        <v>3044</v>
      </c>
      <c r="N264" s="2" t="s">
        <v>3044</v>
      </c>
      <c r="O264" s="19" t="str">
        <f t="shared" si="9"/>
        <v>200</v>
      </c>
      <c r="P264">
        <f t="shared" si="8"/>
        <v>211.035</v>
      </c>
    </row>
    <row r="265" spans="1:16" ht="14.5" customHeight="1" x14ac:dyDescent="0.35">
      <c r="A265" s="2" t="s">
        <v>594</v>
      </c>
      <c r="B265" s="2" t="s">
        <v>595</v>
      </c>
      <c r="C265" s="2" t="s">
        <v>596</v>
      </c>
      <c r="D265" s="2" t="s">
        <v>3187</v>
      </c>
      <c r="E265" s="2" t="s">
        <v>3188</v>
      </c>
      <c r="F265" s="3">
        <v>3754</v>
      </c>
      <c r="G265" s="3">
        <v>55</v>
      </c>
      <c r="H265" s="2" t="s">
        <v>3133</v>
      </c>
      <c r="I265" s="2" t="s">
        <v>3147</v>
      </c>
      <c r="J265" s="2" t="s">
        <v>3161</v>
      </c>
      <c r="K265" s="2" t="s">
        <v>3162</v>
      </c>
      <c r="L265" s="2">
        <v>2008</v>
      </c>
      <c r="M265" s="2" t="s">
        <v>3045</v>
      </c>
      <c r="N265" s="2" t="s">
        <v>3098</v>
      </c>
      <c r="O265" s="19" t="str">
        <f t="shared" si="9"/>
        <v>200</v>
      </c>
      <c r="P265">
        <f t="shared" si="8"/>
        <v>2064.6999999999998</v>
      </c>
    </row>
    <row r="266" spans="1:16" ht="14.5" customHeight="1" x14ac:dyDescent="0.35">
      <c r="A266" s="2" t="s">
        <v>597</v>
      </c>
      <c r="B266" s="2" t="s">
        <v>598</v>
      </c>
      <c r="C266" s="2" t="s">
        <v>599</v>
      </c>
      <c r="D266" s="2" t="s">
        <v>3187</v>
      </c>
      <c r="E266" s="2" t="s">
        <v>3188</v>
      </c>
      <c r="F266" s="3">
        <v>830</v>
      </c>
      <c r="G266" s="3">
        <v>55</v>
      </c>
      <c r="H266" s="2" t="s">
        <v>3134</v>
      </c>
      <c r="I266" s="2" t="s">
        <v>3148</v>
      </c>
      <c r="J266" s="2" t="s">
        <v>3161</v>
      </c>
      <c r="K266" s="2" t="s">
        <v>3162</v>
      </c>
      <c r="L266" s="2">
        <v>2008</v>
      </c>
      <c r="M266" s="2" t="s">
        <v>3041</v>
      </c>
      <c r="N266" s="2" t="s">
        <v>3095</v>
      </c>
      <c r="O266" s="19" t="str">
        <f t="shared" si="9"/>
        <v>200</v>
      </c>
      <c r="P266">
        <f t="shared" si="8"/>
        <v>456.5</v>
      </c>
    </row>
    <row r="267" spans="1:16" ht="14.5" customHeight="1" x14ac:dyDescent="0.35">
      <c r="A267" s="2" t="s">
        <v>600</v>
      </c>
      <c r="B267" s="2" t="s">
        <v>601</v>
      </c>
      <c r="C267" s="2" t="s">
        <v>602</v>
      </c>
      <c r="D267" s="2" t="s">
        <v>3187</v>
      </c>
      <c r="E267" s="2" t="s">
        <v>3188</v>
      </c>
      <c r="F267" s="3">
        <v>3994</v>
      </c>
      <c r="G267" s="3">
        <v>55</v>
      </c>
      <c r="H267" s="2" t="s">
        <v>3136</v>
      </c>
      <c r="I267" s="2" t="s">
        <v>3150</v>
      </c>
      <c r="J267" s="2" t="s">
        <v>3161</v>
      </c>
      <c r="K267" s="2" t="s">
        <v>3162</v>
      </c>
      <c r="L267" s="2">
        <v>2008</v>
      </c>
      <c r="M267" s="2" t="s">
        <v>3041</v>
      </c>
      <c r="N267" s="2" t="s">
        <v>3095</v>
      </c>
      <c r="O267" s="19" t="str">
        <f t="shared" si="9"/>
        <v>200</v>
      </c>
      <c r="P267">
        <f t="shared" si="8"/>
        <v>2196.6999999999998</v>
      </c>
    </row>
    <row r="268" spans="1:16" ht="14.5" customHeight="1" x14ac:dyDescent="0.35">
      <c r="A268" s="2" t="s">
        <v>603</v>
      </c>
      <c r="B268" s="2" t="s">
        <v>604</v>
      </c>
      <c r="C268" s="2" t="s">
        <v>605</v>
      </c>
      <c r="D268" s="2" t="s">
        <v>3187</v>
      </c>
      <c r="E268" s="2" t="s">
        <v>3188</v>
      </c>
      <c r="F268" s="3">
        <v>1879</v>
      </c>
      <c r="G268" s="3">
        <v>55</v>
      </c>
      <c r="H268" s="2" t="s">
        <v>3136</v>
      </c>
      <c r="I268" s="2" t="s">
        <v>3150</v>
      </c>
      <c r="J268" s="2" t="s">
        <v>3161</v>
      </c>
      <c r="K268" s="2" t="s">
        <v>3162</v>
      </c>
      <c r="L268" s="2">
        <v>2008</v>
      </c>
      <c r="M268" s="2" t="s">
        <v>3041</v>
      </c>
      <c r="N268" s="2" t="s">
        <v>3095</v>
      </c>
      <c r="O268" s="19" t="str">
        <f t="shared" si="9"/>
        <v>200</v>
      </c>
      <c r="P268">
        <f t="shared" si="8"/>
        <v>1033.45</v>
      </c>
    </row>
    <row r="269" spans="1:16" ht="14.5" customHeight="1" x14ac:dyDescent="0.35">
      <c r="A269" s="2" t="s">
        <v>606</v>
      </c>
      <c r="B269" s="2" t="s">
        <v>607</v>
      </c>
      <c r="C269" s="2" t="s">
        <v>608</v>
      </c>
      <c r="D269" s="2" t="s">
        <v>3187</v>
      </c>
      <c r="E269" s="2" t="s">
        <v>3188</v>
      </c>
      <c r="F269" s="3">
        <v>10</v>
      </c>
      <c r="G269" s="3">
        <v>55</v>
      </c>
      <c r="H269" s="2" t="s">
        <v>3136</v>
      </c>
      <c r="I269" s="2" t="s">
        <v>3150</v>
      </c>
      <c r="J269" s="2" t="s">
        <v>3161</v>
      </c>
      <c r="K269" s="2" t="s">
        <v>3162</v>
      </c>
      <c r="L269" s="2">
        <v>2008</v>
      </c>
      <c r="M269" s="2" t="s">
        <v>3055</v>
      </c>
      <c r="N269" s="2" t="s">
        <v>3105</v>
      </c>
      <c r="O269" s="19" t="str">
        <f t="shared" si="9"/>
        <v>300</v>
      </c>
      <c r="P269">
        <f t="shared" si="8"/>
        <v>5.5</v>
      </c>
    </row>
    <row r="270" spans="1:16" ht="14.5" customHeight="1" x14ac:dyDescent="0.35">
      <c r="A270" s="2" t="s">
        <v>609</v>
      </c>
      <c r="B270" s="2" t="s">
        <v>610</v>
      </c>
      <c r="C270" s="2" t="s">
        <v>611</v>
      </c>
      <c r="D270" s="2" t="s">
        <v>3187</v>
      </c>
      <c r="E270" s="2" t="s">
        <v>3188</v>
      </c>
      <c r="F270" s="3">
        <v>1456</v>
      </c>
      <c r="G270" s="3">
        <v>55</v>
      </c>
      <c r="H270" s="2" t="s">
        <v>3136</v>
      </c>
      <c r="I270" s="2" t="s">
        <v>3150</v>
      </c>
      <c r="J270" s="2" t="s">
        <v>3161</v>
      </c>
      <c r="K270" s="2" t="s">
        <v>3162</v>
      </c>
      <c r="L270" s="2">
        <v>2008</v>
      </c>
      <c r="M270" s="2" t="s">
        <v>3041</v>
      </c>
      <c r="N270" s="2" t="s">
        <v>3095</v>
      </c>
      <c r="O270" s="19" t="str">
        <f t="shared" si="9"/>
        <v>200</v>
      </c>
      <c r="P270">
        <f t="shared" si="8"/>
        <v>800.8</v>
      </c>
    </row>
    <row r="271" spans="1:16" ht="14.5" customHeight="1" x14ac:dyDescent="0.35">
      <c r="A271" s="2" t="s">
        <v>612</v>
      </c>
      <c r="B271" s="2" t="s">
        <v>613</v>
      </c>
      <c r="C271" s="2" t="s">
        <v>614</v>
      </c>
      <c r="D271" s="2" t="s">
        <v>3187</v>
      </c>
      <c r="E271" s="2" t="s">
        <v>3188</v>
      </c>
      <c r="F271" s="3">
        <v>70</v>
      </c>
      <c r="G271" s="3">
        <v>55</v>
      </c>
      <c r="H271" s="2" t="s">
        <v>3136</v>
      </c>
      <c r="I271" s="2" t="s">
        <v>3150</v>
      </c>
      <c r="J271" s="2" t="s">
        <v>3161</v>
      </c>
      <c r="K271" s="2" t="s">
        <v>3162</v>
      </c>
      <c r="L271" s="2">
        <v>2008</v>
      </c>
      <c r="M271" s="2" t="s">
        <v>3041</v>
      </c>
      <c r="N271" s="2" t="s">
        <v>3095</v>
      </c>
      <c r="O271" s="19" t="str">
        <f t="shared" si="9"/>
        <v>200</v>
      </c>
      <c r="P271">
        <f t="shared" si="8"/>
        <v>38.5</v>
      </c>
    </row>
    <row r="272" spans="1:16" ht="14.5" customHeight="1" x14ac:dyDescent="0.35">
      <c r="A272" s="2" t="s">
        <v>615</v>
      </c>
      <c r="B272" s="2" t="s">
        <v>616</v>
      </c>
      <c r="C272" s="2" t="s">
        <v>617</v>
      </c>
      <c r="D272" s="2" t="s">
        <v>3187</v>
      </c>
      <c r="E272" s="2" t="s">
        <v>3188</v>
      </c>
      <c r="F272" s="3">
        <v>12</v>
      </c>
      <c r="G272" s="3">
        <v>55</v>
      </c>
      <c r="H272" s="2" t="s">
        <v>3136</v>
      </c>
      <c r="I272" s="2" t="s">
        <v>3150</v>
      </c>
      <c r="J272" s="2" t="s">
        <v>3161</v>
      </c>
      <c r="K272" s="2" t="s">
        <v>3162</v>
      </c>
      <c r="L272" s="2">
        <v>2008</v>
      </c>
      <c r="M272" s="2" t="s">
        <v>3041</v>
      </c>
      <c r="N272" s="2" t="s">
        <v>3095</v>
      </c>
      <c r="O272" s="19" t="str">
        <f t="shared" si="9"/>
        <v>200</v>
      </c>
      <c r="P272">
        <f t="shared" si="8"/>
        <v>6.6</v>
      </c>
    </row>
    <row r="273" spans="1:16" ht="14.5" customHeight="1" x14ac:dyDescent="0.35">
      <c r="A273" s="2" t="s">
        <v>618</v>
      </c>
      <c r="B273" s="2" t="s">
        <v>619</v>
      </c>
      <c r="C273" s="2" t="s">
        <v>620</v>
      </c>
      <c r="D273" s="2" t="s">
        <v>3187</v>
      </c>
      <c r="E273" s="2" t="s">
        <v>3188</v>
      </c>
      <c r="F273" s="3">
        <v>7</v>
      </c>
      <c r="G273" s="3">
        <v>55</v>
      </c>
      <c r="H273" s="2" t="s">
        <v>3136</v>
      </c>
      <c r="I273" s="2" t="s">
        <v>3150</v>
      </c>
      <c r="J273" s="2" t="s">
        <v>3161</v>
      </c>
      <c r="K273" s="2" t="s">
        <v>3162</v>
      </c>
      <c r="L273" s="2">
        <v>2008</v>
      </c>
      <c r="M273" s="2" t="s">
        <v>3055</v>
      </c>
      <c r="N273" s="2" t="s">
        <v>3105</v>
      </c>
      <c r="O273" s="19" t="str">
        <f t="shared" si="9"/>
        <v>300</v>
      </c>
      <c r="P273">
        <f t="shared" si="8"/>
        <v>3.85</v>
      </c>
    </row>
    <row r="274" spans="1:16" ht="14.5" customHeight="1" x14ac:dyDescent="0.35">
      <c r="A274" s="2" t="s">
        <v>621</v>
      </c>
      <c r="B274" s="2" t="s">
        <v>622</v>
      </c>
      <c r="C274" s="2" t="s">
        <v>623</v>
      </c>
      <c r="D274" s="2" t="s">
        <v>3187</v>
      </c>
      <c r="E274" s="2" t="s">
        <v>3188</v>
      </c>
      <c r="F274" s="3">
        <v>215</v>
      </c>
      <c r="G274" s="3">
        <v>55</v>
      </c>
      <c r="H274" s="2" t="s">
        <v>3136</v>
      </c>
      <c r="I274" s="2" t="s">
        <v>3150</v>
      </c>
      <c r="J274" s="2" t="s">
        <v>3161</v>
      </c>
      <c r="K274" s="2" t="s">
        <v>3162</v>
      </c>
      <c r="L274" s="2">
        <v>2008</v>
      </c>
      <c r="M274" s="2" t="s">
        <v>3041</v>
      </c>
      <c r="N274" s="2" t="s">
        <v>3095</v>
      </c>
      <c r="O274" s="19" t="str">
        <f t="shared" si="9"/>
        <v>200</v>
      </c>
      <c r="P274">
        <f t="shared" si="8"/>
        <v>118.25</v>
      </c>
    </row>
    <row r="275" spans="1:16" ht="14.5" customHeight="1" x14ac:dyDescent="0.35">
      <c r="A275" s="2" t="s">
        <v>624</v>
      </c>
      <c r="B275" s="2" t="s">
        <v>625</v>
      </c>
      <c r="C275" s="2" t="s">
        <v>626</v>
      </c>
      <c r="D275" s="2" t="s">
        <v>3187</v>
      </c>
      <c r="E275" s="2" t="s">
        <v>3188</v>
      </c>
      <c r="F275" s="3">
        <v>31</v>
      </c>
      <c r="G275" s="3">
        <v>55</v>
      </c>
      <c r="H275" s="2" t="s">
        <v>3136</v>
      </c>
      <c r="I275" s="2" t="s">
        <v>3150</v>
      </c>
      <c r="J275" s="2" t="s">
        <v>3161</v>
      </c>
      <c r="K275" s="2" t="s">
        <v>3162</v>
      </c>
      <c r="L275" s="2">
        <v>2008</v>
      </c>
      <c r="M275" s="2" t="s">
        <v>3041</v>
      </c>
      <c r="N275" s="2" t="s">
        <v>3095</v>
      </c>
      <c r="O275" s="19" t="str">
        <f t="shared" si="9"/>
        <v>200</v>
      </c>
      <c r="P275">
        <f t="shared" si="8"/>
        <v>17.05</v>
      </c>
    </row>
    <row r="276" spans="1:16" ht="14.5" customHeight="1" x14ac:dyDescent="0.35">
      <c r="A276" s="2" t="s">
        <v>627</v>
      </c>
      <c r="B276" s="2" t="s">
        <v>628</v>
      </c>
      <c r="C276" s="2" t="s">
        <v>629</v>
      </c>
      <c r="D276" s="2" t="s">
        <v>3187</v>
      </c>
      <c r="E276" s="2" t="s">
        <v>3188</v>
      </c>
      <c r="F276" s="3">
        <v>310</v>
      </c>
      <c r="G276" s="3">
        <v>55</v>
      </c>
      <c r="H276" s="2" t="s">
        <v>3136</v>
      </c>
      <c r="I276" s="2" t="s">
        <v>3150</v>
      </c>
      <c r="J276" s="2" t="s">
        <v>3161</v>
      </c>
      <c r="K276" s="2" t="s">
        <v>3162</v>
      </c>
      <c r="L276" s="2">
        <v>2008</v>
      </c>
      <c r="M276" s="2" t="s">
        <v>3041</v>
      </c>
      <c r="N276" s="2" t="s">
        <v>3095</v>
      </c>
      <c r="O276" s="19" t="str">
        <f t="shared" si="9"/>
        <v>200</v>
      </c>
      <c r="P276">
        <f t="shared" si="8"/>
        <v>170.5</v>
      </c>
    </row>
    <row r="277" spans="1:16" ht="14.5" customHeight="1" x14ac:dyDescent="0.35">
      <c r="A277" s="2" t="s">
        <v>630</v>
      </c>
      <c r="B277" s="2" t="s">
        <v>630</v>
      </c>
      <c r="C277" s="2" t="s">
        <v>631</v>
      </c>
      <c r="D277" s="2"/>
      <c r="E277" s="2"/>
      <c r="F277" s="3">
        <v>153</v>
      </c>
      <c r="G277" s="3">
        <v>100</v>
      </c>
      <c r="H277" s="2" t="s">
        <v>3139</v>
      </c>
      <c r="I277" s="2" t="s">
        <v>3153</v>
      </c>
      <c r="J277" s="2" t="s">
        <v>3160</v>
      </c>
      <c r="K277" s="2" t="s">
        <v>3163</v>
      </c>
      <c r="L277" s="2">
        <v>2008</v>
      </c>
      <c r="M277" s="2" t="s">
        <v>3053</v>
      </c>
      <c r="N277" s="2" t="s">
        <v>3103</v>
      </c>
      <c r="O277" s="19" t="str">
        <f t="shared" si="9"/>
        <v>300</v>
      </c>
      <c r="P277">
        <f t="shared" si="8"/>
        <v>153</v>
      </c>
    </row>
    <row r="278" spans="1:16" ht="14.5" customHeight="1" x14ac:dyDescent="0.35">
      <c r="A278" s="2" t="s">
        <v>632</v>
      </c>
      <c r="B278" s="2" t="s">
        <v>632</v>
      </c>
      <c r="C278" s="2" t="s">
        <v>633</v>
      </c>
      <c r="D278" s="2"/>
      <c r="E278" s="2"/>
      <c r="F278" s="3">
        <v>100</v>
      </c>
      <c r="G278" s="3">
        <v>100</v>
      </c>
      <c r="H278" s="2" t="s">
        <v>3139</v>
      </c>
      <c r="I278" s="2" t="s">
        <v>3153</v>
      </c>
      <c r="J278" s="2" t="s">
        <v>3160</v>
      </c>
      <c r="K278" s="2" t="s">
        <v>3163</v>
      </c>
      <c r="L278" s="2">
        <v>2008</v>
      </c>
      <c r="M278" s="2" t="s">
        <v>3054</v>
      </c>
      <c r="N278" s="2" t="s">
        <v>3104</v>
      </c>
      <c r="O278" s="19" t="str">
        <f t="shared" si="9"/>
        <v>300</v>
      </c>
      <c r="P278">
        <f t="shared" si="8"/>
        <v>100</v>
      </c>
    </row>
    <row r="279" spans="1:16" ht="14.5" customHeight="1" x14ac:dyDescent="0.35">
      <c r="A279" s="2" t="s">
        <v>634</v>
      </c>
      <c r="B279" s="2" t="s">
        <v>634</v>
      </c>
      <c r="C279" s="2" t="s">
        <v>635</v>
      </c>
      <c r="D279" s="2"/>
      <c r="E279" s="2"/>
      <c r="F279" s="3">
        <v>155</v>
      </c>
      <c r="G279" s="3">
        <v>100</v>
      </c>
      <c r="H279" s="2" t="s">
        <v>3139</v>
      </c>
      <c r="I279" s="2" t="s">
        <v>3153</v>
      </c>
      <c r="J279" s="2" t="s">
        <v>3160</v>
      </c>
      <c r="K279" s="2" t="s">
        <v>3163</v>
      </c>
      <c r="L279" s="2">
        <v>2008</v>
      </c>
      <c r="M279" s="2" t="s">
        <v>3053</v>
      </c>
      <c r="N279" s="2" t="s">
        <v>3103</v>
      </c>
      <c r="O279" s="19" t="str">
        <f t="shared" si="9"/>
        <v>300</v>
      </c>
      <c r="P279">
        <f t="shared" si="8"/>
        <v>155</v>
      </c>
    </row>
    <row r="280" spans="1:16" ht="14.5" customHeight="1" x14ac:dyDescent="0.35">
      <c r="A280" s="2" t="s">
        <v>636</v>
      </c>
      <c r="B280" s="2" t="s">
        <v>636</v>
      </c>
      <c r="C280" s="2" t="s">
        <v>637</v>
      </c>
      <c r="D280" s="2"/>
      <c r="E280" s="2"/>
      <c r="F280" s="3">
        <v>97.2</v>
      </c>
      <c r="G280" s="3">
        <v>100</v>
      </c>
      <c r="H280" s="2" t="s">
        <v>3139</v>
      </c>
      <c r="I280" s="2" t="s">
        <v>3153</v>
      </c>
      <c r="J280" s="2" t="s">
        <v>3160</v>
      </c>
      <c r="K280" s="2" t="s">
        <v>3163</v>
      </c>
      <c r="L280" s="2">
        <v>2008</v>
      </c>
      <c r="M280" s="2" t="s">
        <v>3054</v>
      </c>
      <c r="N280" s="2" t="s">
        <v>3104</v>
      </c>
      <c r="O280" s="19" t="str">
        <f t="shared" si="9"/>
        <v>300</v>
      </c>
      <c r="P280">
        <f t="shared" si="8"/>
        <v>97.2</v>
      </c>
    </row>
    <row r="281" spans="1:16" ht="14.5" customHeight="1" x14ac:dyDescent="0.35">
      <c r="A281" s="2" t="s">
        <v>638</v>
      </c>
      <c r="B281" s="2" t="s">
        <v>638</v>
      </c>
      <c r="C281" s="2" t="s">
        <v>639</v>
      </c>
      <c r="D281" s="2"/>
      <c r="E281" s="2"/>
      <c r="F281" s="3">
        <v>179</v>
      </c>
      <c r="G281" s="3">
        <v>100</v>
      </c>
      <c r="H281" s="2" t="s">
        <v>3139</v>
      </c>
      <c r="I281" s="2" t="s">
        <v>3153</v>
      </c>
      <c r="J281" s="2" t="s">
        <v>3160</v>
      </c>
      <c r="K281" s="2" t="s">
        <v>3163</v>
      </c>
      <c r="L281" s="2">
        <v>2008</v>
      </c>
      <c r="M281" s="2" t="s">
        <v>3053</v>
      </c>
      <c r="N281" s="2" t="s">
        <v>3103</v>
      </c>
      <c r="O281" s="19" t="str">
        <f t="shared" si="9"/>
        <v>300</v>
      </c>
      <c r="P281">
        <f t="shared" si="8"/>
        <v>179</v>
      </c>
    </row>
    <row r="282" spans="1:16" ht="14.5" customHeight="1" x14ac:dyDescent="0.35">
      <c r="A282" s="2" t="s">
        <v>640</v>
      </c>
      <c r="B282" s="2" t="s">
        <v>640</v>
      </c>
      <c r="C282" s="2" t="s">
        <v>641</v>
      </c>
      <c r="D282" s="2"/>
      <c r="E282" s="2"/>
      <c r="F282" s="3">
        <v>669.75</v>
      </c>
      <c r="G282" s="3">
        <v>100</v>
      </c>
      <c r="H282" s="2" t="s">
        <v>3139</v>
      </c>
      <c r="I282" s="2" t="s">
        <v>3153</v>
      </c>
      <c r="J282" s="2" t="s">
        <v>3160</v>
      </c>
      <c r="K282" s="2" t="s">
        <v>3163</v>
      </c>
      <c r="L282" s="2">
        <v>2008</v>
      </c>
      <c r="M282" s="2" t="s">
        <v>3054</v>
      </c>
      <c r="N282" s="2" t="s">
        <v>3104</v>
      </c>
      <c r="O282" s="19" t="str">
        <f t="shared" si="9"/>
        <v>300</v>
      </c>
      <c r="P282">
        <f t="shared" si="8"/>
        <v>669.75</v>
      </c>
    </row>
    <row r="283" spans="1:16" ht="14.5" customHeight="1" x14ac:dyDescent="0.35">
      <c r="A283" s="2" t="s">
        <v>642</v>
      </c>
      <c r="B283" s="2" t="s">
        <v>642</v>
      </c>
      <c r="C283" s="2" t="s">
        <v>643</v>
      </c>
      <c r="D283" s="2"/>
      <c r="E283" s="2"/>
      <c r="F283" s="3">
        <v>262.75</v>
      </c>
      <c r="G283" s="3">
        <v>55</v>
      </c>
      <c r="H283" s="2" t="s">
        <v>3136</v>
      </c>
      <c r="I283" s="2" t="s">
        <v>3150</v>
      </c>
      <c r="J283" s="2" t="s">
        <v>3160</v>
      </c>
      <c r="K283" s="2" t="s">
        <v>3163</v>
      </c>
      <c r="L283" s="2">
        <v>2008</v>
      </c>
      <c r="M283" s="2" t="s">
        <v>3041</v>
      </c>
      <c r="N283" s="2" t="s">
        <v>3095</v>
      </c>
      <c r="O283" s="19" t="str">
        <f t="shared" si="9"/>
        <v>200</v>
      </c>
      <c r="P283">
        <f t="shared" si="8"/>
        <v>144.51249999999999</v>
      </c>
    </row>
    <row r="284" spans="1:16" ht="14.5" customHeight="1" x14ac:dyDescent="0.35">
      <c r="A284" s="2" t="s">
        <v>644</v>
      </c>
      <c r="B284" s="2" t="s">
        <v>644</v>
      </c>
      <c r="C284" s="2" t="s">
        <v>645</v>
      </c>
      <c r="D284" s="2"/>
      <c r="E284" s="2"/>
      <c r="F284" s="3">
        <v>192</v>
      </c>
      <c r="G284" s="3">
        <v>55</v>
      </c>
      <c r="H284" s="2" t="s">
        <v>3136</v>
      </c>
      <c r="I284" s="2" t="s">
        <v>3150</v>
      </c>
      <c r="J284" s="2" t="s">
        <v>3160</v>
      </c>
      <c r="K284" s="2" t="s">
        <v>3163</v>
      </c>
      <c r="L284" s="2">
        <v>2008</v>
      </c>
      <c r="M284" s="2" t="s">
        <v>3041</v>
      </c>
      <c r="N284" s="2" t="s">
        <v>3095</v>
      </c>
      <c r="O284" s="19" t="str">
        <f t="shared" si="9"/>
        <v>200</v>
      </c>
      <c r="P284">
        <f t="shared" si="8"/>
        <v>105.6</v>
      </c>
    </row>
    <row r="285" spans="1:16" ht="14.5" customHeight="1" x14ac:dyDescent="0.35">
      <c r="A285" s="2" t="s">
        <v>646</v>
      </c>
      <c r="B285" s="2" t="s">
        <v>646</v>
      </c>
      <c r="C285" s="2" t="s">
        <v>647</v>
      </c>
      <c r="D285" s="2"/>
      <c r="E285" s="2"/>
      <c r="F285" s="3">
        <v>31</v>
      </c>
      <c r="G285" s="3">
        <v>55</v>
      </c>
      <c r="H285" s="2" t="s">
        <v>3136</v>
      </c>
      <c r="I285" s="2" t="s">
        <v>3150</v>
      </c>
      <c r="J285" s="2" t="s">
        <v>3160</v>
      </c>
      <c r="K285" s="2" t="s">
        <v>3163</v>
      </c>
      <c r="L285" s="2">
        <v>2008</v>
      </c>
      <c r="M285" s="2" t="s">
        <v>3041</v>
      </c>
      <c r="N285" s="2" t="s">
        <v>3095</v>
      </c>
      <c r="O285" s="19" t="str">
        <f t="shared" si="9"/>
        <v>200</v>
      </c>
      <c r="P285">
        <f t="shared" si="8"/>
        <v>17.05</v>
      </c>
    </row>
    <row r="286" spans="1:16" ht="14.5" customHeight="1" x14ac:dyDescent="0.35">
      <c r="A286" s="2" t="s">
        <v>648</v>
      </c>
      <c r="B286" s="2" t="s">
        <v>648</v>
      </c>
      <c r="C286" s="2" t="s">
        <v>649</v>
      </c>
      <c r="D286" s="2"/>
      <c r="E286" s="2"/>
      <c r="F286" s="3">
        <v>1659</v>
      </c>
      <c r="G286" s="3">
        <v>55</v>
      </c>
      <c r="H286" s="2" t="s">
        <v>3136</v>
      </c>
      <c r="I286" s="2" t="s">
        <v>3150</v>
      </c>
      <c r="J286" s="2" t="s">
        <v>3160</v>
      </c>
      <c r="K286" s="2" t="s">
        <v>3163</v>
      </c>
      <c r="L286" s="2">
        <v>2008</v>
      </c>
      <c r="M286" s="2" t="s">
        <v>3041</v>
      </c>
      <c r="N286" s="2" t="s">
        <v>3095</v>
      </c>
      <c r="O286" s="19" t="str">
        <f t="shared" si="9"/>
        <v>200</v>
      </c>
      <c r="P286">
        <f t="shared" si="8"/>
        <v>912.45</v>
      </c>
    </row>
    <row r="287" spans="1:16" ht="14.5" customHeight="1" x14ac:dyDescent="0.35">
      <c r="A287" s="2" t="s">
        <v>650</v>
      </c>
      <c r="B287" s="2" t="s">
        <v>650</v>
      </c>
      <c r="C287" s="2" t="s">
        <v>651</v>
      </c>
      <c r="D287" s="2"/>
      <c r="E287" s="2"/>
      <c r="F287" s="3">
        <v>138</v>
      </c>
      <c r="G287" s="3">
        <v>55</v>
      </c>
      <c r="H287" s="2" t="s">
        <v>3136</v>
      </c>
      <c r="I287" s="2" t="s">
        <v>3150</v>
      </c>
      <c r="J287" s="2" t="s">
        <v>3160</v>
      </c>
      <c r="K287" s="2" t="s">
        <v>3163</v>
      </c>
      <c r="L287" s="2">
        <v>2008</v>
      </c>
      <c r="M287" s="2" t="s">
        <v>3041</v>
      </c>
      <c r="N287" s="2" t="s">
        <v>3095</v>
      </c>
      <c r="O287" s="19" t="str">
        <f t="shared" si="9"/>
        <v>200</v>
      </c>
      <c r="P287">
        <f t="shared" si="8"/>
        <v>75.900000000000006</v>
      </c>
    </row>
    <row r="288" spans="1:16" ht="14.5" customHeight="1" x14ac:dyDescent="0.35">
      <c r="A288" s="2" t="s">
        <v>652</v>
      </c>
      <c r="B288" s="2" t="s">
        <v>652</v>
      </c>
      <c r="C288" s="2" t="s">
        <v>653</v>
      </c>
      <c r="D288" s="2"/>
      <c r="E288" s="2"/>
      <c r="F288" s="3">
        <v>3749</v>
      </c>
      <c r="G288" s="3">
        <v>55</v>
      </c>
      <c r="H288" s="2" t="s">
        <v>3130</v>
      </c>
      <c r="I288" s="2" t="s">
        <v>3144</v>
      </c>
      <c r="J288" s="2" t="s">
        <v>3160</v>
      </c>
      <c r="K288" s="2" t="s">
        <v>3163</v>
      </c>
      <c r="L288" s="2">
        <v>2008</v>
      </c>
      <c r="M288" s="2" t="s">
        <v>3041</v>
      </c>
      <c r="N288" s="2" t="s">
        <v>3095</v>
      </c>
      <c r="O288" s="19" t="str">
        <f t="shared" si="9"/>
        <v>200</v>
      </c>
      <c r="P288">
        <f t="shared" si="8"/>
        <v>2061.9499999999998</v>
      </c>
    </row>
    <row r="289" spans="1:16" ht="14.5" customHeight="1" x14ac:dyDescent="0.35">
      <c r="A289" s="2" t="s">
        <v>654</v>
      </c>
      <c r="B289" s="2" t="s">
        <v>654</v>
      </c>
      <c r="C289" s="2" t="s">
        <v>655</v>
      </c>
      <c r="D289" s="2"/>
      <c r="E289" s="2"/>
      <c r="F289" s="3">
        <v>315.89488636363598</v>
      </c>
      <c r="G289" s="3">
        <v>100</v>
      </c>
      <c r="H289" s="2" t="s">
        <v>3130</v>
      </c>
      <c r="I289" s="2" t="s">
        <v>3144</v>
      </c>
      <c r="J289" s="2" t="s">
        <v>3160</v>
      </c>
      <c r="K289" s="2" t="s">
        <v>3163</v>
      </c>
      <c r="L289" s="2">
        <v>2008</v>
      </c>
      <c r="M289" s="2" t="s">
        <v>3058</v>
      </c>
      <c r="N289" s="2" t="s">
        <v>3108</v>
      </c>
      <c r="O289" s="19" t="str">
        <f t="shared" si="9"/>
        <v>300</v>
      </c>
      <c r="P289">
        <f t="shared" si="8"/>
        <v>315.89488636363598</v>
      </c>
    </row>
    <row r="290" spans="1:16" ht="14.5" customHeight="1" x14ac:dyDescent="0.35">
      <c r="A290" s="2" t="s">
        <v>656</v>
      </c>
      <c r="B290" s="2" t="s">
        <v>656</v>
      </c>
      <c r="C290" s="2" t="s">
        <v>657</v>
      </c>
      <c r="D290" s="2"/>
      <c r="E290" s="2"/>
      <c r="F290" s="3">
        <v>80</v>
      </c>
      <c r="G290" s="3">
        <v>100</v>
      </c>
      <c r="H290" s="2" t="s">
        <v>3130</v>
      </c>
      <c r="I290" s="2" t="s">
        <v>3144</v>
      </c>
      <c r="J290" s="2" t="s">
        <v>3160</v>
      </c>
      <c r="K290" s="2" t="s">
        <v>3163</v>
      </c>
      <c r="L290" s="2">
        <v>2008</v>
      </c>
      <c r="M290" s="2" t="s">
        <v>3054</v>
      </c>
      <c r="N290" s="2" t="s">
        <v>3104</v>
      </c>
      <c r="O290" s="19" t="str">
        <f t="shared" si="9"/>
        <v>300</v>
      </c>
      <c r="P290">
        <f t="shared" si="8"/>
        <v>80</v>
      </c>
    </row>
    <row r="291" spans="1:16" ht="14.5" customHeight="1" x14ac:dyDescent="0.35">
      <c r="A291" s="2" t="s">
        <v>658</v>
      </c>
      <c r="B291" s="2" t="s">
        <v>658</v>
      </c>
      <c r="C291" s="2" t="s">
        <v>659</v>
      </c>
      <c r="D291" s="2"/>
      <c r="E291" s="2"/>
      <c r="F291" s="3">
        <v>517</v>
      </c>
      <c r="G291" s="3">
        <v>35.532994923857999</v>
      </c>
      <c r="H291" s="2" t="s">
        <v>3129</v>
      </c>
      <c r="I291" s="2" t="s">
        <v>3143</v>
      </c>
      <c r="J291" s="2" t="s">
        <v>3160</v>
      </c>
      <c r="K291" s="2" t="s">
        <v>3163</v>
      </c>
      <c r="L291" s="2">
        <v>2008</v>
      </c>
      <c r="M291" s="2" t="s">
        <v>3058</v>
      </c>
      <c r="N291" s="2" t="s">
        <v>3108</v>
      </c>
      <c r="O291" s="19" t="str">
        <f t="shared" si="9"/>
        <v>300</v>
      </c>
      <c r="P291">
        <f t="shared" si="8"/>
        <v>183.70558375634585</v>
      </c>
    </row>
    <row r="292" spans="1:16" ht="14.5" customHeight="1" x14ac:dyDescent="0.35">
      <c r="A292" s="2" t="s">
        <v>660</v>
      </c>
      <c r="B292" s="2" t="s">
        <v>660</v>
      </c>
      <c r="C292" s="2" t="s">
        <v>661</v>
      </c>
      <c r="D292" s="2"/>
      <c r="E292" s="2"/>
      <c r="F292" s="3">
        <v>34.411764660000003</v>
      </c>
      <c r="G292" s="3">
        <v>100</v>
      </c>
      <c r="H292" s="2" t="s">
        <v>3130</v>
      </c>
      <c r="I292" s="2" t="s">
        <v>3144</v>
      </c>
      <c r="J292" s="2" t="s">
        <v>3160</v>
      </c>
      <c r="K292" s="2" t="s">
        <v>3163</v>
      </c>
      <c r="L292" s="2">
        <v>2008</v>
      </c>
      <c r="M292" s="2" t="s">
        <v>3055</v>
      </c>
      <c r="N292" s="2" t="s">
        <v>3105</v>
      </c>
      <c r="O292" s="19" t="str">
        <f t="shared" si="9"/>
        <v>300</v>
      </c>
      <c r="P292">
        <f t="shared" si="8"/>
        <v>34.411764660000003</v>
      </c>
    </row>
    <row r="293" spans="1:16" ht="14.5" customHeight="1" x14ac:dyDescent="0.35">
      <c r="A293" s="2" t="s">
        <v>662</v>
      </c>
      <c r="B293" s="2" t="s">
        <v>662</v>
      </c>
      <c r="C293" s="2" t="s">
        <v>663</v>
      </c>
      <c r="D293" s="2"/>
      <c r="E293" s="2"/>
      <c r="F293" s="3">
        <v>1255</v>
      </c>
      <c r="G293" s="3">
        <v>100</v>
      </c>
      <c r="H293" s="2" t="s">
        <v>3130</v>
      </c>
      <c r="I293" s="2" t="s">
        <v>3144</v>
      </c>
      <c r="J293" s="2" t="s">
        <v>3160</v>
      </c>
      <c r="K293" s="2" t="s">
        <v>3163</v>
      </c>
      <c r="L293" s="2">
        <v>2008</v>
      </c>
      <c r="M293" s="2" t="s">
        <v>3075</v>
      </c>
      <c r="N293" s="2" t="s">
        <v>3075</v>
      </c>
      <c r="O293" s="19" t="str">
        <f t="shared" si="9"/>
        <v>600</v>
      </c>
      <c r="P293">
        <f t="shared" si="8"/>
        <v>1255</v>
      </c>
    </row>
    <row r="294" spans="1:16" ht="14.5" customHeight="1" x14ac:dyDescent="0.35">
      <c r="A294" s="2" t="s">
        <v>664</v>
      </c>
      <c r="B294" s="2" t="s">
        <v>664</v>
      </c>
      <c r="C294" s="2" t="s">
        <v>665</v>
      </c>
      <c r="D294" s="2"/>
      <c r="E294" s="2"/>
      <c r="F294" s="3">
        <v>90.957134468584997</v>
      </c>
      <c r="G294" s="3">
        <v>100</v>
      </c>
      <c r="H294" s="2" t="s">
        <v>3130</v>
      </c>
      <c r="I294" s="2" t="s">
        <v>3144</v>
      </c>
      <c r="J294" s="2" t="s">
        <v>3160</v>
      </c>
      <c r="K294" s="2" t="s">
        <v>3163</v>
      </c>
      <c r="L294" s="2">
        <v>2008</v>
      </c>
      <c r="M294" s="2" t="s">
        <v>3075</v>
      </c>
      <c r="N294" s="2" t="s">
        <v>3075</v>
      </c>
      <c r="O294" s="19" t="str">
        <f t="shared" si="9"/>
        <v>600</v>
      </c>
      <c r="P294">
        <f t="shared" si="8"/>
        <v>90.957134468584997</v>
      </c>
    </row>
    <row r="295" spans="1:16" ht="14.5" customHeight="1" x14ac:dyDescent="0.35">
      <c r="A295" s="2" t="s">
        <v>666</v>
      </c>
      <c r="B295" s="2" t="s">
        <v>666</v>
      </c>
      <c r="C295" s="2" t="s">
        <v>667</v>
      </c>
      <c r="D295" s="2"/>
      <c r="E295" s="2"/>
      <c r="F295" s="3">
        <v>312</v>
      </c>
      <c r="G295" s="3">
        <v>100</v>
      </c>
      <c r="H295" s="2" t="s">
        <v>3130</v>
      </c>
      <c r="I295" s="2" t="s">
        <v>3144</v>
      </c>
      <c r="J295" s="2" t="s">
        <v>3160</v>
      </c>
      <c r="K295" s="2" t="s">
        <v>3163</v>
      </c>
      <c r="L295" s="2">
        <v>2008</v>
      </c>
      <c r="M295" s="2" t="s">
        <v>3054</v>
      </c>
      <c r="N295" s="2" t="s">
        <v>3104</v>
      </c>
      <c r="O295" s="19" t="str">
        <f t="shared" si="9"/>
        <v>300</v>
      </c>
      <c r="P295">
        <f t="shared" si="8"/>
        <v>312</v>
      </c>
    </row>
    <row r="296" spans="1:16" ht="14.5" customHeight="1" x14ac:dyDescent="0.35">
      <c r="A296" s="2" t="s">
        <v>668</v>
      </c>
      <c r="B296" s="2" t="s">
        <v>668</v>
      </c>
      <c r="C296" s="2" t="s">
        <v>669</v>
      </c>
      <c r="D296" s="2"/>
      <c r="E296" s="2"/>
      <c r="F296" s="3">
        <v>402.37918215613399</v>
      </c>
      <c r="G296" s="3">
        <v>100</v>
      </c>
      <c r="H296" s="2" t="s">
        <v>3130</v>
      </c>
      <c r="I296" s="2" t="s">
        <v>3144</v>
      </c>
      <c r="J296" s="2" t="s">
        <v>3160</v>
      </c>
      <c r="K296" s="2" t="s">
        <v>3163</v>
      </c>
      <c r="L296" s="2">
        <v>2008</v>
      </c>
      <c r="M296" s="2" t="s">
        <v>3058</v>
      </c>
      <c r="N296" s="2" t="s">
        <v>3108</v>
      </c>
      <c r="O296" s="19" t="str">
        <f t="shared" si="9"/>
        <v>300</v>
      </c>
      <c r="P296">
        <f t="shared" si="8"/>
        <v>402.37918215613399</v>
      </c>
    </row>
    <row r="297" spans="1:16" ht="14.5" customHeight="1" x14ac:dyDescent="0.35">
      <c r="A297" s="2" t="s">
        <v>670</v>
      </c>
      <c r="B297" s="2" t="s">
        <v>670</v>
      </c>
      <c r="C297" s="2" t="s">
        <v>671</v>
      </c>
      <c r="D297" s="2"/>
      <c r="E297" s="2"/>
      <c r="F297" s="3">
        <v>10</v>
      </c>
      <c r="G297" s="3">
        <v>100</v>
      </c>
      <c r="H297" s="2" t="s">
        <v>3130</v>
      </c>
      <c r="I297" s="2" t="s">
        <v>3144</v>
      </c>
      <c r="J297" s="2" t="s">
        <v>3160</v>
      </c>
      <c r="K297" s="2" t="s">
        <v>3163</v>
      </c>
      <c r="L297" s="2">
        <v>2008</v>
      </c>
      <c r="M297" s="2" t="s">
        <v>3054</v>
      </c>
      <c r="N297" s="2" t="s">
        <v>3104</v>
      </c>
      <c r="O297" s="19" t="str">
        <f t="shared" si="9"/>
        <v>300</v>
      </c>
      <c r="P297">
        <f t="shared" si="8"/>
        <v>10</v>
      </c>
    </row>
    <row r="298" spans="1:16" ht="14.5" customHeight="1" x14ac:dyDescent="0.35">
      <c r="A298" s="2" t="s">
        <v>672</v>
      </c>
      <c r="B298" s="2" t="s">
        <v>672</v>
      </c>
      <c r="C298" s="2" t="s">
        <v>673</v>
      </c>
      <c r="D298" s="2"/>
      <c r="E298" s="2"/>
      <c r="F298" s="3">
        <v>980</v>
      </c>
      <c r="G298" s="3">
        <v>100</v>
      </c>
      <c r="H298" s="2" t="s">
        <v>3130</v>
      </c>
      <c r="I298" s="2" t="s">
        <v>3144</v>
      </c>
      <c r="J298" s="2" t="s">
        <v>3160</v>
      </c>
      <c r="K298" s="2" t="s">
        <v>3163</v>
      </c>
      <c r="L298" s="2">
        <v>2008</v>
      </c>
      <c r="M298" s="2" t="s">
        <v>3075</v>
      </c>
      <c r="N298" s="2" t="s">
        <v>3075</v>
      </c>
      <c r="O298" s="19" t="str">
        <f t="shared" si="9"/>
        <v>600</v>
      </c>
      <c r="P298">
        <f t="shared" si="8"/>
        <v>980</v>
      </c>
    </row>
    <row r="299" spans="1:16" ht="14.5" customHeight="1" x14ac:dyDescent="0.35">
      <c r="A299" s="2" t="s">
        <v>674</v>
      </c>
      <c r="B299" s="2" t="s">
        <v>674</v>
      </c>
      <c r="C299" s="2" t="s">
        <v>675</v>
      </c>
      <c r="D299" s="2"/>
      <c r="E299" s="2"/>
      <c r="F299" s="3">
        <v>104.773473684211</v>
      </c>
      <c r="G299" s="3">
        <v>86.653110268971005</v>
      </c>
      <c r="H299" s="2" t="s">
        <v>3130</v>
      </c>
      <c r="I299" s="2" t="s">
        <v>3144</v>
      </c>
      <c r="J299" s="2" t="s">
        <v>3160</v>
      </c>
      <c r="K299" s="2" t="s">
        <v>3163</v>
      </c>
      <c r="L299" s="2">
        <v>2008</v>
      </c>
      <c r="M299" s="2" t="s">
        <v>3054</v>
      </c>
      <c r="N299" s="2" t="s">
        <v>3104</v>
      </c>
      <c r="O299" s="19" t="str">
        <f t="shared" si="9"/>
        <v>300</v>
      </c>
      <c r="P299">
        <f t="shared" si="8"/>
        <v>90.789473684210677</v>
      </c>
    </row>
    <row r="300" spans="1:16" ht="14.5" customHeight="1" x14ac:dyDescent="0.35">
      <c r="A300" s="2" t="s">
        <v>676</v>
      </c>
      <c r="B300" s="2" t="s">
        <v>676</v>
      </c>
      <c r="C300" s="2" t="s">
        <v>677</v>
      </c>
      <c r="D300" s="2"/>
      <c r="E300" s="2"/>
      <c r="F300" s="3">
        <v>266.13126106629898</v>
      </c>
      <c r="G300" s="3">
        <v>100</v>
      </c>
      <c r="H300" s="2" t="s">
        <v>3132</v>
      </c>
      <c r="I300" s="2" t="s">
        <v>3146</v>
      </c>
      <c r="J300" s="2" t="s">
        <v>3160</v>
      </c>
      <c r="K300" s="2" t="s">
        <v>3163</v>
      </c>
      <c r="L300" s="2">
        <v>2008</v>
      </c>
      <c r="M300" s="2" t="s">
        <v>3054</v>
      </c>
      <c r="N300" s="2" t="s">
        <v>3104</v>
      </c>
      <c r="O300" s="19" t="str">
        <f t="shared" si="9"/>
        <v>300</v>
      </c>
      <c r="P300">
        <f t="shared" ref="P300:P353" si="10">F300*G300/100</f>
        <v>266.13126106629898</v>
      </c>
    </row>
    <row r="301" spans="1:16" ht="14.5" customHeight="1" x14ac:dyDescent="0.35">
      <c r="A301" s="2" t="s">
        <v>678</v>
      </c>
      <c r="B301" s="2" t="s">
        <v>678</v>
      </c>
      <c r="C301" s="2" t="s">
        <v>679</v>
      </c>
      <c r="D301" s="2"/>
      <c r="E301" s="2"/>
      <c r="F301" s="3">
        <v>6375</v>
      </c>
      <c r="G301" s="3">
        <v>55</v>
      </c>
      <c r="H301" s="2" t="s">
        <v>3130</v>
      </c>
      <c r="I301" s="2" t="s">
        <v>3144</v>
      </c>
      <c r="J301" s="2" t="s">
        <v>3160</v>
      </c>
      <c r="K301" s="2" t="s">
        <v>3163</v>
      </c>
      <c r="L301" s="2">
        <v>2008</v>
      </c>
      <c r="M301" s="2" t="s">
        <v>3041</v>
      </c>
      <c r="N301" s="2" t="s">
        <v>3095</v>
      </c>
      <c r="O301" s="19" t="str">
        <f t="shared" si="9"/>
        <v>200</v>
      </c>
      <c r="P301">
        <f t="shared" si="10"/>
        <v>3506.25</v>
      </c>
    </row>
    <row r="302" spans="1:16" ht="14.5" customHeight="1" x14ac:dyDescent="0.35">
      <c r="A302" s="2" t="s">
        <v>680</v>
      </c>
      <c r="B302" s="2" t="s">
        <v>680</v>
      </c>
      <c r="C302" s="2" t="s">
        <v>681</v>
      </c>
      <c r="D302" s="2"/>
      <c r="E302" s="2"/>
      <c r="F302" s="3">
        <v>2116</v>
      </c>
      <c r="G302" s="3">
        <v>55</v>
      </c>
      <c r="H302" s="2" t="s">
        <v>3130</v>
      </c>
      <c r="I302" s="2" t="s">
        <v>3144</v>
      </c>
      <c r="J302" s="2" t="s">
        <v>3160</v>
      </c>
      <c r="K302" s="2" t="s">
        <v>3163</v>
      </c>
      <c r="L302" s="2">
        <v>2008</v>
      </c>
      <c r="M302" s="2" t="s">
        <v>3041</v>
      </c>
      <c r="N302" s="2" t="s">
        <v>3095</v>
      </c>
      <c r="O302" s="19" t="str">
        <f t="shared" si="9"/>
        <v>200</v>
      </c>
      <c r="P302">
        <f t="shared" si="10"/>
        <v>1163.8</v>
      </c>
    </row>
    <row r="303" spans="1:16" ht="14.5" customHeight="1" x14ac:dyDescent="0.35">
      <c r="A303" s="2" t="s">
        <v>682</v>
      </c>
      <c r="B303" s="2" t="s">
        <v>682</v>
      </c>
      <c r="C303" s="2" t="s">
        <v>683</v>
      </c>
      <c r="D303" s="2"/>
      <c r="E303" s="2"/>
      <c r="F303" s="3">
        <v>192.50638686131401</v>
      </c>
      <c r="G303" s="3">
        <v>100</v>
      </c>
      <c r="H303" s="2" t="s">
        <v>3130</v>
      </c>
      <c r="I303" s="2" t="s">
        <v>3144</v>
      </c>
      <c r="J303" s="2" t="s">
        <v>3160</v>
      </c>
      <c r="K303" s="2" t="s">
        <v>3163</v>
      </c>
      <c r="L303" s="2">
        <v>2008</v>
      </c>
      <c r="M303" s="2" t="s">
        <v>3075</v>
      </c>
      <c r="N303" s="2" t="s">
        <v>3075</v>
      </c>
      <c r="O303" s="19" t="str">
        <f t="shared" si="9"/>
        <v>600</v>
      </c>
      <c r="P303">
        <f t="shared" si="10"/>
        <v>192.50638686131401</v>
      </c>
    </row>
    <row r="304" spans="1:16" ht="14.5" customHeight="1" x14ac:dyDescent="0.35">
      <c r="A304" s="2" t="s">
        <v>684</v>
      </c>
      <c r="B304" s="2" t="s">
        <v>684</v>
      </c>
      <c r="C304" s="2" t="s">
        <v>685</v>
      </c>
      <c r="D304" s="2"/>
      <c r="E304" s="2"/>
      <c r="F304" s="3">
        <v>218</v>
      </c>
      <c r="G304" s="3">
        <v>100</v>
      </c>
      <c r="H304" s="2" t="s">
        <v>3130</v>
      </c>
      <c r="I304" s="2" t="s">
        <v>3144</v>
      </c>
      <c r="J304" s="2" t="s">
        <v>3160</v>
      </c>
      <c r="K304" s="2" t="s">
        <v>3163</v>
      </c>
      <c r="L304" s="2">
        <v>2008</v>
      </c>
      <c r="M304" s="2" t="s">
        <v>3041</v>
      </c>
      <c r="N304" s="2" t="s">
        <v>3095</v>
      </c>
      <c r="O304" s="19" t="str">
        <f t="shared" si="9"/>
        <v>200</v>
      </c>
      <c r="P304">
        <f t="shared" si="10"/>
        <v>218</v>
      </c>
    </row>
    <row r="305" spans="1:16" ht="14.5" customHeight="1" x14ac:dyDescent="0.35">
      <c r="A305" s="2" t="s">
        <v>686</v>
      </c>
      <c r="B305" s="2" t="s">
        <v>686</v>
      </c>
      <c r="C305" s="2" t="s">
        <v>687</v>
      </c>
      <c r="D305" s="2"/>
      <c r="E305" s="2"/>
      <c r="F305" s="3">
        <v>171.78972046139501</v>
      </c>
      <c r="G305" s="3">
        <v>34.045922377027999</v>
      </c>
      <c r="H305" s="2" t="s">
        <v>3136</v>
      </c>
      <c r="I305" s="2" t="s">
        <v>3150</v>
      </c>
      <c r="J305" s="2" t="s">
        <v>3160</v>
      </c>
      <c r="K305" s="2" t="s">
        <v>3163</v>
      </c>
      <c r="L305" s="2">
        <v>2008</v>
      </c>
      <c r="M305" s="2" t="s">
        <v>3041</v>
      </c>
      <c r="N305" s="2" t="s">
        <v>3095</v>
      </c>
      <c r="O305" s="19" t="str">
        <f t="shared" si="9"/>
        <v>200</v>
      </c>
      <c r="P305">
        <f t="shared" si="10"/>
        <v>58.487394879999925</v>
      </c>
    </row>
    <row r="306" spans="1:16" ht="14.5" customHeight="1" x14ac:dyDescent="0.35">
      <c r="A306" s="2" t="s">
        <v>688</v>
      </c>
      <c r="B306" s="2" t="s">
        <v>688</v>
      </c>
      <c r="C306" s="2" t="s">
        <v>689</v>
      </c>
      <c r="D306" s="2"/>
      <c r="E306" s="2"/>
      <c r="F306" s="3">
        <v>72.857142600000003</v>
      </c>
      <c r="G306" s="3">
        <v>100</v>
      </c>
      <c r="H306" s="2" t="s">
        <v>3136</v>
      </c>
      <c r="I306" s="2" t="s">
        <v>3150</v>
      </c>
      <c r="J306" s="2" t="s">
        <v>3160</v>
      </c>
      <c r="K306" s="2" t="s">
        <v>3163</v>
      </c>
      <c r="L306" s="2">
        <v>2008</v>
      </c>
      <c r="M306" s="2" t="s">
        <v>3054</v>
      </c>
      <c r="N306" s="2" t="s">
        <v>3104</v>
      </c>
      <c r="O306" s="19" t="str">
        <f t="shared" si="9"/>
        <v>300</v>
      </c>
      <c r="P306">
        <f t="shared" si="10"/>
        <v>72.857142600000003</v>
      </c>
    </row>
    <row r="307" spans="1:16" ht="14.5" customHeight="1" x14ac:dyDescent="0.35">
      <c r="A307" s="2" t="s">
        <v>690</v>
      </c>
      <c r="B307" s="2" t="s">
        <v>690</v>
      </c>
      <c r="C307" s="2" t="s">
        <v>691</v>
      </c>
      <c r="D307" s="2"/>
      <c r="E307" s="2"/>
      <c r="F307" s="3">
        <v>136</v>
      </c>
      <c r="G307" s="3">
        <v>55</v>
      </c>
      <c r="H307" s="2" t="s">
        <v>3130</v>
      </c>
      <c r="I307" s="2" t="s">
        <v>3144</v>
      </c>
      <c r="J307" s="2" t="s">
        <v>3160</v>
      </c>
      <c r="K307" s="2" t="s">
        <v>3163</v>
      </c>
      <c r="L307" s="2">
        <v>2008</v>
      </c>
      <c r="M307" s="2" t="s">
        <v>3041</v>
      </c>
      <c r="N307" s="2" t="s">
        <v>3095</v>
      </c>
      <c r="O307" s="19" t="str">
        <f t="shared" si="9"/>
        <v>200</v>
      </c>
      <c r="P307">
        <f t="shared" si="10"/>
        <v>74.8</v>
      </c>
    </row>
    <row r="308" spans="1:16" ht="14.5" customHeight="1" x14ac:dyDescent="0.35">
      <c r="A308" s="2" t="s">
        <v>692</v>
      </c>
      <c r="B308" s="2" t="s">
        <v>692</v>
      </c>
      <c r="C308" s="2" t="s">
        <v>693</v>
      </c>
      <c r="D308" s="2"/>
      <c r="E308" s="2"/>
      <c r="F308" s="3">
        <v>488</v>
      </c>
      <c r="G308" s="3">
        <v>55</v>
      </c>
      <c r="H308" s="2" t="s">
        <v>3130</v>
      </c>
      <c r="I308" s="2" t="s">
        <v>3144</v>
      </c>
      <c r="J308" s="2" t="s">
        <v>3160</v>
      </c>
      <c r="K308" s="2" t="s">
        <v>3163</v>
      </c>
      <c r="L308" s="2">
        <v>2008</v>
      </c>
      <c r="M308" s="2" t="s">
        <v>3041</v>
      </c>
      <c r="N308" s="2" t="s">
        <v>3095</v>
      </c>
      <c r="O308" s="19" t="str">
        <f t="shared" si="9"/>
        <v>200</v>
      </c>
      <c r="P308">
        <f t="shared" si="10"/>
        <v>268.39999999999998</v>
      </c>
    </row>
    <row r="309" spans="1:16" ht="14.5" customHeight="1" x14ac:dyDescent="0.35">
      <c r="A309" s="2" t="s">
        <v>694</v>
      </c>
      <c r="B309" s="2" t="s">
        <v>694</v>
      </c>
      <c r="C309" s="2" t="s">
        <v>695</v>
      </c>
      <c r="D309" s="2"/>
      <c r="E309" s="2"/>
      <c r="F309" s="3">
        <v>2044.75</v>
      </c>
      <c r="G309" s="3">
        <v>100</v>
      </c>
      <c r="H309" s="2" t="s">
        <v>3132</v>
      </c>
      <c r="I309" s="2" t="s">
        <v>3146</v>
      </c>
      <c r="J309" s="2" t="s">
        <v>3160</v>
      </c>
      <c r="K309" s="2" t="s">
        <v>3163</v>
      </c>
      <c r="L309" s="2">
        <v>2008</v>
      </c>
      <c r="M309" s="2" t="s">
        <v>3041</v>
      </c>
      <c r="N309" s="2" t="s">
        <v>3095</v>
      </c>
      <c r="O309" s="19" t="str">
        <f t="shared" si="9"/>
        <v>200</v>
      </c>
      <c r="P309">
        <f t="shared" si="10"/>
        <v>2044.75</v>
      </c>
    </row>
    <row r="310" spans="1:16" ht="14.5" customHeight="1" x14ac:dyDescent="0.35">
      <c r="A310" s="2" t="s">
        <v>696</v>
      </c>
      <c r="B310" s="2" t="s">
        <v>696</v>
      </c>
      <c r="C310" s="2" t="s">
        <v>697</v>
      </c>
      <c r="D310" s="2"/>
      <c r="E310" s="2"/>
      <c r="F310" s="3">
        <v>408</v>
      </c>
      <c r="G310" s="3">
        <v>50</v>
      </c>
      <c r="H310" s="2" t="s">
        <v>3132</v>
      </c>
      <c r="I310" s="2" t="s">
        <v>3146</v>
      </c>
      <c r="J310" s="2" t="s">
        <v>3160</v>
      </c>
      <c r="K310" s="2" t="s">
        <v>3163</v>
      </c>
      <c r="L310" s="2">
        <v>2008</v>
      </c>
      <c r="M310" s="2" t="s">
        <v>3041</v>
      </c>
      <c r="N310" s="2" t="s">
        <v>3095</v>
      </c>
      <c r="O310" s="19" t="str">
        <f t="shared" si="9"/>
        <v>200</v>
      </c>
      <c r="P310">
        <f t="shared" si="10"/>
        <v>204</v>
      </c>
    </row>
    <row r="311" spans="1:16" ht="14.5" customHeight="1" x14ac:dyDescent="0.35">
      <c r="A311" s="2" t="s">
        <v>698</v>
      </c>
      <c r="B311" s="2" t="s">
        <v>698</v>
      </c>
      <c r="C311" s="2" t="s">
        <v>699</v>
      </c>
      <c r="D311" s="2"/>
      <c r="E311" s="2"/>
      <c r="F311" s="3">
        <v>275</v>
      </c>
      <c r="G311" s="3">
        <v>100</v>
      </c>
      <c r="H311" s="2" t="s">
        <v>3132</v>
      </c>
      <c r="I311" s="2" t="s">
        <v>3146</v>
      </c>
      <c r="J311" s="2" t="s">
        <v>3160</v>
      </c>
      <c r="K311" s="2" t="s">
        <v>3163</v>
      </c>
      <c r="L311" s="2">
        <v>2008</v>
      </c>
      <c r="M311" s="2" t="s">
        <v>3054</v>
      </c>
      <c r="N311" s="2" t="s">
        <v>3104</v>
      </c>
      <c r="O311" s="19" t="str">
        <f t="shared" si="9"/>
        <v>300</v>
      </c>
      <c r="P311">
        <f t="shared" si="10"/>
        <v>275</v>
      </c>
    </row>
    <row r="312" spans="1:16" ht="14.5" customHeight="1" x14ac:dyDescent="0.35">
      <c r="A312" s="2" t="s">
        <v>700</v>
      </c>
      <c r="B312" s="2" t="s">
        <v>700</v>
      </c>
      <c r="C312" s="2" t="s">
        <v>701</v>
      </c>
      <c r="D312" s="2"/>
      <c r="E312" s="2"/>
      <c r="F312" s="3">
        <v>270</v>
      </c>
      <c r="G312" s="3">
        <v>100</v>
      </c>
      <c r="H312" s="2" t="s">
        <v>3132</v>
      </c>
      <c r="I312" s="2" t="s">
        <v>3146</v>
      </c>
      <c r="J312" s="2" t="s">
        <v>3160</v>
      </c>
      <c r="K312" s="2" t="s">
        <v>3163</v>
      </c>
      <c r="L312" s="2">
        <v>2008</v>
      </c>
      <c r="M312" s="2" t="s">
        <v>3054</v>
      </c>
      <c r="N312" s="2" t="s">
        <v>3104</v>
      </c>
      <c r="O312" s="19" t="str">
        <f t="shared" si="9"/>
        <v>300</v>
      </c>
      <c r="P312">
        <f t="shared" si="10"/>
        <v>270</v>
      </c>
    </row>
    <row r="313" spans="1:16" ht="14.5" customHeight="1" x14ac:dyDescent="0.35">
      <c r="A313" s="2" t="s">
        <v>702</v>
      </c>
      <c r="B313" s="2" t="s">
        <v>702</v>
      </c>
      <c r="C313" s="2" t="s">
        <v>703</v>
      </c>
      <c r="D313" s="2"/>
      <c r="E313" s="2"/>
      <c r="F313" s="3">
        <v>1346.4</v>
      </c>
      <c r="G313" s="3">
        <v>100</v>
      </c>
      <c r="H313" s="2" t="s">
        <v>3132</v>
      </c>
      <c r="I313" s="2" t="s">
        <v>3146</v>
      </c>
      <c r="J313" s="2" t="s">
        <v>3160</v>
      </c>
      <c r="K313" s="2" t="s">
        <v>3163</v>
      </c>
      <c r="L313" s="2">
        <v>2008</v>
      </c>
      <c r="M313" s="2" t="s">
        <v>3058</v>
      </c>
      <c r="N313" s="2" t="s">
        <v>3108</v>
      </c>
      <c r="O313" s="19" t="str">
        <f t="shared" si="9"/>
        <v>300</v>
      </c>
      <c r="P313">
        <f t="shared" si="10"/>
        <v>1346.4</v>
      </c>
    </row>
    <row r="314" spans="1:16" ht="14.5" customHeight="1" x14ac:dyDescent="0.35">
      <c r="A314" s="2" t="s">
        <v>704</v>
      </c>
      <c r="B314" s="2" t="s">
        <v>704</v>
      </c>
      <c r="C314" s="2" t="s">
        <v>705</v>
      </c>
      <c r="D314" s="2"/>
      <c r="E314" s="2"/>
      <c r="F314" s="3">
        <v>187</v>
      </c>
      <c r="G314" s="3">
        <v>40</v>
      </c>
      <c r="H314" s="2" t="s">
        <v>3132</v>
      </c>
      <c r="I314" s="2" t="s">
        <v>3146</v>
      </c>
      <c r="J314" s="2" t="s">
        <v>3160</v>
      </c>
      <c r="K314" s="2" t="s">
        <v>3163</v>
      </c>
      <c r="L314" s="2">
        <v>2008</v>
      </c>
      <c r="M314" s="2" t="s">
        <v>3054</v>
      </c>
      <c r="N314" s="2" t="s">
        <v>3104</v>
      </c>
      <c r="O314" s="19" t="str">
        <f t="shared" si="9"/>
        <v>300</v>
      </c>
      <c r="P314">
        <f t="shared" si="10"/>
        <v>74.8</v>
      </c>
    </row>
    <row r="315" spans="1:16" ht="14.5" customHeight="1" x14ac:dyDescent="0.35">
      <c r="A315" s="2" t="s">
        <v>706</v>
      </c>
      <c r="B315" s="2" t="s">
        <v>706</v>
      </c>
      <c r="C315" s="2" t="s">
        <v>707</v>
      </c>
      <c r="D315" s="2"/>
      <c r="E315" s="2"/>
      <c r="F315" s="3">
        <v>71</v>
      </c>
      <c r="G315" s="3">
        <v>40</v>
      </c>
      <c r="H315" s="2" t="s">
        <v>3132</v>
      </c>
      <c r="I315" s="2" t="s">
        <v>3146</v>
      </c>
      <c r="J315" s="2" t="s">
        <v>3160</v>
      </c>
      <c r="K315" s="2" t="s">
        <v>3163</v>
      </c>
      <c r="L315" s="2">
        <v>2008</v>
      </c>
      <c r="M315" s="2" t="s">
        <v>3054</v>
      </c>
      <c r="N315" s="2" t="s">
        <v>3104</v>
      </c>
      <c r="O315" s="19" t="str">
        <f t="shared" si="9"/>
        <v>300</v>
      </c>
      <c r="P315">
        <f t="shared" si="10"/>
        <v>28.4</v>
      </c>
    </row>
    <row r="316" spans="1:16" ht="14.5" customHeight="1" x14ac:dyDescent="0.35">
      <c r="A316" s="2" t="s">
        <v>708</v>
      </c>
      <c r="B316" s="2" t="s">
        <v>708</v>
      </c>
      <c r="C316" s="2" t="s">
        <v>709</v>
      </c>
      <c r="D316" s="2"/>
      <c r="E316" s="2"/>
      <c r="F316" s="3">
        <v>356</v>
      </c>
      <c r="G316" s="3">
        <v>100</v>
      </c>
      <c r="H316" s="2" t="s">
        <v>3132</v>
      </c>
      <c r="I316" s="2" t="s">
        <v>3146</v>
      </c>
      <c r="J316" s="2" t="s">
        <v>3160</v>
      </c>
      <c r="K316" s="2" t="s">
        <v>3163</v>
      </c>
      <c r="L316" s="2">
        <v>2008</v>
      </c>
      <c r="M316" s="2" t="s">
        <v>3054</v>
      </c>
      <c r="N316" s="2" t="s">
        <v>3104</v>
      </c>
      <c r="O316" s="19" t="str">
        <f t="shared" si="9"/>
        <v>300</v>
      </c>
      <c r="P316">
        <f t="shared" si="10"/>
        <v>356</v>
      </c>
    </row>
    <row r="317" spans="1:16" ht="14.5" customHeight="1" x14ac:dyDescent="0.35">
      <c r="A317" s="2" t="s">
        <v>710</v>
      </c>
      <c r="B317" s="2" t="s">
        <v>710</v>
      </c>
      <c r="C317" s="2" t="s">
        <v>711</v>
      </c>
      <c r="D317" s="2"/>
      <c r="E317" s="2"/>
      <c r="F317" s="3">
        <v>784</v>
      </c>
      <c r="G317" s="3">
        <v>80</v>
      </c>
      <c r="H317" s="2" t="s">
        <v>3132</v>
      </c>
      <c r="I317" s="2" t="s">
        <v>3146</v>
      </c>
      <c r="J317" s="2" t="s">
        <v>3160</v>
      </c>
      <c r="K317" s="2" t="s">
        <v>3163</v>
      </c>
      <c r="L317" s="2">
        <v>2008</v>
      </c>
      <c r="M317" s="2" t="s">
        <v>3058</v>
      </c>
      <c r="N317" s="2" t="s">
        <v>3108</v>
      </c>
      <c r="O317" s="19" t="str">
        <f t="shared" si="9"/>
        <v>300</v>
      </c>
      <c r="P317">
        <f t="shared" si="10"/>
        <v>627.20000000000005</v>
      </c>
    </row>
    <row r="318" spans="1:16" ht="14.5" customHeight="1" x14ac:dyDescent="0.35">
      <c r="A318" s="2" t="s">
        <v>712</v>
      </c>
      <c r="B318" s="2" t="s">
        <v>712</v>
      </c>
      <c r="C318" s="2" t="s">
        <v>713</v>
      </c>
      <c r="D318" s="2"/>
      <c r="E318" s="2"/>
      <c r="F318" s="3">
        <v>356</v>
      </c>
      <c r="G318" s="3">
        <v>100</v>
      </c>
      <c r="H318" s="2" t="s">
        <v>3132</v>
      </c>
      <c r="I318" s="2" t="s">
        <v>3146</v>
      </c>
      <c r="J318" s="2" t="s">
        <v>3160</v>
      </c>
      <c r="K318" s="2" t="s">
        <v>3163</v>
      </c>
      <c r="L318" s="2">
        <v>2008</v>
      </c>
      <c r="M318" s="2" t="s">
        <v>3053</v>
      </c>
      <c r="N318" s="2" t="s">
        <v>3103</v>
      </c>
      <c r="O318" s="19" t="str">
        <f t="shared" si="9"/>
        <v>300</v>
      </c>
      <c r="P318">
        <f t="shared" si="10"/>
        <v>356</v>
      </c>
    </row>
    <row r="319" spans="1:16" ht="14.5" customHeight="1" x14ac:dyDescent="0.35">
      <c r="A319" s="2" t="s">
        <v>714</v>
      </c>
      <c r="B319" s="2" t="s">
        <v>714</v>
      </c>
      <c r="C319" s="2" t="s">
        <v>715</v>
      </c>
      <c r="D319" s="2"/>
      <c r="E319" s="2"/>
      <c r="F319" s="3">
        <v>50</v>
      </c>
      <c r="G319" s="3">
        <v>100</v>
      </c>
      <c r="H319" s="2" t="s">
        <v>3132</v>
      </c>
      <c r="I319" s="2" t="s">
        <v>3146</v>
      </c>
      <c r="J319" s="2" t="s">
        <v>3160</v>
      </c>
      <c r="K319" s="2" t="s">
        <v>3163</v>
      </c>
      <c r="L319" s="2">
        <v>2008</v>
      </c>
      <c r="M319" s="2" t="s">
        <v>3054</v>
      </c>
      <c r="N319" s="2" t="s">
        <v>3104</v>
      </c>
      <c r="O319" s="19" t="str">
        <f t="shared" si="9"/>
        <v>300</v>
      </c>
      <c r="P319">
        <f t="shared" si="10"/>
        <v>50</v>
      </c>
    </row>
    <row r="320" spans="1:16" ht="14.5" customHeight="1" x14ac:dyDescent="0.35">
      <c r="A320" s="2" t="s">
        <v>716</v>
      </c>
      <c r="B320" s="2" t="s">
        <v>716</v>
      </c>
      <c r="C320" s="2" t="s">
        <v>717</v>
      </c>
      <c r="D320" s="2"/>
      <c r="E320" s="2"/>
      <c r="F320" s="3">
        <v>315</v>
      </c>
      <c r="G320" s="3">
        <v>100</v>
      </c>
      <c r="H320" s="2" t="s">
        <v>3132</v>
      </c>
      <c r="I320" s="2" t="s">
        <v>3146</v>
      </c>
      <c r="J320" s="2" t="s">
        <v>3160</v>
      </c>
      <c r="K320" s="2" t="s">
        <v>3163</v>
      </c>
      <c r="L320" s="2">
        <v>2008</v>
      </c>
      <c r="M320" s="2" t="s">
        <v>3053</v>
      </c>
      <c r="N320" s="2" t="s">
        <v>3103</v>
      </c>
      <c r="O320" s="19" t="str">
        <f t="shared" si="9"/>
        <v>300</v>
      </c>
      <c r="P320">
        <f t="shared" si="10"/>
        <v>315</v>
      </c>
    </row>
    <row r="321" spans="1:16" ht="14.5" customHeight="1" x14ac:dyDescent="0.35">
      <c r="A321" s="2" t="s">
        <v>718</v>
      </c>
      <c r="B321" s="2" t="s">
        <v>718</v>
      </c>
      <c r="C321" s="2" t="s">
        <v>719</v>
      </c>
      <c r="D321" s="2"/>
      <c r="E321" s="2"/>
      <c r="F321" s="3">
        <v>5784.2250000000004</v>
      </c>
      <c r="G321" s="3">
        <v>55</v>
      </c>
      <c r="H321" s="2" t="s">
        <v>3139</v>
      </c>
      <c r="I321" s="2" t="s">
        <v>3153</v>
      </c>
      <c r="J321" s="2" t="s">
        <v>3160</v>
      </c>
      <c r="K321" s="2" t="s">
        <v>3163</v>
      </c>
      <c r="L321" s="2">
        <v>2008</v>
      </c>
      <c r="M321" s="2" t="s">
        <v>3041</v>
      </c>
      <c r="N321" s="2" t="s">
        <v>3095</v>
      </c>
      <c r="O321" s="19" t="str">
        <f t="shared" si="9"/>
        <v>200</v>
      </c>
      <c r="P321">
        <f t="shared" si="10"/>
        <v>3181.32375</v>
      </c>
    </row>
    <row r="322" spans="1:16" ht="14.5" customHeight="1" x14ac:dyDescent="0.35">
      <c r="A322" s="2" t="s">
        <v>720</v>
      </c>
      <c r="B322" s="2" t="s">
        <v>720</v>
      </c>
      <c r="C322" s="2" t="s">
        <v>721</v>
      </c>
      <c r="D322" s="2"/>
      <c r="E322" s="2"/>
      <c r="F322" s="3">
        <v>1259.018</v>
      </c>
      <c r="G322" s="3">
        <v>65.337032512641002</v>
      </c>
      <c r="H322" s="2" t="s">
        <v>3139</v>
      </c>
      <c r="I322" s="2" t="s">
        <v>3153</v>
      </c>
      <c r="J322" s="2" t="s">
        <v>3160</v>
      </c>
      <c r="K322" s="2" t="s">
        <v>3163</v>
      </c>
      <c r="L322" s="2">
        <v>2008</v>
      </c>
      <c r="M322" s="2" t="s">
        <v>3041</v>
      </c>
      <c r="N322" s="2" t="s">
        <v>3095</v>
      </c>
      <c r="O322" s="19" t="str">
        <f t="shared" si="9"/>
        <v>200</v>
      </c>
      <c r="P322">
        <f t="shared" si="10"/>
        <v>822.60500000000252</v>
      </c>
    </row>
    <row r="323" spans="1:16" ht="14.5" customHeight="1" x14ac:dyDescent="0.35">
      <c r="A323" s="2" t="s">
        <v>722</v>
      </c>
      <c r="B323" s="2" t="s">
        <v>722</v>
      </c>
      <c r="C323" s="2" t="s">
        <v>723</v>
      </c>
      <c r="D323" s="2"/>
      <c r="E323" s="2"/>
      <c r="F323" s="3">
        <v>2600</v>
      </c>
      <c r="G323" s="3">
        <v>100</v>
      </c>
      <c r="H323" s="2" t="s">
        <v>3140</v>
      </c>
      <c r="I323" s="2" t="s">
        <v>3154</v>
      </c>
      <c r="J323" s="2" t="s">
        <v>3160</v>
      </c>
      <c r="K323" s="2" t="s">
        <v>3163</v>
      </c>
      <c r="L323" s="2">
        <v>2008</v>
      </c>
      <c r="M323" s="2" t="s">
        <v>3036</v>
      </c>
      <c r="N323" s="2" t="s">
        <v>3090</v>
      </c>
      <c r="O323" s="19" t="str">
        <f t="shared" ref="O323:O386" si="11">LEFT(N323,1) &amp; "00"</f>
        <v>100</v>
      </c>
      <c r="P323">
        <f t="shared" si="10"/>
        <v>2600</v>
      </c>
    </row>
    <row r="324" spans="1:16" ht="14.5" customHeight="1" x14ac:dyDescent="0.35">
      <c r="A324" s="2" t="s">
        <v>724</v>
      </c>
      <c r="B324" s="2" t="s">
        <v>724</v>
      </c>
      <c r="C324" s="2" t="s">
        <v>725</v>
      </c>
      <c r="D324" s="2"/>
      <c r="E324" s="2"/>
      <c r="F324" s="3">
        <v>7000</v>
      </c>
      <c r="G324" s="3">
        <v>100</v>
      </c>
      <c r="H324" s="2" t="s">
        <v>3129</v>
      </c>
      <c r="I324" s="2" t="s">
        <v>3143</v>
      </c>
      <c r="J324" s="2" t="s">
        <v>3160</v>
      </c>
      <c r="K324" s="2" t="s">
        <v>3163</v>
      </c>
      <c r="L324" s="2">
        <v>2008</v>
      </c>
      <c r="M324" s="2" t="s">
        <v>3053</v>
      </c>
      <c r="N324" s="2" t="s">
        <v>3103</v>
      </c>
      <c r="O324" s="19" t="str">
        <f t="shared" si="11"/>
        <v>300</v>
      </c>
      <c r="P324">
        <f t="shared" si="10"/>
        <v>7000</v>
      </c>
    </row>
    <row r="325" spans="1:16" ht="14.5" customHeight="1" x14ac:dyDescent="0.35">
      <c r="A325" s="2" t="s">
        <v>726</v>
      </c>
      <c r="B325" s="2" t="s">
        <v>726</v>
      </c>
      <c r="C325" s="2" t="s">
        <v>725</v>
      </c>
      <c r="D325" s="2"/>
      <c r="E325" s="2"/>
      <c r="F325" s="3">
        <v>8000</v>
      </c>
      <c r="G325" s="3">
        <v>100</v>
      </c>
      <c r="H325" s="2" t="s">
        <v>3134</v>
      </c>
      <c r="I325" s="2" t="s">
        <v>3148</v>
      </c>
      <c r="J325" s="2" t="s">
        <v>3160</v>
      </c>
      <c r="K325" s="2" t="s">
        <v>3163</v>
      </c>
      <c r="L325" s="2">
        <v>2008</v>
      </c>
      <c r="M325" s="2" t="s">
        <v>3047</v>
      </c>
      <c r="N325" s="2" t="s">
        <v>3047</v>
      </c>
      <c r="O325" s="19" t="str">
        <f t="shared" si="11"/>
        <v>200</v>
      </c>
      <c r="P325">
        <f t="shared" si="10"/>
        <v>8000</v>
      </c>
    </row>
    <row r="326" spans="1:16" ht="14.5" customHeight="1" x14ac:dyDescent="0.35">
      <c r="A326" s="2" t="s">
        <v>727</v>
      </c>
      <c r="B326" s="2" t="s">
        <v>727</v>
      </c>
      <c r="C326" s="2" t="s">
        <v>725</v>
      </c>
      <c r="D326" s="2"/>
      <c r="E326" s="2"/>
      <c r="F326" s="3">
        <v>7100</v>
      </c>
      <c r="G326" s="3">
        <v>100</v>
      </c>
      <c r="H326" s="2" t="s">
        <v>3134</v>
      </c>
      <c r="I326" s="2" t="s">
        <v>3148</v>
      </c>
      <c r="J326" s="2" t="s">
        <v>3160</v>
      </c>
      <c r="K326" s="2" t="s">
        <v>3163</v>
      </c>
      <c r="L326" s="2">
        <v>2008</v>
      </c>
      <c r="M326" s="2" t="s">
        <v>3036</v>
      </c>
      <c r="N326" s="2" t="s">
        <v>3090</v>
      </c>
      <c r="O326" s="19" t="str">
        <f t="shared" si="11"/>
        <v>100</v>
      </c>
      <c r="P326">
        <f t="shared" si="10"/>
        <v>7100</v>
      </c>
    </row>
    <row r="327" spans="1:16" ht="14.5" customHeight="1" x14ac:dyDescent="0.35">
      <c r="A327" s="2" t="s">
        <v>728</v>
      </c>
      <c r="B327" s="2" t="s">
        <v>728</v>
      </c>
      <c r="C327" s="2" t="s">
        <v>725</v>
      </c>
      <c r="D327" s="2"/>
      <c r="E327" s="2"/>
      <c r="F327" s="3">
        <v>8000</v>
      </c>
      <c r="G327" s="3">
        <v>100</v>
      </c>
      <c r="H327" s="2" t="s">
        <v>3135</v>
      </c>
      <c r="I327" s="2" t="s">
        <v>3149</v>
      </c>
      <c r="J327" s="2" t="s">
        <v>3160</v>
      </c>
      <c r="K327" s="2" t="s">
        <v>3163</v>
      </c>
      <c r="L327" s="2">
        <v>2008</v>
      </c>
      <c r="M327" s="2" t="s">
        <v>3053</v>
      </c>
      <c r="N327" s="2" t="s">
        <v>3103</v>
      </c>
      <c r="O327" s="19" t="str">
        <f t="shared" si="11"/>
        <v>300</v>
      </c>
      <c r="P327">
        <f t="shared" si="10"/>
        <v>8000</v>
      </c>
    </row>
    <row r="328" spans="1:16" ht="14.5" customHeight="1" x14ac:dyDescent="0.35">
      <c r="A328" s="2" t="s">
        <v>729</v>
      </c>
      <c r="B328" s="2" t="s">
        <v>729</v>
      </c>
      <c r="C328" s="2" t="s">
        <v>730</v>
      </c>
      <c r="D328" s="2"/>
      <c r="E328" s="2"/>
      <c r="F328" s="3">
        <v>7535.4553764962202</v>
      </c>
      <c r="G328" s="3">
        <v>30.598579867270001</v>
      </c>
      <c r="H328" s="2" t="s">
        <v>3130</v>
      </c>
      <c r="I328" s="2" t="s">
        <v>3144</v>
      </c>
      <c r="J328" s="2" t="s">
        <v>3160</v>
      </c>
      <c r="K328" s="2" t="s">
        <v>3163</v>
      </c>
      <c r="L328" s="2">
        <v>2008</v>
      </c>
      <c r="M328" s="2" t="s">
        <v>3058</v>
      </c>
      <c r="N328" s="2" t="s">
        <v>3108</v>
      </c>
      <c r="O328" s="19" t="str">
        <f t="shared" si="11"/>
        <v>300</v>
      </c>
      <c r="P328">
        <f t="shared" si="10"/>
        <v>2305.7423317396874</v>
      </c>
    </row>
    <row r="329" spans="1:16" ht="14.5" customHeight="1" x14ac:dyDescent="0.35">
      <c r="A329" s="2" t="s">
        <v>731</v>
      </c>
      <c r="B329" s="2" t="s">
        <v>731</v>
      </c>
      <c r="C329" s="2" t="s">
        <v>732</v>
      </c>
      <c r="D329" s="2"/>
      <c r="E329" s="2"/>
      <c r="F329" s="3">
        <v>762.19222183914803</v>
      </c>
      <c r="G329" s="3">
        <v>100</v>
      </c>
      <c r="H329" s="2" t="s">
        <v>3132</v>
      </c>
      <c r="I329" s="2" t="s">
        <v>3146</v>
      </c>
      <c r="J329" s="2" t="s">
        <v>3160</v>
      </c>
      <c r="K329" s="2" t="s">
        <v>3163</v>
      </c>
      <c r="L329" s="2">
        <v>2008</v>
      </c>
      <c r="M329" s="2" t="s">
        <v>3054</v>
      </c>
      <c r="N329" s="2" t="s">
        <v>3104</v>
      </c>
      <c r="O329" s="19" t="str">
        <f t="shared" si="11"/>
        <v>300</v>
      </c>
      <c r="P329">
        <f t="shared" si="10"/>
        <v>762.19222183914792</v>
      </c>
    </row>
    <row r="330" spans="1:16" ht="14.5" customHeight="1" x14ac:dyDescent="0.35">
      <c r="A330" s="2" t="s">
        <v>733</v>
      </c>
      <c r="B330" s="2" t="s">
        <v>733</v>
      </c>
      <c r="C330" s="2" t="s">
        <v>734</v>
      </c>
      <c r="D330" s="2"/>
      <c r="E330" s="2"/>
      <c r="F330" s="3">
        <v>1255.89607434098</v>
      </c>
      <c r="G330" s="3">
        <v>100</v>
      </c>
      <c r="H330" s="2" t="s">
        <v>3130</v>
      </c>
      <c r="I330" s="2" t="s">
        <v>3144</v>
      </c>
      <c r="J330" s="2" t="s">
        <v>3160</v>
      </c>
      <c r="K330" s="2" t="s">
        <v>3163</v>
      </c>
      <c r="L330" s="2">
        <v>2008</v>
      </c>
      <c r="M330" s="2" t="s">
        <v>3075</v>
      </c>
      <c r="N330" s="2" t="s">
        <v>3075</v>
      </c>
      <c r="O330" s="19" t="str">
        <f t="shared" si="11"/>
        <v>600</v>
      </c>
      <c r="P330">
        <f t="shared" si="10"/>
        <v>1255.89607434098</v>
      </c>
    </row>
    <row r="331" spans="1:16" ht="14.5" customHeight="1" x14ac:dyDescent="0.35">
      <c r="A331" s="2" t="s">
        <v>735</v>
      </c>
      <c r="B331" s="2" t="s">
        <v>735</v>
      </c>
      <c r="C331" s="2" t="s">
        <v>736</v>
      </c>
      <c r="D331" s="2"/>
      <c r="E331" s="2"/>
      <c r="F331" s="3">
        <v>5030.0894640779097</v>
      </c>
      <c r="G331" s="3">
        <v>57.302568981922001</v>
      </c>
      <c r="H331" s="2" t="s">
        <v>3130</v>
      </c>
      <c r="I331" s="2" t="s">
        <v>3144</v>
      </c>
      <c r="J331" s="2" t="s">
        <v>3160</v>
      </c>
      <c r="K331" s="2" t="s">
        <v>3163</v>
      </c>
      <c r="L331" s="2">
        <v>2008</v>
      </c>
      <c r="M331" s="2" t="s">
        <v>3075</v>
      </c>
      <c r="N331" s="2" t="s">
        <v>3075</v>
      </c>
      <c r="O331" s="19" t="str">
        <f t="shared" si="11"/>
        <v>600</v>
      </c>
      <c r="P331">
        <f t="shared" si="10"/>
        <v>2882.3704850056347</v>
      </c>
    </row>
    <row r="332" spans="1:16" ht="14.5" customHeight="1" x14ac:dyDescent="0.35">
      <c r="A332" s="2" t="s">
        <v>737</v>
      </c>
      <c r="B332" s="2" t="s">
        <v>737</v>
      </c>
      <c r="C332" s="2" t="s">
        <v>738</v>
      </c>
      <c r="D332" s="2"/>
      <c r="E332" s="2"/>
      <c r="F332" s="3">
        <v>3</v>
      </c>
      <c r="G332" s="3">
        <v>100</v>
      </c>
      <c r="H332" s="2" t="s">
        <v>3139</v>
      </c>
      <c r="I332" s="2" t="s">
        <v>3153</v>
      </c>
      <c r="J332" s="2" t="s">
        <v>3160</v>
      </c>
      <c r="K332" s="2" t="s">
        <v>3163</v>
      </c>
      <c r="L332" s="2">
        <v>2008</v>
      </c>
      <c r="M332" s="2" t="s">
        <v>3054</v>
      </c>
      <c r="N332" s="2" t="s">
        <v>3104</v>
      </c>
      <c r="O332" s="19" t="str">
        <f t="shared" si="11"/>
        <v>300</v>
      </c>
      <c r="P332">
        <f t="shared" si="10"/>
        <v>3</v>
      </c>
    </row>
    <row r="333" spans="1:16" ht="14.5" customHeight="1" x14ac:dyDescent="0.35">
      <c r="A333" s="2" t="s">
        <v>638</v>
      </c>
      <c r="B333" s="2" t="s">
        <v>638</v>
      </c>
      <c r="C333" s="2" t="s">
        <v>739</v>
      </c>
      <c r="D333" s="2"/>
      <c r="E333" s="2"/>
      <c r="F333" s="3">
        <v>229</v>
      </c>
      <c r="G333" s="3">
        <v>100</v>
      </c>
      <c r="H333" s="2" t="s">
        <v>3139</v>
      </c>
      <c r="I333" s="2" t="s">
        <v>3153</v>
      </c>
      <c r="J333" s="2" t="s">
        <v>3160</v>
      </c>
      <c r="K333" s="2" t="s">
        <v>3163</v>
      </c>
      <c r="L333" s="2">
        <v>2008</v>
      </c>
      <c r="M333" s="2" t="s">
        <v>3053</v>
      </c>
      <c r="N333" s="2" t="s">
        <v>3103</v>
      </c>
      <c r="O333" s="19" t="str">
        <f t="shared" si="11"/>
        <v>300</v>
      </c>
      <c r="P333">
        <f t="shared" si="10"/>
        <v>229</v>
      </c>
    </row>
    <row r="334" spans="1:16" ht="14.5" customHeight="1" x14ac:dyDescent="0.35">
      <c r="A334" s="2" t="s">
        <v>740</v>
      </c>
      <c r="B334" s="2" t="s">
        <v>740</v>
      </c>
      <c r="C334" s="2" t="s">
        <v>741</v>
      </c>
      <c r="D334" s="2"/>
      <c r="E334" s="2"/>
      <c r="F334" s="3">
        <v>168</v>
      </c>
      <c r="G334" s="3">
        <v>100</v>
      </c>
      <c r="H334" s="2" t="s">
        <v>3139</v>
      </c>
      <c r="I334" s="2" t="s">
        <v>3153</v>
      </c>
      <c r="J334" s="2" t="s">
        <v>3160</v>
      </c>
      <c r="K334" s="2" t="s">
        <v>3163</v>
      </c>
      <c r="L334" s="2">
        <v>2008</v>
      </c>
      <c r="M334" s="2" t="s">
        <v>3058</v>
      </c>
      <c r="N334" s="2" t="s">
        <v>3108</v>
      </c>
      <c r="O334" s="19" t="str">
        <f t="shared" si="11"/>
        <v>300</v>
      </c>
      <c r="P334">
        <f t="shared" si="10"/>
        <v>168</v>
      </c>
    </row>
    <row r="335" spans="1:16" ht="14.5" customHeight="1" x14ac:dyDescent="0.35">
      <c r="A335" s="2" t="s">
        <v>638</v>
      </c>
      <c r="B335" s="2" t="s">
        <v>638</v>
      </c>
      <c r="C335" s="2" t="s">
        <v>742</v>
      </c>
      <c r="D335" s="2"/>
      <c r="E335" s="2"/>
      <c r="F335" s="3">
        <v>229</v>
      </c>
      <c r="G335" s="3">
        <v>100</v>
      </c>
      <c r="H335" s="2" t="s">
        <v>3139</v>
      </c>
      <c r="I335" s="2" t="s">
        <v>3153</v>
      </c>
      <c r="J335" s="2" t="s">
        <v>3160</v>
      </c>
      <c r="K335" s="2" t="s">
        <v>3163</v>
      </c>
      <c r="L335" s="2">
        <v>2008</v>
      </c>
      <c r="M335" s="2" t="s">
        <v>3053</v>
      </c>
      <c r="N335" s="2" t="s">
        <v>3103</v>
      </c>
      <c r="O335" s="19" t="str">
        <f t="shared" si="11"/>
        <v>300</v>
      </c>
      <c r="P335">
        <f t="shared" si="10"/>
        <v>229</v>
      </c>
    </row>
    <row r="336" spans="1:16" ht="14.5" customHeight="1" x14ac:dyDescent="0.35">
      <c r="A336" s="2" t="s">
        <v>743</v>
      </c>
      <c r="B336" s="2" t="s">
        <v>743</v>
      </c>
      <c r="C336" s="2" t="s">
        <v>744</v>
      </c>
      <c r="D336" s="2"/>
      <c r="E336" s="2"/>
      <c r="F336" s="3">
        <v>207</v>
      </c>
      <c r="G336" s="3">
        <v>100</v>
      </c>
      <c r="H336" s="2" t="s">
        <v>3139</v>
      </c>
      <c r="I336" s="2" t="s">
        <v>3153</v>
      </c>
      <c r="J336" s="2" t="s">
        <v>3160</v>
      </c>
      <c r="K336" s="2" t="s">
        <v>3163</v>
      </c>
      <c r="L336" s="2">
        <v>2008</v>
      </c>
      <c r="M336" s="2" t="s">
        <v>3054</v>
      </c>
      <c r="N336" s="2" t="s">
        <v>3104</v>
      </c>
      <c r="O336" s="19" t="str">
        <f t="shared" si="11"/>
        <v>300</v>
      </c>
      <c r="P336">
        <f t="shared" si="10"/>
        <v>207</v>
      </c>
    </row>
    <row r="337" spans="1:16" ht="14.5" customHeight="1" x14ac:dyDescent="0.35">
      <c r="A337" s="2" t="s">
        <v>745</v>
      </c>
      <c r="B337" s="2" t="s">
        <v>745</v>
      </c>
      <c r="C337" s="2" t="s">
        <v>746</v>
      </c>
      <c r="D337" s="2"/>
      <c r="E337" s="2"/>
      <c r="F337" s="3">
        <v>211</v>
      </c>
      <c r="G337" s="3">
        <v>100</v>
      </c>
      <c r="H337" s="2" t="s">
        <v>3139</v>
      </c>
      <c r="I337" s="2" t="s">
        <v>3153</v>
      </c>
      <c r="J337" s="2" t="s">
        <v>3160</v>
      </c>
      <c r="K337" s="2" t="s">
        <v>3163</v>
      </c>
      <c r="L337" s="2">
        <v>2008</v>
      </c>
      <c r="M337" s="2" t="s">
        <v>3054</v>
      </c>
      <c r="N337" s="2" t="s">
        <v>3104</v>
      </c>
      <c r="O337" s="19" t="str">
        <f t="shared" si="11"/>
        <v>300</v>
      </c>
      <c r="P337">
        <f t="shared" si="10"/>
        <v>211</v>
      </c>
    </row>
    <row r="338" spans="1:16" ht="14.5" customHeight="1" x14ac:dyDescent="0.35">
      <c r="A338" s="2" t="s">
        <v>747</v>
      </c>
      <c r="B338" s="2" t="s">
        <v>747</v>
      </c>
      <c r="C338" s="2" t="s">
        <v>748</v>
      </c>
      <c r="D338" s="2"/>
      <c r="E338" s="2"/>
      <c r="F338" s="3">
        <v>191</v>
      </c>
      <c r="G338" s="3">
        <v>100</v>
      </c>
      <c r="H338" s="2" t="s">
        <v>3139</v>
      </c>
      <c r="I338" s="2" t="s">
        <v>3153</v>
      </c>
      <c r="J338" s="2" t="s">
        <v>3160</v>
      </c>
      <c r="K338" s="2" t="s">
        <v>3163</v>
      </c>
      <c r="L338" s="2">
        <v>2008</v>
      </c>
      <c r="M338" s="2" t="s">
        <v>3053</v>
      </c>
      <c r="N338" s="2" t="s">
        <v>3103</v>
      </c>
      <c r="O338" s="19" t="str">
        <f t="shared" si="11"/>
        <v>300</v>
      </c>
      <c r="P338">
        <f t="shared" si="10"/>
        <v>191</v>
      </c>
    </row>
    <row r="339" spans="1:16" ht="14.5" customHeight="1" x14ac:dyDescent="0.35">
      <c r="A339" s="2" t="s">
        <v>749</v>
      </c>
      <c r="B339" s="2" t="s">
        <v>749</v>
      </c>
      <c r="C339" s="2" t="s">
        <v>750</v>
      </c>
      <c r="D339" s="2"/>
      <c r="E339" s="2"/>
      <c r="F339" s="3">
        <v>220.97300000000001</v>
      </c>
      <c r="G339" s="3">
        <v>100</v>
      </c>
      <c r="H339" s="2" t="s">
        <v>3139</v>
      </c>
      <c r="I339" s="2" t="s">
        <v>3153</v>
      </c>
      <c r="J339" s="2" t="s">
        <v>3160</v>
      </c>
      <c r="K339" s="2" t="s">
        <v>3163</v>
      </c>
      <c r="L339" s="2">
        <v>2008</v>
      </c>
      <c r="M339" s="2" t="s">
        <v>3053</v>
      </c>
      <c r="N339" s="2" t="s">
        <v>3103</v>
      </c>
      <c r="O339" s="19" t="str">
        <f t="shared" si="11"/>
        <v>300</v>
      </c>
      <c r="P339">
        <f t="shared" si="10"/>
        <v>220.97300000000004</v>
      </c>
    </row>
    <row r="340" spans="1:16" ht="14.5" customHeight="1" x14ac:dyDescent="0.35">
      <c r="A340" s="2" t="s">
        <v>751</v>
      </c>
      <c r="B340" s="2" t="s">
        <v>751</v>
      </c>
      <c r="C340" s="2" t="s">
        <v>752</v>
      </c>
      <c r="D340" s="2"/>
      <c r="E340" s="2"/>
      <c r="F340" s="3">
        <v>49</v>
      </c>
      <c r="G340" s="3">
        <v>25</v>
      </c>
      <c r="H340" s="2" t="s">
        <v>3140</v>
      </c>
      <c r="I340" s="2" t="s">
        <v>3154</v>
      </c>
      <c r="J340" s="2" t="s">
        <v>3160</v>
      </c>
      <c r="K340" s="2" t="s">
        <v>3163</v>
      </c>
      <c r="L340" s="2">
        <v>2008</v>
      </c>
      <c r="M340" s="2" t="s">
        <v>3040</v>
      </c>
      <c r="N340" s="2" t="s">
        <v>3094</v>
      </c>
      <c r="O340" s="19" t="str">
        <f t="shared" si="11"/>
        <v>100</v>
      </c>
      <c r="P340">
        <f t="shared" si="10"/>
        <v>12.25</v>
      </c>
    </row>
    <row r="341" spans="1:16" ht="14.5" customHeight="1" x14ac:dyDescent="0.35">
      <c r="A341" s="2" t="s">
        <v>753</v>
      </c>
      <c r="B341" s="2" t="s">
        <v>753</v>
      </c>
      <c r="C341" s="2" t="s">
        <v>754</v>
      </c>
      <c r="D341" s="2"/>
      <c r="E341" s="2"/>
      <c r="F341" s="3">
        <v>1024</v>
      </c>
      <c r="G341" s="3">
        <v>25</v>
      </c>
      <c r="H341" s="2" t="s">
        <v>3140</v>
      </c>
      <c r="I341" s="2" t="s">
        <v>3154</v>
      </c>
      <c r="J341" s="2" t="s">
        <v>3160</v>
      </c>
      <c r="K341" s="2" t="s">
        <v>3163</v>
      </c>
      <c r="L341" s="2">
        <v>2008</v>
      </c>
      <c r="M341" s="2" t="s">
        <v>3040</v>
      </c>
      <c r="N341" s="2" t="s">
        <v>3094</v>
      </c>
      <c r="O341" s="19" t="str">
        <f t="shared" si="11"/>
        <v>100</v>
      </c>
      <c r="P341">
        <f t="shared" si="10"/>
        <v>256</v>
      </c>
    </row>
    <row r="342" spans="1:16" ht="14.5" customHeight="1" x14ac:dyDescent="0.35">
      <c r="A342" s="2" t="s">
        <v>755</v>
      </c>
      <c r="B342" s="2" t="s">
        <v>755</v>
      </c>
      <c r="C342" s="2" t="s">
        <v>756</v>
      </c>
      <c r="D342" s="2"/>
      <c r="E342" s="2"/>
      <c r="F342" s="3">
        <v>2185</v>
      </c>
      <c r="G342" s="3">
        <v>25</v>
      </c>
      <c r="H342" s="2" t="s">
        <v>3140</v>
      </c>
      <c r="I342" s="2" t="s">
        <v>3154</v>
      </c>
      <c r="J342" s="2" t="s">
        <v>3160</v>
      </c>
      <c r="K342" s="2" t="s">
        <v>3163</v>
      </c>
      <c r="L342" s="2">
        <v>2008</v>
      </c>
      <c r="M342" s="2" t="s">
        <v>3040</v>
      </c>
      <c r="N342" s="2" t="s">
        <v>3094</v>
      </c>
      <c r="O342" s="19" t="str">
        <f t="shared" si="11"/>
        <v>100</v>
      </c>
      <c r="P342">
        <f t="shared" si="10"/>
        <v>546.25</v>
      </c>
    </row>
    <row r="343" spans="1:16" ht="14.5" customHeight="1" x14ac:dyDescent="0.35">
      <c r="A343" s="2" t="s">
        <v>757</v>
      </c>
      <c r="B343" s="2" t="s">
        <v>757</v>
      </c>
      <c r="C343" s="2" t="s">
        <v>758</v>
      </c>
      <c r="D343" s="2"/>
      <c r="E343" s="2"/>
      <c r="F343" s="3">
        <v>295</v>
      </c>
      <c r="G343" s="3">
        <v>100</v>
      </c>
      <c r="H343" s="2" t="s">
        <v>3138</v>
      </c>
      <c r="I343" s="2" t="s">
        <v>3152</v>
      </c>
      <c r="J343" s="2" t="s">
        <v>3160</v>
      </c>
      <c r="K343" s="2" t="s">
        <v>3163</v>
      </c>
      <c r="L343" s="2">
        <v>2008</v>
      </c>
      <c r="M343" s="2" t="s">
        <v>3053</v>
      </c>
      <c r="N343" s="2" t="s">
        <v>3103</v>
      </c>
      <c r="O343" s="19" t="str">
        <f t="shared" si="11"/>
        <v>300</v>
      </c>
      <c r="P343">
        <f t="shared" si="10"/>
        <v>295</v>
      </c>
    </row>
    <row r="344" spans="1:16" ht="14.5" customHeight="1" x14ac:dyDescent="0.35">
      <c r="A344" s="2" t="s">
        <v>759</v>
      </c>
      <c r="B344" s="2" t="s">
        <v>759</v>
      </c>
      <c r="C344" s="2" t="s">
        <v>760</v>
      </c>
      <c r="D344" s="2"/>
      <c r="E344" s="2"/>
      <c r="F344" s="3">
        <v>1798.4421</v>
      </c>
      <c r="G344" s="3">
        <v>30.361906007426999</v>
      </c>
      <c r="H344" s="2" t="s">
        <v>3138</v>
      </c>
      <c r="I344" s="2" t="s">
        <v>3152</v>
      </c>
      <c r="J344" s="2" t="s">
        <v>3160</v>
      </c>
      <c r="K344" s="2" t="s">
        <v>3163</v>
      </c>
      <c r="L344" s="2">
        <v>2008</v>
      </c>
      <c r="M344" s="2" t="s">
        <v>3053</v>
      </c>
      <c r="N344" s="2" t="s">
        <v>3103</v>
      </c>
      <c r="O344" s="19" t="str">
        <f t="shared" si="11"/>
        <v>300</v>
      </c>
      <c r="P344">
        <f t="shared" si="10"/>
        <v>546.04129999999623</v>
      </c>
    </row>
    <row r="345" spans="1:16" ht="14.5" customHeight="1" x14ac:dyDescent="0.35">
      <c r="A345" s="2" t="s">
        <v>761</v>
      </c>
      <c r="B345" s="2" t="s">
        <v>761</v>
      </c>
      <c r="C345" s="2" t="s">
        <v>762</v>
      </c>
      <c r="D345" s="2"/>
      <c r="E345" s="2"/>
      <c r="F345" s="3">
        <v>317.10299471521</v>
      </c>
      <c r="G345" s="3">
        <v>100</v>
      </c>
      <c r="H345" s="2" t="s">
        <v>3138</v>
      </c>
      <c r="I345" s="2" t="s">
        <v>3152</v>
      </c>
      <c r="J345" s="2" t="s">
        <v>3160</v>
      </c>
      <c r="K345" s="2" t="s">
        <v>3163</v>
      </c>
      <c r="L345" s="2">
        <v>2008</v>
      </c>
      <c r="M345" s="2" t="s">
        <v>3054</v>
      </c>
      <c r="N345" s="2" t="s">
        <v>3104</v>
      </c>
      <c r="O345" s="19" t="str">
        <f t="shared" si="11"/>
        <v>300</v>
      </c>
      <c r="P345">
        <f t="shared" si="10"/>
        <v>317.10299471521</v>
      </c>
    </row>
    <row r="346" spans="1:16" ht="14.5" customHeight="1" x14ac:dyDescent="0.35">
      <c r="A346" s="2" t="s">
        <v>763</v>
      </c>
      <c r="B346" s="2" t="s">
        <v>763</v>
      </c>
      <c r="C346" s="2" t="s">
        <v>764</v>
      </c>
      <c r="D346" s="2"/>
      <c r="E346" s="2"/>
      <c r="F346" s="3">
        <v>64</v>
      </c>
      <c r="G346" s="3">
        <v>100</v>
      </c>
      <c r="H346" s="2" t="s">
        <v>3139</v>
      </c>
      <c r="I346" s="2" t="s">
        <v>3153</v>
      </c>
      <c r="J346" s="2" t="s">
        <v>3160</v>
      </c>
      <c r="K346" s="2" t="s">
        <v>3163</v>
      </c>
      <c r="L346" s="2">
        <v>2008</v>
      </c>
      <c r="M346" s="2" t="s">
        <v>3078</v>
      </c>
      <c r="N346" s="2" t="s">
        <v>3126</v>
      </c>
      <c r="O346" s="19" t="str">
        <f t="shared" si="11"/>
        <v>700</v>
      </c>
      <c r="P346">
        <f t="shared" si="10"/>
        <v>64</v>
      </c>
    </row>
    <row r="347" spans="1:16" ht="14.5" customHeight="1" x14ac:dyDescent="0.35">
      <c r="A347" s="2" t="s">
        <v>765</v>
      </c>
      <c r="B347" s="2" t="s">
        <v>765</v>
      </c>
      <c r="C347" s="2" t="s">
        <v>766</v>
      </c>
      <c r="D347" s="2"/>
      <c r="E347" s="2"/>
      <c r="F347" s="3">
        <v>268</v>
      </c>
      <c r="G347" s="3">
        <v>100</v>
      </c>
      <c r="H347" s="2" t="s">
        <v>3134</v>
      </c>
      <c r="I347" s="2" t="s">
        <v>3148</v>
      </c>
      <c r="J347" s="2" t="s">
        <v>3160</v>
      </c>
      <c r="K347" s="2" t="s">
        <v>3163</v>
      </c>
      <c r="L347" s="2">
        <v>2008</v>
      </c>
      <c r="M347" s="2" t="s">
        <v>3053</v>
      </c>
      <c r="N347" s="2" t="s">
        <v>3103</v>
      </c>
      <c r="O347" s="19" t="str">
        <f t="shared" si="11"/>
        <v>300</v>
      </c>
      <c r="P347">
        <f t="shared" si="10"/>
        <v>268</v>
      </c>
    </row>
    <row r="348" spans="1:16" ht="14.5" customHeight="1" x14ac:dyDescent="0.35">
      <c r="A348" s="2" t="s">
        <v>767</v>
      </c>
      <c r="B348" s="2" t="s">
        <v>767</v>
      </c>
      <c r="C348" s="2" t="s">
        <v>768</v>
      </c>
      <c r="D348" s="2"/>
      <c r="E348" s="2"/>
      <c r="F348" s="3">
        <v>8628</v>
      </c>
      <c r="G348" s="3">
        <v>100</v>
      </c>
      <c r="H348" s="2" t="s">
        <v>3139</v>
      </c>
      <c r="I348" s="2" t="s">
        <v>3153</v>
      </c>
      <c r="J348" s="2" t="s">
        <v>3160</v>
      </c>
      <c r="K348" s="2" t="s">
        <v>3163</v>
      </c>
      <c r="L348" s="2">
        <v>2008</v>
      </c>
      <c r="M348" s="2" t="s">
        <v>3053</v>
      </c>
      <c r="N348" s="2" t="s">
        <v>3103</v>
      </c>
      <c r="O348" s="19" t="str">
        <f t="shared" si="11"/>
        <v>300</v>
      </c>
      <c r="P348">
        <f t="shared" si="10"/>
        <v>8628</v>
      </c>
    </row>
    <row r="349" spans="1:16" ht="14.5" customHeight="1" x14ac:dyDescent="0.35">
      <c r="A349" s="2" t="s">
        <v>769</v>
      </c>
      <c r="B349" s="2" t="s">
        <v>769</v>
      </c>
      <c r="C349" s="2" t="s">
        <v>770</v>
      </c>
      <c r="D349" s="2"/>
      <c r="E349" s="2"/>
      <c r="F349" s="3">
        <v>1314</v>
      </c>
      <c r="G349" s="3">
        <v>100</v>
      </c>
      <c r="H349" s="2" t="s">
        <v>3139</v>
      </c>
      <c r="I349" s="2" t="s">
        <v>3153</v>
      </c>
      <c r="J349" s="2" t="s">
        <v>3160</v>
      </c>
      <c r="K349" s="2" t="s">
        <v>3163</v>
      </c>
      <c r="L349" s="2">
        <v>2008</v>
      </c>
      <c r="M349" s="2" t="s">
        <v>3053</v>
      </c>
      <c r="N349" s="2" t="s">
        <v>3103</v>
      </c>
      <c r="O349" s="19" t="str">
        <f t="shared" si="11"/>
        <v>300</v>
      </c>
      <c r="P349">
        <f t="shared" si="10"/>
        <v>1314</v>
      </c>
    </row>
    <row r="350" spans="1:16" ht="14.5" customHeight="1" x14ac:dyDescent="0.35">
      <c r="A350" s="2" t="s">
        <v>771</v>
      </c>
      <c r="B350" s="2" t="s">
        <v>771</v>
      </c>
      <c r="C350" s="2" t="s">
        <v>772</v>
      </c>
      <c r="D350" s="2"/>
      <c r="E350" s="2"/>
      <c r="F350" s="3">
        <v>920</v>
      </c>
      <c r="G350" s="3">
        <v>100</v>
      </c>
      <c r="H350" s="2" t="s">
        <v>3139</v>
      </c>
      <c r="I350" s="2" t="s">
        <v>3153</v>
      </c>
      <c r="J350" s="2" t="s">
        <v>3160</v>
      </c>
      <c r="K350" s="2" t="s">
        <v>3163</v>
      </c>
      <c r="L350" s="2">
        <v>2008</v>
      </c>
      <c r="M350" s="2" t="s">
        <v>3078</v>
      </c>
      <c r="N350" s="2" t="s">
        <v>3126</v>
      </c>
      <c r="O350" s="19" t="str">
        <f t="shared" si="11"/>
        <v>700</v>
      </c>
      <c r="P350">
        <f t="shared" si="10"/>
        <v>920</v>
      </c>
    </row>
    <row r="351" spans="1:16" ht="14.5" customHeight="1" x14ac:dyDescent="0.35">
      <c r="A351" s="2" t="s">
        <v>773</v>
      </c>
      <c r="B351" s="2" t="s">
        <v>773</v>
      </c>
      <c r="C351" s="2" t="s">
        <v>774</v>
      </c>
      <c r="D351" s="2"/>
      <c r="E351" s="2"/>
      <c r="F351" s="3">
        <v>350</v>
      </c>
      <c r="G351" s="3">
        <v>100</v>
      </c>
      <c r="H351" s="2" t="s">
        <v>3139</v>
      </c>
      <c r="I351" s="2" t="s">
        <v>3153</v>
      </c>
      <c r="J351" s="2" t="s">
        <v>3160</v>
      </c>
      <c r="K351" s="2" t="s">
        <v>3163</v>
      </c>
      <c r="L351" s="2">
        <v>2008</v>
      </c>
      <c r="M351" s="2" t="s">
        <v>3078</v>
      </c>
      <c r="N351" s="2" t="s">
        <v>3126</v>
      </c>
      <c r="O351" s="19" t="str">
        <f t="shared" si="11"/>
        <v>700</v>
      </c>
      <c r="P351">
        <f t="shared" si="10"/>
        <v>350</v>
      </c>
    </row>
    <row r="352" spans="1:16" ht="14.5" customHeight="1" x14ac:dyDescent="0.35">
      <c r="A352" s="2" t="s">
        <v>775</v>
      </c>
      <c r="B352" s="2" t="s">
        <v>775</v>
      </c>
      <c r="C352" s="2" t="s">
        <v>776</v>
      </c>
      <c r="D352" s="2"/>
      <c r="E352" s="2"/>
      <c r="F352" s="3">
        <v>335</v>
      </c>
      <c r="G352" s="3">
        <v>100</v>
      </c>
      <c r="H352" s="2" t="s">
        <v>3134</v>
      </c>
      <c r="I352" s="2" t="s">
        <v>3148</v>
      </c>
      <c r="J352" s="2" t="s">
        <v>3160</v>
      </c>
      <c r="K352" s="2" t="s">
        <v>3163</v>
      </c>
      <c r="L352" s="2">
        <v>2008</v>
      </c>
      <c r="M352" s="2" t="s">
        <v>3078</v>
      </c>
      <c r="N352" s="2" t="s">
        <v>3126</v>
      </c>
      <c r="O352" s="19" t="str">
        <f t="shared" si="11"/>
        <v>700</v>
      </c>
      <c r="P352">
        <f t="shared" si="10"/>
        <v>335</v>
      </c>
    </row>
    <row r="353" spans="1:16" ht="14.5" customHeight="1" x14ac:dyDescent="0.35">
      <c r="A353" s="2" t="s">
        <v>777</v>
      </c>
      <c r="B353" s="2" t="s">
        <v>777</v>
      </c>
      <c r="C353" s="2" t="s">
        <v>778</v>
      </c>
      <c r="D353" s="2"/>
      <c r="E353" s="2"/>
      <c r="F353" s="3">
        <v>41100</v>
      </c>
      <c r="G353" s="3">
        <v>100</v>
      </c>
      <c r="H353" s="2" t="s">
        <v>3134</v>
      </c>
      <c r="I353" s="2" t="s">
        <v>3148</v>
      </c>
      <c r="J353" s="2" t="s">
        <v>3160</v>
      </c>
      <c r="K353" s="2" t="s">
        <v>3163</v>
      </c>
      <c r="L353" s="2">
        <v>2008</v>
      </c>
      <c r="M353" s="2" t="s">
        <v>3053</v>
      </c>
      <c r="N353" s="2" t="s">
        <v>3103</v>
      </c>
      <c r="O353" s="19" t="str">
        <f t="shared" si="11"/>
        <v>300</v>
      </c>
      <c r="P353">
        <f t="shared" si="10"/>
        <v>41100</v>
      </c>
    </row>
    <row r="354" spans="1:16" ht="14.5" customHeight="1" x14ac:dyDescent="0.35">
      <c r="A354" s="2" t="s">
        <v>779</v>
      </c>
      <c r="B354" s="2" t="s">
        <v>779</v>
      </c>
      <c r="C354" s="2" t="s">
        <v>780</v>
      </c>
      <c r="D354" s="2"/>
      <c r="E354" s="2"/>
      <c r="F354" s="3">
        <v>92</v>
      </c>
      <c r="G354" s="3">
        <v>100</v>
      </c>
      <c r="H354" s="2" t="s">
        <v>3140</v>
      </c>
      <c r="I354" s="2" t="s">
        <v>3154</v>
      </c>
      <c r="J354" s="2" t="s">
        <v>3160</v>
      </c>
      <c r="K354" s="2" t="s">
        <v>3163</v>
      </c>
      <c r="L354" s="2">
        <v>2008</v>
      </c>
      <c r="M354" s="2" t="s">
        <v>3053</v>
      </c>
      <c r="N354" s="2" t="s">
        <v>3103</v>
      </c>
      <c r="O354" s="19" t="str">
        <f t="shared" si="11"/>
        <v>300</v>
      </c>
      <c r="P354">
        <f t="shared" ref="P354:P404" si="12">F354*G354/100</f>
        <v>92</v>
      </c>
    </row>
    <row r="355" spans="1:16" ht="14.5" customHeight="1" x14ac:dyDescent="0.35">
      <c r="A355" s="2" t="s">
        <v>781</v>
      </c>
      <c r="B355" s="2" t="s">
        <v>781</v>
      </c>
      <c r="C355" s="2" t="s">
        <v>782</v>
      </c>
      <c r="D355" s="2"/>
      <c r="E355" s="2"/>
      <c r="F355" s="3">
        <v>71</v>
      </c>
      <c r="G355" s="3">
        <v>100</v>
      </c>
      <c r="H355" s="2" t="s">
        <v>3140</v>
      </c>
      <c r="I355" s="2" t="s">
        <v>3154</v>
      </c>
      <c r="J355" s="2" t="s">
        <v>3160</v>
      </c>
      <c r="K355" s="2" t="s">
        <v>3163</v>
      </c>
      <c r="L355" s="2">
        <v>2008</v>
      </c>
      <c r="M355" s="2" t="s">
        <v>3053</v>
      </c>
      <c r="N355" s="2" t="s">
        <v>3103</v>
      </c>
      <c r="O355" s="19" t="str">
        <f t="shared" si="11"/>
        <v>300</v>
      </c>
      <c r="P355">
        <f t="shared" si="12"/>
        <v>71</v>
      </c>
    </row>
    <row r="356" spans="1:16" ht="14.5" customHeight="1" x14ac:dyDescent="0.35">
      <c r="A356" s="2" t="s">
        <v>783</v>
      </c>
      <c r="B356" s="2" t="s">
        <v>783</v>
      </c>
      <c r="C356" s="2" t="s">
        <v>784</v>
      </c>
      <c r="D356" s="2"/>
      <c r="E356" s="2"/>
      <c r="F356" s="3">
        <v>9500</v>
      </c>
      <c r="G356" s="3">
        <v>100</v>
      </c>
      <c r="H356" s="2" t="s">
        <v>3134</v>
      </c>
      <c r="I356" s="2" t="s">
        <v>3148</v>
      </c>
      <c r="J356" s="2" t="s">
        <v>3160</v>
      </c>
      <c r="K356" s="2" t="s">
        <v>3163</v>
      </c>
      <c r="L356" s="2">
        <v>2008</v>
      </c>
      <c r="M356" s="2" t="s">
        <v>3071</v>
      </c>
      <c r="N356" s="2" t="s">
        <v>3120</v>
      </c>
      <c r="O356" s="19" t="str">
        <f t="shared" si="11"/>
        <v>600</v>
      </c>
      <c r="P356">
        <f t="shared" si="12"/>
        <v>9500</v>
      </c>
    </row>
    <row r="357" spans="1:16" ht="14.5" customHeight="1" x14ac:dyDescent="0.35">
      <c r="A357" s="2" t="s">
        <v>785</v>
      </c>
      <c r="B357" s="2" t="s">
        <v>785</v>
      </c>
      <c r="C357" s="2" t="s">
        <v>786</v>
      </c>
      <c r="D357" s="2"/>
      <c r="E357" s="2"/>
      <c r="F357" s="3">
        <v>2150</v>
      </c>
      <c r="G357" s="3">
        <v>100</v>
      </c>
      <c r="H357" s="2" t="s">
        <v>3140</v>
      </c>
      <c r="I357" s="2" t="s">
        <v>3154</v>
      </c>
      <c r="J357" s="2" t="s">
        <v>3160</v>
      </c>
      <c r="K357" s="2" t="s">
        <v>3163</v>
      </c>
      <c r="L357" s="2">
        <v>2008</v>
      </c>
      <c r="M357" s="2" t="s">
        <v>3024</v>
      </c>
      <c r="N357" s="2" t="s">
        <v>3081</v>
      </c>
      <c r="O357" s="19" t="str">
        <f t="shared" si="11"/>
        <v>100</v>
      </c>
      <c r="P357">
        <f t="shared" si="12"/>
        <v>2150</v>
      </c>
    </row>
    <row r="358" spans="1:16" ht="14.5" customHeight="1" x14ac:dyDescent="0.35">
      <c r="A358" s="2" t="s">
        <v>787</v>
      </c>
      <c r="B358" s="2" t="s">
        <v>787</v>
      </c>
      <c r="C358" s="2" t="s">
        <v>788</v>
      </c>
      <c r="D358" s="2"/>
      <c r="E358" s="2"/>
      <c r="F358" s="3">
        <v>2800</v>
      </c>
      <c r="G358" s="3">
        <v>100</v>
      </c>
      <c r="H358" s="2" t="s">
        <v>3141</v>
      </c>
      <c r="I358" s="2" t="s">
        <v>3155</v>
      </c>
      <c r="J358" s="2" t="s">
        <v>3160</v>
      </c>
      <c r="K358" s="2" t="s">
        <v>3163</v>
      </c>
      <c r="L358" s="2">
        <v>2008</v>
      </c>
      <c r="M358" s="2" t="s">
        <v>3035</v>
      </c>
      <c r="N358" s="2" t="s">
        <v>3089</v>
      </c>
      <c r="O358" s="19" t="str">
        <f t="shared" si="11"/>
        <v>100</v>
      </c>
      <c r="P358">
        <f t="shared" si="12"/>
        <v>2800</v>
      </c>
    </row>
    <row r="359" spans="1:16" ht="14.5" customHeight="1" x14ac:dyDescent="0.35">
      <c r="A359" s="2" t="s">
        <v>789</v>
      </c>
      <c r="B359" s="2" t="s">
        <v>789</v>
      </c>
      <c r="C359" s="2" t="s">
        <v>790</v>
      </c>
      <c r="D359" s="2"/>
      <c r="E359" s="2"/>
      <c r="F359" s="3">
        <v>831</v>
      </c>
      <c r="G359" s="3">
        <v>100</v>
      </c>
      <c r="H359" s="2" t="s">
        <v>3130</v>
      </c>
      <c r="I359" s="2" t="s">
        <v>3144</v>
      </c>
      <c r="J359" s="2" t="s">
        <v>3160</v>
      </c>
      <c r="K359" s="2" t="s">
        <v>3163</v>
      </c>
      <c r="L359" s="2">
        <v>2008</v>
      </c>
      <c r="M359" s="2" t="s">
        <v>3053</v>
      </c>
      <c r="N359" s="2" t="s">
        <v>3103</v>
      </c>
      <c r="O359" s="19" t="str">
        <f t="shared" si="11"/>
        <v>300</v>
      </c>
      <c r="P359">
        <f t="shared" si="12"/>
        <v>831</v>
      </c>
    </row>
    <row r="360" spans="1:16" ht="14.5" customHeight="1" x14ac:dyDescent="0.35">
      <c r="A360" s="2" t="s">
        <v>791</v>
      </c>
      <c r="B360" s="2" t="s">
        <v>791</v>
      </c>
      <c r="C360" s="2" t="s">
        <v>792</v>
      </c>
      <c r="D360" s="2"/>
      <c r="E360" s="2"/>
      <c r="F360" s="3">
        <v>1095</v>
      </c>
      <c r="G360" s="3">
        <v>100</v>
      </c>
      <c r="H360" s="2" t="s">
        <v>3129</v>
      </c>
      <c r="I360" s="2" t="s">
        <v>3143</v>
      </c>
      <c r="J360" s="2" t="s">
        <v>3160</v>
      </c>
      <c r="K360" s="2" t="s">
        <v>3163</v>
      </c>
      <c r="L360" s="2">
        <v>2008</v>
      </c>
      <c r="M360" s="2" t="s">
        <v>3053</v>
      </c>
      <c r="N360" s="2" t="s">
        <v>3103</v>
      </c>
      <c r="O360" s="19" t="str">
        <f t="shared" si="11"/>
        <v>300</v>
      </c>
      <c r="P360">
        <f t="shared" si="12"/>
        <v>1095</v>
      </c>
    </row>
    <row r="361" spans="1:16" ht="14.5" customHeight="1" x14ac:dyDescent="0.35">
      <c r="A361" s="2" t="s">
        <v>793</v>
      </c>
      <c r="B361" s="2" t="s">
        <v>793</v>
      </c>
      <c r="C361" s="2" t="s">
        <v>794</v>
      </c>
      <c r="D361" s="2"/>
      <c r="E361" s="2"/>
      <c r="F361" s="3">
        <v>589</v>
      </c>
      <c r="G361" s="3">
        <v>70</v>
      </c>
      <c r="H361" s="2" t="s">
        <v>3129</v>
      </c>
      <c r="I361" s="2" t="s">
        <v>3143</v>
      </c>
      <c r="J361" s="2" t="s">
        <v>3160</v>
      </c>
      <c r="K361" s="2" t="s">
        <v>3163</v>
      </c>
      <c r="L361" s="2">
        <v>2008</v>
      </c>
      <c r="M361" s="2" t="s">
        <v>3053</v>
      </c>
      <c r="N361" s="2" t="s">
        <v>3103</v>
      </c>
      <c r="O361" s="19" t="str">
        <f t="shared" si="11"/>
        <v>300</v>
      </c>
      <c r="P361">
        <f t="shared" si="12"/>
        <v>412.3</v>
      </c>
    </row>
    <row r="362" spans="1:16" ht="14.5" customHeight="1" x14ac:dyDescent="0.35">
      <c r="A362" s="2" t="s">
        <v>795</v>
      </c>
      <c r="B362" s="2" t="s">
        <v>795</v>
      </c>
      <c r="C362" s="2" t="s">
        <v>796</v>
      </c>
      <c r="D362" s="2"/>
      <c r="E362" s="2"/>
      <c r="F362" s="3">
        <v>1019</v>
      </c>
      <c r="G362" s="3">
        <v>100</v>
      </c>
      <c r="H362" s="2" t="s">
        <v>3139</v>
      </c>
      <c r="I362" s="2" t="s">
        <v>3153</v>
      </c>
      <c r="J362" s="2" t="s">
        <v>3160</v>
      </c>
      <c r="K362" s="2" t="s">
        <v>3163</v>
      </c>
      <c r="L362" s="2">
        <v>2008</v>
      </c>
      <c r="M362" s="2" t="s">
        <v>3053</v>
      </c>
      <c r="N362" s="2" t="s">
        <v>3103</v>
      </c>
      <c r="O362" s="19" t="str">
        <f t="shared" si="11"/>
        <v>300</v>
      </c>
      <c r="P362">
        <f t="shared" si="12"/>
        <v>1019</v>
      </c>
    </row>
    <row r="363" spans="1:16" ht="14.5" customHeight="1" x14ac:dyDescent="0.35">
      <c r="A363" s="2" t="s">
        <v>797</v>
      </c>
      <c r="B363" s="2" t="s">
        <v>797</v>
      </c>
      <c r="C363" s="2" t="s">
        <v>798</v>
      </c>
      <c r="D363" s="2"/>
      <c r="E363" s="2"/>
      <c r="F363" s="3">
        <v>1459</v>
      </c>
      <c r="G363" s="3">
        <v>100</v>
      </c>
      <c r="H363" s="2" t="s">
        <v>3139</v>
      </c>
      <c r="I363" s="2" t="s">
        <v>3153</v>
      </c>
      <c r="J363" s="2" t="s">
        <v>3160</v>
      </c>
      <c r="K363" s="2" t="s">
        <v>3163</v>
      </c>
      <c r="L363" s="2">
        <v>2008</v>
      </c>
      <c r="M363" s="2" t="s">
        <v>3078</v>
      </c>
      <c r="N363" s="2" t="s">
        <v>3126</v>
      </c>
      <c r="O363" s="19" t="str">
        <f t="shared" si="11"/>
        <v>700</v>
      </c>
      <c r="P363">
        <f t="shared" si="12"/>
        <v>1459</v>
      </c>
    </row>
    <row r="364" spans="1:16" ht="14.5" customHeight="1" x14ac:dyDescent="0.35">
      <c r="A364" s="2" t="s">
        <v>799</v>
      </c>
      <c r="B364" s="2" t="s">
        <v>799</v>
      </c>
      <c r="C364" s="2" t="s">
        <v>800</v>
      </c>
      <c r="D364" s="2"/>
      <c r="E364" s="2"/>
      <c r="F364" s="3">
        <v>6500</v>
      </c>
      <c r="G364" s="3">
        <v>100</v>
      </c>
      <c r="H364" s="2" t="s">
        <v>3140</v>
      </c>
      <c r="I364" s="2" t="s">
        <v>3154</v>
      </c>
      <c r="J364" s="2" t="s">
        <v>3160</v>
      </c>
      <c r="K364" s="2" t="s">
        <v>3163</v>
      </c>
      <c r="L364" s="2">
        <v>2008</v>
      </c>
      <c r="M364" s="2" t="s">
        <v>3024</v>
      </c>
      <c r="N364" s="2" t="s">
        <v>3081</v>
      </c>
      <c r="O364" s="19" t="str">
        <f t="shared" si="11"/>
        <v>100</v>
      </c>
      <c r="P364">
        <f t="shared" si="12"/>
        <v>6500</v>
      </c>
    </row>
    <row r="365" spans="1:16" ht="14.5" customHeight="1" x14ac:dyDescent="0.35">
      <c r="A365" s="2" t="s">
        <v>801</v>
      </c>
      <c r="B365" s="2" t="s">
        <v>801</v>
      </c>
      <c r="C365" s="2" t="s">
        <v>802</v>
      </c>
      <c r="D365" s="2"/>
      <c r="E365" s="2"/>
      <c r="F365" s="3">
        <v>15242</v>
      </c>
      <c r="G365" s="3">
        <v>100</v>
      </c>
      <c r="H365" s="2" t="s">
        <v>3141</v>
      </c>
      <c r="I365" s="2" t="s">
        <v>3155</v>
      </c>
      <c r="J365" s="2" t="s">
        <v>3160</v>
      </c>
      <c r="K365" s="2" t="s">
        <v>3163</v>
      </c>
      <c r="L365" s="2">
        <v>2008</v>
      </c>
      <c r="M365" s="2" t="s">
        <v>3035</v>
      </c>
      <c r="N365" s="2" t="s">
        <v>3089</v>
      </c>
      <c r="O365" s="19" t="str">
        <f t="shared" si="11"/>
        <v>100</v>
      </c>
      <c r="P365">
        <f t="shared" si="12"/>
        <v>15242</v>
      </c>
    </row>
    <row r="366" spans="1:16" ht="14.5" customHeight="1" x14ac:dyDescent="0.35">
      <c r="A366" s="2" t="s">
        <v>803</v>
      </c>
      <c r="B366" s="2" t="s">
        <v>803</v>
      </c>
      <c r="C366" s="2" t="s">
        <v>804</v>
      </c>
      <c r="D366" s="2"/>
      <c r="E366" s="2"/>
      <c r="F366" s="3">
        <v>3029</v>
      </c>
      <c r="G366" s="3">
        <v>100</v>
      </c>
      <c r="H366" s="2" t="s">
        <v>3141</v>
      </c>
      <c r="I366" s="2" t="s">
        <v>3155</v>
      </c>
      <c r="J366" s="2" t="s">
        <v>3160</v>
      </c>
      <c r="K366" s="2" t="s">
        <v>3163</v>
      </c>
      <c r="L366" s="2">
        <v>2008</v>
      </c>
      <c r="M366" s="2" t="s">
        <v>3035</v>
      </c>
      <c r="N366" s="2" t="s">
        <v>3089</v>
      </c>
      <c r="O366" s="19" t="str">
        <f t="shared" si="11"/>
        <v>100</v>
      </c>
      <c r="P366">
        <f t="shared" si="12"/>
        <v>3029</v>
      </c>
    </row>
    <row r="367" spans="1:16" ht="14.5" customHeight="1" x14ac:dyDescent="0.35">
      <c r="A367" s="2" t="s">
        <v>805</v>
      </c>
      <c r="B367" s="2" t="s">
        <v>805</v>
      </c>
      <c r="C367" s="2" t="s">
        <v>806</v>
      </c>
      <c r="D367" s="2"/>
      <c r="E367" s="2"/>
      <c r="F367" s="3">
        <v>16754</v>
      </c>
      <c r="G367" s="3">
        <v>100</v>
      </c>
      <c r="H367" s="2" t="s">
        <v>3134</v>
      </c>
      <c r="I367" s="2" t="s">
        <v>3148</v>
      </c>
      <c r="J367" s="2" t="s">
        <v>3160</v>
      </c>
      <c r="K367" s="2" t="s">
        <v>3163</v>
      </c>
      <c r="L367" s="2">
        <v>2008</v>
      </c>
      <c r="M367" s="2" t="s">
        <v>3035</v>
      </c>
      <c r="N367" s="2" t="s">
        <v>3089</v>
      </c>
      <c r="O367" s="19" t="str">
        <f t="shared" si="11"/>
        <v>100</v>
      </c>
      <c r="P367">
        <f t="shared" si="12"/>
        <v>16754</v>
      </c>
    </row>
    <row r="368" spans="1:16" ht="14.5" customHeight="1" x14ac:dyDescent="0.35">
      <c r="A368" s="2" t="s">
        <v>807</v>
      </c>
      <c r="B368" s="2" t="s">
        <v>807</v>
      </c>
      <c r="C368" s="2" t="s">
        <v>808</v>
      </c>
      <c r="D368" s="2"/>
      <c r="E368" s="2"/>
      <c r="F368" s="3">
        <v>12402</v>
      </c>
      <c r="G368" s="3">
        <v>100</v>
      </c>
      <c r="H368" s="2" t="s">
        <v>3141</v>
      </c>
      <c r="I368" s="2" t="s">
        <v>3155</v>
      </c>
      <c r="J368" s="2" t="s">
        <v>3160</v>
      </c>
      <c r="K368" s="2" t="s">
        <v>3163</v>
      </c>
      <c r="L368" s="2">
        <v>2008</v>
      </c>
      <c r="M368" s="2" t="s">
        <v>3064</v>
      </c>
      <c r="N368" s="2" t="s">
        <v>3114</v>
      </c>
      <c r="O368" s="19" t="str">
        <f t="shared" si="11"/>
        <v>500</v>
      </c>
      <c r="P368">
        <f t="shared" si="12"/>
        <v>12402</v>
      </c>
    </row>
    <row r="369" spans="1:16" ht="14.5" customHeight="1" x14ac:dyDescent="0.35">
      <c r="A369" s="2" t="s">
        <v>809</v>
      </c>
      <c r="B369" s="2" t="s">
        <v>809</v>
      </c>
      <c r="C369" s="2" t="s">
        <v>810</v>
      </c>
      <c r="D369" s="2"/>
      <c r="E369" s="2"/>
      <c r="F369" s="3">
        <v>2281</v>
      </c>
      <c r="G369" s="3">
        <v>100</v>
      </c>
      <c r="H369" s="2" t="s">
        <v>3139</v>
      </c>
      <c r="I369" s="2" t="s">
        <v>3153</v>
      </c>
      <c r="J369" s="2" t="s">
        <v>3160</v>
      </c>
      <c r="K369" s="2" t="s">
        <v>3163</v>
      </c>
      <c r="L369" s="2">
        <v>2008</v>
      </c>
      <c r="M369" s="2" t="s">
        <v>3053</v>
      </c>
      <c r="N369" s="2" t="s">
        <v>3103</v>
      </c>
      <c r="O369" s="19" t="str">
        <f t="shared" si="11"/>
        <v>300</v>
      </c>
      <c r="P369">
        <f t="shared" si="12"/>
        <v>2281</v>
      </c>
    </row>
    <row r="370" spans="1:16" ht="14.5" customHeight="1" x14ac:dyDescent="0.35">
      <c r="A370" s="2" t="s">
        <v>811</v>
      </c>
      <c r="B370" s="2" t="s">
        <v>811</v>
      </c>
      <c r="C370" s="2" t="s">
        <v>812</v>
      </c>
      <c r="D370" s="2"/>
      <c r="E370" s="2"/>
      <c r="F370" s="3">
        <v>6000</v>
      </c>
      <c r="G370" s="3">
        <v>100</v>
      </c>
      <c r="H370" s="2" t="s">
        <v>3135</v>
      </c>
      <c r="I370" s="2" t="s">
        <v>3149</v>
      </c>
      <c r="J370" s="2" t="s">
        <v>3160</v>
      </c>
      <c r="K370" s="2" t="s">
        <v>3163</v>
      </c>
      <c r="L370" s="2">
        <v>2008</v>
      </c>
      <c r="M370" s="2" t="s">
        <v>3071</v>
      </c>
      <c r="N370" s="2" t="s">
        <v>3120</v>
      </c>
      <c r="O370" s="19" t="str">
        <f t="shared" si="11"/>
        <v>600</v>
      </c>
      <c r="P370">
        <f t="shared" si="12"/>
        <v>6000</v>
      </c>
    </row>
    <row r="371" spans="1:16" ht="14.5" customHeight="1" x14ac:dyDescent="0.35">
      <c r="A371" s="2" t="s">
        <v>813</v>
      </c>
      <c r="B371" s="2" t="s">
        <v>813</v>
      </c>
      <c r="C371" s="2" t="s">
        <v>814</v>
      </c>
      <c r="D371" s="2"/>
      <c r="E371" s="2"/>
      <c r="F371" s="3">
        <v>1198</v>
      </c>
      <c r="G371" s="3">
        <v>40</v>
      </c>
      <c r="H371" s="2" t="s">
        <v>3138</v>
      </c>
      <c r="I371" s="2" t="s">
        <v>3152</v>
      </c>
      <c r="J371" s="2" t="s">
        <v>3160</v>
      </c>
      <c r="K371" s="2" t="s">
        <v>3163</v>
      </c>
      <c r="L371" s="2">
        <v>2008</v>
      </c>
      <c r="M371" s="2" t="s">
        <v>3043</v>
      </c>
      <c r="N371" s="2" t="s">
        <v>3097</v>
      </c>
      <c r="O371" s="19" t="str">
        <f t="shared" si="11"/>
        <v>200</v>
      </c>
      <c r="P371">
        <f t="shared" si="12"/>
        <v>479.2</v>
      </c>
    </row>
    <row r="372" spans="1:16" ht="14.5" customHeight="1" x14ac:dyDescent="0.35">
      <c r="A372" s="2" t="s">
        <v>815</v>
      </c>
      <c r="B372" s="2" t="s">
        <v>815</v>
      </c>
      <c r="C372" s="2" t="s">
        <v>816</v>
      </c>
      <c r="D372" s="2"/>
      <c r="E372" s="2"/>
      <c r="F372" s="3">
        <v>117908.838</v>
      </c>
      <c r="G372" s="3">
        <v>100</v>
      </c>
      <c r="H372" s="2" t="s">
        <v>3141</v>
      </c>
      <c r="I372" s="2" t="s">
        <v>3155</v>
      </c>
      <c r="J372" s="2" t="s">
        <v>3160</v>
      </c>
      <c r="K372" s="2" t="s">
        <v>3163</v>
      </c>
      <c r="L372" s="2">
        <v>2008</v>
      </c>
      <c r="M372" s="2" t="s">
        <v>3064</v>
      </c>
      <c r="N372" s="2" t="s">
        <v>3114</v>
      </c>
      <c r="O372" s="19" t="str">
        <f t="shared" si="11"/>
        <v>500</v>
      </c>
      <c r="P372">
        <f t="shared" si="12"/>
        <v>117908.838</v>
      </c>
    </row>
    <row r="373" spans="1:16" ht="14.5" customHeight="1" x14ac:dyDescent="0.35">
      <c r="A373" s="2" t="s">
        <v>817</v>
      </c>
      <c r="B373" s="2" t="s">
        <v>817</v>
      </c>
      <c r="C373" s="2" t="s">
        <v>818</v>
      </c>
      <c r="D373" s="2"/>
      <c r="E373" s="2"/>
      <c r="F373" s="3">
        <v>24665</v>
      </c>
      <c r="G373" s="3">
        <v>100</v>
      </c>
      <c r="H373" s="2" t="s">
        <v>3141</v>
      </c>
      <c r="I373" s="2" t="s">
        <v>3155</v>
      </c>
      <c r="J373" s="2" t="s">
        <v>3160</v>
      </c>
      <c r="K373" s="2" t="s">
        <v>3163</v>
      </c>
      <c r="L373" s="2">
        <v>2008</v>
      </c>
      <c r="M373" s="2" t="s">
        <v>3063</v>
      </c>
      <c r="N373" s="2" t="s">
        <v>3113</v>
      </c>
      <c r="O373" s="19" t="str">
        <f t="shared" si="11"/>
        <v>400</v>
      </c>
      <c r="P373">
        <f t="shared" si="12"/>
        <v>24665</v>
      </c>
    </row>
    <row r="374" spans="1:16" ht="14.5" customHeight="1" x14ac:dyDescent="0.35">
      <c r="A374" s="2" t="s">
        <v>819</v>
      </c>
      <c r="B374" s="2" t="s">
        <v>819</v>
      </c>
      <c r="C374" s="2" t="s">
        <v>820</v>
      </c>
      <c r="D374" s="2"/>
      <c r="E374" s="2"/>
      <c r="F374" s="3">
        <v>606</v>
      </c>
      <c r="G374" s="3">
        <v>100</v>
      </c>
      <c r="H374" s="2" t="s">
        <v>3141</v>
      </c>
      <c r="I374" s="2" t="s">
        <v>3155</v>
      </c>
      <c r="J374" s="2" t="s">
        <v>3160</v>
      </c>
      <c r="K374" s="2" t="s">
        <v>3163</v>
      </c>
      <c r="L374" s="2">
        <v>2008</v>
      </c>
      <c r="M374" s="2" t="s">
        <v>3069</v>
      </c>
      <c r="N374" s="2" t="s">
        <v>3069</v>
      </c>
      <c r="O374" s="19" t="str">
        <f t="shared" si="11"/>
        <v>500</v>
      </c>
      <c r="P374">
        <f t="shared" si="12"/>
        <v>606</v>
      </c>
    </row>
    <row r="375" spans="1:16" ht="14.5" customHeight="1" x14ac:dyDescent="0.35">
      <c r="A375" s="2" t="s">
        <v>821</v>
      </c>
      <c r="B375" s="2" t="s">
        <v>821</v>
      </c>
      <c r="C375" s="2" t="s">
        <v>822</v>
      </c>
      <c r="D375" s="2"/>
      <c r="E375" s="2"/>
      <c r="F375" s="3">
        <v>9214</v>
      </c>
      <c r="G375" s="3">
        <v>100</v>
      </c>
      <c r="H375" s="2" t="s">
        <v>3134</v>
      </c>
      <c r="I375" s="2" t="s">
        <v>3148</v>
      </c>
      <c r="J375" s="2" t="s">
        <v>3160</v>
      </c>
      <c r="K375" s="2" t="s">
        <v>3163</v>
      </c>
      <c r="L375" s="2">
        <v>2008</v>
      </c>
      <c r="M375" s="2" t="s">
        <v>3071</v>
      </c>
      <c r="N375" s="2" t="s">
        <v>3120</v>
      </c>
      <c r="O375" s="19" t="str">
        <f t="shared" si="11"/>
        <v>600</v>
      </c>
      <c r="P375">
        <f t="shared" si="12"/>
        <v>9214</v>
      </c>
    </row>
    <row r="376" spans="1:16" ht="14.5" customHeight="1" x14ac:dyDescent="0.35">
      <c r="A376" s="2" t="s">
        <v>823</v>
      </c>
      <c r="B376" s="2" t="s">
        <v>823</v>
      </c>
      <c r="C376" s="2" t="s">
        <v>824</v>
      </c>
      <c r="D376" s="2"/>
      <c r="E376" s="2"/>
      <c r="F376" s="3">
        <v>2353</v>
      </c>
      <c r="G376" s="3">
        <v>100</v>
      </c>
      <c r="H376" s="2" t="s">
        <v>3141</v>
      </c>
      <c r="I376" s="2" t="s">
        <v>3155</v>
      </c>
      <c r="J376" s="2" t="s">
        <v>3160</v>
      </c>
      <c r="K376" s="2" t="s">
        <v>3163</v>
      </c>
      <c r="L376" s="2">
        <v>2008</v>
      </c>
      <c r="M376" s="2" t="s">
        <v>3063</v>
      </c>
      <c r="N376" s="2" t="s">
        <v>3113</v>
      </c>
      <c r="O376" s="19" t="str">
        <f t="shared" si="11"/>
        <v>400</v>
      </c>
      <c r="P376">
        <f t="shared" si="12"/>
        <v>2353</v>
      </c>
    </row>
    <row r="377" spans="1:16" ht="14.5" customHeight="1" x14ac:dyDescent="0.35">
      <c r="A377" s="2" t="s">
        <v>825</v>
      </c>
      <c r="B377" s="2" t="s">
        <v>825</v>
      </c>
      <c r="C377" s="2" t="s">
        <v>826</v>
      </c>
      <c r="D377" s="2"/>
      <c r="E377" s="2"/>
      <c r="F377" s="3">
        <v>2281</v>
      </c>
      <c r="G377" s="3">
        <v>100</v>
      </c>
      <c r="H377" s="2" t="s">
        <v>3141</v>
      </c>
      <c r="I377" s="2" t="s">
        <v>3155</v>
      </c>
      <c r="J377" s="2" t="s">
        <v>3160</v>
      </c>
      <c r="K377" s="2" t="s">
        <v>3163</v>
      </c>
      <c r="L377" s="2">
        <v>2008</v>
      </c>
      <c r="M377" s="2" t="s">
        <v>3064</v>
      </c>
      <c r="N377" s="2" t="s">
        <v>3114</v>
      </c>
      <c r="O377" s="19" t="str">
        <f t="shared" si="11"/>
        <v>500</v>
      </c>
      <c r="P377">
        <f t="shared" si="12"/>
        <v>2281</v>
      </c>
    </row>
    <row r="378" spans="1:16" ht="14.5" customHeight="1" x14ac:dyDescent="0.35">
      <c r="A378" s="2" t="s">
        <v>827</v>
      </c>
      <c r="B378" s="2" t="s">
        <v>827</v>
      </c>
      <c r="C378" s="2" t="s">
        <v>828</v>
      </c>
      <c r="D378" s="2"/>
      <c r="E378" s="2"/>
      <c r="F378" s="3">
        <v>2200</v>
      </c>
      <c r="G378" s="3">
        <v>100</v>
      </c>
      <c r="H378" s="2" t="s">
        <v>3141</v>
      </c>
      <c r="I378" s="2" t="s">
        <v>3155</v>
      </c>
      <c r="J378" s="2" t="s">
        <v>3160</v>
      </c>
      <c r="K378" s="2" t="s">
        <v>3163</v>
      </c>
      <c r="L378" s="2">
        <v>2008</v>
      </c>
      <c r="M378" s="2" t="s">
        <v>3064</v>
      </c>
      <c r="N378" s="2" t="s">
        <v>3114</v>
      </c>
      <c r="O378" s="19" t="str">
        <f t="shared" si="11"/>
        <v>500</v>
      </c>
      <c r="P378">
        <f t="shared" si="12"/>
        <v>2200</v>
      </c>
    </row>
    <row r="379" spans="1:16" ht="14.5" customHeight="1" x14ac:dyDescent="0.35">
      <c r="A379" s="2" t="s">
        <v>829</v>
      </c>
      <c r="B379" s="2" t="s">
        <v>829</v>
      </c>
      <c r="C379" s="2" t="s">
        <v>830</v>
      </c>
      <c r="D379" s="2"/>
      <c r="E379" s="2"/>
      <c r="F379" s="3">
        <v>38604</v>
      </c>
      <c r="G379" s="3">
        <v>100</v>
      </c>
      <c r="H379" s="2" t="s">
        <v>3134</v>
      </c>
      <c r="I379" s="2" t="s">
        <v>3148</v>
      </c>
      <c r="J379" s="2" t="s">
        <v>3160</v>
      </c>
      <c r="K379" s="2" t="s">
        <v>3163</v>
      </c>
      <c r="L379" s="2">
        <v>2008</v>
      </c>
      <c r="M379" s="2" t="s">
        <v>3059</v>
      </c>
      <c r="N379" s="2" t="s">
        <v>3109</v>
      </c>
      <c r="O379" s="19" t="str">
        <f t="shared" si="11"/>
        <v>400</v>
      </c>
      <c r="P379">
        <f t="shared" si="12"/>
        <v>38604</v>
      </c>
    </row>
    <row r="380" spans="1:16" ht="14.5" customHeight="1" x14ac:dyDescent="0.35">
      <c r="A380" s="2" t="s">
        <v>831</v>
      </c>
      <c r="B380" s="2" t="s">
        <v>831</v>
      </c>
      <c r="C380" s="2" t="s">
        <v>832</v>
      </c>
      <c r="D380" s="2"/>
      <c r="E380" s="2"/>
      <c r="F380" s="3">
        <v>9602</v>
      </c>
      <c r="G380" s="3">
        <v>100</v>
      </c>
      <c r="H380" s="2" t="s">
        <v>3136</v>
      </c>
      <c r="I380" s="2" t="s">
        <v>3150</v>
      </c>
      <c r="J380" s="2" t="s">
        <v>3160</v>
      </c>
      <c r="K380" s="2" t="s">
        <v>3163</v>
      </c>
      <c r="L380" s="2">
        <v>2008</v>
      </c>
      <c r="M380" s="2" t="s">
        <v>3071</v>
      </c>
      <c r="N380" s="2" t="s">
        <v>3120</v>
      </c>
      <c r="O380" s="19" t="str">
        <f t="shared" si="11"/>
        <v>600</v>
      </c>
      <c r="P380">
        <f t="shared" si="12"/>
        <v>9602</v>
      </c>
    </row>
    <row r="381" spans="1:16" ht="14.5" customHeight="1" x14ac:dyDescent="0.35">
      <c r="A381" s="2" t="s">
        <v>833</v>
      </c>
      <c r="B381" s="2" t="s">
        <v>833</v>
      </c>
      <c r="C381" s="2" t="s">
        <v>834</v>
      </c>
      <c r="D381" s="2"/>
      <c r="E381" s="2"/>
      <c r="F381" s="3">
        <v>11712</v>
      </c>
      <c r="G381" s="3">
        <v>100</v>
      </c>
      <c r="H381" s="2" t="s">
        <v>3141</v>
      </c>
      <c r="I381" s="2" t="s">
        <v>3155</v>
      </c>
      <c r="J381" s="2" t="s">
        <v>3160</v>
      </c>
      <c r="K381" s="2" t="s">
        <v>3163</v>
      </c>
      <c r="L381" s="2">
        <v>2008</v>
      </c>
      <c r="M381" s="2" t="s">
        <v>3064</v>
      </c>
      <c r="N381" s="2" t="s">
        <v>3114</v>
      </c>
      <c r="O381" s="19" t="str">
        <f t="shared" si="11"/>
        <v>500</v>
      </c>
      <c r="P381">
        <f t="shared" si="12"/>
        <v>11712</v>
      </c>
    </row>
    <row r="382" spans="1:16" ht="14.5" customHeight="1" x14ac:dyDescent="0.35">
      <c r="A382" s="2" t="s">
        <v>835</v>
      </c>
      <c r="B382" s="2" t="s">
        <v>835</v>
      </c>
      <c r="C382" s="2" t="s">
        <v>836</v>
      </c>
      <c r="D382" s="2"/>
      <c r="E382" s="2"/>
      <c r="F382" s="3">
        <v>2500</v>
      </c>
      <c r="G382" s="3">
        <v>100</v>
      </c>
      <c r="H382" s="2" t="s">
        <v>3141</v>
      </c>
      <c r="I382" s="2" t="s">
        <v>3155</v>
      </c>
      <c r="J382" s="2" t="s">
        <v>3160</v>
      </c>
      <c r="K382" s="2" t="s">
        <v>3163</v>
      </c>
      <c r="L382" s="2">
        <v>2008</v>
      </c>
      <c r="M382" s="2" t="s">
        <v>3035</v>
      </c>
      <c r="N382" s="2" t="s">
        <v>3089</v>
      </c>
      <c r="O382" s="19" t="str">
        <f t="shared" si="11"/>
        <v>100</v>
      </c>
      <c r="P382">
        <f t="shared" si="12"/>
        <v>2500</v>
      </c>
    </row>
    <row r="383" spans="1:16" ht="14.5" customHeight="1" x14ac:dyDescent="0.35">
      <c r="A383" s="2" t="s">
        <v>837</v>
      </c>
      <c r="B383" s="2" t="s">
        <v>837</v>
      </c>
      <c r="C383" s="2" t="s">
        <v>838</v>
      </c>
      <c r="D383" s="2"/>
      <c r="E383" s="2"/>
      <c r="F383" s="3">
        <v>1100</v>
      </c>
      <c r="G383" s="3">
        <v>100</v>
      </c>
      <c r="H383" s="2" t="s">
        <v>3129</v>
      </c>
      <c r="I383" s="2" t="s">
        <v>3143</v>
      </c>
      <c r="J383" s="2" t="s">
        <v>3160</v>
      </c>
      <c r="K383" s="2" t="s">
        <v>3163</v>
      </c>
      <c r="L383" s="2">
        <v>2008</v>
      </c>
      <c r="M383" s="2" t="s">
        <v>3053</v>
      </c>
      <c r="N383" s="2" t="s">
        <v>3103</v>
      </c>
      <c r="O383" s="19" t="str">
        <f t="shared" si="11"/>
        <v>300</v>
      </c>
      <c r="P383">
        <f t="shared" si="12"/>
        <v>1100</v>
      </c>
    </row>
    <row r="384" spans="1:16" ht="14.5" customHeight="1" x14ac:dyDescent="0.35">
      <c r="A384" s="2" t="s">
        <v>839</v>
      </c>
      <c r="B384" s="2" t="s">
        <v>839</v>
      </c>
      <c r="C384" s="2" t="s">
        <v>840</v>
      </c>
      <c r="D384" s="2"/>
      <c r="E384" s="2"/>
      <c r="F384" s="3">
        <v>15000</v>
      </c>
      <c r="G384" s="3">
        <v>100</v>
      </c>
      <c r="H384" s="2" t="s">
        <v>3141</v>
      </c>
      <c r="I384" s="2" t="s">
        <v>3155</v>
      </c>
      <c r="J384" s="2" t="s">
        <v>3160</v>
      </c>
      <c r="K384" s="2" t="s">
        <v>3163</v>
      </c>
      <c r="L384" s="2">
        <v>2008</v>
      </c>
      <c r="M384" s="2" t="s">
        <v>3069</v>
      </c>
      <c r="N384" s="2" t="s">
        <v>3069</v>
      </c>
      <c r="O384" s="19" t="str">
        <f t="shared" si="11"/>
        <v>500</v>
      </c>
      <c r="P384">
        <f t="shared" si="12"/>
        <v>15000</v>
      </c>
    </row>
    <row r="385" spans="1:16" ht="14.5" customHeight="1" x14ac:dyDescent="0.35">
      <c r="A385" s="2" t="s">
        <v>841</v>
      </c>
      <c r="B385" s="2" t="s">
        <v>841</v>
      </c>
      <c r="C385" s="2" t="s">
        <v>842</v>
      </c>
      <c r="D385" s="2"/>
      <c r="E385" s="2"/>
      <c r="F385" s="3">
        <v>219.88399999999999</v>
      </c>
      <c r="G385" s="3">
        <v>100</v>
      </c>
      <c r="H385" s="2" t="s">
        <v>3130</v>
      </c>
      <c r="I385" s="2" t="s">
        <v>3144</v>
      </c>
      <c r="J385" s="2" t="s">
        <v>3160</v>
      </c>
      <c r="K385" s="2" t="s">
        <v>3163</v>
      </c>
      <c r="L385" s="2">
        <v>2008</v>
      </c>
      <c r="M385" s="2" t="s">
        <v>3041</v>
      </c>
      <c r="N385" s="2" t="s">
        <v>3095</v>
      </c>
      <c r="O385" s="19" t="str">
        <f t="shared" si="11"/>
        <v>200</v>
      </c>
      <c r="P385">
        <f t="shared" si="12"/>
        <v>219.88399999999999</v>
      </c>
    </row>
    <row r="386" spans="1:16" ht="14.5" customHeight="1" x14ac:dyDescent="0.35">
      <c r="A386" s="2" t="s">
        <v>843</v>
      </c>
      <c r="B386" s="2" t="s">
        <v>843</v>
      </c>
      <c r="C386" s="2" t="s">
        <v>844</v>
      </c>
      <c r="D386" s="2"/>
      <c r="E386" s="2"/>
      <c r="F386" s="3">
        <v>44171</v>
      </c>
      <c r="G386" s="3">
        <v>100</v>
      </c>
      <c r="H386" s="2" t="s">
        <v>3134</v>
      </c>
      <c r="I386" s="2" t="s">
        <v>3148</v>
      </c>
      <c r="J386" s="2" t="s">
        <v>3160</v>
      </c>
      <c r="K386" s="2" t="s">
        <v>3163</v>
      </c>
      <c r="L386" s="2">
        <v>2008</v>
      </c>
      <c r="M386" s="2" t="s">
        <v>3048</v>
      </c>
      <c r="N386" s="2" t="s">
        <v>3048</v>
      </c>
      <c r="O386" s="19" t="str">
        <f t="shared" si="11"/>
        <v>200</v>
      </c>
      <c r="P386">
        <f t="shared" si="12"/>
        <v>44171</v>
      </c>
    </row>
    <row r="387" spans="1:16" ht="14.5" customHeight="1" x14ac:dyDescent="0.35">
      <c r="A387" s="2" t="s">
        <v>845</v>
      </c>
      <c r="B387" s="2" t="s">
        <v>845</v>
      </c>
      <c r="C387" s="2" t="s">
        <v>846</v>
      </c>
      <c r="D387" s="2"/>
      <c r="E387" s="2"/>
      <c r="F387" s="3">
        <v>38962</v>
      </c>
      <c r="G387" s="3">
        <v>100</v>
      </c>
      <c r="H387" s="2" t="s">
        <v>3134</v>
      </c>
      <c r="I387" s="2" t="s">
        <v>3148</v>
      </c>
      <c r="J387" s="2" t="s">
        <v>3160</v>
      </c>
      <c r="K387" s="2" t="s">
        <v>3163</v>
      </c>
      <c r="L387" s="2">
        <v>2008</v>
      </c>
      <c r="M387" s="2" t="s">
        <v>3050</v>
      </c>
      <c r="N387" s="2" t="s">
        <v>3050</v>
      </c>
      <c r="O387" s="19" t="str">
        <f t="shared" ref="O387:O450" si="13">LEFT(N387,1) &amp; "00"</f>
        <v>200</v>
      </c>
      <c r="P387">
        <f t="shared" si="12"/>
        <v>38962</v>
      </c>
    </row>
    <row r="388" spans="1:16" ht="14.5" customHeight="1" x14ac:dyDescent="0.35">
      <c r="A388" s="2" t="s">
        <v>847</v>
      </c>
      <c r="B388" s="2" t="s">
        <v>847</v>
      </c>
      <c r="C388" s="2" t="s">
        <v>848</v>
      </c>
      <c r="D388" s="2"/>
      <c r="E388" s="2"/>
      <c r="F388" s="3">
        <v>23592</v>
      </c>
      <c r="G388" s="3">
        <v>100</v>
      </c>
      <c r="H388" s="2" t="s">
        <v>3132</v>
      </c>
      <c r="I388" s="2" t="s">
        <v>3146</v>
      </c>
      <c r="J388" s="2" t="s">
        <v>3160</v>
      </c>
      <c r="K388" s="2" t="s">
        <v>3163</v>
      </c>
      <c r="L388" s="2">
        <v>2008</v>
      </c>
      <c r="M388" s="2" t="s">
        <v>3050</v>
      </c>
      <c r="N388" s="2" t="s">
        <v>3050</v>
      </c>
      <c r="O388" s="19" t="str">
        <f t="shared" si="13"/>
        <v>200</v>
      </c>
      <c r="P388">
        <f t="shared" si="12"/>
        <v>23592</v>
      </c>
    </row>
    <row r="389" spans="1:16" ht="14.5" customHeight="1" x14ac:dyDescent="0.35">
      <c r="A389" s="2" t="s">
        <v>849</v>
      </c>
      <c r="B389" s="2" t="s">
        <v>849</v>
      </c>
      <c r="C389" s="2" t="s">
        <v>850</v>
      </c>
      <c r="D389" s="2"/>
      <c r="E389" s="2"/>
      <c r="F389" s="3">
        <v>760</v>
      </c>
      <c r="G389" s="3">
        <v>100</v>
      </c>
      <c r="H389" s="2" t="s">
        <v>3138</v>
      </c>
      <c r="I389" s="2" t="s">
        <v>3152</v>
      </c>
      <c r="J389" s="2" t="s">
        <v>3160</v>
      </c>
      <c r="K389" s="2" t="s">
        <v>3163</v>
      </c>
      <c r="L389" s="2">
        <v>2008</v>
      </c>
      <c r="M389" s="2" t="s">
        <v>3053</v>
      </c>
      <c r="N389" s="2" t="s">
        <v>3103</v>
      </c>
      <c r="O389" s="19" t="str">
        <f t="shared" si="13"/>
        <v>300</v>
      </c>
      <c r="P389">
        <f t="shared" si="12"/>
        <v>760</v>
      </c>
    </row>
    <row r="390" spans="1:16" ht="14.5" customHeight="1" x14ac:dyDescent="0.35">
      <c r="A390" s="2" t="s">
        <v>851</v>
      </c>
      <c r="B390" s="2" t="s">
        <v>851</v>
      </c>
      <c r="C390" s="2" t="s">
        <v>852</v>
      </c>
      <c r="D390" s="2"/>
      <c r="E390" s="2"/>
      <c r="F390" s="3">
        <v>29193.044999999998</v>
      </c>
      <c r="G390" s="3">
        <v>100</v>
      </c>
      <c r="H390" s="2" t="s">
        <v>3134</v>
      </c>
      <c r="I390" s="2" t="s">
        <v>3148</v>
      </c>
      <c r="J390" s="2" t="s">
        <v>3160</v>
      </c>
      <c r="K390" s="2" t="s">
        <v>3163</v>
      </c>
      <c r="L390" s="2">
        <v>2008</v>
      </c>
      <c r="M390" s="2" t="s">
        <v>3047</v>
      </c>
      <c r="N390" s="2" t="s">
        <v>3047</v>
      </c>
      <c r="O390" s="19" t="str">
        <f t="shared" si="13"/>
        <v>200</v>
      </c>
      <c r="P390">
        <f t="shared" si="12"/>
        <v>29193.044999999998</v>
      </c>
    </row>
    <row r="391" spans="1:16" ht="14.5" customHeight="1" x14ac:dyDescent="0.35">
      <c r="A391" s="2" t="s">
        <v>853</v>
      </c>
      <c r="B391" s="2" t="s">
        <v>853</v>
      </c>
      <c r="C391" s="2" t="s">
        <v>854</v>
      </c>
      <c r="D391" s="2"/>
      <c r="E391" s="2"/>
      <c r="F391" s="3">
        <v>7864</v>
      </c>
      <c r="G391" s="3">
        <v>100</v>
      </c>
      <c r="H391" s="2" t="s">
        <v>3134</v>
      </c>
      <c r="I391" s="2" t="s">
        <v>3148</v>
      </c>
      <c r="J391" s="2" t="s">
        <v>3160</v>
      </c>
      <c r="K391" s="2" t="s">
        <v>3163</v>
      </c>
      <c r="L391" s="2">
        <v>2008</v>
      </c>
      <c r="M391" s="2" t="s">
        <v>3047</v>
      </c>
      <c r="N391" s="2" t="s">
        <v>3047</v>
      </c>
      <c r="O391" s="19" t="str">
        <f t="shared" si="13"/>
        <v>200</v>
      </c>
      <c r="P391">
        <f t="shared" si="12"/>
        <v>7864</v>
      </c>
    </row>
    <row r="392" spans="1:16" ht="14.5" customHeight="1" x14ac:dyDescent="0.35">
      <c r="A392" s="2" t="s">
        <v>855</v>
      </c>
      <c r="B392" s="2" t="s">
        <v>855</v>
      </c>
      <c r="C392" s="2" t="s">
        <v>856</v>
      </c>
      <c r="D392" s="2"/>
      <c r="E392" s="2"/>
      <c r="F392" s="3">
        <v>5114</v>
      </c>
      <c r="G392" s="3">
        <v>100</v>
      </c>
      <c r="H392" s="2" t="s">
        <v>3134</v>
      </c>
      <c r="I392" s="2" t="s">
        <v>3148</v>
      </c>
      <c r="J392" s="2" t="s">
        <v>3160</v>
      </c>
      <c r="K392" s="2" t="s">
        <v>3163</v>
      </c>
      <c r="L392" s="2">
        <v>2008</v>
      </c>
      <c r="M392" s="2" t="s">
        <v>3047</v>
      </c>
      <c r="N392" s="2" t="s">
        <v>3047</v>
      </c>
      <c r="O392" s="19" t="str">
        <f t="shared" si="13"/>
        <v>200</v>
      </c>
      <c r="P392">
        <f t="shared" si="12"/>
        <v>5114</v>
      </c>
    </row>
    <row r="393" spans="1:16" ht="14.5" customHeight="1" x14ac:dyDescent="0.35">
      <c r="A393" s="2" t="s">
        <v>857</v>
      </c>
      <c r="B393" s="2" t="s">
        <v>857</v>
      </c>
      <c r="C393" s="2" t="s">
        <v>858</v>
      </c>
      <c r="D393" s="2"/>
      <c r="E393" s="2"/>
      <c r="F393" s="3">
        <v>42113.21</v>
      </c>
      <c r="G393" s="3">
        <v>100</v>
      </c>
      <c r="H393" s="2" t="s">
        <v>3134</v>
      </c>
      <c r="I393" s="2" t="s">
        <v>3148</v>
      </c>
      <c r="J393" s="2" t="s">
        <v>3160</v>
      </c>
      <c r="K393" s="2" t="s">
        <v>3163</v>
      </c>
      <c r="L393" s="2">
        <v>2008</v>
      </c>
      <c r="M393" s="2" t="s">
        <v>3073</v>
      </c>
      <c r="N393" s="2" t="s">
        <v>3122</v>
      </c>
      <c r="O393" s="19" t="str">
        <f t="shared" si="13"/>
        <v>600</v>
      </c>
      <c r="P393">
        <f t="shared" si="12"/>
        <v>42113.21</v>
      </c>
    </row>
    <row r="394" spans="1:16" ht="14.5" customHeight="1" x14ac:dyDescent="0.35">
      <c r="A394" s="2" t="s">
        <v>859</v>
      </c>
      <c r="B394" s="2" t="s">
        <v>859</v>
      </c>
      <c r="C394" s="2" t="s">
        <v>860</v>
      </c>
      <c r="D394" s="2"/>
      <c r="E394" s="2"/>
      <c r="F394" s="3">
        <v>153334</v>
      </c>
      <c r="G394" s="3">
        <v>100</v>
      </c>
      <c r="H394" s="2" t="s">
        <v>3134</v>
      </c>
      <c r="I394" s="2" t="s">
        <v>3148</v>
      </c>
      <c r="J394" s="2" t="s">
        <v>3160</v>
      </c>
      <c r="K394" s="2" t="s">
        <v>3163</v>
      </c>
      <c r="L394" s="2">
        <v>2008</v>
      </c>
      <c r="M394" s="2" t="s">
        <v>3071</v>
      </c>
      <c r="N394" s="2" t="s">
        <v>3120</v>
      </c>
      <c r="O394" s="19" t="str">
        <f t="shared" si="13"/>
        <v>600</v>
      </c>
      <c r="P394">
        <f t="shared" si="12"/>
        <v>153334</v>
      </c>
    </row>
    <row r="395" spans="1:16" ht="14.5" customHeight="1" x14ac:dyDescent="0.35">
      <c r="A395" s="2" t="s">
        <v>861</v>
      </c>
      <c r="B395" s="2" t="s">
        <v>861</v>
      </c>
      <c r="C395" s="2" t="s">
        <v>862</v>
      </c>
      <c r="D395" s="2"/>
      <c r="E395" s="2"/>
      <c r="F395" s="3">
        <v>4407</v>
      </c>
      <c r="G395" s="3">
        <v>100</v>
      </c>
      <c r="H395" s="2" t="s">
        <v>3134</v>
      </c>
      <c r="I395" s="2" t="s">
        <v>3148</v>
      </c>
      <c r="J395" s="2" t="s">
        <v>3160</v>
      </c>
      <c r="K395" s="2" t="s">
        <v>3163</v>
      </c>
      <c r="L395" s="2">
        <v>2008</v>
      </c>
      <c r="M395" s="2" t="s">
        <v>3071</v>
      </c>
      <c r="N395" s="2" t="s">
        <v>3120</v>
      </c>
      <c r="O395" s="19" t="str">
        <f t="shared" si="13"/>
        <v>600</v>
      </c>
      <c r="P395">
        <f t="shared" si="12"/>
        <v>4407</v>
      </c>
    </row>
    <row r="396" spans="1:16" ht="14.5" customHeight="1" x14ac:dyDescent="0.35">
      <c r="A396" s="2" t="s">
        <v>863</v>
      </c>
      <c r="B396" s="2" t="s">
        <v>863</v>
      </c>
      <c r="C396" s="2" t="s">
        <v>864</v>
      </c>
      <c r="D396" s="2"/>
      <c r="E396" s="2"/>
      <c r="F396" s="3">
        <v>846</v>
      </c>
      <c r="G396" s="3">
        <v>100</v>
      </c>
      <c r="H396" s="2" t="s">
        <v>3134</v>
      </c>
      <c r="I396" s="2" t="s">
        <v>3148</v>
      </c>
      <c r="J396" s="2" t="s">
        <v>3160</v>
      </c>
      <c r="K396" s="2" t="s">
        <v>3163</v>
      </c>
      <c r="L396" s="2">
        <v>2008</v>
      </c>
      <c r="M396" s="2" t="s">
        <v>3071</v>
      </c>
      <c r="N396" s="2" t="s">
        <v>3120</v>
      </c>
      <c r="O396" s="19" t="str">
        <f t="shared" si="13"/>
        <v>600</v>
      </c>
      <c r="P396">
        <f t="shared" si="12"/>
        <v>846</v>
      </c>
    </row>
    <row r="397" spans="1:16" ht="14.5" customHeight="1" x14ac:dyDescent="0.35">
      <c r="A397" s="2" t="s">
        <v>865</v>
      </c>
      <c r="B397" s="2" t="s">
        <v>865</v>
      </c>
      <c r="C397" s="2" t="s">
        <v>866</v>
      </c>
      <c r="D397" s="2"/>
      <c r="E397" s="2"/>
      <c r="F397" s="3">
        <v>2421</v>
      </c>
      <c r="G397" s="3">
        <v>100</v>
      </c>
      <c r="H397" s="2" t="s">
        <v>3134</v>
      </c>
      <c r="I397" s="2" t="s">
        <v>3148</v>
      </c>
      <c r="J397" s="2" t="s">
        <v>3160</v>
      </c>
      <c r="K397" s="2" t="s">
        <v>3163</v>
      </c>
      <c r="L397" s="2">
        <v>2008</v>
      </c>
      <c r="M397" s="2" t="s">
        <v>3053</v>
      </c>
      <c r="N397" s="2" t="s">
        <v>3103</v>
      </c>
      <c r="O397" s="19" t="str">
        <f t="shared" si="13"/>
        <v>300</v>
      </c>
      <c r="P397">
        <f t="shared" si="12"/>
        <v>2421</v>
      </c>
    </row>
    <row r="398" spans="1:16" ht="14.5" customHeight="1" x14ac:dyDescent="0.35">
      <c r="A398" s="2" t="s">
        <v>867</v>
      </c>
      <c r="B398" s="2" t="s">
        <v>867</v>
      </c>
      <c r="C398" s="2" t="s">
        <v>868</v>
      </c>
      <c r="D398" s="2"/>
      <c r="E398" s="2"/>
      <c r="F398" s="3">
        <v>506.5</v>
      </c>
      <c r="G398" s="3">
        <v>20</v>
      </c>
      <c r="H398" s="2" t="s">
        <v>3137</v>
      </c>
      <c r="I398" s="2" t="s">
        <v>3151</v>
      </c>
      <c r="J398" s="2" t="s">
        <v>3160</v>
      </c>
      <c r="K398" s="2" t="s">
        <v>3163</v>
      </c>
      <c r="L398" s="2">
        <v>2008</v>
      </c>
      <c r="M398" s="2" t="s">
        <v>3078</v>
      </c>
      <c r="N398" s="2" t="s">
        <v>3126</v>
      </c>
      <c r="O398" s="19" t="str">
        <f t="shared" si="13"/>
        <v>700</v>
      </c>
      <c r="P398">
        <f t="shared" si="12"/>
        <v>101.3</v>
      </c>
    </row>
    <row r="399" spans="1:16" ht="14.5" customHeight="1" x14ac:dyDescent="0.35">
      <c r="A399" s="2" t="s">
        <v>869</v>
      </c>
      <c r="B399" s="2" t="s">
        <v>869</v>
      </c>
      <c r="C399" s="2" t="s">
        <v>870</v>
      </c>
      <c r="D399" s="2"/>
      <c r="E399" s="2"/>
      <c r="F399" s="3">
        <v>1568.3700867</v>
      </c>
      <c r="G399" s="3">
        <v>100</v>
      </c>
      <c r="H399" s="2" t="s">
        <v>3137</v>
      </c>
      <c r="I399" s="2" t="s">
        <v>3151</v>
      </c>
      <c r="J399" s="2" t="s">
        <v>3160</v>
      </c>
      <c r="K399" s="2" t="s">
        <v>3163</v>
      </c>
      <c r="L399" s="2">
        <v>2008</v>
      </c>
      <c r="M399" s="2" t="s">
        <v>3054</v>
      </c>
      <c r="N399" s="2" t="s">
        <v>3104</v>
      </c>
      <c r="O399" s="19" t="str">
        <f t="shared" si="13"/>
        <v>300</v>
      </c>
      <c r="P399">
        <f t="shared" si="12"/>
        <v>1568.3700867</v>
      </c>
    </row>
    <row r="400" spans="1:16" ht="14.5" customHeight="1" x14ac:dyDescent="0.35">
      <c r="A400" s="2" t="s">
        <v>871</v>
      </c>
      <c r="B400" s="2" t="s">
        <v>871</v>
      </c>
      <c r="C400" s="2" t="s">
        <v>872</v>
      </c>
      <c r="D400" s="2"/>
      <c r="E400" s="2"/>
      <c r="F400" s="3">
        <v>676</v>
      </c>
      <c r="G400" s="3">
        <v>100</v>
      </c>
      <c r="H400" s="2" t="s">
        <v>3137</v>
      </c>
      <c r="I400" s="2" t="s">
        <v>3151</v>
      </c>
      <c r="J400" s="2" t="s">
        <v>3160</v>
      </c>
      <c r="K400" s="2" t="s">
        <v>3163</v>
      </c>
      <c r="L400" s="2">
        <v>2008</v>
      </c>
      <c r="M400" s="2" t="s">
        <v>3053</v>
      </c>
      <c r="N400" s="2" t="s">
        <v>3103</v>
      </c>
      <c r="O400" s="19" t="str">
        <f t="shared" si="13"/>
        <v>300</v>
      </c>
      <c r="P400">
        <f t="shared" si="12"/>
        <v>676</v>
      </c>
    </row>
    <row r="401" spans="1:16" ht="14.5" customHeight="1" x14ac:dyDescent="0.35">
      <c r="A401" s="2" t="s">
        <v>873</v>
      </c>
      <c r="B401" s="2" t="s">
        <v>873</v>
      </c>
      <c r="C401" s="2" t="s">
        <v>874</v>
      </c>
      <c r="D401" s="2"/>
      <c r="E401" s="2"/>
      <c r="F401" s="3">
        <v>1580</v>
      </c>
      <c r="G401" s="3">
        <v>100</v>
      </c>
      <c r="H401" s="2" t="s">
        <v>3137</v>
      </c>
      <c r="I401" s="2" t="s">
        <v>3151</v>
      </c>
      <c r="J401" s="2" t="s">
        <v>3160</v>
      </c>
      <c r="K401" s="2" t="s">
        <v>3163</v>
      </c>
      <c r="L401" s="2">
        <v>2008</v>
      </c>
      <c r="M401" s="2" t="s">
        <v>3059</v>
      </c>
      <c r="N401" s="2" t="s">
        <v>3109</v>
      </c>
      <c r="O401" s="19" t="str">
        <f t="shared" si="13"/>
        <v>400</v>
      </c>
      <c r="P401">
        <f t="shared" si="12"/>
        <v>1580</v>
      </c>
    </row>
    <row r="402" spans="1:16" ht="14.5" customHeight="1" x14ac:dyDescent="0.35">
      <c r="A402" s="2" t="s">
        <v>875</v>
      </c>
      <c r="B402" s="2" t="s">
        <v>875</v>
      </c>
      <c r="C402" s="2" t="s">
        <v>876</v>
      </c>
      <c r="D402" s="2"/>
      <c r="E402" s="2"/>
      <c r="F402" s="3">
        <v>150</v>
      </c>
      <c r="G402" s="3">
        <v>25</v>
      </c>
      <c r="H402" s="2" t="s">
        <v>3140</v>
      </c>
      <c r="I402" s="2" t="s">
        <v>3154</v>
      </c>
      <c r="J402" s="2" t="s">
        <v>3160</v>
      </c>
      <c r="K402" s="2" t="s">
        <v>3163</v>
      </c>
      <c r="L402" s="2">
        <v>2008</v>
      </c>
      <c r="M402" s="2" t="s">
        <v>3024</v>
      </c>
      <c r="N402" s="2" t="s">
        <v>3081</v>
      </c>
      <c r="O402" s="19" t="str">
        <f t="shared" si="13"/>
        <v>100</v>
      </c>
      <c r="P402">
        <f t="shared" si="12"/>
        <v>37.5</v>
      </c>
    </row>
    <row r="403" spans="1:16" ht="14.5" customHeight="1" x14ac:dyDescent="0.35">
      <c r="A403" s="2" t="s">
        <v>877</v>
      </c>
      <c r="B403" s="2" t="s">
        <v>877</v>
      </c>
      <c r="C403" s="2" t="s">
        <v>878</v>
      </c>
      <c r="D403" s="2"/>
      <c r="E403" s="2"/>
      <c r="F403" s="3">
        <v>658743.95423782</v>
      </c>
      <c r="G403" s="3">
        <v>25.517904433590999</v>
      </c>
      <c r="H403" s="2" t="s">
        <v>3140</v>
      </c>
      <c r="I403" s="2" t="s">
        <v>3154</v>
      </c>
      <c r="J403" s="2" t="s">
        <v>3160</v>
      </c>
      <c r="K403" s="2" t="s">
        <v>3163</v>
      </c>
      <c r="L403" s="2">
        <v>2008</v>
      </c>
      <c r="M403" s="2" t="s">
        <v>3024</v>
      </c>
      <c r="N403" s="2" t="s">
        <v>3081</v>
      </c>
      <c r="O403" s="19" t="str">
        <f t="shared" si="13"/>
        <v>100</v>
      </c>
      <c r="P403">
        <f t="shared" si="12"/>
        <v>168097.65270446532</v>
      </c>
    </row>
    <row r="404" spans="1:16" ht="14.5" customHeight="1" x14ac:dyDescent="0.35">
      <c r="A404" s="2" t="s">
        <v>879</v>
      </c>
      <c r="B404" s="2" t="s">
        <v>879</v>
      </c>
      <c r="C404" s="2" t="s">
        <v>880</v>
      </c>
      <c r="D404" s="2"/>
      <c r="E404" s="2"/>
      <c r="F404" s="3">
        <v>510</v>
      </c>
      <c r="G404" s="3">
        <v>25</v>
      </c>
      <c r="H404" s="2" t="s">
        <v>3140</v>
      </c>
      <c r="I404" s="2" t="s">
        <v>3154</v>
      </c>
      <c r="J404" s="2" t="s">
        <v>3160</v>
      </c>
      <c r="K404" s="2" t="s">
        <v>3163</v>
      </c>
      <c r="L404" s="2">
        <v>2008</v>
      </c>
      <c r="M404" s="2" t="s">
        <v>3024</v>
      </c>
      <c r="N404" s="2" t="s">
        <v>3081</v>
      </c>
      <c r="O404" s="19" t="str">
        <f t="shared" si="13"/>
        <v>100</v>
      </c>
      <c r="P404">
        <f t="shared" si="12"/>
        <v>127.5</v>
      </c>
    </row>
    <row r="405" spans="1:16" ht="14.5" customHeight="1" x14ac:dyDescent="0.35">
      <c r="A405" s="2" t="s">
        <v>882</v>
      </c>
      <c r="B405" s="2" t="s">
        <v>882</v>
      </c>
      <c r="C405" s="2" t="s">
        <v>883</v>
      </c>
      <c r="D405" s="2"/>
      <c r="E405" s="2"/>
      <c r="F405" s="3">
        <v>1019</v>
      </c>
      <c r="G405" s="3">
        <v>100</v>
      </c>
      <c r="H405" s="2" t="s">
        <v>3140</v>
      </c>
      <c r="I405" s="2" t="s">
        <v>3154</v>
      </c>
      <c r="J405" s="2" t="s">
        <v>3160</v>
      </c>
      <c r="K405" s="2" t="s">
        <v>3163</v>
      </c>
      <c r="L405" s="2">
        <v>2008</v>
      </c>
      <c r="M405" s="2" t="s">
        <v>3024</v>
      </c>
      <c r="N405" s="2" t="s">
        <v>3081</v>
      </c>
      <c r="O405" s="19" t="str">
        <f t="shared" si="13"/>
        <v>100</v>
      </c>
      <c r="P405">
        <f t="shared" ref="P405:P458" si="14">F405*G405/100</f>
        <v>1019</v>
      </c>
    </row>
    <row r="406" spans="1:16" ht="14.5" customHeight="1" x14ac:dyDescent="0.35">
      <c r="A406" s="2" t="s">
        <v>884</v>
      </c>
      <c r="B406" s="2" t="s">
        <v>884</v>
      </c>
      <c r="C406" s="2" t="s">
        <v>885</v>
      </c>
      <c r="D406" s="2"/>
      <c r="E406" s="2"/>
      <c r="F406" s="3">
        <v>5000</v>
      </c>
      <c r="G406" s="3">
        <v>25</v>
      </c>
      <c r="H406" s="2" t="s">
        <v>3140</v>
      </c>
      <c r="I406" s="2" t="s">
        <v>3154</v>
      </c>
      <c r="J406" s="2" t="s">
        <v>3160</v>
      </c>
      <c r="K406" s="2" t="s">
        <v>3163</v>
      </c>
      <c r="L406" s="2">
        <v>2008</v>
      </c>
      <c r="M406" s="2" t="s">
        <v>3024</v>
      </c>
      <c r="N406" s="2" t="s">
        <v>3081</v>
      </c>
      <c r="O406" s="19" t="str">
        <f t="shared" si="13"/>
        <v>100</v>
      </c>
      <c r="P406">
        <f t="shared" si="14"/>
        <v>1250</v>
      </c>
    </row>
    <row r="407" spans="1:16" ht="14.5" customHeight="1" x14ac:dyDescent="0.35">
      <c r="A407" s="2" t="s">
        <v>886</v>
      </c>
      <c r="B407" s="2" t="s">
        <v>886</v>
      </c>
      <c r="C407" s="2" t="s">
        <v>887</v>
      </c>
      <c r="D407" s="2"/>
      <c r="E407" s="2"/>
      <c r="F407" s="3">
        <v>15507</v>
      </c>
      <c r="G407" s="3">
        <v>25</v>
      </c>
      <c r="H407" s="2" t="s">
        <v>3140</v>
      </c>
      <c r="I407" s="2" t="s">
        <v>3154</v>
      </c>
      <c r="J407" s="2" t="s">
        <v>3160</v>
      </c>
      <c r="K407" s="2" t="s">
        <v>3163</v>
      </c>
      <c r="L407" s="2">
        <v>2008</v>
      </c>
      <c r="M407" s="2" t="s">
        <v>3037</v>
      </c>
      <c r="N407" s="2" t="s">
        <v>3091</v>
      </c>
      <c r="O407" s="19" t="str">
        <f t="shared" si="13"/>
        <v>100</v>
      </c>
      <c r="P407">
        <f t="shared" si="14"/>
        <v>3876.75</v>
      </c>
    </row>
    <row r="408" spans="1:16" ht="14.5" customHeight="1" x14ac:dyDescent="0.35">
      <c r="A408" s="2" t="s">
        <v>888</v>
      </c>
      <c r="B408" s="2" t="s">
        <v>888</v>
      </c>
      <c r="C408" s="2" t="s">
        <v>889</v>
      </c>
      <c r="D408" s="2"/>
      <c r="E408" s="2"/>
      <c r="F408" s="3">
        <v>2034</v>
      </c>
      <c r="G408" s="3">
        <v>25</v>
      </c>
      <c r="H408" s="2" t="s">
        <v>3140</v>
      </c>
      <c r="I408" s="2" t="s">
        <v>3154</v>
      </c>
      <c r="J408" s="2" t="s">
        <v>3160</v>
      </c>
      <c r="K408" s="2" t="s">
        <v>3163</v>
      </c>
      <c r="L408" s="2">
        <v>2008</v>
      </c>
      <c r="M408" s="2" t="s">
        <v>3027</v>
      </c>
      <c r="N408" s="2" t="s">
        <v>3027</v>
      </c>
      <c r="O408" s="19" t="str">
        <f t="shared" si="13"/>
        <v>100</v>
      </c>
      <c r="P408">
        <f t="shared" si="14"/>
        <v>508.5</v>
      </c>
    </row>
    <row r="409" spans="1:16" ht="14.5" customHeight="1" x14ac:dyDescent="0.35">
      <c r="A409" s="2" t="s">
        <v>890</v>
      </c>
      <c r="B409" s="2" t="s">
        <v>890</v>
      </c>
      <c r="C409" s="2" t="s">
        <v>891</v>
      </c>
      <c r="D409" s="2"/>
      <c r="E409" s="2"/>
      <c r="F409" s="3">
        <v>164</v>
      </c>
      <c r="G409" s="3">
        <v>25</v>
      </c>
      <c r="H409" s="2" t="s">
        <v>3140</v>
      </c>
      <c r="I409" s="2" t="s">
        <v>3154</v>
      </c>
      <c r="J409" s="2" t="s">
        <v>3160</v>
      </c>
      <c r="K409" s="2" t="s">
        <v>3163</v>
      </c>
      <c r="L409" s="2">
        <v>2008</v>
      </c>
      <c r="M409" s="2" t="s">
        <v>3033</v>
      </c>
      <c r="N409" s="2" t="s">
        <v>3088</v>
      </c>
      <c r="O409" s="19" t="str">
        <f t="shared" si="13"/>
        <v>100</v>
      </c>
      <c r="P409">
        <f t="shared" si="14"/>
        <v>41</v>
      </c>
    </row>
    <row r="410" spans="1:16" ht="14.5" customHeight="1" x14ac:dyDescent="0.35">
      <c r="A410" s="2" t="s">
        <v>892</v>
      </c>
      <c r="B410" s="2" t="s">
        <v>892</v>
      </c>
      <c r="C410" s="2" t="s">
        <v>893</v>
      </c>
      <c r="D410" s="2"/>
      <c r="E410" s="2"/>
      <c r="F410" s="3">
        <v>3057</v>
      </c>
      <c r="G410" s="3">
        <v>25</v>
      </c>
      <c r="H410" s="2" t="s">
        <v>3140</v>
      </c>
      <c r="I410" s="2" t="s">
        <v>3154</v>
      </c>
      <c r="J410" s="2" t="s">
        <v>3160</v>
      </c>
      <c r="K410" s="2" t="s">
        <v>3163</v>
      </c>
      <c r="L410" s="2">
        <v>2008</v>
      </c>
      <c r="M410" s="2" t="s">
        <v>3024</v>
      </c>
      <c r="N410" s="2" t="s">
        <v>3081</v>
      </c>
      <c r="O410" s="19" t="str">
        <f t="shared" si="13"/>
        <v>100</v>
      </c>
      <c r="P410">
        <f t="shared" si="14"/>
        <v>764.25</v>
      </c>
    </row>
    <row r="411" spans="1:16" ht="14.5" customHeight="1" x14ac:dyDescent="0.35">
      <c r="A411" s="2" t="s">
        <v>894</v>
      </c>
      <c r="B411" s="2" t="s">
        <v>894</v>
      </c>
      <c r="C411" s="2" t="s">
        <v>895</v>
      </c>
      <c r="D411" s="2"/>
      <c r="E411" s="2"/>
      <c r="F411" s="3">
        <v>5299</v>
      </c>
      <c r="G411" s="3">
        <v>100</v>
      </c>
      <c r="H411" s="2" t="s">
        <v>3140</v>
      </c>
      <c r="I411" s="2" t="s">
        <v>3154</v>
      </c>
      <c r="J411" s="2" t="s">
        <v>3160</v>
      </c>
      <c r="K411" s="2" t="s">
        <v>3163</v>
      </c>
      <c r="L411" s="2">
        <v>2008</v>
      </c>
      <c r="M411" s="2" t="s">
        <v>3024</v>
      </c>
      <c r="N411" s="2" t="s">
        <v>3081</v>
      </c>
      <c r="O411" s="19" t="str">
        <f t="shared" si="13"/>
        <v>100</v>
      </c>
      <c r="P411">
        <f t="shared" si="14"/>
        <v>5299</v>
      </c>
    </row>
    <row r="412" spans="1:16" ht="14.5" customHeight="1" x14ac:dyDescent="0.35">
      <c r="A412" s="2" t="s">
        <v>896</v>
      </c>
      <c r="B412" s="2" t="s">
        <v>896</v>
      </c>
      <c r="C412" s="2" t="s">
        <v>897</v>
      </c>
      <c r="D412" s="2"/>
      <c r="E412" s="2"/>
      <c r="F412" s="3">
        <v>1824</v>
      </c>
      <c r="G412" s="3">
        <v>25</v>
      </c>
      <c r="H412" s="2" t="s">
        <v>3140</v>
      </c>
      <c r="I412" s="2" t="s">
        <v>3154</v>
      </c>
      <c r="J412" s="2" t="s">
        <v>3160</v>
      </c>
      <c r="K412" s="2" t="s">
        <v>3163</v>
      </c>
      <c r="L412" s="2">
        <v>2008</v>
      </c>
      <c r="M412" s="2" t="s">
        <v>3027</v>
      </c>
      <c r="N412" s="2" t="s">
        <v>3027</v>
      </c>
      <c r="O412" s="19" t="str">
        <f t="shared" si="13"/>
        <v>100</v>
      </c>
      <c r="P412">
        <f t="shared" si="14"/>
        <v>456</v>
      </c>
    </row>
    <row r="413" spans="1:16" ht="14.5" customHeight="1" x14ac:dyDescent="0.35">
      <c r="A413" s="2" t="s">
        <v>898</v>
      </c>
      <c r="B413" s="2" t="s">
        <v>898</v>
      </c>
      <c r="C413" s="2" t="s">
        <v>899</v>
      </c>
      <c r="D413" s="2"/>
      <c r="E413" s="2"/>
      <c r="F413" s="3">
        <v>23545</v>
      </c>
      <c r="G413" s="3">
        <v>25</v>
      </c>
      <c r="H413" s="2" t="s">
        <v>3140</v>
      </c>
      <c r="I413" s="2" t="s">
        <v>3154</v>
      </c>
      <c r="J413" s="2" t="s">
        <v>3160</v>
      </c>
      <c r="K413" s="2" t="s">
        <v>3163</v>
      </c>
      <c r="L413" s="2">
        <v>2008</v>
      </c>
      <c r="M413" s="2" t="s">
        <v>3038</v>
      </c>
      <c r="N413" s="2" t="s">
        <v>3092</v>
      </c>
      <c r="O413" s="19" t="str">
        <f t="shared" si="13"/>
        <v>100</v>
      </c>
      <c r="P413">
        <f t="shared" si="14"/>
        <v>5886.25</v>
      </c>
    </row>
    <row r="414" spans="1:16" ht="14.5" customHeight="1" x14ac:dyDescent="0.35">
      <c r="A414" s="2" t="s">
        <v>900</v>
      </c>
      <c r="B414" s="2" t="s">
        <v>900</v>
      </c>
      <c r="C414" s="2" t="s">
        <v>901</v>
      </c>
      <c r="D414" s="2"/>
      <c r="E414" s="2"/>
      <c r="F414" s="3">
        <v>102640</v>
      </c>
      <c r="G414" s="3">
        <v>100</v>
      </c>
      <c r="H414" s="2" t="s">
        <v>3141</v>
      </c>
      <c r="I414" s="2" t="s">
        <v>3155</v>
      </c>
      <c r="J414" s="2" t="s">
        <v>3160</v>
      </c>
      <c r="K414" s="2" t="s">
        <v>3163</v>
      </c>
      <c r="L414" s="2">
        <v>2008</v>
      </c>
      <c r="M414" s="2" t="s">
        <v>3035</v>
      </c>
      <c r="N414" s="2" t="s">
        <v>3089</v>
      </c>
      <c r="O414" s="19" t="str">
        <f t="shared" si="13"/>
        <v>100</v>
      </c>
      <c r="P414">
        <f t="shared" si="14"/>
        <v>102640</v>
      </c>
    </row>
    <row r="415" spans="1:16" ht="14.5" customHeight="1" x14ac:dyDescent="0.35">
      <c r="A415" s="2" t="s">
        <v>902</v>
      </c>
      <c r="B415" s="2" t="s">
        <v>902</v>
      </c>
      <c r="C415" s="2" t="s">
        <v>903</v>
      </c>
      <c r="D415" s="2"/>
      <c r="E415" s="2"/>
      <c r="F415" s="3">
        <v>321</v>
      </c>
      <c r="G415" s="3">
        <v>25</v>
      </c>
      <c r="H415" s="2" t="s">
        <v>3140</v>
      </c>
      <c r="I415" s="2" t="s">
        <v>3154</v>
      </c>
      <c r="J415" s="2" t="s">
        <v>3160</v>
      </c>
      <c r="K415" s="2" t="s">
        <v>3163</v>
      </c>
      <c r="L415" s="2">
        <v>2008</v>
      </c>
      <c r="M415" s="2" t="s">
        <v>3030</v>
      </c>
      <c r="N415" s="2" t="s">
        <v>3085</v>
      </c>
      <c r="O415" s="19" t="str">
        <f t="shared" si="13"/>
        <v>100</v>
      </c>
      <c r="P415">
        <f t="shared" si="14"/>
        <v>80.25</v>
      </c>
    </row>
    <row r="416" spans="1:16" ht="14.5" customHeight="1" x14ac:dyDescent="0.35">
      <c r="A416" s="2" t="s">
        <v>904</v>
      </c>
      <c r="B416" s="2" t="s">
        <v>904</v>
      </c>
      <c r="C416" s="2" t="s">
        <v>905</v>
      </c>
      <c r="D416" s="2"/>
      <c r="E416" s="2"/>
      <c r="F416" s="3">
        <v>9962</v>
      </c>
      <c r="G416" s="3">
        <v>25</v>
      </c>
      <c r="H416" s="2" t="s">
        <v>3140</v>
      </c>
      <c r="I416" s="2" t="s">
        <v>3154</v>
      </c>
      <c r="J416" s="2" t="s">
        <v>3160</v>
      </c>
      <c r="K416" s="2" t="s">
        <v>3163</v>
      </c>
      <c r="L416" s="2">
        <v>2008</v>
      </c>
      <c r="M416" s="2" t="s">
        <v>3028</v>
      </c>
      <c r="N416" s="2" t="s">
        <v>3028</v>
      </c>
      <c r="O416" s="19" t="str">
        <f t="shared" si="13"/>
        <v>100</v>
      </c>
      <c r="P416">
        <f t="shared" si="14"/>
        <v>2490.5</v>
      </c>
    </row>
    <row r="417" spans="1:16" ht="14.5" customHeight="1" x14ac:dyDescent="0.35">
      <c r="A417" s="2" t="s">
        <v>906</v>
      </c>
      <c r="B417" s="2" t="s">
        <v>906</v>
      </c>
      <c r="C417" s="2" t="s">
        <v>907</v>
      </c>
      <c r="D417" s="2"/>
      <c r="E417" s="2"/>
      <c r="F417" s="3">
        <v>500</v>
      </c>
      <c r="G417" s="3">
        <v>25</v>
      </c>
      <c r="H417" s="2" t="s">
        <v>3140</v>
      </c>
      <c r="I417" s="2" t="s">
        <v>3154</v>
      </c>
      <c r="J417" s="2" t="s">
        <v>3160</v>
      </c>
      <c r="K417" s="2" t="s">
        <v>3163</v>
      </c>
      <c r="L417" s="2">
        <v>2008</v>
      </c>
      <c r="M417" s="2" t="s">
        <v>3034</v>
      </c>
      <c r="N417" s="2" t="s">
        <v>3034</v>
      </c>
      <c r="O417" s="19" t="str">
        <f t="shared" si="13"/>
        <v>100</v>
      </c>
      <c r="P417">
        <f t="shared" si="14"/>
        <v>125</v>
      </c>
    </row>
    <row r="418" spans="1:16" ht="14.5" customHeight="1" x14ac:dyDescent="0.35">
      <c r="A418" s="2" t="s">
        <v>908</v>
      </c>
      <c r="B418" s="2" t="s">
        <v>908</v>
      </c>
      <c r="C418" s="2" t="s">
        <v>909</v>
      </c>
      <c r="D418" s="2"/>
      <c r="E418" s="2"/>
      <c r="F418" s="3">
        <v>1828</v>
      </c>
      <c r="G418" s="3">
        <v>25</v>
      </c>
      <c r="H418" s="2" t="s">
        <v>3140</v>
      </c>
      <c r="I418" s="2" t="s">
        <v>3154</v>
      </c>
      <c r="J418" s="2" t="s">
        <v>3160</v>
      </c>
      <c r="K418" s="2" t="s">
        <v>3163</v>
      </c>
      <c r="L418" s="2">
        <v>2008</v>
      </c>
      <c r="M418" s="2" t="s">
        <v>3034</v>
      </c>
      <c r="N418" s="2" t="s">
        <v>3034</v>
      </c>
      <c r="O418" s="19" t="str">
        <f t="shared" si="13"/>
        <v>100</v>
      </c>
      <c r="P418">
        <f t="shared" si="14"/>
        <v>457</v>
      </c>
    </row>
    <row r="419" spans="1:16" ht="14.5" customHeight="1" x14ac:dyDescent="0.35">
      <c r="A419" s="2" t="s">
        <v>910</v>
      </c>
      <c r="B419" s="2" t="s">
        <v>910</v>
      </c>
      <c r="C419" s="2" t="s">
        <v>911</v>
      </c>
      <c r="D419" s="2"/>
      <c r="E419" s="2"/>
      <c r="F419" s="3">
        <v>26023</v>
      </c>
      <c r="G419" s="3">
        <v>25</v>
      </c>
      <c r="H419" s="2" t="s">
        <v>3140</v>
      </c>
      <c r="I419" s="2" t="s">
        <v>3154</v>
      </c>
      <c r="J419" s="2" t="s">
        <v>3160</v>
      </c>
      <c r="K419" s="2" t="s">
        <v>3163</v>
      </c>
      <c r="L419" s="2">
        <v>2008</v>
      </c>
      <c r="M419" s="2" t="s">
        <v>3039</v>
      </c>
      <c r="N419" s="2" t="s">
        <v>3093</v>
      </c>
      <c r="O419" s="19" t="str">
        <f t="shared" si="13"/>
        <v>100</v>
      </c>
      <c r="P419">
        <f t="shared" si="14"/>
        <v>6505.75</v>
      </c>
    </row>
    <row r="420" spans="1:16" ht="14.5" customHeight="1" x14ac:dyDescent="0.35">
      <c r="A420" s="2" t="s">
        <v>912</v>
      </c>
      <c r="B420" s="2" t="s">
        <v>912</v>
      </c>
      <c r="C420" s="2" t="s">
        <v>913</v>
      </c>
      <c r="D420" s="2"/>
      <c r="E420" s="2"/>
      <c r="F420" s="3">
        <v>615</v>
      </c>
      <c r="G420" s="3">
        <v>25</v>
      </c>
      <c r="H420" s="2" t="s">
        <v>3140</v>
      </c>
      <c r="I420" s="2" t="s">
        <v>3154</v>
      </c>
      <c r="J420" s="2" t="s">
        <v>3160</v>
      </c>
      <c r="K420" s="2" t="s">
        <v>3163</v>
      </c>
      <c r="L420" s="2">
        <v>2008</v>
      </c>
      <c r="M420" s="2" t="s">
        <v>3028</v>
      </c>
      <c r="N420" s="2" t="s">
        <v>3028</v>
      </c>
      <c r="O420" s="19" t="str">
        <f t="shared" si="13"/>
        <v>100</v>
      </c>
      <c r="P420">
        <f t="shared" si="14"/>
        <v>153.75</v>
      </c>
    </row>
    <row r="421" spans="1:16" ht="14.5" customHeight="1" x14ac:dyDescent="0.35">
      <c r="A421" s="2" t="s">
        <v>914</v>
      </c>
      <c r="B421" s="2" t="s">
        <v>914</v>
      </c>
      <c r="C421" s="2" t="s">
        <v>915</v>
      </c>
      <c r="D421" s="2"/>
      <c r="E421" s="2"/>
      <c r="F421" s="3">
        <v>54.048400000000001</v>
      </c>
      <c r="G421" s="3">
        <v>100</v>
      </c>
      <c r="H421" s="2" t="s">
        <v>3139</v>
      </c>
      <c r="I421" s="2" t="s">
        <v>3153</v>
      </c>
      <c r="J421" s="2" t="s">
        <v>3160</v>
      </c>
      <c r="K421" s="2" t="s">
        <v>3163</v>
      </c>
      <c r="L421" s="2">
        <v>2008</v>
      </c>
      <c r="M421" s="2" t="s">
        <v>3058</v>
      </c>
      <c r="N421" s="2" t="s">
        <v>3108</v>
      </c>
      <c r="O421" s="19" t="str">
        <f t="shared" si="13"/>
        <v>300</v>
      </c>
      <c r="P421">
        <f t="shared" si="14"/>
        <v>54.048400000000001</v>
      </c>
    </row>
    <row r="422" spans="1:16" ht="14.5" customHeight="1" x14ac:dyDescent="0.35">
      <c r="A422" s="2" t="s">
        <v>916</v>
      </c>
      <c r="B422" s="2" t="s">
        <v>916</v>
      </c>
      <c r="C422" s="2" t="s">
        <v>917</v>
      </c>
      <c r="D422" s="2"/>
      <c r="E422" s="2"/>
      <c r="F422" s="3">
        <v>1.89</v>
      </c>
      <c r="G422" s="3">
        <v>100</v>
      </c>
      <c r="H422" s="2" t="s">
        <v>3139</v>
      </c>
      <c r="I422" s="2" t="s">
        <v>3153</v>
      </c>
      <c r="J422" s="2" t="s">
        <v>3160</v>
      </c>
      <c r="K422" s="2" t="s">
        <v>3163</v>
      </c>
      <c r="L422" s="2">
        <v>2008</v>
      </c>
      <c r="M422" s="2" t="s">
        <v>3057</v>
      </c>
      <c r="N422" s="2" t="s">
        <v>3107</v>
      </c>
      <c r="O422" s="19" t="str">
        <f t="shared" si="13"/>
        <v>300</v>
      </c>
      <c r="P422">
        <f t="shared" si="14"/>
        <v>1.89</v>
      </c>
    </row>
    <row r="423" spans="1:16" ht="14.5" customHeight="1" x14ac:dyDescent="0.35">
      <c r="A423" s="2" t="s">
        <v>918</v>
      </c>
      <c r="B423" s="2" t="s">
        <v>918</v>
      </c>
      <c r="C423" s="2" t="s">
        <v>919</v>
      </c>
      <c r="D423" s="2"/>
      <c r="E423" s="2"/>
      <c r="F423" s="3">
        <v>779</v>
      </c>
      <c r="G423" s="3">
        <v>100</v>
      </c>
      <c r="H423" s="2" t="s">
        <v>3139</v>
      </c>
      <c r="I423" s="2" t="s">
        <v>3153</v>
      </c>
      <c r="J423" s="2" t="s">
        <v>3160</v>
      </c>
      <c r="K423" s="2" t="s">
        <v>3163</v>
      </c>
      <c r="L423" s="2">
        <v>2008</v>
      </c>
      <c r="M423" s="2" t="s">
        <v>3054</v>
      </c>
      <c r="N423" s="2" t="s">
        <v>3104</v>
      </c>
      <c r="O423" s="19" t="str">
        <f t="shared" si="13"/>
        <v>300</v>
      </c>
      <c r="P423">
        <f t="shared" si="14"/>
        <v>779</v>
      </c>
    </row>
    <row r="424" spans="1:16" ht="14.5" customHeight="1" x14ac:dyDescent="0.35">
      <c r="A424" s="2" t="s">
        <v>920</v>
      </c>
      <c r="B424" s="2" t="s">
        <v>920</v>
      </c>
      <c r="C424" s="2" t="s">
        <v>921</v>
      </c>
      <c r="D424" s="2"/>
      <c r="E424" s="2"/>
      <c r="F424" s="3">
        <v>56</v>
      </c>
      <c r="G424" s="3">
        <v>55</v>
      </c>
      <c r="H424" s="2" t="s">
        <v>3139</v>
      </c>
      <c r="I424" s="2" t="s">
        <v>3153</v>
      </c>
      <c r="J424" s="2" t="s">
        <v>3160</v>
      </c>
      <c r="K424" s="2" t="s">
        <v>3163</v>
      </c>
      <c r="L424" s="2">
        <v>2008</v>
      </c>
      <c r="M424" s="2" t="s">
        <v>3041</v>
      </c>
      <c r="N424" s="2" t="s">
        <v>3095</v>
      </c>
      <c r="O424" s="19" t="str">
        <f t="shared" si="13"/>
        <v>200</v>
      </c>
      <c r="P424">
        <f t="shared" si="14"/>
        <v>30.8</v>
      </c>
    </row>
    <row r="425" spans="1:16" ht="14.5" customHeight="1" x14ac:dyDescent="0.35">
      <c r="A425" s="2" t="s">
        <v>922</v>
      </c>
      <c r="B425" s="2" t="s">
        <v>922</v>
      </c>
      <c r="C425" s="2" t="s">
        <v>923</v>
      </c>
      <c r="D425" s="2"/>
      <c r="E425" s="2"/>
      <c r="F425" s="3">
        <v>320</v>
      </c>
      <c r="G425" s="3">
        <v>100</v>
      </c>
      <c r="H425" s="2" t="s">
        <v>3135</v>
      </c>
      <c r="I425" s="2" t="s">
        <v>3149</v>
      </c>
      <c r="J425" s="2" t="s">
        <v>3160</v>
      </c>
      <c r="K425" s="2" t="s">
        <v>3163</v>
      </c>
      <c r="L425" s="2">
        <v>2008</v>
      </c>
      <c r="M425" s="2" t="s">
        <v>3053</v>
      </c>
      <c r="N425" s="2" t="s">
        <v>3103</v>
      </c>
      <c r="O425" s="19" t="str">
        <f t="shared" si="13"/>
        <v>300</v>
      </c>
      <c r="P425">
        <f t="shared" si="14"/>
        <v>320</v>
      </c>
    </row>
    <row r="426" spans="1:16" ht="14.5" customHeight="1" x14ac:dyDescent="0.35">
      <c r="A426" s="2" t="s">
        <v>924</v>
      </c>
      <c r="B426" s="2" t="s">
        <v>924</v>
      </c>
      <c r="C426" s="2" t="s">
        <v>925</v>
      </c>
      <c r="D426" s="2"/>
      <c r="E426" s="2"/>
      <c r="F426" s="3">
        <v>328</v>
      </c>
      <c r="G426" s="3">
        <v>100</v>
      </c>
      <c r="H426" s="2" t="s">
        <v>3135</v>
      </c>
      <c r="I426" s="2" t="s">
        <v>3149</v>
      </c>
      <c r="J426" s="2" t="s">
        <v>3160</v>
      </c>
      <c r="K426" s="2" t="s">
        <v>3163</v>
      </c>
      <c r="L426" s="2">
        <v>2008</v>
      </c>
      <c r="M426" s="2" t="s">
        <v>3054</v>
      </c>
      <c r="N426" s="2" t="s">
        <v>3104</v>
      </c>
      <c r="O426" s="19" t="str">
        <f t="shared" si="13"/>
        <v>300</v>
      </c>
      <c r="P426">
        <f t="shared" si="14"/>
        <v>328</v>
      </c>
    </row>
    <row r="427" spans="1:16" ht="14.5" customHeight="1" x14ac:dyDescent="0.35">
      <c r="A427" s="2" t="s">
        <v>926</v>
      </c>
      <c r="B427" s="2" t="s">
        <v>926</v>
      </c>
      <c r="C427" s="2" t="s">
        <v>927</v>
      </c>
      <c r="D427" s="2"/>
      <c r="E427" s="2"/>
      <c r="F427" s="3">
        <v>856</v>
      </c>
      <c r="G427" s="3">
        <v>100</v>
      </c>
      <c r="H427" s="2" t="s">
        <v>3135</v>
      </c>
      <c r="I427" s="2" t="s">
        <v>3149</v>
      </c>
      <c r="J427" s="2" t="s">
        <v>3160</v>
      </c>
      <c r="K427" s="2" t="s">
        <v>3163</v>
      </c>
      <c r="L427" s="2">
        <v>2008</v>
      </c>
      <c r="M427" s="2" t="s">
        <v>3054</v>
      </c>
      <c r="N427" s="2" t="s">
        <v>3104</v>
      </c>
      <c r="O427" s="19" t="str">
        <f t="shared" si="13"/>
        <v>300</v>
      </c>
      <c r="P427">
        <f t="shared" si="14"/>
        <v>856</v>
      </c>
    </row>
    <row r="428" spans="1:16" ht="14.5" customHeight="1" x14ac:dyDescent="0.35">
      <c r="A428" s="2" t="s">
        <v>928</v>
      </c>
      <c r="B428" s="2" t="s">
        <v>928</v>
      </c>
      <c r="C428" s="2" t="s">
        <v>929</v>
      </c>
      <c r="D428" s="2"/>
      <c r="E428" s="2"/>
      <c r="F428" s="3">
        <v>1130</v>
      </c>
      <c r="G428" s="3">
        <v>100</v>
      </c>
      <c r="H428" s="2" t="s">
        <v>3135</v>
      </c>
      <c r="I428" s="2" t="s">
        <v>3149</v>
      </c>
      <c r="J428" s="2" t="s">
        <v>3160</v>
      </c>
      <c r="K428" s="2" t="s">
        <v>3163</v>
      </c>
      <c r="L428" s="2">
        <v>2008</v>
      </c>
      <c r="M428" s="2" t="s">
        <v>3054</v>
      </c>
      <c r="N428" s="2" t="s">
        <v>3104</v>
      </c>
      <c r="O428" s="19" t="str">
        <f t="shared" si="13"/>
        <v>300</v>
      </c>
      <c r="P428">
        <f t="shared" si="14"/>
        <v>1130</v>
      </c>
    </row>
    <row r="429" spans="1:16" ht="14.5" customHeight="1" x14ac:dyDescent="0.35">
      <c r="A429" s="2" t="s">
        <v>930</v>
      </c>
      <c r="B429" s="2" t="s">
        <v>930</v>
      </c>
      <c r="C429" s="2" t="s">
        <v>931</v>
      </c>
      <c r="D429" s="2"/>
      <c r="E429" s="2"/>
      <c r="F429" s="3">
        <v>2087</v>
      </c>
      <c r="G429" s="3">
        <v>35</v>
      </c>
      <c r="H429" s="2" t="s">
        <v>3135</v>
      </c>
      <c r="I429" s="2" t="s">
        <v>3149</v>
      </c>
      <c r="J429" s="2" t="s">
        <v>3160</v>
      </c>
      <c r="K429" s="2" t="s">
        <v>3163</v>
      </c>
      <c r="L429" s="2">
        <v>2008</v>
      </c>
      <c r="M429" s="2" t="s">
        <v>3057</v>
      </c>
      <c r="N429" s="2" t="s">
        <v>3107</v>
      </c>
      <c r="O429" s="19" t="str">
        <f t="shared" si="13"/>
        <v>300</v>
      </c>
      <c r="P429">
        <f t="shared" si="14"/>
        <v>730.45</v>
      </c>
    </row>
    <row r="430" spans="1:16" ht="14.5" customHeight="1" x14ac:dyDescent="0.35">
      <c r="A430" s="2" t="s">
        <v>932</v>
      </c>
      <c r="B430" s="2" t="s">
        <v>932</v>
      </c>
      <c r="C430" s="2" t="s">
        <v>933</v>
      </c>
      <c r="D430" s="2"/>
      <c r="E430" s="2"/>
      <c r="F430" s="3">
        <v>118</v>
      </c>
      <c r="G430" s="3">
        <v>100</v>
      </c>
      <c r="H430" s="2" t="s">
        <v>3135</v>
      </c>
      <c r="I430" s="2" t="s">
        <v>3149</v>
      </c>
      <c r="J430" s="2" t="s">
        <v>3160</v>
      </c>
      <c r="K430" s="2" t="s">
        <v>3163</v>
      </c>
      <c r="L430" s="2">
        <v>2008</v>
      </c>
      <c r="M430" s="2" t="s">
        <v>3053</v>
      </c>
      <c r="N430" s="2" t="s">
        <v>3103</v>
      </c>
      <c r="O430" s="19" t="str">
        <f t="shared" si="13"/>
        <v>300</v>
      </c>
      <c r="P430">
        <f t="shared" si="14"/>
        <v>118</v>
      </c>
    </row>
    <row r="431" spans="1:16" ht="14.5" customHeight="1" x14ac:dyDescent="0.35">
      <c r="A431" s="2" t="s">
        <v>934</v>
      </c>
      <c r="B431" s="2" t="s">
        <v>934</v>
      </c>
      <c r="C431" s="2" t="s">
        <v>935</v>
      </c>
      <c r="D431" s="2"/>
      <c r="E431" s="2"/>
      <c r="F431" s="3">
        <v>1020</v>
      </c>
      <c r="G431" s="3">
        <v>100</v>
      </c>
      <c r="H431" s="2" t="s">
        <v>3135</v>
      </c>
      <c r="I431" s="2" t="s">
        <v>3149</v>
      </c>
      <c r="J431" s="2" t="s">
        <v>3160</v>
      </c>
      <c r="K431" s="2" t="s">
        <v>3163</v>
      </c>
      <c r="L431" s="2">
        <v>2008</v>
      </c>
      <c r="M431" s="2" t="s">
        <v>3041</v>
      </c>
      <c r="N431" s="2" t="s">
        <v>3095</v>
      </c>
      <c r="O431" s="19" t="str">
        <f t="shared" si="13"/>
        <v>200</v>
      </c>
      <c r="P431">
        <f t="shared" si="14"/>
        <v>1020</v>
      </c>
    </row>
    <row r="432" spans="1:16" ht="14.5" customHeight="1" x14ac:dyDescent="0.35">
      <c r="A432" s="2" t="s">
        <v>936</v>
      </c>
      <c r="B432" s="2" t="s">
        <v>936</v>
      </c>
      <c r="C432" s="2" t="s">
        <v>937</v>
      </c>
      <c r="D432" s="2"/>
      <c r="E432" s="2"/>
      <c r="F432" s="3">
        <v>181.357410454274</v>
      </c>
      <c r="G432" s="3">
        <v>54.545454545455001</v>
      </c>
      <c r="H432" s="2" t="s">
        <v>3139</v>
      </c>
      <c r="I432" s="2" t="s">
        <v>3153</v>
      </c>
      <c r="J432" s="2" t="s">
        <v>3160</v>
      </c>
      <c r="K432" s="2" t="s">
        <v>3163</v>
      </c>
      <c r="L432" s="2">
        <v>2008</v>
      </c>
      <c r="M432" s="2" t="s">
        <v>3057</v>
      </c>
      <c r="N432" s="2" t="s">
        <v>3107</v>
      </c>
      <c r="O432" s="19" t="str">
        <f t="shared" si="13"/>
        <v>300</v>
      </c>
      <c r="P432">
        <f t="shared" si="14"/>
        <v>98.922223884150284</v>
      </c>
    </row>
    <row r="433" spans="1:16" ht="14.5" customHeight="1" x14ac:dyDescent="0.35">
      <c r="A433" s="2" t="s">
        <v>938</v>
      </c>
      <c r="B433" s="2" t="s">
        <v>938</v>
      </c>
      <c r="C433" s="2" t="s">
        <v>939</v>
      </c>
      <c r="D433" s="2"/>
      <c r="E433" s="2"/>
      <c r="F433" s="3">
        <v>239.63912420033901</v>
      </c>
      <c r="G433" s="3">
        <v>100</v>
      </c>
      <c r="H433" s="2" t="s">
        <v>3139</v>
      </c>
      <c r="I433" s="2" t="s">
        <v>3153</v>
      </c>
      <c r="J433" s="2" t="s">
        <v>3160</v>
      </c>
      <c r="K433" s="2" t="s">
        <v>3163</v>
      </c>
      <c r="L433" s="2">
        <v>2008</v>
      </c>
      <c r="M433" s="2" t="s">
        <v>3057</v>
      </c>
      <c r="N433" s="2" t="s">
        <v>3107</v>
      </c>
      <c r="O433" s="19" t="str">
        <f t="shared" si="13"/>
        <v>300</v>
      </c>
      <c r="P433">
        <f t="shared" si="14"/>
        <v>239.63912420033904</v>
      </c>
    </row>
    <row r="434" spans="1:16" ht="14.5" customHeight="1" x14ac:dyDescent="0.35">
      <c r="A434" s="2" t="s">
        <v>940</v>
      </c>
      <c r="B434" s="2" t="s">
        <v>940</v>
      </c>
      <c r="C434" s="2" t="s">
        <v>941</v>
      </c>
      <c r="D434" s="2"/>
      <c r="E434" s="2"/>
      <c r="F434" s="3">
        <v>3220.49054224464</v>
      </c>
      <c r="G434" s="3">
        <v>55</v>
      </c>
      <c r="H434" s="2" t="s">
        <v>3138</v>
      </c>
      <c r="I434" s="2" t="s">
        <v>3152</v>
      </c>
      <c r="J434" s="2" t="s">
        <v>3160</v>
      </c>
      <c r="K434" s="2" t="s">
        <v>3163</v>
      </c>
      <c r="L434" s="2">
        <v>2008</v>
      </c>
      <c r="M434" s="2" t="s">
        <v>3041</v>
      </c>
      <c r="N434" s="2" t="s">
        <v>3095</v>
      </c>
      <c r="O434" s="19" t="str">
        <f t="shared" si="13"/>
        <v>200</v>
      </c>
      <c r="P434">
        <f t="shared" si="14"/>
        <v>1771.2697982345519</v>
      </c>
    </row>
    <row r="435" spans="1:16" ht="14.5" customHeight="1" x14ac:dyDescent="0.35">
      <c r="A435" s="2" t="s">
        <v>942</v>
      </c>
      <c r="B435" s="2" t="s">
        <v>942</v>
      </c>
      <c r="C435" s="2" t="s">
        <v>943</v>
      </c>
      <c r="D435" s="2"/>
      <c r="E435" s="2"/>
      <c r="F435" s="3">
        <v>130</v>
      </c>
      <c r="G435" s="3">
        <v>100</v>
      </c>
      <c r="H435" s="2" t="s">
        <v>3138</v>
      </c>
      <c r="I435" s="2" t="s">
        <v>3152</v>
      </c>
      <c r="J435" s="2" t="s">
        <v>3160</v>
      </c>
      <c r="K435" s="2" t="s">
        <v>3163</v>
      </c>
      <c r="L435" s="2">
        <v>2008</v>
      </c>
      <c r="M435" s="2" t="s">
        <v>3054</v>
      </c>
      <c r="N435" s="2" t="s">
        <v>3104</v>
      </c>
      <c r="O435" s="19" t="str">
        <f t="shared" si="13"/>
        <v>300</v>
      </c>
      <c r="P435">
        <f t="shared" si="14"/>
        <v>130</v>
      </c>
    </row>
    <row r="436" spans="1:16" ht="14.5" customHeight="1" x14ac:dyDescent="0.35">
      <c r="A436" s="2" t="s">
        <v>944</v>
      </c>
      <c r="B436" s="2" t="s">
        <v>944</v>
      </c>
      <c r="C436" s="2" t="s">
        <v>945</v>
      </c>
      <c r="D436" s="2"/>
      <c r="E436" s="2"/>
      <c r="F436" s="3">
        <v>260</v>
      </c>
      <c r="G436" s="3">
        <v>100</v>
      </c>
      <c r="H436" s="2" t="s">
        <v>3138</v>
      </c>
      <c r="I436" s="2" t="s">
        <v>3152</v>
      </c>
      <c r="J436" s="2" t="s">
        <v>3160</v>
      </c>
      <c r="K436" s="2" t="s">
        <v>3163</v>
      </c>
      <c r="L436" s="2">
        <v>2008</v>
      </c>
      <c r="M436" s="2" t="s">
        <v>3054</v>
      </c>
      <c r="N436" s="2" t="s">
        <v>3104</v>
      </c>
      <c r="O436" s="19" t="str">
        <f t="shared" si="13"/>
        <v>300</v>
      </c>
      <c r="P436">
        <f t="shared" si="14"/>
        <v>260</v>
      </c>
    </row>
    <row r="437" spans="1:16" ht="14.5" customHeight="1" x14ac:dyDescent="0.35">
      <c r="A437" s="2" t="s">
        <v>946</v>
      </c>
      <c r="B437" s="2" t="s">
        <v>946</v>
      </c>
      <c r="C437" s="2" t="s">
        <v>947</v>
      </c>
      <c r="D437" s="2"/>
      <c r="E437" s="2"/>
      <c r="F437" s="3">
        <v>2868.27</v>
      </c>
      <c r="G437" s="3">
        <v>55</v>
      </c>
      <c r="H437" s="2" t="s">
        <v>3138</v>
      </c>
      <c r="I437" s="2" t="s">
        <v>3152</v>
      </c>
      <c r="J437" s="2" t="s">
        <v>3160</v>
      </c>
      <c r="K437" s="2" t="s">
        <v>3163</v>
      </c>
      <c r="L437" s="2">
        <v>2008</v>
      </c>
      <c r="M437" s="2" t="s">
        <v>3041</v>
      </c>
      <c r="N437" s="2" t="s">
        <v>3095</v>
      </c>
      <c r="O437" s="19" t="str">
        <f t="shared" si="13"/>
        <v>200</v>
      </c>
      <c r="P437">
        <f t="shared" si="14"/>
        <v>1577.5485000000001</v>
      </c>
    </row>
    <row r="438" spans="1:16" ht="14.5" customHeight="1" x14ac:dyDescent="0.35">
      <c r="A438" s="2" t="s">
        <v>948</v>
      </c>
      <c r="B438" s="2" t="s">
        <v>948</v>
      </c>
      <c r="C438" s="2" t="s">
        <v>949</v>
      </c>
      <c r="D438" s="2"/>
      <c r="E438" s="2"/>
      <c r="F438" s="3">
        <v>52.518422554799997</v>
      </c>
      <c r="G438" s="3">
        <v>95.877502916731999</v>
      </c>
      <c r="H438" s="2" t="s">
        <v>3138</v>
      </c>
      <c r="I438" s="2" t="s">
        <v>3152</v>
      </c>
      <c r="J438" s="2" t="s">
        <v>3160</v>
      </c>
      <c r="K438" s="2" t="s">
        <v>3163</v>
      </c>
      <c r="L438" s="2">
        <v>2008</v>
      </c>
      <c r="M438" s="2" t="s">
        <v>3043</v>
      </c>
      <c r="N438" s="2" t="s">
        <v>3097</v>
      </c>
      <c r="O438" s="19" t="str">
        <f t="shared" si="13"/>
        <v>200</v>
      </c>
      <c r="P438">
        <f t="shared" si="14"/>
        <v>50.353352116800004</v>
      </c>
    </row>
    <row r="439" spans="1:16" ht="14.5" customHeight="1" x14ac:dyDescent="0.35">
      <c r="A439" s="2" t="s">
        <v>950</v>
      </c>
      <c r="B439" s="2" t="s">
        <v>950</v>
      </c>
      <c r="C439" s="2" t="s">
        <v>951</v>
      </c>
      <c r="D439" s="2"/>
      <c r="E439" s="2"/>
      <c r="F439" s="3">
        <v>181.47442872687699</v>
      </c>
      <c r="G439" s="3">
        <v>100</v>
      </c>
      <c r="H439" s="2" t="s">
        <v>3138</v>
      </c>
      <c r="I439" s="2" t="s">
        <v>3152</v>
      </c>
      <c r="J439" s="2" t="s">
        <v>3160</v>
      </c>
      <c r="K439" s="2" t="s">
        <v>3163</v>
      </c>
      <c r="L439" s="2">
        <v>2008</v>
      </c>
      <c r="M439" s="2" t="s">
        <v>3054</v>
      </c>
      <c r="N439" s="2" t="s">
        <v>3104</v>
      </c>
      <c r="O439" s="19" t="str">
        <f t="shared" si="13"/>
        <v>300</v>
      </c>
      <c r="P439">
        <f t="shared" si="14"/>
        <v>181.47442872687697</v>
      </c>
    </row>
    <row r="440" spans="1:16" ht="14.5" customHeight="1" x14ac:dyDescent="0.35">
      <c r="A440" s="2" t="s">
        <v>952</v>
      </c>
      <c r="B440" s="2" t="s">
        <v>952</v>
      </c>
      <c r="C440" s="2" t="s">
        <v>953</v>
      </c>
      <c r="D440" s="2"/>
      <c r="E440" s="2"/>
      <c r="F440" s="3">
        <v>295.5</v>
      </c>
      <c r="G440" s="3">
        <v>50</v>
      </c>
      <c r="H440" s="2" t="s">
        <v>3138</v>
      </c>
      <c r="I440" s="2" t="s">
        <v>3152</v>
      </c>
      <c r="J440" s="2" t="s">
        <v>3160</v>
      </c>
      <c r="K440" s="2" t="s">
        <v>3163</v>
      </c>
      <c r="L440" s="2">
        <v>2008</v>
      </c>
      <c r="M440" s="2" t="s">
        <v>3058</v>
      </c>
      <c r="N440" s="2" t="s">
        <v>3108</v>
      </c>
      <c r="O440" s="19" t="str">
        <f t="shared" si="13"/>
        <v>300</v>
      </c>
      <c r="P440">
        <f t="shared" si="14"/>
        <v>147.75</v>
      </c>
    </row>
    <row r="441" spans="1:16" ht="14.5" customHeight="1" x14ac:dyDescent="0.35">
      <c r="A441" s="2" t="s">
        <v>954</v>
      </c>
      <c r="B441" s="2" t="s">
        <v>954</v>
      </c>
      <c r="C441" s="2" t="s">
        <v>955</v>
      </c>
      <c r="D441" s="2"/>
      <c r="E441" s="2"/>
      <c r="F441" s="3">
        <v>813</v>
      </c>
      <c r="G441" s="3">
        <v>100</v>
      </c>
      <c r="H441" s="2" t="s">
        <v>3139</v>
      </c>
      <c r="I441" s="2" t="s">
        <v>3153</v>
      </c>
      <c r="J441" s="2" t="s">
        <v>3160</v>
      </c>
      <c r="K441" s="2" t="s">
        <v>3163</v>
      </c>
      <c r="L441" s="2">
        <v>2008</v>
      </c>
      <c r="M441" s="2" t="s">
        <v>3054</v>
      </c>
      <c r="N441" s="2" t="s">
        <v>3104</v>
      </c>
      <c r="O441" s="19" t="str">
        <f t="shared" si="13"/>
        <v>300</v>
      </c>
      <c r="P441">
        <f t="shared" si="14"/>
        <v>813</v>
      </c>
    </row>
    <row r="442" spans="1:16" ht="14.5" customHeight="1" x14ac:dyDescent="0.35">
      <c r="A442" s="2" t="s">
        <v>956</v>
      </c>
      <c r="B442" s="2" t="s">
        <v>956</v>
      </c>
      <c r="C442" s="2" t="s">
        <v>957</v>
      </c>
      <c r="D442" s="2"/>
      <c r="E442" s="2"/>
      <c r="F442" s="3">
        <v>246</v>
      </c>
      <c r="G442" s="3">
        <v>100</v>
      </c>
      <c r="H442" s="2" t="s">
        <v>3136</v>
      </c>
      <c r="I442" s="2" t="s">
        <v>3150</v>
      </c>
      <c r="J442" s="2" t="s">
        <v>3160</v>
      </c>
      <c r="K442" s="2" t="s">
        <v>3163</v>
      </c>
      <c r="L442" s="2">
        <v>2008</v>
      </c>
      <c r="M442" s="2" t="s">
        <v>3054</v>
      </c>
      <c r="N442" s="2" t="s">
        <v>3104</v>
      </c>
      <c r="O442" s="19" t="str">
        <f t="shared" si="13"/>
        <v>300</v>
      </c>
      <c r="P442">
        <f t="shared" si="14"/>
        <v>246</v>
      </c>
    </row>
    <row r="443" spans="1:16" ht="14.5" customHeight="1" x14ac:dyDescent="0.35">
      <c r="A443" s="2" t="s">
        <v>958</v>
      </c>
      <c r="B443" s="2" t="s">
        <v>958</v>
      </c>
      <c r="C443" s="2" t="s">
        <v>959</v>
      </c>
      <c r="D443" s="2"/>
      <c r="E443" s="2"/>
      <c r="F443" s="3">
        <v>64.545389999999998</v>
      </c>
      <c r="G443" s="3">
        <v>100</v>
      </c>
      <c r="H443" s="2" t="s">
        <v>3136</v>
      </c>
      <c r="I443" s="2" t="s">
        <v>3150</v>
      </c>
      <c r="J443" s="2" t="s">
        <v>3160</v>
      </c>
      <c r="K443" s="2" t="s">
        <v>3163</v>
      </c>
      <c r="L443" s="2">
        <v>2008</v>
      </c>
      <c r="M443" s="2" t="s">
        <v>3054</v>
      </c>
      <c r="N443" s="2" t="s">
        <v>3104</v>
      </c>
      <c r="O443" s="19" t="str">
        <f t="shared" si="13"/>
        <v>300</v>
      </c>
      <c r="P443">
        <f t="shared" si="14"/>
        <v>64.545389999999998</v>
      </c>
    </row>
    <row r="444" spans="1:16" ht="14.5" customHeight="1" x14ac:dyDescent="0.35">
      <c r="A444" s="2" t="s">
        <v>960</v>
      </c>
      <c r="B444" s="2" t="s">
        <v>960</v>
      </c>
      <c r="C444" s="2" t="s">
        <v>961</v>
      </c>
      <c r="D444" s="2"/>
      <c r="E444" s="2"/>
      <c r="F444" s="3">
        <v>2110.1964296000001</v>
      </c>
      <c r="G444" s="3">
        <v>100</v>
      </c>
      <c r="H444" s="2" t="s">
        <v>3136</v>
      </c>
      <c r="I444" s="2" t="s">
        <v>3150</v>
      </c>
      <c r="J444" s="2" t="s">
        <v>3160</v>
      </c>
      <c r="K444" s="2" t="s">
        <v>3163</v>
      </c>
      <c r="L444" s="2">
        <v>2008</v>
      </c>
      <c r="M444" s="2" t="s">
        <v>3053</v>
      </c>
      <c r="N444" s="2" t="s">
        <v>3103</v>
      </c>
      <c r="O444" s="19" t="str">
        <f t="shared" si="13"/>
        <v>300</v>
      </c>
      <c r="P444">
        <f t="shared" si="14"/>
        <v>2110.1964296000001</v>
      </c>
    </row>
    <row r="445" spans="1:16" ht="14.5" customHeight="1" x14ac:dyDescent="0.35">
      <c r="A445" s="2" t="s">
        <v>962</v>
      </c>
      <c r="B445" s="2" t="s">
        <v>962</v>
      </c>
      <c r="C445" s="2" t="s">
        <v>963</v>
      </c>
      <c r="D445" s="2"/>
      <c r="E445" s="2"/>
      <c r="F445" s="3">
        <v>1206</v>
      </c>
      <c r="G445" s="3">
        <v>55</v>
      </c>
      <c r="H445" s="2" t="s">
        <v>3136</v>
      </c>
      <c r="I445" s="2" t="s">
        <v>3150</v>
      </c>
      <c r="J445" s="2" t="s">
        <v>3160</v>
      </c>
      <c r="K445" s="2" t="s">
        <v>3163</v>
      </c>
      <c r="L445" s="2">
        <v>2008</v>
      </c>
      <c r="M445" s="2" t="s">
        <v>3041</v>
      </c>
      <c r="N445" s="2" t="s">
        <v>3095</v>
      </c>
      <c r="O445" s="19" t="str">
        <f t="shared" si="13"/>
        <v>200</v>
      </c>
      <c r="P445">
        <f t="shared" si="14"/>
        <v>663.3</v>
      </c>
    </row>
    <row r="446" spans="1:16" ht="14.5" customHeight="1" x14ac:dyDescent="0.35">
      <c r="A446" s="2" t="s">
        <v>964</v>
      </c>
      <c r="B446" s="2" t="s">
        <v>964</v>
      </c>
      <c r="C446" s="2" t="s">
        <v>965</v>
      </c>
      <c r="D446" s="2"/>
      <c r="E446" s="2"/>
      <c r="F446" s="3">
        <v>160</v>
      </c>
      <c r="G446" s="3">
        <v>55</v>
      </c>
      <c r="H446" s="2" t="s">
        <v>3136</v>
      </c>
      <c r="I446" s="2" t="s">
        <v>3150</v>
      </c>
      <c r="J446" s="2" t="s">
        <v>3160</v>
      </c>
      <c r="K446" s="2" t="s">
        <v>3163</v>
      </c>
      <c r="L446" s="2">
        <v>2008</v>
      </c>
      <c r="M446" s="2" t="s">
        <v>3041</v>
      </c>
      <c r="N446" s="2" t="s">
        <v>3095</v>
      </c>
      <c r="O446" s="19" t="str">
        <f t="shared" si="13"/>
        <v>200</v>
      </c>
      <c r="P446">
        <f t="shared" si="14"/>
        <v>88</v>
      </c>
    </row>
    <row r="447" spans="1:16" ht="14.5" customHeight="1" x14ac:dyDescent="0.35">
      <c r="A447" s="2" t="s">
        <v>966</v>
      </c>
      <c r="B447" s="2" t="s">
        <v>967</v>
      </c>
      <c r="C447" s="2" t="s">
        <v>968</v>
      </c>
      <c r="D447" s="2"/>
      <c r="E447" s="2"/>
      <c r="F447" s="3">
        <v>350</v>
      </c>
      <c r="G447" s="3">
        <v>55</v>
      </c>
      <c r="H447" s="2" t="s">
        <v>3136</v>
      </c>
      <c r="I447" s="2" t="s">
        <v>3150</v>
      </c>
      <c r="J447" s="2" t="s">
        <v>3160</v>
      </c>
      <c r="K447" s="2" t="s">
        <v>3163</v>
      </c>
      <c r="L447" s="2">
        <v>2008</v>
      </c>
      <c r="M447" s="2" t="s">
        <v>3041</v>
      </c>
      <c r="N447" s="2" t="s">
        <v>3095</v>
      </c>
      <c r="O447" s="19" t="str">
        <f t="shared" si="13"/>
        <v>200</v>
      </c>
      <c r="P447">
        <f t="shared" si="14"/>
        <v>192.5</v>
      </c>
    </row>
    <row r="448" spans="1:16" ht="14.5" customHeight="1" x14ac:dyDescent="0.35">
      <c r="A448" s="2" t="s">
        <v>969</v>
      </c>
      <c r="B448" s="2" t="s">
        <v>969</v>
      </c>
      <c r="C448" s="2" t="s">
        <v>970</v>
      </c>
      <c r="D448" s="2"/>
      <c r="E448" s="2"/>
      <c r="F448" s="3">
        <v>2499</v>
      </c>
      <c r="G448" s="3">
        <v>100</v>
      </c>
      <c r="H448" s="2" t="s">
        <v>3136</v>
      </c>
      <c r="I448" s="2" t="s">
        <v>3150</v>
      </c>
      <c r="J448" s="2" t="s">
        <v>3160</v>
      </c>
      <c r="K448" s="2" t="s">
        <v>3163</v>
      </c>
      <c r="L448" s="2">
        <v>2008</v>
      </c>
      <c r="M448" s="2" t="s">
        <v>3053</v>
      </c>
      <c r="N448" s="2" t="s">
        <v>3103</v>
      </c>
      <c r="O448" s="19" t="str">
        <f t="shared" si="13"/>
        <v>300</v>
      </c>
      <c r="P448">
        <f t="shared" si="14"/>
        <v>2499</v>
      </c>
    </row>
    <row r="449" spans="1:16" ht="14.5" customHeight="1" x14ac:dyDescent="0.35">
      <c r="A449" s="2" t="s">
        <v>971</v>
      </c>
      <c r="B449" s="2" t="s">
        <v>971</v>
      </c>
      <c r="C449" s="2" t="s">
        <v>972</v>
      </c>
      <c r="D449" s="2"/>
      <c r="E449" s="2"/>
      <c r="F449" s="3">
        <v>342</v>
      </c>
      <c r="G449" s="3">
        <v>55</v>
      </c>
      <c r="H449" s="2" t="s">
        <v>3136</v>
      </c>
      <c r="I449" s="2" t="s">
        <v>3150</v>
      </c>
      <c r="J449" s="2" t="s">
        <v>3160</v>
      </c>
      <c r="K449" s="2" t="s">
        <v>3163</v>
      </c>
      <c r="L449" s="2">
        <v>2008</v>
      </c>
      <c r="M449" s="2" t="s">
        <v>3041</v>
      </c>
      <c r="N449" s="2" t="s">
        <v>3095</v>
      </c>
      <c r="O449" s="19" t="str">
        <f t="shared" si="13"/>
        <v>200</v>
      </c>
      <c r="P449">
        <f t="shared" si="14"/>
        <v>188.1</v>
      </c>
    </row>
    <row r="450" spans="1:16" ht="14.5" customHeight="1" x14ac:dyDescent="0.35">
      <c r="A450" s="2" t="s">
        <v>973</v>
      </c>
      <c r="B450" s="2" t="s">
        <v>973</v>
      </c>
      <c r="C450" s="2" t="s">
        <v>974</v>
      </c>
      <c r="D450" s="2"/>
      <c r="E450" s="2"/>
      <c r="F450" s="3">
        <v>11401</v>
      </c>
      <c r="G450" s="3">
        <v>55</v>
      </c>
      <c r="H450" s="2" t="s">
        <v>3136</v>
      </c>
      <c r="I450" s="2" t="s">
        <v>3150</v>
      </c>
      <c r="J450" s="2" t="s">
        <v>3160</v>
      </c>
      <c r="K450" s="2" t="s">
        <v>3163</v>
      </c>
      <c r="L450" s="2">
        <v>2008</v>
      </c>
      <c r="M450" s="2" t="s">
        <v>3041</v>
      </c>
      <c r="N450" s="2" t="s">
        <v>3095</v>
      </c>
      <c r="O450" s="19" t="str">
        <f t="shared" si="13"/>
        <v>200</v>
      </c>
      <c r="P450">
        <f t="shared" si="14"/>
        <v>6270.55</v>
      </c>
    </row>
    <row r="451" spans="1:16" ht="14.5" customHeight="1" x14ac:dyDescent="0.35">
      <c r="A451" s="2" t="s">
        <v>975</v>
      </c>
      <c r="B451" s="2" t="s">
        <v>975</v>
      </c>
      <c r="C451" s="2" t="s">
        <v>976</v>
      </c>
      <c r="D451" s="2"/>
      <c r="E451" s="2"/>
      <c r="F451" s="3">
        <v>2457</v>
      </c>
      <c r="G451" s="3">
        <v>55</v>
      </c>
      <c r="H451" s="2" t="s">
        <v>3136</v>
      </c>
      <c r="I451" s="2" t="s">
        <v>3150</v>
      </c>
      <c r="J451" s="2" t="s">
        <v>3160</v>
      </c>
      <c r="K451" s="2" t="s">
        <v>3163</v>
      </c>
      <c r="L451" s="2">
        <v>2008</v>
      </c>
      <c r="M451" s="2" t="s">
        <v>3041</v>
      </c>
      <c r="N451" s="2" t="s">
        <v>3095</v>
      </c>
      <c r="O451" s="19" t="str">
        <f t="shared" ref="O451:O514" si="15">LEFT(N451,1) &amp; "00"</f>
        <v>200</v>
      </c>
      <c r="P451">
        <f t="shared" si="14"/>
        <v>1351.35</v>
      </c>
    </row>
    <row r="452" spans="1:16" ht="14.5" customHeight="1" x14ac:dyDescent="0.35">
      <c r="A452" s="2" t="s">
        <v>977</v>
      </c>
      <c r="B452" s="2" t="s">
        <v>977</v>
      </c>
      <c r="C452" s="2" t="s">
        <v>978</v>
      </c>
      <c r="D452" s="2"/>
      <c r="E452" s="2"/>
      <c r="F452" s="3">
        <v>660</v>
      </c>
      <c r="G452" s="3">
        <v>55</v>
      </c>
      <c r="H452" s="2" t="s">
        <v>3130</v>
      </c>
      <c r="I452" s="2" t="s">
        <v>3144</v>
      </c>
      <c r="J452" s="2" t="s">
        <v>3159</v>
      </c>
      <c r="K452" s="2" t="s">
        <v>3164</v>
      </c>
      <c r="L452" s="2">
        <v>2008</v>
      </c>
      <c r="M452" s="2" t="s">
        <v>3059</v>
      </c>
      <c r="N452" s="2" t="s">
        <v>3109</v>
      </c>
      <c r="O452" s="19" t="str">
        <f t="shared" si="15"/>
        <v>400</v>
      </c>
      <c r="P452">
        <f t="shared" si="14"/>
        <v>363</v>
      </c>
    </row>
    <row r="453" spans="1:16" ht="14.5" customHeight="1" x14ac:dyDescent="0.35">
      <c r="A453" s="2" t="s">
        <v>977</v>
      </c>
      <c r="B453" s="2" t="s">
        <v>977</v>
      </c>
      <c r="C453" s="2" t="s">
        <v>980</v>
      </c>
      <c r="D453" s="2"/>
      <c r="E453" s="2"/>
      <c r="F453" s="3">
        <v>660</v>
      </c>
      <c r="G453" s="3">
        <v>55</v>
      </c>
      <c r="H453" s="2" t="s">
        <v>3130</v>
      </c>
      <c r="I453" s="2" t="s">
        <v>3144</v>
      </c>
      <c r="J453" s="2" t="s">
        <v>3159</v>
      </c>
      <c r="K453" s="2" t="s">
        <v>3164</v>
      </c>
      <c r="L453" s="2">
        <v>2008</v>
      </c>
      <c r="M453" s="2" t="s">
        <v>3059</v>
      </c>
      <c r="N453" s="2" t="s">
        <v>3109</v>
      </c>
      <c r="O453" s="19" t="str">
        <f t="shared" si="15"/>
        <v>400</v>
      </c>
      <c r="P453">
        <f t="shared" si="14"/>
        <v>363</v>
      </c>
    </row>
    <row r="454" spans="1:16" ht="14.5" customHeight="1" x14ac:dyDescent="0.35">
      <c r="A454" s="2" t="s">
        <v>981</v>
      </c>
      <c r="B454" s="2" t="s">
        <v>981</v>
      </c>
      <c r="C454" s="2" t="s">
        <v>982</v>
      </c>
      <c r="D454" s="2"/>
      <c r="E454" s="2"/>
      <c r="F454" s="3">
        <v>244</v>
      </c>
      <c r="G454" s="3">
        <v>34</v>
      </c>
      <c r="H454" s="2" t="s">
        <v>3132</v>
      </c>
      <c r="I454" s="2" t="s">
        <v>3146</v>
      </c>
      <c r="J454" s="2" t="s">
        <v>3159</v>
      </c>
      <c r="K454" s="2" t="s">
        <v>3164</v>
      </c>
      <c r="L454" s="2">
        <v>2008</v>
      </c>
      <c r="M454" s="2" t="s">
        <v>3059</v>
      </c>
      <c r="N454" s="2" t="s">
        <v>3109</v>
      </c>
      <c r="O454" s="19" t="str">
        <f t="shared" si="15"/>
        <v>400</v>
      </c>
      <c r="P454">
        <f t="shared" si="14"/>
        <v>82.96</v>
      </c>
    </row>
    <row r="455" spans="1:16" ht="14.5" customHeight="1" x14ac:dyDescent="0.35">
      <c r="A455" s="2" t="s">
        <v>983</v>
      </c>
      <c r="B455" s="2" t="s">
        <v>983</v>
      </c>
      <c r="C455" s="2" t="s">
        <v>984</v>
      </c>
      <c r="D455" s="2"/>
      <c r="E455" s="2"/>
      <c r="F455" s="3">
        <v>784</v>
      </c>
      <c r="G455" s="3">
        <v>50</v>
      </c>
      <c r="H455" s="2" t="s">
        <v>3132</v>
      </c>
      <c r="I455" s="2" t="s">
        <v>3146</v>
      </c>
      <c r="J455" s="2" t="s">
        <v>3159</v>
      </c>
      <c r="K455" s="2" t="s">
        <v>3164</v>
      </c>
      <c r="L455" s="2">
        <v>2008</v>
      </c>
      <c r="M455" s="2" t="s">
        <v>3059</v>
      </c>
      <c r="N455" s="2" t="s">
        <v>3109</v>
      </c>
      <c r="O455" s="19" t="str">
        <f t="shared" si="15"/>
        <v>400</v>
      </c>
      <c r="P455">
        <f t="shared" si="14"/>
        <v>392</v>
      </c>
    </row>
    <row r="456" spans="1:16" ht="14.5" customHeight="1" x14ac:dyDescent="0.35">
      <c r="A456" s="2" t="s">
        <v>985</v>
      </c>
      <c r="B456" s="2" t="s">
        <v>985</v>
      </c>
      <c r="C456" s="2" t="s">
        <v>986</v>
      </c>
      <c r="D456" s="2"/>
      <c r="E456" s="2"/>
      <c r="F456" s="3">
        <v>516</v>
      </c>
      <c r="G456" s="3">
        <v>20</v>
      </c>
      <c r="H456" s="2" t="s">
        <v>3136</v>
      </c>
      <c r="I456" s="2" t="s">
        <v>3150</v>
      </c>
      <c r="J456" s="2" t="s">
        <v>3159</v>
      </c>
      <c r="K456" s="2" t="s">
        <v>3164</v>
      </c>
      <c r="L456" s="2">
        <v>2008</v>
      </c>
      <c r="M456" s="2" t="s">
        <v>3041</v>
      </c>
      <c r="N456" s="2" t="s">
        <v>3095</v>
      </c>
      <c r="O456" s="19" t="str">
        <f t="shared" si="15"/>
        <v>200</v>
      </c>
      <c r="P456">
        <f t="shared" si="14"/>
        <v>103.2</v>
      </c>
    </row>
    <row r="457" spans="1:16" ht="14.5" customHeight="1" x14ac:dyDescent="0.35">
      <c r="A457" s="2" t="s">
        <v>987</v>
      </c>
      <c r="B457" s="2" t="s">
        <v>987</v>
      </c>
      <c r="C457" s="2" t="s">
        <v>988</v>
      </c>
      <c r="D457" s="2"/>
      <c r="E457" s="2"/>
      <c r="F457" s="3">
        <v>12</v>
      </c>
      <c r="G457" s="3">
        <v>50</v>
      </c>
      <c r="H457" s="2" t="s">
        <v>3132</v>
      </c>
      <c r="I457" s="2" t="s">
        <v>3146</v>
      </c>
      <c r="J457" s="2" t="s">
        <v>3159</v>
      </c>
      <c r="K457" s="2" t="s">
        <v>3164</v>
      </c>
      <c r="L457" s="2">
        <v>2008</v>
      </c>
      <c r="M457" s="2" t="s">
        <v>3059</v>
      </c>
      <c r="N457" s="2" t="s">
        <v>3109</v>
      </c>
      <c r="O457" s="19" t="str">
        <f t="shared" si="15"/>
        <v>400</v>
      </c>
      <c r="P457">
        <f t="shared" si="14"/>
        <v>6</v>
      </c>
    </row>
    <row r="458" spans="1:16" ht="14.5" customHeight="1" x14ac:dyDescent="0.35">
      <c r="A458" s="2" t="s">
        <v>989</v>
      </c>
      <c r="B458" s="2" t="s">
        <v>989</v>
      </c>
      <c r="C458" s="2" t="s">
        <v>990</v>
      </c>
      <c r="D458" s="2"/>
      <c r="E458" s="2"/>
      <c r="F458" s="3">
        <v>1320</v>
      </c>
      <c r="G458" s="3">
        <v>1</v>
      </c>
      <c r="H458" s="2" t="s">
        <v>3130</v>
      </c>
      <c r="I458" s="2" t="s">
        <v>3144</v>
      </c>
      <c r="J458" s="2" t="s">
        <v>3159</v>
      </c>
      <c r="K458" s="2" t="s">
        <v>3164</v>
      </c>
      <c r="L458" s="2">
        <v>2008</v>
      </c>
      <c r="M458" s="2" t="s">
        <v>3059</v>
      </c>
      <c r="N458" s="2" t="s">
        <v>3109</v>
      </c>
      <c r="O458" s="19" t="str">
        <f t="shared" si="15"/>
        <v>400</v>
      </c>
      <c r="P458">
        <f t="shared" si="14"/>
        <v>13.2</v>
      </c>
    </row>
    <row r="459" spans="1:16" ht="14.5" customHeight="1" x14ac:dyDescent="0.35">
      <c r="A459" s="2" t="s">
        <v>981</v>
      </c>
      <c r="B459" s="2" t="s">
        <v>981</v>
      </c>
      <c r="C459" s="2" t="s">
        <v>991</v>
      </c>
      <c r="D459" s="2"/>
      <c r="E459" s="2"/>
      <c r="F459" s="3">
        <v>94</v>
      </c>
      <c r="G459" s="3">
        <v>10</v>
      </c>
      <c r="H459" s="2" t="s">
        <v>3130</v>
      </c>
      <c r="I459" s="2" t="s">
        <v>3144</v>
      </c>
      <c r="J459" s="2" t="s">
        <v>3159</v>
      </c>
      <c r="K459" s="2" t="s">
        <v>3164</v>
      </c>
      <c r="L459" s="2">
        <v>2008</v>
      </c>
      <c r="M459" s="2" t="s">
        <v>3059</v>
      </c>
      <c r="N459" s="2" t="s">
        <v>3109</v>
      </c>
      <c r="O459" s="19" t="str">
        <f t="shared" si="15"/>
        <v>400</v>
      </c>
      <c r="P459">
        <f t="shared" ref="P459:P512" si="16">F459*G459/100</f>
        <v>9.4</v>
      </c>
    </row>
    <row r="460" spans="1:16" ht="14.5" customHeight="1" x14ac:dyDescent="0.35">
      <c r="A460" s="2" t="s">
        <v>992</v>
      </c>
      <c r="B460" s="2" t="s">
        <v>992</v>
      </c>
      <c r="C460" s="2" t="s">
        <v>993</v>
      </c>
      <c r="D460" s="2"/>
      <c r="E460" s="2"/>
      <c r="F460" s="3">
        <v>505</v>
      </c>
      <c r="G460" s="3">
        <v>40</v>
      </c>
      <c r="H460" s="2" t="s">
        <v>3130</v>
      </c>
      <c r="I460" s="2" t="s">
        <v>3144</v>
      </c>
      <c r="J460" s="2" t="s">
        <v>3159</v>
      </c>
      <c r="K460" s="2" t="s">
        <v>3164</v>
      </c>
      <c r="L460" s="2">
        <v>2008</v>
      </c>
      <c r="M460" s="2" t="s">
        <v>3059</v>
      </c>
      <c r="N460" s="2" t="s">
        <v>3109</v>
      </c>
      <c r="O460" s="19" t="str">
        <f t="shared" si="15"/>
        <v>400</v>
      </c>
      <c r="P460">
        <f t="shared" si="16"/>
        <v>202</v>
      </c>
    </row>
    <row r="461" spans="1:16" ht="14.5" customHeight="1" x14ac:dyDescent="0.35">
      <c r="A461" s="2" t="s">
        <v>994</v>
      </c>
      <c r="B461" s="2" t="s">
        <v>994</v>
      </c>
      <c r="C461" s="2" t="s">
        <v>995</v>
      </c>
      <c r="D461" s="2"/>
      <c r="E461" s="2"/>
      <c r="F461" s="3">
        <v>3400</v>
      </c>
      <c r="G461" s="3">
        <v>100</v>
      </c>
      <c r="H461" s="2" t="s">
        <v>3132</v>
      </c>
      <c r="I461" s="2" t="s">
        <v>3146</v>
      </c>
      <c r="J461" s="2" t="s">
        <v>3159</v>
      </c>
      <c r="K461" s="2" t="s">
        <v>3164</v>
      </c>
      <c r="L461" s="2">
        <v>2008</v>
      </c>
      <c r="M461" s="2" t="s">
        <v>3059</v>
      </c>
      <c r="N461" s="2" t="s">
        <v>3109</v>
      </c>
      <c r="O461" s="19" t="str">
        <f t="shared" si="15"/>
        <v>400</v>
      </c>
      <c r="P461">
        <f t="shared" si="16"/>
        <v>3400</v>
      </c>
    </row>
    <row r="462" spans="1:16" ht="14.5" customHeight="1" x14ac:dyDescent="0.35">
      <c r="A462" s="2" t="s">
        <v>996</v>
      </c>
      <c r="B462" s="2" t="s">
        <v>996</v>
      </c>
      <c r="C462" s="2" t="s">
        <v>997</v>
      </c>
      <c r="D462" s="2"/>
      <c r="E462" s="2"/>
      <c r="F462" s="3">
        <v>695</v>
      </c>
      <c r="G462" s="3">
        <v>100</v>
      </c>
      <c r="H462" s="2" t="s">
        <v>3132</v>
      </c>
      <c r="I462" s="2" t="s">
        <v>3146</v>
      </c>
      <c r="J462" s="2" t="s">
        <v>3159</v>
      </c>
      <c r="K462" s="2" t="s">
        <v>3164</v>
      </c>
      <c r="L462" s="2">
        <v>2008</v>
      </c>
      <c r="M462" s="2" t="s">
        <v>3059</v>
      </c>
      <c r="N462" s="2" t="s">
        <v>3109</v>
      </c>
      <c r="O462" s="19" t="str">
        <f t="shared" si="15"/>
        <v>400</v>
      </c>
      <c r="P462">
        <f t="shared" si="16"/>
        <v>695</v>
      </c>
    </row>
    <row r="463" spans="1:16" ht="14.5" customHeight="1" x14ac:dyDescent="0.35">
      <c r="A463" s="2" t="s">
        <v>998</v>
      </c>
      <c r="B463" s="2" t="s">
        <v>998</v>
      </c>
      <c r="C463" s="2" t="s">
        <v>999</v>
      </c>
      <c r="D463" s="2"/>
      <c r="E463" s="2"/>
      <c r="F463" s="3">
        <v>11721</v>
      </c>
      <c r="G463" s="3">
        <v>30</v>
      </c>
      <c r="H463" s="2" t="s">
        <v>3133</v>
      </c>
      <c r="I463" s="2" t="s">
        <v>3147</v>
      </c>
      <c r="J463" s="2" t="s">
        <v>3159</v>
      </c>
      <c r="K463" s="2" t="s">
        <v>3164</v>
      </c>
      <c r="L463" s="2">
        <v>2008</v>
      </c>
      <c r="M463" s="2" t="s">
        <v>3059</v>
      </c>
      <c r="N463" s="2" t="s">
        <v>3109</v>
      </c>
      <c r="O463" s="19" t="str">
        <f t="shared" si="15"/>
        <v>400</v>
      </c>
      <c r="P463">
        <f t="shared" si="16"/>
        <v>3516.3</v>
      </c>
    </row>
    <row r="464" spans="1:16" ht="14.5" customHeight="1" x14ac:dyDescent="0.35">
      <c r="A464" s="2" t="s">
        <v>1000</v>
      </c>
      <c r="B464" s="2" t="s">
        <v>1000</v>
      </c>
      <c r="C464" s="2" t="s">
        <v>1001</v>
      </c>
      <c r="D464" s="2"/>
      <c r="E464" s="2"/>
      <c r="F464" s="3">
        <v>2824</v>
      </c>
      <c r="G464" s="3">
        <v>40</v>
      </c>
      <c r="H464" s="2" t="s">
        <v>3133</v>
      </c>
      <c r="I464" s="2" t="s">
        <v>3147</v>
      </c>
      <c r="J464" s="2" t="s">
        <v>3159</v>
      </c>
      <c r="K464" s="2" t="s">
        <v>3164</v>
      </c>
      <c r="L464" s="2">
        <v>2008</v>
      </c>
      <c r="M464" s="2" t="s">
        <v>3058</v>
      </c>
      <c r="N464" s="2" t="s">
        <v>3108</v>
      </c>
      <c r="O464" s="19" t="str">
        <f t="shared" si="15"/>
        <v>300</v>
      </c>
      <c r="P464">
        <f t="shared" si="16"/>
        <v>1129.5999999999999</v>
      </c>
    </row>
    <row r="465" spans="1:16" ht="14.5" customHeight="1" x14ac:dyDescent="0.35">
      <c r="A465" s="2" t="s">
        <v>1002</v>
      </c>
      <c r="B465" s="2" t="s">
        <v>1002</v>
      </c>
      <c r="C465" s="2" t="s">
        <v>1003</v>
      </c>
      <c r="D465" s="2"/>
      <c r="E465" s="2"/>
      <c r="F465" s="3">
        <v>190</v>
      </c>
      <c r="G465" s="3">
        <v>100</v>
      </c>
      <c r="H465" s="2" t="s">
        <v>3133</v>
      </c>
      <c r="I465" s="2" t="s">
        <v>3147</v>
      </c>
      <c r="J465" s="2" t="s">
        <v>3159</v>
      </c>
      <c r="K465" s="2" t="s">
        <v>3164</v>
      </c>
      <c r="L465" s="2">
        <v>2008</v>
      </c>
      <c r="M465" s="2" t="s">
        <v>3059</v>
      </c>
      <c r="N465" s="2" t="s">
        <v>3109</v>
      </c>
      <c r="O465" s="19" t="str">
        <f t="shared" si="15"/>
        <v>400</v>
      </c>
      <c r="P465">
        <f t="shared" si="16"/>
        <v>190</v>
      </c>
    </row>
    <row r="466" spans="1:16" ht="14.5" customHeight="1" x14ac:dyDescent="0.35">
      <c r="A466" s="2" t="s">
        <v>1004</v>
      </c>
      <c r="B466" s="2" t="s">
        <v>1004</v>
      </c>
      <c r="C466" s="2" t="s">
        <v>1005</v>
      </c>
      <c r="D466" s="2"/>
      <c r="E466" s="2"/>
      <c r="F466" s="3">
        <v>202</v>
      </c>
      <c r="G466" s="3">
        <v>100</v>
      </c>
      <c r="H466" s="2" t="s">
        <v>3135</v>
      </c>
      <c r="I466" s="2" t="s">
        <v>3149</v>
      </c>
      <c r="J466" s="2" t="s">
        <v>3159</v>
      </c>
      <c r="K466" s="2" t="s">
        <v>3164</v>
      </c>
      <c r="L466" s="2">
        <v>2008</v>
      </c>
      <c r="M466" s="2" t="s">
        <v>3059</v>
      </c>
      <c r="N466" s="2" t="s">
        <v>3109</v>
      </c>
      <c r="O466" s="19" t="str">
        <f t="shared" si="15"/>
        <v>400</v>
      </c>
      <c r="P466">
        <f t="shared" si="16"/>
        <v>202</v>
      </c>
    </row>
    <row r="467" spans="1:16" ht="14.5" customHeight="1" x14ac:dyDescent="0.35">
      <c r="A467" s="2" t="s">
        <v>1006</v>
      </c>
      <c r="B467" s="2" t="s">
        <v>1006</v>
      </c>
      <c r="C467" s="2" t="s">
        <v>1007</v>
      </c>
      <c r="D467" s="2"/>
      <c r="E467" s="2"/>
      <c r="F467" s="3">
        <v>863</v>
      </c>
      <c r="G467" s="3">
        <v>10</v>
      </c>
      <c r="H467" s="2" t="s">
        <v>3135</v>
      </c>
      <c r="I467" s="2" t="s">
        <v>3149</v>
      </c>
      <c r="J467" s="2" t="s">
        <v>3159</v>
      </c>
      <c r="K467" s="2" t="s">
        <v>3164</v>
      </c>
      <c r="L467" s="2">
        <v>2008</v>
      </c>
      <c r="M467" s="2" t="s">
        <v>3059</v>
      </c>
      <c r="N467" s="2" t="s">
        <v>3109</v>
      </c>
      <c r="O467" s="19" t="str">
        <f t="shared" si="15"/>
        <v>400</v>
      </c>
      <c r="P467">
        <f t="shared" si="16"/>
        <v>86.3</v>
      </c>
    </row>
    <row r="468" spans="1:16" ht="14.5" customHeight="1" x14ac:dyDescent="0.35">
      <c r="A468" s="2" t="s">
        <v>1008</v>
      </c>
      <c r="B468" s="2" t="s">
        <v>1008</v>
      </c>
      <c r="C468" s="2" t="s">
        <v>1009</v>
      </c>
      <c r="D468" s="2"/>
      <c r="E468" s="2"/>
      <c r="F468" s="3">
        <v>873</v>
      </c>
      <c r="G468" s="3">
        <v>10</v>
      </c>
      <c r="H468" s="2" t="s">
        <v>3135</v>
      </c>
      <c r="I468" s="2" t="s">
        <v>3149</v>
      </c>
      <c r="J468" s="2" t="s">
        <v>3159</v>
      </c>
      <c r="K468" s="2" t="s">
        <v>3164</v>
      </c>
      <c r="L468" s="2">
        <v>2008</v>
      </c>
      <c r="M468" s="2" t="s">
        <v>3059</v>
      </c>
      <c r="N468" s="2" t="s">
        <v>3109</v>
      </c>
      <c r="O468" s="19" t="str">
        <f t="shared" si="15"/>
        <v>400</v>
      </c>
      <c r="P468">
        <f t="shared" si="16"/>
        <v>87.3</v>
      </c>
    </row>
    <row r="469" spans="1:16" ht="14.5" customHeight="1" x14ac:dyDescent="0.35">
      <c r="A469" s="2" t="s">
        <v>1010</v>
      </c>
      <c r="B469" s="2" t="s">
        <v>1010</v>
      </c>
      <c r="C469" s="2" t="s">
        <v>1011</v>
      </c>
      <c r="D469" s="2"/>
      <c r="E469" s="2"/>
      <c r="F469" s="3">
        <v>112</v>
      </c>
      <c r="G469" s="3">
        <v>100</v>
      </c>
      <c r="H469" s="2" t="s">
        <v>3135</v>
      </c>
      <c r="I469" s="2" t="s">
        <v>3149</v>
      </c>
      <c r="J469" s="2" t="s">
        <v>3159</v>
      </c>
      <c r="K469" s="2" t="s">
        <v>3164</v>
      </c>
      <c r="L469" s="2">
        <v>2008</v>
      </c>
      <c r="M469" s="2" t="s">
        <v>3059</v>
      </c>
      <c r="N469" s="2" t="s">
        <v>3109</v>
      </c>
      <c r="O469" s="19" t="str">
        <f t="shared" si="15"/>
        <v>400</v>
      </c>
      <c r="P469">
        <f t="shared" si="16"/>
        <v>112</v>
      </c>
    </row>
    <row r="470" spans="1:16" ht="14.5" customHeight="1" x14ac:dyDescent="0.35">
      <c r="A470" s="2" t="s">
        <v>1012</v>
      </c>
      <c r="B470" s="2" t="s">
        <v>1012</v>
      </c>
      <c r="C470" s="2" t="s">
        <v>1013</v>
      </c>
      <c r="D470" s="2"/>
      <c r="E470" s="2"/>
      <c r="F470" s="3">
        <v>327</v>
      </c>
      <c r="G470" s="3">
        <v>10</v>
      </c>
      <c r="H470" s="2" t="s">
        <v>3135</v>
      </c>
      <c r="I470" s="2" t="s">
        <v>3149</v>
      </c>
      <c r="J470" s="2" t="s">
        <v>3159</v>
      </c>
      <c r="K470" s="2" t="s">
        <v>3164</v>
      </c>
      <c r="L470" s="2">
        <v>2008</v>
      </c>
      <c r="M470" s="2" t="s">
        <v>3059</v>
      </c>
      <c r="N470" s="2" t="s">
        <v>3109</v>
      </c>
      <c r="O470" s="19" t="str">
        <f t="shared" si="15"/>
        <v>400</v>
      </c>
      <c r="P470">
        <f t="shared" si="16"/>
        <v>32.700000000000003</v>
      </c>
    </row>
    <row r="471" spans="1:16" ht="14.5" customHeight="1" x14ac:dyDescent="0.35">
      <c r="A471" s="2" t="s">
        <v>1016</v>
      </c>
      <c r="B471" s="2" t="s">
        <v>1016</v>
      </c>
      <c r="C471" s="2" t="s">
        <v>1017</v>
      </c>
      <c r="D471" s="2"/>
      <c r="E471" s="2"/>
      <c r="F471" s="3">
        <v>2070</v>
      </c>
      <c r="G471" s="3">
        <v>100</v>
      </c>
      <c r="H471" s="2" t="s">
        <v>3134</v>
      </c>
      <c r="I471" s="2" t="s">
        <v>3148</v>
      </c>
      <c r="J471" s="2" t="s">
        <v>3159</v>
      </c>
      <c r="K471" s="2" t="s">
        <v>3164</v>
      </c>
      <c r="L471" s="2">
        <v>2008</v>
      </c>
      <c r="M471" s="2" t="s">
        <v>3059</v>
      </c>
      <c r="N471" s="2" t="s">
        <v>3109</v>
      </c>
      <c r="O471" s="19" t="str">
        <f t="shared" si="15"/>
        <v>400</v>
      </c>
      <c r="P471">
        <f t="shared" si="16"/>
        <v>2070</v>
      </c>
    </row>
    <row r="472" spans="1:16" ht="14.5" customHeight="1" x14ac:dyDescent="0.35">
      <c r="A472" s="2" t="s">
        <v>1018</v>
      </c>
      <c r="B472" s="2" t="s">
        <v>1018</v>
      </c>
      <c r="C472" s="2" t="s">
        <v>1019</v>
      </c>
      <c r="D472" s="2"/>
      <c r="E472" s="2"/>
      <c r="F472" s="3">
        <v>60</v>
      </c>
      <c r="G472" s="3">
        <v>100</v>
      </c>
      <c r="H472" s="2" t="s">
        <v>3139</v>
      </c>
      <c r="I472" s="2" t="s">
        <v>3153</v>
      </c>
      <c r="J472" s="2" t="s">
        <v>3159</v>
      </c>
      <c r="K472" s="2" t="s">
        <v>3164</v>
      </c>
      <c r="L472" s="2">
        <v>2008</v>
      </c>
      <c r="M472" s="2" t="s">
        <v>3059</v>
      </c>
      <c r="N472" s="2" t="s">
        <v>3109</v>
      </c>
      <c r="O472" s="19" t="str">
        <f t="shared" si="15"/>
        <v>400</v>
      </c>
      <c r="P472">
        <f t="shared" si="16"/>
        <v>60</v>
      </c>
    </row>
    <row r="473" spans="1:16" ht="14.5" customHeight="1" x14ac:dyDescent="0.35">
      <c r="A473" s="2" t="s">
        <v>1020</v>
      </c>
      <c r="B473" s="2" t="s">
        <v>1020</v>
      </c>
      <c r="C473" s="2" t="s">
        <v>1021</v>
      </c>
      <c r="D473" s="2"/>
      <c r="E473" s="2"/>
      <c r="F473" s="3">
        <v>420</v>
      </c>
      <c r="G473" s="3">
        <v>100</v>
      </c>
      <c r="H473" s="2" t="s">
        <v>3139</v>
      </c>
      <c r="I473" s="2" t="s">
        <v>3153</v>
      </c>
      <c r="J473" s="2" t="s">
        <v>3159</v>
      </c>
      <c r="K473" s="2" t="s">
        <v>3164</v>
      </c>
      <c r="L473" s="2">
        <v>2008</v>
      </c>
      <c r="M473" s="2" t="s">
        <v>3059</v>
      </c>
      <c r="N473" s="2" t="s">
        <v>3109</v>
      </c>
      <c r="O473" s="19" t="str">
        <f t="shared" si="15"/>
        <v>400</v>
      </c>
      <c r="P473">
        <f t="shared" si="16"/>
        <v>420</v>
      </c>
    </row>
    <row r="474" spans="1:16" ht="14.5" customHeight="1" x14ac:dyDescent="0.35">
      <c r="A474" s="2" t="s">
        <v>1022</v>
      </c>
      <c r="B474" s="2" t="s">
        <v>1022</v>
      </c>
      <c r="C474" s="2" t="s">
        <v>1023</v>
      </c>
      <c r="D474" s="2"/>
      <c r="E474" s="2"/>
      <c r="F474" s="3">
        <v>47465</v>
      </c>
      <c r="G474" s="3">
        <v>1.4</v>
      </c>
      <c r="H474" s="2" t="s">
        <v>3139</v>
      </c>
      <c r="I474" s="2" t="s">
        <v>3153</v>
      </c>
      <c r="J474" s="2" t="s">
        <v>3159</v>
      </c>
      <c r="K474" s="2" t="s">
        <v>3164</v>
      </c>
      <c r="L474" s="2">
        <v>2008</v>
      </c>
      <c r="M474" s="2" t="s">
        <v>3054</v>
      </c>
      <c r="N474" s="2" t="s">
        <v>3104</v>
      </c>
      <c r="O474" s="19" t="str">
        <f t="shared" si="15"/>
        <v>300</v>
      </c>
      <c r="P474">
        <f t="shared" si="16"/>
        <v>664.51</v>
      </c>
    </row>
    <row r="475" spans="1:16" ht="14.5" customHeight="1" x14ac:dyDescent="0.35">
      <c r="A475" s="2" t="s">
        <v>1024</v>
      </c>
      <c r="B475" s="2" t="s">
        <v>1024</v>
      </c>
      <c r="C475" s="2" t="s">
        <v>1025</v>
      </c>
      <c r="D475" s="2"/>
      <c r="E475" s="2"/>
      <c r="F475" s="3">
        <v>87870</v>
      </c>
      <c r="G475" s="3">
        <v>3.2</v>
      </c>
      <c r="H475" s="2" t="s">
        <v>3139</v>
      </c>
      <c r="I475" s="2" t="s">
        <v>3153</v>
      </c>
      <c r="J475" s="2" t="s">
        <v>3159</v>
      </c>
      <c r="K475" s="2" t="s">
        <v>3164</v>
      </c>
      <c r="L475" s="2">
        <v>2008</v>
      </c>
      <c r="M475" s="2" t="s">
        <v>3054</v>
      </c>
      <c r="N475" s="2" t="s">
        <v>3104</v>
      </c>
      <c r="O475" s="19" t="str">
        <f t="shared" si="15"/>
        <v>300</v>
      </c>
      <c r="P475">
        <f t="shared" si="16"/>
        <v>2811.84</v>
      </c>
    </row>
    <row r="476" spans="1:16" ht="14.5" customHeight="1" x14ac:dyDescent="0.35">
      <c r="A476" s="2" t="s">
        <v>1026</v>
      </c>
      <c r="B476" s="2" t="s">
        <v>1026</v>
      </c>
      <c r="C476" s="2" t="s">
        <v>1027</v>
      </c>
      <c r="D476" s="2"/>
      <c r="E476" s="2"/>
      <c r="F476" s="3">
        <v>1353</v>
      </c>
      <c r="G476" s="3">
        <v>42</v>
      </c>
      <c r="H476" s="2" t="s">
        <v>3139</v>
      </c>
      <c r="I476" s="2" t="s">
        <v>3153</v>
      </c>
      <c r="J476" s="2" t="s">
        <v>3159</v>
      </c>
      <c r="K476" s="2" t="s">
        <v>3164</v>
      </c>
      <c r="L476" s="2">
        <v>2008</v>
      </c>
      <c r="M476" s="2" t="s">
        <v>3054</v>
      </c>
      <c r="N476" s="2" t="s">
        <v>3104</v>
      </c>
      <c r="O476" s="19" t="str">
        <f t="shared" si="15"/>
        <v>300</v>
      </c>
      <c r="P476">
        <f t="shared" si="16"/>
        <v>568.26</v>
      </c>
    </row>
    <row r="477" spans="1:16" ht="14.5" customHeight="1" x14ac:dyDescent="0.35">
      <c r="A477" s="2" t="s">
        <v>1028</v>
      </c>
      <c r="B477" s="2" t="s">
        <v>1028</v>
      </c>
      <c r="C477" s="2" t="s">
        <v>1029</v>
      </c>
      <c r="D477" s="2"/>
      <c r="E477" s="2"/>
      <c r="F477" s="3">
        <v>57624</v>
      </c>
      <c r="G477" s="3">
        <v>100</v>
      </c>
      <c r="H477" s="2" t="s">
        <v>3134</v>
      </c>
      <c r="I477" s="2" t="s">
        <v>3148</v>
      </c>
      <c r="J477" s="2" t="s">
        <v>3159</v>
      </c>
      <c r="K477" s="2" t="s">
        <v>3164</v>
      </c>
      <c r="L477" s="2">
        <v>2008</v>
      </c>
      <c r="M477" s="2" t="s">
        <v>3059</v>
      </c>
      <c r="N477" s="2" t="s">
        <v>3109</v>
      </c>
      <c r="O477" s="19" t="str">
        <f t="shared" si="15"/>
        <v>400</v>
      </c>
      <c r="P477">
        <f t="shared" si="16"/>
        <v>57624</v>
      </c>
    </row>
    <row r="478" spans="1:16" ht="14.5" customHeight="1" x14ac:dyDescent="0.35">
      <c r="A478" s="2" t="s">
        <v>1030</v>
      </c>
      <c r="B478" s="2" t="s">
        <v>1030</v>
      </c>
      <c r="C478" s="2" t="s">
        <v>1031</v>
      </c>
      <c r="D478" s="2"/>
      <c r="E478" s="2"/>
      <c r="F478" s="3">
        <v>31690</v>
      </c>
      <c r="G478" s="3">
        <v>100</v>
      </c>
      <c r="H478" s="2" t="s">
        <v>3134</v>
      </c>
      <c r="I478" s="2" t="s">
        <v>3148</v>
      </c>
      <c r="J478" s="2" t="s">
        <v>3159</v>
      </c>
      <c r="K478" s="2" t="s">
        <v>3164</v>
      </c>
      <c r="L478" s="2">
        <v>2008</v>
      </c>
      <c r="M478" s="2" t="s">
        <v>3059</v>
      </c>
      <c r="N478" s="2" t="s">
        <v>3109</v>
      </c>
      <c r="O478" s="19" t="str">
        <f t="shared" si="15"/>
        <v>400</v>
      </c>
      <c r="P478">
        <f t="shared" si="16"/>
        <v>31690</v>
      </c>
    </row>
    <row r="479" spans="1:16" ht="14.5" customHeight="1" x14ac:dyDescent="0.35">
      <c r="A479" s="2" t="s">
        <v>1032</v>
      </c>
      <c r="B479" s="2" t="s">
        <v>1032</v>
      </c>
      <c r="C479" s="2" t="s">
        <v>1033</v>
      </c>
      <c r="D479" s="2"/>
      <c r="E479" s="2"/>
      <c r="F479" s="3">
        <v>1113</v>
      </c>
      <c r="G479" s="3">
        <v>100</v>
      </c>
      <c r="H479" s="2" t="s">
        <v>3134</v>
      </c>
      <c r="I479" s="2" t="s">
        <v>3148</v>
      </c>
      <c r="J479" s="2" t="s">
        <v>3159</v>
      </c>
      <c r="K479" s="2" t="s">
        <v>3164</v>
      </c>
      <c r="L479" s="2">
        <v>2008</v>
      </c>
      <c r="M479" s="2" t="s">
        <v>3059</v>
      </c>
      <c r="N479" s="2" t="s">
        <v>3109</v>
      </c>
      <c r="O479" s="19" t="str">
        <f t="shared" si="15"/>
        <v>400</v>
      </c>
      <c r="P479">
        <f t="shared" si="16"/>
        <v>1113</v>
      </c>
    </row>
    <row r="480" spans="1:16" ht="14.5" customHeight="1" x14ac:dyDescent="0.35">
      <c r="A480" s="2" t="s">
        <v>1034</v>
      </c>
      <c r="B480" s="2" t="s">
        <v>1034</v>
      </c>
      <c r="C480" s="2" t="s">
        <v>1035</v>
      </c>
      <c r="D480" s="2"/>
      <c r="E480" s="2"/>
      <c r="F480" s="3">
        <v>1605</v>
      </c>
      <c r="G480" s="3">
        <v>100</v>
      </c>
      <c r="H480" s="2" t="s">
        <v>3134</v>
      </c>
      <c r="I480" s="2" t="s">
        <v>3148</v>
      </c>
      <c r="J480" s="2" t="s">
        <v>3159</v>
      </c>
      <c r="K480" s="2" t="s">
        <v>3164</v>
      </c>
      <c r="L480" s="2">
        <v>2008</v>
      </c>
      <c r="M480" s="2" t="s">
        <v>3059</v>
      </c>
      <c r="N480" s="2" t="s">
        <v>3109</v>
      </c>
      <c r="O480" s="19" t="str">
        <f t="shared" si="15"/>
        <v>400</v>
      </c>
      <c r="P480">
        <f t="shared" si="16"/>
        <v>1605</v>
      </c>
    </row>
    <row r="481" spans="1:16" ht="14.5" customHeight="1" x14ac:dyDescent="0.35">
      <c r="A481" s="2" t="s">
        <v>1036</v>
      </c>
      <c r="B481" s="2" t="s">
        <v>1036</v>
      </c>
      <c r="C481" s="2" t="s">
        <v>1037</v>
      </c>
      <c r="D481" s="2"/>
      <c r="E481" s="2"/>
      <c r="F481" s="3">
        <v>1370</v>
      </c>
      <c r="G481" s="3">
        <v>100</v>
      </c>
      <c r="H481" s="2" t="s">
        <v>3134</v>
      </c>
      <c r="I481" s="2" t="s">
        <v>3148</v>
      </c>
      <c r="J481" s="2" t="s">
        <v>3159</v>
      </c>
      <c r="K481" s="2" t="s">
        <v>3164</v>
      </c>
      <c r="L481" s="2">
        <v>2008</v>
      </c>
      <c r="M481" s="2" t="s">
        <v>3059</v>
      </c>
      <c r="N481" s="2" t="s">
        <v>3109</v>
      </c>
      <c r="O481" s="19" t="str">
        <f t="shared" si="15"/>
        <v>400</v>
      </c>
      <c r="P481">
        <f t="shared" si="16"/>
        <v>1370</v>
      </c>
    </row>
    <row r="482" spans="1:16" ht="14.5" customHeight="1" x14ac:dyDescent="0.35">
      <c r="A482" s="2" t="s">
        <v>1038</v>
      </c>
      <c r="B482" s="2" t="s">
        <v>1038</v>
      </c>
      <c r="C482" s="2" t="s">
        <v>1039</v>
      </c>
      <c r="D482" s="2"/>
      <c r="E482" s="2"/>
      <c r="F482" s="3">
        <v>2860</v>
      </c>
      <c r="G482" s="3">
        <v>100</v>
      </c>
      <c r="H482" s="2" t="s">
        <v>3134</v>
      </c>
      <c r="I482" s="2" t="s">
        <v>3148</v>
      </c>
      <c r="J482" s="2" t="s">
        <v>3159</v>
      </c>
      <c r="K482" s="2" t="s">
        <v>3164</v>
      </c>
      <c r="L482" s="2">
        <v>2008</v>
      </c>
      <c r="M482" s="2" t="s">
        <v>3059</v>
      </c>
      <c r="N482" s="2" t="s">
        <v>3109</v>
      </c>
      <c r="O482" s="19" t="str">
        <f t="shared" si="15"/>
        <v>400</v>
      </c>
      <c r="P482">
        <f t="shared" si="16"/>
        <v>2860</v>
      </c>
    </row>
    <row r="483" spans="1:16" ht="14.5" customHeight="1" x14ac:dyDescent="0.35">
      <c r="A483" s="2" t="s">
        <v>1040</v>
      </c>
      <c r="B483" s="2" t="s">
        <v>1040</v>
      </c>
      <c r="C483" s="2" t="s">
        <v>1041</v>
      </c>
      <c r="D483" s="2"/>
      <c r="E483" s="2"/>
      <c r="F483" s="3">
        <v>1500</v>
      </c>
      <c r="G483" s="3">
        <v>100</v>
      </c>
      <c r="H483" s="2" t="s">
        <v>3134</v>
      </c>
      <c r="I483" s="2" t="s">
        <v>3148</v>
      </c>
      <c r="J483" s="2" t="s">
        <v>3159</v>
      </c>
      <c r="K483" s="2" t="s">
        <v>3164</v>
      </c>
      <c r="L483" s="2">
        <v>2008</v>
      </c>
      <c r="M483" s="2" t="s">
        <v>3059</v>
      </c>
      <c r="N483" s="2" t="s">
        <v>3109</v>
      </c>
      <c r="O483" s="19" t="str">
        <f t="shared" si="15"/>
        <v>400</v>
      </c>
      <c r="P483">
        <f t="shared" si="16"/>
        <v>1500</v>
      </c>
    </row>
    <row r="484" spans="1:16" ht="14.5" customHeight="1" x14ac:dyDescent="0.35">
      <c r="A484" s="2" t="s">
        <v>1042</v>
      </c>
      <c r="B484" s="2" t="s">
        <v>1042</v>
      </c>
      <c r="C484" s="2" t="s">
        <v>1043</v>
      </c>
      <c r="D484" s="2"/>
      <c r="E484" s="2"/>
      <c r="F484" s="3">
        <v>12813</v>
      </c>
      <c r="G484" s="3">
        <v>100</v>
      </c>
      <c r="H484" s="2" t="s">
        <v>3134</v>
      </c>
      <c r="I484" s="2" t="s">
        <v>3148</v>
      </c>
      <c r="J484" s="2" t="s">
        <v>3159</v>
      </c>
      <c r="K484" s="2" t="s">
        <v>3164</v>
      </c>
      <c r="L484" s="2">
        <v>2008</v>
      </c>
      <c r="M484" s="2" t="s">
        <v>3049</v>
      </c>
      <c r="N484" s="2" t="s">
        <v>3100</v>
      </c>
      <c r="O484" s="19" t="str">
        <f t="shared" si="15"/>
        <v>200</v>
      </c>
      <c r="P484">
        <f t="shared" si="16"/>
        <v>12813</v>
      </c>
    </row>
    <row r="485" spans="1:16" ht="14.5" customHeight="1" x14ac:dyDescent="0.35">
      <c r="A485" s="2" t="s">
        <v>1044</v>
      </c>
      <c r="B485" s="2" t="s">
        <v>1044</v>
      </c>
      <c r="C485" s="2" t="s">
        <v>1045</v>
      </c>
      <c r="D485" s="2"/>
      <c r="E485" s="2"/>
      <c r="F485" s="3">
        <v>2044</v>
      </c>
      <c r="G485" s="3">
        <v>100</v>
      </c>
      <c r="H485" s="2" t="s">
        <v>3134</v>
      </c>
      <c r="I485" s="2" t="s">
        <v>3148</v>
      </c>
      <c r="J485" s="2" t="s">
        <v>3159</v>
      </c>
      <c r="K485" s="2" t="s">
        <v>3164</v>
      </c>
      <c r="L485" s="2">
        <v>2008</v>
      </c>
      <c r="M485" s="2" t="s">
        <v>3049</v>
      </c>
      <c r="N485" s="2" t="s">
        <v>3100</v>
      </c>
      <c r="O485" s="19" t="str">
        <f t="shared" si="15"/>
        <v>200</v>
      </c>
      <c r="P485">
        <f t="shared" si="16"/>
        <v>2044</v>
      </c>
    </row>
    <row r="486" spans="1:16" ht="14.5" customHeight="1" x14ac:dyDescent="0.35">
      <c r="A486" s="2" t="s">
        <v>1046</v>
      </c>
      <c r="B486" s="2" t="s">
        <v>1046</v>
      </c>
      <c r="C486" s="2" t="s">
        <v>1047</v>
      </c>
      <c r="D486" s="2"/>
      <c r="E486" s="2"/>
      <c r="F486" s="3">
        <v>43895</v>
      </c>
      <c r="G486" s="3">
        <v>100</v>
      </c>
      <c r="H486" s="2" t="s">
        <v>3134</v>
      </c>
      <c r="I486" s="2" t="s">
        <v>3148</v>
      </c>
      <c r="J486" s="2" t="s">
        <v>3159</v>
      </c>
      <c r="K486" s="2" t="s">
        <v>3164</v>
      </c>
      <c r="L486" s="2">
        <v>2008</v>
      </c>
      <c r="M486" s="2" t="s">
        <v>3059</v>
      </c>
      <c r="N486" s="2" t="s">
        <v>3109</v>
      </c>
      <c r="O486" s="19" t="str">
        <f t="shared" si="15"/>
        <v>400</v>
      </c>
      <c r="P486">
        <f t="shared" si="16"/>
        <v>43895</v>
      </c>
    </row>
    <row r="487" spans="1:16" ht="14.5" customHeight="1" x14ac:dyDescent="0.35">
      <c r="A487" s="2" t="s">
        <v>1048</v>
      </c>
      <c r="B487" s="2" t="s">
        <v>1048</v>
      </c>
      <c r="C487" s="2" t="s">
        <v>1049</v>
      </c>
      <c r="D487" s="2"/>
      <c r="E487" s="2"/>
      <c r="F487" s="3">
        <v>2113</v>
      </c>
      <c r="G487" s="3">
        <v>100</v>
      </c>
      <c r="H487" s="2" t="s">
        <v>3134</v>
      </c>
      <c r="I487" s="2" t="s">
        <v>3148</v>
      </c>
      <c r="J487" s="2" t="s">
        <v>3159</v>
      </c>
      <c r="K487" s="2" t="s">
        <v>3164</v>
      </c>
      <c r="L487" s="2">
        <v>2008</v>
      </c>
      <c r="M487" s="2" t="s">
        <v>3059</v>
      </c>
      <c r="N487" s="2" t="s">
        <v>3109</v>
      </c>
      <c r="O487" s="19" t="str">
        <f t="shared" si="15"/>
        <v>400</v>
      </c>
      <c r="P487">
        <f t="shared" si="16"/>
        <v>2113</v>
      </c>
    </row>
    <row r="488" spans="1:16" ht="14.5" customHeight="1" x14ac:dyDescent="0.35">
      <c r="A488" s="2" t="s">
        <v>1050</v>
      </c>
      <c r="B488" s="2" t="s">
        <v>1050</v>
      </c>
      <c r="C488" s="2" t="s">
        <v>1051</v>
      </c>
      <c r="D488" s="2"/>
      <c r="E488" s="2"/>
      <c r="F488" s="3">
        <v>5000</v>
      </c>
      <c r="G488" s="3">
        <v>100</v>
      </c>
      <c r="H488" s="2" t="s">
        <v>3134</v>
      </c>
      <c r="I488" s="2" t="s">
        <v>3148</v>
      </c>
      <c r="J488" s="2" t="s">
        <v>3159</v>
      </c>
      <c r="K488" s="2" t="s">
        <v>3164</v>
      </c>
      <c r="L488" s="2">
        <v>2008</v>
      </c>
      <c r="M488" s="2" t="s">
        <v>3059</v>
      </c>
      <c r="N488" s="2" t="s">
        <v>3109</v>
      </c>
      <c r="O488" s="19" t="str">
        <f t="shared" si="15"/>
        <v>400</v>
      </c>
      <c r="P488">
        <f t="shared" si="16"/>
        <v>5000</v>
      </c>
    </row>
    <row r="489" spans="1:16" ht="14.5" customHeight="1" x14ac:dyDescent="0.35">
      <c r="A489" s="2" t="s">
        <v>1052</v>
      </c>
      <c r="B489" s="2" t="s">
        <v>1052</v>
      </c>
      <c r="C489" s="2" t="s">
        <v>1053</v>
      </c>
      <c r="D489" s="2"/>
      <c r="E489" s="2"/>
      <c r="F489" s="3">
        <v>4232</v>
      </c>
      <c r="G489" s="3">
        <v>100</v>
      </c>
      <c r="H489" s="2" t="s">
        <v>3134</v>
      </c>
      <c r="I489" s="2" t="s">
        <v>3148</v>
      </c>
      <c r="J489" s="2" t="s">
        <v>3159</v>
      </c>
      <c r="K489" s="2" t="s">
        <v>3164</v>
      </c>
      <c r="L489" s="2">
        <v>2008</v>
      </c>
      <c r="M489" s="2" t="s">
        <v>3059</v>
      </c>
      <c r="N489" s="2" t="s">
        <v>3109</v>
      </c>
      <c r="O489" s="19" t="str">
        <f t="shared" si="15"/>
        <v>400</v>
      </c>
      <c r="P489">
        <f t="shared" si="16"/>
        <v>4232</v>
      </c>
    </row>
    <row r="490" spans="1:16" ht="14.5" customHeight="1" x14ac:dyDescent="0.35">
      <c r="A490" s="2" t="s">
        <v>1054</v>
      </c>
      <c r="B490" s="2" t="s">
        <v>1054</v>
      </c>
      <c r="C490" s="2" t="s">
        <v>1055</v>
      </c>
      <c r="D490" s="2"/>
      <c r="E490" s="2"/>
      <c r="F490" s="3">
        <v>19513</v>
      </c>
      <c r="G490" s="3">
        <v>100</v>
      </c>
      <c r="H490" s="2" t="s">
        <v>3134</v>
      </c>
      <c r="I490" s="2" t="s">
        <v>3148</v>
      </c>
      <c r="J490" s="2" t="s">
        <v>3159</v>
      </c>
      <c r="K490" s="2" t="s">
        <v>3164</v>
      </c>
      <c r="L490" s="2">
        <v>2008</v>
      </c>
      <c r="M490" s="2" t="s">
        <v>3059</v>
      </c>
      <c r="N490" s="2" t="s">
        <v>3109</v>
      </c>
      <c r="O490" s="19" t="str">
        <f t="shared" si="15"/>
        <v>400</v>
      </c>
      <c r="P490">
        <f t="shared" si="16"/>
        <v>19513</v>
      </c>
    </row>
    <row r="491" spans="1:16" ht="14.5" customHeight="1" x14ac:dyDescent="0.35">
      <c r="A491" s="2" t="s">
        <v>1028</v>
      </c>
      <c r="B491" s="2" t="s">
        <v>1028</v>
      </c>
      <c r="C491" s="2" t="s">
        <v>1056</v>
      </c>
      <c r="D491" s="2"/>
      <c r="E491" s="2"/>
      <c r="F491" s="3">
        <v>150</v>
      </c>
      <c r="G491" s="3">
        <v>100</v>
      </c>
      <c r="H491" s="2" t="s">
        <v>3134</v>
      </c>
      <c r="I491" s="2" t="s">
        <v>3148</v>
      </c>
      <c r="J491" s="2" t="s">
        <v>3159</v>
      </c>
      <c r="K491" s="2" t="s">
        <v>3164</v>
      </c>
      <c r="L491" s="2">
        <v>2008</v>
      </c>
      <c r="M491" s="2" t="s">
        <v>3059</v>
      </c>
      <c r="N491" s="2" t="s">
        <v>3109</v>
      </c>
      <c r="O491" s="19" t="str">
        <f t="shared" si="15"/>
        <v>400</v>
      </c>
      <c r="P491">
        <f t="shared" si="16"/>
        <v>150</v>
      </c>
    </row>
    <row r="492" spans="1:16" ht="14.5" customHeight="1" x14ac:dyDescent="0.35">
      <c r="A492" s="2" t="s">
        <v>1030</v>
      </c>
      <c r="B492" s="2" t="s">
        <v>1030</v>
      </c>
      <c r="C492" s="2" t="s">
        <v>1057</v>
      </c>
      <c r="D492" s="2"/>
      <c r="E492" s="2"/>
      <c r="F492" s="3">
        <v>150</v>
      </c>
      <c r="G492" s="3">
        <v>100</v>
      </c>
      <c r="H492" s="2" t="s">
        <v>3134</v>
      </c>
      <c r="I492" s="2" t="s">
        <v>3148</v>
      </c>
      <c r="J492" s="2" t="s">
        <v>3159</v>
      </c>
      <c r="K492" s="2" t="s">
        <v>3164</v>
      </c>
      <c r="L492" s="2">
        <v>2008</v>
      </c>
      <c r="M492" s="2" t="s">
        <v>3059</v>
      </c>
      <c r="N492" s="2" t="s">
        <v>3109</v>
      </c>
      <c r="O492" s="19" t="str">
        <f t="shared" si="15"/>
        <v>400</v>
      </c>
      <c r="P492">
        <f t="shared" si="16"/>
        <v>150</v>
      </c>
    </row>
    <row r="493" spans="1:16" ht="14.5" customHeight="1" x14ac:dyDescent="0.35">
      <c r="A493" s="2" t="s">
        <v>1059</v>
      </c>
      <c r="B493" s="2" t="s">
        <v>1059</v>
      </c>
      <c r="C493" s="2" t="s">
        <v>1060</v>
      </c>
      <c r="D493" s="2"/>
      <c r="E493" s="2"/>
      <c r="F493" s="3">
        <v>6498</v>
      </c>
      <c r="G493" s="3">
        <v>100</v>
      </c>
      <c r="H493" s="2" t="s">
        <v>3134</v>
      </c>
      <c r="I493" s="2" t="s">
        <v>3148</v>
      </c>
      <c r="J493" s="2" t="s">
        <v>3159</v>
      </c>
      <c r="K493" s="2" t="s">
        <v>3164</v>
      </c>
      <c r="L493" s="2">
        <v>2008</v>
      </c>
      <c r="M493" s="2" t="s">
        <v>3059</v>
      </c>
      <c r="N493" s="2" t="s">
        <v>3109</v>
      </c>
      <c r="O493" s="19" t="str">
        <f t="shared" si="15"/>
        <v>400</v>
      </c>
      <c r="P493">
        <f t="shared" si="16"/>
        <v>6498</v>
      </c>
    </row>
    <row r="494" spans="1:16" ht="14.5" customHeight="1" x14ac:dyDescent="0.35">
      <c r="A494" s="2" t="s">
        <v>1052</v>
      </c>
      <c r="B494" s="2" t="s">
        <v>1052</v>
      </c>
      <c r="C494" s="2" t="s">
        <v>1061</v>
      </c>
      <c r="D494" s="2"/>
      <c r="E494" s="2"/>
      <c r="F494" s="3">
        <v>136</v>
      </c>
      <c r="G494" s="3">
        <v>100</v>
      </c>
      <c r="H494" s="2" t="s">
        <v>3134</v>
      </c>
      <c r="I494" s="2" t="s">
        <v>3148</v>
      </c>
      <c r="J494" s="2" t="s">
        <v>3159</v>
      </c>
      <c r="K494" s="2" t="s">
        <v>3164</v>
      </c>
      <c r="L494" s="2">
        <v>2008</v>
      </c>
      <c r="M494" s="2" t="s">
        <v>3059</v>
      </c>
      <c r="N494" s="2" t="s">
        <v>3109</v>
      </c>
      <c r="O494" s="19" t="str">
        <f t="shared" si="15"/>
        <v>400</v>
      </c>
      <c r="P494">
        <f t="shared" si="16"/>
        <v>136</v>
      </c>
    </row>
    <row r="495" spans="1:16" ht="14.5" customHeight="1" x14ac:dyDescent="0.35">
      <c r="A495" s="2" t="s">
        <v>1062</v>
      </c>
      <c r="B495" s="2" t="s">
        <v>1062</v>
      </c>
      <c r="C495" s="2" t="s">
        <v>1063</v>
      </c>
      <c r="D495" s="2"/>
      <c r="E495" s="2"/>
      <c r="F495" s="3">
        <v>20931</v>
      </c>
      <c r="G495" s="3">
        <v>100</v>
      </c>
      <c r="H495" s="2" t="s">
        <v>3134</v>
      </c>
      <c r="I495" s="2" t="s">
        <v>3148</v>
      </c>
      <c r="J495" s="2" t="s">
        <v>3159</v>
      </c>
      <c r="K495" s="2" t="s">
        <v>3164</v>
      </c>
      <c r="L495" s="2">
        <v>2008</v>
      </c>
      <c r="M495" s="2" t="s">
        <v>3059</v>
      </c>
      <c r="N495" s="2" t="s">
        <v>3109</v>
      </c>
      <c r="O495" s="19" t="str">
        <f t="shared" si="15"/>
        <v>400</v>
      </c>
      <c r="P495">
        <f t="shared" si="16"/>
        <v>20931</v>
      </c>
    </row>
    <row r="496" spans="1:16" ht="14.5" customHeight="1" x14ac:dyDescent="0.35">
      <c r="A496" s="2" t="s">
        <v>1064</v>
      </c>
      <c r="B496" s="2" t="s">
        <v>1064</v>
      </c>
      <c r="C496" s="2" t="s">
        <v>1065</v>
      </c>
      <c r="D496" s="2"/>
      <c r="E496" s="2"/>
      <c r="F496" s="3">
        <v>100</v>
      </c>
      <c r="G496" s="3">
        <v>100</v>
      </c>
      <c r="H496" s="2" t="s">
        <v>3134</v>
      </c>
      <c r="I496" s="2" t="s">
        <v>3148</v>
      </c>
      <c r="J496" s="2" t="s">
        <v>3159</v>
      </c>
      <c r="K496" s="2" t="s">
        <v>3164</v>
      </c>
      <c r="L496" s="2">
        <v>2008</v>
      </c>
      <c r="M496" s="2" t="s">
        <v>3059</v>
      </c>
      <c r="N496" s="2" t="s">
        <v>3109</v>
      </c>
      <c r="O496" s="19" t="str">
        <f t="shared" si="15"/>
        <v>400</v>
      </c>
      <c r="P496">
        <f t="shared" si="16"/>
        <v>100</v>
      </c>
    </row>
    <row r="497" spans="1:16" ht="14.5" customHeight="1" x14ac:dyDescent="0.35">
      <c r="A497" s="2" t="s">
        <v>1066</v>
      </c>
      <c r="B497" s="2" t="s">
        <v>1066</v>
      </c>
      <c r="C497" s="2" t="s">
        <v>1067</v>
      </c>
      <c r="D497" s="2"/>
      <c r="E497" s="2"/>
      <c r="F497" s="3">
        <v>11532</v>
      </c>
      <c r="G497" s="3">
        <v>100</v>
      </c>
      <c r="H497" s="2" t="s">
        <v>3134</v>
      </c>
      <c r="I497" s="2" t="s">
        <v>3148</v>
      </c>
      <c r="J497" s="2" t="s">
        <v>3159</v>
      </c>
      <c r="K497" s="2" t="s">
        <v>3164</v>
      </c>
      <c r="L497" s="2">
        <v>2008</v>
      </c>
      <c r="M497" s="2" t="s">
        <v>3059</v>
      </c>
      <c r="N497" s="2" t="s">
        <v>3109</v>
      </c>
      <c r="O497" s="19" t="str">
        <f t="shared" si="15"/>
        <v>400</v>
      </c>
      <c r="P497">
        <f t="shared" si="16"/>
        <v>11532</v>
      </c>
    </row>
    <row r="498" spans="1:16" ht="14.5" customHeight="1" x14ac:dyDescent="0.35">
      <c r="A498" s="2" t="s">
        <v>1002</v>
      </c>
      <c r="B498" s="2" t="s">
        <v>1002</v>
      </c>
      <c r="C498" s="2" t="s">
        <v>1068</v>
      </c>
      <c r="D498" s="2"/>
      <c r="E498" s="2"/>
      <c r="F498" s="3">
        <v>49191</v>
      </c>
      <c r="G498" s="3">
        <v>100</v>
      </c>
      <c r="H498" s="2" t="s">
        <v>3134</v>
      </c>
      <c r="I498" s="2" t="s">
        <v>3148</v>
      </c>
      <c r="J498" s="2" t="s">
        <v>3159</v>
      </c>
      <c r="K498" s="2" t="s">
        <v>3164</v>
      </c>
      <c r="L498" s="2">
        <v>2008</v>
      </c>
      <c r="M498" s="2" t="s">
        <v>3059</v>
      </c>
      <c r="N498" s="2" t="s">
        <v>3109</v>
      </c>
      <c r="O498" s="19" t="str">
        <f t="shared" si="15"/>
        <v>400</v>
      </c>
      <c r="P498">
        <f t="shared" si="16"/>
        <v>49191</v>
      </c>
    </row>
    <row r="499" spans="1:16" ht="14.5" customHeight="1" x14ac:dyDescent="0.35">
      <c r="A499" s="2" t="s">
        <v>1069</v>
      </c>
      <c r="B499" s="2" t="s">
        <v>1069</v>
      </c>
      <c r="C499" s="2" t="s">
        <v>1070</v>
      </c>
      <c r="D499" s="2"/>
      <c r="E499" s="2"/>
      <c r="F499" s="3">
        <v>2709</v>
      </c>
      <c r="G499" s="3">
        <v>100</v>
      </c>
      <c r="H499" s="2" t="s">
        <v>3134</v>
      </c>
      <c r="I499" s="2" t="s">
        <v>3148</v>
      </c>
      <c r="J499" s="2" t="s">
        <v>3159</v>
      </c>
      <c r="K499" s="2" t="s">
        <v>3164</v>
      </c>
      <c r="L499" s="2">
        <v>2008</v>
      </c>
      <c r="M499" s="2" t="s">
        <v>3059</v>
      </c>
      <c r="N499" s="2" t="s">
        <v>3109</v>
      </c>
      <c r="O499" s="19" t="str">
        <f t="shared" si="15"/>
        <v>400</v>
      </c>
      <c r="P499">
        <f t="shared" si="16"/>
        <v>2709</v>
      </c>
    </row>
    <row r="500" spans="1:16" ht="14.5" customHeight="1" x14ac:dyDescent="0.35">
      <c r="A500" s="2" t="s">
        <v>1071</v>
      </c>
      <c r="B500" s="2" t="s">
        <v>1071</v>
      </c>
      <c r="C500" s="2" t="s">
        <v>1072</v>
      </c>
      <c r="D500" s="2"/>
      <c r="E500" s="2"/>
      <c r="F500" s="3">
        <v>586</v>
      </c>
      <c r="G500" s="3">
        <v>100</v>
      </c>
      <c r="H500" s="2" t="s">
        <v>3134</v>
      </c>
      <c r="I500" s="2" t="s">
        <v>3148</v>
      </c>
      <c r="J500" s="2" t="s">
        <v>3159</v>
      </c>
      <c r="K500" s="2" t="s">
        <v>3164</v>
      </c>
      <c r="L500" s="2">
        <v>2008</v>
      </c>
      <c r="M500" s="2" t="s">
        <v>3059</v>
      </c>
      <c r="N500" s="2" t="s">
        <v>3109</v>
      </c>
      <c r="O500" s="19" t="str">
        <f t="shared" si="15"/>
        <v>400</v>
      </c>
      <c r="P500">
        <f t="shared" si="16"/>
        <v>586</v>
      </c>
    </row>
    <row r="501" spans="1:16" ht="14.5" customHeight="1" x14ac:dyDescent="0.35">
      <c r="A501" s="2" t="s">
        <v>1073</v>
      </c>
      <c r="B501" s="2" t="s">
        <v>1073</v>
      </c>
      <c r="C501" s="2" t="s">
        <v>1074</v>
      </c>
      <c r="D501" s="2"/>
      <c r="E501" s="2"/>
      <c r="F501" s="3">
        <v>13010</v>
      </c>
      <c r="G501" s="3">
        <v>100</v>
      </c>
      <c r="H501" s="2" t="s">
        <v>3134</v>
      </c>
      <c r="I501" s="2" t="s">
        <v>3148</v>
      </c>
      <c r="J501" s="2" t="s">
        <v>3159</v>
      </c>
      <c r="K501" s="2" t="s">
        <v>3164</v>
      </c>
      <c r="L501" s="2">
        <v>2008</v>
      </c>
      <c r="M501" s="2" t="s">
        <v>3059</v>
      </c>
      <c r="N501" s="2" t="s">
        <v>3109</v>
      </c>
      <c r="O501" s="19" t="str">
        <f t="shared" si="15"/>
        <v>400</v>
      </c>
      <c r="P501">
        <f t="shared" si="16"/>
        <v>13010</v>
      </c>
    </row>
    <row r="502" spans="1:16" ht="14.5" customHeight="1" x14ac:dyDescent="0.35">
      <c r="A502" s="2" t="s">
        <v>1075</v>
      </c>
      <c r="B502" s="2" t="s">
        <v>1075</v>
      </c>
      <c r="C502" s="2" t="s">
        <v>1076</v>
      </c>
      <c r="D502" s="2"/>
      <c r="E502" s="2"/>
      <c r="F502" s="3">
        <v>5059</v>
      </c>
      <c r="G502" s="3">
        <v>48</v>
      </c>
      <c r="H502" s="2" t="s">
        <v>3139</v>
      </c>
      <c r="I502" s="2" t="s">
        <v>3153</v>
      </c>
      <c r="J502" s="2" t="s">
        <v>3159</v>
      </c>
      <c r="K502" s="2" t="s">
        <v>3164</v>
      </c>
      <c r="L502" s="2">
        <v>2008</v>
      </c>
      <c r="M502" s="2" t="s">
        <v>3059</v>
      </c>
      <c r="N502" s="2" t="s">
        <v>3109</v>
      </c>
      <c r="O502" s="19" t="str">
        <f t="shared" si="15"/>
        <v>400</v>
      </c>
      <c r="P502">
        <f t="shared" si="16"/>
        <v>2428.3200000000002</v>
      </c>
    </row>
    <row r="503" spans="1:16" ht="14.5" customHeight="1" x14ac:dyDescent="0.35">
      <c r="A503" s="2" t="s">
        <v>1077</v>
      </c>
      <c r="B503" s="2" t="s">
        <v>1077</v>
      </c>
      <c r="C503" s="2" t="s">
        <v>1078</v>
      </c>
      <c r="D503" s="2"/>
      <c r="E503" s="2"/>
      <c r="F503" s="3">
        <v>322</v>
      </c>
      <c r="G503" s="3">
        <v>25</v>
      </c>
      <c r="H503" s="2" t="s">
        <v>3139</v>
      </c>
      <c r="I503" s="2" t="s">
        <v>3153</v>
      </c>
      <c r="J503" s="2" t="s">
        <v>3159</v>
      </c>
      <c r="K503" s="2" t="s">
        <v>3164</v>
      </c>
      <c r="L503" s="2">
        <v>2008</v>
      </c>
      <c r="M503" s="2" t="s">
        <v>3059</v>
      </c>
      <c r="N503" s="2" t="s">
        <v>3109</v>
      </c>
      <c r="O503" s="19" t="str">
        <f t="shared" si="15"/>
        <v>400</v>
      </c>
      <c r="P503">
        <f t="shared" si="16"/>
        <v>80.5</v>
      </c>
    </row>
    <row r="504" spans="1:16" ht="14.5" customHeight="1" x14ac:dyDescent="0.35">
      <c r="A504" s="2" t="s">
        <v>1079</v>
      </c>
      <c r="B504" s="2" t="s">
        <v>1079</v>
      </c>
      <c r="C504" s="2" t="s">
        <v>1080</v>
      </c>
      <c r="D504" s="2"/>
      <c r="E504" s="2"/>
      <c r="F504" s="3">
        <v>899</v>
      </c>
      <c r="G504" s="3">
        <v>20</v>
      </c>
      <c r="H504" s="2" t="s">
        <v>3130</v>
      </c>
      <c r="I504" s="2" t="s">
        <v>3144</v>
      </c>
      <c r="J504" s="2" t="s">
        <v>3159</v>
      </c>
      <c r="K504" s="2" t="s">
        <v>3164</v>
      </c>
      <c r="L504" s="2">
        <v>2008</v>
      </c>
      <c r="M504" s="2" t="s">
        <v>3059</v>
      </c>
      <c r="N504" s="2" t="s">
        <v>3109</v>
      </c>
      <c r="O504" s="19" t="str">
        <f t="shared" si="15"/>
        <v>400</v>
      </c>
      <c r="P504">
        <f t="shared" si="16"/>
        <v>179.8</v>
      </c>
    </row>
    <row r="505" spans="1:16" ht="14.5" customHeight="1" x14ac:dyDescent="0.35">
      <c r="A505" s="2" t="s">
        <v>1081</v>
      </c>
      <c r="B505" s="2" t="s">
        <v>1081</v>
      </c>
      <c r="C505" s="2" t="s">
        <v>1082</v>
      </c>
      <c r="D505" s="2"/>
      <c r="E505" s="2"/>
      <c r="F505" s="3">
        <v>577</v>
      </c>
      <c r="G505" s="3">
        <v>10</v>
      </c>
      <c r="H505" s="2" t="s">
        <v>3132</v>
      </c>
      <c r="I505" s="2" t="s">
        <v>3146</v>
      </c>
      <c r="J505" s="2" t="s">
        <v>3159</v>
      </c>
      <c r="K505" s="2" t="s">
        <v>3164</v>
      </c>
      <c r="L505" s="2">
        <v>2008</v>
      </c>
      <c r="M505" s="2" t="s">
        <v>3054</v>
      </c>
      <c r="N505" s="2" t="s">
        <v>3104</v>
      </c>
      <c r="O505" s="19" t="str">
        <f t="shared" si="15"/>
        <v>300</v>
      </c>
      <c r="P505">
        <f t="shared" si="16"/>
        <v>57.7</v>
      </c>
    </row>
    <row r="506" spans="1:16" ht="14.5" customHeight="1" x14ac:dyDescent="0.35">
      <c r="A506" s="2" t="s">
        <v>1083</v>
      </c>
      <c r="B506" s="2" t="s">
        <v>1083</v>
      </c>
      <c r="C506" s="2" t="s">
        <v>1084</v>
      </c>
      <c r="D506" s="2"/>
      <c r="E506" s="2"/>
      <c r="F506" s="3">
        <v>40536</v>
      </c>
      <c r="G506" s="3">
        <v>0.8</v>
      </c>
      <c r="H506" s="2" t="s">
        <v>3132</v>
      </c>
      <c r="I506" s="2" t="s">
        <v>3146</v>
      </c>
      <c r="J506" s="2" t="s">
        <v>3159</v>
      </c>
      <c r="K506" s="2" t="s">
        <v>3164</v>
      </c>
      <c r="L506" s="2">
        <v>2008</v>
      </c>
      <c r="M506" s="2" t="s">
        <v>3059</v>
      </c>
      <c r="N506" s="2" t="s">
        <v>3109</v>
      </c>
      <c r="O506" s="19" t="str">
        <f t="shared" si="15"/>
        <v>400</v>
      </c>
      <c r="P506">
        <f t="shared" si="16"/>
        <v>324.28800000000001</v>
      </c>
    </row>
    <row r="507" spans="1:16" ht="14.5" customHeight="1" x14ac:dyDescent="0.35">
      <c r="A507" s="2" t="s">
        <v>1085</v>
      </c>
      <c r="B507" s="2" t="s">
        <v>1085</v>
      </c>
      <c r="C507" s="2" t="s">
        <v>1086</v>
      </c>
      <c r="D507" s="2"/>
      <c r="E507" s="2"/>
      <c r="F507" s="3">
        <v>8834</v>
      </c>
      <c r="G507" s="3">
        <v>1</v>
      </c>
      <c r="H507" s="2" t="s">
        <v>3132</v>
      </c>
      <c r="I507" s="2" t="s">
        <v>3146</v>
      </c>
      <c r="J507" s="2" t="s">
        <v>3159</v>
      </c>
      <c r="K507" s="2" t="s">
        <v>3164</v>
      </c>
      <c r="L507" s="2">
        <v>2008</v>
      </c>
      <c r="M507" s="2" t="s">
        <v>3059</v>
      </c>
      <c r="N507" s="2" t="s">
        <v>3109</v>
      </c>
      <c r="O507" s="19" t="str">
        <f t="shared" si="15"/>
        <v>400</v>
      </c>
      <c r="P507">
        <f t="shared" si="16"/>
        <v>88.34</v>
      </c>
    </row>
    <row r="508" spans="1:16" ht="14.5" customHeight="1" x14ac:dyDescent="0.35">
      <c r="A508" s="2" t="s">
        <v>1087</v>
      </c>
      <c r="B508" s="2" t="s">
        <v>1087</v>
      </c>
      <c r="C508" s="2" t="s">
        <v>1088</v>
      </c>
      <c r="D508" s="2"/>
      <c r="E508" s="2"/>
      <c r="F508" s="3">
        <v>15534</v>
      </c>
      <c r="G508" s="3">
        <v>0.8</v>
      </c>
      <c r="H508" s="2" t="s">
        <v>3132</v>
      </c>
      <c r="I508" s="2" t="s">
        <v>3146</v>
      </c>
      <c r="J508" s="2" t="s">
        <v>3159</v>
      </c>
      <c r="K508" s="2" t="s">
        <v>3164</v>
      </c>
      <c r="L508" s="2">
        <v>2008</v>
      </c>
      <c r="M508" s="2" t="s">
        <v>3059</v>
      </c>
      <c r="N508" s="2" t="s">
        <v>3109</v>
      </c>
      <c r="O508" s="19" t="str">
        <f t="shared" si="15"/>
        <v>400</v>
      </c>
      <c r="P508">
        <f t="shared" si="16"/>
        <v>124.27200000000001</v>
      </c>
    </row>
    <row r="509" spans="1:16" ht="14.5" customHeight="1" x14ac:dyDescent="0.35">
      <c r="A509" s="2" t="s">
        <v>1090</v>
      </c>
      <c r="B509" s="2" t="s">
        <v>1090</v>
      </c>
      <c r="C509" s="2" t="s">
        <v>1091</v>
      </c>
      <c r="D509" s="2"/>
      <c r="E509" s="2"/>
      <c r="F509" s="3">
        <v>3020</v>
      </c>
      <c r="G509" s="3">
        <v>1</v>
      </c>
      <c r="H509" s="2" t="s">
        <v>3132</v>
      </c>
      <c r="I509" s="2" t="s">
        <v>3146</v>
      </c>
      <c r="J509" s="2" t="s">
        <v>3159</v>
      </c>
      <c r="K509" s="2" t="s">
        <v>3164</v>
      </c>
      <c r="L509" s="2">
        <v>2008</v>
      </c>
      <c r="M509" s="2" t="s">
        <v>3059</v>
      </c>
      <c r="N509" s="2" t="s">
        <v>3109</v>
      </c>
      <c r="O509" s="19" t="str">
        <f t="shared" si="15"/>
        <v>400</v>
      </c>
      <c r="P509">
        <f t="shared" si="16"/>
        <v>30.2</v>
      </c>
    </row>
    <row r="510" spans="1:16" ht="14.5" customHeight="1" x14ac:dyDescent="0.35">
      <c r="A510" s="2" t="s">
        <v>1092</v>
      </c>
      <c r="B510" s="2" t="s">
        <v>1092</v>
      </c>
      <c r="C510" s="2" t="s">
        <v>1093</v>
      </c>
      <c r="D510" s="2"/>
      <c r="E510" s="2"/>
      <c r="F510" s="3">
        <v>1005</v>
      </c>
      <c r="G510" s="3">
        <v>0.8</v>
      </c>
      <c r="H510" s="2" t="s">
        <v>3132</v>
      </c>
      <c r="I510" s="2" t="s">
        <v>3146</v>
      </c>
      <c r="J510" s="2" t="s">
        <v>3159</v>
      </c>
      <c r="K510" s="2" t="s">
        <v>3164</v>
      </c>
      <c r="L510" s="2">
        <v>2008</v>
      </c>
      <c r="M510" s="2" t="s">
        <v>3059</v>
      </c>
      <c r="N510" s="2" t="s">
        <v>3109</v>
      </c>
      <c r="O510" s="19" t="str">
        <f t="shared" si="15"/>
        <v>400</v>
      </c>
      <c r="P510">
        <f t="shared" si="16"/>
        <v>8.0399999999999991</v>
      </c>
    </row>
    <row r="511" spans="1:16" ht="14.5" customHeight="1" x14ac:dyDescent="0.35">
      <c r="A511" s="2" t="s">
        <v>1094</v>
      </c>
      <c r="B511" s="2" t="s">
        <v>1094</v>
      </c>
      <c r="C511" s="2" t="s">
        <v>1095</v>
      </c>
      <c r="D511" s="2"/>
      <c r="E511" s="2"/>
      <c r="F511" s="3">
        <v>12000</v>
      </c>
      <c r="G511" s="3">
        <v>1</v>
      </c>
      <c r="H511" s="2" t="s">
        <v>3132</v>
      </c>
      <c r="I511" s="2" t="s">
        <v>3146</v>
      </c>
      <c r="J511" s="2" t="s">
        <v>3159</v>
      </c>
      <c r="K511" s="2" t="s">
        <v>3164</v>
      </c>
      <c r="L511" s="2">
        <v>2008</v>
      </c>
      <c r="M511" s="2" t="s">
        <v>3059</v>
      </c>
      <c r="N511" s="2" t="s">
        <v>3109</v>
      </c>
      <c r="O511" s="19" t="str">
        <f t="shared" si="15"/>
        <v>400</v>
      </c>
      <c r="P511">
        <f t="shared" si="16"/>
        <v>120</v>
      </c>
    </row>
    <row r="512" spans="1:16" ht="14.5" customHeight="1" x14ac:dyDescent="0.35">
      <c r="A512" s="2" t="s">
        <v>1096</v>
      </c>
      <c r="B512" s="2" t="s">
        <v>1096</v>
      </c>
      <c r="C512" s="2" t="s">
        <v>1097</v>
      </c>
      <c r="D512" s="2"/>
      <c r="E512" s="2"/>
      <c r="F512" s="3">
        <v>1320</v>
      </c>
      <c r="G512" s="3">
        <v>1</v>
      </c>
      <c r="H512" s="2" t="s">
        <v>3130</v>
      </c>
      <c r="I512" s="2" t="s">
        <v>3144</v>
      </c>
      <c r="J512" s="2" t="s">
        <v>3159</v>
      </c>
      <c r="K512" s="2" t="s">
        <v>3164</v>
      </c>
      <c r="L512" s="2">
        <v>2008</v>
      </c>
      <c r="M512" s="2" t="s">
        <v>3059</v>
      </c>
      <c r="N512" s="2" t="s">
        <v>3109</v>
      </c>
      <c r="O512" s="19" t="str">
        <f t="shared" si="15"/>
        <v>400</v>
      </c>
      <c r="P512">
        <f t="shared" si="16"/>
        <v>13.2</v>
      </c>
    </row>
    <row r="513" spans="1:16" ht="14.5" customHeight="1" x14ac:dyDescent="0.35">
      <c r="A513" s="2" t="s">
        <v>1098</v>
      </c>
      <c r="B513" s="2" t="s">
        <v>1098</v>
      </c>
      <c r="C513" s="2" t="s">
        <v>1099</v>
      </c>
      <c r="D513" s="2"/>
      <c r="E513" s="2"/>
      <c r="F513" s="3">
        <v>17631</v>
      </c>
      <c r="G513" s="3">
        <v>100</v>
      </c>
      <c r="H513" s="2" t="s">
        <v>3130</v>
      </c>
      <c r="I513" s="2" t="s">
        <v>3144</v>
      </c>
      <c r="J513" s="2" t="s">
        <v>3159</v>
      </c>
      <c r="K513" s="2" t="s">
        <v>3164</v>
      </c>
      <c r="L513" s="2">
        <v>2008</v>
      </c>
      <c r="M513" s="2" t="s">
        <v>3059</v>
      </c>
      <c r="N513" s="2" t="s">
        <v>3109</v>
      </c>
      <c r="O513" s="19" t="str">
        <f t="shared" si="15"/>
        <v>400</v>
      </c>
      <c r="P513">
        <f t="shared" ref="P513:P568" si="17">F513*G513/100</f>
        <v>17631</v>
      </c>
    </row>
    <row r="514" spans="1:16" ht="14.5" customHeight="1" x14ac:dyDescent="0.35">
      <c r="A514" s="2" t="s">
        <v>1100</v>
      </c>
      <c r="B514" s="2" t="s">
        <v>1100</v>
      </c>
      <c r="C514" s="2" t="s">
        <v>1101</v>
      </c>
      <c r="D514" s="2"/>
      <c r="E514" s="2"/>
      <c r="F514" s="3">
        <v>100</v>
      </c>
      <c r="G514" s="3">
        <v>100</v>
      </c>
      <c r="H514" s="2" t="s">
        <v>3136</v>
      </c>
      <c r="I514" s="2" t="s">
        <v>3150</v>
      </c>
      <c r="J514" s="2" t="s">
        <v>3159</v>
      </c>
      <c r="K514" s="2" t="s">
        <v>3164</v>
      </c>
      <c r="L514" s="2">
        <v>2008</v>
      </c>
      <c r="M514" s="2" t="s">
        <v>3041</v>
      </c>
      <c r="N514" s="2" t="s">
        <v>3095</v>
      </c>
      <c r="O514" s="19" t="str">
        <f t="shared" si="15"/>
        <v>200</v>
      </c>
      <c r="P514">
        <f t="shared" si="17"/>
        <v>100</v>
      </c>
    </row>
    <row r="515" spans="1:16" ht="14.5" customHeight="1" x14ac:dyDescent="0.35">
      <c r="A515" s="2" t="s">
        <v>1102</v>
      </c>
      <c r="B515" s="2" t="s">
        <v>1102</v>
      </c>
      <c r="C515" s="2" t="s">
        <v>1103</v>
      </c>
      <c r="D515" s="2"/>
      <c r="E515" s="2"/>
      <c r="F515" s="3">
        <v>1103</v>
      </c>
      <c r="G515" s="3">
        <v>7</v>
      </c>
      <c r="H515" s="2" t="s">
        <v>3130</v>
      </c>
      <c r="I515" s="2" t="s">
        <v>3144</v>
      </c>
      <c r="J515" s="2" t="s">
        <v>3159</v>
      </c>
      <c r="K515" s="2" t="s">
        <v>3164</v>
      </c>
      <c r="L515" s="2">
        <v>2008</v>
      </c>
      <c r="M515" s="2" t="s">
        <v>3059</v>
      </c>
      <c r="N515" s="2" t="s">
        <v>3109</v>
      </c>
      <c r="O515" s="19" t="str">
        <f t="shared" ref="O515:O578" si="18">LEFT(N515,1) &amp; "00"</f>
        <v>400</v>
      </c>
      <c r="P515">
        <f t="shared" si="17"/>
        <v>77.209999999999994</v>
      </c>
    </row>
    <row r="516" spans="1:16" ht="14.5" customHeight="1" x14ac:dyDescent="0.35">
      <c r="A516" s="2" t="s">
        <v>1104</v>
      </c>
      <c r="B516" s="2" t="s">
        <v>1104</v>
      </c>
      <c r="C516" s="2" t="s">
        <v>1105</v>
      </c>
      <c r="D516" s="2"/>
      <c r="E516" s="2"/>
      <c r="F516" s="3">
        <v>2347</v>
      </c>
      <c r="G516" s="3">
        <v>20</v>
      </c>
      <c r="H516" s="2" t="s">
        <v>3130</v>
      </c>
      <c r="I516" s="2" t="s">
        <v>3144</v>
      </c>
      <c r="J516" s="2" t="s">
        <v>3159</v>
      </c>
      <c r="K516" s="2" t="s">
        <v>3164</v>
      </c>
      <c r="L516" s="2">
        <v>2008</v>
      </c>
      <c r="M516" s="2" t="s">
        <v>3059</v>
      </c>
      <c r="N516" s="2" t="s">
        <v>3109</v>
      </c>
      <c r="O516" s="19" t="str">
        <f t="shared" si="18"/>
        <v>400</v>
      </c>
      <c r="P516">
        <f t="shared" si="17"/>
        <v>469.4</v>
      </c>
    </row>
    <row r="517" spans="1:16" ht="14.5" customHeight="1" x14ac:dyDescent="0.35">
      <c r="A517" s="2" t="s">
        <v>1106</v>
      </c>
      <c r="B517" s="2" t="s">
        <v>1106</v>
      </c>
      <c r="C517" s="2" t="s">
        <v>1107</v>
      </c>
      <c r="D517" s="2"/>
      <c r="E517" s="2"/>
      <c r="F517" s="3">
        <v>182</v>
      </c>
      <c r="G517" s="3">
        <v>100</v>
      </c>
      <c r="H517" s="2" t="s">
        <v>3130</v>
      </c>
      <c r="I517" s="2" t="s">
        <v>3144</v>
      </c>
      <c r="J517" s="2" t="s">
        <v>3159</v>
      </c>
      <c r="K517" s="2" t="s">
        <v>3164</v>
      </c>
      <c r="L517" s="2">
        <v>2008</v>
      </c>
      <c r="M517" s="2" t="s">
        <v>3059</v>
      </c>
      <c r="N517" s="2" t="s">
        <v>3109</v>
      </c>
      <c r="O517" s="19" t="str">
        <f t="shared" si="18"/>
        <v>400</v>
      </c>
      <c r="P517">
        <f t="shared" si="17"/>
        <v>182</v>
      </c>
    </row>
    <row r="518" spans="1:16" ht="14.5" customHeight="1" x14ac:dyDescent="0.35">
      <c r="A518" s="2" t="s">
        <v>1108</v>
      </c>
      <c r="B518" s="2" t="s">
        <v>1108</v>
      </c>
      <c r="C518" s="2" t="s">
        <v>1109</v>
      </c>
      <c r="D518" s="2"/>
      <c r="E518" s="2"/>
      <c r="F518" s="3">
        <v>124</v>
      </c>
      <c r="G518" s="3">
        <v>59</v>
      </c>
      <c r="H518" s="2" t="s">
        <v>3130</v>
      </c>
      <c r="I518" s="2" t="s">
        <v>3144</v>
      </c>
      <c r="J518" s="2" t="s">
        <v>3159</v>
      </c>
      <c r="K518" s="2" t="s">
        <v>3164</v>
      </c>
      <c r="L518" s="2">
        <v>2008</v>
      </c>
      <c r="M518" s="2" t="s">
        <v>3059</v>
      </c>
      <c r="N518" s="2" t="s">
        <v>3109</v>
      </c>
      <c r="O518" s="19" t="str">
        <f t="shared" si="18"/>
        <v>400</v>
      </c>
      <c r="P518">
        <f t="shared" si="17"/>
        <v>73.16</v>
      </c>
    </row>
    <row r="519" spans="1:16" ht="14.5" customHeight="1" x14ac:dyDescent="0.35">
      <c r="A519" s="2" t="s">
        <v>1110</v>
      </c>
      <c r="B519" s="2" t="s">
        <v>1110</v>
      </c>
      <c r="C519" s="2" t="s">
        <v>1111</v>
      </c>
      <c r="D519" s="2"/>
      <c r="E519" s="2"/>
      <c r="F519" s="3">
        <v>898</v>
      </c>
      <c r="G519" s="3">
        <v>20</v>
      </c>
      <c r="H519" s="2" t="s">
        <v>3136</v>
      </c>
      <c r="I519" s="2" t="s">
        <v>3150</v>
      </c>
      <c r="J519" s="2" t="s">
        <v>3159</v>
      </c>
      <c r="K519" s="2" t="s">
        <v>3164</v>
      </c>
      <c r="L519" s="2">
        <v>2008</v>
      </c>
      <c r="M519" s="2" t="s">
        <v>3041</v>
      </c>
      <c r="N519" s="2" t="s">
        <v>3095</v>
      </c>
      <c r="O519" s="19" t="str">
        <f t="shared" si="18"/>
        <v>200</v>
      </c>
      <c r="P519">
        <f t="shared" si="17"/>
        <v>179.6</v>
      </c>
    </row>
    <row r="520" spans="1:16" ht="14.5" customHeight="1" x14ac:dyDescent="0.35">
      <c r="A520" s="2" t="s">
        <v>1112</v>
      </c>
      <c r="B520" s="2" t="s">
        <v>1113</v>
      </c>
      <c r="C520" s="2" t="s">
        <v>1114</v>
      </c>
      <c r="D520" s="2"/>
      <c r="E520" s="2"/>
      <c r="F520" s="3">
        <v>2065</v>
      </c>
      <c r="G520" s="3">
        <v>100</v>
      </c>
      <c r="H520" s="2" t="s">
        <v>3134</v>
      </c>
      <c r="I520" s="2" t="s">
        <v>3148</v>
      </c>
      <c r="J520" s="2" t="s">
        <v>3157</v>
      </c>
      <c r="K520" s="2" t="s">
        <v>3165</v>
      </c>
      <c r="L520" s="2">
        <v>2009</v>
      </c>
      <c r="M520" s="2" t="s">
        <v>3059</v>
      </c>
      <c r="N520" s="2" t="s">
        <v>3109</v>
      </c>
      <c r="O520" s="19" t="str">
        <f t="shared" si="18"/>
        <v>400</v>
      </c>
      <c r="P520">
        <f t="shared" si="17"/>
        <v>2065</v>
      </c>
    </row>
    <row r="521" spans="1:16" ht="14.5" customHeight="1" x14ac:dyDescent="0.35">
      <c r="A521" s="2" t="s">
        <v>1</v>
      </c>
      <c r="B521" s="2" t="s">
        <v>2</v>
      </c>
      <c r="C521" s="2" t="s">
        <v>3</v>
      </c>
      <c r="D521" s="2"/>
      <c r="E521" s="2"/>
      <c r="F521" s="3">
        <v>52</v>
      </c>
      <c r="G521" s="3">
        <v>100</v>
      </c>
      <c r="H521" s="2" t="s">
        <v>3134</v>
      </c>
      <c r="I521" s="2" t="s">
        <v>3148</v>
      </c>
      <c r="J521" s="2" t="s">
        <v>3157</v>
      </c>
      <c r="K521" s="2" t="s">
        <v>3165</v>
      </c>
      <c r="L521" s="2">
        <v>2009</v>
      </c>
      <c r="M521" s="2" t="s">
        <v>3059</v>
      </c>
      <c r="N521" s="2" t="s">
        <v>3109</v>
      </c>
      <c r="O521" s="19" t="str">
        <f t="shared" si="18"/>
        <v>400</v>
      </c>
      <c r="P521">
        <f t="shared" si="17"/>
        <v>52</v>
      </c>
    </row>
    <row r="522" spans="1:16" ht="14.5" customHeight="1" x14ac:dyDescent="0.35">
      <c r="A522" s="2" t="s">
        <v>4</v>
      </c>
      <c r="B522" s="2" t="s">
        <v>5</v>
      </c>
      <c r="C522" s="2" t="s">
        <v>6</v>
      </c>
      <c r="D522" s="2"/>
      <c r="E522" s="2"/>
      <c r="F522" s="3">
        <v>2009</v>
      </c>
      <c r="G522" s="3">
        <v>100</v>
      </c>
      <c r="H522" s="2" t="s">
        <v>3134</v>
      </c>
      <c r="I522" s="2" t="s">
        <v>3148</v>
      </c>
      <c r="J522" s="2" t="s">
        <v>3157</v>
      </c>
      <c r="K522" s="2" t="s">
        <v>3165</v>
      </c>
      <c r="L522" s="2">
        <v>2009</v>
      </c>
      <c r="M522" s="2" t="s">
        <v>3059</v>
      </c>
      <c r="N522" s="2" t="s">
        <v>3109</v>
      </c>
      <c r="O522" s="19" t="str">
        <f t="shared" si="18"/>
        <v>400</v>
      </c>
      <c r="P522">
        <f t="shared" si="17"/>
        <v>2009</v>
      </c>
    </row>
    <row r="523" spans="1:16" ht="14.5" customHeight="1" x14ac:dyDescent="0.35">
      <c r="A523" s="2" t="s">
        <v>7</v>
      </c>
      <c r="B523" s="2" t="s">
        <v>8</v>
      </c>
      <c r="C523" s="2" t="s">
        <v>9</v>
      </c>
      <c r="D523" s="2"/>
      <c r="E523" s="2"/>
      <c r="F523" s="3">
        <v>4874</v>
      </c>
      <c r="G523" s="3">
        <v>100</v>
      </c>
      <c r="H523" s="2" t="s">
        <v>3134</v>
      </c>
      <c r="I523" s="2" t="s">
        <v>3148</v>
      </c>
      <c r="J523" s="2" t="s">
        <v>3157</v>
      </c>
      <c r="K523" s="2" t="s">
        <v>3165</v>
      </c>
      <c r="L523" s="2">
        <v>2009</v>
      </c>
      <c r="M523" s="2" t="s">
        <v>3059</v>
      </c>
      <c r="N523" s="2" t="s">
        <v>3109</v>
      </c>
      <c r="O523" s="19" t="str">
        <f t="shared" si="18"/>
        <v>400</v>
      </c>
      <c r="P523">
        <f t="shared" si="17"/>
        <v>4874</v>
      </c>
    </row>
    <row r="524" spans="1:16" ht="14.5" customHeight="1" x14ac:dyDescent="0.35">
      <c r="A524" s="2" t="s">
        <v>10</v>
      </c>
      <c r="B524" s="2" t="s">
        <v>11</v>
      </c>
      <c r="C524" s="2" t="s">
        <v>12</v>
      </c>
      <c r="D524" s="2"/>
      <c r="E524" s="2"/>
      <c r="F524" s="3">
        <v>5109</v>
      </c>
      <c r="G524" s="3">
        <v>100</v>
      </c>
      <c r="H524" s="2" t="s">
        <v>3134</v>
      </c>
      <c r="I524" s="2" t="s">
        <v>3148</v>
      </c>
      <c r="J524" s="2" t="s">
        <v>3157</v>
      </c>
      <c r="K524" s="2" t="s">
        <v>3165</v>
      </c>
      <c r="L524" s="2">
        <v>2009</v>
      </c>
      <c r="M524" s="2" t="s">
        <v>3070</v>
      </c>
      <c r="N524" s="2" t="s">
        <v>3119</v>
      </c>
      <c r="O524" s="19" t="str">
        <f t="shared" si="18"/>
        <v>600</v>
      </c>
      <c r="P524">
        <f t="shared" si="17"/>
        <v>5109</v>
      </c>
    </row>
    <row r="525" spans="1:16" ht="14.5" customHeight="1" x14ac:dyDescent="0.35">
      <c r="A525" s="2" t="s">
        <v>13</v>
      </c>
      <c r="B525" s="2" t="s">
        <v>14</v>
      </c>
      <c r="C525" s="2" t="s">
        <v>15</v>
      </c>
      <c r="D525" s="2"/>
      <c r="E525" s="2"/>
      <c r="F525" s="3">
        <v>882</v>
      </c>
      <c r="G525" s="3">
        <v>100</v>
      </c>
      <c r="H525" s="2" t="s">
        <v>3134</v>
      </c>
      <c r="I525" s="2" t="s">
        <v>3148</v>
      </c>
      <c r="J525" s="2" t="s">
        <v>3157</v>
      </c>
      <c r="K525" s="2" t="s">
        <v>3165</v>
      </c>
      <c r="L525" s="2">
        <v>2009</v>
      </c>
      <c r="M525" s="2" t="s">
        <v>3059</v>
      </c>
      <c r="N525" s="2" t="s">
        <v>3109</v>
      </c>
      <c r="O525" s="19" t="str">
        <f t="shared" si="18"/>
        <v>400</v>
      </c>
      <c r="P525">
        <f t="shared" si="17"/>
        <v>882</v>
      </c>
    </row>
    <row r="526" spans="1:16" ht="14.5" customHeight="1" x14ac:dyDescent="0.35">
      <c r="A526" s="2" t="s">
        <v>1115</v>
      </c>
      <c r="B526" s="2" t="s">
        <v>20</v>
      </c>
      <c r="C526" s="2" t="s">
        <v>21</v>
      </c>
      <c r="D526" s="2"/>
      <c r="E526" s="2"/>
      <c r="F526" s="3">
        <v>4633</v>
      </c>
      <c r="G526" s="3">
        <v>100</v>
      </c>
      <c r="H526" s="2" t="s">
        <v>3134</v>
      </c>
      <c r="I526" s="2" t="s">
        <v>3148</v>
      </c>
      <c r="J526" s="2" t="s">
        <v>3157</v>
      </c>
      <c r="K526" s="2" t="s">
        <v>3165</v>
      </c>
      <c r="L526" s="2">
        <v>2009</v>
      </c>
      <c r="M526" s="2" t="s">
        <v>3059</v>
      </c>
      <c r="N526" s="2" t="s">
        <v>3109</v>
      </c>
      <c r="O526" s="19" t="str">
        <f t="shared" si="18"/>
        <v>400</v>
      </c>
      <c r="P526">
        <f t="shared" si="17"/>
        <v>4633</v>
      </c>
    </row>
    <row r="527" spans="1:16" ht="14.5" customHeight="1" x14ac:dyDescent="0.35">
      <c r="A527" s="2" t="s">
        <v>22</v>
      </c>
      <c r="B527" s="2" t="s">
        <v>23</v>
      </c>
      <c r="C527" s="2" t="s">
        <v>24</v>
      </c>
      <c r="D527" s="2"/>
      <c r="E527" s="2"/>
      <c r="F527" s="3">
        <v>4015</v>
      </c>
      <c r="G527" s="3">
        <v>100</v>
      </c>
      <c r="H527" s="2" t="s">
        <v>3134</v>
      </c>
      <c r="I527" s="2" t="s">
        <v>3148</v>
      </c>
      <c r="J527" s="2" t="s">
        <v>3157</v>
      </c>
      <c r="K527" s="2" t="s">
        <v>3165</v>
      </c>
      <c r="L527" s="2">
        <v>2009</v>
      </c>
      <c r="M527" s="2" t="s">
        <v>3072</v>
      </c>
      <c r="N527" s="2" t="s">
        <v>3121</v>
      </c>
      <c r="O527" s="19" t="str">
        <f t="shared" si="18"/>
        <v>600</v>
      </c>
      <c r="P527">
        <f t="shared" si="17"/>
        <v>4015</v>
      </c>
    </row>
    <row r="528" spans="1:16" ht="14.5" customHeight="1" x14ac:dyDescent="0.35">
      <c r="A528" s="2" t="s">
        <v>25</v>
      </c>
      <c r="B528" s="2" t="s">
        <v>26</v>
      </c>
      <c r="C528" s="2" t="s">
        <v>27</v>
      </c>
      <c r="D528" s="2"/>
      <c r="E528" s="2"/>
      <c r="F528" s="3">
        <v>2803</v>
      </c>
      <c r="G528" s="3">
        <v>100</v>
      </c>
      <c r="H528" s="2" t="s">
        <v>3141</v>
      </c>
      <c r="I528" s="2" t="s">
        <v>3155</v>
      </c>
      <c r="J528" s="2" t="s">
        <v>3157</v>
      </c>
      <c r="K528" s="2" t="s">
        <v>3165</v>
      </c>
      <c r="L528" s="2">
        <v>2009</v>
      </c>
      <c r="M528" s="2" t="s">
        <v>3059</v>
      </c>
      <c r="N528" s="2" t="s">
        <v>3109</v>
      </c>
      <c r="O528" s="19" t="str">
        <f t="shared" si="18"/>
        <v>400</v>
      </c>
      <c r="P528">
        <f t="shared" si="17"/>
        <v>2803</v>
      </c>
    </row>
    <row r="529" spans="1:16" ht="14.5" customHeight="1" x14ac:dyDescent="0.35">
      <c r="A529" s="2" t="s">
        <v>28</v>
      </c>
      <c r="B529" s="2" t="s">
        <v>29</v>
      </c>
      <c r="C529" s="2" t="s">
        <v>30</v>
      </c>
      <c r="D529" s="2"/>
      <c r="E529" s="2"/>
      <c r="F529" s="3">
        <v>28</v>
      </c>
      <c r="G529" s="3">
        <v>100</v>
      </c>
      <c r="H529" s="2" t="s">
        <v>3141</v>
      </c>
      <c r="I529" s="2" t="s">
        <v>3155</v>
      </c>
      <c r="J529" s="2" t="s">
        <v>3157</v>
      </c>
      <c r="K529" s="2" t="s">
        <v>3165</v>
      </c>
      <c r="L529" s="2">
        <v>2009</v>
      </c>
      <c r="M529" s="2" t="s">
        <v>3059</v>
      </c>
      <c r="N529" s="2" t="s">
        <v>3109</v>
      </c>
      <c r="O529" s="19" t="str">
        <f t="shared" si="18"/>
        <v>400</v>
      </c>
      <c r="P529">
        <f t="shared" si="17"/>
        <v>28</v>
      </c>
    </row>
    <row r="530" spans="1:16" ht="14.5" customHeight="1" x14ac:dyDescent="0.35">
      <c r="A530" s="2" t="s">
        <v>31</v>
      </c>
      <c r="B530" s="2" t="s">
        <v>32</v>
      </c>
      <c r="C530" s="2" t="s">
        <v>33</v>
      </c>
      <c r="D530" s="2"/>
      <c r="E530" s="2"/>
      <c r="F530" s="3">
        <v>1478</v>
      </c>
      <c r="G530" s="3">
        <v>100</v>
      </c>
      <c r="H530" s="2" t="s">
        <v>3141</v>
      </c>
      <c r="I530" s="2" t="s">
        <v>3155</v>
      </c>
      <c r="J530" s="2" t="s">
        <v>3157</v>
      </c>
      <c r="K530" s="2" t="s">
        <v>3165</v>
      </c>
      <c r="L530" s="2">
        <v>2009</v>
      </c>
      <c r="M530" s="2" t="s">
        <v>3059</v>
      </c>
      <c r="N530" s="2" t="s">
        <v>3109</v>
      </c>
      <c r="O530" s="19" t="str">
        <f t="shared" si="18"/>
        <v>400</v>
      </c>
      <c r="P530">
        <f t="shared" si="17"/>
        <v>1478</v>
      </c>
    </row>
    <row r="531" spans="1:16" ht="14.5" customHeight="1" x14ac:dyDescent="0.35">
      <c r="A531" s="2" t="s">
        <v>34</v>
      </c>
      <c r="B531" s="2" t="s">
        <v>35</v>
      </c>
      <c r="C531" s="2" t="s">
        <v>36</v>
      </c>
      <c r="D531" s="2"/>
      <c r="E531" s="2"/>
      <c r="F531" s="3">
        <v>932</v>
      </c>
      <c r="G531" s="3">
        <v>100</v>
      </c>
      <c r="H531" s="2" t="s">
        <v>3134</v>
      </c>
      <c r="I531" s="2" t="s">
        <v>3148</v>
      </c>
      <c r="J531" s="2" t="s">
        <v>3157</v>
      </c>
      <c r="K531" s="2" t="s">
        <v>3165</v>
      </c>
      <c r="L531" s="2">
        <v>2009</v>
      </c>
      <c r="M531" s="2" t="s">
        <v>3059</v>
      </c>
      <c r="N531" s="2" t="s">
        <v>3109</v>
      </c>
      <c r="O531" s="19" t="str">
        <f t="shared" si="18"/>
        <v>400</v>
      </c>
      <c r="P531">
        <f t="shared" si="17"/>
        <v>932</v>
      </c>
    </row>
    <row r="532" spans="1:16" ht="14.5" customHeight="1" x14ac:dyDescent="0.35">
      <c r="A532" s="2" t="s">
        <v>37</v>
      </c>
      <c r="B532" s="2" t="s">
        <v>38</v>
      </c>
      <c r="C532" s="2" t="s">
        <v>39</v>
      </c>
      <c r="D532" s="2"/>
      <c r="E532" s="2"/>
      <c r="F532" s="3">
        <v>136</v>
      </c>
      <c r="G532" s="3">
        <v>100</v>
      </c>
      <c r="H532" s="2" t="s">
        <v>3141</v>
      </c>
      <c r="I532" s="2" t="s">
        <v>3155</v>
      </c>
      <c r="J532" s="2" t="s">
        <v>3157</v>
      </c>
      <c r="K532" s="2" t="s">
        <v>3165</v>
      </c>
      <c r="L532" s="2">
        <v>2009</v>
      </c>
      <c r="M532" s="2" t="s">
        <v>3059</v>
      </c>
      <c r="N532" s="2" t="s">
        <v>3109</v>
      </c>
      <c r="O532" s="19" t="str">
        <f t="shared" si="18"/>
        <v>400</v>
      </c>
      <c r="P532">
        <f t="shared" si="17"/>
        <v>136</v>
      </c>
    </row>
    <row r="533" spans="1:16" ht="14.5" customHeight="1" x14ac:dyDescent="0.35">
      <c r="A533" s="2" t="s">
        <v>40</v>
      </c>
      <c r="B533" s="2" t="s">
        <v>41</v>
      </c>
      <c r="C533" s="2" t="s">
        <v>42</v>
      </c>
      <c r="D533" s="2"/>
      <c r="E533" s="2"/>
      <c r="F533" s="3">
        <v>209</v>
      </c>
      <c r="G533" s="3">
        <v>100</v>
      </c>
      <c r="H533" s="2" t="s">
        <v>3141</v>
      </c>
      <c r="I533" s="2" t="s">
        <v>3155</v>
      </c>
      <c r="J533" s="2" t="s">
        <v>3157</v>
      </c>
      <c r="K533" s="2" t="s">
        <v>3165</v>
      </c>
      <c r="L533" s="2">
        <v>2009</v>
      </c>
      <c r="M533" s="2" t="s">
        <v>3059</v>
      </c>
      <c r="N533" s="2" t="s">
        <v>3109</v>
      </c>
      <c r="O533" s="19" t="str">
        <f t="shared" si="18"/>
        <v>400</v>
      </c>
      <c r="P533">
        <f t="shared" si="17"/>
        <v>209</v>
      </c>
    </row>
    <row r="534" spans="1:16" ht="14.5" customHeight="1" x14ac:dyDescent="0.35">
      <c r="A534" s="2" t="s">
        <v>137</v>
      </c>
      <c r="B534" s="2" t="s">
        <v>137</v>
      </c>
      <c r="C534" s="2" t="s">
        <v>138</v>
      </c>
      <c r="D534" s="2"/>
      <c r="E534" s="2"/>
      <c r="F534" s="3">
        <v>36068</v>
      </c>
      <c r="G534" s="3">
        <v>2</v>
      </c>
      <c r="H534" s="2" t="s">
        <v>3137</v>
      </c>
      <c r="I534" s="2" t="s">
        <v>3151</v>
      </c>
      <c r="J534" s="2" t="s">
        <v>3158</v>
      </c>
      <c r="K534" s="2" t="s">
        <v>3166</v>
      </c>
      <c r="L534" s="2">
        <v>2009</v>
      </c>
      <c r="M534" s="2" t="s">
        <v>3056</v>
      </c>
      <c r="N534" s="2" t="s">
        <v>3106</v>
      </c>
      <c r="O534" s="19" t="str">
        <f t="shared" si="18"/>
        <v>300</v>
      </c>
      <c r="P534">
        <f t="shared" si="17"/>
        <v>721.36</v>
      </c>
    </row>
    <row r="535" spans="1:16" ht="14.5" customHeight="1" x14ac:dyDescent="0.35">
      <c r="A535" s="2" t="s">
        <v>159</v>
      </c>
      <c r="B535" s="2" t="s">
        <v>159</v>
      </c>
      <c r="C535" s="2" t="s">
        <v>160</v>
      </c>
      <c r="D535" s="2"/>
      <c r="E535" s="2"/>
      <c r="F535" s="3">
        <v>41</v>
      </c>
      <c r="G535" s="3">
        <v>15</v>
      </c>
      <c r="H535" s="2" t="s">
        <v>3135</v>
      </c>
      <c r="I535" s="2" t="s">
        <v>3149</v>
      </c>
      <c r="J535" s="2" t="s">
        <v>3158</v>
      </c>
      <c r="K535" s="2" t="s">
        <v>3166</v>
      </c>
      <c r="L535" s="2">
        <v>2009</v>
      </c>
      <c r="M535" s="2" t="s">
        <v>3058</v>
      </c>
      <c r="N535" s="2" t="s">
        <v>3108</v>
      </c>
      <c r="O535" s="19" t="str">
        <f t="shared" si="18"/>
        <v>300</v>
      </c>
      <c r="P535">
        <f t="shared" si="17"/>
        <v>6.15</v>
      </c>
    </row>
    <row r="536" spans="1:16" ht="14.5" customHeight="1" x14ac:dyDescent="0.35">
      <c r="A536" s="2" t="s">
        <v>113</v>
      </c>
      <c r="B536" s="2" t="s">
        <v>113</v>
      </c>
      <c r="C536" s="2" t="s">
        <v>114</v>
      </c>
      <c r="D536" s="2"/>
      <c r="E536" s="2"/>
      <c r="F536" s="3">
        <v>34</v>
      </c>
      <c r="G536" s="3">
        <v>55</v>
      </c>
      <c r="H536" s="2" t="s">
        <v>3135</v>
      </c>
      <c r="I536" s="2" t="s">
        <v>3149</v>
      </c>
      <c r="J536" s="2" t="s">
        <v>3158</v>
      </c>
      <c r="K536" s="2" t="s">
        <v>3166</v>
      </c>
      <c r="L536" s="2">
        <v>2009</v>
      </c>
      <c r="M536" s="2" t="s">
        <v>3054</v>
      </c>
      <c r="N536" s="2" t="s">
        <v>3104</v>
      </c>
      <c r="O536" s="19" t="str">
        <f t="shared" si="18"/>
        <v>300</v>
      </c>
      <c r="P536">
        <f t="shared" si="17"/>
        <v>18.7</v>
      </c>
    </row>
    <row r="537" spans="1:16" ht="14.5" customHeight="1" x14ac:dyDescent="0.35">
      <c r="A537" s="2" t="s">
        <v>103</v>
      </c>
      <c r="B537" s="2" t="s">
        <v>103</v>
      </c>
      <c r="C537" s="2" t="s">
        <v>104</v>
      </c>
      <c r="D537" s="2"/>
      <c r="E537" s="2"/>
      <c r="F537" s="3">
        <v>115</v>
      </c>
      <c r="G537" s="3">
        <v>25</v>
      </c>
      <c r="H537" s="2" t="s">
        <v>3135</v>
      </c>
      <c r="I537" s="2" t="s">
        <v>3149</v>
      </c>
      <c r="J537" s="2" t="s">
        <v>3158</v>
      </c>
      <c r="K537" s="2" t="s">
        <v>3166</v>
      </c>
      <c r="L537" s="2">
        <v>2009</v>
      </c>
      <c r="M537" s="2" t="s">
        <v>3043</v>
      </c>
      <c r="N537" s="2" t="s">
        <v>3097</v>
      </c>
      <c r="O537" s="19" t="str">
        <f t="shared" si="18"/>
        <v>200</v>
      </c>
      <c r="P537">
        <f t="shared" si="17"/>
        <v>28.75</v>
      </c>
    </row>
    <row r="538" spans="1:16" ht="14.5" customHeight="1" x14ac:dyDescent="0.35">
      <c r="A538" s="2" t="s">
        <v>180</v>
      </c>
      <c r="B538" s="2" t="s">
        <v>180</v>
      </c>
      <c r="C538" s="2" t="s">
        <v>181</v>
      </c>
      <c r="D538" s="2"/>
      <c r="E538" s="2"/>
      <c r="F538" s="3">
        <v>753</v>
      </c>
      <c r="G538" s="3">
        <v>5</v>
      </c>
      <c r="H538" s="2" t="s">
        <v>3135</v>
      </c>
      <c r="I538" s="2" t="s">
        <v>3149</v>
      </c>
      <c r="J538" s="2" t="s">
        <v>3158</v>
      </c>
      <c r="K538" s="2" t="s">
        <v>3166</v>
      </c>
      <c r="L538" s="2">
        <v>2009</v>
      </c>
      <c r="M538" s="2" t="s">
        <v>3058</v>
      </c>
      <c r="N538" s="2" t="s">
        <v>3108</v>
      </c>
      <c r="O538" s="19" t="str">
        <f t="shared" si="18"/>
        <v>300</v>
      </c>
      <c r="P538">
        <f t="shared" si="17"/>
        <v>37.65</v>
      </c>
    </row>
    <row r="539" spans="1:16" ht="14.5" customHeight="1" x14ac:dyDescent="0.35">
      <c r="A539" s="2" t="s">
        <v>101</v>
      </c>
      <c r="B539" s="2" t="s">
        <v>101</v>
      </c>
      <c r="C539" s="2" t="s">
        <v>102</v>
      </c>
      <c r="D539" s="2"/>
      <c r="E539" s="2"/>
      <c r="F539" s="3">
        <v>887</v>
      </c>
      <c r="G539" s="3">
        <v>10</v>
      </c>
      <c r="H539" s="2" t="s">
        <v>3135</v>
      </c>
      <c r="I539" s="2" t="s">
        <v>3149</v>
      </c>
      <c r="J539" s="2" t="s">
        <v>3158</v>
      </c>
      <c r="K539" s="2" t="s">
        <v>3166</v>
      </c>
      <c r="L539" s="2">
        <v>2009</v>
      </c>
      <c r="M539" s="2" t="s">
        <v>3041</v>
      </c>
      <c r="N539" s="2" t="s">
        <v>3095</v>
      </c>
      <c r="O539" s="19" t="str">
        <f t="shared" si="18"/>
        <v>200</v>
      </c>
      <c r="P539">
        <f t="shared" si="17"/>
        <v>88.7</v>
      </c>
    </row>
    <row r="540" spans="1:16" ht="14.5" customHeight="1" x14ac:dyDescent="0.35">
      <c r="A540" s="2" t="s">
        <v>111</v>
      </c>
      <c r="B540" s="2" t="s">
        <v>111</v>
      </c>
      <c r="C540" s="2" t="s">
        <v>112</v>
      </c>
      <c r="D540" s="2"/>
      <c r="E540" s="2"/>
      <c r="F540" s="3">
        <v>187236</v>
      </c>
      <c r="G540" s="3">
        <v>1</v>
      </c>
      <c r="H540" s="2" t="s">
        <v>3135</v>
      </c>
      <c r="I540" s="2" t="s">
        <v>3149</v>
      </c>
      <c r="J540" s="2" t="s">
        <v>3158</v>
      </c>
      <c r="K540" s="2" t="s">
        <v>3166</v>
      </c>
      <c r="L540" s="2">
        <v>2009</v>
      </c>
      <c r="M540" s="2" t="s">
        <v>3053</v>
      </c>
      <c r="N540" s="2" t="s">
        <v>3103</v>
      </c>
      <c r="O540" s="19" t="str">
        <f t="shared" si="18"/>
        <v>300</v>
      </c>
      <c r="P540">
        <f t="shared" si="17"/>
        <v>1872.36</v>
      </c>
    </row>
    <row r="541" spans="1:16" ht="14.5" customHeight="1" x14ac:dyDescent="0.35">
      <c r="A541" s="2" t="s">
        <v>173</v>
      </c>
      <c r="B541" s="2" t="s">
        <v>173</v>
      </c>
      <c r="C541" s="2" t="s">
        <v>174</v>
      </c>
      <c r="D541" s="2"/>
      <c r="E541" s="2"/>
      <c r="F541" s="3">
        <v>328</v>
      </c>
      <c r="G541" s="3">
        <v>55</v>
      </c>
      <c r="H541" s="2" t="s">
        <v>3138</v>
      </c>
      <c r="I541" s="2" t="s">
        <v>3152</v>
      </c>
      <c r="J541" s="2" t="s">
        <v>3158</v>
      </c>
      <c r="K541" s="2" t="s">
        <v>3166</v>
      </c>
      <c r="L541" s="2">
        <v>2009</v>
      </c>
      <c r="M541" s="2" t="s">
        <v>3058</v>
      </c>
      <c r="N541" s="2" t="s">
        <v>3108</v>
      </c>
      <c r="O541" s="19" t="str">
        <f t="shared" si="18"/>
        <v>300</v>
      </c>
      <c r="P541">
        <f t="shared" si="17"/>
        <v>180.4</v>
      </c>
    </row>
    <row r="542" spans="1:16" ht="14.5" customHeight="1" x14ac:dyDescent="0.35">
      <c r="A542" s="2" t="s">
        <v>157</v>
      </c>
      <c r="B542" s="2" t="s">
        <v>157</v>
      </c>
      <c r="C542" s="2" t="s">
        <v>179</v>
      </c>
      <c r="D542" s="2"/>
      <c r="E542" s="2"/>
      <c r="F542" s="3">
        <v>363</v>
      </c>
      <c r="G542" s="3">
        <v>25</v>
      </c>
      <c r="H542" s="2" t="s">
        <v>3138</v>
      </c>
      <c r="I542" s="2" t="s">
        <v>3152</v>
      </c>
      <c r="J542" s="2" t="s">
        <v>3158</v>
      </c>
      <c r="K542" s="2" t="s">
        <v>3166</v>
      </c>
      <c r="L542" s="2">
        <v>2009</v>
      </c>
      <c r="M542" s="2" t="s">
        <v>3058</v>
      </c>
      <c r="N542" s="2" t="s">
        <v>3108</v>
      </c>
      <c r="O542" s="19" t="str">
        <f t="shared" si="18"/>
        <v>300</v>
      </c>
      <c r="P542">
        <f t="shared" si="17"/>
        <v>90.75</v>
      </c>
    </row>
    <row r="543" spans="1:16" ht="14.5" customHeight="1" x14ac:dyDescent="0.35">
      <c r="A543" s="2" t="s">
        <v>157</v>
      </c>
      <c r="B543" s="2" t="s">
        <v>157</v>
      </c>
      <c r="C543" s="2" t="s">
        <v>172</v>
      </c>
      <c r="D543" s="2"/>
      <c r="E543" s="2"/>
      <c r="F543" s="3">
        <v>200</v>
      </c>
      <c r="G543" s="3">
        <v>25</v>
      </c>
      <c r="H543" s="2" t="s">
        <v>3138</v>
      </c>
      <c r="I543" s="2" t="s">
        <v>3152</v>
      </c>
      <c r="J543" s="2" t="s">
        <v>3158</v>
      </c>
      <c r="K543" s="2" t="s">
        <v>3166</v>
      </c>
      <c r="L543" s="2">
        <v>2009</v>
      </c>
      <c r="M543" s="2" t="s">
        <v>3058</v>
      </c>
      <c r="N543" s="2" t="s">
        <v>3108</v>
      </c>
      <c r="O543" s="19" t="str">
        <f t="shared" si="18"/>
        <v>300</v>
      </c>
      <c r="P543">
        <f t="shared" si="17"/>
        <v>50</v>
      </c>
    </row>
    <row r="544" spans="1:16" ht="14.5" customHeight="1" x14ac:dyDescent="0.35">
      <c r="A544" s="2" t="s">
        <v>157</v>
      </c>
      <c r="B544" s="2" t="s">
        <v>157</v>
      </c>
      <c r="C544" s="2" t="s">
        <v>169</v>
      </c>
      <c r="D544" s="2"/>
      <c r="E544" s="2"/>
      <c r="F544" s="3">
        <v>62</v>
      </c>
      <c r="G544" s="3">
        <v>25</v>
      </c>
      <c r="H544" s="2" t="s">
        <v>3138</v>
      </c>
      <c r="I544" s="2" t="s">
        <v>3152</v>
      </c>
      <c r="J544" s="2" t="s">
        <v>3158</v>
      </c>
      <c r="K544" s="2" t="s">
        <v>3166</v>
      </c>
      <c r="L544" s="2">
        <v>2009</v>
      </c>
      <c r="M544" s="2" t="s">
        <v>3058</v>
      </c>
      <c r="N544" s="2" t="s">
        <v>3108</v>
      </c>
      <c r="O544" s="19" t="str">
        <f t="shared" si="18"/>
        <v>300</v>
      </c>
      <c r="P544">
        <f t="shared" si="17"/>
        <v>15.5</v>
      </c>
    </row>
    <row r="545" spans="1:16" ht="14.5" customHeight="1" x14ac:dyDescent="0.35">
      <c r="A545" s="2" t="s">
        <v>157</v>
      </c>
      <c r="B545" s="2" t="s">
        <v>157</v>
      </c>
      <c r="C545" s="2" t="s">
        <v>158</v>
      </c>
      <c r="D545" s="2"/>
      <c r="E545" s="2"/>
      <c r="F545" s="3">
        <v>54</v>
      </c>
      <c r="G545" s="3">
        <v>25</v>
      </c>
      <c r="H545" s="2" t="s">
        <v>3138</v>
      </c>
      <c r="I545" s="2" t="s">
        <v>3152</v>
      </c>
      <c r="J545" s="2" t="s">
        <v>3158</v>
      </c>
      <c r="K545" s="2" t="s">
        <v>3166</v>
      </c>
      <c r="L545" s="2">
        <v>2009</v>
      </c>
      <c r="M545" s="2" t="s">
        <v>3058</v>
      </c>
      <c r="N545" s="2" t="s">
        <v>3108</v>
      </c>
      <c r="O545" s="19" t="str">
        <f t="shared" si="18"/>
        <v>300</v>
      </c>
      <c r="P545">
        <f t="shared" si="17"/>
        <v>13.5</v>
      </c>
    </row>
    <row r="546" spans="1:16" ht="14.5" customHeight="1" x14ac:dyDescent="0.35">
      <c r="A546" s="2" t="s">
        <v>157</v>
      </c>
      <c r="B546" s="2" t="s">
        <v>157</v>
      </c>
      <c r="C546" s="2" t="s">
        <v>184</v>
      </c>
      <c r="D546" s="2"/>
      <c r="E546" s="2"/>
      <c r="F546" s="3">
        <v>2400</v>
      </c>
      <c r="G546" s="3">
        <v>22</v>
      </c>
      <c r="H546" s="2" t="s">
        <v>3138</v>
      </c>
      <c r="I546" s="2" t="s">
        <v>3152</v>
      </c>
      <c r="J546" s="2" t="s">
        <v>3158</v>
      </c>
      <c r="K546" s="2" t="s">
        <v>3166</v>
      </c>
      <c r="L546" s="2">
        <v>2009</v>
      </c>
      <c r="M546" s="2" t="s">
        <v>3058</v>
      </c>
      <c r="N546" s="2" t="s">
        <v>3108</v>
      </c>
      <c r="O546" s="19" t="str">
        <f t="shared" si="18"/>
        <v>300</v>
      </c>
      <c r="P546">
        <f t="shared" si="17"/>
        <v>528</v>
      </c>
    </row>
    <row r="547" spans="1:16" ht="14.5" customHeight="1" x14ac:dyDescent="0.35">
      <c r="A547" s="2" t="s">
        <v>170</v>
      </c>
      <c r="B547" s="2" t="s">
        <v>170</v>
      </c>
      <c r="C547" s="2" t="s">
        <v>177</v>
      </c>
      <c r="D547" s="2"/>
      <c r="E547" s="2"/>
      <c r="F547" s="3">
        <v>273</v>
      </c>
      <c r="G547" s="3">
        <v>25</v>
      </c>
      <c r="H547" s="2" t="s">
        <v>3138</v>
      </c>
      <c r="I547" s="2" t="s">
        <v>3152</v>
      </c>
      <c r="J547" s="2" t="s">
        <v>3158</v>
      </c>
      <c r="K547" s="2" t="s">
        <v>3166</v>
      </c>
      <c r="L547" s="2">
        <v>2009</v>
      </c>
      <c r="M547" s="2" t="s">
        <v>3058</v>
      </c>
      <c r="N547" s="2" t="s">
        <v>3108</v>
      </c>
      <c r="O547" s="19" t="str">
        <f t="shared" si="18"/>
        <v>300</v>
      </c>
      <c r="P547">
        <f t="shared" si="17"/>
        <v>68.25</v>
      </c>
    </row>
    <row r="548" spans="1:16" ht="14.5" customHeight="1" x14ac:dyDescent="0.35">
      <c r="A548" s="2" t="s">
        <v>170</v>
      </c>
      <c r="B548" s="2" t="s">
        <v>170</v>
      </c>
      <c r="C548" s="2" t="s">
        <v>171</v>
      </c>
      <c r="D548" s="2"/>
      <c r="E548" s="2"/>
      <c r="F548" s="3">
        <v>120</v>
      </c>
      <c r="G548" s="3">
        <v>25</v>
      </c>
      <c r="H548" s="2" t="s">
        <v>3138</v>
      </c>
      <c r="I548" s="2" t="s">
        <v>3152</v>
      </c>
      <c r="J548" s="2" t="s">
        <v>3158</v>
      </c>
      <c r="K548" s="2" t="s">
        <v>3166</v>
      </c>
      <c r="L548" s="2">
        <v>2009</v>
      </c>
      <c r="M548" s="2" t="s">
        <v>3058</v>
      </c>
      <c r="N548" s="2" t="s">
        <v>3108</v>
      </c>
      <c r="O548" s="19" t="str">
        <f t="shared" si="18"/>
        <v>300</v>
      </c>
      <c r="P548">
        <f t="shared" si="17"/>
        <v>30</v>
      </c>
    </row>
    <row r="549" spans="1:16" ht="14.5" customHeight="1" x14ac:dyDescent="0.35">
      <c r="A549" s="2" t="s">
        <v>170</v>
      </c>
      <c r="B549" s="2" t="s">
        <v>170</v>
      </c>
      <c r="C549" s="2" t="s">
        <v>178</v>
      </c>
      <c r="D549" s="2"/>
      <c r="E549" s="2"/>
      <c r="F549" s="3">
        <v>975</v>
      </c>
      <c r="G549" s="3">
        <v>25</v>
      </c>
      <c r="H549" s="2" t="s">
        <v>3138</v>
      </c>
      <c r="I549" s="2" t="s">
        <v>3152</v>
      </c>
      <c r="J549" s="2" t="s">
        <v>3158</v>
      </c>
      <c r="K549" s="2" t="s">
        <v>3166</v>
      </c>
      <c r="L549" s="2">
        <v>2009</v>
      </c>
      <c r="M549" s="2" t="s">
        <v>3058</v>
      </c>
      <c r="N549" s="2" t="s">
        <v>3108</v>
      </c>
      <c r="O549" s="19" t="str">
        <f t="shared" si="18"/>
        <v>300</v>
      </c>
      <c r="P549">
        <f t="shared" si="17"/>
        <v>243.75</v>
      </c>
    </row>
    <row r="550" spans="1:16" ht="14.5" customHeight="1" x14ac:dyDescent="0.35">
      <c r="A550" s="2" t="s">
        <v>155</v>
      </c>
      <c r="B550" s="2" t="s">
        <v>155</v>
      </c>
      <c r="C550" s="2" t="s">
        <v>156</v>
      </c>
      <c r="D550" s="2"/>
      <c r="E550" s="2"/>
      <c r="F550" s="3">
        <v>40</v>
      </c>
      <c r="G550" s="3">
        <v>50</v>
      </c>
      <c r="H550" s="2" t="s">
        <v>3138</v>
      </c>
      <c r="I550" s="2" t="s">
        <v>3152</v>
      </c>
      <c r="J550" s="2" t="s">
        <v>3158</v>
      </c>
      <c r="K550" s="2" t="s">
        <v>3166</v>
      </c>
      <c r="L550" s="2">
        <v>2009</v>
      </c>
      <c r="M550" s="2" t="s">
        <v>3058</v>
      </c>
      <c r="N550" s="2" t="s">
        <v>3108</v>
      </c>
      <c r="O550" s="19" t="str">
        <f t="shared" si="18"/>
        <v>300</v>
      </c>
      <c r="P550">
        <f t="shared" si="17"/>
        <v>20</v>
      </c>
    </row>
    <row r="551" spans="1:16" ht="14.5" customHeight="1" x14ac:dyDescent="0.35">
      <c r="A551" s="2" t="s">
        <v>161</v>
      </c>
      <c r="B551" s="2" t="s">
        <v>161</v>
      </c>
      <c r="C551" s="2" t="s">
        <v>162</v>
      </c>
      <c r="D551" s="2"/>
      <c r="E551" s="2"/>
      <c r="F551" s="3">
        <v>25</v>
      </c>
      <c r="G551" s="3">
        <v>100</v>
      </c>
      <c r="H551" s="2" t="s">
        <v>3138</v>
      </c>
      <c r="I551" s="2" t="s">
        <v>3152</v>
      </c>
      <c r="J551" s="2" t="s">
        <v>3158</v>
      </c>
      <c r="K551" s="2" t="s">
        <v>3166</v>
      </c>
      <c r="L551" s="2">
        <v>2009</v>
      </c>
      <c r="M551" s="2" t="s">
        <v>3058</v>
      </c>
      <c r="N551" s="2" t="s">
        <v>3108</v>
      </c>
      <c r="O551" s="19" t="str">
        <f t="shared" si="18"/>
        <v>300</v>
      </c>
      <c r="P551">
        <f t="shared" si="17"/>
        <v>25</v>
      </c>
    </row>
    <row r="552" spans="1:16" ht="14.5" customHeight="1" x14ac:dyDescent="0.35">
      <c r="A552" s="2" t="s">
        <v>175</v>
      </c>
      <c r="B552" s="2" t="s">
        <v>175</v>
      </c>
      <c r="C552" s="2" t="s">
        <v>176</v>
      </c>
      <c r="D552" s="2"/>
      <c r="E552" s="2"/>
      <c r="F552" s="3">
        <v>330</v>
      </c>
      <c r="G552" s="3">
        <v>1</v>
      </c>
      <c r="H552" s="2" t="s">
        <v>3138</v>
      </c>
      <c r="I552" s="2" t="s">
        <v>3152</v>
      </c>
      <c r="J552" s="2" t="s">
        <v>3158</v>
      </c>
      <c r="K552" s="2" t="s">
        <v>3166</v>
      </c>
      <c r="L552" s="2">
        <v>2009</v>
      </c>
      <c r="M552" s="2" t="s">
        <v>3058</v>
      </c>
      <c r="N552" s="2" t="s">
        <v>3108</v>
      </c>
      <c r="O552" s="19" t="str">
        <f t="shared" si="18"/>
        <v>300</v>
      </c>
      <c r="P552">
        <f t="shared" si="17"/>
        <v>3.3</v>
      </c>
    </row>
    <row r="553" spans="1:16" ht="14.5" customHeight="1" x14ac:dyDescent="0.35">
      <c r="A553" s="2" t="s">
        <v>115</v>
      </c>
      <c r="B553" s="2" t="s">
        <v>115</v>
      </c>
      <c r="C553" s="2" t="s">
        <v>116</v>
      </c>
      <c r="D553" s="2"/>
      <c r="E553" s="2"/>
      <c r="F553" s="3">
        <v>62</v>
      </c>
      <c r="G553" s="3">
        <v>25</v>
      </c>
      <c r="H553" s="2" t="s">
        <v>3138</v>
      </c>
      <c r="I553" s="2" t="s">
        <v>3152</v>
      </c>
      <c r="J553" s="2" t="s">
        <v>3158</v>
      </c>
      <c r="K553" s="2" t="s">
        <v>3166</v>
      </c>
      <c r="L553" s="2">
        <v>2009</v>
      </c>
      <c r="M553" s="2" t="s">
        <v>3054</v>
      </c>
      <c r="N553" s="2" t="s">
        <v>3104</v>
      </c>
      <c r="O553" s="19" t="str">
        <f t="shared" si="18"/>
        <v>300</v>
      </c>
      <c r="P553">
        <f t="shared" si="17"/>
        <v>15.5</v>
      </c>
    </row>
    <row r="554" spans="1:16" ht="14.5" customHeight="1" x14ac:dyDescent="0.35">
      <c r="A554" s="2" t="s">
        <v>182</v>
      </c>
      <c r="B554" s="2" t="s">
        <v>182</v>
      </c>
      <c r="C554" s="2" t="s">
        <v>183</v>
      </c>
      <c r="D554" s="2"/>
      <c r="E554" s="2"/>
      <c r="F554" s="3">
        <v>1206</v>
      </c>
      <c r="G554" s="3">
        <v>100</v>
      </c>
      <c r="H554" s="2" t="s">
        <v>3137</v>
      </c>
      <c r="I554" s="2" t="s">
        <v>3151</v>
      </c>
      <c r="J554" s="2" t="s">
        <v>3158</v>
      </c>
      <c r="K554" s="2" t="s">
        <v>3166</v>
      </c>
      <c r="L554" s="2">
        <v>2009</v>
      </c>
      <c r="M554" s="2" t="s">
        <v>3058</v>
      </c>
      <c r="N554" s="2" t="s">
        <v>3108</v>
      </c>
      <c r="O554" s="19" t="str">
        <f t="shared" si="18"/>
        <v>300</v>
      </c>
      <c r="P554">
        <f t="shared" si="17"/>
        <v>1206</v>
      </c>
    </row>
    <row r="555" spans="1:16" ht="14.5" customHeight="1" x14ac:dyDescent="0.35">
      <c r="A555" s="2" t="s">
        <v>163</v>
      </c>
      <c r="B555" s="2" t="s">
        <v>163</v>
      </c>
      <c r="C555" s="2" t="s">
        <v>164</v>
      </c>
      <c r="D555" s="2"/>
      <c r="E555" s="2"/>
      <c r="F555" s="3">
        <v>37</v>
      </c>
      <c r="G555" s="3">
        <v>100</v>
      </c>
      <c r="H555" s="2" t="s">
        <v>3137</v>
      </c>
      <c r="I555" s="2" t="s">
        <v>3151</v>
      </c>
      <c r="J555" s="2" t="s">
        <v>3158</v>
      </c>
      <c r="K555" s="2" t="s">
        <v>3166</v>
      </c>
      <c r="L555" s="2">
        <v>2009</v>
      </c>
      <c r="M555" s="2" t="s">
        <v>3058</v>
      </c>
      <c r="N555" s="2" t="s">
        <v>3108</v>
      </c>
      <c r="O555" s="19" t="str">
        <f t="shared" si="18"/>
        <v>300</v>
      </c>
      <c r="P555">
        <f t="shared" si="17"/>
        <v>37</v>
      </c>
    </row>
    <row r="556" spans="1:16" ht="14.5" customHeight="1" x14ac:dyDescent="0.35">
      <c r="A556" s="2" t="s">
        <v>167</v>
      </c>
      <c r="B556" s="2" t="s">
        <v>167</v>
      </c>
      <c r="C556" s="2" t="s">
        <v>168</v>
      </c>
      <c r="D556" s="2"/>
      <c r="E556" s="2"/>
      <c r="F556" s="3">
        <v>60</v>
      </c>
      <c r="G556" s="3">
        <v>55</v>
      </c>
      <c r="H556" s="2" t="s">
        <v>3137</v>
      </c>
      <c r="I556" s="2" t="s">
        <v>3151</v>
      </c>
      <c r="J556" s="2" t="s">
        <v>3158</v>
      </c>
      <c r="K556" s="2" t="s">
        <v>3166</v>
      </c>
      <c r="L556" s="2">
        <v>2009</v>
      </c>
      <c r="M556" s="2" t="s">
        <v>3058</v>
      </c>
      <c r="N556" s="2" t="s">
        <v>3108</v>
      </c>
      <c r="O556" s="19" t="str">
        <f t="shared" si="18"/>
        <v>300</v>
      </c>
      <c r="P556">
        <f t="shared" si="17"/>
        <v>33</v>
      </c>
    </row>
    <row r="557" spans="1:16" ht="14.5" customHeight="1" x14ac:dyDescent="0.35">
      <c r="A557" s="2" t="s">
        <v>133</v>
      </c>
      <c r="B557" s="2" t="s">
        <v>133</v>
      </c>
      <c r="C557" s="2" t="s">
        <v>134</v>
      </c>
      <c r="D557" s="2"/>
      <c r="E557" s="2"/>
      <c r="F557" s="3">
        <v>45</v>
      </c>
      <c r="G557" s="3">
        <v>25</v>
      </c>
      <c r="H557" s="2" t="s">
        <v>3141</v>
      </c>
      <c r="I557" s="2" t="s">
        <v>3155</v>
      </c>
      <c r="J557" s="2" t="s">
        <v>3158</v>
      </c>
      <c r="K557" s="2" t="s">
        <v>3166</v>
      </c>
      <c r="L557" s="2">
        <v>2009</v>
      </c>
      <c r="M557" s="2" t="s">
        <v>3056</v>
      </c>
      <c r="N557" s="2" t="s">
        <v>3106</v>
      </c>
      <c r="O557" s="19" t="str">
        <f t="shared" si="18"/>
        <v>300</v>
      </c>
      <c r="P557">
        <f t="shared" si="17"/>
        <v>11.25</v>
      </c>
    </row>
    <row r="558" spans="1:16" ht="14.5" customHeight="1" x14ac:dyDescent="0.35">
      <c r="A558" s="2" t="s">
        <v>131</v>
      </c>
      <c r="B558" s="2" t="s">
        <v>131</v>
      </c>
      <c r="C558" s="2" t="s">
        <v>132</v>
      </c>
      <c r="D558" s="2"/>
      <c r="E558" s="2"/>
      <c r="F558" s="3">
        <v>40</v>
      </c>
      <c r="G558" s="3">
        <v>100</v>
      </c>
      <c r="H558" s="2" t="s">
        <v>3141</v>
      </c>
      <c r="I558" s="2" t="s">
        <v>3155</v>
      </c>
      <c r="J558" s="2" t="s">
        <v>3158</v>
      </c>
      <c r="K558" s="2" t="s">
        <v>3166</v>
      </c>
      <c r="L558" s="2">
        <v>2009</v>
      </c>
      <c r="M558" s="2" t="s">
        <v>3056</v>
      </c>
      <c r="N558" s="2" t="s">
        <v>3106</v>
      </c>
      <c r="O558" s="19" t="str">
        <f t="shared" si="18"/>
        <v>300</v>
      </c>
      <c r="P558">
        <f t="shared" si="17"/>
        <v>40</v>
      </c>
    </row>
    <row r="559" spans="1:16" ht="14.5" customHeight="1" x14ac:dyDescent="0.35">
      <c r="A559" s="2" t="s">
        <v>129</v>
      </c>
      <c r="B559" s="2" t="s">
        <v>129</v>
      </c>
      <c r="C559" s="2" t="s">
        <v>130</v>
      </c>
      <c r="D559" s="2"/>
      <c r="E559" s="2"/>
      <c r="F559" s="3">
        <v>25</v>
      </c>
      <c r="G559" s="3">
        <v>25</v>
      </c>
      <c r="H559" s="2" t="s">
        <v>3141</v>
      </c>
      <c r="I559" s="2" t="s">
        <v>3155</v>
      </c>
      <c r="J559" s="2" t="s">
        <v>3158</v>
      </c>
      <c r="K559" s="2" t="s">
        <v>3166</v>
      </c>
      <c r="L559" s="2">
        <v>2009</v>
      </c>
      <c r="M559" s="2" t="s">
        <v>3056</v>
      </c>
      <c r="N559" s="2" t="s">
        <v>3106</v>
      </c>
      <c r="O559" s="19" t="str">
        <f t="shared" si="18"/>
        <v>300</v>
      </c>
      <c r="P559">
        <f t="shared" si="17"/>
        <v>6.25</v>
      </c>
    </row>
    <row r="560" spans="1:16" ht="14.5" customHeight="1" x14ac:dyDescent="0.35">
      <c r="A560" s="2" t="s">
        <v>141</v>
      </c>
      <c r="B560" s="2" t="s">
        <v>141</v>
      </c>
      <c r="C560" s="2" t="s">
        <v>142</v>
      </c>
      <c r="D560" s="2"/>
      <c r="E560" s="2"/>
      <c r="F560" s="3">
        <v>52</v>
      </c>
      <c r="G560" s="3">
        <v>100</v>
      </c>
      <c r="H560" s="2" t="s">
        <v>3141</v>
      </c>
      <c r="I560" s="2" t="s">
        <v>3155</v>
      </c>
      <c r="J560" s="2" t="s">
        <v>3158</v>
      </c>
      <c r="K560" s="2" t="s">
        <v>3166</v>
      </c>
      <c r="L560" s="2">
        <v>2009</v>
      </c>
      <c r="M560" s="2" t="s">
        <v>3057</v>
      </c>
      <c r="N560" s="2" t="s">
        <v>3107</v>
      </c>
      <c r="O560" s="19" t="str">
        <f t="shared" si="18"/>
        <v>300</v>
      </c>
      <c r="P560">
        <f t="shared" si="17"/>
        <v>52</v>
      </c>
    </row>
    <row r="561" spans="1:16" ht="14.5" customHeight="1" x14ac:dyDescent="0.35">
      <c r="A561" s="2" t="s">
        <v>107</v>
      </c>
      <c r="B561" s="2" t="s">
        <v>107</v>
      </c>
      <c r="C561" s="2" t="s">
        <v>108</v>
      </c>
      <c r="D561" s="2"/>
      <c r="E561" s="2"/>
      <c r="F561" s="3">
        <v>42</v>
      </c>
      <c r="G561" s="3">
        <v>100</v>
      </c>
      <c r="H561" s="2" t="s">
        <v>3141</v>
      </c>
      <c r="I561" s="2" t="s">
        <v>3155</v>
      </c>
      <c r="J561" s="2" t="s">
        <v>3158</v>
      </c>
      <c r="K561" s="2" t="s">
        <v>3166</v>
      </c>
      <c r="L561" s="2">
        <v>2009</v>
      </c>
      <c r="M561" s="2" t="s">
        <v>3053</v>
      </c>
      <c r="N561" s="2" t="s">
        <v>3103</v>
      </c>
      <c r="O561" s="19" t="str">
        <f t="shared" si="18"/>
        <v>300</v>
      </c>
      <c r="P561">
        <f t="shared" si="17"/>
        <v>42</v>
      </c>
    </row>
    <row r="562" spans="1:16" ht="14.5" customHeight="1" x14ac:dyDescent="0.35">
      <c r="A562" s="2" t="s">
        <v>145</v>
      </c>
      <c r="B562" s="2" t="s">
        <v>145</v>
      </c>
      <c r="C562" s="2" t="s">
        <v>146</v>
      </c>
      <c r="D562" s="2"/>
      <c r="E562" s="2"/>
      <c r="F562" s="3">
        <v>75</v>
      </c>
      <c r="G562" s="3">
        <v>100</v>
      </c>
      <c r="H562" s="2" t="s">
        <v>3141</v>
      </c>
      <c r="I562" s="2" t="s">
        <v>3155</v>
      </c>
      <c r="J562" s="2" t="s">
        <v>3158</v>
      </c>
      <c r="K562" s="2" t="s">
        <v>3166</v>
      </c>
      <c r="L562" s="2">
        <v>2009</v>
      </c>
      <c r="M562" s="2" t="s">
        <v>3057</v>
      </c>
      <c r="N562" s="2" t="s">
        <v>3107</v>
      </c>
      <c r="O562" s="19" t="str">
        <f t="shared" si="18"/>
        <v>300</v>
      </c>
      <c r="P562">
        <f t="shared" si="17"/>
        <v>75</v>
      </c>
    </row>
    <row r="563" spans="1:16" ht="14.5" customHeight="1" x14ac:dyDescent="0.35">
      <c r="A563" s="2" t="s">
        <v>109</v>
      </c>
      <c r="B563" s="2" t="s">
        <v>109</v>
      </c>
      <c r="C563" s="2" t="s">
        <v>110</v>
      </c>
      <c r="D563" s="2"/>
      <c r="E563" s="2"/>
      <c r="F563" s="3">
        <v>74</v>
      </c>
      <c r="G563" s="3">
        <v>25</v>
      </c>
      <c r="H563" s="2" t="s">
        <v>3141</v>
      </c>
      <c r="I563" s="2" t="s">
        <v>3155</v>
      </c>
      <c r="J563" s="2" t="s">
        <v>3158</v>
      </c>
      <c r="K563" s="2" t="s">
        <v>3166</v>
      </c>
      <c r="L563" s="2">
        <v>2009</v>
      </c>
      <c r="M563" s="2" t="s">
        <v>3053</v>
      </c>
      <c r="N563" s="2" t="s">
        <v>3103</v>
      </c>
      <c r="O563" s="19" t="str">
        <f t="shared" si="18"/>
        <v>300</v>
      </c>
      <c r="P563">
        <f t="shared" si="17"/>
        <v>18.5</v>
      </c>
    </row>
    <row r="564" spans="1:16" ht="14.5" customHeight="1" x14ac:dyDescent="0.35">
      <c r="A564" s="2" t="s">
        <v>193</v>
      </c>
      <c r="B564" s="2" t="s">
        <v>193</v>
      </c>
      <c r="C564" s="2" t="s">
        <v>194</v>
      </c>
      <c r="D564" s="2"/>
      <c r="E564" s="2"/>
      <c r="F564" s="3">
        <v>170</v>
      </c>
      <c r="G564" s="3">
        <v>100</v>
      </c>
      <c r="H564" s="2" t="s">
        <v>3141</v>
      </c>
      <c r="I564" s="2" t="s">
        <v>3155</v>
      </c>
      <c r="J564" s="2" t="s">
        <v>3158</v>
      </c>
      <c r="K564" s="2" t="s">
        <v>3166</v>
      </c>
      <c r="L564" s="2">
        <v>2009</v>
      </c>
      <c r="M564" s="2" t="s">
        <v>3062</v>
      </c>
      <c r="N564" s="2" t="s">
        <v>3112</v>
      </c>
      <c r="O564" s="19" t="str">
        <f t="shared" si="18"/>
        <v>400</v>
      </c>
      <c r="P564">
        <f t="shared" si="17"/>
        <v>170</v>
      </c>
    </row>
    <row r="565" spans="1:16" ht="14.5" customHeight="1" x14ac:dyDescent="0.35">
      <c r="A565" s="2" t="s">
        <v>43</v>
      </c>
      <c r="B565" s="2" t="s">
        <v>43</v>
      </c>
      <c r="C565" s="2" t="s">
        <v>44</v>
      </c>
      <c r="D565" s="2"/>
      <c r="E565" s="2"/>
      <c r="F565" s="3">
        <v>220</v>
      </c>
      <c r="G565" s="3">
        <v>100</v>
      </c>
      <c r="H565" s="2" t="s">
        <v>3141</v>
      </c>
      <c r="I565" s="2" t="s">
        <v>3155</v>
      </c>
      <c r="J565" s="2" t="s">
        <v>3158</v>
      </c>
      <c r="K565" s="2" t="s">
        <v>3166</v>
      </c>
      <c r="L565" s="2">
        <v>2009</v>
      </c>
      <c r="M565" s="2" t="s">
        <v>3062</v>
      </c>
      <c r="N565" s="2" t="s">
        <v>3112</v>
      </c>
      <c r="O565" s="19" t="str">
        <f t="shared" si="18"/>
        <v>400</v>
      </c>
      <c r="P565">
        <f t="shared" si="17"/>
        <v>220</v>
      </c>
    </row>
    <row r="566" spans="1:16" ht="14.5" customHeight="1" x14ac:dyDescent="0.35">
      <c r="A566" s="2" t="s">
        <v>191</v>
      </c>
      <c r="B566" s="2" t="s">
        <v>191</v>
      </c>
      <c r="C566" s="2" t="s">
        <v>192</v>
      </c>
      <c r="D566" s="2"/>
      <c r="E566" s="2"/>
      <c r="F566" s="3">
        <v>76</v>
      </c>
      <c r="G566" s="3">
        <v>100</v>
      </c>
      <c r="H566" s="2" t="s">
        <v>3141</v>
      </c>
      <c r="I566" s="2" t="s">
        <v>3155</v>
      </c>
      <c r="J566" s="2" t="s">
        <v>3158</v>
      </c>
      <c r="K566" s="2" t="s">
        <v>3166</v>
      </c>
      <c r="L566" s="2">
        <v>2009</v>
      </c>
      <c r="M566" s="2" t="s">
        <v>3062</v>
      </c>
      <c r="N566" s="2" t="s">
        <v>3112</v>
      </c>
      <c r="O566" s="19" t="str">
        <f t="shared" si="18"/>
        <v>400</v>
      </c>
      <c r="P566">
        <f t="shared" si="17"/>
        <v>76</v>
      </c>
    </row>
    <row r="567" spans="1:16" ht="14.5" customHeight="1" x14ac:dyDescent="0.35">
      <c r="A567" s="2" t="s">
        <v>187</v>
      </c>
      <c r="B567" s="2" t="s">
        <v>187</v>
      </c>
      <c r="C567" s="2" t="s">
        <v>188</v>
      </c>
      <c r="D567" s="2"/>
      <c r="E567" s="2"/>
      <c r="F567" s="3">
        <v>52</v>
      </c>
      <c r="G567" s="3">
        <v>100</v>
      </c>
      <c r="H567" s="2" t="s">
        <v>3141</v>
      </c>
      <c r="I567" s="2" t="s">
        <v>3155</v>
      </c>
      <c r="J567" s="2" t="s">
        <v>3158</v>
      </c>
      <c r="K567" s="2" t="s">
        <v>3166</v>
      </c>
      <c r="L567" s="2">
        <v>2009</v>
      </c>
      <c r="M567" s="2" t="s">
        <v>3062</v>
      </c>
      <c r="N567" s="2" t="s">
        <v>3112</v>
      </c>
      <c r="O567" s="19" t="str">
        <f t="shared" si="18"/>
        <v>400</v>
      </c>
      <c r="P567">
        <f t="shared" si="17"/>
        <v>52</v>
      </c>
    </row>
    <row r="568" spans="1:16" ht="14.5" customHeight="1" x14ac:dyDescent="0.35">
      <c r="A568" s="2" t="s">
        <v>189</v>
      </c>
      <c r="B568" s="2" t="s">
        <v>189</v>
      </c>
      <c r="C568" s="2" t="s">
        <v>190</v>
      </c>
      <c r="D568" s="2"/>
      <c r="E568" s="2"/>
      <c r="F568" s="3">
        <v>59</v>
      </c>
      <c r="G568" s="3">
        <v>100</v>
      </c>
      <c r="H568" s="2" t="s">
        <v>3141</v>
      </c>
      <c r="I568" s="2" t="s">
        <v>3155</v>
      </c>
      <c r="J568" s="2" t="s">
        <v>3158</v>
      </c>
      <c r="K568" s="2" t="s">
        <v>3166</v>
      </c>
      <c r="L568" s="2">
        <v>2009</v>
      </c>
      <c r="M568" s="2" t="s">
        <v>3062</v>
      </c>
      <c r="N568" s="2" t="s">
        <v>3112</v>
      </c>
      <c r="O568" s="19" t="str">
        <f t="shared" si="18"/>
        <v>400</v>
      </c>
      <c r="P568">
        <f t="shared" si="17"/>
        <v>59</v>
      </c>
    </row>
    <row r="569" spans="1:16" ht="14.5" customHeight="1" x14ac:dyDescent="0.35">
      <c r="A569" s="2" t="s">
        <v>59</v>
      </c>
      <c r="B569" s="2" t="s">
        <v>59</v>
      </c>
      <c r="C569" s="2" t="s">
        <v>60</v>
      </c>
      <c r="D569" s="2"/>
      <c r="E569" s="2"/>
      <c r="F569" s="3">
        <v>38</v>
      </c>
      <c r="G569" s="3">
        <v>100</v>
      </c>
      <c r="H569" s="2" t="s">
        <v>3141</v>
      </c>
      <c r="I569" s="2" t="s">
        <v>3155</v>
      </c>
      <c r="J569" s="2" t="s">
        <v>3158</v>
      </c>
      <c r="K569" s="2" t="s">
        <v>3166</v>
      </c>
      <c r="L569" s="2">
        <v>2009</v>
      </c>
      <c r="M569" s="2" t="s">
        <v>3078</v>
      </c>
      <c r="N569" s="2" t="s">
        <v>3126</v>
      </c>
      <c r="O569" s="19" t="str">
        <f t="shared" si="18"/>
        <v>700</v>
      </c>
      <c r="P569">
        <f t="shared" ref="P569:P630" si="19">F569*G569/100</f>
        <v>38</v>
      </c>
    </row>
    <row r="570" spans="1:16" ht="14.5" customHeight="1" x14ac:dyDescent="0.35">
      <c r="A570" s="2" t="s">
        <v>127</v>
      </c>
      <c r="B570" s="2" t="s">
        <v>127</v>
      </c>
      <c r="C570" s="2" t="s">
        <v>128</v>
      </c>
      <c r="D570" s="2"/>
      <c r="E570" s="2"/>
      <c r="F570" s="3">
        <v>288</v>
      </c>
      <c r="G570" s="3">
        <v>100</v>
      </c>
      <c r="H570" s="2" t="s">
        <v>3141</v>
      </c>
      <c r="I570" s="2" t="s">
        <v>3155</v>
      </c>
      <c r="J570" s="2" t="s">
        <v>3158</v>
      </c>
      <c r="K570" s="2" t="s">
        <v>3166</v>
      </c>
      <c r="L570" s="2">
        <v>2009</v>
      </c>
      <c r="M570" s="2" t="s">
        <v>3055</v>
      </c>
      <c r="N570" s="2" t="s">
        <v>3105</v>
      </c>
      <c r="O570" s="19" t="str">
        <f t="shared" si="18"/>
        <v>300</v>
      </c>
      <c r="P570">
        <f t="shared" si="19"/>
        <v>288</v>
      </c>
    </row>
    <row r="571" spans="1:16" ht="14.5" customHeight="1" x14ac:dyDescent="0.35">
      <c r="A571" s="2" t="s">
        <v>143</v>
      </c>
      <c r="B571" s="2" t="s">
        <v>143</v>
      </c>
      <c r="C571" s="2" t="s">
        <v>144</v>
      </c>
      <c r="D571" s="2"/>
      <c r="E571" s="2"/>
      <c r="F571" s="3">
        <v>64</v>
      </c>
      <c r="G571" s="3">
        <v>100</v>
      </c>
      <c r="H571" s="2" t="s">
        <v>3141</v>
      </c>
      <c r="I571" s="2" t="s">
        <v>3155</v>
      </c>
      <c r="J571" s="2" t="s">
        <v>3158</v>
      </c>
      <c r="K571" s="2" t="s">
        <v>3166</v>
      </c>
      <c r="L571" s="2">
        <v>2009</v>
      </c>
      <c r="M571" s="2" t="s">
        <v>3057</v>
      </c>
      <c r="N571" s="2" t="s">
        <v>3107</v>
      </c>
      <c r="O571" s="19" t="str">
        <f t="shared" si="18"/>
        <v>300</v>
      </c>
      <c r="P571">
        <f t="shared" si="19"/>
        <v>64</v>
      </c>
    </row>
    <row r="572" spans="1:16" ht="14.5" customHeight="1" x14ac:dyDescent="0.35">
      <c r="A572" s="2" t="s">
        <v>121</v>
      </c>
      <c r="B572" s="2" t="s">
        <v>121</v>
      </c>
      <c r="C572" s="2" t="s">
        <v>122</v>
      </c>
      <c r="D572" s="2"/>
      <c r="E572" s="2"/>
      <c r="F572" s="3">
        <v>107</v>
      </c>
      <c r="G572" s="3">
        <v>100</v>
      </c>
      <c r="H572" s="2" t="s">
        <v>3141</v>
      </c>
      <c r="I572" s="2" t="s">
        <v>3155</v>
      </c>
      <c r="J572" s="2" t="s">
        <v>3158</v>
      </c>
      <c r="K572" s="2" t="s">
        <v>3166</v>
      </c>
      <c r="L572" s="2">
        <v>2009</v>
      </c>
      <c r="M572" s="2" t="s">
        <v>3055</v>
      </c>
      <c r="N572" s="2" t="s">
        <v>3105</v>
      </c>
      <c r="O572" s="19" t="str">
        <f t="shared" si="18"/>
        <v>300</v>
      </c>
      <c r="P572">
        <f t="shared" si="19"/>
        <v>107</v>
      </c>
    </row>
    <row r="573" spans="1:16" ht="14.5" customHeight="1" x14ac:dyDescent="0.35">
      <c r="A573" s="2" t="s">
        <v>117</v>
      </c>
      <c r="B573" s="2" t="s">
        <v>117</v>
      </c>
      <c r="C573" s="2" t="s">
        <v>118</v>
      </c>
      <c r="D573" s="2"/>
      <c r="E573" s="2"/>
      <c r="F573" s="3">
        <v>50</v>
      </c>
      <c r="G573" s="3">
        <v>100</v>
      </c>
      <c r="H573" s="2" t="s">
        <v>3141</v>
      </c>
      <c r="I573" s="2" t="s">
        <v>3155</v>
      </c>
      <c r="J573" s="2" t="s">
        <v>3158</v>
      </c>
      <c r="K573" s="2" t="s">
        <v>3166</v>
      </c>
      <c r="L573" s="2">
        <v>2009</v>
      </c>
      <c r="M573" s="2" t="s">
        <v>3055</v>
      </c>
      <c r="N573" s="2" t="s">
        <v>3105</v>
      </c>
      <c r="O573" s="19" t="str">
        <f t="shared" si="18"/>
        <v>300</v>
      </c>
      <c r="P573">
        <f t="shared" si="19"/>
        <v>50</v>
      </c>
    </row>
    <row r="574" spans="1:16" ht="14.5" customHeight="1" x14ac:dyDescent="0.35">
      <c r="A574" s="2" t="s">
        <v>123</v>
      </c>
      <c r="B574" s="2" t="s">
        <v>123</v>
      </c>
      <c r="C574" s="2" t="s">
        <v>124</v>
      </c>
      <c r="D574" s="2"/>
      <c r="E574" s="2"/>
      <c r="F574" s="3">
        <v>109</v>
      </c>
      <c r="G574" s="3">
        <v>10</v>
      </c>
      <c r="H574" s="2" t="s">
        <v>3137</v>
      </c>
      <c r="I574" s="2" t="s">
        <v>3151</v>
      </c>
      <c r="J574" s="2" t="s">
        <v>3158</v>
      </c>
      <c r="K574" s="2" t="s">
        <v>3166</v>
      </c>
      <c r="L574" s="2">
        <v>2009</v>
      </c>
      <c r="M574" s="2" t="s">
        <v>3055</v>
      </c>
      <c r="N574" s="2" t="s">
        <v>3105</v>
      </c>
      <c r="O574" s="19" t="str">
        <f t="shared" si="18"/>
        <v>300</v>
      </c>
      <c r="P574">
        <f t="shared" si="19"/>
        <v>10.9</v>
      </c>
    </row>
    <row r="575" spans="1:16" ht="14.5" customHeight="1" x14ac:dyDescent="0.35">
      <c r="A575" s="2" t="s">
        <v>125</v>
      </c>
      <c r="B575" s="2" t="s">
        <v>125</v>
      </c>
      <c r="C575" s="2" t="s">
        <v>126</v>
      </c>
      <c r="D575" s="2"/>
      <c r="E575" s="2"/>
      <c r="F575" s="3">
        <v>150</v>
      </c>
      <c r="G575" s="3">
        <v>100</v>
      </c>
      <c r="H575" s="2" t="s">
        <v>3136</v>
      </c>
      <c r="I575" s="2" t="s">
        <v>3150</v>
      </c>
      <c r="J575" s="2" t="s">
        <v>3158</v>
      </c>
      <c r="K575" s="2" t="s">
        <v>3166</v>
      </c>
      <c r="L575" s="2">
        <v>2009</v>
      </c>
      <c r="M575" s="2" t="s">
        <v>3055</v>
      </c>
      <c r="N575" s="2" t="s">
        <v>3105</v>
      </c>
      <c r="O575" s="19" t="str">
        <f t="shared" si="18"/>
        <v>300</v>
      </c>
      <c r="P575">
        <f t="shared" si="19"/>
        <v>150</v>
      </c>
    </row>
    <row r="576" spans="1:16" ht="14.5" customHeight="1" x14ac:dyDescent="0.35">
      <c r="A576" s="2" t="s">
        <v>119</v>
      </c>
      <c r="B576" s="2" t="s">
        <v>119</v>
      </c>
      <c r="C576" s="2" t="s">
        <v>120</v>
      </c>
      <c r="D576" s="2"/>
      <c r="E576" s="2"/>
      <c r="F576" s="3">
        <v>51</v>
      </c>
      <c r="G576" s="3">
        <v>100</v>
      </c>
      <c r="H576" s="2" t="s">
        <v>3141</v>
      </c>
      <c r="I576" s="2" t="s">
        <v>3155</v>
      </c>
      <c r="J576" s="2" t="s">
        <v>3158</v>
      </c>
      <c r="K576" s="2" t="s">
        <v>3166</v>
      </c>
      <c r="L576" s="2">
        <v>2009</v>
      </c>
      <c r="M576" s="2" t="s">
        <v>3055</v>
      </c>
      <c r="N576" s="2" t="s">
        <v>3105</v>
      </c>
      <c r="O576" s="19" t="str">
        <f t="shared" si="18"/>
        <v>300</v>
      </c>
      <c r="P576">
        <f t="shared" si="19"/>
        <v>51</v>
      </c>
    </row>
    <row r="577" spans="1:16" ht="14.5" customHeight="1" x14ac:dyDescent="0.35">
      <c r="A577" s="2" t="s">
        <v>49</v>
      </c>
      <c r="B577" s="2" t="s">
        <v>49</v>
      </c>
      <c r="C577" s="2" t="s">
        <v>50</v>
      </c>
      <c r="D577" s="2"/>
      <c r="E577" s="2"/>
      <c r="F577" s="3">
        <v>46881</v>
      </c>
      <c r="G577" s="3">
        <v>100</v>
      </c>
      <c r="H577" s="2" t="s">
        <v>3141</v>
      </c>
      <c r="I577" s="2" t="s">
        <v>3155</v>
      </c>
      <c r="J577" s="2" t="s">
        <v>3158</v>
      </c>
      <c r="K577" s="2" t="s">
        <v>3166</v>
      </c>
      <c r="L577" s="2">
        <v>2009</v>
      </c>
      <c r="M577" s="2" t="s">
        <v>3064</v>
      </c>
      <c r="N577" s="2" t="s">
        <v>3114</v>
      </c>
      <c r="O577" s="19" t="str">
        <f t="shared" si="18"/>
        <v>500</v>
      </c>
      <c r="P577">
        <f t="shared" si="19"/>
        <v>46881</v>
      </c>
    </row>
    <row r="578" spans="1:16" ht="14.5" customHeight="1" x14ac:dyDescent="0.35">
      <c r="A578" s="2" t="s">
        <v>55</v>
      </c>
      <c r="B578" s="2" t="s">
        <v>55</v>
      </c>
      <c r="C578" s="2" t="s">
        <v>56</v>
      </c>
      <c r="D578" s="2"/>
      <c r="E578" s="2"/>
      <c r="F578" s="3">
        <v>12500</v>
      </c>
      <c r="G578" s="3">
        <v>100</v>
      </c>
      <c r="H578" s="2" t="s">
        <v>3141</v>
      </c>
      <c r="I578" s="2" t="s">
        <v>3155</v>
      </c>
      <c r="J578" s="2" t="s">
        <v>3158</v>
      </c>
      <c r="K578" s="2" t="s">
        <v>3166</v>
      </c>
      <c r="L578" s="2">
        <v>2009</v>
      </c>
      <c r="M578" s="2" t="s">
        <v>3067</v>
      </c>
      <c r="N578" s="2" t="s">
        <v>3117</v>
      </c>
      <c r="O578" s="19" t="str">
        <f t="shared" si="18"/>
        <v>500</v>
      </c>
      <c r="P578">
        <f t="shared" si="19"/>
        <v>12500</v>
      </c>
    </row>
    <row r="579" spans="1:16" ht="14.5" customHeight="1" x14ac:dyDescent="0.35">
      <c r="A579" s="2" t="s">
        <v>45</v>
      </c>
      <c r="B579" s="2" t="s">
        <v>45</v>
      </c>
      <c r="C579" s="2" t="s">
        <v>46</v>
      </c>
      <c r="D579" s="2"/>
      <c r="E579" s="2"/>
      <c r="F579" s="3">
        <v>10987</v>
      </c>
      <c r="G579" s="3">
        <v>100</v>
      </c>
      <c r="H579" s="2" t="s">
        <v>3141</v>
      </c>
      <c r="I579" s="2" t="s">
        <v>3155</v>
      </c>
      <c r="J579" s="2" t="s">
        <v>3158</v>
      </c>
      <c r="K579" s="2" t="s">
        <v>3166</v>
      </c>
      <c r="L579" s="2">
        <v>2009</v>
      </c>
      <c r="M579" s="2" t="s">
        <v>3063</v>
      </c>
      <c r="N579" s="2" t="s">
        <v>3113</v>
      </c>
      <c r="O579" s="19" t="str">
        <f t="shared" ref="O579:O642" si="20">LEFT(N579,1) &amp; "00"</f>
        <v>400</v>
      </c>
      <c r="P579">
        <f t="shared" si="19"/>
        <v>10987</v>
      </c>
    </row>
    <row r="580" spans="1:16" ht="14.5" customHeight="1" x14ac:dyDescent="0.35">
      <c r="A580" s="2" t="s">
        <v>53</v>
      </c>
      <c r="B580" s="2" t="s">
        <v>53</v>
      </c>
      <c r="C580" s="2" t="s">
        <v>54</v>
      </c>
      <c r="D580" s="2"/>
      <c r="E580" s="2"/>
      <c r="F580" s="3">
        <v>11006</v>
      </c>
      <c r="G580" s="3">
        <v>100</v>
      </c>
      <c r="H580" s="2" t="s">
        <v>3141</v>
      </c>
      <c r="I580" s="2" t="s">
        <v>3155</v>
      </c>
      <c r="J580" s="2" t="s">
        <v>3158</v>
      </c>
      <c r="K580" s="2" t="s">
        <v>3166</v>
      </c>
      <c r="L580" s="2">
        <v>2009</v>
      </c>
      <c r="M580" s="2" t="s">
        <v>3066</v>
      </c>
      <c r="N580" s="2" t="s">
        <v>3116</v>
      </c>
      <c r="O580" s="19" t="str">
        <f t="shared" si="20"/>
        <v>500</v>
      </c>
      <c r="P580">
        <f t="shared" si="19"/>
        <v>11006</v>
      </c>
    </row>
    <row r="581" spans="1:16" ht="14.5" customHeight="1" x14ac:dyDescent="0.35">
      <c r="A581" s="2" t="s">
        <v>57</v>
      </c>
      <c r="B581" s="2" t="s">
        <v>57</v>
      </c>
      <c r="C581" s="2" t="s">
        <v>58</v>
      </c>
      <c r="D581" s="2"/>
      <c r="E581" s="2"/>
      <c r="F581" s="3">
        <v>221</v>
      </c>
      <c r="G581" s="3">
        <v>100</v>
      </c>
      <c r="H581" s="2" t="s">
        <v>3141</v>
      </c>
      <c r="I581" s="2" t="s">
        <v>3155</v>
      </c>
      <c r="J581" s="2" t="s">
        <v>3158</v>
      </c>
      <c r="K581" s="2" t="s">
        <v>3166</v>
      </c>
      <c r="L581" s="2">
        <v>2009</v>
      </c>
      <c r="M581" s="2" t="s">
        <v>3068</v>
      </c>
      <c r="N581" s="2" t="s">
        <v>3118</v>
      </c>
      <c r="O581" s="19" t="str">
        <f t="shared" si="20"/>
        <v>500</v>
      </c>
      <c r="P581">
        <f t="shared" si="19"/>
        <v>221</v>
      </c>
    </row>
    <row r="582" spans="1:16" ht="14.5" customHeight="1" x14ac:dyDescent="0.35">
      <c r="A582" s="2" t="s">
        <v>51</v>
      </c>
      <c r="B582" s="2" t="s">
        <v>51</v>
      </c>
      <c r="C582" s="2" t="s">
        <v>52</v>
      </c>
      <c r="D582" s="2"/>
      <c r="E582" s="2"/>
      <c r="F582" s="3">
        <v>15894</v>
      </c>
      <c r="G582" s="3">
        <v>100</v>
      </c>
      <c r="H582" s="2" t="s">
        <v>3141</v>
      </c>
      <c r="I582" s="2" t="s">
        <v>3155</v>
      </c>
      <c r="J582" s="2" t="s">
        <v>3158</v>
      </c>
      <c r="K582" s="2" t="s">
        <v>3166</v>
      </c>
      <c r="L582" s="2">
        <v>2009</v>
      </c>
      <c r="M582" s="2" t="s">
        <v>3065</v>
      </c>
      <c r="N582" s="2" t="s">
        <v>3115</v>
      </c>
      <c r="O582" s="19" t="str">
        <f t="shared" si="20"/>
        <v>500</v>
      </c>
      <c r="P582">
        <f t="shared" si="19"/>
        <v>15894</v>
      </c>
    </row>
    <row r="583" spans="1:16" ht="14.5" customHeight="1" x14ac:dyDescent="0.35">
      <c r="A583" s="2" t="s">
        <v>151</v>
      </c>
      <c r="B583" s="2" t="s">
        <v>151</v>
      </c>
      <c r="C583" s="2" t="s">
        <v>152</v>
      </c>
      <c r="D583" s="2"/>
      <c r="E583" s="2"/>
      <c r="F583" s="3">
        <v>794</v>
      </c>
      <c r="G583" s="3">
        <v>15</v>
      </c>
      <c r="H583" s="2" t="s">
        <v>3135</v>
      </c>
      <c r="I583" s="2" t="s">
        <v>3149</v>
      </c>
      <c r="J583" s="2" t="s">
        <v>3158</v>
      </c>
      <c r="K583" s="2" t="s">
        <v>3166</v>
      </c>
      <c r="L583" s="2">
        <v>2009</v>
      </c>
      <c r="M583" s="2" t="s">
        <v>3057</v>
      </c>
      <c r="N583" s="2" t="s">
        <v>3107</v>
      </c>
      <c r="O583" s="19" t="str">
        <f t="shared" si="20"/>
        <v>300</v>
      </c>
      <c r="P583">
        <f t="shared" si="19"/>
        <v>119.1</v>
      </c>
    </row>
    <row r="584" spans="1:16" ht="14.5" customHeight="1" x14ac:dyDescent="0.35">
      <c r="A584" s="2" t="s">
        <v>185</v>
      </c>
      <c r="B584" s="2" t="s">
        <v>185</v>
      </c>
      <c r="C584" s="2" t="s">
        <v>186</v>
      </c>
      <c r="D584" s="2"/>
      <c r="E584" s="2"/>
      <c r="F584" s="3">
        <v>14179</v>
      </c>
      <c r="G584" s="3">
        <v>100</v>
      </c>
      <c r="H584" s="2" t="s">
        <v>3141</v>
      </c>
      <c r="I584" s="2" t="s">
        <v>3155</v>
      </c>
      <c r="J584" s="2" t="s">
        <v>3158</v>
      </c>
      <c r="K584" s="2" t="s">
        <v>3166</v>
      </c>
      <c r="L584" s="2">
        <v>2009</v>
      </c>
      <c r="M584" s="2" t="s">
        <v>3060</v>
      </c>
      <c r="N584" s="2" t="s">
        <v>3110</v>
      </c>
      <c r="O584" s="19" t="str">
        <f t="shared" si="20"/>
        <v>400</v>
      </c>
      <c r="P584">
        <f t="shared" si="19"/>
        <v>14179</v>
      </c>
    </row>
    <row r="585" spans="1:16" ht="14.5" customHeight="1" x14ac:dyDescent="0.35">
      <c r="A585" s="2" t="s">
        <v>89</v>
      </c>
      <c r="B585" s="2" t="s">
        <v>89</v>
      </c>
      <c r="C585" s="2" t="s">
        <v>90</v>
      </c>
      <c r="D585" s="2"/>
      <c r="E585" s="2"/>
      <c r="F585" s="3">
        <v>14101</v>
      </c>
      <c r="G585" s="3">
        <v>100</v>
      </c>
      <c r="H585" s="2" t="s">
        <v>3141</v>
      </c>
      <c r="I585" s="2" t="s">
        <v>3155</v>
      </c>
      <c r="J585" s="2" t="s">
        <v>3158</v>
      </c>
      <c r="K585" s="2" t="s">
        <v>3166</v>
      </c>
      <c r="L585" s="2">
        <v>2009</v>
      </c>
      <c r="M585" s="2" t="s">
        <v>3035</v>
      </c>
      <c r="N585" s="2" t="s">
        <v>3089</v>
      </c>
      <c r="O585" s="19" t="str">
        <f t="shared" si="20"/>
        <v>100</v>
      </c>
      <c r="P585">
        <f t="shared" si="19"/>
        <v>14101</v>
      </c>
    </row>
    <row r="586" spans="1:16" ht="14.5" customHeight="1" x14ac:dyDescent="0.35">
      <c r="A586" s="2" t="s">
        <v>47</v>
      </c>
      <c r="B586" s="2" t="s">
        <v>47</v>
      </c>
      <c r="C586" s="2" t="s">
        <v>48</v>
      </c>
      <c r="D586" s="2"/>
      <c r="E586" s="2"/>
      <c r="F586" s="3">
        <v>317</v>
      </c>
      <c r="G586" s="3">
        <v>100</v>
      </c>
      <c r="H586" s="2" t="s">
        <v>3141</v>
      </c>
      <c r="I586" s="2" t="s">
        <v>3155</v>
      </c>
      <c r="J586" s="2" t="s">
        <v>3158</v>
      </c>
      <c r="K586" s="2" t="s">
        <v>3166</v>
      </c>
      <c r="L586" s="2">
        <v>2009</v>
      </c>
      <c r="M586" s="2" t="s">
        <v>3064</v>
      </c>
      <c r="N586" s="2" t="s">
        <v>3114</v>
      </c>
      <c r="O586" s="19" t="str">
        <f t="shared" si="20"/>
        <v>500</v>
      </c>
      <c r="P586">
        <f t="shared" si="19"/>
        <v>317</v>
      </c>
    </row>
    <row r="587" spans="1:16" ht="14.5" customHeight="1" x14ac:dyDescent="0.35">
      <c r="A587" s="2" t="s">
        <v>61</v>
      </c>
      <c r="B587" s="2" t="s">
        <v>61</v>
      </c>
      <c r="C587" s="2" t="s">
        <v>62</v>
      </c>
      <c r="D587" s="2"/>
      <c r="E587" s="2"/>
      <c r="F587" s="3">
        <v>206</v>
      </c>
      <c r="G587" s="3">
        <v>100</v>
      </c>
      <c r="H587" s="2" t="s">
        <v>3137</v>
      </c>
      <c r="I587" s="2" t="s">
        <v>3151</v>
      </c>
      <c r="J587" s="2" t="s">
        <v>3158</v>
      </c>
      <c r="K587" s="2" t="s">
        <v>3166</v>
      </c>
      <c r="L587" s="2">
        <v>2009</v>
      </c>
      <c r="M587" s="2" t="s">
        <v>3078</v>
      </c>
      <c r="N587" s="2" t="s">
        <v>3126</v>
      </c>
      <c r="O587" s="19" t="str">
        <f t="shared" si="20"/>
        <v>700</v>
      </c>
      <c r="P587">
        <f t="shared" si="19"/>
        <v>206</v>
      </c>
    </row>
    <row r="588" spans="1:16" ht="14.5" customHeight="1" x14ac:dyDescent="0.35">
      <c r="A588" s="2" t="s">
        <v>105</v>
      </c>
      <c r="B588" s="2" t="s">
        <v>105</v>
      </c>
      <c r="C588" s="2" t="s">
        <v>106</v>
      </c>
      <c r="D588" s="2"/>
      <c r="E588" s="2"/>
      <c r="F588" s="3">
        <v>1205</v>
      </c>
      <c r="G588" s="3">
        <v>75</v>
      </c>
      <c r="H588" s="2" t="s">
        <v>3141</v>
      </c>
      <c r="I588" s="2" t="s">
        <v>3155</v>
      </c>
      <c r="J588" s="2" t="s">
        <v>3158</v>
      </c>
      <c r="K588" s="2" t="s">
        <v>3166</v>
      </c>
      <c r="L588" s="2">
        <v>2009</v>
      </c>
      <c r="M588" s="2" t="s">
        <v>3043</v>
      </c>
      <c r="N588" s="2" t="s">
        <v>3097</v>
      </c>
      <c r="O588" s="19" t="str">
        <f t="shared" si="20"/>
        <v>200</v>
      </c>
      <c r="P588">
        <f t="shared" si="19"/>
        <v>903.75</v>
      </c>
    </row>
    <row r="589" spans="1:16" ht="14.5" customHeight="1" x14ac:dyDescent="0.35">
      <c r="A589" s="2" t="s">
        <v>135</v>
      </c>
      <c r="B589" s="2" t="s">
        <v>135</v>
      </c>
      <c r="C589" s="2" t="s">
        <v>136</v>
      </c>
      <c r="D589" s="2"/>
      <c r="E589" s="2"/>
      <c r="F589" s="3">
        <v>1359</v>
      </c>
      <c r="G589" s="3">
        <v>25</v>
      </c>
      <c r="H589" s="2" t="s">
        <v>3141</v>
      </c>
      <c r="I589" s="2" t="s">
        <v>3155</v>
      </c>
      <c r="J589" s="2" t="s">
        <v>3158</v>
      </c>
      <c r="K589" s="2" t="s">
        <v>3166</v>
      </c>
      <c r="L589" s="2">
        <v>2009</v>
      </c>
      <c r="M589" s="2" t="s">
        <v>3056</v>
      </c>
      <c r="N589" s="2" t="s">
        <v>3106</v>
      </c>
      <c r="O589" s="19" t="str">
        <f t="shared" si="20"/>
        <v>300</v>
      </c>
      <c r="P589">
        <f t="shared" si="19"/>
        <v>339.75</v>
      </c>
    </row>
    <row r="590" spans="1:16" ht="14.5" customHeight="1" x14ac:dyDescent="0.35">
      <c r="A590" s="2" t="s">
        <v>75</v>
      </c>
      <c r="B590" s="2" t="s">
        <v>75</v>
      </c>
      <c r="C590" s="2" t="s">
        <v>76</v>
      </c>
      <c r="D590" s="2"/>
      <c r="E590" s="2"/>
      <c r="F590" s="3">
        <v>166823</v>
      </c>
      <c r="G590" s="3">
        <v>25</v>
      </c>
      <c r="H590" s="2" t="s">
        <v>3140</v>
      </c>
      <c r="I590" s="2" t="s">
        <v>3154</v>
      </c>
      <c r="J590" s="2" t="s">
        <v>3158</v>
      </c>
      <c r="K590" s="2" t="s">
        <v>3166</v>
      </c>
      <c r="L590" s="2">
        <v>2009</v>
      </c>
      <c r="M590" s="2" t="s">
        <v>3023</v>
      </c>
      <c r="N590" s="2" t="s">
        <v>3082</v>
      </c>
      <c r="O590" s="19" t="str">
        <f t="shared" si="20"/>
        <v>100</v>
      </c>
      <c r="P590">
        <f t="shared" si="19"/>
        <v>41705.75</v>
      </c>
    </row>
    <row r="591" spans="1:16" ht="14.5" customHeight="1" x14ac:dyDescent="0.35">
      <c r="A591" s="2" t="s">
        <v>67</v>
      </c>
      <c r="B591" s="2" t="s">
        <v>67</v>
      </c>
      <c r="C591" s="2" t="s">
        <v>68</v>
      </c>
      <c r="D591" s="2"/>
      <c r="E591" s="2"/>
      <c r="F591" s="3">
        <v>10346</v>
      </c>
      <c r="G591" s="3">
        <v>25</v>
      </c>
      <c r="H591" s="2" t="s">
        <v>3140</v>
      </c>
      <c r="I591" s="2" t="s">
        <v>3154</v>
      </c>
      <c r="J591" s="2" t="s">
        <v>3158</v>
      </c>
      <c r="K591" s="2" t="s">
        <v>3166</v>
      </c>
      <c r="L591" s="2">
        <v>2009</v>
      </c>
      <c r="M591" s="2" t="s">
        <v>3023</v>
      </c>
      <c r="N591" s="2" t="s">
        <v>3082</v>
      </c>
      <c r="O591" s="19" t="str">
        <f t="shared" si="20"/>
        <v>100</v>
      </c>
      <c r="P591">
        <f t="shared" si="19"/>
        <v>2586.5</v>
      </c>
    </row>
    <row r="592" spans="1:16" ht="14.5" customHeight="1" x14ac:dyDescent="0.35">
      <c r="A592" s="2" t="s">
        <v>95</v>
      </c>
      <c r="B592" s="2" t="s">
        <v>95</v>
      </c>
      <c r="C592" s="2" t="s">
        <v>96</v>
      </c>
      <c r="D592" s="2"/>
      <c r="E592" s="2"/>
      <c r="F592" s="3">
        <v>8924</v>
      </c>
      <c r="G592" s="3">
        <v>25</v>
      </c>
      <c r="H592" s="2" t="s">
        <v>3140</v>
      </c>
      <c r="I592" s="2" t="s">
        <v>3154</v>
      </c>
      <c r="J592" s="2" t="s">
        <v>3158</v>
      </c>
      <c r="K592" s="2" t="s">
        <v>3166</v>
      </c>
      <c r="L592" s="2">
        <v>2009</v>
      </c>
      <c r="M592" s="2" t="s">
        <v>3040</v>
      </c>
      <c r="N592" s="2" t="s">
        <v>3094</v>
      </c>
      <c r="O592" s="19" t="str">
        <f t="shared" si="20"/>
        <v>100</v>
      </c>
      <c r="P592">
        <f t="shared" si="19"/>
        <v>2231</v>
      </c>
    </row>
    <row r="593" spans="1:16" ht="14.5" customHeight="1" x14ac:dyDescent="0.35">
      <c r="A593" s="2" t="s">
        <v>91</v>
      </c>
      <c r="B593" s="2" t="s">
        <v>91</v>
      </c>
      <c r="C593" s="2" t="s">
        <v>92</v>
      </c>
      <c r="D593" s="2"/>
      <c r="E593" s="2"/>
      <c r="F593" s="3">
        <v>1974</v>
      </c>
      <c r="G593" s="3">
        <v>25</v>
      </c>
      <c r="H593" s="2" t="s">
        <v>3140</v>
      </c>
      <c r="I593" s="2" t="s">
        <v>3154</v>
      </c>
      <c r="J593" s="2" t="s">
        <v>3158</v>
      </c>
      <c r="K593" s="2" t="s">
        <v>3166</v>
      </c>
      <c r="L593" s="2">
        <v>2009</v>
      </c>
      <c r="M593" s="2" t="s">
        <v>3039</v>
      </c>
      <c r="N593" s="2" t="s">
        <v>3093</v>
      </c>
      <c r="O593" s="19" t="str">
        <f t="shared" si="20"/>
        <v>100</v>
      </c>
      <c r="P593">
        <f t="shared" si="19"/>
        <v>493.5</v>
      </c>
    </row>
    <row r="594" spans="1:16" ht="14.5" customHeight="1" x14ac:dyDescent="0.35">
      <c r="A594" s="2" t="s">
        <v>65</v>
      </c>
      <c r="B594" s="2" t="s">
        <v>65</v>
      </c>
      <c r="C594" s="2" t="s">
        <v>66</v>
      </c>
      <c r="D594" s="2"/>
      <c r="E594" s="2"/>
      <c r="F594" s="3">
        <v>4968</v>
      </c>
      <c r="G594" s="3">
        <v>25</v>
      </c>
      <c r="H594" s="2" t="s">
        <v>3140</v>
      </c>
      <c r="I594" s="2" t="s">
        <v>3154</v>
      </c>
      <c r="J594" s="2" t="s">
        <v>3158</v>
      </c>
      <c r="K594" s="2" t="s">
        <v>3166</v>
      </c>
      <c r="L594" s="2">
        <v>2009</v>
      </c>
      <c r="M594" s="2" t="s">
        <v>3023</v>
      </c>
      <c r="N594" s="2" t="s">
        <v>3082</v>
      </c>
      <c r="O594" s="19" t="str">
        <f t="shared" si="20"/>
        <v>100</v>
      </c>
      <c r="P594">
        <f t="shared" si="19"/>
        <v>1242</v>
      </c>
    </row>
    <row r="595" spans="1:16" ht="14.5" customHeight="1" x14ac:dyDescent="0.35">
      <c r="A595" s="2" t="s">
        <v>93</v>
      </c>
      <c r="B595" s="2" t="s">
        <v>93</v>
      </c>
      <c r="C595" s="2" t="s">
        <v>94</v>
      </c>
      <c r="D595" s="2"/>
      <c r="E595" s="2"/>
      <c r="F595" s="3">
        <v>6867</v>
      </c>
      <c r="G595" s="3">
        <v>25</v>
      </c>
      <c r="H595" s="2" t="s">
        <v>3140</v>
      </c>
      <c r="I595" s="2" t="s">
        <v>3154</v>
      </c>
      <c r="J595" s="2" t="s">
        <v>3158</v>
      </c>
      <c r="K595" s="2" t="s">
        <v>3166</v>
      </c>
      <c r="L595" s="2">
        <v>2009</v>
      </c>
      <c r="M595" s="2" t="s">
        <v>3040</v>
      </c>
      <c r="N595" s="2" t="s">
        <v>3094</v>
      </c>
      <c r="O595" s="19" t="str">
        <f t="shared" si="20"/>
        <v>100</v>
      </c>
      <c r="P595">
        <f t="shared" si="19"/>
        <v>1716.75</v>
      </c>
    </row>
    <row r="596" spans="1:16" ht="14.5" customHeight="1" x14ac:dyDescent="0.35">
      <c r="A596" s="2" t="s">
        <v>79</v>
      </c>
      <c r="B596" s="2" t="s">
        <v>79</v>
      </c>
      <c r="C596" s="2" t="s">
        <v>80</v>
      </c>
      <c r="D596" s="2"/>
      <c r="E596" s="2"/>
      <c r="F596" s="3">
        <v>2780</v>
      </c>
      <c r="G596" s="3">
        <v>25</v>
      </c>
      <c r="H596" s="2" t="s">
        <v>3140</v>
      </c>
      <c r="I596" s="2" t="s">
        <v>3154</v>
      </c>
      <c r="J596" s="2" t="s">
        <v>3158</v>
      </c>
      <c r="K596" s="2" t="s">
        <v>3166</v>
      </c>
      <c r="L596" s="2">
        <v>2009</v>
      </c>
      <c r="M596" s="2" t="s">
        <v>3026</v>
      </c>
      <c r="N596" s="2" t="s">
        <v>3026</v>
      </c>
      <c r="O596" s="19" t="str">
        <f t="shared" si="20"/>
        <v>100</v>
      </c>
      <c r="P596">
        <f t="shared" si="19"/>
        <v>695</v>
      </c>
    </row>
    <row r="597" spans="1:16" ht="14.5" customHeight="1" x14ac:dyDescent="0.35">
      <c r="A597" s="2" t="s">
        <v>87</v>
      </c>
      <c r="B597" s="2" t="s">
        <v>87</v>
      </c>
      <c r="C597" s="2" t="s">
        <v>88</v>
      </c>
      <c r="D597" s="2"/>
      <c r="E597" s="2"/>
      <c r="F597" s="3">
        <v>169</v>
      </c>
      <c r="G597" s="3">
        <v>25</v>
      </c>
      <c r="H597" s="2" t="s">
        <v>3141</v>
      </c>
      <c r="I597" s="2" t="s">
        <v>3155</v>
      </c>
      <c r="J597" s="2" t="s">
        <v>3158</v>
      </c>
      <c r="K597" s="2" t="s">
        <v>3166</v>
      </c>
      <c r="L597" s="2">
        <v>2009</v>
      </c>
      <c r="M597" s="2" t="s">
        <v>3033</v>
      </c>
      <c r="N597" s="2" t="s">
        <v>3088</v>
      </c>
      <c r="O597" s="19" t="str">
        <f t="shared" si="20"/>
        <v>100</v>
      </c>
      <c r="P597">
        <f t="shared" si="19"/>
        <v>42.25</v>
      </c>
    </row>
    <row r="598" spans="1:16" ht="14.5" customHeight="1" x14ac:dyDescent="0.35">
      <c r="A598" s="2" t="s">
        <v>69</v>
      </c>
      <c r="B598" s="2" t="s">
        <v>69</v>
      </c>
      <c r="C598" s="2" t="s">
        <v>70</v>
      </c>
      <c r="D598" s="2"/>
      <c r="E598" s="2"/>
      <c r="F598" s="3">
        <v>11962</v>
      </c>
      <c r="G598" s="3">
        <v>25</v>
      </c>
      <c r="H598" s="2" t="s">
        <v>3140</v>
      </c>
      <c r="I598" s="2" t="s">
        <v>3154</v>
      </c>
      <c r="J598" s="2" t="s">
        <v>3158</v>
      </c>
      <c r="K598" s="2" t="s">
        <v>3166</v>
      </c>
      <c r="L598" s="2">
        <v>2009</v>
      </c>
      <c r="M598" s="2" t="s">
        <v>3023</v>
      </c>
      <c r="N598" s="2" t="s">
        <v>3082</v>
      </c>
      <c r="O598" s="19" t="str">
        <f t="shared" si="20"/>
        <v>100</v>
      </c>
      <c r="P598">
        <f t="shared" si="19"/>
        <v>2990.5</v>
      </c>
    </row>
    <row r="599" spans="1:16" ht="14.5" customHeight="1" x14ac:dyDescent="0.35">
      <c r="A599" s="2" t="s">
        <v>77</v>
      </c>
      <c r="B599" s="2" t="s">
        <v>77</v>
      </c>
      <c r="C599" s="2" t="s">
        <v>78</v>
      </c>
      <c r="D599" s="2"/>
      <c r="E599" s="2"/>
      <c r="F599" s="3">
        <v>354832</v>
      </c>
      <c r="G599" s="3">
        <v>25</v>
      </c>
      <c r="H599" s="2" t="s">
        <v>3140</v>
      </c>
      <c r="I599" s="2" t="s">
        <v>3154</v>
      </c>
      <c r="J599" s="2" t="s">
        <v>3158</v>
      </c>
      <c r="K599" s="2" t="s">
        <v>3166</v>
      </c>
      <c r="L599" s="2">
        <v>2009</v>
      </c>
      <c r="M599" s="2" t="s">
        <v>3023</v>
      </c>
      <c r="N599" s="2" t="s">
        <v>3082</v>
      </c>
      <c r="O599" s="19" t="str">
        <f t="shared" si="20"/>
        <v>100</v>
      </c>
      <c r="P599">
        <f t="shared" si="19"/>
        <v>88708</v>
      </c>
    </row>
    <row r="600" spans="1:16" ht="14.5" customHeight="1" x14ac:dyDescent="0.35">
      <c r="A600" s="2" t="s">
        <v>73</v>
      </c>
      <c r="B600" s="2" t="s">
        <v>73</v>
      </c>
      <c r="C600" s="2" t="s">
        <v>74</v>
      </c>
      <c r="D600" s="2"/>
      <c r="E600" s="2"/>
      <c r="F600" s="3">
        <v>17938</v>
      </c>
      <c r="G600" s="3">
        <v>25</v>
      </c>
      <c r="H600" s="2" t="s">
        <v>3140</v>
      </c>
      <c r="I600" s="2" t="s">
        <v>3154</v>
      </c>
      <c r="J600" s="2" t="s">
        <v>3158</v>
      </c>
      <c r="K600" s="2" t="s">
        <v>3166</v>
      </c>
      <c r="L600" s="2">
        <v>2009</v>
      </c>
      <c r="M600" s="2" t="s">
        <v>3023</v>
      </c>
      <c r="N600" s="2" t="s">
        <v>3082</v>
      </c>
      <c r="O600" s="19" t="str">
        <f t="shared" si="20"/>
        <v>100</v>
      </c>
      <c r="P600">
        <f t="shared" si="19"/>
        <v>4484.5</v>
      </c>
    </row>
    <row r="601" spans="1:16" ht="14.5" customHeight="1" x14ac:dyDescent="0.35">
      <c r="A601" s="2" t="s">
        <v>71</v>
      </c>
      <c r="B601" s="2" t="s">
        <v>71</v>
      </c>
      <c r="C601" s="2" t="s">
        <v>72</v>
      </c>
      <c r="D601" s="2"/>
      <c r="E601" s="2"/>
      <c r="F601" s="3">
        <v>14036</v>
      </c>
      <c r="G601" s="3">
        <v>25</v>
      </c>
      <c r="H601" s="2" t="s">
        <v>3140</v>
      </c>
      <c r="I601" s="2" t="s">
        <v>3154</v>
      </c>
      <c r="J601" s="2" t="s">
        <v>3158</v>
      </c>
      <c r="K601" s="2" t="s">
        <v>3166</v>
      </c>
      <c r="L601" s="2">
        <v>2009</v>
      </c>
      <c r="M601" s="2" t="s">
        <v>3023</v>
      </c>
      <c r="N601" s="2" t="s">
        <v>3082</v>
      </c>
      <c r="O601" s="19" t="str">
        <f t="shared" si="20"/>
        <v>100</v>
      </c>
      <c r="P601">
        <f t="shared" si="19"/>
        <v>3509</v>
      </c>
    </row>
    <row r="602" spans="1:16" ht="14.5" customHeight="1" x14ac:dyDescent="0.35">
      <c r="A602" s="2" t="s">
        <v>149</v>
      </c>
      <c r="B602" s="2" t="s">
        <v>149</v>
      </c>
      <c r="C602" s="2" t="s">
        <v>150</v>
      </c>
      <c r="D602" s="2"/>
      <c r="E602" s="2"/>
      <c r="F602" s="3">
        <v>259</v>
      </c>
      <c r="G602" s="3">
        <v>25</v>
      </c>
      <c r="H602" s="2" t="s">
        <v>3141</v>
      </c>
      <c r="I602" s="2" t="s">
        <v>3155</v>
      </c>
      <c r="J602" s="2" t="s">
        <v>3158</v>
      </c>
      <c r="K602" s="2" t="s">
        <v>3166</v>
      </c>
      <c r="L602" s="2">
        <v>2009</v>
      </c>
      <c r="M602" s="2" t="s">
        <v>3057</v>
      </c>
      <c r="N602" s="2" t="s">
        <v>3107</v>
      </c>
      <c r="O602" s="19" t="str">
        <f t="shared" si="20"/>
        <v>300</v>
      </c>
      <c r="P602">
        <f t="shared" si="19"/>
        <v>64.75</v>
      </c>
    </row>
    <row r="603" spans="1:16" ht="14.5" customHeight="1" x14ac:dyDescent="0.35">
      <c r="A603" s="2" t="s">
        <v>139</v>
      </c>
      <c r="B603" s="2" t="s">
        <v>139</v>
      </c>
      <c r="C603" s="2" t="s">
        <v>140</v>
      </c>
      <c r="D603" s="2"/>
      <c r="E603" s="2"/>
      <c r="F603" s="3">
        <v>12</v>
      </c>
      <c r="G603" s="3">
        <v>25</v>
      </c>
      <c r="H603" s="2" t="s">
        <v>3141</v>
      </c>
      <c r="I603" s="2" t="s">
        <v>3155</v>
      </c>
      <c r="J603" s="2" t="s">
        <v>3158</v>
      </c>
      <c r="K603" s="2" t="s">
        <v>3166</v>
      </c>
      <c r="L603" s="2">
        <v>2009</v>
      </c>
      <c r="M603" s="2" t="s">
        <v>3057</v>
      </c>
      <c r="N603" s="2" t="s">
        <v>3107</v>
      </c>
      <c r="O603" s="19" t="str">
        <f t="shared" si="20"/>
        <v>300</v>
      </c>
      <c r="P603">
        <f t="shared" si="19"/>
        <v>3</v>
      </c>
    </row>
    <row r="604" spans="1:16" ht="14.5" customHeight="1" x14ac:dyDescent="0.35">
      <c r="A604" s="2" t="s">
        <v>153</v>
      </c>
      <c r="B604" s="2" t="s">
        <v>153</v>
      </c>
      <c r="C604" s="2" t="s">
        <v>154</v>
      </c>
      <c r="D604" s="2"/>
      <c r="E604" s="2"/>
      <c r="F604" s="3">
        <v>16</v>
      </c>
      <c r="G604" s="3">
        <v>100</v>
      </c>
      <c r="H604" s="2" t="s">
        <v>3140</v>
      </c>
      <c r="I604" s="2" t="s">
        <v>3154</v>
      </c>
      <c r="J604" s="2" t="s">
        <v>3158</v>
      </c>
      <c r="K604" s="2" t="s">
        <v>3166</v>
      </c>
      <c r="L604" s="2">
        <v>2009</v>
      </c>
      <c r="M604" s="2" t="s">
        <v>3058</v>
      </c>
      <c r="N604" s="2" t="s">
        <v>3108</v>
      </c>
      <c r="O604" s="19" t="str">
        <f t="shared" si="20"/>
        <v>300</v>
      </c>
      <c r="P604">
        <f t="shared" si="19"/>
        <v>16</v>
      </c>
    </row>
    <row r="605" spans="1:16" ht="14.5" customHeight="1" x14ac:dyDescent="0.35">
      <c r="A605" s="2" t="s">
        <v>165</v>
      </c>
      <c r="B605" s="2" t="s">
        <v>165</v>
      </c>
      <c r="C605" s="2" t="s">
        <v>166</v>
      </c>
      <c r="D605" s="2"/>
      <c r="E605" s="2"/>
      <c r="F605" s="3">
        <v>50</v>
      </c>
      <c r="G605" s="3">
        <v>15</v>
      </c>
      <c r="H605" s="2" t="s">
        <v>3140</v>
      </c>
      <c r="I605" s="2" t="s">
        <v>3154</v>
      </c>
      <c r="J605" s="2" t="s">
        <v>3158</v>
      </c>
      <c r="K605" s="2" t="s">
        <v>3166</v>
      </c>
      <c r="L605" s="2">
        <v>2009</v>
      </c>
      <c r="M605" s="2" t="s">
        <v>3058</v>
      </c>
      <c r="N605" s="2" t="s">
        <v>3108</v>
      </c>
      <c r="O605" s="19" t="str">
        <f t="shared" si="20"/>
        <v>300</v>
      </c>
      <c r="P605">
        <f t="shared" si="19"/>
        <v>7.5</v>
      </c>
    </row>
    <row r="606" spans="1:16" ht="14.5" customHeight="1" x14ac:dyDescent="0.35">
      <c r="A606" s="2" t="s">
        <v>147</v>
      </c>
      <c r="B606" s="2" t="s">
        <v>147</v>
      </c>
      <c r="C606" s="2" t="s">
        <v>148</v>
      </c>
      <c r="D606" s="2"/>
      <c r="E606" s="2"/>
      <c r="F606" s="3">
        <v>218</v>
      </c>
      <c r="G606" s="3">
        <v>25</v>
      </c>
      <c r="H606" s="2" t="s">
        <v>3141</v>
      </c>
      <c r="I606" s="2" t="s">
        <v>3155</v>
      </c>
      <c r="J606" s="2" t="s">
        <v>3158</v>
      </c>
      <c r="K606" s="2" t="s">
        <v>3166</v>
      </c>
      <c r="L606" s="2">
        <v>2009</v>
      </c>
      <c r="M606" s="2" t="s">
        <v>3057</v>
      </c>
      <c r="N606" s="2" t="s">
        <v>3107</v>
      </c>
      <c r="O606" s="19" t="str">
        <f t="shared" si="20"/>
        <v>300</v>
      </c>
      <c r="P606">
        <f t="shared" si="19"/>
        <v>54.5</v>
      </c>
    </row>
    <row r="607" spans="1:16" ht="14.5" customHeight="1" x14ac:dyDescent="0.35">
      <c r="A607" s="2" t="s">
        <v>99</v>
      </c>
      <c r="B607" s="2" t="s">
        <v>99</v>
      </c>
      <c r="C607" s="2" t="s">
        <v>100</v>
      </c>
      <c r="D607" s="2"/>
      <c r="E607" s="2"/>
      <c r="F607" s="3">
        <v>372</v>
      </c>
      <c r="G607" s="3">
        <v>25</v>
      </c>
      <c r="H607" s="2" t="s">
        <v>3134</v>
      </c>
      <c r="I607" s="2" t="s">
        <v>3148</v>
      </c>
      <c r="J607" s="2" t="s">
        <v>3158</v>
      </c>
      <c r="K607" s="2" t="s">
        <v>3166</v>
      </c>
      <c r="L607" s="2">
        <v>2009</v>
      </c>
      <c r="M607" s="2" t="s">
        <v>3041</v>
      </c>
      <c r="N607" s="2" t="s">
        <v>3095</v>
      </c>
      <c r="O607" s="19" t="str">
        <f t="shared" si="20"/>
        <v>200</v>
      </c>
      <c r="P607">
        <f t="shared" si="19"/>
        <v>93</v>
      </c>
    </row>
    <row r="608" spans="1:16" ht="14.5" customHeight="1" x14ac:dyDescent="0.35">
      <c r="A608" s="2" t="s">
        <v>83</v>
      </c>
      <c r="B608" s="2" t="s">
        <v>83</v>
      </c>
      <c r="C608" s="2" t="s">
        <v>84</v>
      </c>
      <c r="D608" s="2"/>
      <c r="E608" s="2"/>
      <c r="F608" s="3">
        <v>209</v>
      </c>
      <c r="G608" s="3">
        <v>25</v>
      </c>
      <c r="H608" s="2" t="s">
        <v>3140</v>
      </c>
      <c r="I608" s="2" t="s">
        <v>3154</v>
      </c>
      <c r="J608" s="2" t="s">
        <v>3158</v>
      </c>
      <c r="K608" s="2" t="s">
        <v>3166</v>
      </c>
      <c r="L608" s="2">
        <v>2009</v>
      </c>
      <c r="M608" s="2" t="s">
        <v>3030</v>
      </c>
      <c r="N608" s="2" t="s">
        <v>3085</v>
      </c>
      <c r="O608" s="19" t="str">
        <f t="shared" si="20"/>
        <v>100</v>
      </c>
      <c r="P608">
        <f t="shared" si="19"/>
        <v>52.25</v>
      </c>
    </row>
    <row r="609" spans="1:16" ht="14.5" customHeight="1" x14ac:dyDescent="0.35">
      <c r="A609" s="2" t="s">
        <v>81</v>
      </c>
      <c r="B609" s="2" t="s">
        <v>81</v>
      </c>
      <c r="C609" s="2" t="s">
        <v>82</v>
      </c>
      <c r="D609" s="2"/>
      <c r="E609" s="2"/>
      <c r="F609" s="3">
        <v>6</v>
      </c>
      <c r="G609" s="3">
        <v>25</v>
      </c>
      <c r="H609" s="2" t="s">
        <v>3140</v>
      </c>
      <c r="I609" s="2" t="s">
        <v>3154</v>
      </c>
      <c r="J609" s="2" t="s">
        <v>3158</v>
      </c>
      <c r="K609" s="2" t="s">
        <v>3166</v>
      </c>
      <c r="L609" s="2">
        <v>2009</v>
      </c>
      <c r="M609" s="2" t="s">
        <v>3030</v>
      </c>
      <c r="N609" s="2" t="s">
        <v>3085</v>
      </c>
      <c r="O609" s="19" t="str">
        <f t="shared" si="20"/>
        <v>100</v>
      </c>
      <c r="P609">
        <f t="shared" si="19"/>
        <v>1.5</v>
      </c>
    </row>
    <row r="610" spans="1:16" ht="14.5" customHeight="1" x14ac:dyDescent="0.35">
      <c r="A610" s="2" t="s">
        <v>85</v>
      </c>
      <c r="B610" s="2" t="s">
        <v>85</v>
      </c>
      <c r="C610" s="2" t="s">
        <v>86</v>
      </c>
      <c r="D610" s="2"/>
      <c r="E610" s="2"/>
      <c r="F610" s="3">
        <v>301</v>
      </c>
      <c r="G610" s="3">
        <v>25</v>
      </c>
      <c r="H610" s="2" t="s">
        <v>3140</v>
      </c>
      <c r="I610" s="2" t="s">
        <v>3154</v>
      </c>
      <c r="J610" s="2" t="s">
        <v>3158</v>
      </c>
      <c r="K610" s="2" t="s">
        <v>3166</v>
      </c>
      <c r="L610" s="2">
        <v>2009</v>
      </c>
      <c r="M610" s="2" t="s">
        <v>3030</v>
      </c>
      <c r="N610" s="2" t="s">
        <v>3085</v>
      </c>
      <c r="O610" s="19" t="str">
        <f t="shared" si="20"/>
        <v>100</v>
      </c>
      <c r="P610">
        <f t="shared" si="19"/>
        <v>75.25</v>
      </c>
    </row>
    <row r="611" spans="1:16" ht="14.5" customHeight="1" x14ac:dyDescent="0.35">
      <c r="A611" s="2" t="s">
        <v>63</v>
      </c>
      <c r="B611" s="2" t="s">
        <v>63</v>
      </c>
      <c r="C611" s="2" t="s">
        <v>64</v>
      </c>
      <c r="D611" s="2"/>
      <c r="E611" s="2"/>
      <c r="F611" s="3">
        <v>248</v>
      </c>
      <c r="G611" s="3">
        <v>100</v>
      </c>
      <c r="H611" s="2" t="s">
        <v>3141</v>
      </c>
      <c r="I611" s="2" t="s">
        <v>3155</v>
      </c>
      <c r="J611" s="2" t="s">
        <v>3158</v>
      </c>
      <c r="K611" s="2" t="s">
        <v>3166</v>
      </c>
      <c r="L611" s="2">
        <v>2009</v>
      </c>
      <c r="M611" s="2" t="s">
        <v>3023</v>
      </c>
      <c r="N611" s="2" t="s">
        <v>3082</v>
      </c>
      <c r="O611" s="19" t="str">
        <f t="shared" si="20"/>
        <v>100</v>
      </c>
      <c r="P611">
        <f t="shared" si="19"/>
        <v>248</v>
      </c>
    </row>
    <row r="612" spans="1:16" ht="14.5" customHeight="1" x14ac:dyDescent="0.35">
      <c r="A612" s="2" t="s">
        <v>97</v>
      </c>
      <c r="B612" s="2" t="s">
        <v>97</v>
      </c>
      <c r="C612" s="2" t="s">
        <v>98</v>
      </c>
      <c r="D612" s="2"/>
      <c r="E612" s="2"/>
      <c r="F612" s="3">
        <v>9868</v>
      </c>
      <c r="G612" s="3">
        <v>25</v>
      </c>
      <c r="H612" s="2" t="s">
        <v>3141</v>
      </c>
      <c r="I612" s="2" t="s">
        <v>3155</v>
      </c>
      <c r="J612" s="2" t="s">
        <v>3158</v>
      </c>
      <c r="K612" s="2" t="s">
        <v>3166</v>
      </c>
      <c r="L612" s="2">
        <v>2009</v>
      </c>
      <c r="M612" s="2" t="s">
        <v>3040</v>
      </c>
      <c r="N612" s="2" t="s">
        <v>3094</v>
      </c>
      <c r="O612" s="19" t="str">
        <f t="shared" si="20"/>
        <v>100</v>
      </c>
      <c r="P612">
        <f t="shared" si="19"/>
        <v>2467</v>
      </c>
    </row>
    <row r="613" spans="1:16" ht="14.5" customHeight="1" x14ac:dyDescent="0.35">
      <c r="A613" s="2" t="s">
        <v>398</v>
      </c>
      <c r="B613" s="2" t="s">
        <v>399</v>
      </c>
      <c r="C613" s="2" t="s">
        <v>1116</v>
      </c>
      <c r="D613" s="2" t="s">
        <v>3171</v>
      </c>
      <c r="E613" s="2" t="s">
        <v>3172</v>
      </c>
      <c r="F613" s="3">
        <v>175</v>
      </c>
      <c r="G613" s="3">
        <v>100</v>
      </c>
      <c r="H613" s="2" t="s">
        <v>3139</v>
      </c>
      <c r="I613" s="2" t="s">
        <v>3153</v>
      </c>
      <c r="J613" s="2" t="s">
        <v>3161</v>
      </c>
      <c r="K613" s="2" t="s">
        <v>3162</v>
      </c>
      <c r="L613" s="2">
        <v>2009</v>
      </c>
      <c r="M613" s="2" t="s">
        <v>3059</v>
      </c>
      <c r="N613" s="2" t="s">
        <v>3109</v>
      </c>
      <c r="O613" s="19" t="str">
        <f t="shared" si="20"/>
        <v>400</v>
      </c>
      <c r="P613">
        <f t="shared" si="19"/>
        <v>175</v>
      </c>
    </row>
    <row r="614" spans="1:16" ht="14.5" customHeight="1" x14ac:dyDescent="0.35">
      <c r="A614" s="2" t="s">
        <v>195</v>
      </c>
      <c r="B614" s="2" t="s">
        <v>401</v>
      </c>
      <c r="C614" s="2" t="s">
        <v>1117</v>
      </c>
      <c r="D614" s="2" t="s">
        <v>3171</v>
      </c>
      <c r="E614" s="2" t="s">
        <v>3172</v>
      </c>
      <c r="F614" s="3">
        <v>4558</v>
      </c>
      <c r="G614" s="3">
        <v>55</v>
      </c>
      <c r="H614" s="2" t="s">
        <v>3139</v>
      </c>
      <c r="I614" s="2" t="s">
        <v>3153</v>
      </c>
      <c r="J614" s="2" t="s">
        <v>3161</v>
      </c>
      <c r="K614" s="2" t="s">
        <v>3162</v>
      </c>
      <c r="L614" s="2">
        <v>2009</v>
      </c>
      <c r="M614" s="2" t="s">
        <v>3041</v>
      </c>
      <c r="N614" s="2" t="s">
        <v>3095</v>
      </c>
      <c r="O614" s="19" t="str">
        <f t="shared" si="20"/>
        <v>200</v>
      </c>
      <c r="P614">
        <f t="shared" si="19"/>
        <v>2506.9</v>
      </c>
    </row>
    <row r="615" spans="1:16" ht="14.5" customHeight="1" x14ac:dyDescent="0.35">
      <c r="A615" s="2" t="s">
        <v>403</v>
      </c>
      <c r="B615" s="2" t="s">
        <v>404</v>
      </c>
      <c r="C615" s="2" t="s">
        <v>1118</v>
      </c>
      <c r="D615" s="2" t="s">
        <v>3171</v>
      </c>
      <c r="E615" s="2" t="s">
        <v>3172</v>
      </c>
      <c r="F615" s="3">
        <v>1842</v>
      </c>
      <c r="G615" s="3">
        <v>55</v>
      </c>
      <c r="H615" s="2" t="s">
        <v>3139</v>
      </c>
      <c r="I615" s="2" t="s">
        <v>3153</v>
      </c>
      <c r="J615" s="2" t="s">
        <v>3161</v>
      </c>
      <c r="K615" s="2" t="s">
        <v>3162</v>
      </c>
      <c r="L615" s="2">
        <v>2009</v>
      </c>
      <c r="M615" s="2" t="s">
        <v>3041</v>
      </c>
      <c r="N615" s="2" t="s">
        <v>3095</v>
      </c>
      <c r="O615" s="19" t="str">
        <f t="shared" si="20"/>
        <v>200</v>
      </c>
      <c r="P615">
        <f t="shared" si="19"/>
        <v>1013.1</v>
      </c>
    </row>
    <row r="616" spans="1:16" ht="14.5" customHeight="1" x14ac:dyDescent="0.35">
      <c r="A616" s="2" t="s">
        <v>406</v>
      </c>
      <c r="B616" s="2" t="s">
        <v>407</v>
      </c>
      <c r="C616" s="2" t="s">
        <v>1119</v>
      </c>
      <c r="D616" s="2" t="s">
        <v>3171</v>
      </c>
      <c r="E616" s="2" t="s">
        <v>3172</v>
      </c>
      <c r="F616" s="3">
        <v>4291</v>
      </c>
      <c r="G616" s="3">
        <v>55</v>
      </c>
      <c r="H616" s="2" t="s">
        <v>3139</v>
      </c>
      <c r="I616" s="2" t="s">
        <v>3153</v>
      </c>
      <c r="J616" s="2" t="s">
        <v>3161</v>
      </c>
      <c r="K616" s="2" t="s">
        <v>3162</v>
      </c>
      <c r="L616" s="2">
        <v>2009</v>
      </c>
      <c r="M616" s="2" t="s">
        <v>3041</v>
      </c>
      <c r="N616" s="2" t="s">
        <v>3095</v>
      </c>
      <c r="O616" s="19" t="str">
        <f t="shared" si="20"/>
        <v>200</v>
      </c>
      <c r="P616">
        <f t="shared" si="19"/>
        <v>2360.0500000000002</v>
      </c>
    </row>
    <row r="617" spans="1:16" ht="14.5" customHeight="1" x14ac:dyDescent="0.35">
      <c r="A617" s="2" t="s">
        <v>1120</v>
      </c>
      <c r="B617" s="2" t="s">
        <v>1121</v>
      </c>
      <c r="C617" s="2" t="s">
        <v>1122</v>
      </c>
      <c r="D617" s="2" t="s">
        <v>3173</v>
      </c>
      <c r="E617" s="2" t="s">
        <v>3174</v>
      </c>
      <c r="F617" s="3">
        <v>43</v>
      </c>
      <c r="G617" s="3">
        <v>100</v>
      </c>
      <c r="H617" s="2" t="s">
        <v>3132</v>
      </c>
      <c r="I617" s="2" t="s">
        <v>3146</v>
      </c>
      <c r="J617" s="2" t="s">
        <v>3161</v>
      </c>
      <c r="K617" s="2" t="s">
        <v>3162</v>
      </c>
      <c r="L617" s="2">
        <v>2009</v>
      </c>
      <c r="M617" s="2" t="s">
        <v>3059</v>
      </c>
      <c r="N617" s="2" t="s">
        <v>3109</v>
      </c>
      <c r="O617" s="19" t="str">
        <f t="shared" si="20"/>
        <v>400</v>
      </c>
      <c r="P617">
        <f t="shared" si="19"/>
        <v>43</v>
      </c>
    </row>
    <row r="618" spans="1:16" ht="14.5" customHeight="1" x14ac:dyDescent="0.35">
      <c r="A618" s="2" t="s">
        <v>409</v>
      </c>
      <c r="B618" s="2" t="s">
        <v>410</v>
      </c>
      <c r="C618" s="2" t="s">
        <v>1123</v>
      </c>
      <c r="D618" s="2" t="s">
        <v>3173</v>
      </c>
      <c r="E618" s="2" t="s">
        <v>3174</v>
      </c>
      <c r="F618" s="3">
        <v>108</v>
      </c>
      <c r="G618" s="3">
        <v>100</v>
      </c>
      <c r="H618" s="2" t="s">
        <v>3139</v>
      </c>
      <c r="I618" s="2" t="s">
        <v>3153</v>
      </c>
      <c r="J618" s="2" t="s">
        <v>3161</v>
      </c>
      <c r="K618" s="2" t="s">
        <v>3162</v>
      </c>
      <c r="L618" s="2">
        <v>2009</v>
      </c>
      <c r="M618" s="2" t="s">
        <v>3059</v>
      </c>
      <c r="N618" s="2" t="s">
        <v>3109</v>
      </c>
      <c r="O618" s="19" t="str">
        <f t="shared" si="20"/>
        <v>400</v>
      </c>
      <c r="P618">
        <f t="shared" si="19"/>
        <v>108</v>
      </c>
    </row>
    <row r="619" spans="1:16" ht="14.5" customHeight="1" x14ac:dyDescent="0.35">
      <c r="A619" s="2" t="s">
        <v>1124</v>
      </c>
      <c r="B619" s="2" t="s">
        <v>1125</v>
      </c>
      <c r="C619" s="2" t="s">
        <v>1126</v>
      </c>
      <c r="D619" s="2" t="s">
        <v>3173</v>
      </c>
      <c r="E619" s="2" t="s">
        <v>3174</v>
      </c>
      <c r="F619" s="3">
        <v>510</v>
      </c>
      <c r="G619" s="3">
        <v>100</v>
      </c>
      <c r="H619" s="2" t="s">
        <v>3139</v>
      </c>
      <c r="I619" s="2" t="s">
        <v>3153</v>
      </c>
      <c r="J619" s="2" t="s">
        <v>3161</v>
      </c>
      <c r="K619" s="2" t="s">
        <v>3162</v>
      </c>
      <c r="L619" s="2">
        <v>2009</v>
      </c>
      <c r="M619" s="2" t="s">
        <v>3059</v>
      </c>
      <c r="N619" s="2" t="s">
        <v>3109</v>
      </c>
      <c r="O619" s="19" t="str">
        <f t="shared" si="20"/>
        <v>400</v>
      </c>
      <c r="P619">
        <f t="shared" si="19"/>
        <v>510</v>
      </c>
    </row>
    <row r="620" spans="1:16" ht="14.5" customHeight="1" x14ac:dyDescent="0.35">
      <c r="A620" s="2" t="s">
        <v>415</v>
      </c>
      <c r="B620" s="2" t="s">
        <v>416</v>
      </c>
      <c r="C620" s="2" t="s">
        <v>1127</v>
      </c>
      <c r="D620" s="2" t="s">
        <v>3175</v>
      </c>
      <c r="E620" s="2" t="s">
        <v>3176</v>
      </c>
      <c r="F620" s="3">
        <v>3921</v>
      </c>
      <c r="G620" s="3">
        <v>1.2454592631032693</v>
      </c>
      <c r="H620" s="2" t="s">
        <v>3129</v>
      </c>
      <c r="I620" s="2" t="s">
        <v>3143</v>
      </c>
      <c r="J620" s="2" t="s">
        <v>3161</v>
      </c>
      <c r="K620" s="2" t="s">
        <v>3162</v>
      </c>
      <c r="L620" s="2">
        <v>2009</v>
      </c>
      <c r="M620" s="2" t="s">
        <v>3077</v>
      </c>
      <c r="N620" s="2" t="s">
        <v>3125</v>
      </c>
      <c r="O620" s="19" t="str">
        <f t="shared" si="20"/>
        <v>700</v>
      </c>
      <c r="P620">
        <f t="shared" si="19"/>
        <v>48.834457706279188</v>
      </c>
    </row>
    <row r="621" spans="1:16" ht="14.5" customHeight="1" x14ac:dyDescent="0.35">
      <c r="A621" s="2" t="s">
        <v>418</v>
      </c>
      <c r="B621" s="2" t="s">
        <v>419</v>
      </c>
      <c r="C621" s="2" t="s">
        <v>1127</v>
      </c>
      <c r="D621" s="2" t="s">
        <v>3175</v>
      </c>
      <c r="E621" s="2" t="s">
        <v>3176</v>
      </c>
      <c r="F621" s="3">
        <v>3921</v>
      </c>
      <c r="G621" s="3">
        <v>93.539180072651789</v>
      </c>
      <c r="H621" s="2" t="s">
        <v>3133</v>
      </c>
      <c r="I621" s="2" t="s">
        <v>3147</v>
      </c>
      <c r="J621" s="2" t="s">
        <v>3161</v>
      </c>
      <c r="K621" s="2" t="s">
        <v>3162</v>
      </c>
      <c r="L621" s="2">
        <v>2009</v>
      </c>
      <c r="M621" s="2" t="s">
        <v>3077</v>
      </c>
      <c r="N621" s="2" t="s">
        <v>3125</v>
      </c>
      <c r="O621" s="19" t="str">
        <f t="shared" si="20"/>
        <v>700</v>
      </c>
      <c r="P621">
        <f t="shared" si="19"/>
        <v>3667.6712506486765</v>
      </c>
    </row>
    <row r="622" spans="1:16" ht="14.5" customHeight="1" x14ac:dyDescent="0.35">
      <c r="A622" s="2" t="s">
        <v>420</v>
      </c>
      <c r="B622" s="2" t="s">
        <v>421</v>
      </c>
      <c r="C622" s="2" t="s">
        <v>1127</v>
      </c>
      <c r="D622" s="2" t="s">
        <v>3175</v>
      </c>
      <c r="E622" s="2" t="s">
        <v>3176</v>
      </c>
      <c r="F622" s="3">
        <v>3921</v>
      </c>
      <c r="G622" s="3">
        <v>5.2153606642449404</v>
      </c>
      <c r="H622" s="2" t="s">
        <v>3139</v>
      </c>
      <c r="I622" s="2" t="s">
        <v>3153</v>
      </c>
      <c r="J622" s="2" t="s">
        <v>3161</v>
      </c>
      <c r="K622" s="2" t="s">
        <v>3162</v>
      </c>
      <c r="L622" s="2">
        <v>2009</v>
      </c>
      <c r="M622" s="2" t="s">
        <v>3077</v>
      </c>
      <c r="N622" s="2" t="s">
        <v>3125</v>
      </c>
      <c r="O622" s="19" t="str">
        <f t="shared" si="20"/>
        <v>700</v>
      </c>
      <c r="P622">
        <f t="shared" si="19"/>
        <v>204.49429164504411</v>
      </c>
    </row>
    <row r="623" spans="1:16" ht="14.5" customHeight="1" x14ac:dyDescent="0.35">
      <c r="A623" s="2" t="s">
        <v>422</v>
      </c>
      <c r="B623" s="2" t="s">
        <v>423</v>
      </c>
      <c r="C623" s="2" t="s">
        <v>1128</v>
      </c>
      <c r="D623" s="2" t="s">
        <v>3175</v>
      </c>
      <c r="E623" s="2" t="s">
        <v>3176</v>
      </c>
      <c r="F623" s="3">
        <v>721</v>
      </c>
      <c r="G623" s="3">
        <v>100</v>
      </c>
      <c r="H623" s="2" t="s">
        <v>3139</v>
      </c>
      <c r="I623" s="2" t="s">
        <v>3153</v>
      </c>
      <c r="J623" s="2" t="s">
        <v>3161</v>
      </c>
      <c r="K623" s="2" t="s">
        <v>3162</v>
      </c>
      <c r="L623" s="2">
        <v>2009</v>
      </c>
      <c r="M623" s="2" t="s">
        <v>3078</v>
      </c>
      <c r="N623" s="2" t="s">
        <v>3126</v>
      </c>
      <c r="O623" s="19" t="str">
        <f t="shared" si="20"/>
        <v>700</v>
      </c>
      <c r="P623">
        <f t="shared" si="19"/>
        <v>721</v>
      </c>
    </row>
    <row r="624" spans="1:16" ht="14.5" customHeight="1" x14ac:dyDescent="0.35">
      <c r="A624" s="2" t="s">
        <v>425</v>
      </c>
      <c r="B624" s="2" t="s">
        <v>426</v>
      </c>
      <c r="C624" s="2" t="s">
        <v>1129</v>
      </c>
      <c r="D624" s="2" t="s">
        <v>3175</v>
      </c>
      <c r="E624" s="2" t="s">
        <v>3176</v>
      </c>
      <c r="F624" s="3">
        <v>2730</v>
      </c>
      <c r="G624" s="3">
        <v>100</v>
      </c>
      <c r="H624" s="2" t="s">
        <v>3141</v>
      </c>
      <c r="I624" s="2" t="s">
        <v>3155</v>
      </c>
      <c r="J624" s="2" t="s">
        <v>3161</v>
      </c>
      <c r="K624" s="2" t="s">
        <v>3162</v>
      </c>
      <c r="L624" s="2">
        <v>2009</v>
      </c>
      <c r="M624" s="2" t="s">
        <v>3078</v>
      </c>
      <c r="N624" s="2" t="s">
        <v>3126</v>
      </c>
      <c r="O624" s="19" t="str">
        <f t="shared" si="20"/>
        <v>700</v>
      </c>
      <c r="P624">
        <f t="shared" si="19"/>
        <v>2730</v>
      </c>
    </row>
    <row r="625" spans="1:16" ht="14.5" customHeight="1" x14ac:dyDescent="0.35">
      <c r="A625" s="2" t="s">
        <v>428</v>
      </c>
      <c r="B625" s="2" t="s">
        <v>429</v>
      </c>
      <c r="C625" s="2" t="s">
        <v>1130</v>
      </c>
      <c r="D625" s="2" t="s">
        <v>3175</v>
      </c>
      <c r="E625" s="2" t="s">
        <v>3176</v>
      </c>
      <c r="F625" s="3">
        <v>11800</v>
      </c>
      <c r="G625" s="3">
        <v>100</v>
      </c>
      <c r="H625" s="2" t="s">
        <v>3135</v>
      </c>
      <c r="I625" s="2" t="s">
        <v>3149</v>
      </c>
      <c r="J625" s="2" t="s">
        <v>3161</v>
      </c>
      <c r="K625" s="2" t="s">
        <v>3162</v>
      </c>
      <c r="L625" s="2">
        <v>2009</v>
      </c>
      <c r="M625" s="2" t="s">
        <v>3078</v>
      </c>
      <c r="N625" s="2" t="s">
        <v>3126</v>
      </c>
      <c r="O625" s="19" t="str">
        <f t="shared" si="20"/>
        <v>700</v>
      </c>
      <c r="P625">
        <f t="shared" si="19"/>
        <v>11800</v>
      </c>
    </row>
    <row r="626" spans="1:16" ht="14.5" customHeight="1" x14ac:dyDescent="0.35">
      <c r="A626" s="2" t="s">
        <v>431</v>
      </c>
      <c r="B626" s="2" t="s">
        <v>432</v>
      </c>
      <c r="C626" s="2" t="s">
        <v>1131</v>
      </c>
      <c r="D626" s="2" t="s">
        <v>3175</v>
      </c>
      <c r="E626" s="2" t="s">
        <v>3176</v>
      </c>
      <c r="F626" s="3">
        <v>227</v>
      </c>
      <c r="G626" s="3">
        <v>55</v>
      </c>
      <c r="H626" s="2" t="s">
        <v>3139</v>
      </c>
      <c r="I626" s="2" t="s">
        <v>3153</v>
      </c>
      <c r="J626" s="2" t="s">
        <v>3161</v>
      </c>
      <c r="K626" s="2" t="s">
        <v>3162</v>
      </c>
      <c r="L626" s="2">
        <v>2009</v>
      </c>
      <c r="M626" s="2" t="s">
        <v>3077</v>
      </c>
      <c r="N626" s="2" t="s">
        <v>3125</v>
      </c>
      <c r="O626" s="19" t="str">
        <f t="shared" si="20"/>
        <v>700</v>
      </c>
      <c r="P626">
        <f t="shared" si="19"/>
        <v>124.85</v>
      </c>
    </row>
    <row r="627" spans="1:16" ht="14.5" customHeight="1" x14ac:dyDescent="0.35">
      <c r="A627" s="2" t="s">
        <v>434</v>
      </c>
      <c r="B627" s="2" t="s">
        <v>435</v>
      </c>
      <c r="C627" s="2" t="s">
        <v>1132</v>
      </c>
      <c r="D627" s="2" t="s">
        <v>3175</v>
      </c>
      <c r="E627" s="2" t="s">
        <v>3176</v>
      </c>
      <c r="F627" s="3">
        <v>3317</v>
      </c>
      <c r="G627" s="3">
        <v>25</v>
      </c>
      <c r="H627" s="2" t="s">
        <v>3140</v>
      </c>
      <c r="I627" s="2" t="s">
        <v>3154</v>
      </c>
      <c r="J627" s="2" t="s">
        <v>3161</v>
      </c>
      <c r="K627" s="2" t="s">
        <v>3162</v>
      </c>
      <c r="L627" s="2">
        <v>2009</v>
      </c>
      <c r="M627" s="2" t="s">
        <v>3025</v>
      </c>
      <c r="N627" s="2" t="s">
        <v>3083</v>
      </c>
      <c r="O627" s="19" t="str">
        <f t="shared" si="20"/>
        <v>100</v>
      </c>
      <c r="P627">
        <f t="shared" si="19"/>
        <v>829.25</v>
      </c>
    </row>
    <row r="628" spans="1:16" ht="14.5" customHeight="1" x14ac:dyDescent="0.35">
      <c r="A628" s="2" t="s">
        <v>437</v>
      </c>
      <c r="B628" s="2" t="s">
        <v>438</v>
      </c>
      <c r="C628" s="2" t="s">
        <v>1133</v>
      </c>
      <c r="D628" s="2" t="s">
        <v>3175</v>
      </c>
      <c r="E628" s="2" t="s">
        <v>3176</v>
      </c>
      <c r="F628" s="3">
        <v>8382</v>
      </c>
      <c r="G628" s="3">
        <v>43</v>
      </c>
      <c r="H628" s="2" t="s">
        <v>3139</v>
      </c>
      <c r="I628" s="2" t="s">
        <v>3153</v>
      </c>
      <c r="J628" s="2" t="s">
        <v>3161</v>
      </c>
      <c r="K628" s="2" t="s">
        <v>3162</v>
      </c>
      <c r="L628" s="2">
        <v>2009</v>
      </c>
      <c r="M628" s="2" t="s">
        <v>3078</v>
      </c>
      <c r="N628" s="2" t="s">
        <v>3126</v>
      </c>
      <c r="O628" s="19" t="str">
        <f t="shared" si="20"/>
        <v>700</v>
      </c>
      <c r="P628">
        <f t="shared" si="19"/>
        <v>3604.26</v>
      </c>
    </row>
    <row r="629" spans="1:16" ht="14.5" customHeight="1" x14ac:dyDescent="0.35">
      <c r="A629" s="2" t="s">
        <v>440</v>
      </c>
      <c r="B629" s="2" t="s">
        <v>441</v>
      </c>
      <c r="C629" s="2" t="s">
        <v>1134</v>
      </c>
      <c r="D629" s="2" t="s">
        <v>3175</v>
      </c>
      <c r="E629" s="2" t="s">
        <v>3176</v>
      </c>
      <c r="F629" s="3">
        <v>4294</v>
      </c>
      <c r="G629" s="3">
        <v>100</v>
      </c>
      <c r="H629" s="2" t="s">
        <v>3139</v>
      </c>
      <c r="I629" s="2" t="s">
        <v>3153</v>
      </c>
      <c r="J629" s="2" t="s">
        <v>3161</v>
      </c>
      <c r="K629" s="2" t="s">
        <v>3162</v>
      </c>
      <c r="L629" s="2">
        <v>2009</v>
      </c>
      <c r="M629" s="2" t="s">
        <v>3078</v>
      </c>
      <c r="N629" s="2" t="s">
        <v>3126</v>
      </c>
      <c r="O629" s="19" t="str">
        <f t="shared" si="20"/>
        <v>700</v>
      </c>
      <c r="P629">
        <f t="shared" si="19"/>
        <v>4294</v>
      </c>
    </row>
    <row r="630" spans="1:16" ht="14.5" customHeight="1" x14ac:dyDescent="0.35">
      <c r="A630" s="2" t="s">
        <v>443</v>
      </c>
      <c r="B630" s="2" t="s">
        <v>444</v>
      </c>
      <c r="C630" s="2" t="s">
        <v>1135</v>
      </c>
      <c r="D630" s="2" t="s">
        <v>3175</v>
      </c>
      <c r="E630" s="2" t="s">
        <v>3176</v>
      </c>
      <c r="F630" s="3">
        <v>7366</v>
      </c>
      <c r="G630" s="3">
        <v>17.214246272777469</v>
      </c>
      <c r="H630" s="2" t="s">
        <v>3139</v>
      </c>
      <c r="I630" s="2" t="s">
        <v>3153</v>
      </c>
      <c r="J630" s="2" t="s">
        <v>3161</v>
      </c>
      <c r="K630" s="2" t="s">
        <v>3162</v>
      </c>
      <c r="L630" s="2">
        <v>2009</v>
      </c>
      <c r="M630" s="2" t="s">
        <v>3078</v>
      </c>
      <c r="N630" s="2" t="s">
        <v>3126</v>
      </c>
      <c r="O630" s="19" t="str">
        <f t="shared" si="20"/>
        <v>700</v>
      </c>
      <c r="P630">
        <f t="shared" si="19"/>
        <v>1268.0013804527885</v>
      </c>
    </row>
    <row r="631" spans="1:16" ht="14.5" customHeight="1" x14ac:dyDescent="0.35">
      <c r="A631" s="2" t="s">
        <v>443</v>
      </c>
      <c r="B631" s="2" t="s">
        <v>444</v>
      </c>
      <c r="C631" s="2" t="s">
        <v>1135</v>
      </c>
      <c r="D631" s="2" t="s">
        <v>3175</v>
      </c>
      <c r="E631" s="2" t="s">
        <v>3176</v>
      </c>
      <c r="F631" s="3">
        <v>7366</v>
      </c>
      <c r="G631" s="3">
        <v>3.7962451684152403</v>
      </c>
      <c r="H631" s="2" t="s">
        <v>3141</v>
      </c>
      <c r="I631" s="2" t="s">
        <v>3155</v>
      </c>
      <c r="J631" s="2" t="s">
        <v>3161</v>
      </c>
      <c r="K631" s="2" t="s">
        <v>3162</v>
      </c>
      <c r="L631" s="2">
        <v>2009</v>
      </c>
      <c r="M631" s="2" t="s">
        <v>3056</v>
      </c>
      <c r="N631" s="2" t="s">
        <v>3106</v>
      </c>
      <c r="O631" s="19" t="str">
        <f t="shared" si="20"/>
        <v>300</v>
      </c>
      <c r="P631">
        <f t="shared" ref="P631:P694" si="21">F631*G631/100</f>
        <v>279.63141910546659</v>
      </c>
    </row>
    <row r="632" spans="1:16" ht="14.5" customHeight="1" x14ac:dyDescent="0.35">
      <c r="A632" s="2" t="s">
        <v>446</v>
      </c>
      <c r="B632" s="2" t="s">
        <v>447</v>
      </c>
      <c r="C632" s="2" t="s">
        <v>1136</v>
      </c>
      <c r="D632" s="2" t="s">
        <v>3175</v>
      </c>
      <c r="E632" s="2" t="s">
        <v>3176</v>
      </c>
      <c r="F632" s="3">
        <v>6868</v>
      </c>
      <c r="G632" s="3">
        <v>25</v>
      </c>
      <c r="H632" s="2" t="s">
        <v>3140</v>
      </c>
      <c r="I632" s="2" t="s">
        <v>3154</v>
      </c>
      <c r="J632" s="2" t="s">
        <v>3161</v>
      </c>
      <c r="K632" s="2" t="s">
        <v>3162</v>
      </c>
      <c r="L632" s="2">
        <v>2009</v>
      </c>
      <c r="M632" s="2" t="s">
        <v>3025</v>
      </c>
      <c r="N632" s="2" t="s">
        <v>3083</v>
      </c>
      <c r="O632" s="19" t="str">
        <f t="shared" si="20"/>
        <v>100</v>
      </c>
      <c r="P632">
        <f t="shared" si="21"/>
        <v>1717</v>
      </c>
    </row>
    <row r="633" spans="1:16" ht="14.5" customHeight="1" x14ac:dyDescent="0.35">
      <c r="A633" s="2" t="s">
        <v>449</v>
      </c>
      <c r="B633" s="2" t="s">
        <v>450</v>
      </c>
      <c r="C633" s="2" t="s">
        <v>1137</v>
      </c>
      <c r="D633" s="2" t="s">
        <v>3175</v>
      </c>
      <c r="E633" s="2" t="s">
        <v>3176</v>
      </c>
      <c r="F633" s="3">
        <v>7277</v>
      </c>
      <c r="G633" s="3">
        <v>43</v>
      </c>
      <c r="H633" s="2" t="s">
        <v>3139</v>
      </c>
      <c r="I633" s="2" t="s">
        <v>3153</v>
      </c>
      <c r="J633" s="2" t="s">
        <v>3161</v>
      </c>
      <c r="K633" s="2" t="s">
        <v>3162</v>
      </c>
      <c r="L633" s="2">
        <v>2009</v>
      </c>
      <c r="M633" s="2" t="s">
        <v>3078</v>
      </c>
      <c r="N633" s="2" t="s">
        <v>3126</v>
      </c>
      <c r="O633" s="19" t="str">
        <f t="shared" si="20"/>
        <v>700</v>
      </c>
      <c r="P633">
        <f t="shared" si="21"/>
        <v>3129.11</v>
      </c>
    </row>
    <row r="634" spans="1:16" ht="14.5" customHeight="1" x14ac:dyDescent="0.35">
      <c r="A634" s="2" t="s">
        <v>452</v>
      </c>
      <c r="B634" s="2" t="s">
        <v>453</v>
      </c>
      <c r="C634" s="2" t="s">
        <v>1138</v>
      </c>
      <c r="D634" s="2" t="s">
        <v>3175</v>
      </c>
      <c r="E634" s="2" t="s">
        <v>3176</v>
      </c>
      <c r="F634" s="3">
        <v>4105</v>
      </c>
      <c r="G634" s="3">
        <v>100</v>
      </c>
      <c r="H634" s="2" t="s">
        <v>3139</v>
      </c>
      <c r="I634" s="2" t="s">
        <v>3153</v>
      </c>
      <c r="J634" s="2" t="s">
        <v>3161</v>
      </c>
      <c r="K634" s="2" t="s">
        <v>3162</v>
      </c>
      <c r="L634" s="2">
        <v>2009</v>
      </c>
      <c r="M634" s="2" t="s">
        <v>3078</v>
      </c>
      <c r="N634" s="2" t="s">
        <v>3126</v>
      </c>
      <c r="O634" s="19" t="str">
        <f t="shared" si="20"/>
        <v>700</v>
      </c>
      <c r="P634">
        <f t="shared" si="21"/>
        <v>4105</v>
      </c>
    </row>
    <row r="635" spans="1:16" ht="14.5" customHeight="1" x14ac:dyDescent="0.35">
      <c r="A635" s="2" t="s">
        <v>455</v>
      </c>
      <c r="B635" s="2" t="s">
        <v>456</v>
      </c>
      <c r="C635" s="2" t="s">
        <v>1139</v>
      </c>
      <c r="D635" s="2" t="s">
        <v>3175</v>
      </c>
      <c r="E635" s="2" t="s">
        <v>3176</v>
      </c>
      <c r="F635" s="3">
        <v>5131</v>
      </c>
      <c r="G635" s="3">
        <v>18.160197869101978</v>
      </c>
      <c r="H635" s="2" t="s">
        <v>3139</v>
      </c>
      <c r="I635" s="2" t="s">
        <v>3153</v>
      </c>
      <c r="J635" s="2" t="s">
        <v>3161</v>
      </c>
      <c r="K635" s="2" t="s">
        <v>3162</v>
      </c>
      <c r="L635" s="2">
        <v>2009</v>
      </c>
      <c r="M635" s="2" t="s">
        <v>3078</v>
      </c>
      <c r="N635" s="2" t="s">
        <v>3126</v>
      </c>
      <c r="O635" s="19" t="str">
        <f t="shared" si="20"/>
        <v>700</v>
      </c>
      <c r="P635">
        <f t="shared" si="21"/>
        <v>931.79975266362248</v>
      </c>
    </row>
    <row r="636" spans="1:16" ht="14.5" customHeight="1" x14ac:dyDescent="0.35">
      <c r="A636" s="2" t="s">
        <v>455</v>
      </c>
      <c r="B636" s="2" t="s">
        <v>456</v>
      </c>
      <c r="C636" s="2" t="s">
        <v>1139</v>
      </c>
      <c r="D636" s="2" t="s">
        <v>3175</v>
      </c>
      <c r="E636" s="2" t="s">
        <v>3176</v>
      </c>
      <c r="F636" s="3">
        <v>5131</v>
      </c>
      <c r="G636" s="3">
        <v>4.2427701674277021</v>
      </c>
      <c r="H636" s="2" t="s">
        <v>3141</v>
      </c>
      <c r="I636" s="2" t="s">
        <v>3155</v>
      </c>
      <c r="J636" s="2" t="s">
        <v>3161</v>
      </c>
      <c r="K636" s="2" t="s">
        <v>3162</v>
      </c>
      <c r="L636" s="2">
        <v>2009</v>
      </c>
      <c r="M636" s="2" t="s">
        <v>3056</v>
      </c>
      <c r="N636" s="2" t="s">
        <v>3106</v>
      </c>
      <c r="O636" s="19" t="str">
        <f t="shared" si="20"/>
        <v>300</v>
      </c>
      <c r="P636">
        <f t="shared" si="21"/>
        <v>217.69653729071538</v>
      </c>
    </row>
    <row r="637" spans="1:16" ht="14.5" customHeight="1" x14ac:dyDescent="0.35">
      <c r="A637" s="2" t="s">
        <v>458</v>
      </c>
      <c r="B637" s="2" t="s">
        <v>459</v>
      </c>
      <c r="C637" s="2" t="s">
        <v>1140</v>
      </c>
      <c r="D637" s="2" t="s">
        <v>3175</v>
      </c>
      <c r="E637" s="2" t="s">
        <v>3176</v>
      </c>
      <c r="F637" s="3">
        <v>8650</v>
      </c>
      <c r="G637" s="3">
        <v>100</v>
      </c>
      <c r="H637" s="2" t="s">
        <v>3139</v>
      </c>
      <c r="I637" s="2" t="s">
        <v>3153</v>
      </c>
      <c r="J637" s="2" t="s">
        <v>3161</v>
      </c>
      <c r="K637" s="2" t="s">
        <v>3162</v>
      </c>
      <c r="L637" s="2">
        <v>2009</v>
      </c>
      <c r="M637" s="2" t="s">
        <v>3078</v>
      </c>
      <c r="N637" s="2" t="s">
        <v>3126</v>
      </c>
      <c r="O637" s="19" t="str">
        <f t="shared" si="20"/>
        <v>700</v>
      </c>
      <c r="P637">
        <f t="shared" si="21"/>
        <v>8650</v>
      </c>
    </row>
    <row r="638" spans="1:16" ht="14.5" customHeight="1" x14ac:dyDescent="0.35">
      <c r="A638" s="2" t="s">
        <v>461</v>
      </c>
      <c r="B638" s="2" t="s">
        <v>462</v>
      </c>
      <c r="C638" s="2" t="s">
        <v>1141</v>
      </c>
      <c r="D638" s="2" t="s">
        <v>3177</v>
      </c>
      <c r="E638" s="2" t="s">
        <v>3178</v>
      </c>
      <c r="F638" s="3">
        <v>13779.950255133301</v>
      </c>
      <c r="G638" s="3">
        <v>25</v>
      </c>
      <c r="H638" s="2" t="s">
        <v>3140</v>
      </c>
      <c r="I638" s="2" t="s">
        <v>3154</v>
      </c>
      <c r="J638" s="2" t="s">
        <v>3161</v>
      </c>
      <c r="K638" s="2" t="s">
        <v>3162</v>
      </c>
      <c r="L638" s="2">
        <v>2009</v>
      </c>
      <c r="M638" s="2" t="s">
        <v>3031</v>
      </c>
      <c r="N638" s="2" t="s">
        <v>3086</v>
      </c>
      <c r="O638" s="19" t="str">
        <f t="shared" si="20"/>
        <v>100</v>
      </c>
      <c r="P638">
        <f t="shared" si="21"/>
        <v>3444.9875637833252</v>
      </c>
    </row>
    <row r="639" spans="1:16" ht="14.5" customHeight="1" x14ac:dyDescent="0.35">
      <c r="A639" s="2" t="s">
        <v>464</v>
      </c>
      <c r="B639" s="2" t="s">
        <v>465</v>
      </c>
      <c r="C639" s="2" t="s">
        <v>1141</v>
      </c>
      <c r="D639" s="2" t="s">
        <v>3177</v>
      </c>
      <c r="E639" s="2" t="s">
        <v>3178</v>
      </c>
      <c r="F639" s="3">
        <v>30449.934179695469</v>
      </c>
      <c r="G639" s="3">
        <v>25</v>
      </c>
      <c r="H639" s="2" t="s">
        <v>3140</v>
      </c>
      <c r="I639" s="2" t="s">
        <v>3154</v>
      </c>
      <c r="J639" s="2" t="s">
        <v>3161</v>
      </c>
      <c r="K639" s="2" t="s">
        <v>3162</v>
      </c>
      <c r="L639" s="2">
        <v>2009</v>
      </c>
      <c r="M639" s="2" t="s">
        <v>3032</v>
      </c>
      <c r="N639" s="2" t="s">
        <v>3087</v>
      </c>
      <c r="O639" s="19" t="str">
        <f t="shared" si="20"/>
        <v>100</v>
      </c>
      <c r="P639">
        <f t="shared" si="21"/>
        <v>7612.4835449238672</v>
      </c>
    </row>
    <row r="640" spans="1:16" ht="14.5" customHeight="1" x14ac:dyDescent="0.35">
      <c r="A640" s="2" t="s">
        <v>466</v>
      </c>
      <c r="B640" s="2" t="s">
        <v>467</v>
      </c>
      <c r="C640" s="2" t="s">
        <v>1141</v>
      </c>
      <c r="D640" s="2" t="s">
        <v>3177</v>
      </c>
      <c r="E640" s="2" t="s">
        <v>3178</v>
      </c>
      <c r="F640" s="3">
        <v>8376.1155651712434</v>
      </c>
      <c r="G640" s="3">
        <v>55</v>
      </c>
      <c r="H640" s="2" t="s">
        <v>3141</v>
      </c>
      <c r="I640" s="2" t="s">
        <v>3155</v>
      </c>
      <c r="J640" s="2" t="s">
        <v>3161</v>
      </c>
      <c r="K640" s="2" t="s">
        <v>3162</v>
      </c>
      <c r="L640" s="2">
        <v>2009</v>
      </c>
      <c r="M640" s="2" t="s">
        <v>3041</v>
      </c>
      <c r="N640" s="2" t="s">
        <v>3095</v>
      </c>
      <c r="O640" s="19" t="str">
        <f t="shared" si="20"/>
        <v>200</v>
      </c>
      <c r="P640">
        <f t="shared" si="21"/>
        <v>4606.8635608441837</v>
      </c>
    </row>
    <row r="641" spans="1:16" ht="14.5" customHeight="1" x14ac:dyDescent="0.35">
      <c r="A641" s="2" t="s">
        <v>468</v>
      </c>
      <c r="B641" s="2" t="s">
        <v>469</v>
      </c>
      <c r="C641" s="2" t="s">
        <v>1142</v>
      </c>
      <c r="D641" s="2" t="s">
        <v>3177</v>
      </c>
      <c r="E641" s="2" t="s">
        <v>3178</v>
      </c>
      <c r="F641" s="3">
        <v>2560</v>
      </c>
      <c r="G641" s="3">
        <v>55</v>
      </c>
      <c r="H641" s="2" t="s">
        <v>3142</v>
      </c>
      <c r="I641" s="2" t="s">
        <v>3156</v>
      </c>
      <c r="J641" s="2" t="s">
        <v>3161</v>
      </c>
      <c r="K641" s="2" t="s">
        <v>3162</v>
      </c>
      <c r="L641" s="2">
        <v>2009</v>
      </c>
      <c r="M641" s="2" t="s">
        <v>3054</v>
      </c>
      <c r="N641" s="2" t="s">
        <v>3104</v>
      </c>
      <c r="O641" s="19" t="str">
        <f t="shared" si="20"/>
        <v>300</v>
      </c>
      <c r="P641">
        <f t="shared" si="21"/>
        <v>1408</v>
      </c>
    </row>
    <row r="642" spans="1:16" ht="14.5" customHeight="1" x14ac:dyDescent="0.35">
      <c r="A642" s="2" t="s">
        <v>471</v>
      </c>
      <c r="B642" s="2" t="s">
        <v>472</v>
      </c>
      <c r="C642" s="2" t="s">
        <v>1143</v>
      </c>
      <c r="D642" s="2" t="s">
        <v>3177</v>
      </c>
      <c r="E642" s="2" t="s">
        <v>3178</v>
      </c>
      <c r="F642" s="3">
        <v>111</v>
      </c>
      <c r="G642" s="3">
        <v>55</v>
      </c>
      <c r="H642" s="2" t="s">
        <v>3142</v>
      </c>
      <c r="I642" s="2" t="s">
        <v>3156</v>
      </c>
      <c r="J642" s="2" t="s">
        <v>3161</v>
      </c>
      <c r="K642" s="2" t="s">
        <v>3162</v>
      </c>
      <c r="L642" s="2">
        <v>2009</v>
      </c>
      <c r="M642" s="2" t="s">
        <v>3041</v>
      </c>
      <c r="N642" s="2" t="s">
        <v>3095</v>
      </c>
      <c r="O642" s="19" t="str">
        <f t="shared" si="20"/>
        <v>200</v>
      </c>
      <c r="P642">
        <f t="shared" si="21"/>
        <v>61.05</v>
      </c>
    </row>
    <row r="643" spans="1:16" ht="14.5" customHeight="1" x14ac:dyDescent="0.35">
      <c r="A643" s="2" t="s">
        <v>474</v>
      </c>
      <c r="B643" s="2" t="s">
        <v>475</v>
      </c>
      <c r="C643" s="2" t="s">
        <v>1144</v>
      </c>
      <c r="D643" s="2" t="s">
        <v>3177</v>
      </c>
      <c r="E643" s="2" t="s">
        <v>3178</v>
      </c>
      <c r="F643" s="3">
        <v>2213</v>
      </c>
      <c r="G643" s="3">
        <v>100</v>
      </c>
      <c r="H643" s="2" t="s">
        <v>3142</v>
      </c>
      <c r="I643" s="2" t="s">
        <v>3156</v>
      </c>
      <c r="J643" s="2" t="s">
        <v>3161</v>
      </c>
      <c r="K643" s="2" t="s">
        <v>3162</v>
      </c>
      <c r="L643" s="2">
        <v>2009</v>
      </c>
      <c r="M643" s="2" t="s">
        <v>3054</v>
      </c>
      <c r="N643" s="2" t="s">
        <v>3104</v>
      </c>
      <c r="O643" s="19" t="str">
        <f t="shared" ref="O643:O706" si="22">LEFT(N643,1) &amp; "00"</f>
        <v>300</v>
      </c>
      <c r="P643">
        <f t="shared" si="21"/>
        <v>2213</v>
      </c>
    </row>
    <row r="644" spans="1:16" ht="14.5" customHeight="1" x14ac:dyDescent="0.35">
      <c r="A644" s="2" t="s">
        <v>477</v>
      </c>
      <c r="B644" s="2" t="s">
        <v>478</v>
      </c>
      <c r="C644" s="2" t="s">
        <v>1145</v>
      </c>
      <c r="D644" s="2" t="s">
        <v>3177</v>
      </c>
      <c r="E644" s="2" t="s">
        <v>3178</v>
      </c>
      <c r="F644" s="3">
        <v>390</v>
      </c>
      <c r="G644" s="3">
        <v>100</v>
      </c>
      <c r="H644" s="2" t="s">
        <v>3142</v>
      </c>
      <c r="I644" s="2" t="s">
        <v>3156</v>
      </c>
      <c r="J644" s="2" t="s">
        <v>3161</v>
      </c>
      <c r="K644" s="2" t="s">
        <v>3162</v>
      </c>
      <c r="L644" s="2">
        <v>2009</v>
      </c>
      <c r="M644" s="2" t="s">
        <v>3054</v>
      </c>
      <c r="N644" s="2" t="s">
        <v>3104</v>
      </c>
      <c r="O644" s="19" t="str">
        <f t="shared" si="22"/>
        <v>300</v>
      </c>
      <c r="P644">
        <f t="shared" si="21"/>
        <v>390</v>
      </c>
    </row>
    <row r="645" spans="1:16" ht="14.5" customHeight="1" x14ac:dyDescent="0.35">
      <c r="A645" s="2" t="s">
        <v>480</v>
      </c>
      <c r="B645" s="2" t="s">
        <v>481</v>
      </c>
      <c r="C645" s="2" t="s">
        <v>1146</v>
      </c>
      <c r="D645" s="2" t="s">
        <v>3177</v>
      </c>
      <c r="E645" s="2" t="s">
        <v>3178</v>
      </c>
      <c r="F645" s="3">
        <v>220</v>
      </c>
      <c r="G645" s="3">
        <v>55</v>
      </c>
      <c r="H645" s="2" t="s">
        <v>3142</v>
      </c>
      <c r="I645" s="2" t="s">
        <v>3156</v>
      </c>
      <c r="J645" s="2" t="s">
        <v>3161</v>
      </c>
      <c r="K645" s="2" t="s">
        <v>3162</v>
      </c>
      <c r="L645" s="2">
        <v>2009</v>
      </c>
      <c r="M645" s="2" t="s">
        <v>3041</v>
      </c>
      <c r="N645" s="2" t="s">
        <v>3095</v>
      </c>
      <c r="O645" s="19" t="str">
        <f t="shared" si="22"/>
        <v>200</v>
      </c>
      <c r="P645">
        <f t="shared" si="21"/>
        <v>121</v>
      </c>
    </row>
    <row r="646" spans="1:16" ht="14.5" customHeight="1" x14ac:dyDescent="0.35">
      <c r="A646" s="2" t="s">
        <v>1147</v>
      </c>
      <c r="B646" s="2" t="s">
        <v>1148</v>
      </c>
      <c r="C646" s="2" t="s">
        <v>1149</v>
      </c>
      <c r="D646" s="2" t="s">
        <v>3179</v>
      </c>
      <c r="E646" s="2" t="s">
        <v>3180</v>
      </c>
      <c r="F646" s="3">
        <v>182</v>
      </c>
      <c r="G646" s="3">
        <v>100</v>
      </c>
      <c r="H646" s="2" t="s">
        <v>3142</v>
      </c>
      <c r="I646" s="2" t="s">
        <v>3156</v>
      </c>
      <c r="J646" s="2" t="s">
        <v>3161</v>
      </c>
      <c r="K646" s="2" t="s">
        <v>3162</v>
      </c>
      <c r="L646" s="2">
        <v>2009</v>
      </c>
      <c r="M646" s="2" t="s">
        <v>3054</v>
      </c>
      <c r="N646" s="2" t="s">
        <v>3104</v>
      </c>
      <c r="O646" s="19" t="str">
        <f t="shared" si="22"/>
        <v>300</v>
      </c>
      <c r="P646">
        <f t="shared" si="21"/>
        <v>182</v>
      </c>
    </row>
    <row r="647" spans="1:16" ht="14.5" customHeight="1" x14ac:dyDescent="0.35">
      <c r="A647" s="2" t="s">
        <v>486</v>
      </c>
      <c r="B647" s="2" t="s">
        <v>487</v>
      </c>
      <c r="C647" s="2" t="s">
        <v>1150</v>
      </c>
      <c r="D647" s="2" t="s">
        <v>3181</v>
      </c>
      <c r="E647" s="2" t="s">
        <v>3182</v>
      </c>
      <c r="F647" s="3">
        <v>127</v>
      </c>
      <c r="G647" s="3">
        <v>100</v>
      </c>
      <c r="H647" s="2" t="s">
        <v>3139</v>
      </c>
      <c r="I647" s="2" t="s">
        <v>3153</v>
      </c>
      <c r="J647" s="2" t="s">
        <v>3161</v>
      </c>
      <c r="K647" s="2" t="s">
        <v>3162</v>
      </c>
      <c r="L647" s="2">
        <v>2009</v>
      </c>
      <c r="M647" s="2" t="s">
        <v>3059</v>
      </c>
      <c r="N647" s="2" t="s">
        <v>3109</v>
      </c>
      <c r="O647" s="19" t="str">
        <f t="shared" si="22"/>
        <v>400</v>
      </c>
      <c r="P647">
        <f t="shared" si="21"/>
        <v>127</v>
      </c>
    </row>
    <row r="648" spans="1:16" ht="14.5" customHeight="1" x14ac:dyDescent="0.35">
      <c r="A648" s="2" t="s">
        <v>1151</v>
      </c>
      <c r="B648" s="2" t="s">
        <v>1152</v>
      </c>
      <c r="C648" s="2" t="s">
        <v>1153</v>
      </c>
      <c r="D648" s="2" t="s">
        <v>3183</v>
      </c>
      <c r="E648" s="2" t="s">
        <v>3184</v>
      </c>
      <c r="F648" s="3">
        <v>80</v>
      </c>
      <c r="G648" s="3">
        <v>100</v>
      </c>
      <c r="H648" s="2" t="s">
        <v>3139</v>
      </c>
      <c r="I648" s="2" t="s">
        <v>3153</v>
      </c>
      <c r="J648" s="2" t="s">
        <v>3161</v>
      </c>
      <c r="K648" s="2" t="s">
        <v>3162</v>
      </c>
      <c r="L648" s="2">
        <v>2009</v>
      </c>
      <c r="M648" s="2" t="s">
        <v>3059</v>
      </c>
      <c r="N648" s="2" t="s">
        <v>3109</v>
      </c>
      <c r="O648" s="19" t="str">
        <f t="shared" si="22"/>
        <v>400</v>
      </c>
      <c r="P648">
        <f t="shared" si="21"/>
        <v>80</v>
      </c>
    </row>
    <row r="649" spans="1:16" ht="14.5" customHeight="1" x14ac:dyDescent="0.35">
      <c r="A649" s="2" t="s">
        <v>489</v>
      </c>
      <c r="B649" s="2" t="s">
        <v>490</v>
      </c>
      <c r="C649" s="2" t="s">
        <v>1154</v>
      </c>
      <c r="D649" s="2" t="s">
        <v>3183</v>
      </c>
      <c r="E649" s="2" t="s">
        <v>3184</v>
      </c>
      <c r="F649" s="3">
        <v>603</v>
      </c>
      <c r="G649" s="3">
        <v>100</v>
      </c>
      <c r="H649" s="2" t="s">
        <v>3139</v>
      </c>
      <c r="I649" s="2" t="s">
        <v>3153</v>
      </c>
      <c r="J649" s="2" t="s">
        <v>3161</v>
      </c>
      <c r="K649" s="2" t="s">
        <v>3162</v>
      </c>
      <c r="L649" s="2">
        <v>2009</v>
      </c>
      <c r="M649" s="2" t="s">
        <v>3059</v>
      </c>
      <c r="N649" s="2" t="s">
        <v>3109</v>
      </c>
      <c r="O649" s="19" t="str">
        <f t="shared" si="22"/>
        <v>400</v>
      </c>
      <c r="P649">
        <f t="shared" si="21"/>
        <v>603</v>
      </c>
    </row>
    <row r="650" spans="1:16" ht="14.5" customHeight="1" x14ac:dyDescent="0.35">
      <c r="A650" s="2" t="s">
        <v>1155</v>
      </c>
      <c r="B650" s="2" t="s">
        <v>1156</v>
      </c>
      <c r="C650" s="2" t="s">
        <v>1157</v>
      </c>
      <c r="D650" s="2" t="s">
        <v>3185</v>
      </c>
      <c r="E650" s="2" t="s">
        <v>3186</v>
      </c>
      <c r="F650" s="3">
        <v>140</v>
      </c>
      <c r="G650" s="3">
        <v>55</v>
      </c>
      <c r="H650" s="2" t="s">
        <v>3135</v>
      </c>
      <c r="I650" s="2" t="s">
        <v>3149</v>
      </c>
      <c r="J650" s="2" t="s">
        <v>3161</v>
      </c>
      <c r="K650" s="2" t="s">
        <v>3162</v>
      </c>
      <c r="L650" s="2">
        <v>2009</v>
      </c>
      <c r="M650" s="2" t="s">
        <v>3054</v>
      </c>
      <c r="N650" s="2" t="s">
        <v>3104</v>
      </c>
      <c r="O650" s="19" t="str">
        <f t="shared" si="22"/>
        <v>300</v>
      </c>
      <c r="P650">
        <f t="shared" si="21"/>
        <v>77</v>
      </c>
    </row>
    <row r="651" spans="1:16" ht="14.5" customHeight="1" x14ac:dyDescent="0.35">
      <c r="A651" s="2" t="s">
        <v>492</v>
      </c>
      <c r="B651" s="2" t="s">
        <v>493</v>
      </c>
      <c r="C651" s="2" t="s">
        <v>1158</v>
      </c>
      <c r="D651" s="2" t="s">
        <v>3185</v>
      </c>
      <c r="E651" s="2" t="s">
        <v>3186</v>
      </c>
      <c r="F651" s="3">
        <v>104</v>
      </c>
      <c r="G651" s="3">
        <v>15</v>
      </c>
      <c r="H651" s="2" t="s">
        <v>3135</v>
      </c>
      <c r="I651" s="2" t="s">
        <v>3149</v>
      </c>
      <c r="J651" s="2" t="s">
        <v>3161</v>
      </c>
      <c r="K651" s="2" t="s">
        <v>3162</v>
      </c>
      <c r="L651" s="2">
        <v>2009</v>
      </c>
      <c r="M651" s="2" t="s">
        <v>3057</v>
      </c>
      <c r="N651" s="2" t="s">
        <v>3107</v>
      </c>
      <c r="O651" s="19" t="str">
        <f t="shared" si="22"/>
        <v>300</v>
      </c>
      <c r="P651">
        <f t="shared" si="21"/>
        <v>15.6</v>
      </c>
    </row>
    <row r="652" spans="1:16" ht="14.5" customHeight="1" x14ac:dyDescent="0.35">
      <c r="A652" s="2" t="s">
        <v>501</v>
      </c>
      <c r="B652" s="2" t="s">
        <v>502</v>
      </c>
      <c r="C652" s="2" t="s">
        <v>1159</v>
      </c>
      <c r="D652" s="2" t="s">
        <v>3185</v>
      </c>
      <c r="E652" s="2" t="s">
        <v>3186</v>
      </c>
      <c r="F652" s="3">
        <v>278</v>
      </c>
      <c r="G652" s="3">
        <v>100</v>
      </c>
      <c r="H652" s="2" t="s">
        <v>3135</v>
      </c>
      <c r="I652" s="2" t="s">
        <v>3149</v>
      </c>
      <c r="J652" s="2" t="s">
        <v>3161</v>
      </c>
      <c r="K652" s="2" t="s">
        <v>3162</v>
      </c>
      <c r="L652" s="2">
        <v>2009</v>
      </c>
      <c r="M652" s="2" t="s">
        <v>3054</v>
      </c>
      <c r="N652" s="2" t="s">
        <v>3104</v>
      </c>
      <c r="O652" s="19" t="str">
        <f t="shared" si="22"/>
        <v>300</v>
      </c>
      <c r="P652">
        <f t="shared" si="21"/>
        <v>278</v>
      </c>
    </row>
    <row r="653" spans="1:16" ht="14.5" customHeight="1" x14ac:dyDescent="0.35">
      <c r="A653" s="2" t="s">
        <v>504</v>
      </c>
      <c r="B653" s="2" t="s">
        <v>505</v>
      </c>
      <c r="C653" s="2" t="s">
        <v>1160</v>
      </c>
      <c r="D653" s="2" t="s">
        <v>3185</v>
      </c>
      <c r="E653" s="2" t="s">
        <v>3186</v>
      </c>
      <c r="F653" s="3">
        <v>9797</v>
      </c>
      <c r="G653" s="3">
        <v>55</v>
      </c>
      <c r="H653" s="2" t="s">
        <v>3135</v>
      </c>
      <c r="I653" s="2" t="s">
        <v>3149</v>
      </c>
      <c r="J653" s="2" t="s">
        <v>3161</v>
      </c>
      <c r="K653" s="2" t="s">
        <v>3162</v>
      </c>
      <c r="L653" s="2">
        <v>2009</v>
      </c>
      <c r="M653" s="2" t="s">
        <v>3041</v>
      </c>
      <c r="N653" s="2" t="s">
        <v>3095</v>
      </c>
      <c r="O653" s="19" t="str">
        <f t="shared" si="22"/>
        <v>200</v>
      </c>
      <c r="P653">
        <f t="shared" si="21"/>
        <v>5388.35</v>
      </c>
    </row>
    <row r="654" spans="1:16" ht="14.5" customHeight="1" x14ac:dyDescent="0.35">
      <c r="A654" s="2" t="s">
        <v>507</v>
      </c>
      <c r="B654" s="2" t="s">
        <v>508</v>
      </c>
      <c r="C654" s="2" t="s">
        <v>1161</v>
      </c>
      <c r="D654" s="2" t="s">
        <v>3185</v>
      </c>
      <c r="E654" s="2" t="s">
        <v>3186</v>
      </c>
      <c r="F654" s="3">
        <v>2757</v>
      </c>
      <c r="G654" s="3">
        <v>55</v>
      </c>
      <c r="H654" s="2" t="s">
        <v>3135</v>
      </c>
      <c r="I654" s="2" t="s">
        <v>3149</v>
      </c>
      <c r="J654" s="2" t="s">
        <v>3161</v>
      </c>
      <c r="K654" s="2" t="s">
        <v>3162</v>
      </c>
      <c r="L654" s="2">
        <v>2009</v>
      </c>
      <c r="M654" s="2" t="s">
        <v>3041</v>
      </c>
      <c r="N654" s="2" t="s">
        <v>3095</v>
      </c>
      <c r="O654" s="19" t="str">
        <f t="shared" si="22"/>
        <v>200</v>
      </c>
      <c r="P654">
        <f t="shared" si="21"/>
        <v>1516.35</v>
      </c>
    </row>
    <row r="655" spans="1:16" ht="14.5" customHeight="1" x14ac:dyDescent="0.35">
      <c r="A655" s="2" t="s">
        <v>1162</v>
      </c>
      <c r="B655" s="2" t="s">
        <v>1163</v>
      </c>
      <c r="C655" s="2" t="s">
        <v>1164</v>
      </c>
      <c r="D655" s="2" t="s">
        <v>3185</v>
      </c>
      <c r="E655" s="2" t="s">
        <v>3186</v>
      </c>
      <c r="F655" s="3">
        <v>4458</v>
      </c>
      <c r="G655" s="3">
        <v>55</v>
      </c>
      <c r="H655" s="2" t="s">
        <v>3135</v>
      </c>
      <c r="I655" s="2" t="s">
        <v>3149</v>
      </c>
      <c r="J655" s="2" t="s">
        <v>3161</v>
      </c>
      <c r="K655" s="2" t="s">
        <v>3162</v>
      </c>
      <c r="L655" s="2">
        <v>2009</v>
      </c>
      <c r="M655" s="2" t="s">
        <v>3041</v>
      </c>
      <c r="N655" s="2" t="s">
        <v>3095</v>
      </c>
      <c r="O655" s="19" t="str">
        <f t="shared" si="22"/>
        <v>200</v>
      </c>
      <c r="P655">
        <f t="shared" si="21"/>
        <v>2451.9</v>
      </c>
    </row>
    <row r="656" spans="1:16" ht="14.5" customHeight="1" x14ac:dyDescent="0.35">
      <c r="A656" s="2" t="s">
        <v>1165</v>
      </c>
      <c r="B656" s="2" t="s">
        <v>1166</v>
      </c>
      <c r="C656" s="2" t="s">
        <v>1167</v>
      </c>
      <c r="D656" s="2" t="s">
        <v>3185</v>
      </c>
      <c r="E656" s="2" t="s">
        <v>3186</v>
      </c>
      <c r="F656" s="3">
        <v>142</v>
      </c>
      <c r="G656" s="3">
        <v>55</v>
      </c>
      <c r="H656" s="2" t="s">
        <v>3135</v>
      </c>
      <c r="I656" s="2" t="s">
        <v>3149</v>
      </c>
      <c r="J656" s="2" t="s">
        <v>3161</v>
      </c>
      <c r="K656" s="2" t="s">
        <v>3162</v>
      </c>
      <c r="L656" s="2">
        <v>2009</v>
      </c>
      <c r="M656" s="2" t="s">
        <v>3041</v>
      </c>
      <c r="N656" s="2" t="s">
        <v>3095</v>
      </c>
      <c r="O656" s="19" t="str">
        <f t="shared" si="22"/>
        <v>200</v>
      </c>
      <c r="P656">
        <f t="shared" si="21"/>
        <v>78.099999999999994</v>
      </c>
    </row>
    <row r="657" spans="1:16" ht="14.5" customHeight="1" x14ac:dyDescent="0.35">
      <c r="A657" s="2" t="s">
        <v>1168</v>
      </c>
      <c r="B657" s="2" t="s">
        <v>1169</v>
      </c>
      <c r="C657" s="2" t="s">
        <v>1170</v>
      </c>
      <c r="D657" s="2" t="s">
        <v>3185</v>
      </c>
      <c r="E657" s="2" t="s">
        <v>3186</v>
      </c>
      <c r="F657" s="3">
        <v>263</v>
      </c>
      <c r="G657" s="3">
        <v>55</v>
      </c>
      <c r="H657" s="2" t="s">
        <v>3135</v>
      </c>
      <c r="I657" s="2" t="s">
        <v>3149</v>
      </c>
      <c r="J657" s="2" t="s">
        <v>3161</v>
      </c>
      <c r="K657" s="2" t="s">
        <v>3162</v>
      </c>
      <c r="L657" s="2">
        <v>2009</v>
      </c>
      <c r="M657" s="2" t="s">
        <v>3041</v>
      </c>
      <c r="N657" s="2" t="s">
        <v>3095</v>
      </c>
      <c r="O657" s="19" t="str">
        <f t="shared" si="22"/>
        <v>200</v>
      </c>
      <c r="P657">
        <f t="shared" si="21"/>
        <v>144.65</v>
      </c>
    </row>
    <row r="658" spans="1:16" ht="14.5" customHeight="1" x14ac:dyDescent="0.35">
      <c r="A658" s="2" t="s">
        <v>1171</v>
      </c>
      <c r="B658" s="2" t="s">
        <v>1172</v>
      </c>
      <c r="C658" s="2" t="s">
        <v>1173</v>
      </c>
      <c r="D658" s="2" t="s">
        <v>3185</v>
      </c>
      <c r="E658" s="2" t="s">
        <v>3186</v>
      </c>
      <c r="F658" s="3">
        <v>884</v>
      </c>
      <c r="G658" s="3">
        <v>55</v>
      </c>
      <c r="H658" s="2" t="s">
        <v>3135</v>
      </c>
      <c r="I658" s="2" t="s">
        <v>3149</v>
      </c>
      <c r="J658" s="2" t="s">
        <v>3161</v>
      </c>
      <c r="K658" s="2" t="s">
        <v>3162</v>
      </c>
      <c r="L658" s="2">
        <v>2009</v>
      </c>
      <c r="M658" s="2" t="s">
        <v>3041</v>
      </c>
      <c r="N658" s="2" t="s">
        <v>3095</v>
      </c>
      <c r="O658" s="19" t="str">
        <f t="shared" si="22"/>
        <v>200</v>
      </c>
      <c r="P658">
        <f t="shared" si="21"/>
        <v>486.2</v>
      </c>
    </row>
    <row r="659" spans="1:16" ht="14.5" customHeight="1" x14ac:dyDescent="0.35">
      <c r="A659" s="2" t="s">
        <v>1174</v>
      </c>
      <c r="B659" s="2" t="s">
        <v>1175</v>
      </c>
      <c r="C659" s="2" t="s">
        <v>1176</v>
      </c>
      <c r="D659" s="2" t="s">
        <v>3185</v>
      </c>
      <c r="E659" s="2" t="s">
        <v>3186</v>
      </c>
      <c r="F659" s="3">
        <v>101</v>
      </c>
      <c r="G659" s="3">
        <v>55</v>
      </c>
      <c r="H659" s="2" t="s">
        <v>3135</v>
      </c>
      <c r="I659" s="2" t="s">
        <v>3149</v>
      </c>
      <c r="J659" s="2" t="s">
        <v>3161</v>
      </c>
      <c r="K659" s="2" t="s">
        <v>3162</v>
      </c>
      <c r="L659" s="2">
        <v>2009</v>
      </c>
      <c r="M659" s="2" t="s">
        <v>3041</v>
      </c>
      <c r="N659" s="2" t="s">
        <v>3095</v>
      </c>
      <c r="O659" s="19" t="str">
        <f t="shared" si="22"/>
        <v>200</v>
      </c>
      <c r="P659">
        <f t="shared" si="21"/>
        <v>55.55</v>
      </c>
    </row>
    <row r="660" spans="1:16" ht="14.5" customHeight="1" x14ac:dyDescent="0.35">
      <c r="A660" s="2" t="s">
        <v>1177</v>
      </c>
      <c r="B660" s="2" t="s">
        <v>1178</v>
      </c>
      <c r="C660" s="2" t="s">
        <v>1179</v>
      </c>
      <c r="D660" s="2" t="s">
        <v>3185</v>
      </c>
      <c r="E660" s="2" t="s">
        <v>3186</v>
      </c>
      <c r="F660" s="3">
        <v>91</v>
      </c>
      <c r="G660" s="3">
        <v>55</v>
      </c>
      <c r="H660" s="2" t="s">
        <v>3135</v>
      </c>
      <c r="I660" s="2" t="s">
        <v>3149</v>
      </c>
      <c r="J660" s="2" t="s">
        <v>3161</v>
      </c>
      <c r="K660" s="2" t="s">
        <v>3162</v>
      </c>
      <c r="L660" s="2">
        <v>2009</v>
      </c>
      <c r="M660" s="2" t="s">
        <v>3041</v>
      </c>
      <c r="N660" s="2" t="s">
        <v>3095</v>
      </c>
      <c r="O660" s="19" t="str">
        <f t="shared" si="22"/>
        <v>200</v>
      </c>
      <c r="P660">
        <f t="shared" si="21"/>
        <v>50.05</v>
      </c>
    </row>
    <row r="661" spans="1:16" ht="14.5" customHeight="1" x14ac:dyDescent="0.35">
      <c r="A661" s="2" t="s">
        <v>1180</v>
      </c>
      <c r="B661" s="2" t="s">
        <v>1181</v>
      </c>
      <c r="C661" s="2" t="s">
        <v>1182</v>
      </c>
      <c r="D661" s="2" t="s">
        <v>3185</v>
      </c>
      <c r="E661" s="2" t="s">
        <v>3186</v>
      </c>
      <c r="F661" s="3">
        <v>4234</v>
      </c>
      <c r="G661" s="3">
        <v>55</v>
      </c>
      <c r="H661" s="2" t="s">
        <v>3135</v>
      </c>
      <c r="I661" s="2" t="s">
        <v>3149</v>
      </c>
      <c r="J661" s="2" t="s">
        <v>3161</v>
      </c>
      <c r="K661" s="2" t="s">
        <v>3162</v>
      </c>
      <c r="L661" s="2">
        <v>2009</v>
      </c>
      <c r="M661" s="2" t="s">
        <v>3041</v>
      </c>
      <c r="N661" s="2" t="s">
        <v>3095</v>
      </c>
      <c r="O661" s="19" t="str">
        <f t="shared" si="22"/>
        <v>200</v>
      </c>
      <c r="P661">
        <f t="shared" si="21"/>
        <v>2328.6999999999998</v>
      </c>
    </row>
    <row r="662" spans="1:16" ht="14.5" customHeight="1" x14ac:dyDescent="0.35">
      <c r="A662" s="2" t="s">
        <v>1183</v>
      </c>
      <c r="B662" s="2" t="s">
        <v>1184</v>
      </c>
      <c r="C662" s="2" t="s">
        <v>1185</v>
      </c>
      <c r="D662" s="2" t="s">
        <v>3185</v>
      </c>
      <c r="E662" s="2" t="s">
        <v>3186</v>
      </c>
      <c r="F662" s="3">
        <v>978</v>
      </c>
      <c r="G662" s="3">
        <v>55</v>
      </c>
      <c r="H662" s="2" t="s">
        <v>3135</v>
      </c>
      <c r="I662" s="2" t="s">
        <v>3149</v>
      </c>
      <c r="J662" s="2" t="s">
        <v>3161</v>
      </c>
      <c r="K662" s="2" t="s">
        <v>3162</v>
      </c>
      <c r="L662" s="2">
        <v>2009</v>
      </c>
      <c r="M662" s="2" t="s">
        <v>3041</v>
      </c>
      <c r="N662" s="2" t="s">
        <v>3095</v>
      </c>
      <c r="O662" s="19" t="str">
        <f t="shared" si="22"/>
        <v>200</v>
      </c>
      <c r="P662">
        <f t="shared" si="21"/>
        <v>537.9</v>
      </c>
    </row>
    <row r="663" spans="1:16" ht="14.5" customHeight="1" x14ac:dyDescent="0.35">
      <c r="A663" s="2" t="s">
        <v>1186</v>
      </c>
      <c r="B663" s="2" t="s">
        <v>1187</v>
      </c>
      <c r="C663" s="2" t="s">
        <v>1188</v>
      </c>
      <c r="D663" s="2" t="s">
        <v>3185</v>
      </c>
      <c r="E663" s="2" t="s">
        <v>3186</v>
      </c>
      <c r="F663" s="3">
        <v>28</v>
      </c>
      <c r="G663" s="3">
        <v>55</v>
      </c>
      <c r="H663" s="2" t="s">
        <v>3135</v>
      </c>
      <c r="I663" s="2" t="s">
        <v>3149</v>
      </c>
      <c r="J663" s="2" t="s">
        <v>3161</v>
      </c>
      <c r="K663" s="2" t="s">
        <v>3162</v>
      </c>
      <c r="L663" s="2">
        <v>2009</v>
      </c>
      <c r="M663" s="2" t="s">
        <v>3041</v>
      </c>
      <c r="N663" s="2" t="s">
        <v>3095</v>
      </c>
      <c r="O663" s="19" t="str">
        <f t="shared" si="22"/>
        <v>200</v>
      </c>
      <c r="P663">
        <f t="shared" si="21"/>
        <v>15.4</v>
      </c>
    </row>
    <row r="664" spans="1:16" ht="14.5" customHeight="1" x14ac:dyDescent="0.35">
      <c r="A664" s="2" t="s">
        <v>1189</v>
      </c>
      <c r="B664" s="2" t="s">
        <v>1190</v>
      </c>
      <c r="C664" s="2" t="s">
        <v>1191</v>
      </c>
      <c r="D664" s="2" t="s">
        <v>3185</v>
      </c>
      <c r="E664" s="2" t="s">
        <v>3186</v>
      </c>
      <c r="F664" s="3">
        <v>1596</v>
      </c>
      <c r="G664" s="3">
        <v>55</v>
      </c>
      <c r="H664" s="2" t="s">
        <v>3135</v>
      </c>
      <c r="I664" s="2" t="s">
        <v>3149</v>
      </c>
      <c r="J664" s="2" t="s">
        <v>3161</v>
      </c>
      <c r="K664" s="2" t="s">
        <v>3162</v>
      </c>
      <c r="L664" s="2">
        <v>2009</v>
      </c>
      <c r="M664" s="2" t="s">
        <v>3041</v>
      </c>
      <c r="N664" s="2" t="s">
        <v>3095</v>
      </c>
      <c r="O664" s="19" t="str">
        <f t="shared" si="22"/>
        <v>200</v>
      </c>
      <c r="P664">
        <f t="shared" si="21"/>
        <v>877.8</v>
      </c>
    </row>
    <row r="665" spans="1:16" ht="14.5" customHeight="1" x14ac:dyDescent="0.35">
      <c r="A665" s="2" t="s">
        <v>1192</v>
      </c>
      <c r="B665" s="2" t="s">
        <v>1193</v>
      </c>
      <c r="C665" s="2" t="s">
        <v>1194</v>
      </c>
      <c r="D665" s="2" t="s">
        <v>3185</v>
      </c>
      <c r="E665" s="2" t="s">
        <v>3186</v>
      </c>
      <c r="F665" s="3">
        <v>40</v>
      </c>
      <c r="G665" s="3">
        <v>55</v>
      </c>
      <c r="H665" s="2" t="s">
        <v>3135</v>
      </c>
      <c r="I665" s="2" t="s">
        <v>3149</v>
      </c>
      <c r="J665" s="2" t="s">
        <v>3161</v>
      </c>
      <c r="K665" s="2" t="s">
        <v>3162</v>
      </c>
      <c r="L665" s="2">
        <v>2009</v>
      </c>
      <c r="M665" s="2" t="s">
        <v>3041</v>
      </c>
      <c r="N665" s="2" t="s">
        <v>3095</v>
      </c>
      <c r="O665" s="19" t="str">
        <f t="shared" si="22"/>
        <v>200</v>
      </c>
      <c r="P665">
        <f t="shared" si="21"/>
        <v>22</v>
      </c>
    </row>
    <row r="666" spans="1:16" ht="14.5" customHeight="1" x14ac:dyDescent="0.35">
      <c r="A666" s="2" t="s">
        <v>1195</v>
      </c>
      <c r="B666" s="2" t="s">
        <v>1196</v>
      </c>
      <c r="C666" s="2" t="s">
        <v>1197</v>
      </c>
      <c r="D666" s="2" t="s">
        <v>3185</v>
      </c>
      <c r="E666" s="2" t="s">
        <v>3186</v>
      </c>
      <c r="F666" s="3">
        <v>90</v>
      </c>
      <c r="G666" s="3">
        <v>55</v>
      </c>
      <c r="H666" s="2" t="s">
        <v>3135</v>
      </c>
      <c r="I666" s="2" t="s">
        <v>3149</v>
      </c>
      <c r="J666" s="2" t="s">
        <v>3161</v>
      </c>
      <c r="K666" s="2" t="s">
        <v>3162</v>
      </c>
      <c r="L666" s="2">
        <v>2009</v>
      </c>
      <c r="M666" s="2" t="s">
        <v>3041</v>
      </c>
      <c r="N666" s="2" t="s">
        <v>3095</v>
      </c>
      <c r="O666" s="19" t="str">
        <f t="shared" si="22"/>
        <v>200</v>
      </c>
      <c r="P666">
        <f t="shared" si="21"/>
        <v>49.5</v>
      </c>
    </row>
    <row r="667" spans="1:16" ht="14.5" customHeight="1" x14ac:dyDescent="0.35">
      <c r="A667" s="2" t="s">
        <v>1198</v>
      </c>
      <c r="B667" s="2" t="s">
        <v>1199</v>
      </c>
      <c r="C667" s="2" t="s">
        <v>1200</v>
      </c>
      <c r="D667" s="2" t="s">
        <v>3185</v>
      </c>
      <c r="E667" s="2" t="s">
        <v>3186</v>
      </c>
      <c r="F667" s="3">
        <v>331</v>
      </c>
      <c r="G667" s="3">
        <v>55</v>
      </c>
      <c r="H667" s="2" t="s">
        <v>3135</v>
      </c>
      <c r="I667" s="2" t="s">
        <v>3149</v>
      </c>
      <c r="J667" s="2" t="s">
        <v>3161</v>
      </c>
      <c r="K667" s="2" t="s">
        <v>3162</v>
      </c>
      <c r="L667" s="2">
        <v>2009</v>
      </c>
      <c r="M667" s="2" t="s">
        <v>3041</v>
      </c>
      <c r="N667" s="2" t="s">
        <v>3095</v>
      </c>
      <c r="O667" s="19" t="str">
        <f t="shared" si="22"/>
        <v>200</v>
      </c>
      <c r="P667">
        <f t="shared" si="21"/>
        <v>182.05</v>
      </c>
    </row>
    <row r="668" spans="1:16" ht="14.5" customHeight="1" x14ac:dyDescent="0.35">
      <c r="A668" s="2" t="s">
        <v>1201</v>
      </c>
      <c r="B668" s="2" t="s">
        <v>1202</v>
      </c>
      <c r="C668" s="2" t="s">
        <v>1203</v>
      </c>
      <c r="D668" s="2" t="s">
        <v>3185</v>
      </c>
      <c r="E668" s="2" t="s">
        <v>3186</v>
      </c>
      <c r="F668" s="3">
        <v>100</v>
      </c>
      <c r="G668" s="3">
        <v>55</v>
      </c>
      <c r="H668" s="2" t="s">
        <v>3135</v>
      </c>
      <c r="I668" s="2" t="s">
        <v>3149</v>
      </c>
      <c r="J668" s="2" t="s">
        <v>3161</v>
      </c>
      <c r="K668" s="2" t="s">
        <v>3162</v>
      </c>
      <c r="L668" s="2">
        <v>2009</v>
      </c>
      <c r="M668" s="2" t="s">
        <v>3041</v>
      </c>
      <c r="N668" s="2" t="s">
        <v>3095</v>
      </c>
      <c r="O668" s="19" t="str">
        <f t="shared" si="22"/>
        <v>200</v>
      </c>
      <c r="P668">
        <f t="shared" si="21"/>
        <v>55</v>
      </c>
    </row>
    <row r="669" spans="1:16" ht="14.5" customHeight="1" x14ac:dyDescent="0.35">
      <c r="A669" s="2" t="s">
        <v>564</v>
      </c>
      <c r="B669" s="2" t="s">
        <v>565</v>
      </c>
      <c r="C669" s="2" t="s">
        <v>1204</v>
      </c>
      <c r="D669" s="2" t="s">
        <v>3187</v>
      </c>
      <c r="E669" s="2" t="s">
        <v>3188</v>
      </c>
      <c r="F669" s="3">
        <v>322</v>
      </c>
      <c r="G669" s="3">
        <v>100</v>
      </c>
      <c r="H669" s="2" t="s">
        <v>3133</v>
      </c>
      <c r="I669" s="2" t="s">
        <v>3147</v>
      </c>
      <c r="J669" s="2" t="s">
        <v>3161</v>
      </c>
      <c r="K669" s="2" t="s">
        <v>3162</v>
      </c>
      <c r="L669" s="2">
        <v>2009</v>
      </c>
      <c r="M669" s="2" t="s">
        <v>3059</v>
      </c>
      <c r="N669" s="2" t="s">
        <v>3109</v>
      </c>
      <c r="O669" s="19" t="str">
        <f t="shared" si="22"/>
        <v>400</v>
      </c>
      <c r="P669">
        <f t="shared" si="21"/>
        <v>322</v>
      </c>
    </row>
    <row r="670" spans="1:16" ht="14.5" customHeight="1" x14ac:dyDescent="0.35">
      <c r="A670" s="2" t="s">
        <v>567</v>
      </c>
      <c r="B670" s="2" t="s">
        <v>568</v>
      </c>
      <c r="C670" s="2" t="s">
        <v>1205</v>
      </c>
      <c r="D670" s="2" t="s">
        <v>3187</v>
      </c>
      <c r="E670" s="2" t="s">
        <v>3188</v>
      </c>
      <c r="F670" s="3">
        <v>19088</v>
      </c>
      <c r="G670" s="3">
        <v>100</v>
      </c>
      <c r="H670" s="2" t="s">
        <v>3141</v>
      </c>
      <c r="I670" s="2" t="s">
        <v>3155</v>
      </c>
      <c r="J670" s="2" t="s">
        <v>3161</v>
      </c>
      <c r="K670" s="2" t="s">
        <v>3162</v>
      </c>
      <c r="L670" s="2">
        <v>2009</v>
      </c>
      <c r="M670" s="2" t="s">
        <v>3078</v>
      </c>
      <c r="N670" s="2" t="s">
        <v>3126</v>
      </c>
      <c r="O670" s="19" t="str">
        <f t="shared" si="22"/>
        <v>700</v>
      </c>
      <c r="P670">
        <f t="shared" si="21"/>
        <v>19088</v>
      </c>
    </row>
    <row r="671" spans="1:16" ht="14.5" customHeight="1" x14ac:dyDescent="0.35">
      <c r="A671" s="2" t="s">
        <v>570</v>
      </c>
      <c r="B671" s="2" t="s">
        <v>571</v>
      </c>
      <c r="C671" s="2" t="s">
        <v>1206</v>
      </c>
      <c r="D671" s="2" t="s">
        <v>3187</v>
      </c>
      <c r="E671" s="2" t="s">
        <v>3188</v>
      </c>
      <c r="F671" s="3">
        <v>114</v>
      </c>
      <c r="G671" s="3">
        <v>100</v>
      </c>
      <c r="H671" s="2" t="s">
        <v>3133</v>
      </c>
      <c r="I671" s="2" t="s">
        <v>3147</v>
      </c>
      <c r="J671" s="2" t="s">
        <v>3161</v>
      </c>
      <c r="K671" s="2" t="s">
        <v>3162</v>
      </c>
      <c r="L671" s="2">
        <v>2009</v>
      </c>
      <c r="M671" s="2" t="s">
        <v>3078</v>
      </c>
      <c r="N671" s="2" t="s">
        <v>3126</v>
      </c>
      <c r="O671" s="19" t="str">
        <f t="shared" si="22"/>
        <v>700</v>
      </c>
      <c r="P671">
        <f t="shared" si="21"/>
        <v>114</v>
      </c>
    </row>
    <row r="672" spans="1:16" ht="14.5" customHeight="1" x14ac:dyDescent="0.35">
      <c r="A672" s="2" t="s">
        <v>576</v>
      </c>
      <c r="B672" s="2" t="s">
        <v>577</v>
      </c>
      <c r="C672" s="2" t="s">
        <v>1207</v>
      </c>
      <c r="D672" s="2" t="s">
        <v>3187</v>
      </c>
      <c r="E672" s="2" t="s">
        <v>3188</v>
      </c>
      <c r="F672" s="3">
        <v>372</v>
      </c>
      <c r="G672" s="3">
        <v>100</v>
      </c>
      <c r="H672" s="2" t="s">
        <v>3133</v>
      </c>
      <c r="I672" s="2" t="s">
        <v>3147</v>
      </c>
      <c r="J672" s="2" t="s">
        <v>3161</v>
      </c>
      <c r="K672" s="2" t="s">
        <v>3162</v>
      </c>
      <c r="L672" s="2">
        <v>2009</v>
      </c>
      <c r="M672" s="2" t="s">
        <v>3078</v>
      </c>
      <c r="N672" s="2" t="s">
        <v>3126</v>
      </c>
      <c r="O672" s="19" t="str">
        <f t="shared" si="22"/>
        <v>700</v>
      </c>
      <c r="P672">
        <f t="shared" si="21"/>
        <v>372</v>
      </c>
    </row>
    <row r="673" spans="1:16" ht="14.5" customHeight="1" x14ac:dyDescent="0.35">
      <c r="A673" s="2" t="s">
        <v>579</v>
      </c>
      <c r="B673" s="2" t="s">
        <v>580</v>
      </c>
      <c r="C673" s="2" t="s">
        <v>1208</v>
      </c>
      <c r="D673" s="2" t="s">
        <v>3187</v>
      </c>
      <c r="E673" s="2" t="s">
        <v>3188</v>
      </c>
      <c r="F673" s="3">
        <v>1560</v>
      </c>
      <c r="G673" s="3">
        <v>100</v>
      </c>
      <c r="H673" s="2" t="s">
        <v>3133</v>
      </c>
      <c r="I673" s="2" t="s">
        <v>3147</v>
      </c>
      <c r="J673" s="2" t="s">
        <v>3161</v>
      </c>
      <c r="K673" s="2" t="s">
        <v>3162</v>
      </c>
      <c r="L673" s="2">
        <v>2009</v>
      </c>
      <c r="M673" s="2" t="s">
        <v>3078</v>
      </c>
      <c r="N673" s="2" t="s">
        <v>3126</v>
      </c>
      <c r="O673" s="19" t="str">
        <f t="shared" si="22"/>
        <v>700</v>
      </c>
      <c r="P673">
        <f t="shared" si="21"/>
        <v>1560</v>
      </c>
    </row>
    <row r="674" spans="1:16" ht="14.5" customHeight="1" x14ac:dyDescent="0.35">
      <c r="A674" s="2" t="s">
        <v>588</v>
      </c>
      <c r="B674" s="2" t="s">
        <v>589</v>
      </c>
      <c r="C674" s="2" t="s">
        <v>1209</v>
      </c>
      <c r="D674" s="2" t="s">
        <v>3187</v>
      </c>
      <c r="E674" s="2" t="s">
        <v>3188</v>
      </c>
      <c r="F674" s="3">
        <v>40555</v>
      </c>
      <c r="G674" s="3">
        <v>55</v>
      </c>
      <c r="H674" s="2" t="s">
        <v>3133</v>
      </c>
      <c r="I674" s="2" t="s">
        <v>3147</v>
      </c>
      <c r="J674" s="2" t="s">
        <v>3161</v>
      </c>
      <c r="K674" s="2" t="s">
        <v>3162</v>
      </c>
      <c r="L674" s="2">
        <v>2009</v>
      </c>
      <c r="M674" s="2" t="s">
        <v>3045</v>
      </c>
      <c r="N674" s="2" t="s">
        <v>3098</v>
      </c>
      <c r="O674" s="19" t="str">
        <f t="shared" si="22"/>
        <v>200</v>
      </c>
      <c r="P674">
        <f t="shared" si="21"/>
        <v>22305.25</v>
      </c>
    </row>
    <row r="675" spans="1:16" ht="14.5" customHeight="1" x14ac:dyDescent="0.35">
      <c r="A675" s="2" t="s">
        <v>561</v>
      </c>
      <c r="B675" s="2" t="s">
        <v>562</v>
      </c>
      <c r="C675" s="2" t="s">
        <v>1210</v>
      </c>
      <c r="D675" s="2" t="s">
        <v>3187</v>
      </c>
      <c r="E675" s="2" t="s">
        <v>3188</v>
      </c>
      <c r="F675" s="3">
        <v>3570</v>
      </c>
      <c r="G675" s="3">
        <v>100</v>
      </c>
      <c r="H675" s="2" t="s">
        <v>3141</v>
      </c>
      <c r="I675" s="2" t="s">
        <v>3155</v>
      </c>
      <c r="J675" s="2" t="s">
        <v>3161</v>
      </c>
      <c r="K675" s="2" t="s">
        <v>3162</v>
      </c>
      <c r="L675" s="2">
        <v>2009</v>
      </c>
      <c r="M675" s="2" t="s">
        <v>3066</v>
      </c>
      <c r="N675" s="2" t="s">
        <v>3116</v>
      </c>
      <c r="O675" s="19" t="str">
        <f t="shared" si="22"/>
        <v>500</v>
      </c>
      <c r="P675">
        <f t="shared" si="21"/>
        <v>3570</v>
      </c>
    </row>
    <row r="676" spans="1:16" ht="14.5" customHeight="1" x14ac:dyDescent="0.35">
      <c r="A676" s="2" t="s">
        <v>591</v>
      </c>
      <c r="B676" s="2" t="s">
        <v>592</v>
      </c>
      <c r="C676" s="2" t="s">
        <v>1211</v>
      </c>
      <c r="D676" s="2" t="s">
        <v>3187</v>
      </c>
      <c r="E676" s="2" t="s">
        <v>3188</v>
      </c>
      <c r="F676" s="3">
        <v>1305</v>
      </c>
      <c r="G676" s="3">
        <v>16.5</v>
      </c>
      <c r="H676" s="2" t="s">
        <v>3134</v>
      </c>
      <c r="I676" s="2" t="s">
        <v>3148</v>
      </c>
      <c r="J676" s="2" t="s">
        <v>3161</v>
      </c>
      <c r="K676" s="2" t="s">
        <v>3162</v>
      </c>
      <c r="L676" s="2">
        <v>2009</v>
      </c>
      <c r="M676" s="2" t="s">
        <v>3044</v>
      </c>
      <c r="N676" s="2" t="s">
        <v>3044</v>
      </c>
      <c r="O676" s="19" t="str">
        <f t="shared" si="22"/>
        <v>200</v>
      </c>
      <c r="P676">
        <f t="shared" si="21"/>
        <v>215.32499999999999</v>
      </c>
    </row>
    <row r="677" spans="1:16" ht="14.5" customHeight="1" x14ac:dyDescent="0.35">
      <c r="A677" s="2" t="s">
        <v>591</v>
      </c>
      <c r="B677" s="2" t="s">
        <v>592</v>
      </c>
      <c r="C677" s="2" t="s">
        <v>1211</v>
      </c>
      <c r="D677" s="2" t="s">
        <v>3187</v>
      </c>
      <c r="E677" s="2" t="s">
        <v>3188</v>
      </c>
      <c r="F677" s="3">
        <v>1305</v>
      </c>
      <c r="G677" s="3">
        <v>38.5</v>
      </c>
      <c r="H677" s="2" t="s">
        <v>3135</v>
      </c>
      <c r="I677" s="2" t="s">
        <v>3149</v>
      </c>
      <c r="J677" s="2" t="s">
        <v>3161</v>
      </c>
      <c r="K677" s="2" t="s">
        <v>3162</v>
      </c>
      <c r="L677" s="2">
        <v>2009</v>
      </c>
      <c r="M677" s="2" t="s">
        <v>3044</v>
      </c>
      <c r="N677" s="2" t="s">
        <v>3044</v>
      </c>
      <c r="O677" s="19" t="str">
        <f t="shared" si="22"/>
        <v>200</v>
      </c>
      <c r="P677">
        <f t="shared" si="21"/>
        <v>502.42500000000001</v>
      </c>
    </row>
    <row r="678" spans="1:16" ht="14.5" customHeight="1" x14ac:dyDescent="0.35">
      <c r="A678" s="2" t="s">
        <v>594</v>
      </c>
      <c r="B678" s="2" t="s">
        <v>595</v>
      </c>
      <c r="C678" s="2" t="s">
        <v>1212</v>
      </c>
      <c r="D678" s="2" t="s">
        <v>3187</v>
      </c>
      <c r="E678" s="2" t="s">
        <v>3188</v>
      </c>
      <c r="F678" s="3">
        <v>3829</v>
      </c>
      <c r="G678" s="3">
        <v>55</v>
      </c>
      <c r="H678" s="2" t="s">
        <v>3133</v>
      </c>
      <c r="I678" s="2" t="s">
        <v>3147</v>
      </c>
      <c r="J678" s="2" t="s">
        <v>3161</v>
      </c>
      <c r="K678" s="2" t="s">
        <v>3162</v>
      </c>
      <c r="L678" s="2">
        <v>2009</v>
      </c>
      <c r="M678" s="2" t="s">
        <v>3045</v>
      </c>
      <c r="N678" s="2" t="s">
        <v>3098</v>
      </c>
      <c r="O678" s="19" t="str">
        <f t="shared" si="22"/>
        <v>200</v>
      </c>
      <c r="P678">
        <f t="shared" si="21"/>
        <v>2105.9499999999998</v>
      </c>
    </row>
    <row r="679" spans="1:16" ht="14.5" customHeight="1" x14ac:dyDescent="0.35">
      <c r="A679" s="2" t="s">
        <v>582</v>
      </c>
      <c r="B679" s="2" t="s">
        <v>583</v>
      </c>
      <c r="C679" s="2" t="s">
        <v>1213</v>
      </c>
      <c r="D679" s="2" t="s">
        <v>3187</v>
      </c>
      <c r="E679" s="2" t="s">
        <v>3188</v>
      </c>
      <c r="F679" s="3">
        <v>16120</v>
      </c>
      <c r="G679" s="3">
        <v>100</v>
      </c>
      <c r="H679" s="2" t="s">
        <v>3134</v>
      </c>
      <c r="I679" s="2" t="s">
        <v>3148</v>
      </c>
      <c r="J679" s="2" t="s">
        <v>3161</v>
      </c>
      <c r="K679" s="2" t="s">
        <v>3162</v>
      </c>
      <c r="L679" s="2">
        <v>2009</v>
      </c>
      <c r="M679" s="2" t="s">
        <v>3074</v>
      </c>
      <c r="N679" s="2" t="s">
        <v>3123</v>
      </c>
      <c r="O679" s="19" t="str">
        <f t="shared" si="22"/>
        <v>600</v>
      </c>
      <c r="P679">
        <f t="shared" si="21"/>
        <v>16120</v>
      </c>
    </row>
    <row r="680" spans="1:16" ht="14.5" customHeight="1" x14ac:dyDescent="0.35">
      <c r="A680" s="2" t="s">
        <v>597</v>
      </c>
      <c r="B680" s="2" t="s">
        <v>598</v>
      </c>
      <c r="C680" s="2" t="s">
        <v>1214</v>
      </c>
      <c r="D680" s="2" t="s">
        <v>3187</v>
      </c>
      <c r="E680" s="2" t="s">
        <v>3188</v>
      </c>
      <c r="F680" s="3">
        <v>847</v>
      </c>
      <c r="G680" s="3">
        <v>55</v>
      </c>
      <c r="H680" s="2" t="s">
        <v>3134</v>
      </c>
      <c r="I680" s="2" t="s">
        <v>3148</v>
      </c>
      <c r="J680" s="2" t="s">
        <v>3161</v>
      </c>
      <c r="K680" s="2" t="s">
        <v>3162</v>
      </c>
      <c r="L680" s="2">
        <v>2009</v>
      </c>
      <c r="M680" s="2" t="s">
        <v>3041</v>
      </c>
      <c r="N680" s="2" t="s">
        <v>3095</v>
      </c>
      <c r="O680" s="19" t="str">
        <f t="shared" si="22"/>
        <v>200</v>
      </c>
      <c r="P680">
        <f t="shared" si="21"/>
        <v>465.85</v>
      </c>
    </row>
    <row r="681" spans="1:16" ht="14.5" customHeight="1" x14ac:dyDescent="0.35">
      <c r="A681" s="2" t="s">
        <v>573</v>
      </c>
      <c r="B681" s="2" t="s">
        <v>574</v>
      </c>
      <c r="C681" s="2" t="s">
        <v>1215</v>
      </c>
      <c r="D681" s="2" t="s">
        <v>3187</v>
      </c>
      <c r="E681" s="2" t="s">
        <v>3188</v>
      </c>
      <c r="F681" s="3">
        <v>26</v>
      </c>
      <c r="G681" s="3">
        <v>100</v>
      </c>
      <c r="H681" s="2" t="s">
        <v>3134</v>
      </c>
      <c r="I681" s="2" t="s">
        <v>3148</v>
      </c>
      <c r="J681" s="2" t="s">
        <v>3161</v>
      </c>
      <c r="K681" s="2" t="s">
        <v>3162</v>
      </c>
      <c r="L681" s="2">
        <v>2009</v>
      </c>
      <c r="M681" s="2" t="s">
        <v>3077</v>
      </c>
      <c r="N681" s="2" t="s">
        <v>3125</v>
      </c>
      <c r="O681" s="19" t="str">
        <f t="shared" si="22"/>
        <v>700</v>
      </c>
      <c r="P681">
        <f t="shared" si="21"/>
        <v>26</v>
      </c>
    </row>
    <row r="682" spans="1:16" ht="14.5" customHeight="1" x14ac:dyDescent="0.35">
      <c r="A682" s="2" t="s">
        <v>555</v>
      </c>
      <c r="B682" s="2" t="s">
        <v>556</v>
      </c>
      <c r="C682" s="2" t="s">
        <v>1216</v>
      </c>
      <c r="D682" s="2" t="s">
        <v>3187</v>
      </c>
      <c r="E682" s="2" t="s">
        <v>3188</v>
      </c>
      <c r="F682" s="3">
        <v>4233</v>
      </c>
      <c r="G682" s="3">
        <v>55</v>
      </c>
      <c r="H682" s="2" t="s">
        <v>3134</v>
      </c>
      <c r="I682" s="2" t="s">
        <v>3148</v>
      </c>
      <c r="J682" s="2" t="s">
        <v>3161</v>
      </c>
      <c r="K682" s="2" t="s">
        <v>3162</v>
      </c>
      <c r="L682" s="2">
        <v>2009</v>
      </c>
      <c r="M682" s="2" t="s">
        <v>3046</v>
      </c>
      <c r="N682" s="2" t="s">
        <v>3099</v>
      </c>
      <c r="O682" s="19" t="str">
        <f t="shared" si="22"/>
        <v>200</v>
      </c>
      <c r="P682">
        <f t="shared" si="21"/>
        <v>2328.15</v>
      </c>
    </row>
    <row r="683" spans="1:16" ht="14.5" customHeight="1" x14ac:dyDescent="0.35">
      <c r="A683" s="2" t="s">
        <v>558</v>
      </c>
      <c r="B683" s="2" t="s">
        <v>559</v>
      </c>
      <c r="C683" s="2" t="s">
        <v>1217</v>
      </c>
      <c r="D683" s="2" t="s">
        <v>3187</v>
      </c>
      <c r="E683" s="2" t="s">
        <v>3188</v>
      </c>
      <c r="F683" s="3">
        <v>2727</v>
      </c>
      <c r="G683" s="3">
        <v>55</v>
      </c>
      <c r="H683" s="2" t="s">
        <v>3134</v>
      </c>
      <c r="I683" s="2" t="s">
        <v>3148</v>
      </c>
      <c r="J683" s="2" t="s">
        <v>3161</v>
      </c>
      <c r="K683" s="2" t="s">
        <v>3162</v>
      </c>
      <c r="L683" s="2">
        <v>2009</v>
      </c>
      <c r="M683" s="2" t="s">
        <v>3046</v>
      </c>
      <c r="N683" s="2" t="s">
        <v>3099</v>
      </c>
      <c r="O683" s="19" t="str">
        <f t="shared" si="22"/>
        <v>200</v>
      </c>
      <c r="P683">
        <f t="shared" si="21"/>
        <v>1499.85</v>
      </c>
    </row>
    <row r="684" spans="1:16" ht="14.5" customHeight="1" x14ac:dyDescent="0.35">
      <c r="A684" s="2" t="s">
        <v>600</v>
      </c>
      <c r="B684" s="2" t="s">
        <v>601</v>
      </c>
      <c r="C684" s="2" t="s">
        <v>1218</v>
      </c>
      <c r="D684" s="2" t="s">
        <v>3187</v>
      </c>
      <c r="E684" s="2" t="s">
        <v>3188</v>
      </c>
      <c r="F684" s="3">
        <v>4343</v>
      </c>
      <c r="G684" s="3">
        <v>55</v>
      </c>
      <c r="H684" s="2" t="s">
        <v>3136</v>
      </c>
      <c r="I684" s="2" t="s">
        <v>3150</v>
      </c>
      <c r="J684" s="2" t="s">
        <v>3161</v>
      </c>
      <c r="K684" s="2" t="s">
        <v>3162</v>
      </c>
      <c r="L684" s="2">
        <v>2009</v>
      </c>
      <c r="M684" s="2" t="s">
        <v>3041</v>
      </c>
      <c r="N684" s="2" t="s">
        <v>3095</v>
      </c>
      <c r="O684" s="19" t="str">
        <f t="shared" si="22"/>
        <v>200</v>
      </c>
      <c r="P684">
        <f t="shared" si="21"/>
        <v>2388.65</v>
      </c>
    </row>
    <row r="685" spans="1:16" ht="14.5" customHeight="1" x14ac:dyDescent="0.35">
      <c r="A685" s="2" t="s">
        <v>603</v>
      </c>
      <c r="B685" s="2" t="s">
        <v>604</v>
      </c>
      <c r="C685" s="2" t="s">
        <v>1219</v>
      </c>
      <c r="D685" s="2" t="s">
        <v>3187</v>
      </c>
      <c r="E685" s="2" t="s">
        <v>3188</v>
      </c>
      <c r="F685" s="3">
        <v>2264</v>
      </c>
      <c r="G685" s="3">
        <v>55</v>
      </c>
      <c r="H685" s="2" t="s">
        <v>3136</v>
      </c>
      <c r="I685" s="2" t="s">
        <v>3150</v>
      </c>
      <c r="J685" s="2" t="s">
        <v>3161</v>
      </c>
      <c r="K685" s="2" t="s">
        <v>3162</v>
      </c>
      <c r="L685" s="2">
        <v>2009</v>
      </c>
      <c r="M685" s="2" t="s">
        <v>3041</v>
      </c>
      <c r="N685" s="2" t="s">
        <v>3095</v>
      </c>
      <c r="O685" s="19" t="str">
        <f t="shared" si="22"/>
        <v>200</v>
      </c>
      <c r="P685">
        <f t="shared" si="21"/>
        <v>1245.2</v>
      </c>
    </row>
    <row r="686" spans="1:16" ht="14.5" customHeight="1" x14ac:dyDescent="0.35">
      <c r="A686" s="2" t="s">
        <v>606</v>
      </c>
      <c r="B686" s="2" t="s">
        <v>607</v>
      </c>
      <c r="C686" s="2" t="s">
        <v>1220</v>
      </c>
      <c r="D686" s="2" t="s">
        <v>3187</v>
      </c>
      <c r="E686" s="2" t="s">
        <v>3188</v>
      </c>
      <c r="F686" s="3">
        <v>9</v>
      </c>
      <c r="G686" s="3">
        <v>55</v>
      </c>
      <c r="H686" s="2" t="s">
        <v>3136</v>
      </c>
      <c r="I686" s="2" t="s">
        <v>3150</v>
      </c>
      <c r="J686" s="2" t="s">
        <v>3161</v>
      </c>
      <c r="K686" s="2" t="s">
        <v>3162</v>
      </c>
      <c r="L686" s="2">
        <v>2009</v>
      </c>
      <c r="M686" s="2" t="s">
        <v>3055</v>
      </c>
      <c r="N686" s="2" t="s">
        <v>3105</v>
      </c>
      <c r="O686" s="19" t="str">
        <f t="shared" si="22"/>
        <v>300</v>
      </c>
      <c r="P686">
        <f t="shared" si="21"/>
        <v>4.95</v>
      </c>
    </row>
    <row r="687" spans="1:16" ht="14.5" customHeight="1" x14ac:dyDescent="0.35">
      <c r="A687" s="2" t="s">
        <v>609</v>
      </c>
      <c r="B687" s="2" t="s">
        <v>610</v>
      </c>
      <c r="C687" s="2" t="s">
        <v>1221</v>
      </c>
      <c r="D687" s="2" t="s">
        <v>3187</v>
      </c>
      <c r="E687" s="2" t="s">
        <v>3188</v>
      </c>
      <c r="F687" s="3">
        <v>1624</v>
      </c>
      <c r="G687" s="3">
        <v>55</v>
      </c>
      <c r="H687" s="2" t="s">
        <v>3136</v>
      </c>
      <c r="I687" s="2" t="s">
        <v>3150</v>
      </c>
      <c r="J687" s="2" t="s">
        <v>3161</v>
      </c>
      <c r="K687" s="2" t="s">
        <v>3162</v>
      </c>
      <c r="L687" s="2">
        <v>2009</v>
      </c>
      <c r="M687" s="2" t="s">
        <v>3041</v>
      </c>
      <c r="N687" s="2" t="s">
        <v>3095</v>
      </c>
      <c r="O687" s="19" t="str">
        <f t="shared" si="22"/>
        <v>200</v>
      </c>
      <c r="P687">
        <f t="shared" si="21"/>
        <v>893.2</v>
      </c>
    </row>
    <row r="688" spans="1:16" ht="14.5" customHeight="1" x14ac:dyDescent="0.35">
      <c r="A688" s="2" t="s">
        <v>612</v>
      </c>
      <c r="B688" s="2" t="s">
        <v>613</v>
      </c>
      <c r="C688" s="2" t="s">
        <v>1222</v>
      </c>
      <c r="D688" s="2" t="s">
        <v>3187</v>
      </c>
      <c r="E688" s="2" t="s">
        <v>3188</v>
      </c>
      <c r="F688" s="3">
        <v>69</v>
      </c>
      <c r="G688" s="3">
        <v>55</v>
      </c>
      <c r="H688" s="2" t="s">
        <v>3136</v>
      </c>
      <c r="I688" s="2" t="s">
        <v>3150</v>
      </c>
      <c r="J688" s="2" t="s">
        <v>3161</v>
      </c>
      <c r="K688" s="2" t="s">
        <v>3162</v>
      </c>
      <c r="L688" s="2">
        <v>2009</v>
      </c>
      <c r="M688" s="2" t="s">
        <v>3041</v>
      </c>
      <c r="N688" s="2" t="s">
        <v>3095</v>
      </c>
      <c r="O688" s="19" t="str">
        <f t="shared" si="22"/>
        <v>200</v>
      </c>
      <c r="P688">
        <f t="shared" si="21"/>
        <v>37.950000000000003</v>
      </c>
    </row>
    <row r="689" spans="1:16" ht="14.5" customHeight="1" x14ac:dyDescent="0.35">
      <c r="A689" s="2" t="s">
        <v>615</v>
      </c>
      <c r="B689" s="2" t="s">
        <v>616</v>
      </c>
      <c r="C689" s="2" t="s">
        <v>1223</v>
      </c>
      <c r="D689" s="2" t="s">
        <v>3187</v>
      </c>
      <c r="E689" s="2" t="s">
        <v>3188</v>
      </c>
      <c r="F689" s="3">
        <v>17</v>
      </c>
      <c r="G689" s="3">
        <v>55</v>
      </c>
      <c r="H689" s="2" t="s">
        <v>3136</v>
      </c>
      <c r="I689" s="2" t="s">
        <v>3150</v>
      </c>
      <c r="J689" s="2" t="s">
        <v>3161</v>
      </c>
      <c r="K689" s="2" t="s">
        <v>3162</v>
      </c>
      <c r="L689" s="2">
        <v>2009</v>
      </c>
      <c r="M689" s="2" t="s">
        <v>3041</v>
      </c>
      <c r="N689" s="2" t="s">
        <v>3095</v>
      </c>
      <c r="O689" s="19" t="str">
        <f t="shared" si="22"/>
        <v>200</v>
      </c>
      <c r="P689">
        <f t="shared" si="21"/>
        <v>9.35</v>
      </c>
    </row>
    <row r="690" spans="1:16" ht="14.5" customHeight="1" x14ac:dyDescent="0.35">
      <c r="A690" s="2" t="s">
        <v>618</v>
      </c>
      <c r="B690" s="2" t="s">
        <v>619</v>
      </c>
      <c r="C690" s="2" t="s">
        <v>1224</v>
      </c>
      <c r="D690" s="2" t="s">
        <v>3187</v>
      </c>
      <c r="E690" s="2" t="s">
        <v>3188</v>
      </c>
      <c r="F690" s="3">
        <v>19</v>
      </c>
      <c r="G690" s="3">
        <v>55</v>
      </c>
      <c r="H690" s="2" t="s">
        <v>3136</v>
      </c>
      <c r="I690" s="2" t="s">
        <v>3150</v>
      </c>
      <c r="J690" s="2" t="s">
        <v>3161</v>
      </c>
      <c r="K690" s="2" t="s">
        <v>3162</v>
      </c>
      <c r="L690" s="2">
        <v>2009</v>
      </c>
      <c r="M690" s="2" t="s">
        <v>3055</v>
      </c>
      <c r="N690" s="2" t="s">
        <v>3105</v>
      </c>
      <c r="O690" s="19" t="str">
        <f t="shared" si="22"/>
        <v>300</v>
      </c>
      <c r="P690">
        <f t="shared" si="21"/>
        <v>10.45</v>
      </c>
    </row>
    <row r="691" spans="1:16" ht="14.5" customHeight="1" x14ac:dyDescent="0.35">
      <c r="A691" s="2" t="s">
        <v>621</v>
      </c>
      <c r="B691" s="2" t="s">
        <v>622</v>
      </c>
      <c r="C691" s="2" t="s">
        <v>1225</v>
      </c>
      <c r="D691" s="2" t="s">
        <v>3187</v>
      </c>
      <c r="E691" s="2" t="s">
        <v>3188</v>
      </c>
      <c r="F691" s="3">
        <v>204</v>
      </c>
      <c r="G691" s="3">
        <v>55</v>
      </c>
      <c r="H691" s="2" t="s">
        <v>3136</v>
      </c>
      <c r="I691" s="2" t="s">
        <v>3150</v>
      </c>
      <c r="J691" s="2" t="s">
        <v>3161</v>
      </c>
      <c r="K691" s="2" t="s">
        <v>3162</v>
      </c>
      <c r="L691" s="2">
        <v>2009</v>
      </c>
      <c r="M691" s="2" t="s">
        <v>3041</v>
      </c>
      <c r="N691" s="2" t="s">
        <v>3095</v>
      </c>
      <c r="O691" s="19" t="str">
        <f t="shared" si="22"/>
        <v>200</v>
      </c>
      <c r="P691">
        <f t="shared" si="21"/>
        <v>112.2</v>
      </c>
    </row>
    <row r="692" spans="1:16" ht="14.5" customHeight="1" x14ac:dyDescent="0.35">
      <c r="A692" s="2" t="s">
        <v>624</v>
      </c>
      <c r="B692" s="2" t="s">
        <v>625</v>
      </c>
      <c r="C692" s="2" t="s">
        <v>1226</v>
      </c>
      <c r="D692" s="2" t="s">
        <v>3187</v>
      </c>
      <c r="E692" s="2" t="s">
        <v>3188</v>
      </c>
      <c r="F692" s="3">
        <v>36</v>
      </c>
      <c r="G692" s="3">
        <v>55</v>
      </c>
      <c r="H692" s="2" t="s">
        <v>3136</v>
      </c>
      <c r="I692" s="2" t="s">
        <v>3150</v>
      </c>
      <c r="J692" s="2" t="s">
        <v>3161</v>
      </c>
      <c r="K692" s="2" t="s">
        <v>3162</v>
      </c>
      <c r="L692" s="2">
        <v>2009</v>
      </c>
      <c r="M692" s="2" t="s">
        <v>3041</v>
      </c>
      <c r="N692" s="2" t="s">
        <v>3095</v>
      </c>
      <c r="O692" s="19" t="str">
        <f t="shared" si="22"/>
        <v>200</v>
      </c>
      <c r="P692">
        <f t="shared" si="21"/>
        <v>19.8</v>
      </c>
    </row>
    <row r="693" spans="1:16" ht="14.5" customHeight="1" x14ac:dyDescent="0.35">
      <c r="A693" s="2" t="s">
        <v>627</v>
      </c>
      <c r="B693" s="2" t="s">
        <v>628</v>
      </c>
      <c r="C693" s="2" t="s">
        <v>1227</v>
      </c>
      <c r="D693" s="2" t="s">
        <v>3187</v>
      </c>
      <c r="E693" s="2" t="s">
        <v>3188</v>
      </c>
      <c r="F693" s="3">
        <v>316</v>
      </c>
      <c r="G693" s="3">
        <v>55</v>
      </c>
      <c r="H693" s="2" t="s">
        <v>3136</v>
      </c>
      <c r="I693" s="2" t="s">
        <v>3150</v>
      </c>
      <c r="J693" s="2" t="s">
        <v>3161</v>
      </c>
      <c r="K693" s="2" t="s">
        <v>3162</v>
      </c>
      <c r="L693" s="2">
        <v>2009</v>
      </c>
      <c r="M693" s="2" t="s">
        <v>3041</v>
      </c>
      <c r="N693" s="2" t="s">
        <v>3095</v>
      </c>
      <c r="O693" s="19" t="str">
        <f t="shared" si="22"/>
        <v>200</v>
      </c>
      <c r="P693">
        <f t="shared" si="21"/>
        <v>173.8</v>
      </c>
    </row>
    <row r="694" spans="1:16" ht="14.5" customHeight="1" x14ac:dyDescent="0.35">
      <c r="A694" s="2" t="s">
        <v>195</v>
      </c>
      <c r="B694" s="2" t="s">
        <v>196</v>
      </c>
      <c r="C694" s="2" t="s">
        <v>1228</v>
      </c>
      <c r="D694" s="2" t="s">
        <v>3169</v>
      </c>
      <c r="E694" s="2" t="s">
        <v>3170</v>
      </c>
      <c r="F694" s="3">
        <v>5835</v>
      </c>
      <c r="G694" s="3">
        <v>55</v>
      </c>
      <c r="H694" s="2" t="s">
        <v>3139</v>
      </c>
      <c r="I694" s="2" t="s">
        <v>3153</v>
      </c>
      <c r="J694" s="2" t="s">
        <v>3161</v>
      </c>
      <c r="K694" s="2" t="s">
        <v>3162</v>
      </c>
      <c r="L694" s="2">
        <v>2009</v>
      </c>
      <c r="M694" s="2" t="s">
        <v>3052</v>
      </c>
      <c r="N694" s="2" t="s">
        <v>3102</v>
      </c>
      <c r="O694" s="19" t="str">
        <f t="shared" si="22"/>
        <v>300</v>
      </c>
      <c r="P694">
        <f t="shared" si="21"/>
        <v>3209.25</v>
      </c>
    </row>
    <row r="695" spans="1:16" ht="14.5" customHeight="1" x14ac:dyDescent="0.35">
      <c r="A695" s="2" t="s">
        <v>198</v>
      </c>
      <c r="B695" s="2" t="s">
        <v>199</v>
      </c>
      <c r="C695" s="2" t="s">
        <v>1229</v>
      </c>
      <c r="D695" s="2" t="s">
        <v>3169</v>
      </c>
      <c r="E695" s="2" t="s">
        <v>3170</v>
      </c>
      <c r="F695" s="3">
        <v>1395</v>
      </c>
      <c r="G695" s="3">
        <v>55</v>
      </c>
      <c r="H695" s="2" t="s">
        <v>3139</v>
      </c>
      <c r="I695" s="2" t="s">
        <v>3153</v>
      </c>
      <c r="J695" s="2" t="s">
        <v>3161</v>
      </c>
      <c r="K695" s="2" t="s">
        <v>3162</v>
      </c>
      <c r="L695" s="2">
        <v>2009</v>
      </c>
      <c r="M695" s="2" t="s">
        <v>3052</v>
      </c>
      <c r="N695" s="2" t="s">
        <v>3102</v>
      </c>
      <c r="O695" s="19" t="str">
        <f t="shared" si="22"/>
        <v>300</v>
      </c>
      <c r="P695">
        <f t="shared" ref="P695:P758" si="23">F695*G695/100</f>
        <v>767.25</v>
      </c>
    </row>
    <row r="696" spans="1:16" ht="14.5" customHeight="1" x14ac:dyDescent="0.35">
      <c r="A696" s="2" t="s">
        <v>201</v>
      </c>
      <c r="B696" s="2" t="s">
        <v>202</v>
      </c>
      <c r="C696" s="2" t="s">
        <v>1230</v>
      </c>
      <c r="D696" s="2" t="s">
        <v>3169</v>
      </c>
      <c r="E696" s="2" t="s">
        <v>3170</v>
      </c>
      <c r="F696" s="3">
        <v>239</v>
      </c>
      <c r="G696" s="3">
        <v>55</v>
      </c>
      <c r="H696" s="2" t="s">
        <v>3139</v>
      </c>
      <c r="I696" s="2" t="s">
        <v>3153</v>
      </c>
      <c r="J696" s="2" t="s">
        <v>3161</v>
      </c>
      <c r="K696" s="2" t="s">
        <v>3162</v>
      </c>
      <c r="L696" s="2">
        <v>2009</v>
      </c>
      <c r="M696" s="2" t="s">
        <v>3052</v>
      </c>
      <c r="N696" s="2" t="s">
        <v>3102</v>
      </c>
      <c r="O696" s="19" t="str">
        <f t="shared" si="22"/>
        <v>300</v>
      </c>
      <c r="P696">
        <f t="shared" si="23"/>
        <v>131.44999999999999</v>
      </c>
    </row>
    <row r="697" spans="1:16" ht="14.5" customHeight="1" x14ac:dyDescent="0.35">
      <c r="A697" s="2" t="s">
        <v>219</v>
      </c>
      <c r="B697" s="2" t="s">
        <v>220</v>
      </c>
      <c r="C697" s="2" t="s">
        <v>1231</v>
      </c>
      <c r="D697" s="2" t="s">
        <v>3169</v>
      </c>
      <c r="E697" s="2" t="s">
        <v>3170</v>
      </c>
      <c r="F697" s="3">
        <v>24</v>
      </c>
      <c r="G697" s="3">
        <v>55</v>
      </c>
      <c r="H697" s="2" t="s">
        <v>3139</v>
      </c>
      <c r="I697" s="2" t="s">
        <v>3153</v>
      </c>
      <c r="J697" s="2" t="s">
        <v>3161</v>
      </c>
      <c r="K697" s="2" t="s">
        <v>3162</v>
      </c>
      <c r="L697" s="2">
        <v>2009</v>
      </c>
      <c r="M697" s="2" t="s">
        <v>3052</v>
      </c>
      <c r="N697" s="2" t="s">
        <v>3102</v>
      </c>
      <c r="O697" s="19" t="str">
        <f t="shared" si="22"/>
        <v>300</v>
      </c>
      <c r="P697">
        <f t="shared" si="23"/>
        <v>13.2</v>
      </c>
    </row>
    <row r="698" spans="1:16" ht="14.5" customHeight="1" x14ac:dyDescent="0.35">
      <c r="A698" s="2" t="s">
        <v>204</v>
      </c>
      <c r="B698" s="2" t="s">
        <v>205</v>
      </c>
      <c r="C698" s="2" t="s">
        <v>1232</v>
      </c>
      <c r="D698" s="2" t="s">
        <v>3169</v>
      </c>
      <c r="E698" s="2" t="s">
        <v>3170</v>
      </c>
      <c r="F698" s="3">
        <v>919</v>
      </c>
      <c r="G698" s="3">
        <v>55</v>
      </c>
      <c r="H698" s="2" t="s">
        <v>3139</v>
      </c>
      <c r="I698" s="2" t="s">
        <v>3153</v>
      </c>
      <c r="J698" s="2" t="s">
        <v>3161</v>
      </c>
      <c r="K698" s="2" t="s">
        <v>3162</v>
      </c>
      <c r="L698" s="2">
        <v>2009</v>
      </c>
      <c r="M698" s="2" t="s">
        <v>3052</v>
      </c>
      <c r="N698" s="2" t="s">
        <v>3102</v>
      </c>
      <c r="O698" s="19" t="str">
        <f t="shared" si="22"/>
        <v>300</v>
      </c>
      <c r="P698">
        <f t="shared" si="23"/>
        <v>505.45</v>
      </c>
    </row>
    <row r="699" spans="1:16" ht="14.5" customHeight="1" x14ac:dyDescent="0.35">
      <c r="A699" s="2" t="s">
        <v>207</v>
      </c>
      <c r="B699" s="2" t="s">
        <v>208</v>
      </c>
      <c r="C699" s="2" t="s">
        <v>1233</v>
      </c>
      <c r="D699" s="2" t="s">
        <v>3169</v>
      </c>
      <c r="E699" s="2" t="s">
        <v>3170</v>
      </c>
      <c r="F699" s="3">
        <v>109</v>
      </c>
      <c r="G699" s="3">
        <v>55</v>
      </c>
      <c r="H699" s="2" t="s">
        <v>3134</v>
      </c>
      <c r="I699" s="2" t="s">
        <v>3148</v>
      </c>
      <c r="J699" s="2" t="s">
        <v>3161</v>
      </c>
      <c r="K699" s="2" t="s">
        <v>3162</v>
      </c>
      <c r="L699" s="2">
        <v>2009</v>
      </c>
      <c r="M699" s="2" t="s">
        <v>3059</v>
      </c>
      <c r="N699" s="2" t="s">
        <v>3109</v>
      </c>
      <c r="O699" s="19" t="str">
        <f t="shared" si="22"/>
        <v>400</v>
      </c>
      <c r="P699">
        <f t="shared" si="23"/>
        <v>59.95</v>
      </c>
    </row>
    <row r="700" spans="1:16" ht="14.5" customHeight="1" x14ac:dyDescent="0.35">
      <c r="A700" s="2" t="s">
        <v>222</v>
      </c>
      <c r="B700" s="2" t="s">
        <v>223</v>
      </c>
      <c r="C700" s="2" t="s">
        <v>1234</v>
      </c>
      <c r="D700" s="2" t="s">
        <v>3169</v>
      </c>
      <c r="E700" s="2" t="s">
        <v>3170</v>
      </c>
      <c r="F700" s="3">
        <v>10</v>
      </c>
      <c r="G700" s="3">
        <v>55</v>
      </c>
      <c r="H700" s="2" t="s">
        <v>3139</v>
      </c>
      <c r="I700" s="2" t="s">
        <v>3153</v>
      </c>
      <c r="J700" s="2" t="s">
        <v>3161</v>
      </c>
      <c r="K700" s="2" t="s">
        <v>3162</v>
      </c>
      <c r="L700" s="2">
        <v>2009</v>
      </c>
      <c r="M700" s="2" t="s">
        <v>3052</v>
      </c>
      <c r="N700" s="2" t="s">
        <v>3102</v>
      </c>
      <c r="O700" s="19" t="str">
        <f t="shared" si="22"/>
        <v>300</v>
      </c>
      <c r="P700">
        <f t="shared" si="23"/>
        <v>5.5</v>
      </c>
    </row>
    <row r="701" spans="1:16" ht="14.5" customHeight="1" x14ac:dyDescent="0.35">
      <c r="A701" s="2" t="s">
        <v>225</v>
      </c>
      <c r="B701" s="2" t="s">
        <v>226</v>
      </c>
      <c r="C701" s="2" t="s">
        <v>1235</v>
      </c>
      <c r="D701" s="2" t="s">
        <v>3169</v>
      </c>
      <c r="E701" s="2" t="s">
        <v>3170</v>
      </c>
      <c r="F701" s="3">
        <v>300</v>
      </c>
      <c r="G701" s="3">
        <v>55</v>
      </c>
      <c r="H701" s="2" t="s">
        <v>3139</v>
      </c>
      <c r="I701" s="2" t="s">
        <v>3153</v>
      </c>
      <c r="J701" s="2" t="s">
        <v>3161</v>
      </c>
      <c r="K701" s="2" t="s">
        <v>3162</v>
      </c>
      <c r="L701" s="2">
        <v>2009</v>
      </c>
      <c r="M701" s="2" t="s">
        <v>3052</v>
      </c>
      <c r="N701" s="2" t="s">
        <v>3102</v>
      </c>
      <c r="O701" s="19" t="str">
        <f t="shared" si="22"/>
        <v>300</v>
      </c>
      <c r="P701">
        <f t="shared" si="23"/>
        <v>165</v>
      </c>
    </row>
    <row r="702" spans="1:16" ht="14.5" customHeight="1" x14ac:dyDescent="0.35">
      <c r="A702" s="2" t="s">
        <v>213</v>
      </c>
      <c r="B702" s="2" t="s">
        <v>214</v>
      </c>
      <c r="C702" s="2" t="s">
        <v>1236</v>
      </c>
      <c r="D702" s="2" t="s">
        <v>3169</v>
      </c>
      <c r="E702" s="2" t="s">
        <v>3170</v>
      </c>
      <c r="F702" s="3">
        <v>44</v>
      </c>
      <c r="G702" s="3">
        <v>55</v>
      </c>
      <c r="H702" s="2" t="s">
        <v>3139</v>
      </c>
      <c r="I702" s="2" t="s">
        <v>3153</v>
      </c>
      <c r="J702" s="2" t="s">
        <v>3161</v>
      </c>
      <c r="K702" s="2" t="s">
        <v>3162</v>
      </c>
      <c r="L702" s="2">
        <v>2009</v>
      </c>
      <c r="M702" s="2" t="s">
        <v>3052</v>
      </c>
      <c r="N702" s="2" t="s">
        <v>3102</v>
      </c>
      <c r="O702" s="19" t="str">
        <f t="shared" si="22"/>
        <v>300</v>
      </c>
      <c r="P702">
        <f t="shared" si="23"/>
        <v>24.2</v>
      </c>
    </row>
    <row r="703" spans="1:16" ht="14.5" customHeight="1" x14ac:dyDescent="0.35">
      <c r="A703" s="2" t="s">
        <v>216</v>
      </c>
      <c r="B703" s="2" t="s">
        <v>217</v>
      </c>
      <c r="C703" s="2" t="s">
        <v>1237</v>
      </c>
      <c r="D703" s="2" t="s">
        <v>3169</v>
      </c>
      <c r="E703" s="2" t="s">
        <v>3170</v>
      </c>
      <c r="F703" s="3">
        <v>116</v>
      </c>
      <c r="G703" s="3">
        <v>55</v>
      </c>
      <c r="H703" s="2" t="s">
        <v>3134</v>
      </c>
      <c r="I703" s="2" t="s">
        <v>3148</v>
      </c>
      <c r="J703" s="2" t="s">
        <v>3161</v>
      </c>
      <c r="K703" s="2" t="s">
        <v>3162</v>
      </c>
      <c r="L703" s="2">
        <v>2009</v>
      </c>
      <c r="M703" s="2" t="s">
        <v>3052</v>
      </c>
      <c r="N703" s="2" t="s">
        <v>3102</v>
      </c>
      <c r="O703" s="19" t="str">
        <f t="shared" si="22"/>
        <v>300</v>
      </c>
      <c r="P703">
        <f t="shared" si="23"/>
        <v>63.8</v>
      </c>
    </row>
    <row r="704" spans="1:16" ht="14.5" customHeight="1" x14ac:dyDescent="0.35">
      <c r="A704" s="2" t="s">
        <v>195</v>
      </c>
      <c r="B704" s="2" t="s">
        <v>196</v>
      </c>
      <c r="C704" s="2" t="s">
        <v>1238</v>
      </c>
      <c r="D704" s="2" t="s">
        <v>3169</v>
      </c>
      <c r="E704" s="2" t="s">
        <v>3170</v>
      </c>
      <c r="F704" s="3">
        <v>4243</v>
      </c>
      <c r="G704" s="3">
        <v>55</v>
      </c>
      <c r="H704" s="2" t="s">
        <v>3139</v>
      </c>
      <c r="I704" s="2" t="s">
        <v>3153</v>
      </c>
      <c r="J704" s="2" t="s">
        <v>3161</v>
      </c>
      <c r="K704" s="2" t="s">
        <v>3162</v>
      </c>
      <c r="L704" s="2">
        <v>2009</v>
      </c>
      <c r="M704" s="2" t="s">
        <v>3052</v>
      </c>
      <c r="N704" s="2" t="s">
        <v>3102</v>
      </c>
      <c r="O704" s="19" t="str">
        <f t="shared" si="22"/>
        <v>300</v>
      </c>
      <c r="P704">
        <f t="shared" si="23"/>
        <v>2333.65</v>
      </c>
    </row>
    <row r="705" spans="1:16" ht="14.5" customHeight="1" x14ac:dyDescent="0.35">
      <c r="A705" s="2" t="s">
        <v>198</v>
      </c>
      <c r="B705" s="2" t="s">
        <v>199</v>
      </c>
      <c r="C705" s="2" t="s">
        <v>1239</v>
      </c>
      <c r="D705" s="2" t="s">
        <v>3169</v>
      </c>
      <c r="E705" s="2" t="s">
        <v>3170</v>
      </c>
      <c r="F705" s="3">
        <v>2313</v>
      </c>
      <c r="G705" s="3">
        <v>55</v>
      </c>
      <c r="H705" s="2" t="s">
        <v>3139</v>
      </c>
      <c r="I705" s="2" t="s">
        <v>3153</v>
      </c>
      <c r="J705" s="2" t="s">
        <v>3161</v>
      </c>
      <c r="K705" s="2" t="s">
        <v>3162</v>
      </c>
      <c r="L705" s="2">
        <v>2009</v>
      </c>
      <c r="M705" s="2" t="s">
        <v>3052</v>
      </c>
      <c r="N705" s="2" t="s">
        <v>3102</v>
      </c>
      <c r="O705" s="19" t="str">
        <f t="shared" si="22"/>
        <v>300</v>
      </c>
      <c r="P705">
        <f t="shared" si="23"/>
        <v>1272.1500000000001</v>
      </c>
    </row>
    <row r="706" spans="1:16" ht="14.5" customHeight="1" x14ac:dyDescent="0.35">
      <c r="A706" s="2" t="s">
        <v>228</v>
      </c>
      <c r="B706" s="2" t="s">
        <v>229</v>
      </c>
      <c r="C706" s="2" t="s">
        <v>1240</v>
      </c>
      <c r="D706" s="2" t="s">
        <v>3169</v>
      </c>
      <c r="E706" s="2" t="s">
        <v>3170</v>
      </c>
      <c r="F706" s="3">
        <v>3545</v>
      </c>
      <c r="G706" s="3">
        <v>100</v>
      </c>
      <c r="H706" s="2" t="s">
        <v>3141</v>
      </c>
      <c r="I706" s="2" t="s">
        <v>3155</v>
      </c>
      <c r="J706" s="2" t="s">
        <v>3161</v>
      </c>
      <c r="K706" s="2" t="s">
        <v>3162</v>
      </c>
      <c r="L706" s="2">
        <v>2009</v>
      </c>
      <c r="M706" s="2" t="s">
        <v>3061</v>
      </c>
      <c r="N706" s="2" t="s">
        <v>3111</v>
      </c>
      <c r="O706" s="19" t="str">
        <f t="shared" si="22"/>
        <v>400</v>
      </c>
      <c r="P706">
        <f t="shared" si="23"/>
        <v>3545</v>
      </c>
    </row>
    <row r="707" spans="1:16" ht="14.5" customHeight="1" x14ac:dyDescent="0.35">
      <c r="A707" s="2" t="s">
        <v>235</v>
      </c>
      <c r="B707" s="2" t="s">
        <v>236</v>
      </c>
      <c r="C707" s="2" t="s">
        <v>1241</v>
      </c>
      <c r="D707" s="2" t="s">
        <v>3169</v>
      </c>
      <c r="E707" s="2" t="s">
        <v>3170</v>
      </c>
      <c r="F707" s="3">
        <v>705</v>
      </c>
      <c r="G707" s="3">
        <v>100</v>
      </c>
      <c r="H707" s="2" t="s">
        <v>3141</v>
      </c>
      <c r="I707" s="2" t="s">
        <v>3155</v>
      </c>
      <c r="J707" s="2" t="s">
        <v>3161</v>
      </c>
      <c r="K707" s="2" t="s">
        <v>3162</v>
      </c>
      <c r="L707" s="2">
        <v>2009</v>
      </c>
      <c r="M707" s="2" t="s">
        <v>3058</v>
      </c>
      <c r="N707" s="2" t="s">
        <v>3108</v>
      </c>
      <c r="O707" s="19" t="str">
        <f t="shared" ref="O707:O770" si="24">LEFT(N707,1) &amp; "00"</f>
        <v>300</v>
      </c>
      <c r="P707">
        <f t="shared" si="23"/>
        <v>705</v>
      </c>
    </row>
    <row r="708" spans="1:16" ht="14.5" customHeight="1" x14ac:dyDescent="0.35">
      <c r="A708" s="2" t="s">
        <v>231</v>
      </c>
      <c r="B708" s="2" t="s">
        <v>232</v>
      </c>
      <c r="C708" s="2" t="s">
        <v>1242</v>
      </c>
      <c r="D708" s="2" t="s">
        <v>3169</v>
      </c>
      <c r="E708" s="2" t="s">
        <v>3170</v>
      </c>
      <c r="F708" s="3">
        <v>1301</v>
      </c>
      <c r="G708" s="3">
        <v>100</v>
      </c>
      <c r="H708" s="2" t="s">
        <v>3141</v>
      </c>
      <c r="I708" s="2" t="s">
        <v>3155</v>
      </c>
      <c r="J708" s="2" t="s">
        <v>3161</v>
      </c>
      <c r="K708" s="2" t="s">
        <v>3162</v>
      </c>
      <c r="L708" s="2">
        <v>2009</v>
      </c>
      <c r="M708" s="2" t="s">
        <v>3061</v>
      </c>
      <c r="N708" s="2" t="s">
        <v>3111</v>
      </c>
      <c r="O708" s="19" t="str">
        <f t="shared" si="24"/>
        <v>400</v>
      </c>
      <c r="P708">
        <f t="shared" si="23"/>
        <v>1301</v>
      </c>
    </row>
    <row r="709" spans="1:16" ht="14.5" customHeight="1" x14ac:dyDescent="0.35">
      <c r="A709" s="2" t="s">
        <v>238</v>
      </c>
      <c r="B709" s="2" t="s">
        <v>239</v>
      </c>
      <c r="C709" s="2" t="s">
        <v>1243</v>
      </c>
      <c r="D709" s="2" t="s">
        <v>3169</v>
      </c>
      <c r="E709" s="2" t="s">
        <v>3170</v>
      </c>
      <c r="F709" s="3">
        <v>24807</v>
      </c>
      <c r="G709" s="3">
        <v>4.3457192833167877</v>
      </c>
      <c r="H709" s="2" t="s">
        <v>3129</v>
      </c>
      <c r="I709" s="2" t="s">
        <v>3143</v>
      </c>
      <c r="J709" s="2" t="s">
        <v>3161</v>
      </c>
      <c r="K709" s="2" t="s">
        <v>3162</v>
      </c>
      <c r="L709" s="2">
        <v>2009</v>
      </c>
      <c r="M709" s="2" t="s">
        <v>3059</v>
      </c>
      <c r="N709" s="2" t="s">
        <v>3109</v>
      </c>
      <c r="O709" s="19" t="str">
        <f t="shared" si="24"/>
        <v>400</v>
      </c>
      <c r="P709">
        <f t="shared" si="23"/>
        <v>1078.0425826123956</v>
      </c>
    </row>
    <row r="710" spans="1:16" ht="14.5" customHeight="1" x14ac:dyDescent="0.35">
      <c r="A710" s="2" t="s">
        <v>238</v>
      </c>
      <c r="B710" s="2" t="s">
        <v>239</v>
      </c>
      <c r="C710" s="2" t="s">
        <v>1243</v>
      </c>
      <c r="D710" s="2" t="s">
        <v>3169</v>
      </c>
      <c r="E710" s="2" t="s">
        <v>3170</v>
      </c>
      <c r="F710" s="3">
        <v>24807</v>
      </c>
      <c r="G710" s="3">
        <v>39.524653713421266</v>
      </c>
      <c r="H710" s="2" t="s">
        <v>3130</v>
      </c>
      <c r="I710" s="2" t="s">
        <v>3144</v>
      </c>
      <c r="J710" s="2" t="s">
        <v>3161</v>
      </c>
      <c r="K710" s="2" t="s">
        <v>3162</v>
      </c>
      <c r="L710" s="2">
        <v>2009</v>
      </c>
      <c r="M710" s="2" t="s">
        <v>3059</v>
      </c>
      <c r="N710" s="2" t="s">
        <v>3109</v>
      </c>
      <c r="O710" s="19" t="str">
        <f t="shared" si="24"/>
        <v>400</v>
      </c>
      <c r="P710">
        <f t="shared" si="23"/>
        <v>9804.8808466884129</v>
      </c>
    </row>
    <row r="711" spans="1:16" ht="14.5" customHeight="1" x14ac:dyDescent="0.35">
      <c r="A711" s="2" t="s">
        <v>238</v>
      </c>
      <c r="B711" s="2" t="s">
        <v>239</v>
      </c>
      <c r="C711" s="2" t="s">
        <v>1243</v>
      </c>
      <c r="D711" s="2" t="s">
        <v>3169</v>
      </c>
      <c r="E711" s="2" t="s">
        <v>3170</v>
      </c>
      <c r="F711" s="3">
        <v>24807</v>
      </c>
      <c r="G711" s="3">
        <v>2.7061409729116437</v>
      </c>
      <c r="H711" s="2" t="s">
        <v>3131</v>
      </c>
      <c r="I711" s="2" t="s">
        <v>3145</v>
      </c>
      <c r="J711" s="2" t="s">
        <v>3161</v>
      </c>
      <c r="K711" s="2" t="s">
        <v>3162</v>
      </c>
      <c r="L711" s="2">
        <v>2009</v>
      </c>
      <c r="M711" s="2" t="s">
        <v>3059</v>
      </c>
      <c r="N711" s="2" t="s">
        <v>3109</v>
      </c>
      <c r="O711" s="19" t="str">
        <f t="shared" si="24"/>
        <v>400</v>
      </c>
      <c r="P711">
        <f t="shared" si="23"/>
        <v>671.31239115019139</v>
      </c>
    </row>
    <row r="712" spans="1:16" ht="14.5" customHeight="1" x14ac:dyDescent="0.35">
      <c r="A712" s="2" t="s">
        <v>238</v>
      </c>
      <c r="B712" s="2" t="s">
        <v>239</v>
      </c>
      <c r="C712" s="2" t="s">
        <v>1243</v>
      </c>
      <c r="D712" s="2" t="s">
        <v>3169</v>
      </c>
      <c r="E712" s="2" t="s">
        <v>3170</v>
      </c>
      <c r="F712" s="3">
        <v>24807</v>
      </c>
      <c r="G712" s="3">
        <v>2.2261617737436774</v>
      </c>
      <c r="H712" s="2" t="s">
        <v>3132</v>
      </c>
      <c r="I712" s="2" t="s">
        <v>3146</v>
      </c>
      <c r="J712" s="2" t="s">
        <v>3161</v>
      </c>
      <c r="K712" s="2" t="s">
        <v>3162</v>
      </c>
      <c r="L712" s="2">
        <v>2009</v>
      </c>
      <c r="M712" s="2" t="s">
        <v>3059</v>
      </c>
      <c r="N712" s="2" t="s">
        <v>3109</v>
      </c>
      <c r="O712" s="19" t="str">
        <f t="shared" si="24"/>
        <v>400</v>
      </c>
      <c r="P712">
        <f t="shared" si="23"/>
        <v>552.24395121259408</v>
      </c>
    </row>
    <row r="713" spans="1:16" ht="14.5" customHeight="1" x14ac:dyDescent="0.35">
      <c r="A713" s="2" t="s">
        <v>238</v>
      </c>
      <c r="B713" s="2" t="s">
        <v>239</v>
      </c>
      <c r="C713" s="2" t="s">
        <v>1243</v>
      </c>
      <c r="D713" s="2" t="s">
        <v>3169</v>
      </c>
      <c r="E713" s="2" t="s">
        <v>3170</v>
      </c>
      <c r="F713" s="3">
        <v>24807</v>
      </c>
      <c r="G713" s="3">
        <v>1.6191556753179219</v>
      </c>
      <c r="H713" s="2" t="s">
        <v>3133</v>
      </c>
      <c r="I713" s="2" t="s">
        <v>3147</v>
      </c>
      <c r="J713" s="2" t="s">
        <v>3161</v>
      </c>
      <c r="K713" s="2" t="s">
        <v>3162</v>
      </c>
      <c r="L713" s="2">
        <v>2009</v>
      </c>
      <c r="M713" s="2" t="s">
        <v>3059</v>
      </c>
      <c r="N713" s="2" t="s">
        <v>3109</v>
      </c>
      <c r="O713" s="19" t="str">
        <f t="shared" si="24"/>
        <v>400</v>
      </c>
      <c r="P713">
        <f t="shared" si="23"/>
        <v>401.66394837611688</v>
      </c>
    </row>
    <row r="714" spans="1:16" ht="14.5" customHeight="1" x14ac:dyDescent="0.35">
      <c r="A714" s="2" t="s">
        <v>238</v>
      </c>
      <c r="B714" s="2" t="s">
        <v>239</v>
      </c>
      <c r="C714" s="2" t="s">
        <v>1243</v>
      </c>
      <c r="D714" s="2" t="s">
        <v>3169</v>
      </c>
      <c r="E714" s="2" t="s">
        <v>3170</v>
      </c>
      <c r="F714" s="3">
        <v>24807</v>
      </c>
      <c r="G714" s="3">
        <v>0.38788824280243944</v>
      </c>
      <c r="H714" s="2" t="s">
        <v>3134</v>
      </c>
      <c r="I714" s="2" t="s">
        <v>3148</v>
      </c>
      <c r="J714" s="2" t="s">
        <v>3161</v>
      </c>
      <c r="K714" s="2" t="s">
        <v>3162</v>
      </c>
      <c r="L714" s="2">
        <v>2009</v>
      </c>
      <c r="M714" s="2" t="s">
        <v>3059</v>
      </c>
      <c r="N714" s="2" t="s">
        <v>3109</v>
      </c>
      <c r="O714" s="19" t="str">
        <f t="shared" si="24"/>
        <v>400</v>
      </c>
      <c r="P714">
        <f t="shared" si="23"/>
        <v>96.223436392001148</v>
      </c>
    </row>
    <row r="715" spans="1:16" ht="14.5" customHeight="1" x14ac:dyDescent="0.35">
      <c r="A715" s="2" t="s">
        <v>238</v>
      </c>
      <c r="B715" s="2" t="s">
        <v>239</v>
      </c>
      <c r="C715" s="2" t="s">
        <v>1243</v>
      </c>
      <c r="D715" s="2" t="s">
        <v>3169</v>
      </c>
      <c r="E715" s="2" t="s">
        <v>3170</v>
      </c>
      <c r="F715" s="3">
        <v>24807</v>
      </c>
      <c r="G715" s="3">
        <v>1.4962416678485322</v>
      </c>
      <c r="H715" s="2" t="s">
        <v>3135</v>
      </c>
      <c r="I715" s="2" t="s">
        <v>3149</v>
      </c>
      <c r="J715" s="2" t="s">
        <v>3161</v>
      </c>
      <c r="K715" s="2" t="s">
        <v>3162</v>
      </c>
      <c r="L715" s="2">
        <v>2009</v>
      </c>
      <c r="M715" s="2" t="s">
        <v>3059</v>
      </c>
      <c r="N715" s="2" t="s">
        <v>3109</v>
      </c>
      <c r="O715" s="19" t="str">
        <f t="shared" si="24"/>
        <v>400</v>
      </c>
      <c r="P715">
        <f t="shared" si="23"/>
        <v>371.1726705431854</v>
      </c>
    </row>
    <row r="716" spans="1:16" ht="14.5" customHeight="1" x14ac:dyDescent="0.35">
      <c r="A716" s="2" t="s">
        <v>238</v>
      </c>
      <c r="B716" s="2" t="s">
        <v>239</v>
      </c>
      <c r="C716" s="2" t="s">
        <v>1243</v>
      </c>
      <c r="D716" s="2" t="s">
        <v>3169</v>
      </c>
      <c r="E716" s="2" t="s">
        <v>3170</v>
      </c>
      <c r="F716" s="3">
        <v>24807</v>
      </c>
      <c r="G716" s="3">
        <v>2.0784285916891223</v>
      </c>
      <c r="H716" s="2" t="s">
        <v>3136</v>
      </c>
      <c r="I716" s="2" t="s">
        <v>3150</v>
      </c>
      <c r="J716" s="2" t="s">
        <v>3161</v>
      </c>
      <c r="K716" s="2" t="s">
        <v>3162</v>
      </c>
      <c r="L716" s="2">
        <v>2009</v>
      </c>
      <c r="M716" s="2" t="s">
        <v>3059</v>
      </c>
      <c r="N716" s="2" t="s">
        <v>3109</v>
      </c>
      <c r="O716" s="19" t="str">
        <f t="shared" si="24"/>
        <v>400</v>
      </c>
      <c r="P716">
        <f t="shared" si="23"/>
        <v>515.59578074032061</v>
      </c>
    </row>
    <row r="717" spans="1:16" ht="14.5" customHeight="1" x14ac:dyDescent="0.35">
      <c r="A717" s="2" t="s">
        <v>238</v>
      </c>
      <c r="B717" s="2" t="s">
        <v>239</v>
      </c>
      <c r="C717" s="2" t="s">
        <v>1243</v>
      </c>
      <c r="D717" s="2" t="s">
        <v>3169</v>
      </c>
      <c r="E717" s="2" t="s">
        <v>3170</v>
      </c>
      <c r="F717" s="3">
        <v>24807</v>
      </c>
      <c r="G717" s="3">
        <v>21.803668510376777</v>
      </c>
      <c r="H717" s="2" t="s">
        <v>3138</v>
      </c>
      <c r="I717" s="2" t="s">
        <v>3152</v>
      </c>
      <c r="J717" s="2" t="s">
        <v>3161</v>
      </c>
      <c r="K717" s="2" t="s">
        <v>3162</v>
      </c>
      <c r="L717" s="2">
        <v>2009</v>
      </c>
      <c r="M717" s="2" t="s">
        <v>3059</v>
      </c>
      <c r="N717" s="2" t="s">
        <v>3109</v>
      </c>
      <c r="O717" s="19" t="str">
        <f t="shared" si="24"/>
        <v>400</v>
      </c>
      <c r="P717">
        <f t="shared" si="23"/>
        <v>5408.8360473691673</v>
      </c>
    </row>
    <row r="718" spans="1:16" ht="14.5" customHeight="1" x14ac:dyDescent="0.35">
      <c r="A718" s="2" t="s">
        <v>238</v>
      </c>
      <c r="B718" s="2" t="s">
        <v>239</v>
      </c>
      <c r="C718" s="2" t="s">
        <v>1243</v>
      </c>
      <c r="D718" s="2" t="s">
        <v>3169</v>
      </c>
      <c r="E718" s="2" t="s">
        <v>3170</v>
      </c>
      <c r="F718" s="3">
        <v>24807</v>
      </c>
      <c r="G718" s="3">
        <v>23.811941568571836</v>
      </c>
      <c r="H718" s="2" t="s">
        <v>3141</v>
      </c>
      <c r="I718" s="2" t="s">
        <v>3155</v>
      </c>
      <c r="J718" s="2" t="s">
        <v>3161</v>
      </c>
      <c r="K718" s="2" t="s">
        <v>3162</v>
      </c>
      <c r="L718" s="2">
        <v>2009</v>
      </c>
      <c r="M718" s="2" t="s">
        <v>3059</v>
      </c>
      <c r="N718" s="2" t="s">
        <v>3109</v>
      </c>
      <c r="O718" s="19" t="str">
        <f t="shared" si="24"/>
        <v>400</v>
      </c>
      <c r="P718">
        <f t="shared" si="23"/>
        <v>5907.028344915615</v>
      </c>
    </row>
    <row r="719" spans="1:16" ht="14.5" customHeight="1" x14ac:dyDescent="0.35">
      <c r="A719" s="2" t="s">
        <v>241</v>
      </c>
      <c r="B719" s="2" t="s">
        <v>242</v>
      </c>
      <c r="C719" s="2" t="s">
        <v>1244</v>
      </c>
      <c r="D719" s="2" t="s">
        <v>3169</v>
      </c>
      <c r="E719" s="2" t="s">
        <v>3170</v>
      </c>
      <c r="F719" s="3">
        <v>1240</v>
      </c>
      <c r="G719" s="3">
        <v>100</v>
      </c>
      <c r="H719" s="2" t="s">
        <v>3141</v>
      </c>
      <c r="I719" s="2" t="s">
        <v>3155</v>
      </c>
      <c r="J719" s="2" t="s">
        <v>3161</v>
      </c>
      <c r="K719" s="2" t="s">
        <v>3162</v>
      </c>
      <c r="L719" s="2">
        <v>2009</v>
      </c>
      <c r="M719" s="2" t="s">
        <v>3061</v>
      </c>
      <c r="N719" s="2" t="s">
        <v>3111</v>
      </c>
      <c r="O719" s="19" t="str">
        <f t="shared" si="24"/>
        <v>400</v>
      </c>
      <c r="P719">
        <f t="shared" si="23"/>
        <v>1240</v>
      </c>
    </row>
    <row r="720" spans="1:16" ht="14.5" customHeight="1" x14ac:dyDescent="0.35">
      <c r="A720" s="2" t="s">
        <v>244</v>
      </c>
      <c r="B720" s="2" t="s">
        <v>245</v>
      </c>
      <c r="C720" s="2" t="s">
        <v>1245</v>
      </c>
      <c r="D720" s="2" t="s">
        <v>3169</v>
      </c>
      <c r="E720" s="2" t="s">
        <v>3170</v>
      </c>
      <c r="F720" s="3">
        <v>977</v>
      </c>
      <c r="G720" s="3">
        <v>15</v>
      </c>
      <c r="H720" s="2" t="s">
        <v>3135</v>
      </c>
      <c r="I720" s="2" t="s">
        <v>3149</v>
      </c>
      <c r="J720" s="2" t="s">
        <v>3161</v>
      </c>
      <c r="K720" s="2" t="s">
        <v>3162</v>
      </c>
      <c r="L720" s="2">
        <v>2009</v>
      </c>
      <c r="M720" s="2" t="s">
        <v>3058</v>
      </c>
      <c r="N720" s="2" t="s">
        <v>3108</v>
      </c>
      <c r="O720" s="19" t="str">
        <f t="shared" si="24"/>
        <v>300</v>
      </c>
      <c r="P720">
        <f t="shared" si="23"/>
        <v>146.55000000000001</v>
      </c>
    </row>
    <row r="721" spans="1:16" ht="14.5" customHeight="1" x14ac:dyDescent="0.35">
      <c r="A721" s="2" t="s">
        <v>247</v>
      </c>
      <c r="B721" s="2" t="s">
        <v>248</v>
      </c>
      <c r="C721" s="2" t="s">
        <v>1246</v>
      </c>
      <c r="D721" s="2" t="s">
        <v>3169</v>
      </c>
      <c r="E721" s="2" t="s">
        <v>3170</v>
      </c>
      <c r="F721" s="3">
        <v>161</v>
      </c>
      <c r="G721" s="3">
        <v>100</v>
      </c>
      <c r="H721" s="2" t="s">
        <v>3139</v>
      </c>
      <c r="I721" s="2" t="s">
        <v>3153</v>
      </c>
      <c r="J721" s="2" t="s">
        <v>3161</v>
      </c>
      <c r="K721" s="2" t="s">
        <v>3162</v>
      </c>
      <c r="L721" s="2">
        <v>2009</v>
      </c>
      <c r="M721" s="2" t="s">
        <v>3054</v>
      </c>
      <c r="N721" s="2" t="s">
        <v>3104</v>
      </c>
      <c r="O721" s="19" t="str">
        <f t="shared" si="24"/>
        <v>300</v>
      </c>
      <c r="P721">
        <f t="shared" si="23"/>
        <v>161</v>
      </c>
    </row>
    <row r="722" spans="1:16" ht="14.5" customHeight="1" x14ac:dyDescent="0.35">
      <c r="A722" s="2" t="s">
        <v>252</v>
      </c>
      <c r="B722" s="2" t="s">
        <v>253</v>
      </c>
      <c r="C722" s="2" t="s">
        <v>1247</v>
      </c>
      <c r="D722" s="2" t="s">
        <v>3169</v>
      </c>
      <c r="E722" s="2" t="s">
        <v>3170</v>
      </c>
      <c r="F722" s="3">
        <v>36</v>
      </c>
      <c r="G722" s="3">
        <v>55</v>
      </c>
      <c r="H722" s="2" t="s">
        <v>3139</v>
      </c>
      <c r="I722" s="2" t="s">
        <v>3153</v>
      </c>
      <c r="J722" s="2" t="s">
        <v>3161</v>
      </c>
      <c r="K722" s="2" t="s">
        <v>3162</v>
      </c>
      <c r="L722" s="2">
        <v>2009</v>
      </c>
      <c r="M722" s="2" t="s">
        <v>3053</v>
      </c>
      <c r="N722" s="2" t="s">
        <v>3103</v>
      </c>
      <c r="O722" s="19" t="str">
        <f t="shared" si="24"/>
        <v>300</v>
      </c>
      <c r="P722">
        <f t="shared" si="23"/>
        <v>19.8</v>
      </c>
    </row>
    <row r="723" spans="1:16" ht="14.5" customHeight="1" x14ac:dyDescent="0.35">
      <c r="A723" s="2" t="s">
        <v>255</v>
      </c>
      <c r="B723" s="2" t="s">
        <v>256</v>
      </c>
      <c r="C723" s="2" t="s">
        <v>1248</v>
      </c>
      <c r="D723" s="2" t="s">
        <v>3169</v>
      </c>
      <c r="E723" s="2" t="s">
        <v>3170</v>
      </c>
      <c r="F723" s="3">
        <v>26120</v>
      </c>
      <c r="G723" s="3">
        <v>100</v>
      </c>
      <c r="H723" s="2" t="s">
        <v>3141</v>
      </c>
      <c r="I723" s="2" t="s">
        <v>3155</v>
      </c>
      <c r="J723" s="2" t="s">
        <v>3161</v>
      </c>
      <c r="K723" s="2" t="s">
        <v>3162</v>
      </c>
      <c r="L723" s="2">
        <v>2009</v>
      </c>
      <c r="M723" s="2" t="s">
        <v>3061</v>
      </c>
      <c r="N723" s="2" t="s">
        <v>3111</v>
      </c>
      <c r="O723" s="19" t="str">
        <f t="shared" si="24"/>
        <v>400</v>
      </c>
      <c r="P723">
        <f t="shared" si="23"/>
        <v>26120</v>
      </c>
    </row>
    <row r="724" spans="1:16" ht="14.5" customHeight="1" x14ac:dyDescent="0.35">
      <c r="A724" s="2" t="s">
        <v>258</v>
      </c>
      <c r="B724" s="2" t="s">
        <v>259</v>
      </c>
      <c r="C724" s="2" t="s">
        <v>1249</v>
      </c>
      <c r="D724" s="2" t="s">
        <v>3169</v>
      </c>
      <c r="E724" s="2" t="s">
        <v>3170</v>
      </c>
      <c r="F724" s="3">
        <v>1000</v>
      </c>
      <c r="G724" s="3">
        <v>100</v>
      </c>
      <c r="H724" s="2" t="s">
        <v>3134</v>
      </c>
      <c r="I724" s="2" t="s">
        <v>3148</v>
      </c>
      <c r="J724" s="2" t="s">
        <v>3161</v>
      </c>
      <c r="K724" s="2" t="s">
        <v>3162</v>
      </c>
      <c r="L724" s="2">
        <v>2009</v>
      </c>
      <c r="M724" s="2" t="s">
        <v>3059</v>
      </c>
      <c r="N724" s="2" t="s">
        <v>3109</v>
      </c>
      <c r="O724" s="19" t="str">
        <f t="shared" si="24"/>
        <v>400</v>
      </c>
      <c r="P724">
        <f t="shared" si="23"/>
        <v>1000</v>
      </c>
    </row>
    <row r="725" spans="1:16" ht="14.5" customHeight="1" x14ac:dyDescent="0.35">
      <c r="A725" s="2" t="s">
        <v>261</v>
      </c>
      <c r="B725" s="2" t="s">
        <v>262</v>
      </c>
      <c r="C725" s="2" t="s">
        <v>1250</v>
      </c>
      <c r="D725" s="2" t="s">
        <v>3169</v>
      </c>
      <c r="E725" s="2" t="s">
        <v>3170</v>
      </c>
      <c r="F725" s="3">
        <v>15009</v>
      </c>
      <c r="G725" s="3">
        <v>100</v>
      </c>
      <c r="H725" s="2" t="s">
        <v>3141</v>
      </c>
      <c r="I725" s="2" t="s">
        <v>3155</v>
      </c>
      <c r="J725" s="2" t="s">
        <v>3161</v>
      </c>
      <c r="K725" s="2" t="s">
        <v>3162</v>
      </c>
      <c r="L725" s="2">
        <v>2009</v>
      </c>
      <c r="M725" s="2" t="s">
        <v>3064</v>
      </c>
      <c r="N725" s="2" t="s">
        <v>3114</v>
      </c>
      <c r="O725" s="19" t="str">
        <f t="shared" si="24"/>
        <v>500</v>
      </c>
      <c r="P725">
        <f t="shared" si="23"/>
        <v>15009</v>
      </c>
    </row>
    <row r="726" spans="1:16" ht="14.5" customHeight="1" x14ac:dyDescent="0.35">
      <c r="A726" s="2" t="s">
        <v>1251</v>
      </c>
      <c r="B726" s="2" t="s">
        <v>1252</v>
      </c>
      <c r="C726" s="2" t="s">
        <v>1253</v>
      </c>
      <c r="D726" s="2" t="s">
        <v>3169</v>
      </c>
      <c r="E726" s="2" t="s">
        <v>3170</v>
      </c>
      <c r="F726" s="3">
        <v>96</v>
      </c>
      <c r="G726" s="3">
        <v>55</v>
      </c>
      <c r="H726" s="2" t="s">
        <v>3129</v>
      </c>
      <c r="I726" s="2" t="s">
        <v>3143</v>
      </c>
      <c r="J726" s="2" t="s">
        <v>3161</v>
      </c>
      <c r="K726" s="2" t="s">
        <v>3162</v>
      </c>
      <c r="L726" s="2">
        <v>2009</v>
      </c>
      <c r="M726" s="2" t="s">
        <v>3059</v>
      </c>
      <c r="N726" s="2" t="s">
        <v>3109</v>
      </c>
      <c r="O726" s="19" t="str">
        <f t="shared" si="24"/>
        <v>400</v>
      </c>
      <c r="P726">
        <f t="shared" si="23"/>
        <v>52.8</v>
      </c>
    </row>
    <row r="727" spans="1:16" ht="14.5" customHeight="1" x14ac:dyDescent="0.35">
      <c r="A727" s="2" t="s">
        <v>264</v>
      </c>
      <c r="B727" s="2" t="s">
        <v>265</v>
      </c>
      <c r="C727" s="2" t="s">
        <v>1254</v>
      </c>
      <c r="D727" s="2" t="s">
        <v>3169</v>
      </c>
      <c r="E727" s="2" t="s">
        <v>3170</v>
      </c>
      <c r="F727" s="3">
        <v>148</v>
      </c>
      <c r="G727" s="3">
        <v>55</v>
      </c>
      <c r="H727" s="2" t="s">
        <v>3129</v>
      </c>
      <c r="I727" s="2" t="s">
        <v>3143</v>
      </c>
      <c r="J727" s="2" t="s">
        <v>3161</v>
      </c>
      <c r="K727" s="2" t="s">
        <v>3162</v>
      </c>
      <c r="L727" s="2">
        <v>2009</v>
      </c>
      <c r="M727" s="2" t="s">
        <v>3059</v>
      </c>
      <c r="N727" s="2" t="s">
        <v>3109</v>
      </c>
      <c r="O727" s="19" t="str">
        <f t="shared" si="24"/>
        <v>400</v>
      </c>
      <c r="P727">
        <f t="shared" si="23"/>
        <v>81.400000000000006</v>
      </c>
    </row>
    <row r="728" spans="1:16" ht="14.5" customHeight="1" x14ac:dyDescent="0.35">
      <c r="A728" s="2" t="s">
        <v>267</v>
      </c>
      <c r="B728" s="2" t="s">
        <v>268</v>
      </c>
      <c r="C728" s="2" t="s">
        <v>1255</v>
      </c>
      <c r="D728" s="2" t="s">
        <v>3169</v>
      </c>
      <c r="E728" s="2" t="s">
        <v>3170</v>
      </c>
      <c r="F728" s="3">
        <v>1756</v>
      </c>
      <c r="G728" s="3">
        <v>55</v>
      </c>
      <c r="H728" s="2" t="s">
        <v>3129</v>
      </c>
      <c r="I728" s="2" t="s">
        <v>3143</v>
      </c>
      <c r="J728" s="2" t="s">
        <v>3161</v>
      </c>
      <c r="K728" s="2" t="s">
        <v>3162</v>
      </c>
      <c r="L728" s="2">
        <v>2009</v>
      </c>
      <c r="M728" s="2" t="s">
        <v>3059</v>
      </c>
      <c r="N728" s="2" t="s">
        <v>3109</v>
      </c>
      <c r="O728" s="19" t="str">
        <f t="shared" si="24"/>
        <v>400</v>
      </c>
      <c r="P728">
        <f t="shared" si="23"/>
        <v>965.8</v>
      </c>
    </row>
    <row r="729" spans="1:16" ht="14.5" customHeight="1" x14ac:dyDescent="0.35">
      <c r="A729" s="2" t="s">
        <v>270</v>
      </c>
      <c r="B729" s="2" t="s">
        <v>271</v>
      </c>
      <c r="C729" s="2" t="s">
        <v>1256</v>
      </c>
      <c r="D729" s="2" t="s">
        <v>3169</v>
      </c>
      <c r="E729" s="2" t="s">
        <v>3170</v>
      </c>
      <c r="F729" s="3">
        <v>319</v>
      </c>
      <c r="G729" s="3">
        <v>55</v>
      </c>
      <c r="H729" s="2" t="s">
        <v>3129</v>
      </c>
      <c r="I729" s="2" t="s">
        <v>3143</v>
      </c>
      <c r="J729" s="2" t="s">
        <v>3161</v>
      </c>
      <c r="K729" s="2" t="s">
        <v>3162</v>
      </c>
      <c r="L729" s="2">
        <v>2009</v>
      </c>
      <c r="M729" s="2" t="s">
        <v>3041</v>
      </c>
      <c r="N729" s="2" t="s">
        <v>3095</v>
      </c>
      <c r="O729" s="19" t="str">
        <f t="shared" si="24"/>
        <v>200</v>
      </c>
      <c r="P729">
        <f t="shared" si="23"/>
        <v>175.45</v>
      </c>
    </row>
    <row r="730" spans="1:16" ht="14.5" customHeight="1" x14ac:dyDescent="0.35">
      <c r="A730" s="2" t="s">
        <v>273</v>
      </c>
      <c r="B730" s="2" t="s">
        <v>274</v>
      </c>
      <c r="C730" s="2" t="s">
        <v>1257</v>
      </c>
      <c r="D730" s="2" t="s">
        <v>3169</v>
      </c>
      <c r="E730" s="2" t="s">
        <v>3170</v>
      </c>
      <c r="F730" s="3">
        <v>150</v>
      </c>
      <c r="G730" s="3">
        <v>55</v>
      </c>
      <c r="H730" s="2" t="s">
        <v>3129</v>
      </c>
      <c r="I730" s="2" t="s">
        <v>3143</v>
      </c>
      <c r="J730" s="2" t="s">
        <v>3161</v>
      </c>
      <c r="K730" s="2" t="s">
        <v>3162</v>
      </c>
      <c r="L730" s="2">
        <v>2009</v>
      </c>
      <c r="M730" s="2" t="s">
        <v>3041</v>
      </c>
      <c r="N730" s="2" t="s">
        <v>3095</v>
      </c>
      <c r="O730" s="19" t="str">
        <f t="shared" si="24"/>
        <v>200</v>
      </c>
      <c r="P730">
        <f t="shared" si="23"/>
        <v>82.5</v>
      </c>
    </row>
    <row r="731" spans="1:16" ht="14.5" customHeight="1" x14ac:dyDescent="0.35">
      <c r="A731" s="2" t="s">
        <v>1258</v>
      </c>
      <c r="B731" s="2" t="s">
        <v>1259</v>
      </c>
      <c r="C731" s="2" t="s">
        <v>1260</v>
      </c>
      <c r="D731" s="2" t="s">
        <v>3169</v>
      </c>
      <c r="E731" s="2" t="s">
        <v>3170</v>
      </c>
      <c r="F731" s="3">
        <v>458</v>
      </c>
      <c r="G731" s="3">
        <v>55</v>
      </c>
      <c r="H731" s="2" t="s">
        <v>3138</v>
      </c>
      <c r="I731" s="2" t="s">
        <v>3152</v>
      </c>
      <c r="J731" s="2" t="s">
        <v>3161</v>
      </c>
      <c r="K731" s="2" t="s">
        <v>3162</v>
      </c>
      <c r="L731" s="2">
        <v>2009</v>
      </c>
      <c r="M731" s="2" t="s">
        <v>3043</v>
      </c>
      <c r="N731" s="2" t="s">
        <v>3097</v>
      </c>
      <c r="O731" s="19" t="str">
        <f t="shared" si="24"/>
        <v>200</v>
      </c>
      <c r="P731">
        <f t="shared" si="23"/>
        <v>251.9</v>
      </c>
    </row>
    <row r="732" spans="1:16" ht="14.5" customHeight="1" x14ac:dyDescent="0.35">
      <c r="A732" s="2" t="s">
        <v>279</v>
      </c>
      <c r="B732" s="2" t="s">
        <v>280</v>
      </c>
      <c r="C732" s="2" t="s">
        <v>1261</v>
      </c>
      <c r="D732" s="2" t="s">
        <v>3169</v>
      </c>
      <c r="E732" s="2" t="s">
        <v>3170</v>
      </c>
      <c r="F732" s="3">
        <v>16220</v>
      </c>
      <c r="G732" s="3">
        <v>100</v>
      </c>
      <c r="H732" s="2" t="s">
        <v>3134</v>
      </c>
      <c r="I732" s="2" t="s">
        <v>3148</v>
      </c>
      <c r="J732" s="2" t="s">
        <v>3161</v>
      </c>
      <c r="K732" s="2" t="s">
        <v>3162</v>
      </c>
      <c r="L732" s="2">
        <v>2009</v>
      </c>
      <c r="M732" s="2" t="s">
        <v>3074</v>
      </c>
      <c r="N732" s="2" t="s">
        <v>3123</v>
      </c>
      <c r="O732" s="19" t="str">
        <f t="shared" si="24"/>
        <v>600</v>
      </c>
      <c r="P732">
        <f t="shared" si="23"/>
        <v>16220</v>
      </c>
    </row>
    <row r="733" spans="1:16" ht="14.5" customHeight="1" x14ac:dyDescent="0.35">
      <c r="A733" s="2" t="s">
        <v>282</v>
      </c>
      <c r="B733" s="2" t="s">
        <v>283</v>
      </c>
      <c r="C733" s="2" t="s">
        <v>1262</v>
      </c>
      <c r="D733" s="2" t="s">
        <v>3169</v>
      </c>
      <c r="E733" s="2" t="s">
        <v>3170</v>
      </c>
      <c r="F733" s="3">
        <v>570</v>
      </c>
      <c r="G733" s="3">
        <v>55</v>
      </c>
      <c r="H733" s="2" t="s">
        <v>3138</v>
      </c>
      <c r="I733" s="2" t="s">
        <v>3152</v>
      </c>
      <c r="J733" s="2" t="s">
        <v>3161</v>
      </c>
      <c r="K733" s="2" t="s">
        <v>3162</v>
      </c>
      <c r="L733" s="2">
        <v>2009</v>
      </c>
      <c r="M733" s="2" t="s">
        <v>3057</v>
      </c>
      <c r="N733" s="2" t="s">
        <v>3107</v>
      </c>
      <c r="O733" s="19" t="str">
        <f t="shared" si="24"/>
        <v>300</v>
      </c>
      <c r="P733">
        <f t="shared" si="23"/>
        <v>313.5</v>
      </c>
    </row>
    <row r="734" spans="1:16" ht="14.5" customHeight="1" x14ac:dyDescent="0.35">
      <c r="A734" s="2" t="s">
        <v>285</v>
      </c>
      <c r="B734" s="2" t="s">
        <v>286</v>
      </c>
      <c r="C734" s="2" t="s">
        <v>1263</v>
      </c>
      <c r="D734" s="2" t="s">
        <v>3169</v>
      </c>
      <c r="E734" s="2" t="s">
        <v>3170</v>
      </c>
      <c r="F734" s="3">
        <v>8474</v>
      </c>
      <c r="G734" s="3">
        <v>55</v>
      </c>
      <c r="H734" s="2" t="s">
        <v>3132</v>
      </c>
      <c r="I734" s="2" t="s">
        <v>3146</v>
      </c>
      <c r="J734" s="2" t="s">
        <v>3161</v>
      </c>
      <c r="K734" s="2" t="s">
        <v>3162</v>
      </c>
      <c r="L734" s="2">
        <v>2009</v>
      </c>
      <c r="M734" s="2" t="s">
        <v>3057</v>
      </c>
      <c r="N734" s="2" t="s">
        <v>3107</v>
      </c>
      <c r="O734" s="19" t="str">
        <f t="shared" si="24"/>
        <v>300</v>
      </c>
      <c r="P734">
        <f t="shared" si="23"/>
        <v>4660.7</v>
      </c>
    </row>
    <row r="735" spans="1:16" ht="14.5" customHeight="1" x14ac:dyDescent="0.35">
      <c r="A735" s="2" t="s">
        <v>288</v>
      </c>
      <c r="B735" s="2" t="s">
        <v>289</v>
      </c>
      <c r="C735" s="2" t="s">
        <v>1264</v>
      </c>
      <c r="D735" s="2" t="s">
        <v>3169</v>
      </c>
      <c r="E735" s="2" t="s">
        <v>3170</v>
      </c>
      <c r="F735" s="3">
        <v>725</v>
      </c>
      <c r="G735" s="3">
        <v>100</v>
      </c>
      <c r="H735" s="2" t="s">
        <v>3131</v>
      </c>
      <c r="I735" s="2" t="s">
        <v>3145</v>
      </c>
      <c r="J735" s="2" t="s">
        <v>3161</v>
      </c>
      <c r="K735" s="2" t="s">
        <v>3162</v>
      </c>
      <c r="L735" s="2">
        <v>2009</v>
      </c>
      <c r="M735" s="2" t="s">
        <v>3076</v>
      </c>
      <c r="N735" s="2" t="s">
        <v>3124</v>
      </c>
      <c r="O735" s="19" t="str">
        <f t="shared" si="24"/>
        <v>700</v>
      </c>
      <c r="P735">
        <f t="shared" si="23"/>
        <v>725</v>
      </c>
    </row>
    <row r="736" spans="1:16" ht="14.5" customHeight="1" x14ac:dyDescent="0.35">
      <c r="A736" s="2" t="s">
        <v>291</v>
      </c>
      <c r="B736" s="2" t="s">
        <v>292</v>
      </c>
      <c r="C736" s="2" t="s">
        <v>1265</v>
      </c>
      <c r="D736" s="2" t="s">
        <v>3169</v>
      </c>
      <c r="E736" s="2" t="s">
        <v>3170</v>
      </c>
      <c r="F736" s="3">
        <v>143</v>
      </c>
      <c r="G736" s="3">
        <v>55</v>
      </c>
      <c r="H736" s="2" t="s">
        <v>3131</v>
      </c>
      <c r="I736" s="2" t="s">
        <v>3145</v>
      </c>
      <c r="J736" s="2" t="s">
        <v>3161</v>
      </c>
      <c r="K736" s="2" t="s">
        <v>3162</v>
      </c>
      <c r="L736" s="2">
        <v>2009</v>
      </c>
      <c r="M736" s="2" t="s">
        <v>3076</v>
      </c>
      <c r="N736" s="2" t="s">
        <v>3124</v>
      </c>
      <c r="O736" s="19" t="str">
        <f t="shared" si="24"/>
        <v>700</v>
      </c>
      <c r="P736">
        <f t="shared" si="23"/>
        <v>78.650000000000006</v>
      </c>
    </row>
    <row r="737" spans="1:16" ht="14.5" customHeight="1" x14ac:dyDescent="0.35">
      <c r="A737" s="2" t="s">
        <v>295</v>
      </c>
      <c r="B737" s="2" t="s">
        <v>296</v>
      </c>
      <c r="C737" s="2" t="s">
        <v>1266</v>
      </c>
      <c r="D737" s="2" t="s">
        <v>3169</v>
      </c>
      <c r="E737" s="2" t="s">
        <v>3170</v>
      </c>
      <c r="F737" s="3">
        <v>4484</v>
      </c>
      <c r="G737" s="3">
        <v>5.6200824278756087</v>
      </c>
      <c r="H737" s="2" t="s">
        <v>3129</v>
      </c>
      <c r="I737" s="2" t="s">
        <v>3143</v>
      </c>
      <c r="J737" s="2" t="s">
        <v>3161</v>
      </c>
      <c r="K737" s="2" t="s">
        <v>3162</v>
      </c>
      <c r="L737" s="2">
        <v>2009</v>
      </c>
      <c r="M737" s="2" t="s">
        <v>3078</v>
      </c>
      <c r="N737" s="2" t="s">
        <v>3126</v>
      </c>
      <c r="O737" s="19" t="str">
        <f t="shared" si="24"/>
        <v>700</v>
      </c>
      <c r="P737">
        <f t="shared" si="23"/>
        <v>252.00449606594231</v>
      </c>
    </row>
    <row r="738" spans="1:16" ht="14.5" customHeight="1" x14ac:dyDescent="0.35">
      <c r="A738" s="2" t="s">
        <v>295</v>
      </c>
      <c r="B738" s="2" t="s">
        <v>296</v>
      </c>
      <c r="C738" s="2" t="s">
        <v>1266</v>
      </c>
      <c r="D738" s="2" t="s">
        <v>3169</v>
      </c>
      <c r="E738" s="2" t="s">
        <v>3170</v>
      </c>
      <c r="F738" s="3">
        <v>4484</v>
      </c>
      <c r="G738" s="3">
        <v>5.5339078306481824</v>
      </c>
      <c r="H738" s="2" t="s">
        <v>3130</v>
      </c>
      <c r="I738" s="2" t="s">
        <v>3144</v>
      </c>
      <c r="J738" s="2" t="s">
        <v>3161</v>
      </c>
      <c r="K738" s="2" t="s">
        <v>3162</v>
      </c>
      <c r="L738" s="2">
        <v>2009</v>
      </c>
      <c r="M738" s="2" t="s">
        <v>3078</v>
      </c>
      <c r="N738" s="2" t="s">
        <v>3126</v>
      </c>
      <c r="O738" s="19" t="str">
        <f t="shared" si="24"/>
        <v>700</v>
      </c>
      <c r="P738">
        <f t="shared" si="23"/>
        <v>248.14042712626451</v>
      </c>
    </row>
    <row r="739" spans="1:16" ht="14.5" customHeight="1" x14ac:dyDescent="0.35">
      <c r="A739" s="2" t="s">
        <v>295</v>
      </c>
      <c r="B739" s="2" t="s">
        <v>296</v>
      </c>
      <c r="C739" s="2" t="s">
        <v>1266</v>
      </c>
      <c r="D739" s="2" t="s">
        <v>3169</v>
      </c>
      <c r="E739" s="2" t="s">
        <v>3170</v>
      </c>
      <c r="F739" s="3">
        <v>4484</v>
      </c>
      <c r="G739" s="3">
        <v>4.8782315473960285</v>
      </c>
      <c r="H739" s="2" t="s">
        <v>3132</v>
      </c>
      <c r="I739" s="2" t="s">
        <v>3146</v>
      </c>
      <c r="J739" s="2" t="s">
        <v>3161</v>
      </c>
      <c r="K739" s="2" t="s">
        <v>3162</v>
      </c>
      <c r="L739" s="2">
        <v>2009</v>
      </c>
      <c r="M739" s="2" t="s">
        <v>3078</v>
      </c>
      <c r="N739" s="2" t="s">
        <v>3126</v>
      </c>
      <c r="O739" s="19" t="str">
        <f t="shared" si="24"/>
        <v>700</v>
      </c>
      <c r="P739">
        <f t="shared" si="23"/>
        <v>218.7399025852379</v>
      </c>
    </row>
    <row r="740" spans="1:16" ht="14.5" customHeight="1" x14ac:dyDescent="0.35">
      <c r="A740" s="2" t="s">
        <v>295</v>
      </c>
      <c r="B740" s="2" t="s">
        <v>296</v>
      </c>
      <c r="C740" s="2" t="s">
        <v>1266</v>
      </c>
      <c r="D740" s="2" t="s">
        <v>3169</v>
      </c>
      <c r="E740" s="2" t="s">
        <v>3170</v>
      </c>
      <c r="F740" s="3">
        <v>4484</v>
      </c>
      <c r="G740" s="3">
        <v>5.3465717497189953</v>
      </c>
      <c r="H740" s="2" t="s">
        <v>3133</v>
      </c>
      <c r="I740" s="2" t="s">
        <v>3147</v>
      </c>
      <c r="J740" s="2" t="s">
        <v>3161</v>
      </c>
      <c r="K740" s="2" t="s">
        <v>3162</v>
      </c>
      <c r="L740" s="2">
        <v>2009</v>
      </c>
      <c r="M740" s="2" t="s">
        <v>3078</v>
      </c>
      <c r="N740" s="2" t="s">
        <v>3126</v>
      </c>
      <c r="O740" s="19" t="str">
        <f t="shared" si="24"/>
        <v>700</v>
      </c>
      <c r="P740">
        <f t="shared" si="23"/>
        <v>239.74027725739975</v>
      </c>
    </row>
    <row r="741" spans="1:16" ht="14.5" customHeight="1" x14ac:dyDescent="0.35">
      <c r="A741" s="2" t="s">
        <v>295</v>
      </c>
      <c r="B741" s="2" t="s">
        <v>296</v>
      </c>
      <c r="C741" s="2" t="s">
        <v>1266</v>
      </c>
      <c r="D741" s="2" t="s">
        <v>3169</v>
      </c>
      <c r="E741" s="2" t="s">
        <v>3170</v>
      </c>
      <c r="F741" s="3">
        <v>4484</v>
      </c>
      <c r="G741" s="3">
        <v>10.153615586361934</v>
      </c>
      <c r="H741" s="2" t="s">
        <v>3134</v>
      </c>
      <c r="I741" s="2" t="s">
        <v>3148</v>
      </c>
      <c r="J741" s="2" t="s">
        <v>3161</v>
      </c>
      <c r="K741" s="2" t="s">
        <v>3162</v>
      </c>
      <c r="L741" s="2">
        <v>2009</v>
      </c>
      <c r="M741" s="2" t="s">
        <v>3078</v>
      </c>
      <c r="N741" s="2" t="s">
        <v>3126</v>
      </c>
      <c r="O741" s="19" t="str">
        <f t="shared" si="24"/>
        <v>700</v>
      </c>
      <c r="P741">
        <f t="shared" si="23"/>
        <v>455.28812289246912</v>
      </c>
    </row>
    <row r="742" spans="1:16" ht="14.5" customHeight="1" x14ac:dyDescent="0.35">
      <c r="A742" s="2" t="s">
        <v>295</v>
      </c>
      <c r="B742" s="2" t="s">
        <v>296</v>
      </c>
      <c r="C742" s="2" t="s">
        <v>1266</v>
      </c>
      <c r="D742" s="2" t="s">
        <v>3169</v>
      </c>
      <c r="E742" s="2" t="s">
        <v>3170</v>
      </c>
      <c r="F742" s="3">
        <v>4484</v>
      </c>
      <c r="G742" s="3">
        <v>4.8782315473960285</v>
      </c>
      <c r="H742" s="2" t="s">
        <v>3135</v>
      </c>
      <c r="I742" s="2" t="s">
        <v>3149</v>
      </c>
      <c r="J742" s="2" t="s">
        <v>3161</v>
      </c>
      <c r="K742" s="2" t="s">
        <v>3162</v>
      </c>
      <c r="L742" s="2">
        <v>2009</v>
      </c>
      <c r="M742" s="2" t="s">
        <v>3078</v>
      </c>
      <c r="N742" s="2" t="s">
        <v>3126</v>
      </c>
      <c r="O742" s="19" t="str">
        <f t="shared" si="24"/>
        <v>700</v>
      </c>
      <c r="P742">
        <f t="shared" si="23"/>
        <v>218.7399025852379</v>
      </c>
    </row>
    <row r="743" spans="1:16" ht="14.5" customHeight="1" x14ac:dyDescent="0.35">
      <c r="A743" s="2" t="s">
        <v>295</v>
      </c>
      <c r="B743" s="2" t="s">
        <v>296</v>
      </c>
      <c r="C743" s="2" t="s">
        <v>1266</v>
      </c>
      <c r="D743" s="2" t="s">
        <v>3169</v>
      </c>
      <c r="E743" s="2" t="s">
        <v>3170</v>
      </c>
      <c r="F743" s="3">
        <v>4484</v>
      </c>
      <c r="G743" s="3">
        <v>4.8782315473960285</v>
      </c>
      <c r="H743" s="2" t="s">
        <v>3138</v>
      </c>
      <c r="I743" s="2" t="s">
        <v>3152</v>
      </c>
      <c r="J743" s="2" t="s">
        <v>3161</v>
      </c>
      <c r="K743" s="2" t="s">
        <v>3162</v>
      </c>
      <c r="L743" s="2">
        <v>2009</v>
      </c>
      <c r="M743" s="2" t="s">
        <v>3078</v>
      </c>
      <c r="N743" s="2" t="s">
        <v>3126</v>
      </c>
      <c r="O743" s="19" t="str">
        <f t="shared" si="24"/>
        <v>700</v>
      </c>
      <c r="P743">
        <f t="shared" si="23"/>
        <v>218.7399025852379</v>
      </c>
    </row>
    <row r="744" spans="1:16" ht="14.5" customHeight="1" x14ac:dyDescent="0.35">
      <c r="A744" s="2" t="s">
        <v>295</v>
      </c>
      <c r="B744" s="2" t="s">
        <v>296</v>
      </c>
      <c r="C744" s="2" t="s">
        <v>1266</v>
      </c>
      <c r="D744" s="2" t="s">
        <v>3169</v>
      </c>
      <c r="E744" s="2" t="s">
        <v>3170</v>
      </c>
      <c r="F744" s="3">
        <v>4484</v>
      </c>
      <c r="G744" s="3">
        <v>58.711127763207195</v>
      </c>
      <c r="H744" s="2" t="s">
        <v>3141</v>
      </c>
      <c r="I744" s="2" t="s">
        <v>3155</v>
      </c>
      <c r="J744" s="2" t="s">
        <v>3161</v>
      </c>
      <c r="K744" s="2" t="s">
        <v>3162</v>
      </c>
      <c r="L744" s="2">
        <v>2009</v>
      </c>
      <c r="M744" s="2" t="s">
        <v>3078</v>
      </c>
      <c r="N744" s="2" t="s">
        <v>3126</v>
      </c>
      <c r="O744" s="19" t="str">
        <f t="shared" si="24"/>
        <v>700</v>
      </c>
      <c r="P744">
        <f t="shared" si="23"/>
        <v>2632.6069689022102</v>
      </c>
    </row>
    <row r="745" spans="1:16" ht="14.5" customHeight="1" x14ac:dyDescent="0.35">
      <c r="A745" s="2" t="s">
        <v>298</v>
      </c>
      <c r="B745" s="2" t="s">
        <v>299</v>
      </c>
      <c r="C745" s="2" t="s">
        <v>1267</v>
      </c>
      <c r="D745" s="2" t="s">
        <v>3169</v>
      </c>
      <c r="E745" s="2" t="s">
        <v>3170</v>
      </c>
      <c r="F745" s="3">
        <v>1019</v>
      </c>
      <c r="G745" s="3">
        <v>55</v>
      </c>
      <c r="H745" s="2" t="s">
        <v>3131</v>
      </c>
      <c r="I745" s="2" t="s">
        <v>3145</v>
      </c>
      <c r="J745" s="2" t="s">
        <v>3161</v>
      </c>
      <c r="K745" s="2" t="s">
        <v>3162</v>
      </c>
      <c r="L745" s="2">
        <v>2009</v>
      </c>
      <c r="M745" s="2" t="s">
        <v>3076</v>
      </c>
      <c r="N745" s="2" t="s">
        <v>3124</v>
      </c>
      <c r="O745" s="19" t="str">
        <f t="shared" si="24"/>
        <v>700</v>
      </c>
      <c r="P745">
        <f t="shared" si="23"/>
        <v>560.45000000000005</v>
      </c>
    </row>
    <row r="746" spans="1:16" ht="14.5" customHeight="1" x14ac:dyDescent="0.35">
      <c r="A746" s="2" t="s">
        <v>301</v>
      </c>
      <c r="B746" s="2" t="s">
        <v>302</v>
      </c>
      <c r="C746" s="2" t="s">
        <v>1268</v>
      </c>
      <c r="D746" s="2" t="s">
        <v>3169</v>
      </c>
      <c r="E746" s="2" t="s">
        <v>3170</v>
      </c>
      <c r="F746" s="3">
        <v>104</v>
      </c>
      <c r="G746" s="3">
        <v>55</v>
      </c>
      <c r="H746" s="2" t="s">
        <v>3131</v>
      </c>
      <c r="I746" s="2" t="s">
        <v>3145</v>
      </c>
      <c r="J746" s="2" t="s">
        <v>3161</v>
      </c>
      <c r="K746" s="2" t="s">
        <v>3162</v>
      </c>
      <c r="L746" s="2">
        <v>2009</v>
      </c>
      <c r="M746" s="2" t="s">
        <v>3076</v>
      </c>
      <c r="N746" s="2" t="s">
        <v>3124</v>
      </c>
      <c r="O746" s="19" t="str">
        <f t="shared" si="24"/>
        <v>700</v>
      </c>
      <c r="P746">
        <f t="shared" si="23"/>
        <v>57.2</v>
      </c>
    </row>
    <row r="747" spans="1:16" ht="14.5" customHeight="1" x14ac:dyDescent="0.35">
      <c r="A747" s="2" t="s">
        <v>308</v>
      </c>
      <c r="B747" s="2" t="s">
        <v>309</v>
      </c>
      <c r="C747" s="2" t="s">
        <v>1269</v>
      </c>
      <c r="D747" s="2" t="s">
        <v>3169</v>
      </c>
      <c r="E747" s="2" t="s">
        <v>3170</v>
      </c>
      <c r="F747" s="3">
        <v>4075</v>
      </c>
      <c r="G747" s="3">
        <v>100</v>
      </c>
      <c r="H747" s="2" t="s">
        <v>3131</v>
      </c>
      <c r="I747" s="2" t="s">
        <v>3145</v>
      </c>
      <c r="J747" s="2" t="s">
        <v>3161</v>
      </c>
      <c r="K747" s="2" t="s">
        <v>3162</v>
      </c>
      <c r="L747" s="2">
        <v>2009</v>
      </c>
      <c r="M747" s="2" t="s">
        <v>3076</v>
      </c>
      <c r="N747" s="2" t="s">
        <v>3124</v>
      </c>
      <c r="O747" s="19" t="str">
        <f t="shared" si="24"/>
        <v>700</v>
      </c>
      <c r="P747">
        <f t="shared" si="23"/>
        <v>4075</v>
      </c>
    </row>
    <row r="748" spans="1:16" ht="14.5" customHeight="1" x14ac:dyDescent="0.35">
      <c r="A748" s="2" t="s">
        <v>304</v>
      </c>
      <c r="B748" s="2" t="s">
        <v>305</v>
      </c>
      <c r="C748" s="2" t="s">
        <v>1270</v>
      </c>
      <c r="D748" s="2" t="s">
        <v>3169</v>
      </c>
      <c r="E748" s="2" t="s">
        <v>3170</v>
      </c>
      <c r="F748" s="3">
        <v>1260</v>
      </c>
      <c r="G748" s="3">
        <v>100</v>
      </c>
      <c r="H748" s="2" t="s">
        <v>3131</v>
      </c>
      <c r="I748" s="2" t="s">
        <v>3145</v>
      </c>
      <c r="J748" s="2" t="s">
        <v>3161</v>
      </c>
      <c r="K748" s="2" t="s">
        <v>3162</v>
      </c>
      <c r="L748" s="2">
        <v>2009</v>
      </c>
      <c r="M748" s="2" t="s">
        <v>3076</v>
      </c>
      <c r="N748" s="2" t="s">
        <v>3124</v>
      </c>
      <c r="O748" s="19" t="str">
        <f t="shared" si="24"/>
        <v>700</v>
      </c>
      <c r="P748">
        <f t="shared" si="23"/>
        <v>1260</v>
      </c>
    </row>
    <row r="749" spans="1:16" ht="14.5" customHeight="1" x14ac:dyDescent="0.35">
      <c r="A749" s="2" t="s">
        <v>311</v>
      </c>
      <c r="B749" s="2" t="s">
        <v>312</v>
      </c>
      <c r="C749" s="2" t="s">
        <v>1271</v>
      </c>
      <c r="D749" s="2" t="s">
        <v>3169</v>
      </c>
      <c r="E749" s="2" t="s">
        <v>3170</v>
      </c>
      <c r="F749" s="3">
        <v>137873</v>
      </c>
      <c r="G749" s="3">
        <v>100</v>
      </c>
      <c r="H749" s="2" t="s">
        <v>3131</v>
      </c>
      <c r="I749" s="2" t="s">
        <v>3145</v>
      </c>
      <c r="J749" s="2" t="s">
        <v>3161</v>
      </c>
      <c r="K749" s="2" t="s">
        <v>3162</v>
      </c>
      <c r="L749" s="2">
        <v>2009</v>
      </c>
      <c r="M749" s="2" t="s">
        <v>3076</v>
      </c>
      <c r="N749" s="2" t="s">
        <v>3124</v>
      </c>
      <c r="O749" s="19" t="str">
        <f t="shared" si="24"/>
        <v>700</v>
      </c>
      <c r="P749">
        <f t="shared" si="23"/>
        <v>137873</v>
      </c>
    </row>
    <row r="750" spans="1:16" ht="14.5" customHeight="1" x14ac:dyDescent="0.35">
      <c r="A750" s="2" t="s">
        <v>314</v>
      </c>
      <c r="B750" s="2" t="s">
        <v>315</v>
      </c>
      <c r="C750" s="2" t="s">
        <v>1272</v>
      </c>
      <c r="D750" s="2" t="s">
        <v>3169</v>
      </c>
      <c r="E750" s="2" t="s">
        <v>3170</v>
      </c>
      <c r="F750" s="3">
        <v>5105</v>
      </c>
      <c r="G750" s="3">
        <v>100</v>
      </c>
      <c r="H750" s="2" t="s">
        <v>3131</v>
      </c>
      <c r="I750" s="2" t="s">
        <v>3145</v>
      </c>
      <c r="J750" s="2" t="s">
        <v>3161</v>
      </c>
      <c r="K750" s="2" t="s">
        <v>3162</v>
      </c>
      <c r="L750" s="2">
        <v>2009</v>
      </c>
      <c r="M750" s="2" t="s">
        <v>3076</v>
      </c>
      <c r="N750" s="2" t="s">
        <v>3124</v>
      </c>
      <c r="O750" s="19" t="str">
        <f t="shared" si="24"/>
        <v>700</v>
      </c>
      <c r="P750">
        <f t="shared" si="23"/>
        <v>5105</v>
      </c>
    </row>
    <row r="751" spans="1:16" ht="14.5" customHeight="1" x14ac:dyDescent="0.35">
      <c r="A751" s="2" t="s">
        <v>317</v>
      </c>
      <c r="B751" s="2" t="s">
        <v>318</v>
      </c>
      <c r="C751" s="2" t="s">
        <v>1273</v>
      </c>
      <c r="D751" s="2" t="s">
        <v>3169</v>
      </c>
      <c r="E751" s="2" t="s">
        <v>3170</v>
      </c>
      <c r="F751" s="3">
        <v>2857</v>
      </c>
      <c r="G751" s="3">
        <v>100</v>
      </c>
      <c r="H751" s="2" t="s">
        <v>3132</v>
      </c>
      <c r="I751" s="2" t="s">
        <v>3146</v>
      </c>
      <c r="J751" s="2" t="s">
        <v>3161</v>
      </c>
      <c r="K751" s="2" t="s">
        <v>3162</v>
      </c>
      <c r="L751" s="2">
        <v>2009</v>
      </c>
      <c r="M751" s="2" t="s">
        <v>3077</v>
      </c>
      <c r="N751" s="2" t="s">
        <v>3125</v>
      </c>
      <c r="O751" s="19" t="str">
        <f t="shared" si="24"/>
        <v>700</v>
      </c>
      <c r="P751">
        <f t="shared" si="23"/>
        <v>2857</v>
      </c>
    </row>
    <row r="752" spans="1:16" ht="14.5" customHeight="1" x14ac:dyDescent="0.35">
      <c r="A752" s="2" t="s">
        <v>320</v>
      </c>
      <c r="B752" s="2" t="s">
        <v>321</v>
      </c>
      <c r="C752" s="2" t="s">
        <v>1274</v>
      </c>
      <c r="D752" s="2" t="s">
        <v>3169</v>
      </c>
      <c r="E752" s="2" t="s">
        <v>3170</v>
      </c>
      <c r="F752" s="3">
        <v>561</v>
      </c>
      <c r="G752" s="3">
        <v>55</v>
      </c>
      <c r="H752" s="2" t="s">
        <v>3134</v>
      </c>
      <c r="I752" s="2" t="s">
        <v>3148</v>
      </c>
      <c r="J752" s="2" t="s">
        <v>3161</v>
      </c>
      <c r="K752" s="2" t="s">
        <v>3162</v>
      </c>
      <c r="L752" s="2">
        <v>2009</v>
      </c>
      <c r="M752" s="2" t="s">
        <v>3077</v>
      </c>
      <c r="N752" s="2" t="s">
        <v>3125</v>
      </c>
      <c r="O752" s="19" t="str">
        <f t="shared" si="24"/>
        <v>700</v>
      </c>
      <c r="P752">
        <f t="shared" si="23"/>
        <v>308.55</v>
      </c>
    </row>
    <row r="753" spans="1:16" ht="14.5" customHeight="1" x14ac:dyDescent="0.35">
      <c r="A753" s="2" t="s">
        <v>323</v>
      </c>
      <c r="B753" s="2" t="s">
        <v>324</v>
      </c>
      <c r="C753" s="2" t="s">
        <v>1275</v>
      </c>
      <c r="D753" s="2" t="s">
        <v>3169</v>
      </c>
      <c r="E753" s="2" t="s">
        <v>3170</v>
      </c>
      <c r="F753" s="3">
        <v>15444</v>
      </c>
      <c r="G753" s="3">
        <v>45.062541145490457</v>
      </c>
      <c r="H753" s="2" t="s">
        <v>3129</v>
      </c>
      <c r="I753" s="2" t="s">
        <v>3143</v>
      </c>
      <c r="J753" s="2" t="s">
        <v>3161</v>
      </c>
      <c r="K753" s="2" t="s">
        <v>3162</v>
      </c>
      <c r="L753" s="2">
        <v>2009</v>
      </c>
      <c r="M753" s="2" t="s">
        <v>3077</v>
      </c>
      <c r="N753" s="2" t="s">
        <v>3125</v>
      </c>
      <c r="O753" s="19" t="str">
        <f t="shared" si="24"/>
        <v>700</v>
      </c>
      <c r="P753">
        <f t="shared" si="23"/>
        <v>6959.4588545095467</v>
      </c>
    </row>
    <row r="754" spans="1:16" ht="14.5" customHeight="1" x14ac:dyDescent="0.35">
      <c r="A754" s="2" t="s">
        <v>323</v>
      </c>
      <c r="B754" s="2" t="s">
        <v>324</v>
      </c>
      <c r="C754" s="2" t="s">
        <v>1275</v>
      </c>
      <c r="D754" s="2" t="s">
        <v>3169</v>
      </c>
      <c r="E754" s="2" t="s">
        <v>3170</v>
      </c>
      <c r="F754" s="3">
        <v>15444</v>
      </c>
      <c r="G754" s="3">
        <v>1.0335747202106649</v>
      </c>
      <c r="H754" s="2" t="s">
        <v>3130</v>
      </c>
      <c r="I754" s="2" t="s">
        <v>3144</v>
      </c>
      <c r="J754" s="2" t="s">
        <v>3161</v>
      </c>
      <c r="K754" s="2" t="s">
        <v>3162</v>
      </c>
      <c r="L754" s="2">
        <v>2009</v>
      </c>
      <c r="M754" s="2" t="s">
        <v>3077</v>
      </c>
      <c r="N754" s="2" t="s">
        <v>3125</v>
      </c>
      <c r="O754" s="19" t="str">
        <f t="shared" si="24"/>
        <v>700</v>
      </c>
      <c r="P754">
        <f t="shared" si="23"/>
        <v>159.62527978933508</v>
      </c>
    </row>
    <row r="755" spans="1:16" ht="14.5" customHeight="1" x14ac:dyDescent="0.35">
      <c r="A755" s="2" t="s">
        <v>323</v>
      </c>
      <c r="B755" s="2" t="s">
        <v>324</v>
      </c>
      <c r="C755" s="2" t="s">
        <v>1275</v>
      </c>
      <c r="D755" s="2" t="s">
        <v>3169</v>
      </c>
      <c r="E755" s="2" t="s">
        <v>3170</v>
      </c>
      <c r="F755" s="3">
        <v>15444</v>
      </c>
      <c r="G755" s="3">
        <v>12.685977616853192</v>
      </c>
      <c r="H755" s="2" t="s">
        <v>3131</v>
      </c>
      <c r="I755" s="2" t="s">
        <v>3145</v>
      </c>
      <c r="J755" s="2" t="s">
        <v>3161</v>
      </c>
      <c r="K755" s="2" t="s">
        <v>3162</v>
      </c>
      <c r="L755" s="2">
        <v>2009</v>
      </c>
      <c r="M755" s="2" t="s">
        <v>3077</v>
      </c>
      <c r="N755" s="2" t="s">
        <v>3125</v>
      </c>
      <c r="O755" s="19" t="str">
        <f t="shared" si="24"/>
        <v>700</v>
      </c>
      <c r="P755">
        <f t="shared" si="23"/>
        <v>1959.222383146807</v>
      </c>
    </row>
    <row r="756" spans="1:16" ht="14.5" customHeight="1" x14ac:dyDescent="0.35">
      <c r="A756" s="2" t="s">
        <v>323</v>
      </c>
      <c r="B756" s="2" t="s">
        <v>324</v>
      </c>
      <c r="C756" s="2" t="s">
        <v>1275</v>
      </c>
      <c r="D756" s="2" t="s">
        <v>3169</v>
      </c>
      <c r="E756" s="2" t="s">
        <v>3170</v>
      </c>
      <c r="F756" s="3">
        <v>15444</v>
      </c>
      <c r="G756" s="3">
        <v>41.217906517445691</v>
      </c>
      <c r="H756" s="2" t="s">
        <v>3141</v>
      </c>
      <c r="I756" s="2" t="s">
        <v>3155</v>
      </c>
      <c r="J756" s="2" t="s">
        <v>3161</v>
      </c>
      <c r="K756" s="2" t="s">
        <v>3162</v>
      </c>
      <c r="L756" s="2">
        <v>2009</v>
      </c>
      <c r="M756" s="2" t="s">
        <v>3077</v>
      </c>
      <c r="N756" s="2" t="s">
        <v>3125</v>
      </c>
      <c r="O756" s="19" t="str">
        <f t="shared" si="24"/>
        <v>700</v>
      </c>
      <c r="P756">
        <f t="shared" si="23"/>
        <v>6365.6934825543131</v>
      </c>
    </row>
    <row r="757" spans="1:16" ht="14.5" customHeight="1" x14ac:dyDescent="0.35">
      <c r="A757" s="2" t="s">
        <v>326</v>
      </c>
      <c r="B757" s="2" t="s">
        <v>327</v>
      </c>
      <c r="C757" s="2" t="s">
        <v>1276</v>
      </c>
      <c r="D757" s="2" t="s">
        <v>3169</v>
      </c>
      <c r="E757" s="2" t="s">
        <v>3170</v>
      </c>
      <c r="F757" s="3">
        <v>577</v>
      </c>
      <c r="G757" s="3">
        <v>100</v>
      </c>
      <c r="H757" s="2" t="s">
        <v>3138</v>
      </c>
      <c r="I757" s="2" t="s">
        <v>3152</v>
      </c>
      <c r="J757" s="2" t="s">
        <v>3161</v>
      </c>
      <c r="K757" s="2" t="s">
        <v>3162</v>
      </c>
      <c r="L757" s="2">
        <v>2009</v>
      </c>
      <c r="M757" s="2" t="s">
        <v>3077</v>
      </c>
      <c r="N757" s="2" t="s">
        <v>3125</v>
      </c>
      <c r="O757" s="19" t="str">
        <f t="shared" si="24"/>
        <v>700</v>
      </c>
      <c r="P757">
        <f t="shared" si="23"/>
        <v>577</v>
      </c>
    </row>
    <row r="758" spans="1:16" ht="14.5" customHeight="1" x14ac:dyDescent="0.35">
      <c r="A758" s="2" t="s">
        <v>329</v>
      </c>
      <c r="B758" s="2" t="s">
        <v>330</v>
      </c>
      <c r="C758" s="2" t="s">
        <v>1277</v>
      </c>
      <c r="D758" s="2" t="s">
        <v>3169</v>
      </c>
      <c r="E758" s="2" t="s">
        <v>3170</v>
      </c>
      <c r="F758" s="3">
        <v>434</v>
      </c>
      <c r="G758" s="3">
        <v>100</v>
      </c>
      <c r="H758" s="2" t="s">
        <v>3138</v>
      </c>
      <c r="I758" s="2" t="s">
        <v>3152</v>
      </c>
      <c r="J758" s="2" t="s">
        <v>3161</v>
      </c>
      <c r="K758" s="2" t="s">
        <v>3162</v>
      </c>
      <c r="L758" s="2">
        <v>2009</v>
      </c>
      <c r="M758" s="2" t="s">
        <v>3077</v>
      </c>
      <c r="N758" s="2" t="s">
        <v>3125</v>
      </c>
      <c r="O758" s="19" t="str">
        <f t="shared" si="24"/>
        <v>700</v>
      </c>
      <c r="P758">
        <f t="shared" si="23"/>
        <v>434</v>
      </c>
    </row>
    <row r="759" spans="1:16" ht="14.5" customHeight="1" x14ac:dyDescent="0.35">
      <c r="A759" s="2" t="s">
        <v>332</v>
      </c>
      <c r="B759" s="2" t="s">
        <v>333</v>
      </c>
      <c r="C759" s="2" t="s">
        <v>1278</v>
      </c>
      <c r="D759" s="2" t="s">
        <v>3169</v>
      </c>
      <c r="E759" s="2" t="s">
        <v>3170</v>
      </c>
      <c r="F759" s="3">
        <v>46003</v>
      </c>
      <c r="G759" s="3">
        <v>15.58590819712148</v>
      </c>
      <c r="H759" s="2" t="s">
        <v>3131</v>
      </c>
      <c r="I759" s="2" t="s">
        <v>3145</v>
      </c>
      <c r="J759" s="2" t="s">
        <v>3161</v>
      </c>
      <c r="K759" s="2" t="s">
        <v>3162</v>
      </c>
      <c r="L759" s="2">
        <v>2009</v>
      </c>
      <c r="M759" s="2" t="s">
        <v>3041</v>
      </c>
      <c r="N759" s="2" t="s">
        <v>3095</v>
      </c>
      <c r="O759" s="19" t="str">
        <f t="shared" si="24"/>
        <v>200</v>
      </c>
      <c r="P759">
        <f t="shared" ref="P759:P820" si="25">F759*G759/100</f>
        <v>7169.9853479217945</v>
      </c>
    </row>
    <row r="760" spans="1:16" ht="14.5" customHeight="1" x14ac:dyDescent="0.35">
      <c r="A760" s="2" t="s">
        <v>332</v>
      </c>
      <c r="B760" s="2" t="s">
        <v>333</v>
      </c>
      <c r="C760" s="2" t="s">
        <v>1278</v>
      </c>
      <c r="D760" s="2" t="s">
        <v>3169</v>
      </c>
      <c r="E760" s="2" t="s">
        <v>3170</v>
      </c>
      <c r="F760" s="3">
        <v>46003</v>
      </c>
      <c r="G760" s="3">
        <v>20.711525220114005</v>
      </c>
      <c r="H760" s="2" t="s">
        <v>3138</v>
      </c>
      <c r="I760" s="2" t="s">
        <v>3152</v>
      </c>
      <c r="J760" s="2" t="s">
        <v>3161</v>
      </c>
      <c r="K760" s="2" t="s">
        <v>3162</v>
      </c>
      <c r="L760" s="2">
        <v>2009</v>
      </c>
      <c r="M760" s="2" t="s">
        <v>3041</v>
      </c>
      <c r="N760" s="2" t="s">
        <v>3095</v>
      </c>
      <c r="O760" s="19" t="str">
        <f t="shared" si="24"/>
        <v>200</v>
      </c>
      <c r="P760">
        <f t="shared" si="25"/>
        <v>9527.9229470090468</v>
      </c>
    </row>
    <row r="761" spans="1:16" ht="14.5" customHeight="1" x14ac:dyDescent="0.35">
      <c r="A761" s="2" t="s">
        <v>332</v>
      </c>
      <c r="B761" s="2" t="s">
        <v>333</v>
      </c>
      <c r="C761" s="2" t="s">
        <v>1278</v>
      </c>
      <c r="D761" s="2" t="s">
        <v>3169</v>
      </c>
      <c r="E761" s="2" t="s">
        <v>3170</v>
      </c>
      <c r="F761" s="3">
        <v>46003</v>
      </c>
      <c r="G761" s="3">
        <v>0.71753147094513381</v>
      </c>
      <c r="H761" s="2" t="s">
        <v>3139</v>
      </c>
      <c r="I761" s="2" t="s">
        <v>3153</v>
      </c>
      <c r="J761" s="2" t="s">
        <v>3161</v>
      </c>
      <c r="K761" s="2" t="s">
        <v>3162</v>
      </c>
      <c r="L761" s="2">
        <v>2009</v>
      </c>
      <c r="M761" s="2" t="s">
        <v>3041</v>
      </c>
      <c r="N761" s="2" t="s">
        <v>3095</v>
      </c>
      <c r="O761" s="19" t="str">
        <f t="shared" si="24"/>
        <v>200</v>
      </c>
      <c r="P761">
        <f t="shared" si="25"/>
        <v>330.08600257888992</v>
      </c>
    </row>
    <row r="762" spans="1:16" ht="14.5" customHeight="1" x14ac:dyDescent="0.35">
      <c r="A762" s="2" t="s">
        <v>332</v>
      </c>
      <c r="B762" s="2" t="s">
        <v>333</v>
      </c>
      <c r="C762" s="2" t="s">
        <v>1278</v>
      </c>
      <c r="D762" s="2" t="s">
        <v>3169</v>
      </c>
      <c r="E762" s="2" t="s">
        <v>3170</v>
      </c>
      <c r="F762" s="3">
        <v>46003</v>
      </c>
      <c r="G762" s="3">
        <v>17.985035111819389</v>
      </c>
      <c r="H762" s="2" t="s">
        <v>3141</v>
      </c>
      <c r="I762" s="2" t="s">
        <v>3155</v>
      </c>
      <c r="J762" s="2" t="s">
        <v>3161</v>
      </c>
      <c r="K762" s="2" t="s">
        <v>3162</v>
      </c>
      <c r="L762" s="2">
        <v>2009</v>
      </c>
      <c r="M762" s="2" t="s">
        <v>3041</v>
      </c>
      <c r="N762" s="2" t="s">
        <v>3095</v>
      </c>
      <c r="O762" s="19" t="str">
        <f t="shared" si="24"/>
        <v>200</v>
      </c>
      <c r="P762">
        <f t="shared" si="25"/>
        <v>8273.6557024902741</v>
      </c>
    </row>
    <row r="763" spans="1:16" ht="14.5" customHeight="1" x14ac:dyDescent="0.35">
      <c r="A763" s="2" t="s">
        <v>198</v>
      </c>
      <c r="B763" s="2" t="s">
        <v>335</v>
      </c>
      <c r="C763" s="2" t="s">
        <v>1279</v>
      </c>
      <c r="D763" s="2" t="s">
        <v>3169</v>
      </c>
      <c r="E763" s="2" t="s">
        <v>3170</v>
      </c>
      <c r="F763" s="3">
        <v>18466</v>
      </c>
      <c r="G763" s="3">
        <v>15.58590819712148</v>
      </c>
      <c r="H763" s="2" t="s">
        <v>3131</v>
      </c>
      <c r="I763" s="2" t="s">
        <v>3145</v>
      </c>
      <c r="J763" s="2" t="s">
        <v>3161</v>
      </c>
      <c r="K763" s="2" t="s">
        <v>3162</v>
      </c>
      <c r="L763" s="2">
        <v>2009</v>
      </c>
      <c r="M763" s="2" t="s">
        <v>3041</v>
      </c>
      <c r="N763" s="2" t="s">
        <v>3095</v>
      </c>
      <c r="O763" s="19" t="str">
        <f t="shared" si="24"/>
        <v>200</v>
      </c>
      <c r="P763">
        <f t="shared" si="25"/>
        <v>2878.0938076804528</v>
      </c>
    </row>
    <row r="764" spans="1:16" ht="14.5" customHeight="1" x14ac:dyDescent="0.35">
      <c r="A764" s="2" t="s">
        <v>198</v>
      </c>
      <c r="B764" s="2" t="s">
        <v>335</v>
      </c>
      <c r="C764" s="2" t="s">
        <v>1279</v>
      </c>
      <c r="D764" s="2" t="s">
        <v>3169</v>
      </c>
      <c r="E764" s="2" t="s">
        <v>3170</v>
      </c>
      <c r="F764" s="3">
        <v>18466</v>
      </c>
      <c r="G764" s="3">
        <v>20.711525220114005</v>
      </c>
      <c r="H764" s="2" t="s">
        <v>3138</v>
      </c>
      <c r="I764" s="2" t="s">
        <v>3152</v>
      </c>
      <c r="J764" s="2" t="s">
        <v>3161</v>
      </c>
      <c r="K764" s="2" t="s">
        <v>3162</v>
      </c>
      <c r="L764" s="2">
        <v>2009</v>
      </c>
      <c r="M764" s="2" t="s">
        <v>3041</v>
      </c>
      <c r="N764" s="2" t="s">
        <v>3095</v>
      </c>
      <c r="O764" s="19" t="str">
        <f t="shared" si="24"/>
        <v>200</v>
      </c>
      <c r="P764">
        <f t="shared" si="25"/>
        <v>3824.5902471462523</v>
      </c>
    </row>
    <row r="765" spans="1:16" ht="14.5" customHeight="1" x14ac:dyDescent="0.35">
      <c r="A765" s="2" t="s">
        <v>198</v>
      </c>
      <c r="B765" s="2" t="s">
        <v>335</v>
      </c>
      <c r="C765" s="2" t="s">
        <v>1279</v>
      </c>
      <c r="D765" s="2" t="s">
        <v>3169</v>
      </c>
      <c r="E765" s="2" t="s">
        <v>3170</v>
      </c>
      <c r="F765" s="3">
        <v>18466</v>
      </c>
      <c r="G765" s="3">
        <v>0.71753147094513381</v>
      </c>
      <c r="H765" s="2" t="s">
        <v>3139</v>
      </c>
      <c r="I765" s="2" t="s">
        <v>3153</v>
      </c>
      <c r="J765" s="2" t="s">
        <v>3161</v>
      </c>
      <c r="K765" s="2" t="s">
        <v>3162</v>
      </c>
      <c r="L765" s="2">
        <v>2009</v>
      </c>
      <c r="M765" s="2" t="s">
        <v>3041</v>
      </c>
      <c r="N765" s="2" t="s">
        <v>3095</v>
      </c>
      <c r="O765" s="19" t="str">
        <f t="shared" si="24"/>
        <v>200</v>
      </c>
      <c r="P765">
        <f t="shared" si="25"/>
        <v>132.49936142472842</v>
      </c>
    </row>
    <row r="766" spans="1:16" ht="14.5" customHeight="1" x14ac:dyDescent="0.35">
      <c r="A766" s="2" t="s">
        <v>198</v>
      </c>
      <c r="B766" s="2" t="s">
        <v>335</v>
      </c>
      <c r="C766" s="2" t="s">
        <v>1279</v>
      </c>
      <c r="D766" s="2" t="s">
        <v>3169</v>
      </c>
      <c r="E766" s="2" t="s">
        <v>3170</v>
      </c>
      <c r="F766" s="3">
        <v>18466</v>
      </c>
      <c r="G766" s="3">
        <v>17.985035111819389</v>
      </c>
      <c r="H766" s="2" t="s">
        <v>3141</v>
      </c>
      <c r="I766" s="2" t="s">
        <v>3155</v>
      </c>
      <c r="J766" s="2" t="s">
        <v>3161</v>
      </c>
      <c r="K766" s="2" t="s">
        <v>3162</v>
      </c>
      <c r="L766" s="2">
        <v>2009</v>
      </c>
      <c r="M766" s="2" t="s">
        <v>3041</v>
      </c>
      <c r="N766" s="2" t="s">
        <v>3095</v>
      </c>
      <c r="O766" s="19" t="str">
        <f t="shared" si="24"/>
        <v>200</v>
      </c>
      <c r="P766">
        <f t="shared" si="25"/>
        <v>3321.1165837485687</v>
      </c>
    </row>
    <row r="767" spans="1:16" ht="14.5" customHeight="1" x14ac:dyDescent="0.35">
      <c r="A767" s="2" t="s">
        <v>337</v>
      </c>
      <c r="B767" s="2" t="s">
        <v>338</v>
      </c>
      <c r="C767" s="2" t="s">
        <v>1280</v>
      </c>
      <c r="D767" s="2" t="s">
        <v>3169</v>
      </c>
      <c r="E767" s="2" t="s">
        <v>3170</v>
      </c>
      <c r="F767" s="3">
        <v>7309</v>
      </c>
      <c r="G767" s="3">
        <v>55</v>
      </c>
      <c r="H767" s="2" t="s">
        <v>3138</v>
      </c>
      <c r="I767" s="2" t="s">
        <v>3152</v>
      </c>
      <c r="J767" s="2" t="s">
        <v>3161</v>
      </c>
      <c r="K767" s="2" t="s">
        <v>3162</v>
      </c>
      <c r="L767" s="2">
        <v>2009</v>
      </c>
      <c r="M767" s="2" t="s">
        <v>3041</v>
      </c>
      <c r="N767" s="2" t="s">
        <v>3095</v>
      </c>
      <c r="O767" s="19" t="str">
        <f t="shared" si="24"/>
        <v>200</v>
      </c>
      <c r="P767">
        <f t="shared" si="25"/>
        <v>4019.95</v>
      </c>
    </row>
    <row r="768" spans="1:16" ht="14.5" customHeight="1" x14ac:dyDescent="0.35">
      <c r="A768" s="2" t="s">
        <v>340</v>
      </c>
      <c r="B768" s="2" t="s">
        <v>341</v>
      </c>
      <c r="C768" s="2" t="s">
        <v>1281</v>
      </c>
      <c r="D768" s="2" t="s">
        <v>3169</v>
      </c>
      <c r="E768" s="2" t="s">
        <v>3170</v>
      </c>
      <c r="F768" s="3">
        <v>5140</v>
      </c>
      <c r="G768" s="3">
        <v>55</v>
      </c>
      <c r="H768" s="2" t="s">
        <v>3138</v>
      </c>
      <c r="I768" s="2" t="s">
        <v>3152</v>
      </c>
      <c r="J768" s="2" t="s">
        <v>3161</v>
      </c>
      <c r="K768" s="2" t="s">
        <v>3162</v>
      </c>
      <c r="L768" s="2">
        <v>2009</v>
      </c>
      <c r="M768" s="2" t="s">
        <v>3041</v>
      </c>
      <c r="N768" s="2" t="s">
        <v>3095</v>
      </c>
      <c r="O768" s="19" t="str">
        <f t="shared" si="24"/>
        <v>200</v>
      </c>
      <c r="P768">
        <f t="shared" si="25"/>
        <v>2827</v>
      </c>
    </row>
    <row r="769" spans="1:16" ht="14.5" customHeight="1" x14ac:dyDescent="0.35">
      <c r="A769" s="2" t="s">
        <v>343</v>
      </c>
      <c r="B769" s="2" t="s">
        <v>344</v>
      </c>
      <c r="C769" s="2" t="s">
        <v>1282</v>
      </c>
      <c r="D769" s="2" t="s">
        <v>3169</v>
      </c>
      <c r="E769" s="2" t="s">
        <v>3170</v>
      </c>
      <c r="F769" s="3">
        <v>1389</v>
      </c>
      <c r="G769" s="3">
        <v>55</v>
      </c>
      <c r="H769" s="2" t="s">
        <v>3139</v>
      </c>
      <c r="I769" s="2" t="s">
        <v>3153</v>
      </c>
      <c r="J769" s="2" t="s">
        <v>3161</v>
      </c>
      <c r="K769" s="2" t="s">
        <v>3162</v>
      </c>
      <c r="L769" s="2">
        <v>2009</v>
      </c>
      <c r="M769" s="2" t="s">
        <v>3041</v>
      </c>
      <c r="N769" s="2" t="s">
        <v>3095</v>
      </c>
      <c r="O769" s="19" t="str">
        <f t="shared" si="24"/>
        <v>200</v>
      </c>
      <c r="P769">
        <f t="shared" si="25"/>
        <v>763.95</v>
      </c>
    </row>
    <row r="770" spans="1:16" ht="14.5" customHeight="1" x14ac:dyDescent="0.35">
      <c r="A770" s="2" t="s">
        <v>346</v>
      </c>
      <c r="B770" s="2" t="s">
        <v>347</v>
      </c>
      <c r="C770" s="2" t="s">
        <v>1283</v>
      </c>
      <c r="D770" s="2" t="s">
        <v>3169</v>
      </c>
      <c r="E770" s="2" t="s">
        <v>3170</v>
      </c>
      <c r="F770" s="3">
        <v>4367</v>
      </c>
      <c r="G770" s="3">
        <v>55</v>
      </c>
      <c r="H770" s="2" t="s">
        <v>3131</v>
      </c>
      <c r="I770" s="2" t="s">
        <v>3145</v>
      </c>
      <c r="J770" s="2" t="s">
        <v>3161</v>
      </c>
      <c r="K770" s="2" t="s">
        <v>3162</v>
      </c>
      <c r="L770" s="2">
        <v>2009</v>
      </c>
      <c r="M770" s="2" t="s">
        <v>3041</v>
      </c>
      <c r="N770" s="2" t="s">
        <v>3095</v>
      </c>
      <c r="O770" s="19" t="str">
        <f t="shared" si="24"/>
        <v>200</v>
      </c>
      <c r="P770">
        <f t="shared" si="25"/>
        <v>2401.85</v>
      </c>
    </row>
    <row r="771" spans="1:16" ht="14.5" customHeight="1" x14ac:dyDescent="0.35">
      <c r="A771" s="2" t="s">
        <v>349</v>
      </c>
      <c r="B771" s="2" t="s">
        <v>350</v>
      </c>
      <c r="C771" s="2" t="s">
        <v>1284</v>
      </c>
      <c r="D771" s="2" t="s">
        <v>3169</v>
      </c>
      <c r="E771" s="2" t="s">
        <v>3170</v>
      </c>
      <c r="F771" s="3">
        <v>1371</v>
      </c>
      <c r="G771" s="3">
        <v>55</v>
      </c>
      <c r="H771" s="2" t="s">
        <v>3131</v>
      </c>
      <c r="I771" s="2" t="s">
        <v>3145</v>
      </c>
      <c r="J771" s="2" t="s">
        <v>3161</v>
      </c>
      <c r="K771" s="2" t="s">
        <v>3162</v>
      </c>
      <c r="L771" s="2">
        <v>2009</v>
      </c>
      <c r="M771" s="2" t="s">
        <v>3041</v>
      </c>
      <c r="N771" s="2" t="s">
        <v>3095</v>
      </c>
      <c r="O771" s="19" t="str">
        <f t="shared" ref="O771:O834" si="26">LEFT(N771,1) &amp; "00"</f>
        <v>200</v>
      </c>
      <c r="P771">
        <f t="shared" si="25"/>
        <v>754.05</v>
      </c>
    </row>
    <row r="772" spans="1:16" ht="14.5" customHeight="1" x14ac:dyDescent="0.35">
      <c r="A772" s="2" t="s">
        <v>352</v>
      </c>
      <c r="B772" s="2" t="s">
        <v>353</v>
      </c>
      <c r="C772" s="2" t="s">
        <v>1285</v>
      </c>
      <c r="D772" s="2" t="s">
        <v>3169</v>
      </c>
      <c r="E772" s="2" t="s">
        <v>3170</v>
      </c>
      <c r="F772" s="3">
        <v>1368</v>
      </c>
      <c r="G772" s="3">
        <v>55</v>
      </c>
      <c r="H772" s="2" t="s">
        <v>3131</v>
      </c>
      <c r="I772" s="2" t="s">
        <v>3145</v>
      </c>
      <c r="J772" s="2" t="s">
        <v>3161</v>
      </c>
      <c r="K772" s="2" t="s">
        <v>3162</v>
      </c>
      <c r="L772" s="2">
        <v>2009</v>
      </c>
      <c r="M772" s="2" t="s">
        <v>3041</v>
      </c>
      <c r="N772" s="2" t="s">
        <v>3095</v>
      </c>
      <c r="O772" s="19" t="str">
        <f t="shared" si="26"/>
        <v>200</v>
      </c>
      <c r="P772">
        <f t="shared" si="25"/>
        <v>752.4</v>
      </c>
    </row>
    <row r="773" spans="1:16" ht="14.5" customHeight="1" x14ac:dyDescent="0.35">
      <c r="A773" s="2" t="s">
        <v>355</v>
      </c>
      <c r="B773" s="2" t="s">
        <v>356</v>
      </c>
      <c r="C773" s="2" t="s">
        <v>1286</v>
      </c>
      <c r="D773" s="2" t="s">
        <v>3169</v>
      </c>
      <c r="E773" s="2" t="s">
        <v>3170</v>
      </c>
      <c r="F773" s="3">
        <v>1467</v>
      </c>
      <c r="G773" s="3">
        <v>55</v>
      </c>
      <c r="H773" s="2" t="s">
        <v>3131</v>
      </c>
      <c r="I773" s="2" t="s">
        <v>3145</v>
      </c>
      <c r="J773" s="2" t="s">
        <v>3161</v>
      </c>
      <c r="K773" s="2" t="s">
        <v>3162</v>
      </c>
      <c r="L773" s="2">
        <v>2009</v>
      </c>
      <c r="M773" s="2" t="s">
        <v>3041</v>
      </c>
      <c r="N773" s="2" t="s">
        <v>3095</v>
      </c>
      <c r="O773" s="19" t="str">
        <f t="shared" si="26"/>
        <v>200</v>
      </c>
      <c r="P773">
        <f t="shared" si="25"/>
        <v>806.85</v>
      </c>
    </row>
    <row r="774" spans="1:16" ht="14.5" customHeight="1" x14ac:dyDescent="0.35">
      <c r="A774" s="2" t="s">
        <v>358</v>
      </c>
      <c r="B774" s="2" t="s">
        <v>359</v>
      </c>
      <c r="C774" s="2" t="s">
        <v>1287</v>
      </c>
      <c r="D774" s="2" t="s">
        <v>3169</v>
      </c>
      <c r="E774" s="2" t="s">
        <v>3170</v>
      </c>
      <c r="F774" s="3">
        <v>7544</v>
      </c>
      <c r="G774" s="3">
        <v>55</v>
      </c>
      <c r="H774" s="2" t="s">
        <v>3141</v>
      </c>
      <c r="I774" s="2" t="s">
        <v>3155</v>
      </c>
      <c r="J774" s="2" t="s">
        <v>3161</v>
      </c>
      <c r="K774" s="2" t="s">
        <v>3162</v>
      </c>
      <c r="L774" s="2">
        <v>2009</v>
      </c>
      <c r="M774" s="2" t="s">
        <v>3041</v>
      </c>
      <c r="N774" s="2" t="s">
        <v>3095</v>
      </c>
      <c r="O774" s="19" t="str">
        <f t="shared" si="26"/>
        <v>200</v>
      </c>
      <c r="P774">
        <f t="shared" si="25"/>
        <v>4149.2</v>
      </c>
    </row>
    <row r="775" spans="1:16" ht="14.5" customHeight="1" x14ac:dyDescent="0.35">
      <c r="A775" s="2" t="s">
        <v>361</v>
      </c>
      <c r="B775" s="2" t="s">
        <v>362</v>
      </c>
      <c r="C775" s="2" t="s">
        <v>1288</v>
      </c>
      <c r="D775" s="2" t="s">
        <v>3169</v>
      </c>
      <c r="E775" s="2" t="s">
        <v>3170</v>
      </c>
      <c r="F775" s="3">
        <v>3541</v>
      </c>
      <c r="G775" s="3">
        <v>55</v>
      </c>
      <c r="H775" s="2" t="s">
        <v>3141</v>
      </c>
      <c r="I775" s="2" t="s">
        <v>3155</v>
      </c>
      <c r="J775" s="2" t="s">
        <v>3161</v>
      </c>
      <c r="K775" s="2" t="s">
        <v>3162</v>
      </c>
      <c r="L775" s="2">
        <v>2009</v>
      </c>
      <c r="M775" s="2" t="s">
        <v>3041</v>
      </c>
      <c r="N775" s="2" t="s">
        <v>3095</v>
      </c>
      <c r="O775" s="19" t="str">
        <f t="shared" si="26"/>
        <v>200</v>
      </c>
      <c r="P775">
        <f t="shared" si="25"/>
        <v>1947.55</v>
      </c>
    </row>
    <row r="776" spans="1:16" ht="14.5" customHeight="1" x14ac:dyDescent="0.35">
      <c r="A776" s="2" t="s">
        <v>364</v>
      </c>
      <c r="B776" s="2" t="s">
        <v>365</v>
      </c>
      <c r="C776" s="2" t="s">
        <v>1289</v>
      </c>
      <c r="D776" s="2" t="s">
        <v>3169</v>
      </c>
      <c r="E776" s="2" t="s">
        <v>3170</v>
      </c>
      <c r="F776" s="3">
        <v>5262</v>
      </c>
      <c r="G776" s="3">
        <v>55</v>
      </c>
      <c r="H776" s="2" t="s">
        <v>3138</v>
      </c>
      <c r="I776" s="2" t="s">
        <v>3152</v>
      </c>
      <c r="J776" s="2" t="s">
        <v>3161</v>
      </c>
      <c r="K776" s="2" t="s">
        <v>3162</v>
      </c>
      <c r="L776" s="2">
        <v>2009</v>
      </c>
      <c r="M776" s="2" t="s">
        <v>3041</v>
      </c>
      <c r="N776" s="2" t="s">
        <v>3095</v>
      </c>
      <c r="O776" s="19" t="str">
        <f t="shared" si="26"/>
        <v>200</v>
      </c>
      <c r="P776">
        <f t="shared" si="25"/>
        <v>2894.1</v>
      </c>
    </row>
    <row r="777" spans="1:16" ht="14.5" customHeight="1" x14ac:dyDescent="0.35">
      <c r="A777" s="2" t="s">
        <v>367</v>
      </c>
      <c r="B777" s="2" t="s">
        <v>368</v>
      </c>
      <c r="C777" s="2" t="s">
        <v>1290</v>
      </c>
      <c r="D777" s="2" t="s">
        <v>3169</v>
      </c>
      <c r="E777" s="2" t="s">
        <v>3170</v>
      </c>
      <c r="F777" s="3">
        <v>4350</v>
      </c>
      <c r="G777" s="3">
        <v>55</v>
      </c>
      <c r="H777" s="2" t="s">
        <v>3138</v>
      </c>
      <c r="I777" s="2" t="s">
        <v>3152</v>
      </c>
      <c r="J777" s="2" t="s">
        <v>3161</v>
      </c>
      <c r="K777" s="2" t="s">
        <v>3162</v>
      </c>
      <c r="L777" s="2">
        <v>2009</v>
      </c>
      <c r="M777" s="2" t="s">
        <v>3041</v>
      </c>
      <c r="N777" s="2" t="s">
        <v>3095</v>
      </c>
      <c r="O777" s="19" t="str">
        <f t="shared" si="26"/>
        <v>200</v>
      </c>
      <c r="P777">
        <f t="shared" si="25"/>
        <v>2392.5</v>
      </c>
    </row>
    <row r="778" spans="1:16" ht="14.5" customHeight="1" x14ac:dyDescent="0.35">
      <c r="A778" s="2" t="s">
        <v>370</v>
      </c>
      <c r="B778" s="2" t="s">
        <v>371</v>
      </c>
      <c r="C778" s="2" t="s">
        <v>1291</v>
      </c>
      <c r="D778" s="2" t="s">
        <v>3169</v>
      </c>
      <c r="E778" s="2" t="s">
        <v>3170</v>
      </c>
      <c r="F778" s="3">
        <v>1434</v>
      </c>
      <c r="G778" s="3">
        <v>55</v>
      </c>
      <c r="H778" s="2" t="s">
        <v>3138</v>
      </c>
      <c r="I778" s="2" t="s">
        <v>3152</v>
      </c>
      <c r="J778" s="2" t="s">
        <v>3161</v>
      </c>
      <c r="K778" s="2" t="s">
        <v>3162</v>
      </c>
      <c r="L778" s="2">
        <v>2009</v>
      </c>
      <c r="M778" s="2" t="s">
        <v>3041</v>
      </c>
      <c r="N778" s="2" t="s">
        <v>3095</v>
      </c>
      <c r="O778" s="19" t="str">
        <f t="shared" si="26"/>
        <v>200</v>
      </c>
      <c r="P778">
        <f t="shared" si="25"/>
        <v>788.7</v>
      </c>
    </row>
    <row r="779" spans="1:16" ht="14.5" customHeight="1" x14ac:dyDescent="0.35">
      <c r="A779" s="2" t="s">
        <v>373</v>
      </c>
      <c r="B779" s="2" t="s">
        <v>374</v>
      </c>
      <c r="C779" s="2" t="s">
        <v>1292</v>
      </c>
      <c r="D779" s="2" t="s">
        <v>3169</v>
      </c>
      <c r="E779" s="2" t="s">
        <v>3170</v>
      </c>
      <c r="F779" s="3">
        <v>41</v>
      </c>
      <c r="G779" s="3">
        <v>20</v>
      </c>
      <c r="H779" s="2" t="s">
        <v>3138</v>
      </c>
      <c r="I779" s="2" t="s">
        <v>3152</v>
      </c>
      <c r="J779" s="2" t="s">
        <v>3161</v>
      </c>
      <c r="K779" s="2" t="s">
        <v>3162</v>
      </c>
      <c r="L779" s="2">
        <v>2009</v>
      </c>
      <c r="M779" s="2" t="s">
        <v>3077</v>
      </c>
      <c r="N779" s="2" t="s">
        <v>3125</v>
      </c>
      <c r="O779" s="19" t="str">
        <f t="shared" si="26"/>
        <v>700</v>
      </c>
      <c r="P779">
        <f t="shared" si="25"/>
        <v>8.1999999999999993</v>
      </c>
    </row>
    <row r="780" spans="1:16" ht="14.5" customHeight="1" x14ac:dyDescent="0.35">
      <c r="A780" s="2" t="s">
        <v>376</v>
      </c>
      <c r="B780" s="2" t="s">
        <v>377</v>
      </c>
      <c r="C780" s="2" t="s">
        <v>1293</v>
      </c>
      <c r="D780" s="2" t="s">
        <v>3169</v>
      </c>
      <c r="E780" s="2" t="s">
        <v>3170</v>
      </c>
      <c r="F780" s="3">
        <v>2794</v>
      </c>
      <c r="G780" s="3">
        <v>20</v>
      </c>
      <c r="H780" s="2" t="s">
        <v>3138</v>
      </c>
      <c r="I780" s="2" t="s">
        <v>3152</v>
      </c>
      <c r="J780" s="2" t="s">
        <v>3161</v>
      </c>
      <c r="K780" s="2" t="s">
        <v>3162</v>
      </c>
      <c r="L780" s="2">
        <v>2009</v>
      </c>
      <c r="M780" s="2" t="s">
        <v>3057</v>
      </c>
      <c r="N780" s="2" t="s">
        <v>3107</v>
      </c>
      <c r="O780" s="19" t="str">
        <f t="shared" si="26"/>
        <v>300</v>
      </c>
      <c r="P780">
        <f t="shared" si="25"/>
        <v>558.79999999999995</v>
      </c>
    </row>
    <row r="781" spans="1:16" ht="14.5" customHeight="1" x14ac:dyDescent="0.35">
      <c r="A781" s="2" t="s">
        <v>379</v>
      </c>
      <c r="B781" s="2" t="s">
        <v>380</v>
      </c>
      <c r="C781" s="2" t="s">
        <v>1294</v>
      </c>
      <c r="D781" s="2" t="s">
        <v>3169</v>
      </c>
      <c r="E781" s="2" t="s">
        <v>3170</v>
      </c>
      <c r="F781" s="3">
        <v>109</v>
      </c>
      <c r="G781" s="3">
        <v>20</v>
      </c>
      <c r="H781" s="2" t="s">
        <v>3138</v>
      </c>
      <c r="I781" s="2" t="s">
        <v>3152</v>
      </c>
      <c r="J781" s="2" t="s">
        <v>3161</v>
      </c>
      <c r="K781" s="2" t="s">
        <v>3162</v>
      </c>
      <c r="L781" s="2">
        <v>2009</v>
      </c>
      <c r="M781" s="2" t="s">
        <v>3057</v>
      </c>
      <c r="N781" s="2" t="s">
        <v>3107</v>
      </c>
      <c r="O781" s="19" t="str">
        <f t="shared" si="26"/>
        <v>300</v>
      </c>
      <c r="P781">
        <f t="shared" si="25"/>
        <v>21.8</v>
      </c>
    </row>
    <row r="782" spans="1:16" ht="14.5" customHeight="1" x14ac:dyDescent="0.35">
      <c r="A782" s="2" t="s">
        <v>382</v>
      </c>
      <c r="B782" s="2" t="s">
        <v>383</v>
      </c>
      <c r="C782" s="2" t="s">
        <v>1295</v>
      </c>
      <c r="D782" s="2" t="s">
        <v>3169</v>
      </c>
      <c r="E782" s="2" t="s">
        <v>3170</v>
      </c>
      <c r="F782" s="3">
        <v>452</v>
      </c>
      <c r="G782" s="3">
        <v>55</v>
      </c>
      <c r="H782" s="2" t="s">
        <v>3138</v>
      </c>
      <c r="I782" s="2" t="s">
        <v>3152</v>
      </c>
      <c r="J782" s="2" t="s">
        <v>3161</v>
      </c>
      <c r="K782" s="2" t="s">
        <v>3162</v>
      </c>
      <c r="L782" s="2">
        <v>2009</v>
      </c>
      <c r="M782" s="2" t="s">
        <v>3042</v>
      </c>
      <c r="N782" s="2" t="s">
        <v>3096</v>
      </c>
      <c r="O782" s="19" t="str">
        <f t="shared" si="26"/>
        <v>200</v>
      </c>
      <c r="P782">
        <f t="shared" si="25"/>
        <v>248.6</v>
      </c>
    </row>
    <row r="783" spans="1:16" ht="14.5" customHeight="1" x14ac:dyDescent="0.35">
      <c r="A783" s="2" t="s">
        <v>385</v>
      </c>
      <c r="B783" s="2" t="s">
        <v>386</v>
      </c>
      <c r="C783" s="2" t="s">
        <v>1296</v>
      </c>
      <c r="D783" s="2" t="s">
        <v>3169</v>
      </c>
      <c r="E783" s="2" t="s">
        <v>3170</v>
      </c>
      <c r="F783" s="3">
        <v>4231</v>
      </c>
      <c r="G783" s="3">
        <v>28.338014903857236</v>
      </c>
      <c r="H783" s="2" t="s">
        <v>3131</v>
      </c>
      <c r="I783" s="2" t="s">
        <v>3145</v>
      </c>
      <c r="J783" s="2" t="s">
        <v>3161</v>
      </c>
      <c r="K783" s="2" t="s">
        <v>3162</v>
      </c>
      <c r="L783" s="2">
        <v>2009</v>
      </c>
      <c r="M783" s="2" t="s">
        <v>3062</v>
      </c>
      <c r="N783" s="2" t="s">
        <v>3112</v>
      </c>
      <c r="O783" s="19" t="str">
        <f t="shared" si="26"/>
        <v>400</v>
      </c>
      <c r="P783">
        <f t="shared" si="25"/>
        <v>1198.9814105821997</v>
      </c>
    </row>
    <row r="784" spans="1:16" ht="14.5" customHeight="1" x14ac:dyDescent="0.35">
      <c r="A784" s="2" t="s">
        <v>385</v>
      </c>
      <c r="B784" s="2" t="s">
        <v>386</v>
      </c>
      <c r="C784" s="2" t="s">
        <v>1296</v>
      </c>
      <c r="D784" s="2" t="s">
        <v>3169</v>
      </c>
      <c r="E784" s="2" t="s">
        <v>3170</v>
      </c>
      <c r="F784" s="3">
        <v>4231</v>
      </c>
      <c r="G784" s="3">
        <v>37.657318582025461</v>
      </c>
      <c r="H784" s="2" t="s">
        <v>3138</v>
      </c>
      <c r="I784" s="2" t="s">
        <v>3152</v>
      </c>
      <c r="J784" s="2" t="s">
        <v>3161</v>
      </c>
      <c r="K784" s="2" t="s">
        <v>3162</v>
      </c>
      <c r="L784" s="2">
        <v>2009</v>
      </c>
      <c r="M784" s="2" t="s">
        <v>3062</v>
      </c>
      <c r="N784" s="2" t="s">
        <v>3112</v>
      </c>
      <c r="O784" s="19" t="str">
        <f t="shared" si="26"/>
        <v>400</v>
      </c>
      <c r="P784">
        <f t="shared" si="25"/>
        <v>1593.2811492054973</v>
      </c>
    </row>
    <row r="785" spans="1:16" ht="14.5" customHeight="1" x14ac:dyDescent="0.35">
      <c r="A785" s="2" t="s">
        <v>385</v>
      </c>
      <c r="B785" s="2" t="s">
        <v>386</v>
      </c>
      <c r="C785" s="2" t="s">
        <v>1296</v>
      </c>
      <c r="D785" s="2" t="s">
        <v>3169</v>
      </c>
      <c r="E785" s="2" t="s">
        <v>3170</v>
      </c>
      <c r="F785" s="3">
        <v>4231</v>
      </c>
      <c r="G785" s="3">
        <v>1.3046026744456978</v>
      </c>
      <c r="H785" s="2" t="s">
        <v>3139</v>
      </c>
      <c r="I785" s="2" t="s">
        <v>3153</v>
      </c>
      <c r="J785" s="2" t="s">
        <v>3161</v>
      </c>
      <c r="K785" s="2" t="s">
        <v>3162</v>
      </c>
      <c r="L785" s="2">
        <v>2009</v>
      </c>
      <c r="M785" s="2" t="s">
        <v>3062</v>
      </c>
      <c r="N785" s="2" t="s">
        <v>3112</v>
      </c>
      <c r="O785" s="19" t="str">
        <f t="shared" si="26"/>
        <v>400</v>
      </c>
      <c r="P785">
        <f t="shared" si="25"/>
        <v>55.197739155797471</v>
      </c>
    </row>
    <row r="786" spans="1:16" ht="14.5" customHeight="1" x14ac:dyDescent="0.35">
      <c r="A786" s="2" t="s">
        <v>385</v>
      </c>
      <c r="B786" s="2" t="s">
        <v>386</v>
      </c>
      <c r="C786" s="2" t="s">
        <v>1296</v>
      </c>
      <c r="D786" s="2" t="s">
        <v>3169</v>
      </c>
      <c r="E786" s="2" t="s">
        <v>3170</v>
      </c>
      <c r="F786" s="3">
        <v>4231</v>
      </c>
      <c r="G786" s="3">
        <v>32.700063839671621</v>
      </c>
      <c r="H786" s="2" t="s">
        <v>3141</v>
      </c>
      <c r="I786" s="2" t="s">
        <v>3155</v>
      </c>
      <c r="J786" s="2" t="s">
        <v>3161</v>
      </c>
      <c r="K786" s="2" t="s">
        <v>3162</v>
      </c>
      <c r="L786" s="2">
        <v>2009</v>
      </c>
      <c r="M786" s="2" t="s">
        <v>3062</v>
      </c>
      <c r="N786" s="2" t="s">
        <v>3112</v>
      </c>
      <c r="O786" s="19" t="str">
        <f t="shared" si="26"/>
        <v>400</v>
      </c>
      <c r="P786">
        <f t="shared" si="25"/>
        <v>1383.5397010565064</v>
      </c>
    </row>
    <row r="787" spans="1:16" ht="14.5" customHeight="1" x14ac:dyDescent="0.35">
      <c r="A787" s="2" t="s">
        <v>1297</v>
      </c>
      <c r="B787" s="2" t="s">
        <v>1298</v>
      </c>
      <c r="C787" s="2" t="s">
        <v>1299</v>
      </c>
      <c r="D787" s="2" t="s">
        <v>3169</v>
      </c>
      <c r="E787" s="2" t="s">
        <v>3170</v>
      </c>
      <c r="F787" s="3">
        <v>2000</v>
      </c>
      <c r="G787" s="3">
        <v>15</v>
      </c>
      <c r="H787" s="2" t="s">
        <v>3138</v>
      </c>
      <c r="I787" s="2" t="s">
        <v>3152</v>
      </c>
      <c r="J787" s="2" t="s">
        <v>3161</v>
      </c>
      <c r="K787" s="2" t="s">
        <v>3162</v>
      </c>
      <c r="L787" s="2">
        <v>2009</v>
      </c>
      <c r="M787" s="2" t="s">
        <v>3055</v>
      </c>
      <c r="N787" s="2" t="s">
        <v>3105</v>
      </c>
      <c r="O787" s="19" t="str">
        <f t="shared" si="26"/>
        <v>300</v>
      </c>
      <c r="P787">
        <f t="shared" si="25"/>
        <v>300</v>
      </c>
    </row>
    <row r="788" spans="1:16" ht="14.5" customHeight="1" x14ac:dyDescent="0.35">
      <c r="A788" s="2" t="s">
        <v>388</v>
      </c>
      <c r="B788" s="2" t="s">
        <v>389</v>
      </c>
      <c r="C788" s="2" t="s">
        <v>1300</v>
      </c>
      <c r="D788" s="2" t="s">
        <v>3169</v>
      </c>
      <c r="E788" s="2" t="s">
        <v>3170</v>
      </c>
      <c r="F788" s="3">
        <v>470</v>
      </c>
      <c r="G788" s="3">
        <v>55</v>
      </c>
      <c r="H788" s="2" t="s">
        <v>3138</v>
      </c>
      <c r="I788" s="2" t="s">
        <v>3152</v>
      </c>
      <c r="J788" s="2" t="s">
        <v>3161</v>
      </c>
      <c r="K788" s="2" t="s">
        <v>3162</v>
      </c>
      <c r="L788" s="2">
        <v>2009</v>
      </c>
      <c r="M788" s="2" t="s">
        <v>3041</v>
      </c>
      <c r="N788" s="2" t="s">
        <v>3095</v>
      </c>
      <c r="O788" s="19" t="str">
        <f t="shared" si="26"/>
        <v>200</v>
      </c>
      <c r="P788">
        <f t="shared" si="25"/>
        <v>258.5</v>
      </c>
    </row>
    <row r="789" spans="1:16" ht="14.5" customHeight="1" x14ac:dyDescent="0.35">
      <c r="A789" s="2" t="s">
        <v>1301</v>
      </c>
      <c r="B789" s="2" t="s">
        <v>1302</v>
      </c>
      <c r="C789" s="2" t="s">
        <v>1303</v>
      </c>
      <c r="D789" s="2" t="s">
        <v>3169</v>
      </c>
      <c r="E789" s="2" t="s">
        <v>3170</v>
      </c>
      <c r="F789" s="3">
        <v>112</v>
      </c>
      <c r="G789" s="3">
        <v>55</v>
      </c>
      <c r="H789" s="2" t="s">
        <v>3138</v>
      </c>
      <c r="I789" s="2" t="s">
        <v>3152</v>
      </c>
      <c r="J789" s="2" t="s">
        <v>3161</v>
      </c>
      <c r="K789" s="2" t="s">
        <v>3162</v>
      </c>
      <c r="L789" s="2">
        <v>2009</v>
      </c>
      <c r="M789" s="2" t="s">
        <v>3042</v>
      </c>
      <c r="N789" s="2" t="s">
        <v>3096</v>
      </c>
      <c r="O789" s="19" t="str">
        <f t="shared" si="26"/>
        <v>200</v>
      </c>
      <c r="P789">
        <f t="shared" si="25"/>
        <v>61.6</v>
      </c>
    </row>
    <row r="790" spans="1:16" ht="14.5" customHeight="1" x14ac:dyDescent="0.35">
      <c r="A790" s="2" t="s">
        <v>393</v>
      </c>
      <c r="B790" s="2" t="s">
        <v>394</v>
      </c>
      <c r="C790" s="2" t="s">
        <v>1304</v>
      </c>
      <c r="D790" s="2" t="s">
        <v>3169</v>
      </c>
      <c r="E790" s="2" t="s">
        <v>3170</v>
      </c>
      <c r="F790" s="3">
        <v>4329</v>
      </c>
      <c r="G790" s="3">
        <v>100</v>
      </c>
      <c r="H790" s="2" t="s">
        <v>3138</v>
      </c>
      <c r="I790" s="2" t="s">
        <v>3152</v>
      </c>
      <c r="J790" s="2" t="s">
        <v>3161</v>
      </c>
      <c r="K790" s="2" t="s">
        <v>3162</v>
      </c>
      <c r="L790" s="2">
        <v>2009</v>
      </c>
      <c r="M790" s="2" t="s">
        <v>3062</v>
      </c>
      <c r="N790" s="2" t="s">
        <v>3112</v>
      </c>
      <c r="O790" s="19" t="str">
        <f t="shared" si="26"/>
        <v>400</v>
      </c>
      <c r="P790">
        <f t="shared" si="25"/>
        <v>4329</v>
      </c>
    </row>
    <row r="791" spans="1:16" ht="14.5" customHeight="1" x14ac:dyDescent="0.35">
      <c r="A791" s="2" t="s">
        <v>396</v>
      </c>
      <c r="B791" s="2" t="s">
        <v>396</v>
      </c>
      <c r="C791" s="2" t="s">
        <v>1305</v>
      </c>
      <c r="D791" s="2" t="s">
        <v>3169</v>
      </c>
      <c r="E791" s="2" t="s">
        <v>3170</v>
      </c>
      <c r="F791" s="3">
        <v>59</v>
      </c>
      <c r="G791" s="3">
        <v>100</v>
      </c>
      <c r="H791" s="2" t="s">
        <v>3137</v>
      </c>
      <c r="I791" s="2" t="s">
        <v>3151</v>
      </c>
      <c r="J791" s="2" t="s">
        <v>3161</v>
      </c>
      <c r="K791" s="2" t="s">
        <v>3162</v>
      </c>
      <c r="L791" s="2">
        <v>2009</v>
      </c>
      <c r="M791" s="2" t="s">
        <v>3077</v>
      </c>
      <c r="N791" s="2" t="s">
        <v>3125</v>
      </c>
      <c r="O791" s="19" t="str">
        <f t="shared" si="26"/>
        <v>700</v>
      </c>
      <c r="P791">
        <f t="shared" si="25"/>
        <v>59</v>
      </c>
    </row>
    <row r="792" spans="1:16" ht="14.5" customHeight="1" x14ac:dyDescent="0.35">
      <c r="A792" s="2" t="s">
        <v>809</v>
      </c>
      <c r="B792" s="2" t="s">
        <v>809</v>
      </c>
      <c r="C792" s="2" t="s">
        <v>1306</v>
      </c>
      <c r="D792" s="2"/>
      <c r="E792" s="2"/>
      <c r="F792" s="3">
        <v>2423</v>
      </c>
      <c r="G792" s="3">
        <v>100</v>
      </c>
      <c r="H792" s="2" t="s">
        <v>3139</v>
      </c>
      <c r="I792" s="2" t="s">
        <v>3153</v>
      </c>
      <c r="J792" s="2" t="s">
        <v>3160</v>
      </c>
      <c r="K792" s="2" t="s">
        <v>3163</v>
      </c>
      <c r="L792" s="2">
        <v>2009</v>
      </c>
      <c r="M792" s="2" t="s">
        <v>3053</v>
      </c>
      <c r="N792" s="2" t="s">
        <v>3103</v>
      </c>
      <c r="O792" s="19" t="str">
        <f t="shared" si="26"/>
        <v>300</v>
      </c>
      <c r="P792">
        <f t="shared" si="25"/>
        <v>2423</v>
      </c>
    </row>
    <row r="793" spans="1:16" ht="14.5" customHeight="1" x14ac:dyDescent="0.35">
      <c r="A793" s="2" t="s">
        <v>630</v>
      </c>
      <c r="B793" s="2" t="s">
        <v>630</v>
      </c>
      <c r="C793" s="2" t="s">
        <v>631</v>
      </c>
      <c r="D793" s="2"/>
      <c r="E793" s="2"/>
      <c r="F793" s="3">
        <v>153</v>
      </c>
      <c r="G793" s="3">
        <v>100</v>
      </c>
      <c r="H793" s="2" t="s">
        <v>3139</v>
      </c>
      <c r="I793" s="2" t="s">
        <v>3153</v>
      </c>
      <c r="J793" s="2" t="s">
        <v>3160</v>
      </c>
      <c r="K793" s="2" t="s">
        <v>3163</v>
      </c>
      <c r="L793" s="2">
        <v>2009</v>
      </c>
      <c r="M793" s="2" t="s">
        <v>3053</v>
      </c>
      <c r="N793" s="2" t="s">
        <v>3103</v>
      </c>
      <c r="O793" s="19" t="str">
        <f t="shared" si="26"/>
        <v>300</v>
      </c>
      <c r="P793">
        <f t="shared" si="25"/>
        <v>153</v>
      </c>
    </row>
    <row r="794" spans="1:16" ht="14.5" customHeight="1" x14ac:dyDescent="0.35">
      <c r="A794" s="2" t="s">
        <v>632</v>
      </c>
      <c r="B794" s="2" t="s">
        <v>632</v>
      </c>
      <c r="C794" s="2" t="s">
        <v>633</v>
      </c>
      <c r="D794" s="2"/>
      <c r="E794" s="2"/>
      <c r="F794" s="3">
        <v>87</v>
      </c>
      <c r="G794" s="3">
        <v>100</v>
      </c>
      <c r="H794" s="2" t="s">
        <v>3139</v>
      </c>
      <c r="I794" s="2" t="s">
        <v>3153</v>
      </c>
      <c r="J794" s="2" t="s">
        <v>3160</v>
      </c>
      <c r="K794" s="2" t="s">
        <v>3163</v>
      </c>
      <c r="L794" s="2">
        <v>2009</v>
      </c>
      <c r="M794" s="2" t="s">
        <v>3054</v>
      </c>
      <c r="N794" s="2" t="s">
        <v>3104</v>
      </c>
      <c r="O794" s="19" t="str">
        <f t="shared" si="26"/>
        <v>300</v>
      </c>
      <c r="P794">
        <f t="shared" si="25"/>
        <v>87</v>
      </c>
    </row>
    <row r="795" spans="1:16" ht="14.5" customHeight="1" x14ac:dyDescent="0.35">
      <c r="A795" s="2" t="s">
        <v>634</v>
      </c>
      <c r="B795" s="2" t="s">
        <v>634</v>
      </c>
      <c r="C795" s="2" t="s">
        <v>635</v>
      </c>
      <c r="D795" s="2"/>
      <c r="E795" s="2"/>
      <c r="F795" s="3">
        <v>155</v>
      </c>
      <c r="G795" s="3">
        <v>100</v>
      </c>
      <c r="H795" s="2" t="s">
        <v>3139</v>
      </c>
      <c r="I795" s="2" t="s">
        <v>3153</v>
      </c>
      <c r="J795" s="2" t="s">
        <v>3160</v>
      </c>
      <c r="K795" s="2" t="s">
        <v>3163</v>
      </c>
      <c r="L795" s="2">
        <v>2009</v>
      </c>
      <c r="M795" s="2" t="s">
        <v>3053</v>
      </c>
      <c r="N795" s="2" t="s">
        <v>3103</v>
      </c>
      <c r="O795" s="19" t="str">
        <f t="shared" si="26"/>
        <v>300</v>
      </c>
      <c r="P795">
        <f t="shared" si="25"/>
        <v>155</v>
      </c>
    </row>
    <row r="796" spans="1:16" ht="14.5" customHeight="1" x14ac:dyDescent="0.35">
      <c r="A796" s="2" t="s">
        <v>1307</v>
      </c>
      <c r="B796" s="2" t="s">
        <v>1307</v>
      </c>
      <c r="C796" s="2" t="s">
        <v>1308</v>
      </c>
      <c r="D796" s="2"/>
      <c r="E796" s="2"/>
      <c r="F796" s="3">
        <v>25.2</v>
      </c>
      <c r="G796" s="3">
        <v>100</v>
      </c>
      <c r="H796" s="2" t="s">
        <v>3139</v>
      </c>
      <c r="I796" s="2" t="s">
        <v>3153</v>
      </c>
      <c r="J796" s="2" t="s">
        <v>3160</v>
      </c>
      <c r="K796" s="2" t="s">
        <v>3163</v>
      </c>
      <c r="L796" s="2">
        <v>2009</v>
      </c>
      <c r="M796" s="2" t="s">
        <v>3054</v>
      </c>
      <c r="N796" s="2" t="s">
        <v>3104</v>
      </c>
      <c r="O796" s="19" t="str">
        <f t="shared" si="26"/>
        <v>300</v>
      </c>
      <c r="P796">
        <f t="shared" si="25"/>
        <v>25.2</v>
      </c>
    </row>
    <row r="797" spans="1:16" ht="14.5" customHeight="1" x14ac:dyDescent="0.35">
      <c r="A797" s="2" t="s">
        <v>638</v>
      </c>
      <c r="B797" s="2" t="s">
        <v>638</v>
      </c>
      <c r="C797" s="2" t="s">
        <v>639</v>
      </c>
      <c r="D797" s="2"/>
      <c r="E797" s="2"/>
      <c r="F797" s="3">
        <v>104</v>
      </c>
      <c r="G797" s="3">
        <v>100</v>
      </c>
      <c r="H797" s="2" t="s">
        <v>3139</v>
      </c>
      <c r="I797" s="2" t="s">
        <v>3153</v>
      </c>
      <c r="J797" s="2" t="s">
        <v>3160</v>
      </c>
      <c r="K797" s="2" t="s">
        <v>3163</v>
      </c>
      <c r="L797" s="2">
        <v>2009</v>
      </c>
      <c r="M797" s="2" t="s">
        <v>3053</v>
      </c>
      <c r="N797" s="2" t="s">
        <v>3103</v>
      </c>
      <c r="O797" s="19" t="str">
        <f t="shared" si="26"/>
        <v>300</v>
      </c>
      <c r="P797">
        <f t="shared" si="25"/>
        <v>104</v>
      </c>
    </row>
    <row r="798" spans="1:16" ht="14.5" customHeight="1" x14ac:dyDescent="0.35">
      <c r="A798" s="2" t="s">
        <v>640</v>
      </c>
      <c r="B798" s="2" t="s">
        <v>640</v>
      </c>
      <c r="C798" s="2" t="s">
        <v>641</v>
      </c>
      <c r="D798" s="2"/>
      <c r="E798" s="2"/>
      <c r="F798" s="3">
        <v>184.1</v>
      </c>
      <c r="G798" s="3">
        <v>100</v>
      </c>
      <c r="H798" s="2" t="s">
        <v>3139</v>
      </c>
      <c r="I798" s="2" t="s">
        <v>3153</v>
      </c>
      <c r="J798" s="2" t="s">
        <v>3160</v>
      </c>
      <c r="K798" s="2" t="s">
        <v>3163</v>
      </c>
      <c r="L798" s="2">
        <v>2009</v>
      </c>
      <c r="M798" s="2" t="s">
        <v>3054</v>
      </c>
      <c r="N798" s="2" t="s">
        <v>3104</v>
      </c>
      <c r="O798" s="19" t="str">
        <f t="shared" si="26"/>
        <v>300</v>
      </c>
      <c r="P798">
        <f t="shared" si="25"/>
        <v>184.1</v>
      </c>
    </row>
    <row r="799" spans="1:16" ht="14.5" customHeight="1" x14ac:dyDescent="0.35">
      <c r="A799" s="2" t="s">
        <v>869</v>
      </c>
      <c r="B799" s="2" t="s">
        <v>869</v>
      </c>
      <c r="C799" s="2" t="s">
        <v>870</v>
      </c>
      <c r="D799" s="2"/>
      <c r="E799" s="2"/>
      <c r="F799" s="3">
        <v>2217.5413247000001</v>
      </c>
      <c r="G799" s="3">
        <v>100</v>
      </c>
      <c r="H799" s="2" t="s">
        <v>3137</v>
      </c>
      <c r="I799" s="2" t="s">
        <v>3151</v>
      </c>
      <c r="J799" s="2" t="s">
        <v>3160</v>
      </c>
      <c r="K799" s="2" t="s">
        <v>3163</v>
      </c>
      <c r="L799" s="2">
        <v>2009</v>
      </c>
      <c r="M799" s="2" t="s">
        <v>3054</v>
      </c>
      <c r="N799" s="2" t="s">
        <v>3104</v>
      </c>
      <c r="O799" s="19" t="str">
        <f t="shared" si="26"/>
        <v>300</v>
      </c>
      <c r="P799">
        <f t="shared" si="25"/>
        <v>2217.5413247000001</v>
      </c>
    </row>
    <row r="800" spans="1:16" ht="14.5" customHeight="1" x14ac:dyDescent="0.35">
      <c r="A800" s="2" t="s">
        <v>871</v>
      </c>
      <c r="B800" s="2" t="s">
        <v>871</v>
      </c>
      <c r="C800" s="2" t="s">
        <v>872</v>
      </c>
      <c r="D800" s="2"/>
      <c r="E800" s="2"/>
      <c r="F800" s="3">
        <v>433</v>
      </c>
      <c r="G800" s="3">
        <v>100</v>
      </c>
      <c r="H800" s="2" t="s">
        <v>3137</v>
      </c>
      <c r="I800" s="2" t="s">
        <v>3151</v>
      </c>
      <c r="J800" s="2" t="s">
        <v>3160</v>
      </c>
      <c r="K800" s="2" t="s">
        <v>3163</v>
      </c>
      <c r="L800" s="2">
        <v>2009</v>
      </c>
      <c r="M800" s="2" t="s">
        <v>3053</v>
      </c>
      <c r="N800" s="2" t="s">
        <v>3103</v>
      </c>
      <c r="O800" s="19" t="str">
        <f t="shared" si="26"/>
        <v>300</v>
      </c>
      <c r="P800">
        <f t="shared" si="25"/>
        <v>433</v>
      </c>
    </row>
    <row r="801" spans="1:16" ht="14.5" customHeight="1" x14ac:dyDescent="0.35">
      <c r="A801" s="2" t="s">
        <v>873</v>
      </c>
      <c r="B801" s="2" t="s">
        <v>873</v>
      </c>
      <c r="C801" s="2" t="s">
        <v>874</v>
      </c>
      <c r="D801" s="2"/>
      <c r="E801" s="2"/>
      <c r="F801" s="3">
        <v>1691</v>
      </c>
      <c r="G801" s="3">
        <v>100</v>
      </c>
      <c r="H801" s="2" t="s">
        <v>3137</v>
      </c>
      <c r="I801" s="2" t="s">
        <v>3151</v>
      </c>
      <c r="J801" s="2" t="s">
        <v>3160</v>
      </c>
      <c r="K801" s="2" t="s">
        <v>3163</v>
      </c>
      <c r="L801" s="2">
        <v>2009</v>
      </c>
      <c r="M801" s="2" t="s">
        <v>3059</v>
      </c>
      <c r="N801" s="2" t="s">
        <v>3109</v>
      </c>
      <c r="O801" s="19" t="str">
        <f t="shared" si="26"/>
        <v>400</v>
      </c>
      <c r="P801">
        <f t="shared" si="25"/>
        <v>1691</v>
      </c>
    </row>
    <row r="802" spans="1:16" ht="14.5" customHeight="1" x14ac:dyDescent="0.35">
      <c r="A802" s="2" t="s">
        <v>877</v>
      </c>
      <c r="B802" s="2" t="s">
        <v>877</v>
      </c>
      <c r="C802" s="2" t="s">
        <v>878</v>
      </c>
      <c r="D802" s="2"/>
      <c r="E802" s="2"/>
      <c r="F802" s="3">
        <v>666796.91031366796</v>
      </c>
      <c r="G802" s="3">
        <v>25.514744443383101</v>
      </c>
      <c r="H802" s="2" t="s">
        <v>3140</v>
      </c>
      <c r="I802" s="2" t="s">
        <v>3154</v>
      </c>
      <c r="J802" s="2" t="s">
        <v>3160</v>
      </c>
      <c r="K802" s="2" t="s">
        <v>3163</v>
      </c>
      <c r="L802" s="2">
        <v>2009</v>
      </c>
      <c r="M802" s="2" t="s">
        <v>3024</v>
      </c>
      <c r="N802" s="2" t="s">
        <v>3081</v>
      </c>
      <c r="O802" s="19" t="str">
        <f t="shared" si="26"/>
        <v>100</v>
      </c>
      <c r="P802">
        <f t="shared" si="25"/>
        <v>170131.52762290678</v>
      </c>
    </row>
    <row r="803" spans="1:16" ht="14.5" customHeight="1" x14ac:dyDescent="0.35">
      <c r="A803" s="2" t="s">
        <v>879</v>
      </c>
      <c r="B803" s="2" t="s">
        <v>879</v>
      </c>
      <c r="C803" s="2" t="s">
        <v>880</v>
      </c>
      <c r="D803" s="2"/>
      <c r="E803" s="2"/>
      <c r="F803" s="3">
        <v>520</v>
      </c>
      <c r="G803" s="3">
        <v>25</v>
      </c>
      <c r="H803" s="2" t="s">
        <v>3140</v>
      </c>
      <c r="I803" s="2" t="s">
        <v>3154</v>
      </c>
      <c r="J803" s="2" t="s">
        <v>3160</v>
      </c>
      <c r="K803" s="2" t="s">
        <v>3163</v>
      </c>
      <c r="L803" s="2">
        <v>2009</v>
      </c>
      <c r="M803" s="2" t="s">
        <v>3024</v>
      </c>
      <c r="N803" s="2" t="s">
        <v>3081</v>
      </c>
      <c r="O803" s="19" t="str">
        <f t="shared" si="26"/>
        <v>100</v>
      </c>
      <c r="P803">
        <f t="shared" si="25"/>
        <v>130</v>
      </c>
    </row>
    <row r="804" spans="1:16" ht="14.5" customHeight="1" x14ac:dyDescent="0.35">
      <c r="A804" s="2" t="s">
        <v>882</v>
      </c>
      <c r="B804" s="2" t="s">
        <v>882</v>
      </c>
      <c r="C804" s="2" t="s">
        <v>883</v>
      </c>
      <c r="D804" s="2"/>
      <c r="E804" s="2"/>
      <c r="F804" s="3">
        <v>1039</v>
      </c>
      <c r="G804" s="3">
        <v>100</v>
      </c>
      <c r="H804" s="2" t="s">
        <v>3140</v>
      </c>
      <c r="I804" s="2" t="s">
        <v>3154</v>
      </c>
      <c r="J804" s="2" t="s">
        <v>3160</v>
      </c>
      <c r="K804" s="2" t="s">
        <v>3163</v>
      </c>
      <c r="L804" s="2">
        <v>2009</v>
      </c>
      <c r="M804" s="2" t="s">
        <v>3024</v>
      </c>
      <c r="N804" s="2" t="s">
        <v>3081</v>
      </c>
      <c r="O804" s="19" t="str">
        <f t="shared" si="26"/>
        <v>100</v>
      </c>
      <c r="P804">
        <f t="shared" si="25"/>
        <v>1039</v>
      </c>
    </row>
    <row r="805" spans="1:16" ht="14.5" customHeight="1" x14ac:dyDescent="0.35">
      <c r="A805" s="2" t="s">
        <v>886</v>
      </c>
      <c r="B805" s="2" t="s">
        <v>886</v>
      </c>
      <c r="C805" s="2" t="s">
        <v>887</v>
      </c>
      <c r="D805" s="2"/>
      <c r="E805" s="2"/>
      <c r="F805" s="3">
        <v>15663</v>
      </c>
      <c r="G805" s="3">
        <v>25</v>
      </c>
      <c r="H805" s="2" t="s">
        <v>3140</v>
      </c>
      <c r="I805" s="2" t="s">
        <v>3154</v>
      </c>
      <c r="J805" s="2" t="s">
        <v>3160</v>
      </c>
      <c r="K805" s="2" t="s">
        <v>3163</v>
      </c>
      <c r="L805" s="2">
        <v>2009</v>
      </c>
      <c r="M805" s="2" t="s">
        <v>3037</v>
      </c>
      <c r="N805" s="2" t="s">
        <v>3091</v>
      </c>
      <c r="O805" s="19" t="str">
        <f t="shared" si="26"/>
        <v>100</v>
      </c>
      <c r="P805">
        <f t="shared" si="25"/>
        <v>3915.75</v>
      </c>
    </row>
    <row r="806" spans="1:16" ht="14.5" customHeight="1" x14ac:dyDescent="0.35">
      <c r="A806" s="2" t="s">
        <v>1309</v>
      </c>
      <c r="B806" s="2" t="s">
        <v>1309</v>
      </c>
      <c r="C806" s="2" t="s">
        <v>889</v>
      </c>
      <c r="D806" s="2"/>
      <c r="E806" s="2"/>
      <c r="F806" s="3">
        <v>2075</v>
      </c>
      <c r="G806" s="3">
        <v>25</v>
      </c>
      <c r="H806" s="2" t="s">
        <v>3140</v>
      </c>
      <c r="I806" s="2" t="s">
        <v>3154</v>
      </c>
      <c r="J806" s="2" t="s">
        <v>3160</v>
      </c>
      <c r="K806" s="2" t="s">
        <v>3163</v>
      </c>
      <c r="L806" s="2">
        <v>2009</v>
      </c>
      <c r="M806" s="2" t="s">
        <v>3027</v>
      </c>
      <c r="N806" s="2" t="s">
        <v>3027</v>
      </c>
      <c r="O806" s="19" t="str">
        <f t="shared" si="26"/>
        <v>100</v>
      </c>
      <c r="P806">
        <f t="shared" si="25"/>
        <v>518.75</v>
      </c>
    </row>
    <row r="807" spans="1:16" ht="14.5" customHeight="1" x14ac:dyDescent="0.35">
      <c r="A807" s="2" t="s">
        <v>890</v>
      </c>
      <c r="B807" s="2" t="s">
        <v>890</v>
      </c>
      <c r="C807" s="2" t="s">
        <v>891</v>
      </c>
      <c r="D807" s="2"/>
      <c r="E807" s="2"/>
      <c r="F807" s="3">
        <v>167</v>
      </c>
      <c r="G807" s="3">
        <v>25</v>
      </c>
      <c r="H807" s="2" t="s">
        <v>3140</v>
      </c>
      <c r="I807" s="2" t="s">
        <v>3154</v>
      </c>
      <c r="J807" s="2" t="s">
        <v>3160</v>
      </c>
      <c r="K807" s="2" t="s">
        <v>3163</v>
      </c>
      <c r="L807" s="2">
        <v>2009</v>
      </c>
      <c r="M807" s="2" t="s">
        <v>3033</v>
      </c>
      <c r="N807" s="2" t="s">
        <v>3088</v>
      </c>
      <c r="O807" s="19" t="str">
        <f t="shared" si="26"/>
        <v>100</v>
      </c>
      <c r="P807">
        <f t="shared" si="25"/>
        <v>41.75</v>
      </c>
    </row>
    <row r="808" spans="1:16" ht="14.5" customHeight="1" x14ac:dyDescent="0.35">
      <c r="A808" s="2" t="s">
        <v>892</v>
      </c>
      <c r="B808" s="2" t="s">
        <v>892</v>
      </c>
      <c r="C808" s="2" t="s">
        <v>893</v>
      </c>
      <c r="D808" s="2"/>
      <c r="E808" s="2"/>
      <c r="F808" s="3">
        <v>6231</v>
      </c>
      <c r="G808" s="3">
        <v>25</v>
      </c>
      <c r="H808" s="2" t="s">
        <v>3140</v>
      </c>
      <c r="I808" s="2" t="s">
        <v>3154</v>
      </c>
      <c r="J808" s="2" t="s">
        <v>3160</v>
      </c>
      <c r="K808" s="2" t="s">
        <v>3163</v>
      </c>
      <c r="L808" s="2">
        <v>2009</v>
      </c>
      <c r="M808" s="2" t="s">
        <v>3024</v>
      </c>
      <c r="N808" s="2" t="s">
        <v>3081</v>
      </c>
      <c r="O808" s="19" t="str">
        <f t="shared" si="26"/>
        <v>100</v>
      </c>
      <c r="P808">
        <f t="shared" si="25"/>
        <v>1557.75</v>
      </c>
    </row>
    <row r="809" spans="1:16" ht="14.5" customHeight="1" x14ac:dyDescent="0.35">
      <c r="A809" s="2" t="s">
        <v>894</v>
      </c>
      <c r="B809" s="2" t="s">
        <v>894</v>
      </c>
      <c r="C809" s="2" t="s">
        <v>895</v>
      </c>
      <c r="D809" s="2"/>
      <c r="E809" s="2"/>
      <c r="F809" s="3">
        <v>8254</v>
      </c>
      <c r="G809" s="3">
        <v>100</v>
      </c>
      <c r="H809" s="2" t="s">
        <v>3140</v>
      </c>
      <c r="I809" s="2" t="s">
        <v>3154</v>
      </c>
      <c r="J809" s="2" t="s">
        <v>3160</v>
      </c>
      <c r="K809" s="2" t="s">
        <v>3163</v>
      </c>
      <c r="L809" s="2">
        <v>2009</v>
      </c>
      <c r="M809" s="2" t="s">
        <v>3024</v>
      </c>
      <c r="N809" s="2" t="s">
        <v>3081</v>
      </c>
      <c r="O809" s="19" t="str">
        <f t="shared" si="26"/>
        <v>100</v>
      </c>
      <c r="P809">
        <f t="shared" si="25"/>
        <v>8254</v>
      </c>
    </row>
    <row r="810" spans="1:16" ht="14.5" customHeight="1" x14ac:dyDescent="0.35">
      <c r="A810" s="2" t="s">
        <v>896</v>
      </c>
      <c r="B810" s="2" t="s">
        <v>896</v>
      </c>
      <c r="C810" s="2" t="s">
        <v>897</v>
      </c>
      <c r="D810" s="2"/>
      <c r="E810" s="2"/>
      <c r="F810" s="3">
        <v>1859</v>
      </c>
      <c r="G810" s="3">
        <v>25</v>
      </c>
      <c r="H810" s="2" t="s">
        <v>3140</v>
      </c>
      <c r="I810" s="2" t="s">
        <v>3154</v>
      </c>
      <c r="J810" s="2" t="s">
        <v>3160</v>
      </c>
      <c r="K810" s="2" t="s">
        <v>3163</v>
      </c>
      <c r="L810" s="2">
        <v>2009</v>
      </c>
      <c r="M810" s="2" t="s">
        <v>3027</v>
      </c>
      <c r="N810" s="2" t="s">
        <v>3027</v>
      </c>
      <c r="O810" s="19" t="str">
        <f t="shared" si="26"/>
        <v>100</v>
      </c>
      <c r="P810">
        <f t="shared" si="25"/>
        <v>464.75</v>
      </c>
    </row>
    <row r="811" spans="1:16" ht="14.5" customHeight="1" x14ac:dyDescent="0.35">
      <c r="A811" s="2" t="s">
        <v>1310</v>
      </c>
      <c r="B811" s="2" t="s">
        <v>1310</v>
      </c>
      <c r="C811" s="2" t="s">
        <v>899</v>
      </c>
      <c r="D811" s="2"/>
      <c r="E811" s="2"/>
      <c r="F811" s="3">
        <v>24016</v>
      </c>
      <c r="G811" s="3">
        <v>25</v>
      </c>
      <c r="H811" s="2" t="s">
        <v>3140</v>
      </c>
      <c r="I811" s="2" t="s">
        <v>3154</v>
      </c>
      <c r="J811" s="2" t="s">
        <v>3160</v>
      </c>
      <c r="K811" s="2" t="s">
        <v>3163</v>
      </c>
      <c r="L811" s="2">
        <v>2009</v>
      </c>
      <c r="M811" s="2" t="s">
        <v>3038</v>
      </c>
      <c r="N811" s="2" t="s">
        <v>3092</v>
      </c>
      <c r="O811" s="19" t="str">
        <f t="shared" si="26"/>
        <v>100</v>
      </c>
      <c r="P811">
        <f t="shared" si="25"/>
        <v>6004</v>
      </c>
    </row>
    <row r="812" spans="1:16" ht="14.5" customHeight="1" x14ac:dyDescent="0.35">
      <c r="A812" s="2" t="s">
        <v>1311</v>
      </c>
      <c r="B812" s="2" t="s">
        <v>1311</v>
      </c>
      <c r="C812" s="2" t="s">
        <v>901</v>
      </c>
      <c r="D812" s="2"/>
      <c r="E812" s="2"/>
      <c r="F812" s="3">
        <v>104590</v>
      </c>
      <c r="G812" s="3">
        <v>100</v>
      </c>
      <c r="H812" s="2" t="s">
        <v>3141</v>
      </c>
      <c r="I812" s="2" t="s">
        <v>3155</v>
      </c>
      <c r="J812" s="2" t="s">
        <v>3160</v>
      </c>
      <c r="K812" s="2" t="s">
        <v>3163</v>
      </c>
      <c r="L812" s="2">
        <v>2009</v>
      </c>
      <c r="M812" s="2" t="s">
        <v>3035</v>
      </c>
      <c r="N812" s="2" t="s">
        <v>3089</v>
      </c>
      <c r="O812" s="19" t="str">
        <f t="shared" si="26"/>
        <v>100</v>
      </c>
      <c r="P812">
        <f t="shared" si="25"/>
        <v>104590</v>
      </c>
    </row>
    <row r="813" spans="1:16" ht="14.5" customHeight="1" x14ac:dyDescent="0.35">
      <c r="A813" s="2" t="s">
        <v>1312</v>
      </c>
      <c r="B813" s="2" t="s">
        <v>1312</v>
      </c>
      <c r="C813" s="2" t="s">
        <v>1313</v>
      </c>
      <c r="D813" s="2"/>
      <c r="E813" s="2"/>
      <c r="F813" s="3">
        <v>414</v>
      </c>
      <c r="G813" s="3">
        <v>25</v>
      </c>
      <c r="H813" s="2" t="s">
        <v>3140</v>
      </c>
      <c r="I813" s="2" t="s">
        <v>3154</v>
      </c>
      <c r="J813" s="2" t="s">
        <v>3160</v>
      </c>
      <c r="K813" s="2" t="s">
        <v>3163</v>
      </c>
      <c r="L813" s="2">
        <v>2009</v>
      </c>
      <c r="M813" s="2" t="s">
        <v>3024</v>
      </c>
      <c r="N813" s="2" t="s">
        <v>3081</v>
      </c>
      <c r="O813" s="19" t="str">
        <f t="shared" si="26"/>
        <v>100</v>
      </c>
      <c r="P813">
        <f t="shared" si="25"/>
        <v>103.5</v>
      </c>
    </row>
    <row r="814" spans="1:16" ht="14.5" customHeight="1" x14ac:dyDescent="0.35">
      <c r="A814" s="2" t="s">
        <v>1314</v>
      </c>
      <c r="B814" s="2" t="s">
        <v>1314</v>
      </c>
      <c r="C814" s="2" t="s">
        <v>903</v>
      </c>
      <c r="D814" s="2"/>
      <c r="E814" s="2"/>
      <c r="F814" s="3">
        <v>285</v>
      </c>
      <c r="G814" s="3">
        <v>25</v>
      </c>
      <c r="H814" s="2" t="s">
        <v>3140</v>
      </c>
      <c r="I814" s="2" t="s">
        <v>3154</v>
      </c>
      <c r="J814" s="2" t="s">
        <v>3160</v>
      </c>
      <c r="K814" s="2" t="s">
        <v>3163</v>
      </c>
      <c r="L814" s="2">
        <v>2009</v>
      </c>
      <c r="M814" s="2" t="s">
        <v>3030</v>
      </c>
      <c r="N814" s="2" t="s">
        <v>3085</v>
      </c>
      <c r="O814" s="19" t="str">
        <f t="shared" si="26"/>
        <v>100</v>
      </c>
      <c r="P814">
        <f t="shared" si="25"/>
        <v>71.25</v>
      </c>
    </row>
    <row r="815" spans="1:16" ht="14.5" customHeight="1" x14ac:dyDescent="0.35">
      <c r="A815" s="2" t="s">
        <v>904</v>
      </c>
      <c r="B815" s="2" t="s">
        <v>904</v>
      </c>
      <c r="C815" s="2" t="s">
        <v>905</v>
      </c>
      <c r="D815" s="2"/>
      <c r="E815" s="2"/>
      <c r="F815" s="3">
        <v>10151</v>
      </c>
      <c r="G815" s="3">
        <v>25</v>
      </c>
      <c r="H815" s="2" t="s">
        <v>3140</v>
      </c>
      <c r="I815" s="2" t="s">
        <v>3154</v>
      </c>
      <c r="J815" s="2" t="s">
        <v>3160</v>
      </c>
      <c r="K815" s="2" t="s">
        <v>3163</v>
      </c>
      <c r="L815" s="2">
        <v>2009</v>
      </c>
      <c r="M815" s="2" t="s">
        <v>3028</v>
      </c>
      <c r="N815" s="2" t="s">
        <v>3028</v>
      </c>
      <c r="O815" s="19" t="str">
        <f t="shared" si="26"/>
        <v>100</v>
      </c>
      <c r="P815">
        <f t="shared" si="25"/>
        <v>2537.75</v>
      </c>
    </row>
    <row r="816" spans="1:16" ht="14.5" customHeight="1" x14ac:dyDescent="0.35">
      <c r="A816" s="2" t="s">
        <v>906</v>
      </c>
      <c r="B816" s="2" t="s">
        <v>906</v>
      </c>
      <c r="C816" s="2" t="s">
        <v>907</v>
      </c>
      <c r="D816" s="2"/>
      <c r="E816" s="2"/>
      <c r="F816" s="3">
        <v>510</v>
      </c>
      <c r="G816" s="3">
        <v>25</v>
      </c>
      <c r="H816" s="2" t="s">
        <v>3140</v>
      </c>
      <c r="I816" s="2" t="s">
        <v>3154</v>
      </c>
      <c r="J816" s="2" t="s">
        <v>3160</v>
      </c>
      <c r="K816" s="2" t="s">
        <v>3163</v>
      </c>
      <c r="L816" s="2">
        <v>2009</v>
      </c>
      <c r="M816" s="2" t="s">
        <v>3034</v>
      </c>
      <c r="N816" s="2" t="s">
        <v>3034</v>
      </c>
      <c r="O816" s="19" t="str">
        <f t="shared" si="26"/>
        <v>100</v>
      </c>
      <c r="P816">
        <f t="shared" si="25"/>
        <v>127.5</v>
      </c>
    </row>
    <row r="817" spans="1:16" ht="14.5" customHeight="1" x14ac:dyDescent="0.35">
      <c r="A817" s="2" t="s">
        <v>737</v>
      </c>
      <c r="B817" s="2" t="s">
        <v>737</v>
      </c>
      <c r="C817" s="2" t="s">
        <v>738</v>
      </c>
      <c r="D817" s="2"/>
      <c r="E817" s="2"/>
      <c r="F817" s="3">
        <v>4</v>
      </c>
      <c r="G817" s="3">
        <v>100</v>
      </c>
      <c r="H817" s="2" t="s">
        <v>3139</v>
      </c>
      <c r="I817" s="2" t="s">
        <v>3153</v>
      </c>
      <c r="J817" s="2" t="s">
        <v>3160</v>
      </c>
      <c r="K817" s="2" t="s">
        <v>3163</v>
      </c>
      <c r="L817" s="2">
        <v>2009</v>
      </c>
      <c r="M817" s="2" t="s">
        <v>3054</v>
      </c>
      <c r="N817" s="2" t="s">
        <v>3104</v>
      </c>
      <c r="O817" s="19" t="str">
        <f t="shared" si="26"/>
        <v>300</v>
      </c>
      <c r="P817">
        <f t="shared" si="25"/>
        <v>4</v>
      </c>
    </row>
    <row r="818" spans="1:16" ht="14.5" customHeight="1" x14ac:dyDescent="0.35">
      <c r="A818" s="2" t="s">
        <v>638</v>
      </c>
      <c r="B818" s="2" t="s">
        <v>638</v>
      </c>
      <c r="C818" s="2" t="s">
        <v>739</v>
      </c>
      <c r="D818" s="2"/>
      <c r="E818" s="2"/>
      <c r="F818" s="3">
        <v>229</v>
      </c>
      <c r="G818" s="3">
        <v>100</v>
      </c>
      <c r="H818" s="2" t="s">
        <v>3139</v>
      </c>
      <c r="I818" s="2" t="s">
        <v>3153</v>
      </c>
      <c r="J818" s="2" t="s">
        <v>3160</v>
      </c>
      <c r="K818" s="2" t="s">
        <v>3163</v>
      </c>
      <c r="L818" s="2">
        <v>2009</v>
      </c>
      <c r="M818" s="2" t="s">
        <v>3053</v>
      </c>
      <c r="N818" s="2" t="s">
        <v>3103</v>
      </c>
      <c r="O818" s="19" t="str">
        <f t="shared" si="26"/>
        <v>300</v>
      </c>
      <c r="P818">
        <f t="shared" si="25"/>
        <v>229</v>
      </c>
    </row>
    <row r="819" spans="1:16" ht="14.5" customHeight="1" x14ac:dyDescent="0.35">
      <c r="A819" s="2" t="s">
        <v>740</v>
      </c>
      <c r="B819" s="2" t="s">
        <v>740</v>
      </c>
      <c r="C819" s="2" t="s">
        <v>741</v>
      </c>
      <c r="D819" s="2"/>
      <c r="E819" s="2"/>
      <c r="F819" s="3">
        <v>168</v>
      </c>
      <c r="G819" s="3">
        <v>100</v>
      </c>
      <c r="H819" s="2" t="s">
        <v>3139</v>
      </c>
      <c r="I819" s="2" t="s">
        <v>3153</v>
      </c>
      <c r="J819" s="2" t="s">
        <v>3160</v>
      </c>
      <c r="K819" s="2" t="s">
        <v>3163</v>
      </c>
      <c r="L819" s="2">
        <v>2009</v>
      </c>
      <c r="M819" s="2" t="s">
        <v>3058</v>
      </c>
      <c r="N819" s="2" t="s">
        <v>3108</v>
      </c>
      <c r="O819" s="19" t="str">
        <f t="shared" si="26"/>
        <v>300</v>
      </c>
      <c r="P819">
        <f t="shared" si="25"/>
        <v>168</v>
      </c>
    </row>
    <row r="820" spans="1:16" ht="14.5" customHeight="1" x14ac:dyDescent="0.35">
      <c r="A820" s="2" t="s">
        <v>638</v>
      </c>
      <c r="B820" s="2" t="s">
        <v>638</v>
      </c>
      <c r="C820" s="2" t="s">
        <v>742</v>
      </c>
      <c r="D820" s="2"/>
      <c r="E820" s="2"/>
      <c r="F820" s="3">
        <v>229</v>
      </c>
      <c r="G820" s="3">
        <v>100</v>
      </c>
      <c r="H820" s="2" t="s">
        <v>3139</v>
      </c>
      <c r="I820" s="2" t="s">
        <v>3153</v>
      </c>
      <c r="J820" s="2" t="s">
        <v>3160</v>
      </c>
      <c r="K820" s="2" t="s">
        <v>3163</v>
      </c>
      <c r="L820" s="2">
        <v>2009</v>
      </c>
      <c r="M820" s="2" t="s">
        <v>3053</v>
      </c>
      <c r="N820" s="2" t="s">
        <v>3103</v>
      </c>
      <c r="O820" s="19" t="str">
        <f t="shared" si="26"/>
        <v>300</v>
      </c>
      <c r="P820">
        <f t="shared" si="25"/>
        <v>229</v>
      </c>
    </row>
    <row r="821" spans="1:16" ht="14.5" customHeight="1" x14ac:dyDescent="0.35">
      <c r="A821" s="2" t="s">
        <v>743</v>
      </c>
      <c r="B821" s="2" t="s">
        <v>743</v>
      </c>
      <c r="C821" s="2" t="s">
        <v>744</v>
      </c>
      <c r="D821" s="2"/>
      <c r="E821" s="2"/>
      <c r="F821" s="3">
        <v>207</v>
      </c>
      <c r="G821" s="3">
        <v>100</v>
      </c>
      <c r="H821" s="2" t="s">
        <v>3139</v>
      </c>
      <c r="I821" s="2" t="s">
        <v>3153</v>
      </c>
      <c r="J821" s="2" t="s">
        <v>3160</v>
      </c>
      <c r="K821" s="2" t="s">
        <v>3163</v>
      </c>
      <c r="L821" s="2">
        <v>2009</v>
      </c>
      <c r="M821" s="2" t="s">
        <v>3054</v>
      </c>
      <c r="N821" s="2" t="s">
        <v>3104</v>
      </c>
      <c r="O821" s="19" t="str">
        <f t="shared" si="26"/>
        <v>300</v>
      </c>
      <c r="P821">
        <f t="shared" ref="P821:P875" si="27">F821*G821/100</f>
        <v>207</v>
      </c>
    </row>
    <row r="822" spans="1:16" ht="14.5" customHeight="1" x14ac:dyDescent="0.35">
      <c r="A822" s="2" t="s">
        <v>745</v>
      </c>
      <c r="B822" s="2" t="s">
        <v>745</v>
      </c>
      <c r="C822" s="2" t="s">
        <v>746</v>
      </c>
      <c r="D822" s="2"/>
      <c r="E822" s="2"/>
      <c r="F822" s="3">
        <v>111</v>
      </c>
      <c r="G822" s="3">
        <v>100</v>
      </c>
      <c r="H822" s="2" t="s">
        <v>3139</v>
      </c>
      <c r="I822" s="2" t="s">
        <v>3153</v>
      </c>
      <c r="J822" s="2" t="s">
        <v>3160</v>
      </c>
      <c r="K822" s="2" t="s">
        <v>3163</v>
      </c>
      <c r="L822" s="2">
        <v>2009</v>
      </c>
      <c r="M822" s="2" t="s">
        <v>3054</v>
      </c>
      <c r="N822" s="2" t="s">
        <v>3104</v>
      </c>
      <c r="O822" s="19" t="str">
        <f t="shared" si="26"/>
        <v>300</v>
      </c>
      <c r="P822">
        <f t="shared" si="27"/>
        <v>111</v>
      </c>
    </row>
    <row r="823" spans="1:16" ht="14.5" customHeight="1" x14ac:dyDescent="0.35">
      <c r="A823" s="2" t="s">
        <v>747</v>
      </c>
      <c r="B823" s="2" t="s">
        <v>747</v>
      </c>
      <c r="C823" s="2" t="s">
        <v>748</v>
      </c>
      <c r="D823" s="2"/>
      <c r="E823" s="2"/>
      <c r="F823" s="3">
        <v>191</v>
      </c>
      <c r="G823" s="3">
        <v>100</v>
      </c>
      <c r="H823" s="2" t="s">
        <v>3139</v>
      </c>
      <c r="I823" s="2" t="s">
        <v>3153</v>
      </c>
      <c r="J823" s="2" t="s">
        <v>3160</v>
      </c>
      <c r="K823" s="2" t="s">
        <v>3163</v>
      </c>
      <c r="L823" s="2">
        <v>2009</v>
      </c>
      <c r="M823" s="2" t="s">
        <v>3053</v>
      </c>
      <c r="N823" s="2" t="s">
        <v>3103</v>
      </c>
      <c r="O823" s="19" t="str">
        <f t="shared" si="26"/>
        <v>300</v>
      </c>
      <c r="P823">
        <f t="shared" si="27"/>
        <v>191</v>
      </c>
    </row>
    <row r="824" spans="1:16" ht="14.5" customHeight="1" x14ac:dyDescent="0.35">
      <c r="A824" s="2" t="s">
        <v>749</v>
      </c>
      <c r="B824" s="2" t="s">
        <v>749</v>
      </c>
      <c r="C824" s="2" t="s">
        <v>750</v>
      </c>
      <c r="D824" s="2"/>
      <c r="E824" s="2"/>
      <c r="F824" s="3">
        <v>153</v>
      </c>
      <c r="G824" s="3">
        <v>100</v>
      </c>
      <c r="H824" s="2" t="s">
        <v>3139</v>
      </c>
      <c r="I824" s="2" t="s">
        <v>3153</v>
      </c>
      <c r="J824" s="2" t="s">
        <v>3160</v>
      </c>
      <c r="K824" s="2" t="s">
        <v>3163</v>
      </c>
      <c r="L824" s="2">
        <v>2009</v>
      </c>
      <c r="M824" s="2" t="s">
        <v>3053</v>
      </c>
      <c r="N824" s="2" t="s">
        <v>3103</v>
      </c>
      <c r="O824" s="19" t="str">
        <f t="shared" si="26"/>
        <v>300</v>
      </c>
      <c r="P824">
        <f t="shared" si="27"/>
        <v>153</v>
      </c>
    </row>
    <row r="825" spans="1:16" ht="14.5" customHeight="1" x14ac:dyDescent="0.35">
      <c r="A825" s="2" t="s">
        <v>1315</v>
      </c>
      <c r="B825" s="2" t="s">
        <v>1315</v>
      </c>
      <c r="C825" s="2" t="s">
        <v>1316</v>
      </c>
      <c r="D825" s="2"/>
      <c r="E825" s="2"/>
      <c r="F825" s="3">
        <v>508</v>
      </c>
      <c r="G825" s="3">
        <v>25</v>
      </c>
      <c r="H825" s="2" t="s">
        <v>3140</v>
      </c>
      <c r="I825" s="2" t="s">
        <v>3154</v>
      </c>
      <c r="J825" s="2" t="s">
        <v>3160</v>
      </c>
      <c r="K825" s="2" t="s">
        <v>3163</v>
      </c>
      <c r="L825" s="2">
        <v>2009</v>
      </c>
      <c r="M825" s="2" t="s">
        <v>3034</v>
      </c>
      <c r="N825" s="2" t="s">
        <v>3034</v>
      </c>
      <c r="O825" s="19" t="str">
        <f t="shared" si="26"/>
        <v>100</v>
      </c>
      <c r="P825">
        <f t="shared" si="27"/>
        <v>127</v>
      </c>
    </row>
    <row r="826" spans="1:16" ht="14.5" customHeight="1" x14ac:dyDescent="0.35">
      <c r="A826" s="2" t="s">
        <v>1317</v>
      </c>
      <c r="B826" s="2" t="s">
        <v>1317</v>
      </c>
      <c r="C826" s="2" t="s">
        <v>1318</v>
      </c>
      <c r="D826" s="2"/>
      <c r="E826" s="2"/>
      <c r="F826" s="3">
        <v>35000</v>
      </c>
      <c r="G826" s="3">
        <v>100</v>
      </c>
      <c r="H826" s="2" t="s">
        <v>3134</v>
      </c>
      <c r="I826" s="2" t="s">
        <v>3148</v>
      </c>
      <c r="J826" s="2" t="s">
        <v>3160</v>
      </c>
      <c r="K826" s="2" t="s">
        <v>3163</v>
      </c>
      <c r="L826" s="2">
        <v>2009</v>
      </c>
      <c r="M826" s="2" t="s">
        <v>3048</v>
      </c>
      <c r="N826" s="2" t="s">
        <v>3048</v>
      </c>
      <c r="O826" s="19" t="str">
        <f t="shared" si="26"/>
        <v>200</v>
      </c>
      <c r="P826">
        <f t="shared" si="27"/>
        <v>35000</v>
      </c>
    </row>
    <row r="827" spans="1:16" ht="14.5" customHeight="1" x14ac:dyDescent="0.35">
      <c r="A827" s="2" t="s">
        <v>753</v>
      </c>
      <c r="B827" s="2" t="s">
        <v>753</v>
      </c>
      <c r="C827" s="2" t="s">
        <v>754</v>
      </c>
      <c r="D827" s="2"/>
      <c r="E827" s="2"/>
      <c r="F827" s="3">
        <v>946</v>
      </c>
      <c r="G827" s="3">
        <v>25</v>
      </c>
      <c r="H827" s="2" t="s">
        <v>3140</v>
      </c>
      <c r="I827" s="2" t="s">
        <v>3154</v>
      </c>
      <c r="J827" s="2" t="s">
        <v>3160</v>
      </c>
      <c r="K827" s="2" t="s">
        <v>3163</v>
      </c>
      <c r="L827" s="2">
        <v>2009</v>
      </c>
      <c r="M827" s="2" t="s">
        <v>3040</v>
      </c>
      <c r="N827" s="2" t="s">
        <v>3094</v>
      </c>
      <c r="O827" s="19" t="str">
        <f t="shared" si="26"/>
        <v>100</v>
      </c>
      <c r="P827">
        <f t="shared" si="27"/>
        <v>236.5</v>
      </c>
    </row>
    <row r="828" spans="1:16" ht="14.5" customHeight="1" x14ac:dyDescent="0.35">
      <c r="A828" s="2" t="s">
        <v>757</v>
      </c>
      <c r="B828" s="2" t="s">
        <v>757</v>
      </c>
      <c r="C828" s="2" t="s">
        <v>758</v>
      </c>
      <c r="D828" s="2"/>
      <c r="E828" s="2"/>
      <c r="F828" s="3">
        <v>295</v>
      </c>
      <c r="G828" s="3">
        <v>100</v>
      </c>
      <c r="H828" s="2" t="s">
        <v>3138</v>
      </c>
      <c r="I828" s="2" t="s">
        <v>3152</v>
      </c>
      <c r="J828" s="2" t="s">
        <v>3160</v>
      </c>
      <c r="K828" s="2" t="s">
        <v>3163</v>
      </c>
      <c r="L828" s="2">
        <v>2009</v>
      </c>
      <c r="M828" s="2" t="s">
        <v>3053</v>
      </c>
      <c r="N828" s="2" t="s">
        <v>3103</v>
      </c>
      <c r="O828" s="19" t="str">
        <f t="shared" si="26"/>
        <v>300</v>
      </c>
      <c r="P828">
        <f t="shared" si="27"/>
        <v>295</v>
      </c>
    </row>
    <row r="829" spans="1:16" ht="14.5" customHeight="1" x14ac:dyDescent="0.35">
      <c r="A829" s="2" t="s">
        <v>759</v>
      </c>
      <c r="B829" s="2" t="s">
        <v>759</v>
      </c>
      <c r="C829" s="2" t="s">
        <v>760</v>
      </c>
      <c r="D829" s="2"/>
      <c r="E829" s="2"/>
      <c r="F829" s="3">
        <v>1798.4421</v>
      </c>
      <c r="G829" s="3">
        <v>30.361906007427201</v>
      </c>
      <c r="H829" s="2" t="s">
        <v>3138</v>
      </c>
      <c r="I829" s="2" t="s">
        <v>3152</v>
      </c>
      <c r="J829" s="2" t="s">
        <v>3160</v>
      </c>
      <c r="K829" s="2" t="s">
        <v>3163</v>
      </c>
      <c r="L829" s="2">
        <v>2009</v>
      </c>
      <c r="M829" s="2" t="s">
        <v>3053</v>
      </c>
      <c r="N829" s="2" t="s">
        <v>3103</v>
      </c>
      <c r="O829" s="19" t="str">
        <f t="shared" si="26"/>
        <v>300</v>
      </c>
      <c r="P829">
        <f t="shared" si="27"/>
        <v>546.04129999999986</v>
      </c>
    </row>
    <row r="830" spans="1:16" ht="14.5" customHeight="1" x14ac:dyDescent="0.35">
      <c r="A830" s="2" t="s">
        <v>761</v>
      </c>
      <c r="B830" s="2" t="s">
        <v>761</v>
      </c>
      <c r="C830" s="2" t="s">
        <v>762</v>
      </c>
      <c r="D830" s="2"/>
      <c r="E830" s="2"/>
      <c r="F830" s="3">
        <v>324.67398708162199</v>
      </c>
      <c r="G830" s="3">
        <v>100</v>
      </c>
      <c r="H830" s="2" t="s">
        <v>3139</v>
      </c>
      <c r="I830" s="2" t="s">
        <v>3153</v>
      </c>
      <c r="J830" s="2" t="s">
        <v>3160</v>
      </c>
      <c r="K830" s="2" t="s">
        <v>3163</v>
      </c>
      <c r="L830" s="2">
        <v>2009</v>
      </c>
      <c r="M830" s="2" t="s">
        <v>3054</v>
      </c>
      <c r="N830" s="2" t="s">
        <v>3104</v>
      </c>
      <c r="O830" s="19" t="str">
        <f t="shared" si="26"/>
        <v>300</v>
      </c>
      <c r="P830">
        <f t="shared" si="27"/>
        <v>324.67398708162199</v>
      </c>
    </row>
    <row r="831" spans="1:16" ht="14.5" customHeight="1" x14ac:dyDescent="0.35">
      <c r="A831" s="2" t="s">
        <v>763</v>
      </c>
      <c r="B831" s="2" t="s">
        <v>763</v>
      </c>
      <c r="C831" s="2" t="s">
        <v>764</v>
      </c>
      <c r="D831" s="2"/>
      <c r="E831" s="2"/>
      <c r="F831" s="3">
        <v>64</v>
      </c>
      <c r="G831" s="3">
        <v>100</v>
      </c>
      <c r="H831" s="2" t="s">
        <v>3139</v>
      </c>
      <c r="I831" s="2" t="s">
        <v>3153</v>
      </c>
      <c r="J831" s="2" t="s">
        <v>3160</v>
      </c>
      <c r="K831" s="2" t="s">
        <v>3163</v>
      </c>
      <c r="L831" s="2">
        <v>2009</v>
      </c>
      <c r="M831" s="2" t="s">
        <v>3078</v>
      </c>
      <c r="N831" s="2" t="s">
        <v>3126</v>
      </c>
      <c r="O831" s="19" t="str">
        <f t="shared" si="26"/>
        <v>700</v>
      </c>
      <c r="P831">
        <f t="shared" si="27"/>
        <v>64</v>
      </c>
    </row>
    <row r="832" spans="1:16" ht="14.5" customHeight="1" x14ac:dyDescent="0.35">
      <c r="A832" s="2" t="s">
        <v>765</v>
      </c>
      <c r="B832" s="2" t="s">
        <v>765</v>
      </c>
      <c r="C832" s="2" t="s">
        <v>766</v>
      </c>
      <c r="D832" s="2"/>
      <c r="E832" s="2"/>
      <c r="F832" s="3">
        <v>268</v>
      </c>
      <c r="G832" s="3">
        <v>100</v>
      </c>
      <c r="H832" s="2" t="s">
        <v>3134</v>
      </c>
      <c r="I832" s="2" t="s">
        <v>3148</v>
      </c>
      <c r="J832" s="2" t="s">
        <v>3160</v>
      </c>
      <c r="K832" s="2" t="s">
        <v>3163</v>
      </c>
      <c r="L832" s="2">
        <v>2009</v>
      </c>
      <c r="M832" s="2" t="s">
        <v>3053</v>
      </c>
      <c r="N832" s="2" t="s">
        <v>3103</v>
      </c>
      <c r="O832" s="19" t="str">
        <f t="shared" si="26"/>
        <v>300</v>
      </c>
      <c r="P832">
        <f t="shared" si="27"/>
        <v>268</v>
      </c>
    </row>
    <row r="833" spans="1:16" ht="14.5" customHeight="1" x14ac:dyDescent="0.35">
      <c r="A833" s="2" t="s">
        <v>767</v>
      </c>
      <c r="B833" s="2" t="s">
        <v>767</v>
      </c>
      <c r="C833" s="2" t="s">
        <v>768</v>
      </c>
      <c r="D833" s="2"/>
      <c r="E833" s="2"/>
      <c r="F833" s="3">
        <v>8020</v>
      </c>
      <c r="G833" s="3">
        <v>100</v>
      </c>
      <c r="H833" s="2" t="s">
        <v>3139</v>
      </c>
      <c r="I833" s="2" t="s">
        <v>3153</v>
      </c>
      <c r="J833" s="2" t="s">
        <v>3160</v>
      </c>
      <c r="K833" s="2" t="s">
        <v>3163</v>
      </c>
      <c r="L833" s="2">
        <v>2009</v>
      </c>
      <c r="M833" s="2" t="s">
        <v>3053</v>
      </c>
      <c r="N833" s="2" t="s">
        <v>3103</v>
      </c>
      <c r="O833" s="19" t="str">
        <f t="shared" si="26"/>
        <v>300</v>
      </c>
      <c r="P833">
        <f t="shared" si="27"/>
        <v>8020</v>
      </c>
    </row>
    <row r="834" spans="1:16" ht="14.5" customHeight="1" x14ac:dyDescent="0.35">
      <c r="A834" s="2" t="s">
        <v>1319</v>
      </c>
      <c r="B834" s="2" t="s">
        <v>1319</v>
      </c>
      <c r="C834" s="2" t="s">
        <v>770</v>
      </c>
      <c r="D834" s="2"/>
      <c r="E834" s="2"/>
      <c r="F834" s="3">
        <v>1964</v>
      </c>
      <c r="G834" s="3">
        <v>100</v>
      </c>
      <c r="H834" s="2" t="s">
        <v>3139</v>
      </c>
      <c r="I834" s="2" t="s">
        <v>3153</v>
      </c>
      <c r="J834" s="2" t="s">
        <v>3160</v>
      </c>
      <c r="K834" s="2" t="s">
        <v>3163</v>
      </c>
      <c r="L834" s="2">
        <v>2009</v>
      </c>
      <c r="M834" s="2" t="s">
        <v>3053</v>
      </c>
      <c r="N834" s="2" t="s">
        <v>3103</v>
      </c>
      <c r="O834" s="19" t="str">
        <f t="shared" si="26"/>
        <v>300</v>
      </c>
      <c r="P834">
        <f t="shared" si="27"/>
        <v>1964</v>
      </c>
    </row>
    <row r="835" spans="1:16" ht="14.5" customHeight="1" x14ac:dyDescent="0.35">
      <c r="A835" s="2" t="s">
        <v>771</v>
      </c>
      <c r="B835" s="2" t="s">
        <v>771</v>
      </c>
      <c r="C835" s="2" t="s">
        <v>772</v>
      </c>
      <c r="D835" s="2"/>
      <c r="E835" s="2"/>
      <c r="F835" s="3">
        <v>1877</v>
      </c>
      <c r="G835" s="3">
        <v>100</v>
      </c>
      <c r="H835" s="2" t="s">
        <v>3139</v>
      </c>
      <c r="I835" s="2" t="s">
        <v>3153</v>
      </c>
      <c r="J835" s="2" t="s">
        <v>3160</v>
      </c>
      <c r="K835" s="2" t="s">
        <v>3163</v>
      </c>
      <c r="L835" s="2">
        <v>2009</v>
      </c>
      <c r="M835" s="2" t="s">
        <v>3078</v>
      </c>
      <c r="N835" s="2" t="s">
        <v>3126</v>
      </c>
      <c r="O835" s="19" t="str">
        <f t="shared" ref="O835:O898" si="28">LEFT(N835,1) &amp; "00"</f>
        <v>700</v>
      </c>
      <c r="P835">
        <f t="shared" si="27"/>
        <v>1877</v>
      </c>
    </row>
    <row r="836" spans="1:16" ht="14.5" customHeight="1" x14ac:dyDescent="0.35">
      <c r="A836" s="2" t="s">
        <v>775</v>
      </c>
      <c r="B836" s="2" t="s">
        <v>775</v>
      </c>
      <c r="C836" s="2" t="s">
        <v>776</v>
      </c>
      <c r="D836" s="2"/>
      <c r="E836" s="2"/>
      <c r="F836" s="3">
        <v>361</v>
      </c>
      <c r="G836" s="3">
        <v>100</v>
      </c>
      <c r="H836" s="2" t="s">
        <v>3134</v>
      </c>
      <c r="I836" s="2" t="s">
        <v>3148</v>
      </c>
      <c r="J836" s="2" t="s">
        <v>3160</v>
      </c>
      <c r="K836" s="2" t="s">
        <v>3163</v>
      </c>
      <c r="L836" s="2">
        <v>2009</v>
      </c>
      <c r="M836" s="2" t="s">
        <v>3078</v>
      </c>
      <c r="N836" s="2" t="s">
        <v>3126</v>
      </c>
      <c r="O836" s="19" t="str">
        <f t="shared" si="28"/>
        <v>700</v>
      </c>
      <c r="P836">
        <f t="shared" si="27"/>
        <v>361</v>
      </c>
    </row>
    <row r="837" spans="1:16" ht="14.5" customHeight="1" x14ac:dyDescent="0.35">
      <c r="A837" s="2" t="s">
        <v>777</v>
      </c>
      <c r="B837" s="2" t="s">
        <v>777</v>
      </c>
      <c r="C837" s="2" t="s">
        <v>778</v>
      </c>
      <c r="D837" s="2"/>
      <c r="E837" s="2"/>
      <c r="F837" s="3">
        <v>30000</v>
      </c>
      <c r="G837" s="3">
        <v>100</v>
      </c>
      <c r="H837" s="2" t="s">
        <v>3134</v>
      </c>
      <c r="I837" s="2" t="s">
        <v>3148</v>
      </c>
      <c r="J837" s="2" t="s">
        <v>3160</v>
      </c>
      <c r="K837" s="2" t="s">
        <v>3163</v>
      </c>
      <c r="L837" s="2">
        <v>2009</v>
      </c>
      <c r="M837" s="2" t="s">
        <v>3053</v>
      </c>
      <c r="N837" s="2" t="s">
        <v>3103</v>
      </c>
      <c r="O837" s="19" t="str">
        <f t="shared" si="28"/>
        <v>300</v>
      </c>
      <c r="P837">
        <f t="shared" si="27"/>
        <v>30000</v>
      </c>
    </row>
    <row r="838" spans="1:16" ht="14.5" customHeight="1" x14ac:dyDescent="0.35">
      <c r="A838" s="2" t="s">
        <v>779</v>
      </c>
      <c r="B838" s="2" t="s">
        <v>779</v>
      </c>
      <c r="C838" s="2" t="s">
        <v>780</v>
      </c>
      <c r="D838" s="2"/>
      <c r="E838" s="2"/>
      <c r="F838" s="3">
        <v>83</v>
      </c>
      <c r="G838" s="3">
        <v>100</v>
      </c>
      <c r="H838" s="2" t="s">
        <v>3140</v>
      </c>
      <c r="I838" s="2" t="s">
        <v>3154</v>
      </c>
      <c r="J838" s="2" t="s">
        <v>3160</v>
      </c>
      <c r="K838" s="2" t="s">
        <v>3163</v>
      </c>
      <c r="L838" s="2">
        <v>2009</v>
      </c>
      <c r="M838" s="2" t="s">
        <v>3053</v>
      </c>
      <c r="N838" s="2" t="s">
        <v>3103</v>
      </c>
      <c r="O838" s="19" t="str">
        <f t="shared" si="28"/>
        <v>300</v>
      </c>
      <c r="P838">
        <f t="shared" si="27"/>
        <v>83</v>
      </c>
    </row>
    <row r="839" spans="1:16" ht="14.5" customHeight="1" x14ac:dyDescent="0.35">
      <c r="A839" s="2" t="s">
        <v>781</v>
      </c>
      <c r="B839" s="2" t="s">
        <v>781</v>
      </c>
      <c r="C839" s="2" t="s">
        <v>782</v>
      </c>
      <c r="D839" s="2"/>
      <c r="E839" s="2"/>
      <c r="F839" s="3">
        <v>72</v>
      </c>
      <c r="G839" s="3">
        <v>100</v>
      </c>
      <c r="H839" s="2" t="s">
        <v>3140</v>
      </c>
      <c r="I839" s="2" t="s">
        <v>3154</v>
      </c>
      <c r="J839" s="2" t="s">
        <v>3160</v>
      </c>
      <c r="K839" s="2" t="s">
        <v>3163</v>
      </c>
      <c r="L839" s="2">
        <v>2009</v>
      </c>
      <c r="M839" s="2" t="s">
        <v>3053</v>
      </c>
      <c r="N839" s="2" t="s">
        <v>3103</v>
      </c>
      <c r="O839" s="19" t="str">
        <f t="shared" si="28"/>
        <v>300</v>
      </c>
      <c r="P839">
        <f t="shared" si="27"/>
        <v>72</v>
      </c>
    </row>
    <row r="840" spans="1:16" ht="14.5" customHeight="1" x14ac:dyDescent="0.35">
      <c r="A840" s="2" t="s">
        <v>783</v>
      </c>
      <c r="B840" s="2" t="s">
        <v>783</v>
      </c>
      <c r="C840" s="2" t="s">
        <v>784</v>
      </c>
      <c r="D840" s="2"/>
      <c r="E840" s="2"/>
      <c r="F840" s="3">
        <v>9500</v>
      </c>
      <c r="G840" s="3">
        <v>100</v>
      </c>
      <c r="H840" s="2" t="s">
        <v>3134</v>
      </c>
      <c r="I840" s="2" t="s">
        <v>3148</v>
      </c>
      <c r="J840" s="2" t="s">
        <v>3160</v>
      </c>
      <c r="K840" s="2" t="s">
        <v>3163</v>
      </c>
      <c r="L840" s="2">
        <v>2009</v>
      </c>
      <c r="M840" s="2" t="s">
        <v>3071</v>
      </c>
      <c r="N840" s="2" t="s">
        <v>3120</v>
      </c>
      <c r="O840" s="19" t="str">
        <f t="shared" si="28"/>
        <v>600</v>
      </c>
      <c r="P840">
        <f t="shared" si="27"/>
        <v>9500</v>
      </c>
    </row>
    <row r="841" spans="1:16" ht="14.5" customHeight="1" x14ac:dyDescent="0.35">
      <c r="A841" s="2" t="s">
        <v>785</v>
      </c>
      <c r="B841" s="2" t="s">
        <v>785</v>
      </c>
      <c r="C841" s="2" t="s">
        <v>786</v>
      </c>
      <c r="D841" s="2"/>
      <c r="E841" s="2"/>
      <c r="F841" s="3">
        <v>2620</v>
      </c>
      <c r="G841" s="3">
        <v>100</v>
      </c>
      <c r="H841" s="2" t="s">
        <v>3140</v>
      </c>
      <c r="I841" s="2" t="s">
        <v>3154</v>
      </c>
      <c r="J841" s="2" t="s">
        <v>3160</v>
      </c>
      <c r="K841" s="2" t="s">
        <v>3163</v>
      </c>
      <c r="L841" s="2">
        <v>2009</v>
      </c>
      <c r="M841" s="2" t="s">
        <v>3024</v>
      </c>
      <c r="N841" s="2" t="s">
        <v>3081</v>
      </c>
      <c r="O841" s="19" t="str">
        <f t="shared" si="28"/>
        <v>100</v>
      </c>
      <c r="P841">
        <f t="shared" si="27"/>
        <v>2620</v>
      </c>
    </row>
    <row r="842" spans="1:16" ht="14.5" customHeight="1" x14ac:dyDescent="0.35">
      <c r="A842" s="2" t="s">
        <v>787</v>
      </c>
      <c r="B842" s="2" t="s">
        <v>787</v>
      </c>
      <c r="C842" s="2" t="s">
        <v>788</v>
      </c>
      <c r="D842" s="2"/>
      <c r="E842" s="2"/>
      <c r="F842" s="3">
        <v>5653</v>
      </c>
      <c r="G842" s="3">
        <v>100</v>
      </c>
      <c r="H842" s="2" t="s">
        <v>3141</v>
      </c>
      <c r="I842" s="2" t="s">
        <v>3155</v>
      </c>
      <c r="J842" s="2" t="s">
        <v>3160</v>
      </c>
      <c r="K842" s="2" t="s">
        <v>3163</v>
      </c>
      <c r="L842" s="2">
        <v>2009</v>
      </c>
      <c r="M842" s="2" t="s">
        <v>3035</v>
      </c>
      <c r="N842" s="2" t="s">
        <v>3089</v>
      </c>
      <c r="O842" s="19" t="str">
        <f t="shared" si="28"/>
        <v>100</v>
      </c>
      <c r="P842">
        <f t="shared" si="27"/>
        <v>5653</v>
      </c>
    </row>
    <row r="843" spans="1:16" ht="14.5" customHeight="1" x14ac:dyDescent="0.35">
      <c r="A843" s="2" t="s">
        <v>789</v>
      </c>
      <c r="B843" s="2" t="s">
        <v>789</v>
      </c>
      <c r="C843" s="2" t="s">
        <v>790</v>
      </c>
      <c r="D843" s="2"/>
      <c r="E843" s="2"/>
      <c r="F843" s="3">
        <v>844</v>
      </c>
      <c r="G843" s="3">
        <v>100</v>
      </c>
      <c r="H843" s="2" t="s">
        <v>3130</v>
      </c>
      <c r="I843" s="2" t="s">
        <v>3144</v>
      </c>
      <c r="J843" s="2" t="s">
        <v>3160</v>
      </c>
      <c r="K843" s="2" t="s">
        <v>3163</v>
      </c>
      <c r="L843" s="2">
        <v>2009</v>
      </c>
      <c r="M843" s="2" t="s">
        <v>3053</v>
      </c>
      <c r="N843" s="2" t="s">
        <v>3103</v>
      </c>
      <c r="O843" s="19" t="str">
        <f t="shared" si="28"/>
        <v>300</v>
      </c>
      <c r="P843">
        <f t="shared" si="27"/>
        <v>844</v>
      </c>
    </row>
    <row r="844" spans="1:16" ht="14.5" customHeight="1" x14ac:dyDescent="0.35">
      <c r="A844" s="2" t="s">
        <v>791</v>
      </c>
      <c r="B844" s="2" t="s">
        <v>791</v>
      </c>
      <c r="C844" s="2" t="s">
        <v>792</v>
      </c>
      <c r="D844" s="2"/>
      <c r="E844" s="2"/>
      <c r="F844" s="3">
        <v>1113</v>
      </c>
      <c r="G844" s="3">
        <v>100</v>
      </c>
      <c r="H844" s="2" t="s">
        <v>3129</v>
      </c>
      <c r="I844" s="2" t="s">
        <v>3143</v>
      </c>
      <c r="J844" s="2" t="s">
        <v>3160</v>
      </c>
      <c r="K844" s="2" t="s">
        <v>3163</v>
      </c>
      <c r="L844" s="2">
        <v>2009</v>
      </c>
      <c r="M844" s="2" t="s">
        <v>3053</v>
      </c>
      <c r="N844" s="2" t="s">
        <v>3103</v>
      </c>
      <c r="O844" s="19" t="str">
        <f t="shared" si="28"/>
        <v>300</v>
      </c>
      <c r="P844">
        <f t="shared" si="27"/>
        <v>1113</v>
      </c>
    </row>
    <row r="845" spans="1:16" ht="14.5" customHeight="1" x14ac:dyDescent="0.35">
      <c r="A845" s="2" t="s">
        <v>793</v>
      </c>
      <c r="B845" s="2" t="s">
        <v>793</v>
      </c>
      <c r="C845" s="2" t="s">
        <v>794</v>
      </c>
      <c r="D845" s="2"/>
      <c r="E845" s="2"/>
      <c r="F845" s="3">
        <v>598</v>
      </c>
      <c r="G845" s="3">
        <v>70</v>
      </c>
      <c r="H845" s="2" t="s">
        <v>3129</v>
      </c>
      <c r="I845" s="2" t="s">
        <v>3143</v>
      </c>
      <c r="J845" s="2" t="s">
        <v>3160</v>
      </c>
      <c r="K845" s="2" t="s">
        <v>3163</v>
      </c>
      <c r="L845" s="2">
        <v>2009</v>
      </c>
      <c r="M845" s="2" t="s">
        <v>3053</v>
      </c>
      <c r="N845" s="2" t="s">
        <v>3103</v>
      </c>
      <c r="O845" s="19" t="str">
        <f t="shared" si="28"/>
        <v>300</v>
      </c>
      <c r="P845">
        <f t="shared" si="27"/>
        <v>418.6</v>
      </c>
    </row>
    <row r="846" spans="1:16" ht="14.5" customHeight="1" x14ac:dyDescent="0.35">
      <c r="A846" s="2" t="s">
        <v>795</v>
      </c>
      <c r="B846" s="2" t="s">
        <v>795</v>
      </c>
      <c r="C846" s="2" t="s">
        <v>796</v>
      </c>
      <c r="D846" s="2"/>
      <c r="E846" s="2"/>
      <c r="F846" s="3">
        <v>1019</v>
      </c>
      <c r="G846" s="3">
        <v>100</v>
      </c>
      <c r="H846" s="2" t="s">
        <v>3139</v>
      </c>
      <c r="I846" s="2" t="s">
        <v>3153</v>
      </c>
      <c r="J846" s="2" t="s">
        <v>3160</v>
      </c>
      <c r="K846" s="2" t="s">
        <v>3163</v>
      </c>
      <c r="L846" s="2">
        <v>2009</v>
      </c>
      <c r="M846" s="2" t="s">
        <v>3053</v>
      </c>
      <c r="N846" s="2" t="s">
        <v>3103</v>
      </c>
      <c r="O846" s="19" t="str">
        <f t="shared" si="28"/>
        <v>300</v>
      </c>
      <c r="P846">
        <f t="shared" si="27"/>
        <v>1019</v>
      </c>
    </row>
    <row r="847" spans="1:16" ht="14.5" customHeight="1" x14ac:dyDescent="0.35">
      <c r="A847" s="2" t="s">
        <v>797</v>
      </c>
      <c r="B847" s="2" t="s">
        <v>797</v>
      </c>
      <c r="C847" s="2" t="s">
        <v>798</v>
      </c>
      <c r="D847" s="2"/>
      <c r="E847" s="2"/>
      <c r="F847" s="3">
        <v>1481</v>
      </c>
      <c r="G847" s="3">
        <v>100</v>
      </c>
      <c r="H847" s="2" t="s">
        <v>3139</v>
      </c>
      <c r="I847" s="2" t="s">
        <v>3153</v>
      </c>
      <c r="J847" s="2" t="s">
        <v>3160</v>
      </c>
      <c r="K847" s="2" t="s">
        <v>3163</v>
      </c>
      <c r="L847" s="2">
        <v>2009</v>
      </c>
      <c r="M847" s="2" t="s">
        <v>3078</v>
      </c>
      <c r="N847" s="2" t="s">
        <v>3126</v>
      </c>
      <c r="O847" s="19" t="str">
        <f t="shared" si="28"/>
        <v>700</v>
      </c>
      <c r="P847">
        <f t="shared" si="27"/>
        <v>1481</v>
      </c>
    </row>
    <row r="848" spans="1:16" ht="14.5" customHeight="1" x14ac:dyDescent="0.35">
      <c r="A848" s="2" t="s">
        <v>799</v>
      </c>
      <c r="B848" s="2" t="s">
        <v>799</v>
      </c>
      <c r="C848" s="2" t="s">
        <v>800</v>
      </c>
      <c r="D848" s="2"/>
      <c r="E848" s="2"/>
      <c r="F848" s="3">
        <v>7500</v>
      </c>
      <c r="G848" s="3">
        <v>100</v>
      </c>
      <c r="H848" s="2" t="s">
        <v>3140</v>
      </c>
      <c r="I848" s="2" t="s">
        <v>3154</v>
      </c>
      <c r="J848" s="2" t="s">
        <v>3160</v>
      </c>
      <c r="K848" s="2" t="s">
        <v>3163</v>
      </c>
      <c r="L848" s="2">
        <v>2009</v>
      </c>
      <c r="M848" s="2" t="s">
        <v>3024</v>
      </c>
      <c r="N848" s="2" t="s">
        <v>3081</v>
      </c>
      <c r="O848" s="19" t="str">
        <f t="shared" si="28"/>
        <v>100</v>
      </c>
      <c r="P848">
        <f t="shared" si="27"/>
        <v>7500</v>
      </c>
    </row>
    <row r="849" spans="1:16" ht="14.5" customHeight="1" x14ac:dyDescent="0.35">
      <c r="A849" s="2" t="s">
        <v>801</v>
      </c>
      <c r="B849" s="2" t="s">
        <v>801</v>
      </c>
      <c r="C849" s="2" t="s">
        <v>802</v>
      </c>
      <c r="D849" s="2"/>
      <c r="E849" s="2"/>
      <c r="F849" s="3">
        <v>20532</v>
      </c>
      <c r="G849" s="3">
        <v>100</v>
      </c>
      <c r="H849" s="2" t="s">
        <v>3141</v>
      </c>
      <c r="I849" s="2" t="s">
        <v>3155</v>
      </c>
      <c r="J849" s="2" t="s">
        <v>3160</v>
      </c>
      <c r="K849" s="2" t="s">
        <v>3163</v>
      </c>
      <c r="L849" s="2">
        <v>2009</v>
      </c>
      <c r="M849" s="2" t="s">
        <v>3035</v>
      </c>
      <c r="N849" s="2" t="s">
        <v>3089</v>
      </c>
      <c r="O849" s="19" t="str">
        <f t="shared" si="28"/>
        <v>100</v>
      </c>
      <c r="P849">
        <f t="shared" si="27"/>
        <v>20532</v>
      </c>
    </row>
    <row r="850" spans="1:16" ht="14.5" customHeight="1" x14ac:dyDescent="0.35">
      <c r="A850" s="2" t="s">
        <v>803</v>
      </c>
      <c r="B850" s="2" t="s">
        <v>803</v>
      </c>
      <c r="C850" s="2" t="s">
        <v>804</v>
      </c>
      <c r="D850" s="2"/>
      <c r="E850" s="2"/>
      <c r="F850" s="3">
        <v>4587</v>
      </c>
      <c r="G850" s="3">
        <v>100</v>
      </c>
      <c r="H850" s="2" t="s">
        <v>3141</v>
      </c>
      <c r="I850" s="2" t="s">
        <v>3155</v>
      </c>
      <c r="J850" s="2" t="s">
        <v>3160</v>
      </c>
      <c r="K850" s="2" t="s">
        <v>3163</v>
      </c>
      <c r="L850" s="2">
        <v>2009</v>
      </c>
      <c r="M850" s="2" t="s">
        <v>3035</v>
      </c>
      <c r="N850" s="2" t="s">
        <v>3089</v>
      </c>
      <c r="O850" s="19" t="str">
        <f t="shared" si="28"/>
        <v>100</v>
      </c>
      <c r="P850">
        <f t="shared" si="27"/>
        <v>4587</v>
      </c>
    </row>
    <row r="851" spans="1:16" ht="14.5" customHeight="1" x14ac:dyDescent="0.35">
      <c r="A851" s="2" t="s">
        <v>805</v>
      </c>
      <c r="B851" s="2" t="s">
        <v>805</v>
      </c>
      <c r="C851" s="2" t="s">
        <v>806</v>
      </c>
      <c r="D851" s="2"/>
      <c r="E851" s="2"/>
      <c r="F851" s="3">
        <v>17072</v>
      </c>
      <c r="G851" s="3">
        <v>100</v>
      </c>
      <c r="H851" s="2" t="s">
        <v>3134</v>
      </c>
      <c r="I851" s="2" t="s">
        <v>3148</v>
      </c>
      <c r="J851" s="2" t="s">
        <v>3160</v>
      </c>
      <c r="K851" s="2" t="s">
        <v>3163</v>
      </c>
      <c r="L851" s="2">
        <v>2009</v>
      </c>
      <c r="M851" s="2" t="s">
        <v>3035</v>
      </c>
      <c r="N851" s="2" t="s">
        <v>3089</v>
      </c>
      <c r="O851" s="19" t="str">
        <f t="shared" si="28"/>
        <v>100</v>
      </c>
      <c r="P851">
        <f t="shared" si="27"/>
        <v>17072</v>
      </c>
    </row>
    <row r="852" spans="1:16" ht="14.5" customHeight="1" x14ac:dyDescent="0.35">
      <c r="A852" s="2" t="s">
        <v>807</v>
      </c>
      <c r="B852" s="2" t="s">
        <v>807</v>
      </c>
      <c r="C852" s="2" t="s">
        <v>808</v>
      </c>
      <c r="D852" s="2"/>
      <c r="E852" s="2"/>
      <c r="F852" s="3">
        <v>12600</v>
      </c>
      <c r="G852" s="3">
        <v>100</v>
      </c>
      <c r="H852" s="2" t="s">
        <v>3141</v>
      </c>
      <c r="I852" s="2" t="s">
        <v>3155</v>
      </c>
      <c r="J852" s="2" t="s">
        <v>3160</v>
      </c>
      <c r="K852" s="2" t="s">
        <v>3163</v>
      </c>
      <c r="L852" s="2">
        <v>2009</v>
      </c>
      <c r="M852" s="2" t="s">
        <v>3064</v>
      </c>
      <c r="N852" s="2" t="s">
        <v>3114</v>
      </c>
      <c r="O852" s="19" t="str">
        <f t="shared" si="28"/>
        <v>500</v>
      </c>
      <c r="P852">
        <f t="shared" si="27"/>
        <v>12600</v>
      </c>
    </row>
    <row r="853" spans="1:16" ht="14.5" customHeight="1" x14ac:dyDescent="0.35">
      <c r="A853" s="2" t="s">
        <v>811</v>
      </c>
      <c r="B853" s="2" t="s">
        <v>811</v>
      </c>
      <c r="C853" s="2" t="s">
        <v>812</v>
      </c>
      <c r="D853" s="2"/>
      <c r="E853" s="2"/>
      <c r="F853" s="3">
        <v>6000</v>
      </c>
      <c r="G853" s="3">
        <v>100</v>
      </c>
      <c r="H853" s="2" t="s">
        <v>3135</v>
      </c>
      <c r="I853" s="2" t="s">
        <v>3149</v>
      </c>
      <c r="J853" s="2" t="s">
        <v>3160</v>
      </c>
      <c r="K853" s="2" t="s">
        <v>3163</v>
      </c>
      <c r="L853" s="2">
        <v>2009</v>
      </c>
      <c r="M853" s="2" t="s">
        <v>3071</v>
      </c>
      <c r="N853" s="2" t="s">
        <v>3120</v>
      </c>
      <c r="O853" s="19" t="str">
        <f t="shared" si="28"/>
        <v>600</v>
      </c>
      <c r="P853">
        <f t="shared" si="27"/>
        <v>6000</v>
      </c>
    </row>
    <row r="854" spans="1:16" ht="14.5" customHeight="1" x14ac:dyDescent="0.35">
      <c r="A854" s="2" t="s">
        <v>813</v>
      </c>
      <c r="B854" s="2" t="s">
        <v>813</v>
      </c>
      <c r="C854" s="2" t="s">
        <v>814</v>
      </c>
      <c r="D854" s="2"/>
      <c r="E854" s="2"/>
      <c r="F854" s="3">
        <v>1198</v>
      </c>
      <c r="G854" s="3">
        <v>40</v>
      </c>
      <c r="H854" s="2" t="s">
        <v>3138</v>
      </c>
      <c r="I854" s="2" t="s">
        <v>3152</v>
      </c>
      <c r="J854" s="2" t="s">
        <v>3160</v>
      </c>
      <c r="K854" s="2" t="s">
        <v>3163</v>
      </c>
      <c r="L854" s="2">
        <v>2009</v>
      </c>
      <c r="M854" s="2" t="s">
        <v>3043</v>
      </c>
      <c r="N854" s="2" t="s">
        <v>3097</v>
      </c>
      <c r="O854" s="19" t="str">
        <f t="shared" si="28"/>
        <v>200</v>
      </c>
      <c r="P854">
        <f t="shared" si="27"/>
        <v>479.2</v>
      </c>
    </row>
    <row r="855" spans="1:16" ht="14.5" customHeight="1" x14ac:dyDescent="0.35">
      <c r="A855" s="2" t="s">
        <v>815</v>
      </c>
      <c r="B855" s="2" t="s">
        <v>815</v>
      </c>
      <c r="C855" s="2" t="s">
        <v>816</v>
      </c>
      <c r="D855" s="2"/>
      <c r="E855" s="2"/>
      <c r="F855" s="3">
        <v>122513</v>
      </c>
      <c r="G855" s="3">
        <v>100</v>
      </c>
      <c r="H855" s="2" t="s">
        <v>3141</v>
      </c>
      <c r="I855" s="2" t="s">
        <v>3155</v>
      </c>
      <c r="J855" s="2" t="s">
        <v>3160</v>
      </c>
      <c r="K855" s="2" t="s">
        <v>3163</v>
      </c>
      <c r="L855" s="2">
        <v>2009</v>
      </c>
      <c r="M855" s="2" t="s">
        <v>3064</v>
      </c>
      <c r="N855" s="2" t="s">
        <v>3114</v>
      </c>
      <c r="O855" s="19" t="str">
        <f t="shared" si="28"/>
        <v>500</v>
      </c>
      <c r="P855">
        <f t="shared" si="27"/>
        <v>122513</v>
      </c>
    </row>
    <row r="856" spans="1:16" ht="14.5" customHeight="1" x14ac:dyDescent="0.35">
      <c r="A856" s="2" t="s">
        <v>1320</v>
      </c>
      <c r="B856" s="2" t="s">
        <v>1320</v>
      </c>
      <c r="C856" s="2" t="s">
        <v>820</v>
      </c>
      <c r="D856" s="2"/>
      <c r="E856" s="2"/>
      <c r="F856" s="3">
        <v>606</v>
      </c>
      <c r="G856" s="3">
        <v>100</v>
      </c>
      <c r="H856" s="2" t="s">
        <v>3141</v>
      </c>
      <c r="I856" s="2" t="s">
        <v>3155</v>
      </c>
      <c r="J856" s="2" t="s">
        <v>3160</v>
      </c>
      <c r="K856" s="2" t="s">
        <v>3163</v>
      </c>
      <c r="L856" s="2">
        <v>2009</v>
      </c>
      <c r="M856" s="2" t="s">
        <v>3069</v>
      </c>
      <c r="N856" s="2" t="s">
        <v>3069</v>
      </c>
      <c r="O856" s="19" t="str">
        <f t="shared" si="28"/>
        <v>500</v>
      </c>
      <c r="P856">
        <f t="shared" si="27"/>
        <v>606</v>
      </c>
    </row>
    <row r="857" spans="1:16" ht="14.5" customHeight="1" x14ac:dyDescent="0.35">
      <c r="A857" s="2" t="s">
        <v>821</v>
      </c>
      <c r="B857" s="2" t="s">
        <v>821</v>
      </c>
      <c r="C857" s="2" t="s">
        <v>822</v>
      </c>
      <c r="D857" s="2"/>
      <c r="E857" s="2"/>
      <c r="F857" s="3">
        <v>8899</v>
      </c>
      <c r="G857" s="3">
        <v>100</v>
      </c>
      <c r="H857" s="2" t="s">
        <v>3134</v>
      </c>
      <c r="I857" s="2" t="s">
        <v>3148</v>
      </c>
      <c r="J857" s="2" t="s">
        <v>3160</v>
      </c>
      <c r="K857" s="2" t="s">
        <v>3163</v>
      </c>
      <c r="L857" s="2">
        <v>2009</v>
      </c>
      <c r="M857" s="2" t="s">
        <v>3071</v>
      </c>
      <c r="N857" s="2" t="s">
        <v>3120</v>
      </c>
      <c r="O857" s="19" t="str">
        <f t="shared" si="28"/>
        <v>600</v>
      </c>
      <c r="P857">
        <f t="shared" si="27"/>
        <v>8899</v>
      </c>
    </row>
    <row r="858" spans="1:16" ht="14.5" customHeight="1" x14ac:dyDescent="0.35">
      <c r="A858" s="2" t="s">
        <v>825</v>
      </c>
      <c r="B858" s="2" t="s">
        <v>825</v>
      </c>
      <c r="C858" s="2" t="s">
        <v>826</v>
      </c>
      <c r="D858" s="2"/>
      <c r="E858" s="2"/>
      <c r="F858" s="3">
        <v>2317</v>
      </c>
      <c r="G858" s="3">
        <v>100</v>
      </c>
      <c r="H858" s="2" t="s">
        <v>3141</v>
      </c>
      <c r="I858" s="2" t="s">
        <v>3155</v>
      </c>
      <c r="J858" s="2" t="s">
        <v>3160</v>
      </c>
      <c r="K858" s="2" t="s">
        <v>3163</v>
      </c>
      <c r="L858" s="2">
        <v>2009</v>
      </c>
      <c r="M858" s="2" t="s">
        <v>3064</v>
      </c>
      <c r="N858" s="2" t="s">
        <v>3114</v>
      </c>
      <c r="O858" s="19" t="str">
        <f t="shared" si="28"/>
        <v>500</v>
      </c>
      <c r="P858">
        <f t="shared" si="27"/>
        <v>2317</v>
      </c>
    </row>
    <row r="859" spans="1:16" ht="14.5" customHeight="1" x14ac:dyDescent="0.35">
      <c r="A859" s="2" t="s">
        <v>1321</v>
      </c>
      <c r="B859" s="2" t="s">
        <v>1321</v>
      </c>
      <c r="C859" s="2" t="s">
        <v>828</v>
      </c>
      <c r="D859" s="2"/>
      <c r="E859" s="2"/>
      <c r="F859" s="3">
        <v>2200</v>
      </c>
      <c r="G859" s="3">
        <v>100</v>
      </c>
      <c r="H859" s="2" t="s">
        <v>3141</v>
      </c>
      <c r="I859" s="2" t="s">
        <v>3155</v>
      </c>
      <c r="J859" s="2" t="s">
        <v>3160</v>
      </c>
      <c r="K859" s="2" t="s">
        <v>3163</v>
      </c>
      <c r="L859" s="2">
        <v>2009</v>
      </c>
      <c r="M859" s="2" t="s">
        <v>3064</v>
      </c>
      <c r="N859" s="2" t="s">
        <v>3114</v>
      </c>
      <c r="O859" s="19" t="str">
        <f t="shared" si="28"/>
        <v>500</v>
      </c>
      <c r="P859">
        <f t="shared" si="27"/>
        <v>2200</v>
      </c>
    </row>
    <row r="860" spans="1:16" ht="14.5" customHeight="1" x14ac:dyDescent="0.35">
      <c r="A860" s="2" t="s">
        <v>829</v>
      </c>
      <c r="B860" s="2" t="s">
        <v>829</v>
      </c>
      <c r="C860" s="2" t="s">
        <v>830</v>
      </c>
      <c r="D860" s="2"/>
      <c r="E860" s="2"/>
      <c r="F860" s="3">
        <v>38604</v>
      </c>
      <c r="G860" s="3">
        <v>100</v>
      </c>
      <c r="H860" s="2" t="s">
        <v>3134</v>
      </c>
      <c r="I860" s="2" t="s">
        <v>3148</v>
      </c>
      <c r="J860" s="2" t="s">
        <v>3160</v>
      </c>
      <c r="K860" s="2" t="s">
        <v>3163</v>
      </c>
      <c r="L860" s="2">
        <v>2009</v>
      </c>
      <c r="M860" s="2" t="s">
        <v>3059</v>
      </c>
      <c r="N860" s="2" t="s">
        <v>3109</v>
      </c>
      <c r="O860" s="19" t="str">
        <f t="shared" si="28"/>
        <v>400</v>
      </c>
      <c r="P860">
        <f t="shared" si="27"/>
        <v>38604</v>
      </c>
    </row>
    <row r="861" spans="1:16" ht="14.5" customHeight="1" x14ac:dyDescent="0.35">
      <c r="A861" s="2" t="s">
        <v>831</v>
      </c>
      <c r="B861" s="2" t="s">
        <v>831</v>
      </c>
      <c r="C861" s="2" t="s">
        <v>832</v>
      </c>
      <c r="D861" s="2"/>
      <c r="E861" s="2"/>
      <c r="F861" s="3">
        <v>9602</v>
      </c>
      <c r="G861" s="3">
        <v>100</v>
      </c>
      <c r="H861" s="2" t="s">
        <v>3136</v>
      </c>
      <c r="I861" s="2" t="s">
        <v>3150</v>
      </c>
      <c r="J861" s="2" t="s">
        <v>3160</v>
      </c>
      <c r="K861" s="2" t="s">
        <v>3163</v>
      </c>
      <c r="L861" s="2">
        <v>2009</v>
      </c>
      <c r="M861" s="2" t="s">
        <v>3071</v>
      </c>
      <c r="N861" s="2" t="s">
        <v>3120</v>
      </c>
      <c r="O861" s="19" t="str">
        <f t="shared" si="28"/>
        <v>600</v>
      </c>
      <c r="P861">
        <f t="shared" si="27"/>
        <v>9602</v>
      </c>
    </row>
    <row r="862" spans="1:16" ht="14.5" customHeight="1" x14ac:dyDescent="0.35">
      <c r="A862" s="2" t="s">
        <v>833</v>
      </c>
      <c r="B862" s="2" t="s">
        <v>833</v>
      </c>
      <c r="C862" s="2" t="s">
        <v>834</v>
      </c>
      <c r="D862" s="2"/>
      <c r="E862" s="2"/>
      <c r="F862" s="3">
        <v>11501</v>
      </c>
      <c r="G862" s="3">
        <v>100</v>
      </c>
      <c r="H862" s="2" t="s">
        <v>3141</v>
      </c>
      <c r="I862" s="2" t="s">
        <v>3155</v>
      </c>
      <c r="J862" s="2" t="s">
        <v>3160</v>
      </c>
      <c r="K862" s="2" t="s">
        <v>3163</v>
      </c>
      <c r="L862" s="2">
        <v>2009</v>
      </c>
      <c r="M862" s="2" t="s">
        <v>3064</v>
      </c>
      <c r="N862" s="2" t="s">
        <v>3114</v>
      </c>
      <c r="O862" s="19" t="str">
        <f t="shared" si="28"/>
        <v>500</v>
      </c>
      <c r="P862">
        <f t="shared" si="27"/>
        <v>11501</v>
      </c>
    </row>
    <row r="863" spans="1:16" ht="14.5" customHeight="1" x14ac:dyDescent="0.35">
      <c r="A863" s="2" t="s">
        <v>835</v>
      </c>
      <c r="B863" s="2" t="s">
        <v>835</v>
      </c>
      <c r="C863" s="2" t="s">
        <v>836</v>
      </c>
      <c r="D863" s="2"/>
      <c r="E863" s="2"/>
      <c r="F863" s="3">
        <v>2548</v>
      </c>
      <c r="G863" s="3">
        <v>100</v>
      </c>
      <c r="H863" s="2" t="s">
        <v>3141</v>
      </c>
      <c r="I863" s="2" t="s">
        <v>3155</v>
      </c>
      <c r="J863" s="2" t="s">
        <v>3160</v>
      </c>
      <c r="K863" s="2" t="s">
        <v>3163</v>
      </c>
      <c r="L863" s="2">
        <v>2009</v>
      </c>
      <c r="M863" s="2" t="s">
        <v>3035</v>
      </c>
      <c r="N863" s="2" t="s">
        <v>3089</v>
      </c>
      <c r="O863" s="19" t="str">
        <f t="shared" si="28"/>
        <v>100</v>
      </c>
      <c r="P863">
        <f t="shared" si="27"/>
        <v>2548</v>
      </c>
    </row>
    <row r="864" spans="1:16" ht="14.5" customHeight="1" x14ac:dyDescent="0.35">
      <c r="A864" s="2" t="s">
        <v>837</v>
      </c>
      <c r="B864" s="2" t="s">
        <v>837</v>
      </c>
      <c r="C864" s="2" t="s">
        <v>838</v>
      </c>
      <c r="D864" s="2"/>
      <c r="E864" s="2"/>
      <c r="F864" s="3">
        <v>1100</v>
      </c>
      <c r="G864" s="3">
        <v>100</v>
      </c>
      <c r="H864" s="2" t="s">
        <v>3129</v>
      </c>
      <c r="I864" s="2" t="s">
        <v>3143</v>
      </c>
      <c r="J864" s="2" t="s">
        <v>3160</v>
      </c>
      <c r="K864" s="2" t="s">
        <v>3163</v>
      </c>
      <c r="L864" s="2">
        <v>2009</v>
      </c>
      <c r="M864" s="2" t="s">
        <v>3053</v>
      </c>
      <c r="N864" s="2" t="s">
        <v>3103</v>
      </c>
      <c r="O864" s="19" t="str">
        <f t="shared" si="28"/>
        <v>300</v>
      </c>
      <c r="P864">
        <f t="shared" si="27"/>
        <v>1100</v>
      </c>
    </row>
    <row r="865" spans="1:16" ht="14.5" customHeight="1" x14ac:dyDescent="0.35">
      <c r="A865" s="2" t="s">
        <v>839</v>
      </c>
      <c r="B865" s="2" t="s">
        <v>839</v>
      </c>
      <c r="C865" s="2" t="s">
        <v>840</v>
      </c>
      <c r="D865" s="2"/>
      <c r="E865" s="2"/>
      <c r="F865" s="3">
        <v>15000</v>
      </c>
      <c r="G865" s="3">
        <v>100</v>
      </c>
      <c r="H865" s="2" t="s">
        <v>3141</v>
      </c>
      <c r="I865" s="2" t="s">
        <v>3155</v>
      </c>
      <c r="J865" s="2" t="s">
        <v>3160</v>
      </c>
      <c r="K865" s="2" t="s">
        <v>3163</v>
      </c>
      <c r="L865" s="2">
        <v>2009</v>
      </c>
      <c r="M865" s="2" t="s">
        <v>3069</v>
      </c>
      <c r="N865" s="2" t="s">
        <v>3069</v>
      </c>
      <c r="O865" s="19" t="str">
        <f t="shared" si="28"/>
        <v>500</v>
      </c>
      <c r="P865">
        <f t="shared" si="27"/>
        <v>15000</v>
      </c>
    </row>
    <row r="866" spans="1:16" ht="14.5" customHeight="1" x14ac:dyDescent="0.35">
      <c r="A866" s="2" t="s">
        <v>843</v>
      </c>
      <c r="B866" s="2" t="s">
        <v>843</v>
      </c>
      <c r="C866" s="2" t="s">
        <v>844</v>
      </c>
      <c r="D866" s="2"/>
      <c r="E866" s="2"/>
      <c r="F866" s="3">
        <v>44730</v>
      </c>
      <c r="G866" s="3">
        <v>100</v>
      </c>
      <c r="H866" s="2" t="s">
        <v>3134</v>
      </c>
      <c r="I866" s="2" t="s">
        <v>3148</v>
      </c>
      <c r="J866" s="2" t="s">
        <v>3160</v>
      </c>
      <c r="K866" s="2" t="s">
        <v>3163</v>
      </c>
      <c r="L866" s="2">
        <v>2009</v>
      </c>
      <c r="M866" s="2" t="s">
        <v>3048</v>
      </c>
      <c r="N866" s="2" t="s">
        <v>3048</v>
      </c>
      <c r="O866" s="19" t="str">
        <f t="shared" si="28"/>
        <v>200</v>
      </c>
      <c r="P866">
        <f t="shared" si="27"/>
        <v>44730</v>
      </c>
    </row>
    <row r="867" spans="1:16" ht="14.5" customHeight="1" x14ac:dyDescent="0.35">
      <c r="A867" s="2" t="s">
        <v>845</v>
      </c>
      <c r="B867" s="2" t="s">
        <v>845</v>
      </c>
      <c r="C867" s="2" t="s">
        <v>846</v>
      </c>
      <c r="D867" s="2"/>
      <c r="E867" s="2"/>
      <c r="F867" s="3">
        <v>39456</v>
      </c>
      <c r="G867" s="3">
        <v>100</v>
      </c>
      <c r="H867" s="2" t="s">
        <v>3134</v>
      </c>
      <c r="I867" s="2" t="s">
        <v>3148</v>
      </c>
      <c r="J867" s="2" t="s">
        <v>3160</v>
      </c>
      <c r="K867" s="2" t="s">
        <v>3163</v>
      </c>
      <c r="L867" s="2">
        <v>2009</v>
      </c>
      <c r="M867" s="2" t="s">
        <v>3050</v>
      </c>
      <c r="N867" s="2" t="s">
        <v>3050</v>
      </c>
      <c r="O867" s="19" t="str">
        <f t="shared" si="28"/>
        <v>200</v>
      </c>
      <c r="P867">
        <f t="shared" si="27"/>
        <v>39456</v>
      </c>
    </row>
    <row r="868" spans="1:16" ht="14.5" customHeight="1" x14ac:dyDescent="0.35">
      <c r="A868" s="2" t="s">
        <v>1322</v>
      </c>
      <c r="B868" s="2" t="s">
        <v>1322</v>
      </c>
      <c r="C868" s="2" t="s">
        <v>848</v>
      </c>
      <c r="D868" s="2"/>
      <c r="E868" s="2"/>
      <c r="F868" s="3">
        <v>23891</v>
      </c>
      <c r="G868" s="3">
        <v>100</v>
      </c>
      <c r="H868" s="2" t="s">
        <v>3132</v>
      </c>
      <c r="I868" s="2" t="s">
        <v>3146</v>
      </c>
      <c r="J868" s="2" t="s">
        <v>3160</v>
      </c>
      <c r="K868" s="2" t="s">
        <v>3163</v>
      </c>
      <c r="L868" s="2">
        <v>2009</v>
      </c>
      <c r="M868" s="2" t="s">
        <v>3050</v>
      </c>
      <c r="N868" s="2" t="s">
        <v>3050</v>
      </c>
      <c r="O868" s="19" t="str">
        <f t="shared" si="28"/>
        <v>200</v>
      </c>
      <c r="P868">
        <f t="shared" si="27"/>
        <v>23891</v>
      </c>
    </row>
    <row r="869" spans="1:16" ht="14.5" customHeight="1" x14ac:dyDescent="0.35">
      <c r="A869" s="2" t="s">
        <v>851</v>
      </c>
      <c r="B869" s="2" t="s">
        <v>851</v>
      </c>
      <c r="C869" s="2" t="s">
        <v>852</v>
      </c>
      <c r="D869" s="2"/>
      <c r="E869" s="2"/>
      <c r="F869" s="3">
        <v>29547</v>
      </c>
      <c r="G869" s="3">
        <v>100</v>
      </c>
      <c r="H869" s="2" t="s">
        <v>3134</v>
      </c>
      <c r="I869" s="2" t="s">
        <v>3148</v>
      </c>
      <c r="J869" s="2" t="s">
        <v>3160</v>
      </c>
      <c r="K869" s="2" t="s">
        <v>3163</v>
      </c>
      <c r="L869" s="2">
        <v>2009</v>
      </c>
      <c r="M869" s="2" t="s">
        <v>3047</v>
      </c>
      <c r="N869" s="2" t="s">
        <v>3047</v>
      </c>
      <c r="O869" s="19" t="str">
        <f t="shared" si="28"/>
        <v>200</v>
      </c>
      <c r="P869">
        <f t="shared" si="27"/>
        <v>29547</v>
      </c>
    </row>
    <row r="870" spans="1:16" ht="14.5" customHeight="1" x14ac:dyDescent="0.35">
      <c r="A870" s="2" t="s">
        <v>853</v>
      </c>
      <c r="B870" s="2" t="s">
        <v>853</v>
      </c>
      <c r="C870" s="2" t="s">
        <v>854</v>
      </c>
      <c r="D870" s="2"/>
      <c r="E870" s="2"/>
      <c r="F870" s="3">
        <v>7968</v>
      </c>
      <c r="G870" s="3">
        <v>100</v>
      </c>
      <c r="H870" s="2" t="s">
        <v>3134</v>
      </c>
      <c r="I870" s="2" t="s">
        <v>3148</v>
      </c>
      <c r="J870" s="2" t="s">
        <v>3160</v>
      </c>
      <c r="K870" s="2" t="s">
        <v>3163</v>
      </c>
      <c r="L870" s="2">
        <v>2009</v>
      </c>
      <c r="M870" s="2" t="s">
        <v>3047</v>
      </c>
      <c r="N870" s="2" t="s">
        <v>3047</v>
      </c>
      <c r="O870" s="19" t="str">
        <f t="shared" si="28"/>
        <v>200</v>
      </c>
      <c r="P870">
        <f t="shared" si="27"/>
        <v>7968</v>
      </c>
    </row>
    <row r="871" spans="1:16" ht="14.5" customHeight="1" x14ac:dyDescent="0.35">
      <c r="A871" s="2" t="s">
        <v>1323</v>
      </c>
      <c r="B871" s="2" t="s">
        <v>1323</v>
      </c>
      <c r="C871" s="2" t="s">
        <v>1324</v>
      </c>
      <c r="D871" s="2"/>
      <c r="E871" s="2"/>
      <c r="F871" s="3">
        <v>30343</v>
      </c>
      <c r="G871" s="3">
        <v>100</v>
      </c>
      <c r="H871" s="2" t="s">
        <v>3134</v>
      </c>
      <c r="I871" s="2" t="s">
        <v>3148</v>
      </c>
      <c r="J871" s="2" t="s">
        <v>3160</v>
      </c>
      <c r="K871" s="2" t="s">
        <v>3163</v>
      </c>
      <c r="L871" s="2">
        <v>2009</v>
      </c>
      <c r="M871" s="2" t="s">
        <v>3063</v>
      </c>
      <c r="N871" s="2" t="s">
        <v>3113</v>
      </c>
      <c r="O871" s="19" t="str">
        <f t="shared" si="28"/>
        <v>400</v>
      </c>
      <c r="P871">
        <f t="shared" si="27"/>
        <v>30343</v>
      </c>
    </row>
    <row r="872" spans="1:16" ht="14.5" customHeight="1" x14ac:dyDescent="0.35">
      <c r="A872" s="2" t="s">
        <v>855</v>
      </c>
      <c r="B872" s="2" t="s">
        <v>855</v>
      </c>
      <c r="C872" s="2" t="s">
        <v>856</v>
      </c>
      <c r="D872" s="2"/>
      <c r="E872" s="2"/>
      <c r="F872" s="3">
        <v>5114</v>
      </c>
      <c r="G872" s="3">
        <v>100</v>
      </c>
      <c r="H872" s="2" t="s">
        <v>3134</v>
      </c>
      <c r="I872" s="2" t="s">
        <v>3148</v>
      </c>
      <c r="J872" s="2" t="s">
        <v>3160</v>
      </c>
      <c r="K872" s="2" t="s">
        <v>3163</v>
      </c>
      <c r="L872" s="2">
        <v>2009</v>
      </c>
      <c r="M872" s="2" t="s">
        <v>3047</v>
      </c>
      <c r="N872" s="2" t="s">
        <v>3047</v>
      </c>
      <c r="O872" s="19" t="str">
        <f t="shared" si="28"/>
        <v>200</v>
      </c>
      <c r="P872">
        <f t="shared" si="27"/>
        <v>5114</v>
      </c>
    </row>
    <row r="873" spans="1:16" ht="14.5" customHeight="1" x14ac:dyDescent="0.35">
      <c r="A873" s="2" t="s">
        <v>1325</v>
      </c>
      <c r="B873" s="2" t="s">
        <v>1325</v>
      </c>
      <c r="C873" s="2" t="s">
        <v>858</v>
      </c>
      <c r="D873" s="2"/>
      <c r="E873" s="2"/>
      <c r="F873" s="3">
        <v>40087</v>
      </c>
      <c r="G873" s="3">
        <v>100</v>
      </c>
      <c r="H873" s="2" t="s">
        <v>3134</v>
      </c>
      <c r="I873" s="2" t="s">
        <v>3148</v>
      </c>
      <c r="J873" s="2" t="s">
        <v>3160</v>
      </c>
      <c r="K873" s="2" t="s">
        <v>3163</v>
      </c>
      <c r="L873" s="2">
        <v>2009</v>
      </c>
      <c r="M873" s="2" t="s">
        <v>3073</v>
      </c>
      <c r="N873" s="2" t="s">
        <v>3122</v>
      </c>
      <c r="O873" s="19" t="str">
        <f t="shared" si="28"/>
        <v>600</v>
      </c>
      <c r="P873">
        <f t="shared" si="27"/>
        <v>40087</v>
      </c>
    </row>
    <row r="874" spans="1:16" ht="14.5" customHeight="1" x14ac:dyDescent="0.35">
      <c r="A874" s="2" t="s">
        <v>859</v>
      </c>
      <c r="B874" s="2" t="s">
        <v>859</v>
      </c>
      <c r="C874" s="2" t="s">
        <v>860</v>
      </c>
      <c r="D874" s="2"/>
      <c r="E874" s="2"/>
      <c r="F874" s="3">
        <v>138249</v>
      </c>
      <c r="G874" s="3">
        <v>100</v>
      </c>
      <c r="H874" s="2" t="s">
        <v>3134</v>
      </c>
      <c r="I874" s="2" t="s">
        <v>3148</v>
      </c>
      <c r="J874" s="2" t="s">
        <v>3160</v>
      </c>
      <c r="K874" s="2" t="s">
        <v>3163</v>
      </c>
      <c r="L874" s="2">
        <v>2009</v>
      </c>
      <c r="M874" s="2" t="s">
        <v>3071</v>
      </c>
      <c r="N874" s="2" t="s">
        <v>3120</v>
      </c>
      <c r="O874" s="19" t="str">
        <f t="shared" si="28"/>
        <v>600</v>
      </c>
      <c r="P874">
        <f t="shared" si="27"/>
        <v>138249</v>
      </c>
    </row>
    <row r="875" spans="1:16" ht="14.5" customHeight="1" x14ac:dyDescent="0.35">
      <c r="A875" s="2" t="s">
        <v>861</v>
      </c>
      <c r="B875" s="2" t="s">
        <v>861</v>
      </c>
      <c r="C875" s="2" t="s">
        <v>862</v>
      </c>
      <c r="D875" s="2"/>
      <c r="E875" s="2"/>
      <c r="F875" s="3">
        <v>9607</v>
      </c>
      <c r="G875" s="3">
        <v>100</v>
      </c>
      <c r="H875" s="2" t="s">
        <v>3134</v>
      </c>
      <c r="I875" s="2" t="s">
        <v>3148</v>
      </c>
      <c r="J875" s="2" t="s">
        <v>3160</v>
      </c>
      <c r="K875" s="2" t="s">
        <v>3163</v>
      </c>
      <c r="L875" s="2">
        <v>2009</v>
      </c>
      <c r="M875" s="2" t="s">
        <v>3071</v>
      </c>
      <c r="N875" s="2" t="s">
        <v>3120</v>
      </c>
      <c r="O875" s="19" t="str">
        <f t="shared" si="28"/>
        <v>600</v>
      </c>
      <c r="P875">
        <f t="shared" si="27"/>
        <v>9607</v>
      </c>
    </row>
    <row r="876" spans="1:16" ht="14.5" customHeight="1" x14ac:dyDescent="0.35">
      <c r="A876" s="2" t="s">
        <v>863</v>
      </c>
      <c r="B876" s="2" t="s">
        <v>863</v>
      </c>
      <c r="C876" s="2" t="s">
        <v>864</v>
      </c>
      <c r="D876" s="2"/>
      <c r="E876" s="2"/>
      <c r="F876" s="3">
        <v>846</v>
      </c>
      <c r="G876" s="3">
        <v>100</v>
      </c>
      <c r="H876" s="2" t="s">
        <v>3134</v>
      </c>
      <c r="I876" s="2" t="s">
        <v>3148</v>
      </c>
      <c r="J876" s="2" t="s">
        <v>3160</v>
      </c>
      <c r="K876" s="2" t="s">
        <v>3163</v>
      </c>
      <c r="L876" s="2">
        <v>2009</v>
      </c>
      <c r="M876" s="2" t="s">
        <v>3071</v>
      </c>
      <c r="N876" s="2" t="s">
        <v>3120</v>
      </c>
      <c r="O876" s="19" t="str">
        <f t="shared" si="28"/>
        <v>600</v>
      </c>
      <c r="P876">
        <f t="shared" ref="P876:P930" si="29">F876*G876/100</f>
        <v>846</v>
      </c>
    </row>
    <row r="877" spans="1:16" ht="14.5" customHeight="1" x14ac:dyDescent="0.35">
      <c r="A877" s="2" t="s">
        <v>865</v>
      </c>
      <c r="B877" s="2" t="s">
        <v>865</v>
      </c>
      <c r="C877" s="2" t="s">
        <v>866</v>
      </c>
      <c r="D877" s="2"/>
      <c r="E877" s="2"/>
      <c r="F877" s="3">
        <v>2610</v>
      </c>
      <c r="G877" s="3">
        <v>100</v>
      </c>
      <c r="H877" s="2" t="s">
        <v>3134</v>
      </c>
      <c r="I877" s="2" t="s">
        <v>3148</v>
      </c>
      <c r="J877" s="2" t="s">
        <v>3160</v>
      </c>
      <c r="K877" s="2" t="s">
        <v>3163</v>
      </c>
      <c r="L877" s="2">
        <v>2009</v>
      </c>
      <c r="M877" s="2" t="s">
        <v>3053</v>
      </c>
      <c r="N877" s="2" t="s">
        <v>3103</v>
      </c>
      <c r="O877" s="19" t="str">
        <f t="shared" si="28"/>
        <v>300</v>
      </c>
      <c r="P877">
        <f t="shared" si="29"/>
        <v>2610</v>
      </c>
    </row>
    <row r="878" spans="1:16" ht="14.5" customHeight="1" x14ac:dyDescent="0.35">
      <c r="A878" s="2" t="s">
        <v>867</v>
      </c>
      <c r="B878" s="2" t="s">
        <v>867</v>
      </c>
      <c r="C878" s="2" t="s">
        <v>868</v>
      </c>
      <c r="D878" s="2"/>
      <c r="E878" s="2"/>
      <c r="F878" s="3">
        <v>439</v>
      </c>
      <c r="G878" s="3">
        <v>20</v>
      </c>
      <c r="H878" s="2" t="s">
        <v>3137</v>
      </c>
      <c r="I878" s="2" t="s">
        <v>3151</v>
      </c>
      <c r="J878" s="2" t="s">
        <v>3160</v>
      </c>
      <c r="K878" s="2" t="s">
        <v>3163</v>
      </c>
      <c r="L878" s="2">
        <v>2009</v>
      </c>
      <c r="M878" s="2" t="s">
        <v>3078</v>
      </c>
      <c r="N878" s="2" t="s">
        <v>3126</v>
      </c>
      <c r="O878" s="19" t="str">
        <f t="shared" si="28"/>
        <v>700</v>
      </c>
      <c r="P878">
        <f t="shared" si="29"/>
        <v>87.8</v>
      </c>
    </row>
    <row r="879" spans="1:16" ht="14.5" customHeight="1" x14ac:dyDescent="0.35">
      <c r="A879" s="2" t="s">
        <v>908</v>
      </c>
      <c r="B879" s="2" t="s">
        <v>908</v>
      </c>
      <c r="C879" s="2" t="s">
        <v>909</v>
      </c>
      <c r="D879" s="2"/>
      <c r="E879" s="2"/>
      <c r="F879" s="3">
        <v>1862</v>
      </c>
      <c r="G879" s="3">
        <v>25</v>
      </c>
      <c r="H879" s="2" t="s">
        <v>3140</v>
      </c>
      <c r="I879" s="2" t="s">
        <v>3154</v>
      </c>
      <c r="J879" s="2" t="s">
        <v>3160</v>
      </c>
      <c r="K879" s="2" t="s">
        <v>3163</v>
      </c>
      <c r="L879" s="2">
        <v>2009</v>
      </c>
      <c r="M879" s="2" t="s">
        <v>3034</v>
      </c>
      <c r="N879" s="2" t="s">
        <v>3034</v>
      </c>
      <c r="O879" s="19" t="str">
        <f t="shared" si="28"/>
        <v>100</v>
      </c>
      <c r="P879">
        <f t="shared" si="29"/>
        <v>465.5</v>
      </c>
    </row>
    <row r="880" spans="1:16" ht="14.5" customHeight="1" x14ac:dyDescent="0.35">
      <c r="A880" s="2" t="s">
        <v>910</v>
      </c>
      <c r="B880" s="2" t="s">
        <v>910</v>
      </c>
      <c r="C880" s="2" t="s">
        <v>911</v>
      </c>
      <c r="D880" s="2"/>
      <c r="E880" s="2"/>
      <c r="F880" s="3">
        <v>26921</v>
      </c>
      <c r="G880" s="3">
        <v>25</v>
      </c>
      <c r="H880" s="2" t="s">
        <v>3140</v>
      </c>
      <c r="I880" s="2" t="s">
        <v>3154</v>
      </c>
      <c r="J880" s="2" t="s">
        <v>3160</v>
      </c>
      <c r="K880" s="2" t="s">
        <v>3163</v>
      </c>
      <c r="L880" s="2">
        <v>2009</v>
      </c>
      <c r="M880" s="2" t="s">
        <v>3039</v>
      </c>
      <c r="N880" s="2" t="s">
        <v>3093</v>
      </c>
      <c r="O880" s="19" t="str">
        <f t="shared" si="28"/>
        <v>100</v>
      </c>
      <c r="P880">
        <f t="shared" si="29"/>
        <v>6730.25</v>
      </c>
    </row>
    <row r="881" spans="1:16" ht="14.5" customHeight="1" x14ac:dyDescent="0.35">
      <c r="A881" s="2" t="s">
        <v>912</v>
      </c>
      <c r="B881" s="2" t="s">
        <v>912</v>
      </c>
      <c r="C881" s="2" t="s">
        <v>913</v>
      </c>
      <c r="D881" s="2"/>
      <c r="E881" s="2"/>
      <c r="F881" s="3">
        <v>636</v>
      </c>
      <c r="G881" s="3">
        <v>25</v>
      </c>
      <c r="H881" s="2" t="s">
        <v>3140</v>
      </c>
      <c r="I881" s="2" t="s">
        <v>3154</v>
      </c>
      <c r="J881" s="2" t="s">
        <v>3160</v>
      </c>
      <c r="K881" s="2" t="s">
        <v>3163</v>
      </c>
      <c r="L881" s="2">
        <v>2009</v>
      </c>
      <c r="M881" s="2" t="s">
        <v>3028</v>
      </c>
      <c r="N881" s="2" t="s">
        <v>3028</v>
      </c>
      <c r="O881" s="19" t="str">
        <f t="shared" si="28"/>
        <v>100</v>
      </c>
      <c r="P881">
        <f t="shared" si="29"/>
        <v>159</v>
      </c>
    </row>
    <row r="882" spans="1:16" ht="14.5" customHeight="1" x14ac:dyDescent="0.35">
      <c r="A882" s="2" t="s">
        <v>914</v>
      </c>
      <c r="B882" s="2" t="s">
        <v>914</v>
      </c>
      <c r="C882" s="2" t="s">
        <v>915</v>
      </c>
      <c r="D882" s="2"/>
      <c r="E882" s="2"/>
      <c r="F882" s="3">
        <v>49.0336</v>
      </c>
      <c r="G882" s="3">
        <v>100</v>
      </c>
      <c r="H882" s="2" t="s">
        <v>3139</v>
      </c>
      <c r="I882" s="2" t="s">
        <v>3153</v>
      </c>
      <c r="J882" s="2" t="s">
        <v>3160</v>
      </c>
      <c r="K882" s="2" t="s">
        <v>3163</v>
      </c>
      <c r="L882" s="2">
        <v>2009</v>
      </c>
      <c r="M882" s="2" t="s">
        <v>3058</v>
      </c>
      <c r="N882" s="2" t="s">
        <v>3108</v>
      </c>
      <c r="O882" s="19" t="str">
        <f t="shared" si="28"/>
        <v>300</v>
      </c>
      <c r="P882">
        <f t="shared" si="29"/>
        <v>49.0336</v>
      </c>
    </row>
    <row r="883" spans="1:16" ht="14.5" customHeight="1" x14ac:dyDescent="0.35">
      <c r="A883" s="2" t="s">
        <v>916</v>
      </c>
      <c r="B883" s="2" t="s">
        <v>916</v>
      </c>
      <c r="C883" s="2" t="s">
        <v>917</v>
      </c>
      <c r="D883" s="2"/>
      <c r="E883" s="2"/>
      <c r="F883" s="3">
        <v>7.77</v>
      </c>
      <c r="G883" s="3">
        <v>100</v>
      </c>
      <c r="H883" s="2" t="s">
        <v>3139</v>
      </c>
      <c r="I883" s="2" t="s">
        <v>3153</v>
      </c>
      <c r="J883" s="2" t="s">
        <v>3160</v>
      </c>
      <c r="K883" s="2" t="s">
        <v>3163</v>
      </c>
      <c r="L883" s="2">
        <v>2009</v>
      </c>
      <c r="M883" s="2" t="s">
        <v>3057</v>
      </c>
      <c r="N883" s="2" t="s">
        <v>3107</v>
      </c>
      <c r="O883" s="19" t="str">
        <f t="shared" si="28"/>
        <v>300</v>
      </c>
      <c r="P883">
        <f t="shared" si="29"/>
        <v>7.77</v>
      </c>
    </row>
    <row r="884" spans="1:16" ht="14.5" customHeight="1" x14ac:dyDescent="0.35">
      <c r="A884" s="2" t="s">
        <v>918</v>
      </c>
      <c r="B884" s="2" t="s">
        <v>918</v>
      </c>
      <c r="C884" s="2" t="s">
        <v>919</v>
      </c>
      <c r="D884" s="2"/>
      <c r="E884" s="2"/>
      <c r="F884" s="3">
        <v>204</v>
      </c>
      <c r="G884" s="3">
        <v>100</v>
      </c>
      <c r="H884" s="2" t="s">
        <v>3139</v>
      </c>
      <c r="I884" s="2" t="s">
        <v>3153</v>
      </c>
      <c r="J884" s="2" t="s">
        <v>3160</v>
      </c>
      <c r="K884" s="2" t="s">
        <v>3163</v>
      </c>
      <c r="L884" s="2">
        <v>2009</v>
      </c>
      <c r="M884" s="2" t="s">
        <v>3054</v>
      </c>
      <c r="N884" s="2" t="s">
        <v>3104</v>
      </c>
      <c r="O884" s="19" t="str">
        <f t="shared" si="28"/>
        <v>300</v>
      </c>
      <c r="P884">
        <f t="shared" si="29"/>
        <v>204</v>
      </c>
    </row>
    <row r="885" spans="1:16" ht="14.5" customHeight="1" x14ac:dyDescent="0.35">
      <c r="A885" s="2" t="s">
        <v>920</v>
      </c>
      <c r="B885" s="2" t="s">
        <v>920</v>
      </c>
      <c r="C885" s="2" t="s">
        <v>921</v>
      </c>
      <c r="D885" s="2"/>
      <c r="E885" s="2"/>
      <c r="F885" s="3">
        <v>72</v>
      </c>
      <c r="G885" s="3">
        <v>55</v>
      </c>
      <c r="H885" s="2" t="s">
        <v>3139</v>
      </c>
      <c r="I885" s="2" t="s">
        <v>3153</v>
      </c>
      <c r="J885" s="2" t="s">
        <v>3160</v>
      </c>
      <c r="K885" s="2" t="s">
        <v>3163</v>
      </c>
      <c r="L885" s="2">
        <v>2009</v>
      </c>
      <c r="M885" s="2" t="s">
        <v>3041</v>
      </c>
      <c r="N885" s="2" t="s">
        <v>3095</v>
      </c>
      <c r="O885" s="19" t="str">
        <f t="shared" si="28"/>
        <v>200</v>
      </c>
      <c r="P885">
        <f t="shared" si="29"/>
        <v>39.6</v>
      </c>
    </row>
    <row r="886" spans="1:16" ht="14.5" customHeight="1" x14ac:dyDescent="0.35">
      <c r="A886" s="2" t="s">
        <v>922</v>
      </c>
      <c r="B886" s="2" t="s">
        <v>922</v>
      </c>
      <c r="C886" s="2" t="s">
        <v>923</v>
      </c>
      <c r="D886" s="2"/>
      <c r="E886" s="2"/>
      <c r="F886" s="3">
        <v>326</v>
      </c>
      <c r="G886" s="3">
        <v>100</v>
      </c>
      <c r="H886" s="2" t="s">
        <v>3135</v>
      </c>
      <c r="I886" s="2" t="s">
        <v>3149</v>
      </c>
      <c r="J886" s="2" t="s">
        <v>3160</v>
      </c>
      <c r="K886" s="2" t="s">
        <v>3163</v>
      </c>
      <c r="L886" s="2">
        <v>2009</v>
      </c>
      <c r="M886" s="2" t="s">
        <v>3053</v>
      </c>
      <c r="N886" s="2" t="s">
        <v>3103</v>
      </c>
      <c r="O886" s="19" t="str">
        <f t="shared" si="28"/>
        <v>300</v>
      </c>
      <c r="P886">
        <f t="shared" si="29"/>
        <v>326</v>
      </c>
    </row>
    <row r="887" spans="1:16" ht="14.5" customHeight="1" x14ac:dyDescent="0.35">
      <c r="A887" s="2" t="s">
        <v>924</v>
      </c>
      <c r="B887" s="2" t="s">
        <v>924</v>
      </c>
      <c r="C887" s="2" t="s">
        <v>925</v>
      </c>
      <c r="D887" s="2"/>
      <c r="E887" s="2"/>
      <c r="F887" s="3">
        <v>194</v>
      </c>
      <c r="G887" s="3">
        <v>100</v>
      </c>
      <c r="H887" s="2" t="s">
        <v>3135</v>
      </c>
      <c r="I887" s="2" t="s">
        <v>3149</v>
      </c>
      <c r="J887" s="2" t="s">
        <v>3160</v>
      </c>
      <c r="K887" s="2" t="s">
        <v>3163</v>
      </c>
      <c r="L887" s="2">
        <v>2009</v>
      </c>
      <c r="M887" s="2" t="s">
        <v>3054</v>
      </c>
      <c r="N887" s="2" t="s">
        <v>3104</v>
      </c>
      <c r="O887" s="19" t="str">
        <f t="shared" si="28"/>
        <v>300</v>
      </c>
      <c r="P887">
        <f t="shared" si="29"/>
        <v>194</v>
      </c>
    </row>
    <row r="888" spans="1:16" ht="14.5" customHeight="1" x14ac:dyDescent="0.35">
      <c r="A888" s="2" t="s">
        <v>1326</v>
      </c>
      <c r="B888" s="2" t="s">
        <v>1326</v>
      </c>
      <c r="C888" s="2" t="s">
        <v>927</v>
      </c>
      <c r="D888" s="2"/>
      <c r="E888" s="2"/>
      <c r="F888" s="3">
        <v>1266</v>
      </c>
      <c r="G888" s="3">
        <v>100</v>
      </c>
      <c r="H888" s="2" t="s">
        <v>3135</v>
      </c>
      <c r="I888" s="2" t="s">
        <v>3149</v>
      </c>
      <c r="J888" s="2" t="s">
        <v>3160</v>
      </c>
      <c r="K888" s="2" t="s">
        <v>3163</v>
      </c>
      <c r="L888" s="2">
        <v>2009</v>
      </c>
      <c r="M888" s="2" t="s">
        <v>3054</v>
      </c>
      <c r="N888" s="2" t="s">
        <v>3104</v>
      </c>
      <c r="O888" s="19" t="str">
        <f t="shared" si="28"/>
        <v>300</v>
      </c>
      <c r="P888">
        <f t="shared" si="29"/>
        <v>1266</v>
      </c>
    </row>
    <row r="889" spans="1:16" ht="14.5" customHeight="1" x14ac:dyDescent="0.35">
      <c r="A889" s="2" t="s">
        <v>928</v>
      </c>
      <c r="B889" s="2" t="s">
        <v>928</v>
      </c>
      <c r="C889" s="2" t="s">
        <v>929</v>
      </c>
      <c r="D889" s="2"/>
      <c r="E889" s="2"/>
      <c r="F889" s="3">
        <v>1080</v>
      </c>
      <c r="G889" s="3">
        <v>100</v>
      </c>
      <c r="H889" s="2" t="s">
        <v>3135</v>
      </c>
      <c r="I889" s="2" t="s">
        <v>3149</v>
      </c>
      <c r="J889" s="2" t="s">
        <v>3160</v>
      </c>
      <c r="K889" s="2" t="s">
        <v>3163</v>
      </c>
      <c r="L889" s="2">
        <v>2009</v>
      </c>
      <c r="M889" s="2" t="s">
        <v>3054</v>
      </c>
      <c r="N889" s="2" t="s">
        <v>3104</v>
      </c>
      <c r="O889" s="19" t="str">
        <f t="shared" si="28"/>
        <v>300</v>
      </c>
      <c r="P889">
        <f t="shared" si="29"/>
        <v>1080</v>
      </c>
    </row>
    <row r="890" spans="1:16" ht="14.5" customHeight="1" x14ac:dyDescent="0.35">
      <c r="A890" s="2" t="s">
        <v>930</v>
      </c>
      <c r="B890" s="2" t="s">
        <v>930</v>
      </c>
      <c r="C890" s="2" t="s">
        <v>931</v>
      </c>
      <c r="D890" s="2"/>
      <c r="E890" s="2"/>
      <c r="F890" s="3">
        <v>2129</v>
      </c>
      <c r="G890" s="3">
        <v>35</v>
      </c>
      <c r="H890" s="2" t="s">
        <v>3135</v>
      </c>
      <c r="I890" s="2" t="s">
        <v>3149</v>
      </c>
      <c r="J890" s="2" t="s">
        <v>3160</v>
      </c>
      <c r="K890" s="2" t="s">
        <v>3163</v>
      </c>
      <c r="L890" s="2">
        <v>2009</v>
      </c>
      <c r="M890" s="2" t="s">
        <v>3057</v>
      </c>
      <c r="N890" s="2" t="s">
        <v>3107</v>
      </c>
      <c r="O890" s="19" t="str">
        <f t="shared" si="28"/>
        <v>300</v>
      </c>
      <c r="P890">
        <f t="shared" si="29"/>
        <v>745.15</v>
      </c>
    </row>
    <row r="891" spans="1:16" ht="14.5" customHeight="1" x14ac:dyDescent="0.35">
      <c r="A891" s="2" t="s">
        <v>1327</v>
      </c>
      <c r="B891" s="2" t="s">
        <v>1327</v>
      </c>
      <c r="C891" s="2" t="s">
        <v>933</v>
      </c>
      <c r="D891" s="2"/>
      <c r="E891" s="2"/>
      <c r="F891" s="3">
        <v>104</v>
      </c>
      <c r="G891" s="3">
        <v>100</v>
      </c>
      <c r="H891" s="2" t="s">
        <v>3135</v>
      </c>
      <c r="I891" s="2" t="s">
        <v>3149</v>
      </c>
      <c r="J891" s="2" t="s">
        <v>3160</v>
      </c>
      <c r="K891" s="2" t="s">
        <v>3163</v>
      </c>
      <c r="L891" s="2">
        <v>2009</v>
      </c>
      <c r="M891" s="2" t="s">
        <v>3053</v>
      </c>
      <c r="N891" s="2" t="s">
        <v>3103</v>
      </c>
      <c r="O891" s="19" t="str">
        <f t="shared" si="28"/>
        <v>300</v>
      </c>
      <c r="P891">
        <f t="shared" si="29"/>
        <v>104</v>
      </c>
    </row>
    <row r="892" spans="1:16" ht="14.5" customHeight="1" x14ac:dyDescent="0.35">
      <c r="A892" s="2" t="s">
        <v>934</v>
      </c>
      <c r="B892" s="2" t="s">
        <v>934</v>
      </c>
      <c r="C892" s="2" t="s">
        <v>935</v>
      </c>
      <c r="D892" s="2"/>
      <c r="E892" s="2"/>
      <c r="F892" s="3">
        <v>967</v>
      </c>
      <c r="G892" s="3">
        <v>100</v>
      </c>
      <c r="H892" s="2" t="s">
        <v>3135</v>
      </c>
      <c r="I892" s="2" t="s">
        <v>3149</v>
      </c>
      <c r="J892" s="2" t="s">
        <v>3160</v>
      </c>
      <c r="K892" s="2" t="s">
        <v>3163</v>
      </c>
      <c r="L892" s="2">
        <v>2009</v>
      </c>
      <c r="M892" s="2" t="s">
        <v>3041</v>
      </c>
      <c r="N892" s="2" t="s">
        <v>3095</v>
      </c>
      <c r="O892" s="19" t="str">
        <f t="shared" si="28"/>
        <v>200</v>
      </c>
      <c r="P892">
        <f t="shared" si="29"/>
        <v>967</v>
      </c>
    </row>
    <row r="893" spans="1:16" ht="14.5" customHeight="1" x14ac:dyDescent="0.35">
      <c r="A893" s="2" t="s">
        <v>936</v>
      </c>
      <c r="B893" s="2" t="s">
        <v>936</v>
      </c>
      <c r="C893" s="2" t="s">
        <v>937</v>
      </c>
      <c r="D893" s="2"/>
      <c r="E893" s="2"/>
      <c r="F893" s="3">
        <v>432.42964412891399</v>
      </c>
      <c r="G893" s="3">
        <v>20.067113345745199</v>
      </c>
      <c r="H893" s="2" t="s">
        <v>3139</v>
      </c>
      <c r="I893" s="2" t="s">
        <v>3153</v>
      </c>
      <c r="J893" s="2" t="s">
        <v>3160</v>
      </c>
      <c r="K893" s="2" t="s">
        <v>3163</v>
      </c>
      <c r="L893" s="2">
        <v>2009</v>
      </c>
      <c r="M893" s="2" t="s">
        <v>3057</v>
      </c>
      <c r="N893" s="2" t="s">
        <v>3107</v>
      </c>
      <c r="O893" s="19" t="str">
        <f t="shared" si="28"/>
        <v>300</v>
      </c>
      <c r="P893">
        <f t="shared" si="29"/>
        <v>86.776146827951763</v>
      </c>
    </row>
    <row r="894" spans="1:16" ht="14.5" customHeight="1" x14ac:dyDescent="0.35">
      <c r="A894" s="2" t="s">
        <v>938</v>
      </c>
      <c r="B894" s="2" t="s">
        <v>938</v>
      </c>
      <c r="C894" s="2" t="s">
        <v>939</v>
      </c>
      <c r="D894" s="2"/>
      <c r="E894" s="2"/>
      <c r="F894" s="3">
        <v>232.82993727584699</v>
      </c>
      <c r="G894" s="3">
        <v>100</v>
      </c>
      <c r="H894" s="2" t="s">
        <v>3139</v>
      </c>
      <c r="I894" s="2" t="s">
        <v>3153</v>
      </c>
      <c r="J894" s="2" t="s">
        <v>3160</v>
      </c>
      <c r="K894" s="2" t="s">
        <v>3163</v>
      </c>
      <c r="L894" s="2">
        <v>2009</v>
      </c>
      <c r="M894" s="2" t="s">
        <v>3057</v>
      </c>
      <c r="N894" s="2" t="s">
        <v>3107</v>
      </c>
      <c r="O894" s="19" t="str">
        <f t="shared" si="28"/>
        <v>300</v>
      </c>
      <c r="P894">
        <f t="shared" si="29"/>
        <v>232.82993727584696</v>
      </c>
    </row>
    <row r="895" spans="1:16" ht="14.5" customHeight="1" x14ac:dyDescent="0.35">
      <c r="A895" s="2" t="s">
        <v>1328</v>
      </c>
      <c r="B895" s="2" t="s">
        <v>1328</v>
      </c>
      <c r="C895" s="2" t="s">
        <v>1329</v>
      </c>
      <c r="D895" s="2"/>
      <c r="E895" s="2"/>
      <c r="F895" s="3">
        <v>3205.9209999999998</v>
      </c>
      <c r="G895" s="3">
        <v>55</v>
      </c>
      <c r="H895" s="2" t="s">
        <v>3138</v>
      </c>
      <c r="I895" s="2" t="s">
        <v>3152</v>
      </c>
      <c r="J895" s="2" t="s">
        <v>3160</v>
      </c>
      <c r="K895" s="2" t="s">
        <v>3163</v>
      </c>
      <c r="L895" s="2">
        <v>2009</v>
      </c>
      <c r="M895" s="2" t="s">
        <v>3041</v>
      </c>
      <c r="N895" s="2" t="s">
        <v>3095</v>
      </c>
      <c r="O895" s="19" t="str">
        <f t="shared" si="28"/>
        <v>200</v>
      </c>
      <c r="P895">
        <f t="shared" si="29"/>
        <v>1763.2565500000001</v>
      </c>
    </row>
    <row r="896" spans="1:16" ht="14.5" customHeight="1" x14ac:dyDescent="0.35">
      <c r="A896" s="2" t="s">
        <v>942</v>
      </c>
      <c r="B896" s="2" t="s">
        <v>942</v>
      </c>
      <c r="C896" s="2" t="s">
        <v>943</v>
      </c>
      <c r="D896" s="2"/>
      <c r="E896" s="2"/>
      <c r="F896" s="3">
        <v>130</v>
      </c>
      <c r="G896" s="3">
        <v>100</v>
      </c>
      <c r="H896" s="2" t="s">
        <v>3138</v>
      </c>
      <c r="I896" s="2" t="s">
        <v>3152</v>
      </c>
      <c r="J896" s="2" t="s">
        <v>3160</v>
      </c>
      <c r="K896" s="2" t="s">
        <v>3163</v>
      </c>
      <c r="L896" s="2">
        <v>2009</v>
      </c>
      <c r="M896" s="2" t="s">
        <v>3054</v>
      </c>
      <c r="N896" s="2" t="s">
        <v>3104</v>
      </c>
      <c r="O896" s="19" t="str">
        <f t="shared" si="28"/>
        <v>300</v>
      </c>
      <c r="P896">
        <f t="shared" si="29"/>
        <v>130</v>
      </c>
    </row>
    <row r="897" spans="1:16" ht="14.5" customHeight="1" x14ac:dyDescent="0.35">
      <c r="A897" s="2" t="s">
        <v>944</v>
      </c>
      <c r="B897" s="2" t="s">
        <v>944</v>
      </c>
      <c r="C897" s="2" t="s">
        <v>945</v>
      </c>
      <c r="D897" s="2"/>
      <c r="E897" s="2"/>
      <c r="F897" s="3">
        <v>265</v>
      </c>
      <c r="G897" s="3">
        <v>100</v>
      </c>
      <c r="H897" s="2" t="s">
        <v>3138</v>
      </c>
      <c r="I897" s="2" t="s">
        <v>3152</v>
      </c>
      <c r="J897" s="2" t="s">
        <v>3160</v>
      </c>
      <c r="K897" s="2" t="s">
        <v>3163</v>
      </c>
      <c r="L897" s="2">
        <v>2009</v>
      </c>
      <c r="M897" s="2" t="s">
        <v>3054</v>
      </c>
      <c r="N897" s="2" t="s">
        <v>3104</v>
      </c>
      <c r="O897" s="19" t="str">
        <f t="shared" si="28"/>
        <v>300</v>
      </c>
      <c r="P897">
        <f t="shared" si="29"/>
        <v>265</v>
      </c>
    </row>
    <row r="898" spans="1:16" ht="14.5" customHeight="1" x14ac:dyDescent="0.35">
      <c r="A898" s="2" t="s">
        <v>948</v>
      </c>
      <c r="B898" s="2" t="s">
        <v>948</v>
      </c>
      <c r="C898" s="2" t="s">
        <v>949</v>
      </c>
      <c r="D898" s="2"/>
      <c r="E898" s="2"/>
      <c r="F898" s="3">
        <v>25.300678319296001</v>
      </c>
      <c r="G898" s="3">
        <v>95.877502916731999</v>
      </c>
      <c r="H898" s="2" t="s">
        <v>3138</v>
      </c>
      <c r="I898" s="2" t="s">
        <v>3152</v>
      </c>
      <c r="J898" s="2" t="s">
        <v>3160</v>
      </c>
      <c r="K898" s="2" t="s">
        <v>3163</v>
      </c>
      <c r="L898" s="2">
        <v>2009</v>
      </c>
      <c r="M898" s="2" t="s">
        <v>3043</v>
      </c>
      <c r="N898" s="2" t="s">
        <v>3097</v>
      </c>
      <c r="O898" s="19" t="str">
        <f t="shared" si="28"/>
        <v>200</v>
      </c>
      <c r="P898">
        <f t="shared" si="29"/>
        <v>24.257658593536004</v>
      </c>
    </row>
    <row r="899" spans="1:16" ht="14.5" customHeight="1" x14ac:dyDescent="0.35">
      <c r="A899" s="2" t="s">
        <v>1330</v>
      </c>
      <c r="B899" s="2" t="s">
        <v>1330</v>
      </c>
      <c r="C899" s="2" t="s">
        <v>1331</v>
      </c>
      <c r="D899" s="2"/>
      <c r="E899" s="2"/>
      <c r="F899" s="3">
        <v>3059.1559999999999</v>
      </c>
      <c r="G899" s="3">
        <v>55</v>
      </c>
      <c r="H899" s="2" t="s">
        <v>3138</v>
      </c>
      <c r="I899" s="2" t="s">
        <v>3152</v>
      </c>
      <c r="J899" s="2" t="s">
        <v>3160</v>
      </c>
      <c r="K899" s="2" t="s">
        <v>3163</v>
      </c>
      <c r="L899" s="2">
        <v>2009</v>
      </c>
      <c r="M899" s="2" t="s">
        <v>3041</v>
      </c>
      <c r="N899" s="2" t="s">
        <v>3095</v>
      </c>
      <c r="O899" s="19" t="str">
        <f t="shared" ref="O899:O962" si="30">LEFT(N899,1) &amp; "00"</f>
        <v>200</v>
      </c>
      <c r="P899">
        <f t="shared" si="29"/>
        <v>1682.5357999999999</v>
      </c>
    </row>
    <row r="900" spans="1:16" ht="14.5" customHeight="1" x14ac:dyDescent="0.35">
      <c r="A900" s="2" t="s">
        <v>952</v>
      </c>
      <c r="B900" s="2" t="s">
        <v>952</v>
      </c>
      <c r="C900" s="2" t="s">
        <v>953</v>
      </c>
      <c r="D900" s="2"/>
      <c r="E900" s="2"/>
      <c r="F900" s="3">
        <v>293</v>
      </c>
      <c r="G900" s="3">
        <v>50</v>
      </c>
      <c r="H900" s="2" t="s">
        <v>3138</v>
      </c>
      <c r="I900" s="2" t="s">
        <v>3152</v>
      </c>
      <c r="J900" s="2" t="s">
        <v>3160</v>
      </c>
      <c r="K900" s="2" t="s">
        <v>3163</v>
      </c>
      <c r="L900" s="2">
        <v>2009</v>
      </c>
      <c r="M900" s="2" t="s">
        <v>3058</v>
      </c>
      <c r="N900" s="2" t="s">
        <v>3108</v>
      </c>
      <c r="O900" s="19" t="str">
        <f t="shared" si="30"/>
        <v>300</v>
      </c>
      <c r="P900">
        <f t="shared" si="29"/>
        <v>146.5</v>
      </c>
    </row>
    <row r="901" spans="1:16" ht="14.5" customHeight="1" x14ac:dyDescent="0.35">
      <c r="A901" s="2" t="s">
        <v>954</v>
      </c>
      <c r="B901" s="2" t="s">
        <v>954</v>
      </c>
      <c r="C901" s="2" t="s">
        <v>955</v>
      </c>
      <c r="D901" s="2"/>
      <c r="E901" s="2"/>
      <c r="F901" s="3">
        <v>1248</v>
      </c>
      <c r="G901" s="3">
        <v>100</v>
      </c>
      <c r="H901" s="2" t="s">
        <v>3139</v>
      </c>
      <c r="I901" s="2" t="s">
        <v>3153</v>
      </c>
      <c r="J901" s="2" t="s">
        <v>3160</v>
      </c>
      <c r="K901" s="2" t="s">
        <v>3163</v>
      </c>
      <c r="L901" s="2">
        <v>2009</v>
      </c>
      <c r="M901" s="2" t="s">
        <v>3054</v>
      </c>
      <c r="N901" s="2" t="s">
        <v>3104</v>
      </c>
      <c r="O901" s="19" t="str">
        <f t="shared" si="30"/>
        <v>300</v>
      </c>
      <c r="P901">
        <f t="shared" si="29"/>
        <v>1248</v>
      </c>
    </row>
    <row r="902" spans="1:16" ht="14.5" customHeight="1" x14ac:dyDescent="0.35">
      <c r="A902" s="2" t="s">
        <v>1332</v>
      </c>
      <c r="B902" s="2" t="s">
        <v>1332</v>
      </c>
      <c r="C902" s="2" t="s">
        <v>1333</v>
      </c>
      <c r="D902" s="2"/>
      <c r="E902" s="2"/>
      <c r="F902" s="3">
        <v>787.77372462311598</v>
      </c>
      <c r="G902" s="3">
        <v>20.284228850368901</v>
      </c>
      <c r="H902" s="2" t="s">
        <v>3136</v>
      </c>
      <c r="I902" s="2" t="s">
        <v>3150</v>
      </c>
      <c r="J902" s="2" t="s">
        <v>3160</v>
      </c>
      <c r="K902" s="2" t="s">
        <v>3163</v>
      </c>
      <c r="L902" s="2">
        <v>2009</v>
      </c>
      <c r="M902" s="2" t="s">
        <v>3041</v>
      </c>
      <c r="N902" s="2" t="s">
        <v>3095</v>
      </c>
      <c r="O902" s="19" t="str">
        <f t="shared" si="30"/>
        <v>200</v>
      </c>
      <c r="P902">
        <f t="shared" si="29"/>
        <v>159.79382512562776</v>
      </c>
    </row>
    <row r="903" spans="1:16" ht="14.5" customHeight="1" x14ac:dyDescent="0.35">
      <c r="A903" s="2" t="s">
        <v>956</v>
      </c>
      <c r="B903" s="2" t="s">
        <v>956</v>
      </c>
      <c r="C903" s="2" t="s">
        <v>957</v>
      </c>
      <c r="D903" s="2"/>
      <c r="E903" s="2"/>
      <c r="F903" s="3">
        <v>259</v>
      </c>
      <c r="G903" s="3">
        <v>100</v>
      </c>
      <c r="H903" s="2" t="s">
        <v>3136</v>
      </c>
      <c r="I903" s="2" t="s">
        <v>3150</v>
      </c>
      <c r="J903" s="2" t="s">
        <v>3160</v>
      </c>
      <c r="K903" s="2" t="s">
        <v>3163</v>
      </c>
      <c r="L903" s="2">
        <v>2009</v>
      </c>
      <c r="M903" s="2" t="s">
        <v>3054</v>
      </c>
      <c r="N903" s="2" t="s">
        <v>3104</v>
      </c>
      <c r="O903" s="19" t="str">
        <f t="shared" si="30"/>
        <v>300</v>
      </c>
      <c r="P903">
        <f t="shared" si="29"/>
        <v>259</v>
      </c>
    </row>
    <row r="904" spans="1:16" ht="14.5" customHeight="1" x14ac:dyDescent="0.35">
      <c r="A904" s="2" t="s">
        <v>1334</v>
      </c>
      <c r="B904" s="2" t="s">
        <v>1334</v>
      </c>
      <c r="C904" s="2" t="s">
        <v>959</v>
      </c>
      <c r="D904" s="2"/>
      <c r="E904" s="2"/>
      <c r="F904" s="3">
        <v>57.272669999999998</v>
      </c>
      <c r="G904" s="3">
        <v>100</v>
      </c>
      <c r="H904" s="2" t="s">
        <v>3136</v>
      </c>
      <c r="I904" s="2" t="s">
        <v>3150</v>
      </c>
      <c r="J904" s="2" t="s">
        <v>3160</v>
      </c>
      <c r="K904" s="2" t="s">
        <v>3163</v>
      </c>
      <c r="L904" s="2">
        <v>2009</v>
      </c>
      <c r="M904" s="2" t="s">
        <v>3054</v>
      </c>
      <c r="N904" s="2" t="s">
        <v>3104</v>
      </c>
      <c r="O904" s="19" t="str">
        <f t="shared" si="30"/>
        <v>300</v>
      </c>
      <c r="P904">
        <f t="shared" si="29"/>
        <v>57.272669999999998</v>
      </c>
    </row>
    <row r="905" spans="1:16" ht="14.5" customHeight="1" x14ac:dyDescent="0.35">
      <c r="A905" s="2" t="s">
        <v>960</v>
      </c>
      <c r="B905" s="2" t="s">
        <v>960</v>
      </c>
      <c r="C905" s="2" t="s">
        <v>961</v>
      </c>
      <c r="D905" s="2"/>
      <c r="E905" s="2"/>
      <c r="F905" s="3">
        <v>2349.5447090980101</v>
      </c>
      <c r="G905" s="3">
        <v>96.623270951993504</v>
      </c>
      <c r="H905" s="2" t="s">
        <v>3136</v>
      </c>
      <c r="I905" s="2" t="s">
        <v>3150</v>
      </c>
      <c r="J905" s="2" t="s">
        <v>3160</v>
      </c>
      <c r="K905" s="2" t="s">
        <v>3163</v>
      </c>
      <c r="L905" s="2">
        <v>2009</v>
      </c>
      <c r="M905" s="2" t="s">
        <v>3053</v>
      </c>
      <c r="N905" s="2" t="s">
        <v>3103</v>
      </c>
      <c r="O905" s="19" t="str">
        <f t="shared" si="30"/>
        <v>300</v>
      </c>
      <c r="P905">
        <f t="shared" si="29"/>
        <v>2270.2069504099982</v>
      </c>
    </row>
    <row r="906" spans="1:16" ht="13.5" customHeight="1" x14ac:dyDescent="0.35">
      <c r="A906" s="2" t="s">
        <v>1335</v>
      </c>
      <c r="B906" s="2" t="s">
        <v>1335</v>
      </c>
      <c r="C906" s="2" t="s">
        <v>1336</v>
      </c>
      <c r="D906" s="2"/>
      <c r="E906" s="2"/>
      <c r="F906" s="3">
        <v>101.92771084337301</v>
      </c>
      <c r="G906" s="3">
        <v>100</v>
      </c>
      <c r="H906" s="2" t="s">
        <v>3136</v>
      </c>
      <c r="I906" s="2" t="s">
        <v>3150</v>
      </c>
      <c r="J906" s="2" t="s">
        <v>3160</v>
      </c>
      <c r="K906" s="2" t="s">
        <v>3163</v>
      </c>
      <c r="L906" s="2">
        <v>2009</v>
      </c>
      <c r="M906" s="2" t="s">
        <v>3054</v>
      </c>
      <c r="N906" s="2" t="s">
        <v>3104</v>
      </c>
      <c r="O906" s="19" t="str">
        <f t="shared" si="30"/>
        <v>300</v>
      </c>
      <c r="P906">
        <f t="shared" si="29"/>
        <v>101.92771084337301</v>
      </c>
    </row>
    <row r="907" spans="1:16" ht="14.5" customHeight="1" x14ac:dyDescent="0.35">
      <c r="A907" s="2" t="s">
        <v>1337</v>
      </c>
      <c r="B907" s="2" t="s">
        <v>1337</v>
      </c>
      <c r="C907" s="2" t="s">
        <v>963</v>
      </c>
      <c r="D907" s="2"/>
      <c r="E907" s="2"/>
      <c r="F907" s="3">
        <v>1086</v>
      </c>
      <c r="G907" s="3">
        <v>55</v>
      </c>
      <c r="H907" s="2" t="s">
        <v>3136</v>
      </c>
      <c r="I907" s="2" t="s">
        <v>3150</v>
      </c>
      <c r="J907" s="2" t="s">
        <v>3160</v>
      </c>
      <c r="K907" s="2" t="s">
        <v>3163</v>
      </c>
      <c r="L907" s="2">
        <v>2009</v>
      </c>
      <c r="M907" s="2" t="s">
        <v>3041</v>
      </c>
      <c r="N907" s="2" t="s">
        <v>3095</v>
      </c>
      <c r="O907" s="19" t="str">
        <f t="shared" si="30"/>
        <v>200</v>
      </c>
      <c r="P907">
        <f t="shared" si="29"/>
        <v>597.29999999999995</v>
      </c>
    </row>
    <row r="908" spans="1:16" ht="14.5" customHeight="1" x14ac:dyDescent="0.35">
      <c r="A908" s="2" t="s">
        <v>1338</v>
      </c>
      <c r="B908" s="2" t="s">
        <v>1338</v>
      </c>
      <c r="C908" s="2" t="s">
        <v>965</v>
      </c>
      <c r="D908" s="2"/>
      <c r="E908" s="2"/>
      <c r="F908" s="3">
        <v>160</v>
      </c>
      <c r="G908" s="3">
        <v>55</v>
      </c>
      <c r="H908" s="2" t="s">
        <v>3136</v>
      </c>
      <c r="I908" s="2" t="s">
        <v>3150</v>
      </c>
      <c r="J908" s="2" t="s">
        <v>3160</v>
      </c>
      <c r="K908" s="2" t="s">
        <v>3163</v>
      </c>
      <c r="L908" s="2">
        <v>2009</v>
      </c>
      <c r="M908" s="2" t="s">
        <v>3041</v>
      </c>
      <c r="N908" s="2" t="s">
        <v>3095</v>
      </c>
      <c r="O908" s="19" t="str">
        <f t="shared" si="30"/>
        <v>200</v>
      </c>
      <c r="P908">
        <f t="shared" si="29"/>
        <v>88</v>
      </c>
    </row>
    <row r="909" spans="1:16" ht="14.5" customHeight="1" x14ac:dyDescent="0.35">
      <c r="A909" s="2" t="s">
        <v>967</v>
      </c>
      <c r="B909" s="2" t="s">
        <v>967</v>
      </c>
      <c r="C909" s="2" t="s">
        <v>968</v>
      </c>
      <c r="D909" s="2"/>
      <c r="E909" s="2"/>
      <c r="F909" s="3">
        <v>357</v>
      </c>
      <c r="G909" s="3">
        <v>55</v>
      </c>
      <c r="H909" s="2" t="s">
        <v>3136</v>
      </c>
      <c r="I909" s="2" t="s">
        <v>3150</v>
      </c>
      <c r="J909" s="2" t="s">
        <v>3160</v>
      </c>
      <c r="K909" s="2" t="s">
        <v>3163</v>
      </c>
      <c r="L909" s="2">
        <v>2009</v>
      </c>
      <c r="M909" s="2" t="s">
        <v>3041</v>
      </c>
      <c r="N909" s="2" t="s">
        <v>3095</v>
      </c>
      <c r="O909" s="19" t="str">
        <f t="shared" si="30"/>
        <v>200</v>
      </c>
      <c r="P909">
        <f t="shared" si="29"/>
        <v>196.35</v>
      </c>
    </row>
    <row r="910" spans="1:16" ht="14.5" customHeight="1" x14ac:dyDescent="0.35">
      <c r="A910" s="2" t="s">
        <v>969</v>
      </c>
      <c r="B910" s="2" t="s">
        <v>969</v>
      </c>
      <c r="C910" s="2" t="s">
        <v>970</v>
      </c>
      <c r="D910" s="2"/>
      <c r="E910" s="2"/>
      <c r="F910" s="3">
        <v>2546.8945986496601</v>
      </c>
      <c r="G910" s="3">
        <v>100</v>
      </c>
      <c r="H910" s="2" t="s">
        <v>3136</v>
      </c>
      <c r="I910" s="2" t="s">
        <v>3150</v>
      </c>
      <c r="J910" s="2" t="s">
        <v>3160</v>
      </c>
      <c r="K910" s="2" t="s">
        <v>3163</v>
      </c>
      <c r="L910" s="2">
        <v>2009</v>
      </c>
      <c r="M910" s="2" t="s">
        <v>3053</v>
      </c>
      <c r="N910" s="2" t="s">
        <v>3103</v>
      </c>
      <c r="O910" s="19" t="str">
        <f t="shared" si="30"/>
        <v>300</v>
      </c>
      <c r="P910">
        <f t="shared" si="29"/>
        <v>2546.8945986496601</v>
      </c>
    </row>
    <row r="911" spans="1:16" ht="14.5" customHeight="1" x14ac:dyDescent="0.35">
      <c r="A911" s="2" t="s">
        <v>971</v>
      </c>
      <c r="B911" s="2" t="s">
        <v>971</v>
      </c>
      <c r="C911" s="2" t="s">
        <v>972</v>
      </c>
      <c r="D911" s="2"/>
      <c r="E911" s="2"/>
      <c r="F911" s="3">
        <v>342</v>
      </c>
      <c r="G911" s="3">
        <v>55</v>
      </c>
      <c r="H911" s="2" t="s">
        <v>3136</v>
      </c>
      <c r="I911" s="2" t="s">
        <v>3150</v>
      </c>
      <c r="J911" s="2" t="s">
        <v>3160</v>
      </c>
      <c r="K911" s="2" t="s">
        <v>3163</v>
      </c>
      <c r="L911" s="2">
        <v>2009</v>
      </c>
      <c r="M911" s="2" t="s">
        <v>3041</v>
      </c>
      <c r="N911" s="2" t="s">
        <v>3095</v>
      </c>
      <c r="O911" s="19" t="str">
        <f t="shared" si="30"/>
        <v>200</v>
      </c>
      <c r="P911">
        <f t="shared" si="29"/>
        <v>188.1</v>
      </c>
    </row>
    <row r="912" spans="1:16" ht="14.5" customHeight="1" x14ac:dyDescent="0.35">
      <c r="A912" s="2" t="s">
        <v>973</v>
      </c>
      <c r="B912" s="2" t="s">
        <v>973</v>
      </c>
      <c r="C912" s="2" t="s">
        <v>974</v>
      </c>
      <c r="D912" s="2"/>
      <c r="E912" s="2"/>
      <c r="F912" s="3">
        <v>12030.819</v>
      </c>
      <c r="G912" s="3">
        <v>55</v>
      </c>
      <c r="H912" s="2" t="s">
        <v>3136</v>
      </c>
      <c r="I912" s="2" t="s">
        <v>3150</v>
      </c>
      <c r="J912" s="2" t="s">
        <v>3160</v>
      </c>
      <c r="K912" s="2" t="s">
        <v>3163</v>
      </c>
      <c r="L912" s="2">
        <v>2009</v>
      </c>
      <c r="M912" s="2" t="s">
        <v>3041</v>
      </c>
      <c r="N912" s="2" t="s">
        <v>3095</v>
      </c>
      <c r="O912" s="19" t="str">
        <f t="shared" si="30"/>
        <v>200</v>
      </c>
      <c r="P912">
        <f t="shared" si="29"/>
        <v>6616.9504499999994</v>
      </c>
    </row>
    <row r="913" spans="1:16" ht="14.5" customHeight="1" x14ac:dyDescent="0.35">
      <c r="A913" s="2" t="s">
        <v>1339</v>
      </c>
      <c r="B913" s="2" t="s">
        <v>1339</v>
      </c>
      <c r="C913" s="2" t="s">
        <v>1340</v>
      </c>
      <c r="D913" s="2"/>
      <c r="E913" s="2"/>
      <c r="F913" s="3">
        <v>75</v>
      </c>
      <c r="G913" s="3">
        <v>55</v>
      </c>
      <c r="H913" s="2" t="s">
        <v>3136</v>
      </c>
      <c r="I913" s="2" t="s">
        <v>3150</v>
      </c>
      <c r="J913" s="2" t="s">
        <v>3160</v>
      </c>
      <c r="K913" s="2" t="s">
        <v>3163</v>
      </c>
      <c r="L913" s="2">
        <v>2009</v>
      </c>
      <c r="M913" s="2" t="s">
        <v>3041</v>
      </c>
      <c r="N913" s="2" t="s">
        <v>3095</v>
      </c>
      <c r="O913" s="19" t="str">
        <f t="shared" si="30"/>
        <v>200</v>
      </c>
      <c r="P913">
        <f t="shared" si="29"/>
        <v>41.25</v>
      </c>
    </row>
    <row r="914" spans="1:16" ht="14.5" customHeight="1" x14ac:dyDescent="0.35">
      <c r="A914" s="2" t="s">
        <v>975</v>
      </c>
      <c r="B914" s="2" t="s">
        <v>975</v>
      </c>
      <c r="C914" s="2" t="s">
        <v>976</v>
      </c>
      <c r="D914" s="2"/>
      <c r="E914" s="2"/>
      <c r="F914" s="3">
        <v>2678.4670000000001</v>
      </c>
      <c r="G914" s="3">
        <v>55</v>
      </c>
      <c r="H914" s="2" t="s">
        <v>3136</v>
      </c>
      <c r="I914" s="2" t="s">
        <v>3150</v>
      </c>
      <c r="J914" s="2" t="s">
        <v>3160</v>
      </c>
      <c r="K914" s="2" t="s">
        <v>3163</v>
      </c>
      <c r="L914" s="2">
        <v>2009</v>
      </c>
      <c r="M914" s="2" t="s">
        <v>3041</v>
      </c>
      <c r="N914" s="2" t="s">
        <v>3095</v>
      </c>
      <c r="O914" s="19" t="str">
        <f t="shared" si="30"/>
        <v>200</v>
      </c>
      <c r="P914">
        <f t="shared" si="29"/>
        <v>1473.1568500000001</v>
      </c>
    </row>
    <row r="915" spans="1:16" ht="14.5" customHeight="1" x14ac:dyDescent="0.35">
      <c r="A915" s="2" t="s">
        <v>642</v>
      </c>
      <c r="B915" s="2" t="s">
        <v>642</v>
      </c>
      <c r="C915" s="2" t="s">
        <v>643</v>
      </c>
      <c r="D915" s="2"/>
      <c r="E915" s="2"/>
      <c r="F915" s="3">
        <v>200</v>
      </c>
      <c r="G915" s="3">
        <v>55</v>
      </c>
      <c r="H915" s="2" t="s">
        <v>3136</v>
      </c>
      <c r="I915" s="2" t="s">
        <v>3150</v>
      </c>
      <c r="J915" s="2" t="s">
        <v>3160</v>
      </c>
      <c r="K915" s="2" t="s">
        <v>3163</v>
      </c>
      <c r="L915" s="2">
        <v>2009</v>
      </c>
      <c r="M915" s="2" t="s">
        <v>3041</v>
      </c>
      <c r="N915" s="2" t="s">
        <v>3095</v>
      </c>
      <c r="O915" s="19" t="str">
        <f t="shared" si="30"/>
        <v>200</v>
      </c>
      <c r="P915">
        <f t="shared" si="29"/>
        <v>110</v>
      </c>
    </row>
    <row r="916" spans="1:16" ht="14.5" customHeight="1" x14ac:dyDescent="0.35">
      <c r="A916" s="2" t="s">
        <v>1341</v>
      </c>
      <c r="B916" s="2" t="s">
        <v>1341</v>
      </c>
      <c r="C916" s="2" t="s">
        <v>645</v>
      </c>
      <c r="D916" s="2"/>
      <c r="E916" s="2"/>
      <c r="F916" s="3">
        <v>192</v>
      </c>
      <c r="G916" s="3">
        <v>55</v>
      </c>
      <c r="H916" s="2" t="s">
        <v>3136</v>
      </c>
      <c r="I916" s="2" t="s">
        <v>3150</v>
      </c>
      <c r="J916" s="2" t="s">
        <v>3160</v>
      </c>
      <c r="K916" s="2" t="s">
        <v>3163</v>
      </c>
      <c r="L916" s="2">
        <v>2009</v>
      </c>
      <c r="M916" s="2" t="s">
        <v>3041</v>
      </c>
      <c r="N916" s="2" t="s">
        <v>3095</v>
      </c>
      <c r="O916" s="19" t="str">
        <f t="shared" si="30"/>
        <v>200</v>
      </c>
      <c r="P916">
        <f t="shared" si="29"/>
        <v>105.6</v>
      </c>
    </row>
    <row r="917" spans="1:16" ht="14.5" customHeight="1" x14ac:dyDescent="0.35">
      <c r="A917" s="2" t="s">
        <v>646</v>
      </c>
      <c r="B917" s="2" t="s">
        <v>646</v>
      </c>
      <c r="C917" s="2" t="s">
        <v>647</v>
      </c>
      <c r="D917" s="2"/>
      <c r="E917" s="2"/>
      <c r="F917" s="3">
        <v>31</v>
      </c>
      <c r="G917" s="3">
        <v>55</v>
      </c>
      <c r="H917" s="2" t="s">
        <v>3136</v>
      </c>
      <c r="I917" s="2" t="s">
        <v>3150</v>
      </c>
      <c r="J917" s="2" t="s">
        <v>3160</v>
      </c>
      <c r="K917" s="2" t="s">
        <v>3163</v>
      </c>
      <c r="L917" s="2">
        <v>2009</v>
      </c>
      <c r="M917" s="2" t="s">
        <v>3041</v>
      </c>
      <c r="N917" s="2" t="s">
        <v>3095</v>
      </c>
      <c r="O917" s="19" t="str">
        <f t="shared" si="30"/>
        <v>200</v>
      </c>
      <c r="P917">
        <f t="shared" si="29"/>
        <v>17.05</v>
      </c>
    </row>
    <row r="918" spans="1:16" ht="14.5" customHeight="1" x14ac:dyDescent="0.35">
      <c r="A918" s="2" t="s">
        <v>648</v>
      </c>
      <c r="B918" s="2" t="s">
        <v>648</v>
      </c>
      <c r="C918" s="2" t="s">
        <v>649</v>
      </c>
      <c r="D918" s="2"/>
      <c r="E918" s="2"/>
      <c r="F918" s="3">
        <v>1099</v>
      </c>
      <c r="G918" s="3">
        <v>55</v>
      </c>
      <c r="H918" s="2" t="s">
        <v>3136</v>
      </c>
      <c r="I918" s="2" t="s">
        <v>3150</v>
      </c>
      <c r="J918" s="2" t="s">
        <v>3160</v>
      </c>
      <c r="K918" s="2" t="s">
        <v>3163</v>
      </c>
      <c r="L918" s="2">
        <v>2009</v>
      </c>
      <c r="M918" s="2" t="s">
        <v>3041</v>
      </c>
      <c r="N918" s="2" t="s">
        <v>3095</v>
      </c>
      <c r="O918" s="19" t="str">
        <f t="shared" si="30"/>
        <v>200</v>
      </c>
      <c r="P918">
        <f t="shared" si="29"/>
        <v>604.45000000000005</v>
      </c>
    </row>
    <row r="919" spans="1:16" ht="14.5" customHeight="1" x14ac:dyDescent="0.35">
      <c r="A919" s="2" t="s">
        <v>650</v>
      </c>
      <c r="B919" s="2" t="s">
        <v>650</v>
      </c>
      <c r="C919" s="2" t="s">
        <v>651</v>
      </c>
      <c r="D919" s="2"/>
      <c r="E919" s="2"/>
      <c r="F919" s="3">
        <v>198</v>
      </c>
      <c r="G919" s="3">
        <v>55</v>
      </c>
      <c r="H919" s="2" t="s">
        <v>3136</v>
      </c>
      <c r="I919" s="2" t="s">
        <v>3150</v>
      </c>
      <c r="J919" s="2" t="s">
        <v>3160</v>
      </c>
      <c r="K919" s="2" t="s">
        <v>3163</v>
      </c>
      <c r="L919" s="2">
        <v>2009</v>
      </c>
      <c r="M919" s="2" t="s">
        <v>3041</v>
      </c>
      <c r="N919" s="2" t="s">
        <v>3095</v>
      </c>
      <c r="O919" s="19" t="str">
        <f t="shared" si="30"/>
        <v>200</v>
      </c>
      <c r="P919">
        <f t="shared" si="29"/>
        <v>108.9</v>
      </c>
    </row>
    <row r="920" spans="1:16" ht="14.5" customHeight="1" x14ac:dyDescent="0.35">
      <c r="A920" s="2" t="s">
        <v>652</v>
      </c>
      <c r="B920" s="2" t="s">
        <v>652</v>
      </c>
      <c r="C920" s="2" t="s">
        <v>653</v>
      </c>
      <c r="D920" s="2"/>
      <c r="E920" s="2"/>
      <c r="F920" s="3">
        <v>10532.189</v>
      </c>
      <c r="G920" s="3">
        <v>55</v>
      </c>
      <c r="H920" s="2" t="s">
        <v>3130</v>
      </c>
      <c r="I920" s="2" t="s">
        <v>3144</v>
      </c>
      <c r="J920" s="2" t="s">
        <v>3160</v>
      </c>
      <c r="K920" s="2" t="s">
        <v>3163</v>
      </c>
      <c r="L920" s="2">
        <v>2009</v>
      </c>
      <c r="M920" s="2" t="s">
        <v>3041</v>
      </c>
      <c r="N920" s="2" t="s">
        <v>3095</v>
      </c>
      <c r="O920" s="19" t="str">
        <f t="shared" si="30"/>
        <v>200</v>
      </c>
      <c r="P920">
        <f t="shared" si="29"/>
        <v>5792.7039500000001</v>
      </c>
    </row>
    <row r="921" spans="1:16" ht="14.5" customHeight="1" x14ac:dyDescent="0.35">
      <c r="A921" s="2" t="s">
        <v>654</v>
      </c>
      <c r="B921" s="2" t="s">
        <v>654</v>
      </c>
      <c r="C921" s="2" t="s">
        <v>655</v>
      </c>
      <c r="D921" s="2"/>
      <c r="E921" s="2"/>
      <c r="F921" s="3">
        <v>450.90909090909099</v>
      </c>
      <c r="G921" s="3">
        <v>100</v>
      </c>
      <c r="H921" s="2" t="s">
        <v>3130</v>
      </c>
      <c r="I921" s="2" t="s">
        <v>3144</v>
      </c>
      <c r="J921" s="2" t="s">
        <v>3160</v>
      </c>
      <c r="K921" s="2" t="s">
        <v>3163</v>
      </c>
      <c r="L921" s="2">
        <v>2009</v>
      </c>
      <c r="M921" s="2" t="s">
        <v>3058</v>
      </c>
      <c r="N921" s="2" t="s">
        <v>3108</v>
      </c>
      <c r="O921" s="19" t="str">
        <f t="shared" si="30"/>
        <v>300</v>
      </c>
      <c r="P921">
        <f t="shared" si="29"/>
        <v>450.90909090909105</v>
      </c>
    </row>
    <row r="922" spans="1:16" ht="14.5" customHeight="1" x14ac:dyDescent="0.35">
      <c r="A922" s="2" t="s">
        <v>1342</v>
      </c>
      <c r="B922" s="2" t="s">
        <v>1342</v>
      </c>
      <c r="C922" s="2" t="s">
        <v>657</v>
      </c>
      <c r="D922" s="2"/>
      <c r="E922" s="2"/>
      <c r="F922" s="3">
        <v>200</v>
      </c>
      <c r="G922" s="3">
        <v>100</v>
      </c>
      <c r="H922" s="2" t="s">
        <v>3130</v>
      </c>
      <c r="I922" s="2" t="s">
        <v>3144</v>
      </c>
      <c r="J922" s="2" t="s">
        <v>3160</v>
      </c>
      <c r="K922" s="2" t="s">
        <v>3163</v>
      </c>
      <c r="L922" s="2">
        <v>2009</v>
      </c>
      <c r="M922" s="2" t="s">
        <v>3054</v>
      </c>
      <c r="N922" s="2" t="s">
        <v>3104</v>
      </c>
      <c r="O922" s="19" t="str">
        <f t="shared" si="30"/>
        <v>300</v>
      </c>
      <c r="P922">
        <f t="shared" si="29"/>
        <v>200</v>
      </c>
    </row>
    <row r="923" spans="1:16" ht="14.5" customHeight="1" x14ac:dyDescent="0.35">
      <c r="A923" s="2" t="s">
        <v>658</v>
      </c>
      <c r="B923" s="2" t="s">
        <v>658</v>
      </c>
      <c r="C923" s="2" t="s">
        <v>659</v>
      </c>
      <c r="D923" s="2"/>
      <c r="E923" s="2"/>
      <c r="F923" s="3">
        <v>374.25380710659903</v>
      </c>
      <c r="G923" s="3">
        <v>33.8541666666667</v>
      </c>
      <c r="H923" s="2" t="s">
        <v>3129</v>
      </c>
      <c r="I923" s="2" t="s">
        <v>3143</v>
      </c>
      <c r="J923" s="2" t="s">
        <v>3160</v>
      </c>
      <c r="K923" s="2" t="s">
        <v>3163</v>
      </c>
      <c r="L923" s="2">
        <v>2009</v>
      </c>
      <c r="M923" s="2" t="s">
        <v>3058</v>
      </c>
      <c r="N923" s="2" t="s">
        <v>3108</v>
      </c>
      <c r="O923" s="19" t="str">
        <f t="shared" si="30"/>
        <v>300</v>
      </c>
      <c r="P923">
        <f t="shared" si="29"/>
        <v>126.70050761421334</v>
      </c>
    </row>
    <row r="924" spans="1:16" ht="14.5" customHeight="1" x14ac:dyDescent="0.35">
      <c r="A924" s="2" t="s">
        <v>660</v>
      </c>
      <c r="B924" s="2" t="s">
        <v>660</v>
      </c>
      <c r="C924" s="2" t="s">
        <v>661</v>
      </c>
      <c r="D924" s="2"/>
      <c r="E924" s="2"/>
      <c r="F924" s="3">
        <v>22.94117644</v>
      </c>
      <c r="G924" s="3">
        <v>100</v>
      </c>
      <c r="H924" s="2" t="s">
        <v>3130</v>
      </c>
      <c r="I924" s="2" t="s">
        <v>3144</v>
      </c>
      <c r="J924" s="2" t="s">
        <v>3160</v>
      </c>
      <c r="K924" s="2" t="s">
        <v>3163</v>
      </c>
      <c r="L924" s="2">
        <v>2009</v>
      </c>
      <c r="M924" s="2" t="s">
        <v>3055</v>
      </c>
      <c r="N924" s="2" t="s">
        <v>3105</v>
      </c>
      <c r="O924" s="19" t="str">
        <f t="shared" si="30"/>
        <v>300</v>
      </c>
      <c r="P924">
        <f t="shared" si="29"/>
        <v>22.94117644</v>
      </c>
    </row>
    <row r="925" spans="1:16" ht="14.5" customHeight="1" x14ac:dyDescent="0.35">
      <c r="A925" s="2" t="s">
        <v>662</v>
      </c>
      <c r="B925" s="2" t="s">
        <v>662</v>
      </c>
      <c r="C925" s="2" t="s">
        <v>663</v>
      </c>
      <c r="D925" s="2"/>
      <c r="E925" s="2"/>
      <c r="F925" s="3">
        <v>995</v>
      </c>
      <c r="G925" s="3">
        <v>100</v>
      </c>
      <c r="H925" s="2" t="s">
        <v>3130</v>
      </c>
      <c r="I925" s="2" t="s">
        <v>3144</v>
      </c>
      <c r="J925" s="2" t="s">
        <v>3160</v>
      </c>
      <c r="K925" s="2" t="s">
        <v>3163</v>
      </c>
      <c r="L925" s="2">
        <v>2009</v>
      </c>
      <c r="M925" s="2" t="s">
        <v>3075</v>
      </c>
      <c r="N925" s="2" t="s">
        <v>3075</v>
      </c>
      <c r="O925" s="19" t="str">
        <f t="shared" si="30"/>
        <v>600</v>
      </c>
      <c r="P925">
        <f t="shared" si="29"/>
        <v>995</v>
      </c>
    </row>
    <row r="926" spans="1:16" ht="14.5" customHeight="1" x14ac:dyDescent="0.35">
      <c r="A926" s="2" t="s">
        <v>664</v>
      </c>
      <c r="B926" s="2" t="s">
        <v>664</v>
      </c>
      <c r="C926" s="2" t="s">
        <v>665</v>
      </c>
      <c r="D926" s="2"/>
      <c r="E926" s="2"/>
      <c r="F926" s="3">
        <v>95</v>
      </c>
      <c r="G926" s="3">
        <v>100</v>
      </c>
      <c r="H926" s="2" t="s">
        <v>3130</v>
      </c>
      <c r="I926" s="2" t="s">
        <v>3144</v>
      </c>
      <c r="J926" s="2" t="s">
        <v>3160</v>
      </c>
      <c r="K926" s="2" t="s">
        <v>3163</v>
      </c>
      <c r="L926" s="2">
        <v>2009</v>
      </c>
      <c r="M926" s="2" t="s">
        <v>3075</v>
      </c>
      <c r="N926" s="2" t="s">
        <v>3075</v>
      </c>
      <c r="O926" s="19" t="str">
        <f t="shared" si="30"/>
        <v>600</v>
      </c>
      <c r="P926">
        <f t="shared" si="29"/>
        <v>95</v>
      </c>
    </row>
    <row r="927" spans="1:16" ht="14.5" customHeight="1" x14ac:dyDescent="0.35">
      <c r="A927" s="2" t="s">
        <v>666</v>
      </c>
      <c r="B927" s="2" t="s">
        <v>666</v>
      </c>
      <c r="C927" s="2" t="s">
        <v>667</v>
      </c>
      <c r="D927" s="2"/>
      <c r="E927" s="2"/>
      <c r="F927" s="3">
        <v>312</v>
      </c>
      <c r="G927" s="3">
        <v>100</v>
      </c>
      <c r="H927" s="2" t="s">
        <v>3130</v>
      </c>
      <c r="I927" s="2" t="s">
        <v>3144</v>
      </c>
      <c r="J927" s="2" t="s">
        <v>3160</v>
      </c>
      <c r="K927" s="2" t="s">
        <v>3163</v>
      </c>
      <c r="L927" s="2">
        <v>2009</v>
      </c>
      <c r="M927" s="2" t="s">
        <v>3054</v>
      </c>
      <c r="N927" s="2" t="s">
        <v>3104</v>
      </c>
      <c r="O927" s="19" t="str">
        <f t="shared" si="30"/>
        <v>300</v>
      </c>
      <c r="P927">
        <f t="shared" si="29"/>
        <v>312</v>
      </c>
    </row>
    <row r="928" spans="1:16" ht="14.5" customHeight="1" x14ac:dyDescent="0.35">
      <c r="A928" s="2" t="s">
        <v>668</v>
      </c>
      <c r="B928" s="2" t="s">
        <v>668</v>
      </c>
      <c r="C928" s="2" t="s">
        <v>669</v>
      </c>
      <c r="D928" s="2"/>
      <c r="E928" s="2"/>
      <c r="F928" s="3">
        <v>604.993243243243</v>
      </c>
      <c r="G928" s="3">
        <v>100</v>
      </c>
      <c r="H928" s="2" t="s">
        <v>3130</v>
      </c>
      <c r="I928" s="2" t="s">
        <v>3144</v>
      </c>
      <c r="J928" s="2" t="s">
        <v>3160</v>
      </c>
      <c r="K928" s="2" t="s">
        <v>3163</v>
      </c>
      <c r="L928" s="2">
        <v>2009</v>
      </c>
      <c r="M928" s="2" t="s">
        <v>3058</v>
      </c>
      <c r="N928" s="2" t="s">
        <v>3108</v>
      </c>
      <c r="O928" s="19" t="str">
        <f t="shared" si="30"/>
        <v>300</v>
      </c>
      <c r="P928">
        <f t="shared" si="29"/>
        <v>604.993243243243</v>
      </c>
    </row>
    <row r="929" spans="1:16" ht="14.5" customHeight="1" x14ac:dyDescent="0.35">
      <c r="A929" s="2" t="s">
        <v>672</v>
      </c>
      <c r="B929" s="2" t="s">
        <v>672</v>
      </c>
      <c r="C929" s="2" t="s">
        <v>673</v>
      </c>
      <c r="D929" s="2"/>
      <c r="E929" s="2"/>
      <c r="F929" s="3">
        <v>795</v>
      </c>
      <c r="G929" s="3">
        <v>100</v>
      </c>
      <c r="H929" s="2" t="s">
        <v>3130</v>
      </c>
      <c r="I929" s="2" t="s">
        <v>3144</v>
      </c>
      <c r="J929" s="2" t="s">
        <v>3160</v>
      </c>
      <c r="K929" s="2" t="s">
        <v>3163</v>
      </c>
      <c r="L929" s="2">
        <v>2009</v>
      </c>
      <c r="M929" s="2" t="s">
        <v>3075</v>
      </c>
      <c r="N929" s="2" t="s">
        <v>3075</v>
      </c>
      <c r="O929" s="19" t="str">
        <f t="shared" si="30"/>
        <v>600</v>
      </c>
      <c r="P929">
        <f t="shared" si="29"/>
        <v>795</v>
      </c>
    </row>
    <row r="930" spans="1:16" ht="14.5" customHeight="1" x14ac:dyDescent="0.35">
      <c r="A930" s="2" t="s">
        <v>1343</v>
      </c>
      <c r="B930" s="2" t="s">
        <v>1343</v>
      </c>
      <c r="C930" s="2" t="s">
        <v>675</v>
      </c>
      <c r="D930" s="2"/>
      <c r="E930" s="2"/>
      <c r="F930" s="3">
        <v>143.10400000000001</v>
      </c>
      <c r="G930" s="3">
        <v>83.855098389982103</v>
      </c>
      <c r="H930" s="2" t="s">
        <v>3130</v>
      </c>
      <c r="I930" s="2" t="s">
        <v>3144</v>
      </c>
      <c r="J930" s="2" t="s">
        <v>3160</v>
      </c>
      <c r="K930" s="2" t="s">
        <v>3163</v>
      </c>
      <c r="L930" s="2">
        <v>2009</v>
      </c>
      <c r="M930" s="2" t="s">
        <v>3054</v>
      </c>
      <c r="N930" s="2" t="s">
        <v>3104</v>
      </c>
      <c r="O930" s="19" t="str">
        <f t="shared" si="30"/>
        <v>300</v>
      </c>
      <c r="P930">
        <f t="shared" si="29"/>
        <v>120</v>
      </c>
    </row>
    <row r="931" spans="1:16" ht="14.5" customHeight="1" x14ac:dyDescent="0.35">
      <c r="A931" s="2" t="s">
        <v>932</v>
      </c>
      <c r="B931" s="2" t="s">
        <v>932</v>
      </c>
      <c r="C931" s="2" t="s">
        <v>1344</v>
      </c>
      <c r="D931" s="2"/>
      <c r="E931" s="2"/>
      <c r="F931" s="3">
        <v>200</v>
      </c>
      <c r="G931" s="3">
        <v>100</v>
      </c>
      <c r="H931" s="2" t="s">
        <v>3135</v>
      </c>
      <c r="I931" s="2" t="s">
        <v>3149</v>
      </c>
      <c r="J931" s="2" t="s">
        <v>3160</v>
      </c>
      <c r="K931" s="2" t="s">
        <v>3163</v>
      </c>
      <c r="L931" s="2">
        <v>2009</v>
      </c>
      <c r="M931" s="2" t="s">
        <v>3053</v>
      </c>
      <c r="N931" s="2" t="s">
        <v>3103</v>
      </c>
      <c r="O931" s="19" t="str">
        <f t="shared" si="30"/>
        <v>300</v>
      </c>
      <c r="P931">
        <f t="shared" ref="P931:P983" si="31">F931*G931/100</f>
        <v>200</v>
      </c>
    </row>
    <row r="932" spans="1:16" ht="14.5" customHeight="1" x14ac:dyDescent="0.35">
      <c r="A932" s="2" t="s">
        <v>676</v>
      </c>
      <c r="B932" s="2" t="s">
        <v>676</v>
      </c>
      <c r="C932" s="2" t="s">
        <v>677</v>
      </c>
      <c r="D932" s="2"/>
      <c r="E932" s="2"/>
      <c r="F932" s="3">
        <v>77.370956835343193</v>
      </c>
      <c r="G932" s="3">
        <v>100</v>
      </c>
      <c r="H932" s="2" t="s">
        <v>3132</v>
      </c>
      <c r="I932" s="2" t="s">
        <v>3146</v>
      </c>
      <c r="J932" s="2" t="s">
        <v>3160</v>
      </c>
      <c r="K932" s="2" t="s">
        <v>3163</v>
      </c>
      <c r="L932" s="2">
        <v>2009</v>
      </c>
      <c r="M932" s="2" t="s">
        <v>3054</v>
      </c>
      <c r="N932" s="2" t="s">
        <v>3104</v>
      </c>
      <c r="O932" s="19" t="str">
        <f t="shared" si="30"/>
        <v>300</v>
      </c>
      <c r="P932">
        <f t="shared" si="31"/>
        <v>77.370956835343193</v>
      </c>
    </row>
    <row r="933" spans="1:16" ht="14.5" customHeight="1" x14ac:dyDescent="0.35">
      <c r="A933" s="2" t="s">
        <v>1345</v>
      </c>
      <c r="B933" s="2" t="s">
        <v>1345</v>
      </c>
      <c r="C933" s="2" t="s">
        <v>1346</v>
      </c>
      <c r="D933" s="2"/>
      <c r="E933" s="2"/>
      <c r="F933" s="3">
        <v>100</v>
      </c>
      <c r="G933" s="3">
        <v>100</v>
      </c>
      <c r="H933" s="2" t="s">
        <v>3130</v>
      </c>
      <c r="I933" s="2" t="s">
        <v>3144</v>
      </c>
      <c r="J933" s="2" t="s">
        <v>3160</v>
      </c>
      <c r="K933" s="2" t="s">
        <v>3163</v>
      </c>
      <c r="L933" s="2">
        <v>2009</v>
      </c>
      <c r="M933" s="2" t="s">
        <v>3075</v>
      </c>
      <c r="N933" s="2" t="s">
        <v>3075</v>
      </c>
      <c r="O933" s="19" t="str">
        <f t="shared" si="30"/>
        <v>600</v>
      </c>
      <c r="P933">
        <f t="shared" si="31"/>
        <v>100</v>
      </c>
    </row>
    <row r="934" spans="1:16" ht="14.5" customHeight="1" x14ac:dyDescent="0.35">
      <c r="A934" s="2" t="s">
        <v>729</v>
      </c>
      <c r="B934" s="2" t="s">
        <v>729</v>
      </c>
      <c r="C934" s="2" t="s">
        <v>730</v>
      </c>
      <c r="D934" s="2"/>
      <c r="E934" s="2"/>
      <c r="F934" s="3">
        <v>7487.3422033095703</v>
      </c>
      <c r="G934" s="3">
        <v>27.949768316432699</v>
      </c>
      <c r="H934" s="2" t="s">
        <v>3130</v>
      </c>
      <c r="I934" s="2" t="s">
        <v>3144</v>
      </c>
      <c r="J934" s="2" t="s">
        <v>3160</v>
      </c>
      <c r="K934" s="2" t="s">
        <v>3163</v>
      </c>
      <c r="L934" s="2">
        <v>2009</v>
      </c>
      <c r="M934" s="2" t="s">
        <v>3058</v>
      </c>
      <c r="N934" s="2" t="s">
        <v>3108</v>
      </c>
      <c r="O934" s="19" t="str">
        <f t="shared" si="30"/>
        <v>300</v>
      </c>
      <c r="P934">
        <f t="shared" si="31"/>
        <v>2092.6947988835122</v>
      </c>
    </row>
    <row r="935" spans="1:16" ht="14.5" customHeight="1" x14ac:dyDescent="0.35">
      <c r="A935" s="2" t="s">
        <v>731</v>
      </c>
      <c r="B935" s="2" t="s">
        <v>731</v>
      </c>
      <c r="C935" s="2" t="s">
        <v>732</v>
      </c>
      <c r="D935" s="2"/>
      <c r="E935" s="2"/>
      <c r="F935" s="3">
        <v>406.23661817183603</v>
      </c>
      <c r="G935" s="3">
        <v>100</v>
      </c>
      <c r="H935" s="2" t="s">
        <v>3132</v>
      </c>
      <c r="I935" s="2" t="s">
        <v>3146</v>
      </c>
      <c r="J935" s="2" t="s">
        <v>3160</v>
      </c>
      <c r="K935" s="2" t="s">
        <v>3163</v>
      </c>
      <c r="L935" s="2">
        <v>2009</v>
      </c>
      <c r="M935" s="2" t="s">
        <v>3054</v>
      </c>
      <c r="N935" s="2" t="s">
        <v>3104</v>
      </c>
      <c r="O935" s="19" t="str">
        <f t="shared" si="30"/>
        <v>300</v>
      </c>
      <c r="P935">
        <f t="shared" si="31"/>
        <v>406.23661817183603</v>
      </c>
    </row>
    <row r="936" spans="1:16" ht="14.5" customHeight="1" x14ac:dyDescent="0.35">
      <c r="A936" s="2" t="s">
        <v>1347</v>
      </c>
      <c r="B936" s="2" t="s">
        <v>1347</v>
      </c>
      <c r="C936" s="2" t="s">
        <v>1348</v>
      </c>
      <c r="D936" s="2"/>
      <c r="E936" s="2"/>
      <c r="F936" s="3">
        <v>2103</v>
      </c>
      <c r="G936" s="3">
        <v>100</v>
      </c>
      <c r="H936" s="2" t="s">
        <v>3130</v>
      </c>
      <c r="I936" s="2" t="s">
        <v>3144</v>
      </c>
      <c r="J936" s="2" t="s">
        <v>3160</v>
      </c>
      <c r="K936" s="2" t="s">
        <v>3163</v>
      </c>
      <c r="L936" s="2">
        <v>2009</v>
      </c>
      <c r="M936" s="2" t="s">
        <v>3047</v>
      </c>
      <c r="N936" s="2" t="s">
        <v>3047</v>
      </c>
      <c r="O936" s="19" t="str">
        <f t="shared" si="30"/>
        <v>200</v>
      </c>
      <c r="P936">
        <f t="shared" si="31"/>
        <v>2103</v>
      </c>
    </row>
    <row r="937" spans="1:16" ht="14.5" customHeight="1" x14ac:dyDescent="0.35">
      <c r="A937" s="2" t="s">
        <v>1349</v>
      </c>
      <c r="B937" s="2" t="s">
        <v>1349</v>
      </c>
      <c r="C937" s="2" t="s">
        <v>734</v>
      </c>
      <c r="D937" s="2"/>
      <c r="E937" s="2"/>
      <c r="F937" s="3">
        <v>1298.9000000000001</v>
      </c>
      <c r="G937" s="3">
        <v>100</v>
      </c>
      <c r="H937" s="2" t="s">
        <v>3130</v>
      </c>
      <c r="I937" s="2" t="s">
        <v>3144</v>
      </c>
      <c r="J937" s="2" t="s">
        <v>3160</v>
      </c>
      <c r="K937" s="2" t="s">
        <v>3163</v>
      </c>
      <c r="L937" s="2">
        <v>2009</v>
      </c>
      <c r="M937" s="2" t="s">
        <v>3075</v>
      </c>
      <c r="N937" s="2" t="s">
        <v>3075</v>
      </c>
      <c r="O937" s="19" t="str">
        <f t="shared" si="30"/>
        <v>600</v>
      </c>
      <c r="P937">
        <f t="shared" si="31"/>
        <v>1298.9000000000001</v>
      </c>
    </row>
    <row r="938" spans="1:16" ht="14.5" customHeight="1" x14ac:dyDescent="0.35">
      <c r="A938" s="2" t="s">
        <v>735</v>
      </c>
      <c r="B938" s="2" t="s">
        <v>735</v>
      </c>
      <c r="C938" s="2" t="s">
        <v>736</v>
      </c>
      <c r="D938" s="2"/>
      <c r="E938" s="2"/>
      <c r="F938" s="3">
        <v>4522</v>
      </c>
      <c r="G938" s="3">
        <v>56.9438301636444</v>
      </c>
      <c r="H938" s="2" t="s">
        <v>3130</v>
      </c>
      <c r="I938" s="2" t="s">
        <v>3144</v>
      </c>
      <c r="J938" s="2" t="s">
        <v>3160</v>
      </c>
      <c r="K938" s="2" t="s">
        <v>3163</v>
      </c>
      <c r="L938" s="2">
        <v>2009</v>
      </c>
      <c r="M938" s="2" t="s">
        <v>3075</v>
      </c>
      <c r="N938" s="2" t="s">
        <v>3075</v>
      </c>
      <c r="O938" s="19" t="str">
        <f t="shared" si="30"/>
        <v>600</v>
      </c>
      <c r="P938">
        <f t="shared" si="31"/>
        <v>2574.9999999999995</v>
      </c>
    </row>
    <row r="939" spans="1:16" ht="14.5" customHeight="1" x14ac:dyDescent="0.35">
      <c r="A939" s="2" t="s">
        <v>680</v>
      </c>
      <c r="B939" s="2" t="s">
        <v>680</v>
      </c>
      <c r="C939" s="2" t="s">
        <v>681</v>
      </c>
      <c r="D939" s="2"/>
      <c r="E939" s="2"/>
      <c r="F939" s="3">
        <v>2975</v>
      </c>
      <c r="G939" s="3">
        <v>55</v>
      </c>
      <c r="H939" s="2" t="s">
        <v>3130</v>
      </c>
      <c r="I939" s="2" t="s">
        <v>3144</v>
      </c>
      <c r="J939" s="2" t="s">
        <v>3160</v>
      </c>
      <c r="K939" s="2" t="s">
        <v>3163</v>
      </c>
      <c r="L939" s="2">
        <v>2009</v>
      </c>
      <c r="M939" s="2" t="s">
        <v>3041</v>
      </c>
      <c r="N939" s="2" t="s">
        <v>3095</v>
      </c>
      <c r="O939" s="19" t="str">
        <f t="shared" si="30"/>
        <v>200</v>
      </c>
      <c r="P939">
        <f t="shared" si="31"/>
        <v>1636.25</v>
      </c>
    </row>
    <row r="940" spans="1:16" ht="14.5" customHeight="1" x14ac:dyDescent="0.35">
      <c r="A940" s="2" t="s">
        <v>682</v>
      </c>
      <c r="B940" s="2" t="s">
        <v>682</v>
      </c>
      <c r="C940" s="2" t="s">
        <v>683</v>
      </c>
      <c r="D940" s="2"/>
      <c r="E940" s="2"/>
      <c r="F940" s="3">
        <v>191.877281021898</v>
      </c>
      <c r="G940" s="3">
        <v>100</v>
      </c>
      <c r="H940" s="2" t="s">
        <v>3130</v>
      </c>
      <c r="I940" s="2" t="s">
        <v>3144</v>
      </c>
      <c r="J940" s="2" t="s">
        <v>3160</v>
      </c>
      <c r="K940" s="2" t="s">
        <v>3163</v>
      </c>
      <c r="L940" s="2">
        <v>2009</v>
      </c>
      <c r="M940" s="2" t="s">
        <v>3075</v>
      </c>
      <c r="N940" s="2" t="s">
        <v>3075</v>
      </c>
      <c r="O940" s="19" t="str">
        <f t="shared" si="30"/>
        <v>600</v>
      </c>
      <c r="P940">
        <f t="shared" si="31"/>
        <v>191.87728102189803</v>
      </c>
    </row>
    <row r="941" spans="1:16" ht="14.5" customHeight="1" x14ac:dyDescent="0.35">
      <c r="A941" s="2" t="s">
        <v>684</v>
      </c>
      <c r="B941" s="2" t="s">
        <v>684</v>
      </c>
      <c r="C941" s="2" t="s">
        <v>685</v>
      </c>
      <c r="D941" s="2"/>
      <c r="E941" s="2"/>
      <c r="F941" s="3">
        <v>196</v>
      </c>
      <c r="G941" s="3">
        <v>100</v>
      </c>
      <c r="H941" s="2" t="s">
        <v>3130</v>
      </c>
      <c r="I941" s="2" t="s">
        <v>3144</v>
      </c>
      <c r="J941" s="2" t="s">
        <v>3160</v>
      </c>
      <c r="K941" s="2" t="s">
        <v>3163</v>
      </c>
      <c r="L941" s="2">
        <v>2009</v>
      </c>
      <c r="M941" s="2" t="s">
        <v>3041</v>
      </c>
      <c r="N941" s="2" t="s">
        <v>3095</v>
      </c>
      <c r="O941" s="19" t="str">
        <f t="shared" si="30"/>
        <v>200</v>
      </c>
      <c r="P941">
        <f t="shared" si="31"/>
        <v>196</v>
      </c>
    </row>
    <row r="942" spans="1:16" ht="14.5" customHeight="1" x14ac:dyDescent="0.35">
      <c r="A942" s="2" t="s">
        <v>686</v>
      </c>
      <c r="B942" s="2" t="s">
        <v>686</v>
      </c>
      <c r="C942" s="2" t="s">
        <v>687</v>
      </c>
      <c r="D942" s="2"/>
      <c r="E942" s="2"/>
      <c r="F942" s="3">
        <v>171.78972046139501</v>
      </c>
      <c r="G942" s="3">
        <v>34.045922377027999</v>
      </c>
      <c r="H942" s="2" t="s">
        <v>3136</v>
      </c>
      <c r="I942" s="2" t="s">
        <v>3150</v>
      </c>
      <c r="J942" s="2" t="s">
        <v>3160</v>
      </c>
      <c r="K942" s="2" t="s">
        <v>3163</v>
      </c>
      <c r="L942" s="2">
        <v>2009</v>
      </c>
      <c r="M942" s="2" t="s">
        <v>3041</v>
      </c>
      <c r="N942" s="2" t="s">
        <v>3095</v>
      </c>
      <c r="O942" s="19" t="str">
        <f t="shared" si="30"/>
        <v>200</v>
      </c>
      <c r="P942">
        <f t="shared" si="31"/>
        <v>58.487394879999925</v>
      </c>
    </row>
    <row r="943" spans="1:16" ht="14.5" customHeight="1" x14ac:dyDescent="0.35">
      <c r="A943" s="2" t="s">
        <v>688</v>
      </c>
      <c r="B943" s="2" t="s">
        <v>688</v>
      </c>
      <c r="C943" s="2" t="s">
        <v>689</v>
      </c>
      <c r="D943" s="2"/>
      <c r="E943" s="2"/>
      <c r="F943" s="3">
        <v>72.857142600000003</v>
      </c>
      <c r="G943" s="3">
        <v>100</v>
      </c>
      <c r="H943" s="2" t="s">
        <v>3136</v>
      </c>
      <c r="I943" s="2" t="s">
        <v>3150</v>
      </c>
      <c r="J943" s="2" t="s">
        <v>3160</v>
      </c>
      <c r="K943" s="2" t="s">
        <v>3163</v>
      </c>
      <c r="L943" s="2">
        <v>2009</v>
      </c>
      <c r="M943" s="2" t="s">
        <v>3054</v>
      </c>
      <c r="N943" s="2" t="s">
        <v>3104</v>
      </c>
      <c r="O943" s="19" t="str">
        <f t="shared" si="30"/>
        <v>300</v>
      </c>
      <c r="P943">
        <f t="shared" si="31"/>
        <v>72.857142600000003</v>
      </c>
    </row>
    <row r="944" spans="1:16" ht="14.5" customHeight="1" x14ac:dyDescent="0.35">
      <c r="A944" s="2" t="s">
        <v>690</v>
      </c>
      <c r="B944" s="2" t="s">
        <v>690</v>
      </c>
      <c r="C944" s="2" t="s">
        <v>691</v>
      </c>
      <c r="D944" s="2"/>
      <c r="E944" s="2"/>
      <c r="F944" s="3">
        <v>58</v>
      </c>
      <c r="G944" s="3">
        <v>55</v>
      </c>
      <c r="H944" s="2" t="s">
        <v>3130</v>
      </c>
      <c r="I944" s="2" t="s">
        <v>3144</v>
      </c>
      <c r="J944" s="2" t="s">
        <v>3160</v>
      </c>
      <c r="K944" s="2" t="s">
        <v>3163</v>
      </c>
      <c r="L944" s="2">
        <v>2009</v>
      </c>
      <c r="M944" s="2" t="s">
        <v>3041</v>
      </c>
      <c r="N944" s="2" t="s">
        <v>3095</v>
      </c>
      <c r="O944" s="19" t="str">
        <f t="shared" si="30"/>
        <v>200</v>
      </c>
      <c r="P944">
        <f t="shared" si="31"/>
        <v>31.9</v>
      </c>
    </row>
    <row r="945" spans="1:16" ht="14.5" customHeight="1" x14ac:dyDescent="0.35">
      <c r="A945" s="2" t="s">
        <v>692</v>
      </c>
      <c r="B945" s="2" t="s">
        <v>692</v>
      </c>
      <c r="C945" s="2" t="s">
        <v>693</v>
      </c>
      <c r="D945" s="2"/>
      <c r="E945" s="2"/>
      <c r="F945" s="3">
        <v>611</v>
      </c>
      <c r="G945" s="3">
        <v>55</v>
      </c>
      <c r="H945" s="2" t="s">
        <v>3130</v>
      </c>
      <c r="I945" s="2" t="s">
        <v>3144</v>
      </c>
      <c r="J945" s="2" t="s">
        <v>3160</v>
      </c>
      <c r="K945" s="2" t="s">
        <v>3163</v>
      </c>
      <c r="L945" s="2">
        <v>2009</v>
      </c>
      <c r="M945" s="2" t="s">
        <v>3041</v>
      </c>
      <c r="N945" s="2" t="s">
        <v>3095</v>
      </c>
      <c r="O945" s="19" t="str">
        <f t="shared" si="30"/>
        <v>200</v>
      </c>
      <c r="P945">
        <f t="shared" si="31"/>
        <v>336.05</v>
      </c>
    </row>
    <row r="946" spans="1:16" ht="14.5" customHeight="1" x14ac:dyDescent="0.35">
      <c r="A946" s="2" t="s">
        <v>694</v>
      </c>
      <c r="B946" s="2" t="s">
        <v>694</v>
      </c>
      <c r="C946" s="2" t="s">
        <v>695</v>
      </c>
      <c r="D946" s="2"/>
      <c r="E946" s="2"/>
      <c r="F946" s="3">
        <v>2200</v>
      </c>
      <c r="G946" s="3">
        <v>100</v>
      </c>
      <c r="H946" s="2" t="s">
        <v>3132</v>
      </c>
      <c r="I946" s="2" t="s">
        <v>3146</v>
      </c>
      <c r="J946" s="2" t="s">
        <v>3160</v>
      </c>
      <c r="K946" s="2" t="s">
        <v>3163</v>
      </c>
      <c r="L946" s="2">
        <v>2009</v>
      </c>
      <c r="M946" s="2" t="s">
        <v>3041</v>
      </c>
      <c r="N946" s="2" t="s">
        <v>3095</v>
      </c>
      <c r="O946" s="19" t="str">
        <f t="shared" si="30"/>
        <v>200</v>
      </c>
      <c r="P946">
        <f t="shared" si="31"/>
        <v>2200</v>
      </c>
    </row>
    <row r="947" spans="1:16" ht="14.5" customHeight="1" x14ac:dyDescent="0.35">
      <c r="A947" s="2" t="s">
        <v>1350</v>
      </c>
      <c r="B947" s="2" t="s">
        <v>1350</v>
      </c>
      <c r="C947" s="2" t="s">
        <v>697</v>
      </c>
      <c r="D947" s="2"/>
      <c r="E947" s="2"/>
      <c r="F947" s="3">
        <v>500</v>
      </c>
      <c r="G947" s="3">
        <v>50</v>
      </c>
      <c r="H947" s="2" t="s">
        <v>3132</v>
      </c>
      <c r="I947" s="2" t="s">
        <v>3146</v>
      </c>
      <c r="J947" s="2" t="s">
        <v>3160</v>
      </c>
      <c r="K947" s="2" t="s">
        <v>3163</v>
      </c>
      <c r="L947" s="2">
        <v>2009</v>
      </c>
      <c r="M947" s="2" t="s">
        <v>3041</v>
      </c>
      <c r="N947" s="2" t="s">
        <v>3095</v>
      </c>
      <c r="O947" s="19" t="str">
        <f t="shared" si="30"/>
        <v>200</v>
      </c>
      <c r="P947">
        <f t="shared" si="31"/>
        <v>250</v>
      </c>
    </row>
    <row r="948" spans="1:16" ht="14.5" customHeight="1" x14ac:dyDescent="0.35">
      <c r="A948" s="2" t="s">
        <v>698</v>
      </c>
      <c r="B948" s="2" t="s">
        <v>698</v>
      </c>
      <c r="C948" s="2" t="s">
        <v>699</v>
      </c>
      <c r="D948" s="2"/>
      <c r="E948" s="2"/>
      <c r="F948" s="3">
        <v>425</v>
      </c>
      <c r="G948" s="3">
        <v>100</v>
      </c>
      <c r="H948" s="2" t="s">
        <v>3132</v>
      </c>
      <c r="I948" s="2" t="s">
        <v>3146</v>
      </c>
      <c r="J948" s="2" t="s">
        <v>3160</v>
      </c>
      <c r="K948" s="2" t="s">
        <v>3163</v>
      </c>
      <c r="L948" s="2">
        <v>2009</v>
      </c>
      <c r="M948" s="2" t="s">
        <v>3054</v>
      </c>
      <c r="N948" s="2" t="s">
        <v>3104</v>
      </c>
      <c r="O948" s="19" t="str">
        <f t="shared" si="30"/>
        <v>300</v>
      </c>
      <c r="P948">
        <f t="shared" si="31"/>
        <v>425</v>
      </c>
    </row>
    <row r="949" spans="1:16" ht="14.5" customHeight="1" x14ac:dyDescent="0.35">
      <c r="A949" s="2" t="s">
        <v>700</v>
      </c>
      <c r="B949" s="2" t="s">
        <v>700</v>
      </c>
      <c r="C949" s="2" t="s">
        <v>701</v>
      </c>
      <c r="D949" s="2"/>
      <c r="E949" s="2"/>
      <c r="F949" s="3">
        <v>82.5</v>
      </c>
      <c r="G949" s="3">
        <v>100</v>
      </c>
      <c r="H949" s="2" t="s">
        <v>3132</v>
      </c>
      <c r="I949" s="2" t="s">
        <v>3146</v>
      </c>
      <c r="J949" s="2" t="s">
        <v>3160</v>
      </c>
      <c r="K949" s="2" t="s">
        <v>3163</v>
      </c>
      <c r="L949" s="2">
        <v>2009</v>
      </c>
      <c r="M949" s="2" t="s">
        <v>3054</v>
      </c>
      <c r="N949" s="2" t="s">
        <v>3104</v>
      </c>
      <c r="O949" s="19" t="str">
        <f t="shared" si="30"/>
        <v>300</v>
      </c>
      <c r="P949">
        <f t="shared" si="31"/>
        <v>82.5</v>
      </c>
    </row>
    <row r="950" spans="1:16" ht="14.5" customHeight="1" x14ac:dyDescent="0.35">
      <c r="A950" s="2" t="s">
        <v>702</v>
      </c>
      <c r="B950" s="2" t="s">
        <v>702</v>
      </c>
      <c r="C950" s="2" t="s">
        <v>703</v>
      </c>
      <c r="D950" s="2"/>
      <c r="E950" s="2"/>
      <c r="F950" s="3">
        <v>471.2</v>
      </c>
      <c r="G950" s="3">
        <v>100</v>
      </c>
      <c r="H950" s="2" t="s">
        <v>3132</v>
      </c>
      <c r="I950" s="2" t="s">
        <v>3146</v>
      </c>
      <c r="J950" s="2" t="s">
        <v>3160</v>
      </c>
      <c r="K950" s="2" t="s">
        <v>3163</v>
      </c>
      <c r="L950" s="2">
        <v>2009</v>
      </c>
      <c r="M950" s="2" t="s">
        <v>3058</v>
      </c>
      <c r="N950" s="2" t="s">
        <v>3108</v>
      </c>
      <c r="O950" s="19" t="str">
        <f t="shared" si="30"/>
        <v>300</v>
      </c>
      <c r="P950">
        <f t="shared" si="31"/>
        <v>471.2</v>
      </c>
    </row>
    <row r="951" spans="1:16" ht="14.5" customHeight="1" x14ac:dyDescent="0.35">
      <c r="A951" s="2" t="s">
        <v>704</v>
      </c>
      <c r="B951" s="2" t="s">
        <v>704</v>
      </c>
      <c r="C951" s="2" t="s">
        <v>705</v>
      </c>
      <c r="D951" s="2"/>
      <c r="E951" s="2"/>
      <c r="F951" s="3">
        <v>137</v>
      </c>
      <c r="G951" s="3">
        <v>40</v>
      </c>
      <c r="H951" s="2" t="s">
        <v>3132</v>
      </c>
      <c r="I951" s="2" t="s">
        <v>3146</v>
      </c>
      <c r="J951" s="2" t="s">
        <v>3160</v>
      </c>
      <c r="K951" s="2" t="s">
        <v>3163</v>
      </c>
      <c r="L951" s="2">
        <v>2009</v>
      </c>
      <c r="M951" s="2" t="s">
        <v>3054</v>
      </c>
      <c r="N951" s="2" t="s">
        <v>3104</v>
      </c>
      <c r="O951" s="19" t="str">
        <f t="shared" si="30"/>
        <v>300</v>
      </c>
      <c r="P951">
        <f t="shared" si="31"/>
        <v>54.8</v>
      </c>
    </row>
    <row r="952" spans="1:16" ht="14.5" customHeight="1" x14ac:dyDescent="0.35">
      <c r="A952" s="2" t="s">
        <v>708</v>
      </c>
      <c r="B952" s="2" t="s">
        <v>708</v>
      </c>
      <c r="C952" s="2" t="s">
        <v>709</v>
      </c>
      <c r="D952" s="2"/>
      <c r="E952" s="2"/>
      <c r="F952" s="3">
        <v>269</v>
      </c>
      <c r="G952" s="3">
        <v>100</v>
      </c>
      <c r="H952" s="2" t="s">
        <v>3132</v>
      </c>
      <c r="I952" s="2" t="s">
        <v>3146</v>
      </c>
      <c r="J952" s="2" t="s">
        <v>3160</v>
      </c>
      <c r="K952" s="2" t="s">
        <v>3163</v>
      </c>
      <c r="L952" s="2">
        <v>2009</v>
      </c>
      <c r="M952" s="2" t="s">
        <v>3054</v>
      </c>
      <c r="N952" s="2" t="s">
        <v>3104</v>
      </c>
      <c r="O952" s="19" t="str">
        <f t="shared" si="30"/>
        <v>300</v>
      </c>
      <c r="P952">
        <f t="shared" si="31"/>
        <v>269</v>
      </c>
    </row>
    <row r="953" spans="1:16" ht="14.5" customHeight="1" x14ac:dyDescent="0.35">
      <c r="A953" s="2" t="s">
        <v>710</v>
      </c>
      <c r="B953" s="2" t="s">
        <v>710</v>
      </c>
      <c r="C953" s="2" t="s">
        <v>711</v>
      </c>
      <c r="D953" s="2"/>
      <c r="E953" s="2"/>
      <c r="F953" s="3">
        <v>849</v>
      </c>
      <c r="G953" s="3">
        <v>80</v>
      </c>
      <c r="H953" s="2" t="s">
        <v>3132</v>
      </c>
      <c r="I953" s="2" t="s">
        <v>3146</v>
      </c>
      <c r="J953" s="2" t="s">
        <v>3160</v>
      </c>
      <c r="K953" s="2" t="s">
        <v>3163</v>
      </c>
      <c r="L953" s="2">
        <v>2009</v>
      </c>
      <c r="M953" s="2" t="s">
        <v>3058</v>
      </c>
      <c r="N953" s="2" t="s">
        <v>3108</v>
      </c>
      <c r="O953" s="19" t="str">
        <f t="shared" si="30"/>
        <v>300</v>
      </c>
      <c r="P953">
        <f t="shared" si="31"/>
        <v>679.2</v>
      </c>
    </row>
    <row r="954" spans="1:16" ht="14.5" customHeight="1" x14ac:dyDescent="0.35">
      <c r="A954" s="2" t="s">
        <v>712</v>
      </c>
      <c r="B954" s="2" t="s">
        <v>712</v>
      </c>
      <c r="C954" s="2" t="s">
        <v>713</v>
      </c>
      <c r="D954" s="2"/>
      <c r="E954" s="2"/>
      <c r="F954" s="3">
        <v>359</v>
      </c>
      <c r="G954" s="3">
        <v>100</v>
      </c>
      <c r="H954" s="2" t="s">
        <v>3132</v>
      </c>
      <c r="I954" s="2" t="s">
        <v>3146</v>
      </c>
      <c r="J954" s="2" t="s">
        <v>3160</v>
      </c>
      <c r="K954" s="2" t="s">
        <v>3163</v>
      </c>
      <c r="L954" s="2">
        <v>2009</v>
      </c>
      <c r="M954" s="2" t="s">
        <v>3053</v>
      </c>
      <c r="N954" s="2" t="s">
        <v>3103</v>
      </c>
      <c r="O954" s="19" t="str">
        <f t="shared" si="30"/>
        <v>300</v>
      </c>
      <c r="P954">
        <f t="shared" si="31"/>
        <v>359</v>
      </c>
    </row>
    <row r="955" spans="1:16" ht="14.5" customHeight="1" x14ac:dyDescent="0.35">
      <c r="A955" s="2" t="s">
        <v>714</v>
      </c>
      <c r="B955" s="2" t="s">
        <v>714</v>
      </c>
      <c r="C955" s="2" t="s">
        <v>715</v>
      </c>
      <c r="D955" s="2"/>
      <c r="E955" s="2"/>
      <c r="F955" s="3">
        <v>50</v>
      </c>
      <c r="G955" s="3">
        <v>100</v>
      </c>
      <c r="H955" s="2" t="s">
        <v>3132</v>
      </c>
      <c r="I955" s="2" t="s">
        <v>3146</v>
      </c>
      <c r="J955" s="2" t="s">
        <v>3160</v>
      </c>
      <c r="K955" s="2" t="s">
        <v>3163</v>
      </c>
      <c r="L955" s="2">
        <v>2009</v>
      </c>
      <c r="M955" s="2" t="s">
        <v>3054</v>
      </c>
      <c r="N955" s="2" t="s">
        <v>3104</v>
      </c>
      <c r="O955" s="19" t="str">
        <f t="shared" si="30"/>
        <v>300</v>
      </c>
      <c r="P955">
        <f t="shared" si="31"/>
        <v>50</v>
      </c>
    </row>
    <row r="956" spans="1:16" ht="14.5" customHeight="1" x14ac:dyDescent="0.35">
      <c r="A956" s="2" t="s">
        <v>716</v>
      </c>
      <c r="B956" s="2" t="s">
        <v>716</v>
      </c>
      <c r="C956" s="2" t="s">
        <v>717</v>
      </c>
      <c r="D956" s="2"/>
      <c r="E956" s="2"/>
      <c r="F956" s="3">
        <v>315</v>
      </c>
      <c r="G956" s="3">
        <v>100</v>
      </c>
      <c r="H956" s="2" t="s">
        <v>3132</v>
      </c>
      <c r="I956" s="2" t="s">
        <v>3146</v>
      </c>
      <c r="J956" s="2" t="s">
        <v>3160</v>
      </c>
      <c r="K956" s="2" t="s">
        <v>3163</v>
      </c>
      <c r="L956" s="2">
        <v>2009</v>
      </c>
      <c r="M956" s="2" t="s">
        <v>3053</v>
      </c>
      <c r="N956" s="2" t="s">
        <v>3103</v>
      </c>
      <c r="O956" s="19" t="str">
        <f t="shared" si="30"/>
        <v>300</v>
      </c>
      <c r="P956">
        <f t="shared" si="31"/>
        <v>315</v>
      </c>
    </row>
    <row r="957" spans="1:16" ht="14.5" customHeight="1" x14ac:dyDescent="0.35">
      <c r="A957" s="2" t="s">
        <v>1351</v>
      </c>
      <c r="B957" s="2" t="s">
        <v>1351</v>
      </c>
      <c r="C957" s="2" t="s">
        <v>1352</v>
      </c>
      <c r="D957" s="2"/>
      <c r="E957" s="2"/>
      <c r="F957" s="3">
        <v>97</v>
      </c>
      <c r="G957" s="3">
        <v>100</v>
      </c>
      <c r="H957" s="2" t="s">
        <v>3139</v>
      </c>
      <c r="I957" s="2" t="s">
        <v>3153</v>
      </c>
      <c r="J957" s="2" t="s">
        <v>3160</v>
      </c>
      <c r="K957" s="2" t="s">
        <v>3163</v>
      </c>
      <c r="L957" s="2">
        <v>2009</v>
      </c>
      <c r="M957" s="2" t="s">
        <v>3054</v>
      </c>
      <c r="N957" s="2" t="s">
        <v>3104</v>
      </c>
      <c r="O957" s="19" t="str">
        <f t="shared" si="30"/>
        <v>300</v>
      </c>
      <c r="P957">
        <f t="shared" si="31"/>
        <v>97</v>
      </c>
    </row>
    <row r="958" spans="1:16" ht="14.5" customHeight="1" x14ac:dyDescent="0.35">
      <c r="A958" s="2" t="s">
        <v>718</v>
      </c>
      <c r="B958" s="2" t="s">
        <v>718</v>
      </c>
      <c r="C958" s="2" t="s">
        <v>1353</v>
      </c>
      <c r="D958" s="2"/>
      <c r="E958" s="2"/>
      <c r="F958" s="3">
        <v>6020.5479999999998</v>
      </c>
      <c r="G958" s="3">
        <v>55</v>
      </c>
      <c r="H958" s="2" t="s">
        <v>3139</v>
      </c>
      <c r="I958" s="2" t="s">
        <v>3153</v>
      </c>
      <c r="J958" s="2" t="s">
        <v>3160</v>
      </c>
      <c r="K958" s="2" t="s">
        <v>3163</v>
      </c>
      <c r="L958" s="2">
        <v>2009</v>
      </c>
      <c r="M958" s="2" t="s">
        <v>3041</v>
      </c>
      <c r="N958" s="2" t="s">
        <v>3095</v>
      </c>
      <c r="O958" s="19" t="str">
        <f t="shared" si="30"/>
        <v>200</v>
      </c>
      <c r="P958">
        <f t="shared" si="31"/>
        <v>3311.3014000000003</v>
      </c>
    </row>
    <row r="959" spans="1:16" ht="14.5" customHeight="1" x14ac:dyDescent="0.35">
      <c r="A959" s="2" t="s">
        <v>1354</v>
      </c>
      <c r="B959" s="2" t="s">
        <v>1354</v>
      </c>
      <c r="C959" s="2" t="s">
        <v>721</v>
      </c>
      <c r="D959" s="2"/>
      <c r="E959" s="2"/>
      <c r="F959" s="3">
        <v>1258.7496329165499</v>
      </c>
      <c r="G959" s="3">
        <v>65.337032512640803</v>
      </c>
      <c r="H959" s="2" t="s">
        <v>3139</v>
      </c>
      <c r="I959" s="2" t="s">
        <v>3153</v>
      </c>
      <c r="J959" s="2" t="s">
        <v>3160</v>
      </c>
      <c r="K959" s="2" t="s">
        <v>3163</v>
      </c>
      <c r="L959" s="2">
        <v>2009</v>
      </c>
      <c r="M959" s="2" t="s">
        <v>3041</v>
      </c>
      <c r="N959" s="2" t="s">
        <v>3095</v>
      </c>
      <c r="O959" s="19" t="str">
        <f t="shared" si="30"/>
        <v>200</v>
      </c>
      <c r="P959">
        <f t="shared" si="31"/>
        <v>822.42965691143297</v>
      </c>
    </row>
    <row r="960" spans="1:16" ht="14.5" customHeight="1" x14ac:dyDescent="0.35">
      <c r="A960" s="2" t="s">
        <v>1075</v>
      </c>
      <c r="B960" s="2" t="s">
        <v>1075</v>
      </c>
      <c r="C960" s="2" t="s">
        <v>1076</v>
      </c>
      <c r="D960" s="2"/>
      <c r="E960" s="2"/>
      <c r="F960" s="3">
        <v>5145</v>
      </c>
      <c r="G960" s="3">
        <v>48</v>
      </c>
      <c r="H960" s="2" t="s">
        <v>3139</v>
      </c>
      <c r="I960" s="2" t="s">
        <v>3153</v>
      </c>
      <c r="J960" s="2" t="s">
        <v>3159</v>
      </c>
      <c r="K960" s="2" t="s">
        <v>3164</v>
      </c>
      <c r="L960" s="2">
        <v>2009</v>
      </c>
      <c r="M960" s="2" t="s">
        <v>3059</v>
      </c>
      <c r="N960" s="2" t="s">
        <v>3109</v>
      </c>
      <c r="O960" s="19" t="str">
        <f t="shared" si="30"/>
        <v>400</v>
      </c>
      <c r="P960">
        <f t="shared" si="31"/>
        <v>2469.6</v>
      </c>
    </row>
    <row r="961" spans="1:16" ht="14.5" customHeight="1" x14ac:dyDescent="0.35">
      <c r="A961" s="2" t="s">
        <v>1077</v>
      </c>
      <c r="B961" s="2" t="s">
        <v>1077</v>
      </c>
      <c r="C961" s="2" t="s">
        <v>1078</v>
      </c>
      <c r="D961" s="2"/>
      <c r="E961" s="2"/>
      <c r="F961" s="3">
        <v>322</v>
      </c>
      <c r="G961" s="3">
        <v>25</v>
      </c>
      <c r="H961" s="2" t="s">
        <v>3139</v>
      </c>
      <c r="I961" s="2" t="s">
        <v>3153</v>
      </c>
      <c r="J961" s="2" t="s">
        <v>3159</v>
      </c>
      <c r="K961" s="2" t="s">
        <v>3164</v>
      </c>
      <c r="L961" s="2">
        <v>2009</v>
      </c>
      <c r="M961" s="2" t="s">
        <v>3059</v>
      </c>
      <c r="N961" s="2" t="s">
        <v>3109</v>
      </c>
      <c r="O961" s="19" t="str">
        <f t="shared" si="30"/>
        <v>400</v>
      </c>
      <c r="P961">
        <f t="shared" si="31"/>
        <v>80.5</v>
      </c>
    </row>
    <row r="962" spans="1:16" ht="14.5" customHeight="1" x14ac:dyDescent="0.35">
      <c r="A962" s="2" t="s">
        <v>1081</v>
      </c>
      <c r="B962" s="2" t="s">
        <v>1081</v>
      </c>
      <c r="C962" s="2" t="s">
        <v>1082</v>
      </c>
      <c r="D962" s="2"/>
      <c r="E962" s="2"/>
      <c r="F962" s="3">
        <v>437.07</v>
      </c>
      <c r="G962" s="3">
        <v>10</v>
      </c>
      <c r="H962" s="2" t="s">
        <v>3132</v>
      </c>
      <c r="I962" s="2" t="s">
        <v>3146</v>
      </c>
      <c r="J962" s="2" t="s">
        <v>3159</v>
      </c>
      <c r="K962" s="2" t="s">
        <v>3164</v>
      </c>
      <c r="L962" s="2">
        <v>2009</v>
      </c>
      <c r="M962" s="2" t="s">
        <v>3054</v>
      </c>
      <c r="N962" s="2" t="s">
        <v>3104</v>
      </c>
      <c r="O962" s="19" t="str">
        <f t="shared" si="30"/>
        <v>300</v>
      </c>
      <c r="P962">
        <f t="shared" si="31"/>
        <v>43.707000000000001</v>
      </c>
    </row>
    <row r="963" spans="1:16" ht="14.5" customHeight="1" x14ac:dyDescent="0.35">
      <c r="A963" s="2" t="s">
        <v>1083</v>
      </c>
      <c r="B963" s="2" t="s">
        <v>1083</v>
      </c>
      <c r="C963" s="2" t="s">
        <v>1084</v>
      </c>
      <c r="D963" s="2"/>
      <c r="E963" s="2"/>
      <c r="F963" s="3">
        <v>21613.62</v>
      </c>
      <c r="G963" s="3">
        <v>0.8</v>
      </c>
      <c r="H963" s="2" t="s">
        <v>3132</v>
      </c>
      <c r="I963" s="2" t="s">
        <v>3146</v>
      </c>
      <c r="J963" s="2" t="s">
        <v>3159</v>
      </c>
      <c r="K963" s="2" t="s">
        <v>3164</v>
      </c>
      <c r="L963" s="2">
        <v>2009</v>
      </c>
      <c r="M963" s="2" t="s">
        <v>3059</v>
      </c>
      <c r="N963" s="2" t="s">
        <v>3109</v>
      </c>
      <c r="O963" s="19" t="str">
        <f t="shared" ref="O963:O1026" si="32">LEFT(N963,1) &amp; "00"</f>
        <v>400</v>
      </c>
      <c r="P963">
        <f t="shared" si="31"/>
        <v>172.90896000000001</v>
      </c>
    </row>
    <row r="964" spans="1:16" ht="14.5" customHeight="1" x14ac:dyDescent="0.35">
      <c r="A964" s="2" t="s">
        <v>1085</v>
      </c>
      <c r="B964" s="2" t="s">
        <v>1085</v>
      </c>
      <c r="C964" s="2" t="s">
        <v>1086</v>
      </c>
      <c r="D964" s="2"/>
      <c r="E964" s="2"/>
      <c r="F964" s="3">
        <v>8079.88</v>
      </c>
      <c r="G964" s="3">
        <v>1</v>
      </c>
      <c r="H964" s="2" t="s">
        <v>3132</v>
      </c>
      <c r="I964" s="2" t="s">
        <v>3146</v>
      </c>
      <c r="J964" s="2" t="s">
        <v>3159</v>
      </c>
      <c r="K964" s="2" t="s">
        <v>3164</v>
      </c>
      <c r="L964" s="2">
        <v>2009</v>
      </c>
      <c r="M964" s="2" t="s">
        <v>3059</v>
      </c>
      <c r="N964" s="2" t="s">
        <v>3109</v>
      </c>
      <c r="O964" s="19" t="str">
        <f t="shared" si="32"/>
        <v>400</v>
      </c>
      <c r="P964">
        <f t="shared" si="31"/>
        <v>80.7988</v>
      </c>
    </row>
    <row r="965" spans="1:16" ht="14.5" customHeight="1" x14ac:dyDescent="0.35">
      <c r="A965" s="2" t="s">
        <v>1087</v>
      </c>
      <c r="B965" s="2" t="s">
        <v>1087</v>
      </c>
      <c r="C965" s="2" t="s">
        <v>1088</v>
      </c>
      <c r="D965" s="2"/>
      <c r="E965" s="2"/>
      <c r="F965" s="3">
        <v>3230.5</v>
      </c>
      <c r="G965" s="3">
        <v>0.8</v>
      </c>
      <c r="H965" s="2" t="s">
        <v>3132</v>
      </c>
      <c r="I965" s="2" t="s">
        <v>3146</v>
      </c>
      <c r="J965" s="2" t="s">
        <v>3159</v>
      </c>
      <c r="K965" s="2" t="s">
        <v>3164</v>
      </c>
      <c r="L965" s="2">
        <v>2009</v>
      </c>
      <c r="M965" s="2" t="s">
        <v>3059</v>
      </c>
      <c r="N965" s="2" t="s">
        <v>3109</v>
      </c>
      <c r="O965" s="19" t="str">
        <f t="shared" si="32"/>
        <v>400</v>
      </c>
      <c r="P965">
        <f t="shared" si="31"/>
        <v>25.844000000000001</v>
      </c>
    </row>
    <row r="966" spans="1:16" ht="14.5" customHeight="1" x14ac:dyDescent="0.35">
      <c r="A966" s="2" t="s">
        <v>1090</v>
      </c>
      <c r="B966" s="2" t="s">
        <v>1090</v>
      </c>
      <c r="C966" s="2" t="s">
        <v>1091</v>
      </c>
      <c r="D966" s="2"/>
      <c r="E966" s="2"/>
      <c r="F966" s="3">
        <v>2323</v>
      </c>
      <c r="G966" s="3">
        <v>1</v>
      </c>
      <c r="H966" s="2" t="s">
        <v>3132</v>
      </c>
      <c r="I966" s="2" t="s">
        <v>3146</v>
      </c>
      <c r="J966" s="2" t="s">
        <v>3159</v>
      </c>
      <c r="K966" s="2" t="s">
        <v>3164</v>
      </c>
      <c r="L966" s="2">
        <v>2009</v>
      </c>
      <c r="M966" s="2" t="s">
        <v>3059</v>
      </c>
      <c r="N966" s="2" t="s">
        <v>3109</v>
      </c>
      <c r="O966" s="19" t="str">
        <f t="shared" si="32"/>
        <v>400</v>
      </c>
      <c r="P966">
        <f t="shared" si="31"/>
        <v>23.23</v>
      </c>
    </row>
    <row r="967" spans="1:16" ht="14.5" customHeight="1" x14ac:dyDescent="0.35">
      <c r="A967" s="2" t="s">
        <v>1092</v>
      </c>
      <c r="B967" s="2" t="s">
        <v>1092</v>
      </c>
      <c r="C967" s="2" t="s">
        <v>1093</v>
      </c>
      <c r="D967" s="2"/>
      <c r="E967" s="2"/>
      <c r="F967" s="3">
        <v>601.61</v>
      </c>
      <c r="G967" s="3">
        <v>0.8</v>
      </c>
      <c r="H967" s="2" t="s">
        <v>3132</v>
      </c>
      <c r="I967" s="2" t="s">
        <v>3146</v>
      </c>
      <c r="J967" s="2" t="s">
        <v>3159</v>
      </c>
      <c r="K967" s="2" t="s">
        <v>3164</v>
      </c>
      <c r="L967" s="2">
        <v>2009</v>
      </c>
      <c r="M967" s="2" t="s">
        <v>3059</v>
      </c>
      <c r="N967" s="2" t="s">
        <v>3109</v>
      </c>
      <c r="O967" s="19" t="str">
        <f t="shared" si="32"/>
        <v>400</v>
      </c>
      <c r="P967">
        <f t="shared" si="31"/>
        <v>4.8128799999999998</v>
      </c>
    </row>
    <row r="968" spans="1:16" ht="14.5" customHeight="1" x14ac:dyDescent="0.35">
      <c r="A968" s="2" t="s">
        <v>1094</v>
      </c>
      <c r="B968" s="2" t="s">
        <v>1094</v>
      </c>
      <c r="C968" s="2" t="s">
        <v>1095</v>
      </c>
      <c r="D968" s="2"/>
      <c r="E968" s="2"/>
      <c r="F968" s="3">
        <v>4000</v>
      </c>
      <c r="G968" s="3">
        <v>1</v>
      </c>
      <c r="H968" s="2" t="s">
        <v>3132</v>
      </c>
      <c r="I968" s="2" t="s">
        <v>3146</v>
      </c>
      <c r="J968" s="2" t="s">
        <v>3159</v>
      </c>
      <c r="K968" s="2" t="s">
        <v>3164</v>
      </c>
      <c r="L968" s="2">
        <v>2009</v>
      </c>
      <c r="M968" s="2" t="s">
        <v>3059</v>
      </c>
      <c r="N968" s="2" t="s">
        <v>3109</v>
      </c>
      <c r="O968" s="19" t="str">
        <f t="shared" si="32"/>
        <v>400</v>
      </c>
      <c r="P968">
        <f t="shared" si="31"/>
        <v>40</v>
      </c>
    </row>
    <row r="969" spans="1:16" ht="14.5" customHeight="1" x14ac:dyDescent="0.35">
      <c r="A969" s="2" t="s">
        <v>1355</v>
      </c>
      <c r="B969" s="2" t="s">
        <v>1355</v>
      </c>
      <c r="C969" s="2" t="s">
        <v>1356</v>
      </c>
      <c r="D969" s="2"/>
      <c r="E969" s="2"/>
      <c r="F969" s="3">
        <v>647</v>
      </c>
      <c r="G969" s="3">
        <v>100</v>
      </c>
      <c r="H969" s="2" t="s">
        <v>3136</v>
      </c>
      <c r="I969" s="2" t="s">
        <v>3150</v>
      </c>
      <c r="J969" s="2" t="s">
        <v>3159</v>
      </c>
      <c r="K969" s="2" t="s">
        <v>3164</v>
      </c>
      <c r="L969" s="2">
        <v>2009</v>
      </c>
      <c r="M969" s="2" t="s">
        <v>3041</v>
      </c>
      <c r="N969" s="2" t="s">
        <v>3095</v>
      </c>
      <c r="O969" s="19" t="str">
        <f t="shared" si="32"/>
        <v>200</v>
      </c>
      <c r="P969">
        <f t="shared" si="31"/>
        <v>647</v>
      </c>
    </row>
    <row r="970" spans="1:16" ht="14.5" customHeight="1" x14ac:dyDescent="0.35">
      <c r="A970" s="2" t="s">
        <v>1096</v>
      </c>
      <c r="B970" s="2" t="s">
        <v>1096</v>
      </c>
      <c r="C970" s="2" t="s">
        <v>1097</v>
      </c>
      <c r="D970" s="2"/>
      <c r="E970" s="2"/>
      <c r="F970" s="3">
        <v>1136.33</v>
      </c>
      <c r="G970" s="3">
        <v>1</v>
      </c>
      <c r="H970" s="2" t="s">
        <v>3130</v>
      </c>
      <c r="I970" s="2" t="s">
        <v>3144</v>
      </c>
      <c r="J970" s="2" t="s">
        <v>3159</v>
      </c>
      <c r="K970" s="2" t="s">
        <v>3164</v>
      </c>
      <c r="L970" s="2">
        <v>2009</v>
      </c>
      <c r="M970" s="2" t="s">
        <v>3059</v>
      </c>
      <c r="N970" s="2" t="s">
        <v>3109</v>
      </c>
      <c r="O970" s="19" t="str">
        <f t="shared" si="32"/>
        <v>400</v>
      </c>
      <c r="P970">
        <f t="shared" si="31"/>
        <v>11.363299999999999</v>
      </c>
    </row>
    <row r="971" spans="1:16" ht="14.5" customHeight="1" x14ac:dyDescent="0.35">
      <c r="A971" s="2" t="s">
        <v>1098</v>
      </c>
      <c r="B971" s="2" t="s">
        <v>1098</v>
      </c>
      <c r="C971" s="2" t="s">
        <v>1099</v>
      </c>
      <c r="D971" s="2"/>
      <c r="E971" s="2"/>
      <c r="F971" s="3">
        <v>19480</v>
      </c>
      <c r="G971" s="3">
        <v>100</v>
      </c>
      <c r="H971" s="2" t="s">
        <v>3130</v>
      </c>
      <c r="I971" s="2" t="s">
        <v>3144</v>
      </c>
      <c r="J971" s="2" t="s">
        <v>3159</v>
      </c>
      <c r="K971" s="2" t="s">
        <v>3164</v>
      </c>
      <c r="L971" s="2">
        <v>2009</v>
      </c>
      <c r="M971" s="2" t="s">
        <v>3059</v>
      </c>
      <c r="N971" s="2" t="s">
        <v>3109</v>
      </c>
      <c r="O971" s="19" t="str">
        <f t="shared" si="32"/>
        <v>400</v>
      </c>
      <c r="P971">
        <f t="shared" si="31"/>
        <v>19480</v>
      </c>
    </row>
    <row r="972" spans="1:16" ht="14.5" customHeight="1" x14ac:dyDescent="0.35">
      <c r="A972" s="2" t="s">
        <v>1357</v>
      </c>
      <c r="B972" s="2" t="s">
        <v>1357</v>
      </c>
      <c r="C972" s="2" t="s">
        <v>1358</v>
      </c>
      <c r="D972" s="2"/>
      <c r="E972" s="2"/>
      <c r="F972" s="3">
        <v>5800</v>
      </c>
      <c r="G972" s="3">
        <v>100</v>
      </c>
      <c r="H972" s="2" t="s">
        <v>3130</v>
      </c>
      <c r="I972" s="2" t="s">
        <v>3144</v>
      </c>
      <c r="J972" s="2" t="s">
        <v>3159</v>
      </c>
      <c r="K972" s="2" t="s">
        <v>3164</v>
      </c>
      <c r="L972" s="2">
        <v>2009</v>
      </c>
      <c r="M972" s="2" t="s">
        <v>3059</v>
      </c>
      <c r="N972" s="2" t="s">
        <v>3109</v>
      </c>
      <c r="O972" s="19" t="str">
        <f t="shared" si="32"/>
        <v>400</v>
      </c>
      <c r="P972">
        <f t="shared" si="31"/>
        <v>5800</v>
      </c>
    </row>
    <row r="973" spans="1:16" ht="14.5" customHeight="1" x14ac:dyDescent="0.35">
      <c r="A973" s="2" t="s">
        <v>1100</v>
      </c>
      <c r="B973" s="2" t="s">
        <v>1100</v>
      </c>
      <c r="C973" s="2" t="s">
        <v>1101</v>
      </c>
      <c r="D973" s="2"/>
      <c r="E973" s="2"/>
      <c r="F973" s="3">
        <v>75</v>
      </c>
      <c r="G973" s="3">
        <v>100</v>
      </c>
      <c r="H973" s="2" t="s">
        <v>3136</v>
      </c>
      <c r="I973" s="2" t="s">
        <v>3150</v>
      </c>
      <c r="J973" s="2" t="s">
        <v>3159</v>
      </c>
      <c r="K973" s="2" t="s">
        <v>3164</v>
      </c>
      <c r="L973" s="2">
        <v>2009</v>
      </c>
      <c r="M973" s="2" t="s">
        <v>3041</v>
      </c>
      <c r="N973" s="2" t="s">
        <v>3095</v>
      </c>
      <c r="O973" s="19" t="str">
        <f t="shared" si="32"/>
        <v>200</v>
      </c>
      <c r="P973">
        <f t="shared" si="31"/>
        <v>75</v>
      </c>
    </row>
    <row r="974" spans="1:16" ht="14.5" customHeight="1" x14ac:dyDescent="0.35">
      <c r="A974" s="2" t="s">
        <v>1102</v>
      </c>
      <c r="B974" s="2" t="s">
        <v>1102</v>
      </c>
      <c r="C974" s="2" t="s">
        <v>1103</v>
      </c>
      <c r="D974" s="2"/>
      <c r="E974" s="2"/>
      <c r="F974" s="3">
        <v>1038.92</v>
      </c>
      <c r="G974" s="3">
        <v>3</v>
      </c>
      <c r="H974" s="2" t="s">
        <v>3130</v>
      </c>
      <c r="I974" s="2" t="s">
        <v>3144</v>
      </c>
      <c r="J974" s="2" t="s">
        <v>3159</v>
      </c>
      <c r="K974" s="2" t="s">
        <v>3164</v>
      </c>
      <c r="L974" s="2">
        <v>2009</v>
      </c>
      <c r="M974" s="2" t="s">
        <v>3059</v>
      </c>
      <c r="N974" s="2" t="s">
        <v>3109</v>
      </c>
      <c r="O974" s="19" t="str">
        <f t="shared" si="32"/>
        <v>400</v>
      </c>
      <c r="P974">
        <f t="shared" si="31"/>
        <v>31.167600000000004</v>
      </c>
    </row>
    <row r="975" spans="1:16" ht="14.5" customHeight="1" x14ac:dyDescent="0.35">
      <c r="A975" s="2" t="s">
        <v>1104</v>
      </c>
      <c r="B975" s="2" t="s">
        <v>1104</v>
      </c>
      <c r="C975" s="2" t="s">
        <v>1105</v>
      </c>
      <c r="D975" s="2"/>
      <c r="E975" s="2"/>
      <c r="F975" s="3">
        <v>1581.14</v>
      </c>
      <c r="G975" s="3">
        <v>12</v>
      </c>
      <c r="H975" s="2" t="s">
        <v>3130</v>
      </c>
      <c r="I975" s="2" t="s">
        <v>3144</v>
      </c>
      <c r="J975" s="2" t="s">
        <v>3159</v>
      </c>
      <c r="K975" s="2" t="s">
        <v>3164</v>
      </c>
      <c r="L975" s="2">
        <v>2009</v>
      </c>
      <c r="M975" s="2" t="s">
        <v>3059</v>
      </c>
      <c r="N975" s="2" t="s">
        <v>3109</v>
      </c>
      <c r="O975" s="19" t="str">
        <f t="shared" si="32"/>
        <v>400</v>
      </c>
      <c r="P975">
        <f t="shared" si="31"/>
        <v>189.73680000000002</v>
      </c>
    </row>
    <row r="976" spans="1:16" ht="14.5" customHeight="1" x14ac:dyDescent="0.35">
      <c r="A976" s="2" t="s">
        <v>1106</v>
      </c>
      <c r="B976" s="2" t="s">
        <v>1106</v>
      </c>
      <c r="C976" s="2" t="s">
        <v>1107</v>
      </c>
      <c r="D976" s="2"/>
      <c r="E976" s="2"/>
      <c r="F976" s="3">
        <v>180</v>
      </c>
      <c r="G976" s="3">
        <v>100</v>
      </c>
      <c r="H976" s="2" t="s">
        <v>3130</v>
      </c>
      <c r="I976" s="2" t="s">
        <v>3144</v>
      </c>
      <c r="J976" s="2" t="s">
        <v>3159</v>
      </c>
      <c r="K976" s="2" t="s">
        <v>3164</v>
      </c>
      <c r="L976" s="2">
        <v>2009</v>
      </c>
      <c r="M976" s="2" t="s">
        <v>3059</v>
      </c>
      <c r="N976" s="2" t="s">
        <v>3109</v>
      </c>
      <c r="O976" s="19" t="str">
        <f t="shared" si="32"/>
        <v>400</v>
      </c>
      <c r="P976">
        <f t="shared" si="31"/>
        <v>180</v>
      </c>
    </row>
    <row r="977" spans="1:16" ht="14.5" customHeight="1" x14ac:dyDescent="0.35">
      <c r="A977" s="2" t="s">
        <v>1108</v>
      </c>
      <c r="B977" s="2" t="s">
        <v>1108</v>
      </c>
      <c r="C977" s="2" t="s">
        <v>1109</v>
      </c>
      <c r="D977" s="2"/>
      <c r="E977" s="2"/>
      <c r="F977" s="3">
        <v>97.56</v>
      </c>
      <c r="G977" s="3">
        <v>59</v>
      </c>
      <c r="H977" s="2" t="s">
        <v>3130</v>
      </c>
      <c r="I977" s="2" t="s">
        <v>3144</v>
      </c>
      <c r="J977" s="2" t="s">
        <v>3159</v>
      </c>
      <c r="K977" s="2" t="s">
        <v>3164</v>
      </c>
      <c r="L977" s="2">
        <v>2009</v>
      </c>
      <c r="M977" s="2" t="s">
        <v>3059</v>
      </c>
      <c r="N977" s="2" t="s">
        <v>3109</v>
      </c>
      <c r="O977" s="19" t="str">
        <f t="shared" si="32"/>
        <v>400</v>
      </c>
      <c r="P977">
        <f t="shared" si="31"/>
        <v>57.560400000000001</v>
      </c>
    </row>
    <row r="978" spans="1:16" ht="14.5" customHeight="1" x14ac:dyDescent="0.35">
      <c r="A978" s="2" t="s">
        <v>1110</v>
      </c>
      <c r="B978" s="2" t="s">
        <v>1110</v>
      </c>
      <c r="C978" s="2" t="s">
        <v>1111</v>
      </c>
      <c r="D978" s="2"/>
      <c r="E978" s="2"/>
      <c r="F978" s="3">
        <v>602.94000000000005</v>
      </c>
      <c r="G978" s="3">
        <v>17</v>
      </c>
      <c r="H978" s="2" t="s">
        <v>3136</v>
      </c>
      <c r="I978" s="2" t="s">
        <v>3150</v>
      </c>
      <c r="J978" s="2" t="s">
        <v>3159</v>
      </c>
      <c r="K978" s="2" t="s">
        <v>3164</v>
      </c>
      <c r="L978" s="2">
        <v>2009</v>
      </c>
      <c r="M978" s="2" t="s">
        <v>3041</v>
      </c>
      <c r="N978" s="2" t="s">
        <v>3095</v>
      </c>
      <c r="O978" s="19" t="str">
        <f t="shared" si="32"/>
        <v>200</v>
      </c>
      <c r="P978">
        <f t="shared" si="31"/>
        <v>102.49980000000001</v>
      </c>
    </row>
    <row r="979" spans="1:16" ht="14.5" customHeight="1" x14ac:dyDescent="0.35">
      <c r="A979" s="2" t="s">
        <v>977</v>
      </c>
      <c r="B979" s="2" t="s">
        <v>977</v>
      </c>
      <c r="C979" s="2" t="s">
        <v>978</v>
      </c>
      <c r="D979" s="2"/>
      <c r="E979" s="2"/>
      <c r="F979" s="3">
        <v>670.56</v>
      </c>
      <c r="G979" s="3">
        <v>73.7</v>
      </c>
      <c r="H979" s="2" t="s">
        <v>3130</v>
      </c>
      <c r="I979" s="2" t="s">
        <v>3144</v>
      </c>
      <c r="J979" s="2" t="s">
        <v>3159</v>
      </c>
      <c r="K979" s="2" t="s">
        <v>3164</v>
      </c>
      <c r="L979" s="2">
        <v>2009</v>
      </c>
      <c r="M979" s="2" t="s">
        <v>3059</v>
      </c>
      <c r="N979" s="2" t="s">
        <v>3109</v>
      </c>
      <c r="O979" s="19" t="str">
        <f t="shared" si="32"/>
        <v>400</v>
      </c>
      <c r="P979">
        <f t="shared" si="31"/>
        <v>494.20272</v>
      </c>
    </row>
    <row r="980" spans="1:16" ht="14.5" customHeight="1" x14ac:dyDescent="0.35">
      <c r="A980" s="2" t="s">
        <v>977</v>
      </c>
      <c r="B980" s="2" t="s">
        <v>977</v>
      </c>
      <c r="C980" s="2" t="s">
        <v>979</v>
      </c>
      <c r="D980" s="2"/>
      <c r="E980" s="2"/>
      <c r="F980" s="3">
        <v>670.56</v>
      </c>
      <c r="G980" s="3">
        <v>73.7</v>
      </c>
      <c r="H980" s="2" t="s">
        <v>3130</v>
      </c>
      <c r="I980" s="2" t="s">
        <v>3144</v>
      </c>
      <c r="J980" s="2" t="s">
        <v>3159</v>
      </c>
      <c r="K980" s="2" t="s">
        <v>3164</v>
      </c>
      <c r="L980" s="2">
        <v>2009</v>
      </c>
      <c r="M980" s="2" t="s">
        <v>3059</v>
      </c>
      <c r="N980" s="2" t="s">
        <v>3109</v>
      </c>
      <c r="O980" s="19" t="str">
        <f t="shared" si="32"/>
        <v>400</v>
      </c>
      <c r="P980">
        <f t="shared" si="31"/>
        <v>494.20272</v>
      </c>
    </row>
    <row r="981" spans="1:16" ht="14.5" customHeight="1" x14ac:dyDescent="0.35">
      <c r="A981" s="2" t="s">
        <v>981</v>
      </c>
      <c r="B981" s="2" t="s">
        <v>981</v>
      </c>
      <c r="C981" s="2" t="s">
        <v>982</v>
      </c>
      <c r="D981" s="2"/>
      <c r="E981" s="2"/>
      <c r="F981" s="3">
        <v>213.8</v>
      </c>
      <c r="G981" s="3">
        <v>34</v>
      </c>
      <c r="H981" s="2" t="s">
        <v>3132</v>
      </c>
      <c r="I981" s="2" t="s">
        <v>3146</v>
      </c>
      <c r="J981" s="2" t="s">
        <v>3159</v>
      </c>
      <c r="K981" s="2" t="s">
        <v>3164</v>
      </c>
      <c r="L981" s="2">
        <v>2009</v>
      </c>
      <c r="M981" s="2" t="s">
        <v>3059</v>
      </c>
      <c r="N981" s="2" t="s">
        <v>3109</v>
      </c>
      <c r="O981" s="19" t="str">
        <f t="shared" si="32"/>
        <v>400</v>
      </c>
      <c r="P981">
        <f t="shared" si="31"/>
        <v>72.692000000000007</v>
      </c>
    </row>
    <row r="982" spans="1:16" ht="14.5" customHeight="1" x14ac:dyDescent="0.35">
      <c r="A982" s="2" t="s">
        <v>983</v>
      </c>
      <c r="B982" s="2" t="s">
        <v>983</v>
      </c>
      <c r="C982" s="2" t="s">
        <v>984</v>
      </c>
      <c r="D982" s="2"/>
      <c r="E982" s="2"/>
      <c r="F982" s="3">
        <v>296.57</v>
      </c>
      <c r="G982" s="3">
        <v>50</v>
      </c>
      <c r="H982" s="2" t="s">
        <v>3132</v>
      </c>
      <c r="I982" s="2" t="s">
        <v>3146</v>
      </c>
      <c r="J982" s="2" t="s">
        <v>3159</v>
      </c>
      <c r="K982" s="2" t="s">
        <v>3164</v>
      </c>
      <c r="L982" s="2">
        <v>2009</v>
      </c>
      <c r="M982" s="2" t="s">
        <v>3059</v>
      </c>
      <c r="N982" s="2" t="s">
        <v>3109</v>
      </c>
      <c r="O982" s="19" t="str">
        <f t="shared" si="32"/>
        <v>400</v>
      </c>
      <c r="P982">
        <f t="shared" si="31"/>
        <v>148.285</v>
      </c>
    </row>
    <row r="983" spans="1:16" ht="14.5" customHeight="1" x14ac:dyDescent="0.35">
      <c r="A983" s="2" t="s">
        <v>985</v>
      </c>
      <c r="B983" s="2" t="s">
        <v>985</v>
      </c>
      <c r="C983" s="2" t="s">
        <v>986</v>
      </c>
      <c r="D983" s="2"/>
      <c r="E983" s="2"/>
      <c r="F983" s="3">
        <v>401.55</v>
      </c>
      <c r="G983" s="3">
        <v>20</v>
      </c>
      <c r="H983" s="2" t="s">
        <v>3136</v>
      </c>
      <c r="I983" s="2" t="s">
        <v>3150</v>
      </c>
      <c r="J983" s="2" t="s">
        <v>3159</v>
      </c>
      <c r="K983" s="2" t="s">
        <v>3164</v>
      </c>
      <c r="L983" s="2">
        <v>2009</v>
      </c>
      <c r="M983" s="2" t="s">
        <v>3041</v>
      </c>
      <c r="N983" s="2" t="s">
        <v>3095</v>
      </c>
      <c r="O983" s="19" t="str">
        <f t="shared" si="32"/>
        <v>200</v>
      </c>
      <c r="P983">
        <f t="shared" si="31"/>
        <v>80.31</v>
      </c>
    </row>
    <row r="984" spans="1:16" ht="14.5" customHeight="1" x14ac:dyDescent="0.35">
      <c r="A984" s="2" t="s">
        <v>987</v>
      </c>
      <c r="B984" s="2" t="s">
        <v>987</v>
      </c>
      <c r="C984" s="2" t="s">
        <v>988</v>
      </c>
      <c r="D984" s="2"/>
      <c r="E984" s="2"/>
      <c r="F984" s="3">
        <v>12</v>
      </c>
      <c r="G984" s="3">
        <v>50</v>
      </c>
      <c r="H984" s="2" t="s">
        <v>3132</v>
      </c>
      <c r="I984" s="2" t="s">
        <v>3146</v>
      </c>
      <c r="J984" s="2" t="s">
        <v>3159</v>
      </c>
      <c r="K984" s="2" t="s">
        <v>3164</v>
      </c>
      <c r="L984" s="2">
        <v>2009</v>
      </c>
      <c r="M984" s="2" t="s">
        <v>3059</v>
      </c>
      <c r="N984" s="2" t="s">
        <v>3109</v>
      </c>
      <c r="O984" s="19" t="str">
        <f t="shared" si="32"/>
        <v>400</v>
      </c>
      <c r="P984">
        <f t="shared" ref="P984:P1036" si="33">F984*G984/100</f>
        <v>6</v>
      </c>
    </row>
    <row r="985" spans="1:16" ht="14.5" customHeight="1" x14ac:dyDescent="0.35">
      <c r="A985" s="2" t="s">
        <v>989</v>
      </c>
      <c r="B985" s="2" t="s">
        <v>989</v>
      </c>
      <c r="C985" s="2" t="s">
        <v>990</v>
      </c>
      <c r="D985" s="2"/>
      <c r="E985" s="2"/>
      <c r="F985" s="3">
        <v>827.86</v>
      </c>
      <c r="G985" s="3">
        <v>1</v>
      </c>
      <c r="H985" s="2" t="s">
        <v>3130</v>
      </c>
      <c r="I985" s="2" t="s">
        <v>3144</v>
      </c>
      <c r="J985" s="2" t="s">
        <v>3159</v>
      </c>
      <c r="K985" s="2" t="s">
        <v>3164</v>
      </c>
      <c r="L985" s="2">
        <v>2009</v>
      </c>
      <c r="M985" s="2" t="s">
        <v>3059</v>
      </c>
      <c r="N985" s="2" t="s">
        <v>3109</v>
      </c>
      <c r="O985" s="19" t="str">
        <f t="shared" si="32"/>
        <v>400</v>
      </c>
      <c r="P985">
        <f t="shared" si="33"/>
        <v>8.2786000000000008</v>
      </c>
    </row>
    <row r="986" spans="1:16" ht="14.5" customHeight="1" x14ac:dyDescent="0.35">
      <c r="A986" s="2" t="s">
        <v>981</v>
      </c>
      <c r="B986" s="2" t="s">
        <v>981</v>
      </c>
      <c r="C986" s="2" t="s">
        <v>991</v>
      </c>
      <c r="D986" s="2"/>
      <c r="E986" s="2"/>
      <c r="F986" s="3">
        <v>223.53</v>
      </c>
      <c r="G986" s="3">
        <v>10</v>
      </c>
      <c r="H986" s="2" t="s">
        <v>3130</v>
      </c>
      <c r="I986" s="2" t="s">
        <v>3144</v>
      </c>
      <c r="J986" s="2" t="s">
        <v>3159</v>
      </c>
      <c r="K986" s="2" t="s">
        <v>3164</v>
      </c>
      <c r="L986" s="2">
        <v>2009</v>
      </c>
      <c r="M986" s="2" t="s">
        <v>3059</v>
      </c>
      <c r="N986" s="2" t="s">
        <v>3109</v>
      </c>
      <c r="O986" s="19" t="str">
        <f t="shared" si="32"/>
        <v>400</v>
      </c>
      <c r="P986">
        <f t="shared" si="33"/>
        <v>22.353000000000002</v>
      </c>
    </row>
    <row r="987" spans="1:16" ht="14.5" customHeight="1" x14ac:dyDescent="0.35">
      <c r="A987" s="2" t="s">
        <v>992</v>
      </c>
      <c r="B987" s="2" t="s">
        <v>992</v>
      </c>
      <c r="C987" s="2" t="s">
        <v>993</v>
      </c>
      <c r="D987" s="2"/>
      <c r="E987" s="2"/>
      <c r="F987" s="3">
        <v>32.85</v>
      </c>
      <c r="G987" s="3">
        <v>40</v>
      </c>
      <c r="H987" s="2" t="s">
        <v>3130</v>
      </c>
      <c r="I987" s="2" t="s">
        <v>3144</v>
      </c>
      <c r="J987" s="2" t="s">
        <v>3159</v>
      </c>
      <c r="K987" s="2" t="s">
        <v>3164</v>
      </c>
      <c r="L987" s="2">
        <v>2009</v>
      </c>
      <c r="M987" s="2" t="s">
        <v>3059</v>
      </c>
      <c r="N987" s="2" t="s">
        <v>3109</v>
      </c>
      <c r="O987" s="19" t="str">
        <f t="shared" si="32"/>
        <v>400</v>
      </c>
      <c r="P987">
        <f t="shared" si="33"/>
        <v>13.14</v>
      </c>
    </row>
    <row r="988" spans="1:16" ht="14.5" customHeight="1" x14ac:dyDescent="0.35">
      <c r="A988" s="2" t="s">
        <v>994</v>
      </c>
      <c r="B988" s="2" t="s">
        <v>994</v>
      </c>
      <c r="C988" s="2" t="s">
        <v>995</v>
      </c>
      <c r="D988" s="2"/>
      <c r="E988" s="2"/>
      <c r="F988" s="3">
        <v>3535</v>
      </c>
      <c r="G988" s="3">
        <v>100</v>
      </c>
      <c r="H988" s="2" t="s">
        <v>3132</v>
      </c>
      <c r="I988" s="2" t="s">
        <v>3146</v>
      </c>
      <c r="J988" s="2" t="s">
        <v>3159</v>
      </c>
      <c r="K988" s="2" t="s">
        <v>3164</v>
      </c>
      <c r="L988" s="2">
        <v>2009</v>
      </c>
      <c r="M988" s="2" t="s">
        <v>3059</v>
      </c>
      <c r="N988" s="2" t="s">
        <v>3109</v>
      </c>
      <c r="O988" s="19" t="str">
        <f t="shared" si="32"/>
        <v>400</v>
      </c>
      <c r="P988">
        <f t="shared" si="33"/>
        <v>3535</v>
      </c>
    </row>
    <row r="989" spans="1:16" ht="14.5" customHeight="1" x14ac:dyDescent="0.35">
      <c r="A989" s="2" t="s">
        <v>996</v>
      </c>
      <c r="B989" s="2" t="s">
        <v>996</v>
      </c>
      <c r="C989" s="2" t="s">
        <v>997</v>
      </c>
      <c r="D989" s="2"/>
      <c r="E989" s="2"/>
      <c r="F989" s="3">
        <v>167.69</v>
      </c>
      <c r="G989" s="3">
        <v>100</v>
      </c>
      <c r="H989" s="2" t="s">
        <v>3132</v>
      </c>
      <c r="I989" s="2" t="s">
        <v>3146</v>
      </c>
      <c r="J989" s="2" t="s">
        <v>3159</v>
      </c>
      <c r="K989" s="2" t="s">
        <v>3164</v>
      </c>
      <c r="L989" s="2">
        <v>2009</v>
      </c>
      <c r="M989" s="2" t="s">
        <v>3059</v>
      </c>
      <c r="N989" s="2" t="s">
        <v>3109</v>
      </c>
      <c r="O989" s="19" t="str">
        <f t="shared" si="32"/>
        <v>400</v>
      </c>
      <c r="P989">
        <f t="shared" si="33"/>
        <v>167.69</v>
      </c>
    </row>
    <row r="990" spans="1:16" ht="14.5" customHeight="1" x14ac:dyDescent="0.35">
      <c r="A990" s="2" t="s">
        <v>998</v>
      </c>
      <c r="B990" s="2" t="s">
        <v>998</v>
      </c>
      <c r="C990" s="2" t="s">
        <v>999</v>
      </c>
      <c r="D990" s="2"/>
      <c r="E990" s="2"/>
      <c r="F990" s="3">
        <v>19892.490000000002</v>
      </c>
      <c r="G990" s="3">
        <v>30</v>
      </c>
      <c r="H990" s="2" t="s">
        <v>3133</v>
      </c>
      <c r="I990" s="2" t="s">
        <v>3147</v>
      </c>
      <c r="J990" s="2" t="s">
        <v>3159</v>
      </c>
      <c r="K990" s="2" t="s">
        <v>3164</v>
      </c>
      <c r="L990" s="2">
        <v>2009</v>
      </c>
      <c r="M990" s="2" t="s">
        <v>3059</v>
      </c>
      <c r="N990" s="2" t="s">
        <v>3109</v>
      </c>
      <c r="O990" s="19" t="str">
        <f t="shared" si="32"/>
        <v>400</v>
      </c>
      <c r="P990">
        <f t="shared" si="33"/>
        <v>5967.7470000000003</v>
      </c>
    </row>
    <row r="991" spans="1:16" ht="14.5" customHeight="1" x14ac:dyDescent="0.35">
      <c r="A991" s="2" t="s">
        <v>1000</v>
      </c>
      <c r="B991" s="2" t="s">
        <v>1000</v>
      </c>
      <c r="C991" s="2" t="s">
        <v>1001</v>
      </c>
      <c r="D991" s="2"/>
      <c r="E991" s="2"/>
      <c r="F991" s="3">
        <v>6942.78</v>
      </c>
      <c r="G991" s="3">
        <v>40</v>
      </c>
      <c r="H991" s="2" t="s">
        <v>3133</v>
      </c>
      <c r="I991" s="2" t="s">
        <v>3147</v>
      </c>
      <c r="J991" s="2" t="s">
        <v>3159</v>
      </c>
      <c r="K991" s="2" t="s">
        <v>3164</v>
      </c>
      <c r="L991" s="2">
        <v>2009</v>
      </c>
      <c r="M991" s="2" t="s">
        <v>3058</v>
      </c>
      <c r="N991" s="2" t="s">
        <v>3108</v>
      </c>
      <c r="O991" s="19" t="str">
        <f t="shared" si="32"/>
        <v>300</v>
      </c>
      <c r="P991">
        <f t="shared" si="33"/>
        <v>2777.1120000000001</v>
      </c>
    </row>
    <row r="992" spans="1:16" ht="14.5" customHeight="1" x14ac:dyDescent="0.35">
      <c r="A992" s="2" t="s">
        <v>1002</v>
      </c>
      <c r="B992" s="2" t="s">
        <v>1002</v>
      </c>
      <c r="C992" s="2" t="s">
        <v>1003</v>
      </c>
      <c r="D992" s="2"/>
      <c r="E992" s="2"/>
      <c r="F992" s="3">
        <v>274.2</v>
      </c>
      <c r="G992" s="3">
        <v>100</v>
      </c>
      <c r="H992" s="2" t="s">
        <v>3133</v>
      </c>
      <c r="I992" s="2" t="s">
        <v>3147</v>
      </c>
      <c r="J992" s="2" t="s">
        <v>3159</v>
      </c>
      <c r="K992" s="2" t="s">
        <v>3164</v>
      </c>
      <c r="L992" s="2">
        <v>2009</v>
      </c>
      <c r="M992" s="2" t="s">
        <v>3059</v>
      </c>
      <c r="N992" s="2" t="s">
        <v>3109</v>
      </c>
      <c r="O992" s="19" t="str">
        <f t="shared" si="32"/>
        <v>400</v>
      </c>
      <c r="P992">
        <f t="shared" si="33"/>
        <v>274.2</v>
      </c>
    </row>
    <row r="993" spans="1:16" ht="14.5" customHeight="1" x14ac:dyDescent="0.35">
      <c r="A993" s="2" t="s">
        <v>1004</v>
      </c>
      <c r="B993" s="2" t="s">
        <v>1004</v>
      </c>
      <c r="C993" s="2" t="s">
        <v>1005</v>
      </c>
      <c r="D993" s="2"/>
      <c r="E993" s="2"/>
      <c r="F993" s="3">
        <v>202</v>
      </c>
      <c r="G993" s="3">
        <v>100</v>
      </c>
      <c r="H993" s="2" t="s">
        <v>3135</v>
      </c>
      <c r="I993" s="2" t="s">
        <v>3149</v>
      </c>
      <c r="J993" s="2" t="s">
        <v>3159</v>
      </c>
      <c r="K993" s="2" t="s">
        <v>3164</v>
      </c>
      <c r="L993" s="2">
        <v>2009</v>
      </c>
      <c r="M993" s="2" t="s">
        <v>3059</v>
      </c>
      <c r="N993" s="2" t="s">
        <v>3109</v>
      </c>
      <c r="O993" s="19" t="str">
        <f t="shared" si="32"/>
        <v>400</v>
      </c>
      <c r="P993">
        <f t="shared" si="33"/>
        <v>202</v>
      </c>
    </row>
    <row r="994" spans="1:16" ht="14.5" customHeight="1" x14ac:dyDescent="0.35">
      <c r="A994" s="2" t="s">
        <v>1006</v>
      </c>
      <c r="B994" s="2" t="s">
        <v>1006</v>
      </c>
      <c r="C994" s="2" t="s">
        <v>1007</v>
      </c>
      <c r="D994" s="2"/>
      <c r="E994" s="2"/>
      <c r="F994" s="3">
        <v>619.5</v>
      </c>
      <c r="G994" s="3">
        <v>10</v>
      </c>
      <c r="H994" s="2" t="s">
        <v>3135</v>
      </c>
      <c r="I994" s="2" t="s">
        <v>3149</v>
      </c>
      <c r="J994" s="2" t="s">
        <v>3159</v>
      </c>
      <c r="K994" s="2" t="s">
        <v>3164</v>
      </c>
      <c r="L994" s="2">
        <v>2009</v>
      </c>
      <c r="M994" s="2" t="s">
        <v>3059</v>
      </c>
      <c r="N994" s="2" t="s">
        <v>3109</v>
      </c>
      <c r="O994" s="19" t="str">
        <f t="shared" si="32"/>
        <v>400</v>
      </c>
      <c r="P994">
        <f t="shared" si="33"/>
        <v>61.95</v>
      </c>
    </row>
    <row r="995" spans="1:16" ht="14.5" customHeight="1" x14ac:dyDescent="0.35">
      <c r="A995" s="2" t="s">
        <v>1008</v>
      </c>
      <c r="B995" s="2" t="s">
        <v>1008</v>
      </c>
      <c r="C995" s="2" t="s">
        <v>1009</v>
      </c>
      <c r="D995" s="2"/>
      <c r="E995" s="2"/>
      <c r="F995" s="3">
        <v>768.63</v>
      </c>
      <c r="G995" s="3">
        <v>10</v>
      </c>
      <c r="H995" s="2" t="s">
        <v>3135</v>
      </c>
      <c r="I995" s="2" t="s">
        <v>3149</v>
      </c>
      <c r="J995" s="2" t="s">
        <v>3159</v>
      </c>
      <c r="K995" s="2" t="s">
        <v>3164</v>
      </c>
      <c r="L995" s="2">
        <v>2009</v>
      </c>
      <c r="M995" s="2" t="s">
        <v>3059</v>
      </c>
      <c r="N995" s="2" t="s">
        <v>3109</v>
      </c>
      <c r="O995" s="19" t="str">
        <f t="shared" si="32"/>
        <v>400</v>
      </c>
      <c r="P995">
        <f t="shared" si="33"/>
        <v>76.863</v>
      </c>
    </row>
    <row r="996" spans="1:16" ht="14.5" customHeight="1" x14ac:dyDescent="0.35">
      <c r="A996" s="2" t="s">
        <v>1012</v>
      </c>
      <c r="B996" s="2" t="s">
        <v>1012</v>
      </c>
      <c r="C996" s="2" t="s">
        <v>1013</v>
      </c>
      <c r="D996" s="2"/>
      <c r="E996" s="2"/>
      <c r="F996" s="3">
        <v>310.33999999999997</v>
      </c>
      <c r="G996" s="3">
        <v>10</v>
      </c>
      <c r="H996" s="2" t="s">
        <v>3135</v>
      </c>
      <c r="I996" s="2" t="s">
        <v>3149</v>
      </c>
      <c r="J996" s="2" t="s">
        <v>3159</v>
      </c>
      <c r="K996" s="2" t="s">
        <v>3164</v>
      </c>
      <c r="L996" s="2">
        <v>2009</v>
      </c>
      <c r="M996" s="2" t="s">
        <v>3059</v>
      </c>
      <c r="N996" s="2" t="s">
        <v>3109</v>
      </c>
      <c r="O996" s="19" t="str">
        <f t="shared" si="32"/>
        <v>400</v>
      </c>
      <c r="P996">
        <f t="shared" si="33"/>
        <v>31.033999999999995</v>
      </c>
    </row>
    <row r="997" spans="1:16" ht="14.5" customHeight="1" x14ac:dyDescent="0.35">
      <c r="A997" s="2" t="s">
        <v>1010</v>
      </c>
      <c r="B997" s="2" t="s">
        <v>1010</v>
      </c>
      <c r="C997" s="2" t="s">
        <v>1011</v>
      </c>
      <c r="D997" s="2"/>
      <c r="E997" s="2"/>
      <c r="F997" s="3">
        <v>67</v>
      </c>
      <c r="G997" s="3">
        <v>100</v>
      </c>
      <c r="H997" s="2" t="s">
        <v>3135</v>
      </c>
      <c r="I997" s="2" t="s">
        <v>3149</v>
      </c>
      <c r="J997" s="2" t="s">
        <v>3159</v>
      </c>
      <c r="K997" s="2" t="s">
        <v>3164</v>
      </c>
      <c r="L997" s="2">
        <v>2009</v>
      </c>
      <c r="M997" s="2" t="s">
        <v>3059</v>
      </c>
      <c r="N997" s="2" t="s">
        <v>3109</v>
      </c>
      <c r="O997" s="19" t="str">
        <f t="shared" si="32"/>
        <v>400</v>
      </c>
      <c r="P997">
        <f t="shared" si="33"/>
        <v>67</v>
      </c>
    </row>
    <row r="998" spans="1:16" ht="14.5" customHeight="1" x14ac:dyDescent="0.35">
      <c r="A998" s="2" t="s">
        <v>1014</v>
      </c>
      <c r="B998" s="2" t="s">
        <v>1014</v>
      </c>
      <c r="C998" s="2" t="s">
        <v>1015</v>
      </c>
      <c r="D998" s="2"/>
      <c r="E998" s="2"/>
      <c r="F998" s="3">
        <v>124</v>
      </c>
      <c r="G998" s="3">
        <v>100</v>
      </c>
      <c r="H998" s="2" t="s">
        <v>3139</v>
      </c>
      <c r="I998" s="2" t="s">
        <v>3153</v>
      </c>
      <c r="J998" s="2" t="s">
        <v>3159</v>
      </c>
      <c r="K998" s="2" t="s">
        <v>3164</v>
      </c>
      <c r="L998" s="2">
        <v>2009</v>
      </c>
      <c r="M998" s="2" t="s">
        <v>3059</v>
      </c>
      <c r="N998" s="2" t="s">
        <v>3109</v>
      </c>
      <c r="O998" s="19" t="str">
        <f t="shared" si="32"/>
        <v>400</v>
      </c>
      <c r="P998">
        <f t="shared" si="33"/>
        <v>124</v>
      </c>
    </row>
    <row r="999" spans="1:16" ht="14.5" customHeight="1" x14ac:dyDescent="0.35">
      <c r="A999" s="2" t="s">
        <v>1016</v>
      </c>
      <c r="B999" s="2" t="s">
        <v>1016</v>
      </c>
      <c r="C999" s="2" t="s">
        <v>1017</v>
      </c>
      <c r="D999" s="2"/>
      <c r="E999" s="2"/>
      <c r="F999" s="3">
        <v>170.43</v>
      </c>
      <c r="G999" s="3">
        <v>100</v>
      </c>
      <c r="H999" s="2" t="s">
        <v>3134</v>
      </c>
      <c r="I999" s="2" t="s">
        <v>3148</v>
      </c>
      <c r="J999" s="2" t="s">
        <v>3159</v>
      </c>
      <c r="K999" s="2" t="s">
        <v>3164</v>
      </c>
      <c r="L999" s="2">
        <v>2009</v>
      </c>
      <c r="M999" s="2" t="s">
        <v>3059</v>
      </c>
      <c r="N999" s="2" t="s">
        <v>3109</v>
      </c>
      <c r="O999" s="19" t="str">
        <f t="shared" si="32"/>
        <v>400</v>
      </c>
      <c r="P999">
        <f t="shared" si="33"/>
        <v>170.43</v>
      </c>
    </row>
    <row r="1000" spans="1:16" ht="14.5" customHeight="1" x14ac:dyDescent="0.35">
      <c r="A1000" s="2" t="s">
        <v>1020</v>
      </c>
      <c r="B1000" s="2" t="s">
        <v>1020</v>
      </c>
      <c r="C1000" s="2" t="s">
        <v>1021</v>
      </c>
      <c r="D1000" s="2"/>
      <c r="E1000" s="2"/>
      <c r="F1000" s="3">
        <v>230</v>
      </c>
      <c r="G1000" s="3">
        <v>100</v>
      </c>
      <c r="H1000" s="2" t="s">
        <v>3139</v>
      </c>
      <c r="I1000" s="2" t="s">
        <v>3153</v>
      </c>
      <c r="J1000" s="2" t="s">
        <v>3159</v>
      </c>
      <c r="K1000" s="2" t="s">
        <v>3164</v>
      </c>
      <c r="L1000" s="2">
        <v>2009</v>
      </c>
      <c r="M1000" s="2" t="s">
        <v>3059</v>
      </c>
      <c r="N1000" s="2" t="s">
        <v>3109</v>
      </c>
      <c r="O1000" s="19" t="str">
        <f t="shared" si="32"/>
        <v>400</v>
      </c>
      <c r="P1000">
        <f t="shared" si="33"/>
        <v>230</v>
      </c>
    </row>
    <row r="1001" spans="1:16" ht="14.5" customHeight="1" x14ac:dyDescent="0.35">
      <c r="A1001" s="2" t="s">
        <v>1022</v>
      </c>
      <c r="B1001" s="2" t="s">
        <v>1022</v>
      </c>
      <c r="C1001" s="2" t="s">
        <v>1023</v>
      </c>
      <c r="D1001" s="2"/>
      <c r="E1001" s="2"/>
      <c r="F1001" s="3">
        <v>52491</v>
      </c>
      <c r="G1001" s="3">
        <v>1.4</v>
      </c>
      <c r="H1001" s="2" t="s">
        <v>3139</v>
      </c>
      <c r="I1001" s="2" t="s">
        <v>3153</v>
      </c>
      <c r="J1001" s="2" t="s">
        <v>3159</v>
      </c>
      <c r="K1001" s="2" t="s">
        <v>3164</v>
      </c>
      <c r="L1001" s="2">
        <v>2009</v>
      </c>
      <c r="M1001" s="2" t="s">
        <v>3054</v>
      </c>
      <c r="N1001" s="2" t="s">
        <v>3104</v>
      </c>
      <c r="O1001" s="19" t="str">
        <f t="shared" si="32"/>
        <v>300</v>
      </c>
      <c r="P1001">
        <f t="shared" si="33"/>
        <v>734.87399999999991</v>
      </c>
    </row>
    <row r="1002" spans="1:16" ht="14.5" customHeight="1" x14ac:dyDescent="0.35">
      <c r="A1002" s="2" t="s">
        <v>1024</v>
      </c>
      <c r="B1002" s="2" t="s">
        <v>1024</v>
      </c>
      <c r="C1002" s="2" t="s">
        <v>1025</v>
      </c>
      <c r="D1002" s="2"/>
      <c r="E1002" s="2"/>
      <c r="F1002" s="3">
        <v>90251</v>
      </c>
      <c r="G1002" s="3">
        <v>3.2</v>
      </c>
      <c r="H1002" s="2" t="s">
        <v>3139</v>
      </c>
      <c r="I1002" s="2" t="s">
        <v>3153</v>
      </c>
      <c r="J1002" s="2" t="s">
        <v>3159</v>
      </c>
      <c r="K1002" s="2" t="s">
        <v>3164</v>
      </c>
      <c r="L1002" s="2">
        <v>2009</v>
      </c>
      <c r="M1002" s="2" t="s">
        <v>3054</v>
      </c>
      <c r="N1002" s="2" t="s">
        <v>3104</v>
      </c>
      <c r="O1002" s="19" t="str">
        <f t="shared" si="32"/>
        <v>300</v>
      </c>
      <c r="P1002">
        <f t="shared" si="33"/>
        <v>2888.0320000000002</v>
      </c>
    </row>
    <row r="1003" spans="1:16" ht="14.5" customHeight="1" x14ac:dyDescent="0.35">
      <c r="A1003" s="2" t="s">
        <v>1026</v>
      </c>
      <c r="B1003" s="2" t="s">
        <v>1026</v>
      </c>
      <c r="C1003" s="2" t="s">
        <v>1027</v>
      </c>
      <c r="D1003" s="2"/>
      <c r="E1003" s="2"/>
      <c r="F1003" s="3">
        <v>7236</v>
      </c>
      <c r="G1003" s="3">
        <v>42</v>
      </c>
      <c r="H1003" s="2" t="s">
        <v>3139</v>
      </c>
      <c r="I1003" s="2" t="s">
        <v>3153</v>
      </c>
      <c r="J1003" s="2" t="s">
        <v>3159</v>
      </c>
      <c r="K1003" s="2" t="s">
        <v>3164</v>
      </c>
      <c r="L1003" s="2">
        <v>2009</v>
      </c>
      <c r="M1003" s="2" t="s">
        <v>3054</v>
      </c>
      <c r="N1003" s="2" t="s">
        <v>3104</v>
      </c>
      <c r="O1003" s="19" t="str">
        <f t="shared" si="32"/>
        <v>300</v>
      </c>
      <c r="P1003">
        <f t="shared" si="33"/>
        <v>3039.12</v>
      </c>
    </row>
    <row r="1004" spans="1:16" ht="14.5" customHeight="1" x14ac:dyDescent="0.35">
      <c r="A1004" s="2" t="s">
        <v>1028</v>
      </c>
      <c r="B1004" s="2" t="s">
        <v>1028</v>
      </c>
      <c r="C1004" s="2" t="s">
        <v>1029</v>
      </c>
      <c r="D1004" s="2"/>
      <c r="E1004" s="2"/>
      <c r="F1004" s="3">
        <v>13690.23</v>
      </c>
      <c r="G1004" s="3">
        <v>100</v>
      </c>
      <c r="H1004" s="2" t="s">
        <v>3134</v>
      </c>
      <c r="I1004" s="2" t="s">
        <v>3148</v>
      </c>
      <c r="J1004" s="2" t="s">
        <v>3159</v>
      </c>
      <c r="K1004" s="2" t="s">
        <v>3164</v>
      </c>
      <c r="L1004" s="2">
        <v>2009</v>
      </c>
      <c r="M1004" s="2" t="s">
        <v>3059</v>
      </c>
      <c r="N1004" s="2" t="s">
        <v>3109</v>
      </c>
      <c r="O1004" s="19" t="str">
        <f t="shared" si="32"/>
        <v>400</v>
      </c>
      <c r="P1004">
        <f t="shared" si="33"/>
        <v>13690.23</v>
      </c>
    </row>
    <row r="1005" spans="1:16" ht="14.5" customHeight="1" x14ac:dyDescent="0.35">
      <c r="A1005" s="2" t="s">
        <v>1030</v>
      </c>
      <c r="B1005" s="2" t="s">
        <v>1030</v>
      </c>
      <c r="C1005" s="2" t="s">
        <v>1031</v>
      </c>
      <c r="D1005" s="2"/>
      <c r="E1005" s="2"/>
      <c r="F1005" s="3">
        <v>7480.46</v>
      </c>
      <c r="G1005" s="3">
        <v>100</v>
      </c>
      <c r="H1005" s="2" t="s">
        <v>3134</v>
      </c>
      <c r="I1005" s="2" t="s">
        <v>3148</v>
      </c>
      <c r="J1005" s="2" t="s">
        <v>3159</v>
      </c>
      <c r="K1005" s="2" t="s">
        <v>3164</v>
      </c>
      <c r="L1005" s="2">
        <v>2009</v>
      </c>
      <c r="M1005" s="2" t="s">
        <v>3059</v>
      </c>
      <c r="N1005" s="2" t="s">
        <v>3109</v>
      </c>
      <c r="O1005" s="19" t="str">
        <f t="shared" si="32"/>
        <v>400</v>
      </c>
      <c r="P1005">
        <f t="shared" si="33"/>
        <v>7480.46</v>
      </c>
    </row>
    <row r="1006" spans="1:16" ht="14.5" customHeight="1" x14ac:dyDescent="0.35">
      <c r="A1006" s="2" t="s">
        <v>1032</v>
      </c>
      <c r="B1006" s="2" t="s">
        <v>1032</v>
      </c>
      <c r="C1006" s="2" t="s">
        <v>1033</v>
      </c>
      <c r="D1006" s="2"/>
      <c r="E1006" s="2"/>
      <c r="F1006" s="3">
        <v>534.54</v>
      </c>
      <c r="G1006" s="3">
        <v>100</v>
      </c>
      <c r="H1006" s="2" t="s">
        <v>3134</v>
      </c>
      <c r="I1006" s="2" t="s">
        <v>3148</v>
      </c>
      <c r="J1006" s="2" t="s">
        <v>3159</v>
      </c>
      <c r="K1006" s="2" t="s">
        <v>3164</v>
      </c>
      <c r="L1006" s="2">
        <v>2009</v>
      </c>
      <c r="M1006" s="2" t="s">
        <v>3059</v>
      </c>
      <c r="N1006" s="2" t="s">
        <v>3109</v>
      </c>
      <c r="O1006" s="19" t="str">
        <f t="shared" si="32"/>
        <v>400</v>
      </c>
      <c r="P1006">
        <f t="shared" si="33"/>
        <v>534.54</v>
      </c>
    </row>
    <row r="1007" spans="1:16" ht="14.5" customHeight="1" x14ac:dyDescent="0.35">
      <c r="A1007" s="2" t="s">
        <v>1034</v>
      </c>
      <c r="B1007" s="2" t="s">
        <v>1034</v>
      </c>
      <c r="C1007" s="2" t="s">
        <v>1035</v>
      </c>
      <c r="D1007" s="2"/>
      <c r="E1007" s="2"/>
      <c r="F1007" s="3">
        <v>379.36</v>
      </c>
      <c r="G1007" s="3">
        <v>100</v>
      </c>
      <c r="H1007" s="2" t="s">
        <v>3134</v>
      </c>
      <c r="I1007" s="2" t="s">
        <v>3148</v>
      </c>
      <c r="J1007" s="2" t="s">
        <v>3159</v>
      </c>
      <c r="K1007" s="2" t="s">
        <v>3164</v>
      </c>
      <c r="L1007" s="2">
        <v>2009</v>
      </c>
      <c r="M1007" s="2" t="s">
        <v>3059</v>
      </c>
      <c r="N1007" s="2" t="s">
        <v>3109</v>
      </c>
      <c r="O1007" s="19" t="str">
        <f t="shared" si="32"/>
        <v>400</v>
      </c>
      <c r="P1007">
        <f t="shared" si="33"/>
        <v>379.36</v>
      </c>
    </row>
    <row r="1008" spans="1:16" ht="14.5" customHeight="1" x14ac:dyDescent="0.35">
      <c r="A1008" s="2" t="s">
        <v>1359</v>
      </c>
      <c r="B1008" s="2" t="s">
        <v>1359</v>
      </c>
      <c r="C1008" s="2" t="s">
        <v>1360</v>
      </c>
      <c r="D1008" s="2"/>
      <c r="E1008" s="2"/>
      <c r="F1008" s="3">
        <v>1471.23</v>
      </c>
      <c r="G1008" s="3">
        <v>100</v>
      </c>
      <c r="H1008" s="2" t="s">
        <v>3134</v>
      </c>
      <c r="I1008" s="2" t="s">
        <v>3148</v>
      </c>
      <c r="J1008" s="2" t="s">
        <v>3159</v>
      </c>
      <c r="K1008" s="2" t="s">
        <v>3164</v>
      </c>
      <c r="L1008" s="2">
        <v>2009</v>
      </c>
      <c r="M1008" s="2" t="s">
        <v>3059</v>
      </c>
      <c r="N1008" s="2" t="s">
        <v>3109</v>
      </c>
      <c r="O1008" s="19" t="str">
        <f t="shared" si="32"/>
        <v>400</v>
      </c>
      <c r="P1008">
        <f t="shared" si="33"/>
        <v>1471.23</v>
      </c>
    </row>
    <row r="1009" spans="1:16" ht="14.5" customHeight="1" x14ac:dyDescent="0.35">
      <c r="A1009" s="2" t="s">
        <v>1361</v>
      </c>
      <c r="B1009" s="2" t="s">
        <v>1361</v>
      </c>
      <c r="C1009" s="2" t="s">
        <v>1362</v>
      </c>
      <c r="D1009" s="2"/>
      <c r="E1009" s="2"/>
      <c r="F1009" s="3">
        <v>1736.73</v>
      </c>
      <c r="G1009" s="3">
        <v>100</v>
      </c>
      <c r="H1009" s="2" t="s">
        <v>3134</v>
      </c>
      <c r="I1009" s="2" t="s">
        <v>3148</v>
      </c>
      <c r="J1009" s="2" t="s">
        <v>3159</v>
      </c>
      <c r="K1009" s="2" t="s">
        <v>3164</v>
      </c>
      <c r="L1009" s="2">
        <v>2009</v>
      </c>
      <c r="M1009" s="2" t="s">
        <v>3059</v>
      </c>
      <c r="N1009" s="2" t="s">
        <v>3109</v>
      </c>
      <c r="O1009" s="19" t="str">
        <f t="shared" si="32"/>
        <v>400</v>
      </c>
      <c r="P1009">
        <f t="shared" si="33"/>
        <v>1736.73</v>
      </c>
    </row>
    <row r="1010" spans="1:16" ht="14.5" customHeight="1" x14ac:dyDescent="0.35">
      <c r="A1010" s="2" t="s">
        <v>1036</v>
      </c>
      <c r="B1010" s="2" t="s">
        <v>1036</v>
      </c>
      <c r="C1010" s="2" t="s">
        <v>1037</v>
      </c>
      <c r="D1010" s="2"/>
      <c r="E1010" s="2"/>
      <c r="F1010" s="3">
        <v>1912</v>
      </c>
      <c r="G1010" s="3">
        <v>100</v>
      </c>
      <c r="H1010" s="2" t="s">
        <v>3134</v>
      </c>
      <c r="I1010" s="2" t="s">
        <v>3148</v>
      </c>
      <c r="J1010" s="2" t="s">
        <v>3159</v>
      </c>
      <c r="K1010" s="2" t="s">
        <v>3164</v>
      </c>
      <c r="L1010" s="2">
        <v>2009</v>
      </c>
      <c r="M1010" s="2" t="s">
        <v>3059</v>
      </c>
      <c r="N1010" s="2" t="s">
        <v>3109</v>
      </c>
      <c r="O1010" s="19" t="str">
        <f t="shared" si="32"/>
        <v>400</v>
      </c>
      <c r="P1010">
        <f t="shared" si="33"/>
        <v>1912</v>
      </c>
    </row>
    <row r="1011" spans="1:16" ht="14.5" customHeight="1" x14ac:dyDescent="0.35">
      <c r="A1011" s="2" t="s">
        <v>1038</v>
      </c>
      <c r="B1011" s="2" t="s">
        <v>1038</v>
      </c>
      <c r="C1011" s="2" t="s">
        <v>1039</v>
      </c>
      <c r="D1011" s="2"/>
      <c r="E1011" s="2"/>
      <c r="F1011" s="3">
        <v>2860</v>
      </c>
      <c r="G1011" s="3">
        <v>100</v>
      </c>
      <c r="H1011" s="2" t="s">
        <v>3134</v>
      </c>
      <c r="I1011" s="2" t="s">
        <v>3148</v>
      </c>
      <c r="J1011" s="2" t="s">
        <v>3159</v>
      </c>
      <c r="K1011" s="2" t="s">
        <v>3164</v>
      </c>
      <c r="L1011" s="2">
        <v>2009</v>
      </c>
      <c r="M1011" s="2" t="s">
        <v>3059</v>
      </c>
      <c r="N1011" s="2" t="s">
        <v>3109</v>
      </c>
      <c r="O1011" s="19" t="str">
        <f t="shared" si="32"/>
        <v>400</v>
      </c>
      <c r="P1011">
        <f t="shared" si="33"/>
        <v>2860</v>
      </c>
    </row>
    <row r="1012" spans="1:16" ht="14.5" customHeight="1" x14ac:dyDescent="0.35">
      <c r="A1012" s="2" t="s">
        <v>1040</v>
      </c>
      <c r="B1012" s="2" t="s">
        <v>1040</v>
      </c>
      <c r="C1012" s="2" t="s">
        <v>1041</v>
      </c>
      <c r="D1012" s="2"/>
      <c r="E1012" s="2"/>
      <c r="F1012" s="3">
        <v>2000</v>
      </c>
      <c r="G1012" s="3">
        <v>100</v>
      </c>
      <c r="H1012" s="2" t="s">
        <v>3134</v>
      </c>
      <c r="I1012" s="2" t="s">
        <v>3148</v>
      </c>
      <c r="J1012" s="2" t="s">
        <v>3159</v>
      </c>
      <c r="K1012" s="2" t="s">
        <v>3164</v>
      </c>
      <c r="L1012" s="2">
        <v>2009</v>
      </c>
      <c r="M1012" s="2" t="s">
        <v>3059</v>
      </c>
      <c r="N1012" s="2" t="s">
        <v>3109</v>
      </c>
      <c r="O1012" s="19" t="str">
        <f t="shared" si="32"/>
        <v>400</v>
      </c>
      <c r="P1012">
        <f t="shared" si="33"/>
        <v>2000</v>
      </c>
    </row>
    <row r="1013" spans="1:16" ht="14.5" customHeight="1" x14ac:dyDescent="0.35">
      <c r="A1013" s="2" t="s">
        <v>1042</v>
      </c>
      <c r="B1013" s="2" t="s">
        <v>1042</v>
      </c>
      <c r="C1013" s="2" t="s">
        <v>1043</v>
      </c>
      <c r="D1013" s="2"/>
      <c r="E1013" s="2"/>
      <c r="F1013" s="3">
        <v>14693</v>
      </c>
      <c r="G1013" s="3">
        <v>100</v>
      </c>
      <c r="H1013" s="2" t="s">
        <v>3134</v>
      </c>
      <c r="I1013" s="2" t="s">
        <v>3148</v>
      </c>
      <c r="J1013" s="2" t="s">
        <v>3159</v>
      </c>
      <c r="K1013" s="2" t="s">
        <v>3164</v>
      </c>
      <c r="L1013" s="2">
        <v>2009</v>
      </c>
      <c r="M1013" s="2" t="s">
        <v>3049</v>
      </c>
      <c r="N1013" s="2" t="s">
        <v>3100</v>
      </c>
      <c r="O1013" s="19" t="str">
        <f t="shared" si="32"/>
        <v>200</v>
      </c>
      <c r="P1013">
        <f t="shared" si="33"/>
        <v>14693</v>
      </c>
    </row>
    <row r="1014" spans="1:16" ht="14.5" customHeight="1" x14ac:dyDescent="0.35">
      <c r="A1014" s="2" t="s">
        <v>1044</v>
      </c>
      <c r="B1014" s="2" t="s">
        <v>1044</v>
      </c>
      <c r="C1014" s="2" t="s">
        <v>1045</v>
      </c>
      <c r="D1014" s="2"/>
      <c r="E1014" s="2"/>
      <c r="F1014" s="3">
        <v>6283.62</v>
      </c>
      <c r="G1014" s="3">
        <v>100</v>
      </c>
      <c r="H1014" s="2" t="s">
        <v>3134</v>
      </c>
      <c r="I1014" s="2" t="s">
        <v>3148</v>
      </c>
      <c r="J1014" s="2" t="s">
        <v>3159</v>
      </c>
      <c r="K1014" s="2" t="s">
        <v>3164</v>
      </c>
      <c r="L1014" s="2">
        <v>2009</v>
      </c>
      <c r="M1014" s="2" t="s">
        <v>3049</v>
      </c>
      <c r="N1014" s="2" t="s">
        <v>3100</v>
      </c>
      <c r="O1014" s="19" t="str">
        <f t="shared" si="32"/>
        <v>200</v>
      </c>
      <c r="P1014">
        <f t="shared" si="33"/>
        <v>6283.62</v>
      </c>
    </row>
    <row r="1015" spans="1:16" ht="14.5" customHeight="1" x14ac:dyDescent="0.35">
      <c r="A1015" s="2" t="s">
        <v>1046</v>
      </c>
      <c r="B1015" s="2" t="s">
        <v>1046</v>
      </c>
      <c r="C1015" s="2" t="s">
        <v>1047</v>
      </c>
      <c r="D1015" s="2"/>
      <c r="E1015" s="2"/>
      <c r="F1015" s="3">
        <v>43491.3</v>
      </c>
      <c r="G1015" s="3">
        <v>100</v>
      </c>
      <c r="H1015" s="2" t="s">
        <v>3134</v>
      </c>
      <c r="I1015" s="2" t="s">
        <v>3148</v>
      </c>
      <c r="J1015" s="2" t="s">
        <v>3159</v>
      </c>
      <c r="K1015" s="2" t="s">
        <v>3164</v>
      </c>
      <c r="L1015" s="2">
        <v>2009</v>
      </c>
      <c r="M1015" s="2" t="s">
        <v>3059</v>
      </c>
      <c r="N1015" s="2" t="s">
        <v>3109</v>
      </c>
      <c r="O1015" s="19" t="str">
        <f t="shared" si="32"/>
        <v>400</v>
      </c>
      <c r="P1015">
        <f t="shared" si="33"/>
        <v>43491.3</v>
      </c>
    </row>
    <row r="1016" spans="1:16" ht="14.5" customHeight="1" x14ac:dyDescent="0.35">
      <c r="A1016" s="2" t="s">
        <v>1048</v>
      </c>
      <c r="B1016" s="2" t="s">
        <v>1048</v>
      </c>
      <c r="C1016" s="2" t="s">
        <v>1049</v>
      </c>
      <c r="D1016" s="2"/>
      <c r="E1016" s="2"/>
      <c r="F1016" s="3">
        <v>8362.3700000000008</v>
      </c>
      <c r="G1016" s="3">
        <v>100</v>
      </c>
      <c r="H1016" s="2" t="s">
        <v>3134</v>
      </c>
      <c r="I1016" s="2" t="s">
        <v>3148</v>
      </c>
      <c r="J1016" s="2" t="s">
        <v>3159</v>
      </c>
      <c r="K1016" s="2" t="s">
        <v>3164</v>
      </c>
      <c r="L1016" s="2">
        <v>2009</v>
      </c>
      <c r="M1016" s="2" t="s">
        <v>3059</v>
      </c>
      <c r="N1016" s="2" t="s">
        <v>3109</v>
      </c>
      <c r="O1016" s="19" t="str">
        <f t="shared" si="32"/>
        <v>400</v>
      </c>
      <c r="P1016">
        <f t="shared" si="33"/>
        <v>8362.3700000000008</v>
      </c>
    </row>
    <row r="1017" spans="1:16" ht="14.5" customHeight="1" x14ac:dyDescent="0.35">
      <c r="A1017" s="2" t="s">
        <v>1050</v>
      </c>
      <c r="B1017" s="2" t="s">
        <v>1050</v>
      </c>
      <c r="C1017" s="2" t="s">
        <v>1051</v>
      </c>
      <c r="D1017" s="2"/>
      <c r="E1017" s="2"/>
      <c r="F1017" s="3">
        <v>14999</v>
      </c>
      <c r="G1017" s="3">
        <v>100</v>
      </c>
      <c r="H1017" s="2" t="s">
        <v>3134</v>
      </c>
      <c r="I1017" s="2" t="s">
        <v>3148</v>
      </c>
      <c r="J1017" s="2" t="s">
        <v>3159</v>
      </c>
      <c r="K1017" s="2" t="s">
        <v>3164</v>
      </c>
      <c r="L1017" s="2">
        <v>2009</v>
      </c>
      <c r="M1017" s="2" t="s">
        <v>3059</v>
      </c>
      <c r="N1017" s="2" t="s">
        <v>3109</v>
      </c>
      <c r="O1017" s="19" t="str">
        <f t="shared" si="32"/>
        <v>400</v>
      </c>
      <c r="P1017">
        <f t="shared" si="33"/>
        <v>14999</v>
      </c>
    </row>
    <row r="1018" spans="1:16" ht="14.5" customHeight="1" x14ac:dyDescent="0.35">
      <c r="A1018" s="2" t="s">
        <v>1052</v>
      </c>
      <c r="B1018" s="2" t="s">
        <v>1052</v>
      </c>
      <c r="C1018" s="2" t="s">
        <v>1053</v>
      </c>
      <c r="D1018" s="2"/>
      <c r="E1018" s="2"/>
      <c r="F1018" s="3">
        <v>4057.3</v>
      </c>
      <c r="G1018" s="3">
        <v>100</v>
      </c>
      <c r="H1018" s="2" t="s">
        <v>3134</v>
      </c>
      <c r="I1018" s="2" t="s">
        <v>3148</v>
      </c>
      <c r="J1018" s="2" t="s">
        <v>3159</v>
      </c>
      <c r="K1018" s="2" t="s">
        <v>3164</v>
      </c>
      <c r="L1018" s="2">
        <v>2009</v>
      </c>
      <c r="M1018" s="2" t="s">
        <v>3059</v>
      </c>
      <c r="N1018" s="2" t="s">
        <v>3109</v>
      </c>
      <c r="O1018" s="19" t="str">
        <f t="shared" si="32"/>
        <v>400</v>
      </c>
      <c r="P1018">
        <f t="shared" si="33"/>
        <v>4057.3</v>
      </c>
    </row>
    <row r="1019" spans="1:16" ht="14.5" customHeight="1" x14ac:dyDescent="0.35">
      <c r="A1019" s="2" t="s">
        <v>1054</v>
      </c>
      <c r="B1019" s="2" t="s">
        <v>1054</v>
      </c>
      <c r="C1019" s="2" t="s">
        <v>1055</v>
      </c>
      <c r="D1019" s="2"/>
      <c r="E1019" s="2"/>
      <c r="F1019" s="3">
        <v>33479.57</v>
      </c>
      <c r="G1019" s="3">
        <v>100</v>
      </c>
      <c r="H1019" s="2" t="s">
        <v>3134</v>
      </c>
      <c r="I1019" s="2" t="s">
        <v>3148</v>
      </c>
      <c r="J1019" s="2" t="s">
        <v>3159</v>
      </c>
      <c r="K1019" s="2" t="s">
        <v>3164</v>
      </c>
      <c r="L1019" s="2">
        <v>2009</v>
      </c>
      <c r="M1019" s="2" t="s">
        <v>3059</v>
      </c>
      <c r="N1019" s="2" t="s">
        <v>3109</v>
      </c>
      <c r="O1019" s="19" t="str">
        <f t="shared" si="32"/>
        <v>400</v>
      </c>
      <c r="P1019">
        <f t="shared" si="33"/>
        <v>33479.57</v>
      </c>
    </row>
    <row r="1020" spans="1:16" ht="14.5" customHeight="1" x14ac:dyDescent="0.35">
      <c r="A1020" s="2" t="s">
        <v>1028</v>
      </c>
      <c r="B1020" s="2" t="s">
        <v>1028</v>
      </c>
      <c r="C1020" s="2" t="s">
        <v>1056</v>
      </c>
      <c r="D1020" s="2"/>
      <c r="E1020" s="2"/>
      <c r="F1020" s="3">
        <v>200</v>
      </c>
      <c r="G1020" s="3">
        <v>100</v>
      </c>
      <c r="H1020" s="2" t="s">
        <v>3134</v>
      </c>
      <c r="I1020" s="2" t="s">
        <v>3148</v>
      </c>
      <c r="J1020" s="2" t="s">
        <v>3159</v>
      </c>
      <c r="K1020" s="2" t="s">
        <v>3164</v>
      </c>
      <c r="L1020" s="2">
        <v>2009</v>
      </c>
      <c r="M1020" s="2" t="s">
        <v>3059</v>
      </c>
      <c r="N1020" s="2" t="s">
        <v>3109</v>
      </c>
      <c r="O1020" s="19" t="str">
        <f t="shared" si="32"/>
        <v>400</v>
      </c>
      <c r="P1020">
        <f t="shared" si="33"/>
        <v>200</v>
      </c>
    </row>
    <row r="1021" spans="1:16" ht="14.5" customHeight="1" x14ac:dyDescent="0.35">
      <c r="A1021" s="2" t="s">
        <v>1030</v>
      </c>
      <c r="B1021" s="2" t="s">
        <v>1030</v>
      </c>
      <c r="C1021" s="2" t="s">
        <v>1057</v>
      </c>
      <c r="D1021" s="2"/>
      <c r="E1021" s="2"/>
      <c r="F1021" s="3">
        <v>200</v>
      </c>
      <c r="G1021" s="3">
        <v>100</v>
      </c>
      <c r="H1021" s="2" t="s">
        <v>3134</v>
      </c>
      <c r="I1021" s="2" t="s">
        <v>3148</v>
      </c>
      <c r="J1021" s="2" t="s">
        <v>3159</v>
      </c>
      <c r="K1021" s="2" t="s">
        <v>3164</v>
      </c>
      <c r="L1021" s="2">
        <v>2009</v>
      </c>
      <c r="M1021" s="2" t="s">
        <v>3059</v>
      </c>
      <c r="N1021" s="2" t="s">
        <v>3109</v>
      </c>
      <c r="O1021" s="19" t="str">
        <f t="shared" si="32"/>
        <v>400</v>
      </c>
      <c r="P1021">
        <f t="shared" si="33"/>
        <v>200</v>
      </c>
    </row>
    <row r="1022" spans="1:16" ht="14.5" customHeight="1" x14ac:dyDescent="0.35">
      <c r="A1022" s="2" t="s">
        <v>1059</v>
      </c>
      <c r="B1022" s="2" t="s">
        <v>1059</v>
      </c>
      <c r="C1022" s="2" t="s">
        <v>1060</v>
      </c>
      <c r="D1022" s="2"/>
      <c r="E1022" s="2"/>
      <c r="F1022" s="3">
        <v>6874.53</v>
      </c>
      <c r="G1022" s="3">
        <v>100</v>
      </c>
      <c r="H1022" s="2" t="s">
        <v>3134</v>
      </c>
      <c r="I1022" s="2" t="s">
        <v>3148</v>
      </c>
      <c r="J1022" s="2" t="s">
        <v>3159</v>
      </c>
      <c r="K1022" s="2" t="s">
        <v>3164</v>
      </c>
      <c r="L1022" s="2">
        <v>2009</v>
      </c>
      <c r="M1022" s="2" t="s">
        <v>3059</v>
      </c>
      <c r="N1022" s="2" t="s">
        <v>3109</v>
      </c>
      <c r="O1022" s="19" t="str">
        <f t="shared" si="32"/>
        <v>400</v>
      </c>
      <c r="P1022">
        <f t="shared" si="33"/>
        <v>6874.53</v>
      </c>
    </row>
    <row r="1023" spans="1:16" ht="14.5" customHeight="1" x14ac:dyDescent="0.35">
      <c r="A1023" s="2" t="s">
        <v>1062</v>
      </c>
      <c r="B1023" s="2" t="s">
        <v>1062</v>
      </c>
      <c r="C1023" s="2" t="s">
        <v>1063</v>
      </c>
      <c r="D1023" s="2"/>
      <c r="E1023" s="2"/>
      <c r="F1023" s="3">
        <v>24948.84</v>
      </c>
      <c r="G1023" s="3">
        <v>100</v>
      </c>
      <c r="H1023" s="2" t="s">
        <v>3134</v>
      </c>
      <c r="I1023" s="2" t="s">
        <v>3148</v>
      </c>
      <c r="J1023" s="2" t="s">
        <v>3159</v>
      </c>
      <c r="K1023" s="2" t="s">
        <v>3164</v>
      </c>
      <c r="L1023" s="2">
        <v>2009</v>
      </c>
      <c r="M1023" s="2" t="s">
        <v>3059</v>
      </c>
      <c r="N1023" s="2" t="s">
        <v>3109</v>
      </c>
      <c r="O1023" s="19" t="str">
        <f t="shared" si="32"/>
        <v>400</v>
      </c>
      <c r="P1023">
        <f t="shared" si="33"/>
        <v>24948.84</v>
      </c>
    </row>
    <row r="1024" spans="1:16" ht="14.5" customHeight="1" x14ac:dyDescent="0.35">
      <c r="A1024" s="2" t="s">
        <v>1066</v>
      </c>
      <c r="B1024" s="2" t="s">
        <v>1066</v>
      </c>
      <c r="C1024" s="2" t="s">
        <v>1067</v>
      </c>
      <c r="D1024" s="2"/>
      <c r="E1024" s="2"/>
      <c r="F1024" s="3">
        <v>39375.980000000003</v>
      </c>
      <c r="G1024" s="3">
        <v>100</v>
      </c>
      <c r="H1024" s="2" t="s">
        <v>3134</v>
      </c>
      <c r="I1024" s="2" t="s">
        <v>3148</v>
      </c>
      <c r="J1024" s="2" t="s">
        <v>3159</v>
      </c>
      <c r="K1024" s="2" t="s">
        <v>3164</v>
      </c>
      <c r="L1024" s="2">
        <v>2009</v>
      </c>
      <c r="M1024" s="2" t="s">
        <v>3059</v>
      </c>
      <c r="N1024" s="2" t="s">
        <v>3109</v>
      </c>
      <c r="O1024" s="19" t="str">
        <f t="shared" si="32"/>
        <v>400</v>
      </c>
      <c r="P1024">
        <f t="shared" si="33"/>
        <v>39375.980000000003</v>
      </c>
    </row>
    <row r="1025" spans="1:16" ht="14.5" customHeight="1" x14ac:dyDescent="0.35">
      <c r="A1025" s="2" t="s">
        <v>1364</v>
      </c>
      <c r="B1025" s="2" t="s">
        <v>1364</v>
      </c>
      <c r="C1025" s="2" t="s">
        <v>1365</v>
      </c>
      <c r="D1025" s="2"/>
      <c r="E1025" s="2"/>
      <c r="F1025" s="3">
        <v>1535</v>
      </c>
      <c r="G1025" s="3">
        <v>100</v>
      </c>
      <c r="H1025" s="2" t="s">
        <v>3134</v>
      </c>
      <c r="I1025" s="2" t="s">
        <v>3148</v>
      </c>
      <c r="J1025" s="2" t="s">
        <v>3159</v>
      </c>
      <c r="K1025" s="2" t="s">
        <v>3164</v>
      </c>
      <c r="L1025" s="2">
        <v>2009</v>
      </c>
      <c r="M1025" s="2" t="s">
        <v>3059</v>
      </c>
      <c r="N1025" s="2" t="s">
        <v>3109</v>
      </c>
      <c r="O1025" s="19" t="str">
        <f t="shared" si="32"/>
        <v>400</v>
      </c>
      <c r="P1025">
        <f t="shared" si="33"/>
        <v>1535</v>
      </c>
    </row>
    <row r="1026" spans="1:16" ht="14.5" customHeight="1" x14ac:dyDescent="0.35">
      <c r="A1026" s="2" t="s">
        <v>1002</v>
      </c>
      <c r="B1026" s="2" t="s">
        <v>1002</v>
      </c>
      <c r="C1026" s="2" t="s">
        <v>1068</v>
      </c>
      <c r="D1026" s="2"/>
      <c r="E1026" s="2"/>
      <c r="F1026" s="3">
        <v>36877.269999999997</v>
      </c>
      <c r="G1026" s="3">
        <v>100</v>
      </c>
      <c r="H1026" s="2" t="s">
        <v>3134</v>
      </c>
      <c r="I1026" s="2" t="s">
        <v>3148</v>
      </c>
      <c r="J1026" s="2" t="s">
        <v>3159</v>
      </c>
      <c r="K1026" s="2" t="s">
        <v>3164</v>
      </c>
      <c r="L1026" s="2">
        <v>2009</v>
      </c>
      <c r="M1026" s="2" t="s">
        <v>3059</v>
      </c>
      <c r="N1026" s="2" t="s">
        <v>3109</v>
      </c>
      <c r="O1026" s="19" t="str">
        <f t="shared" si="32"/>
        <v>400</v>
      </c>
      <c r="P1026">
        <f t="shared" si="33"/>
        <v>36877.269999999997</v>
      </c>
    </row>
    <row r="1027" spans="1:16" ht="14.5" customHeight="1" x14ac:dyDescent="0.35">
      <c r="A1027" s="2" t="s">
        <v>1069</v>
      </c>
      <c r="B1027" s="2" t="s">
        <v>1069</v>
      </c>
      <c r="C1027" s="2" t="s">
        <v>1070</v>
      </c>
      <c r="D1027" s="2"/>
      <c r="E1027" s="2"/>
      <c r="F1027" s="3">
        <v>1094.6099999999999</v>
      </c>
      <c r="G1027" s="3">
        <v>100</v>
      </c>
      <c r="H1027" s="2" t="s">
        <v>3134</v>
      </c>
      <c r="I1027" s="2" t="s">
        <v>3148</v>
      </c>
      <c r="J1027" s="2" t="s">
        <v>3159</v>
      </c>
      <c r="K1027" s="2" t="s">
        <v>3164</v>
      </c>
      <c r="L1027" s="2">
        <v>2009</v>
      </c>
      <c r="M1027" s="2" t="s">
        <v>3059</v>
      </c>
      <c r="N1027" s="2" t="s">
        <v>3109</v>
      </c>
      <c r="O1027" s="19" t="str">
        <f t="shared" ref="O1027:O1090" si="34">LEFT(N1027,1) &amp; "00"</f>
        <v>400</v>
      </c>
      <c r="P1027">
        <f t="shared" si="33"/>
        <v>1094.6099999999999</v>
      </c>
    </row>
    <row r="1028" spans="1:16" ht="14.5" customHeight="1" x14ac:dyDescent="0.35">
      <c r="A1028" s="2" t="s">
        <v>1073</v>
      </c>
      <c r="B1028" s="2" t="s">
        <v>1073</v>
      </c>
      <c r="C1028" s="2" t="s">
        <v>1074</v>
      </c>
      <c r="D1028" s="2"/>
      <c r="E1028" s="2"/>
      <c r="F1028" s="3">
        <v>7008.46</v>
      </c>
      <c r="G1028" s="3">
        <v>100</v>
      </c>
      <c r="H1028" s="2" t="s">
        <v>3134</v>
      </c>
      <c r="I1028" s="2" t="s">
        <v>3148</v>
      </c>
      <c r="J1028" s="2" t="s">
        <v>3159</v>
      </c>
      <c r="K1028" s="2" t="s">
        <v>3164</v>
      </c>
      <c r="L1028" s="2">
        <v>2009</v>
      </c>
      <c r="M1028" s="2" t="s">
        <v>3059</v>
      </c>
      <c r="N1028" s="2" t="s">
        <v>3109</v>
      </c>
      <c r="O1028" s="19" t="str">
        <f t="shared" si="34"/>
        <v>400</v>
      </c>
      <c r="P1028">
        <f t="shared" si="33"/>
        <v>7008.46</v>
      </c>
    </row>
    <row r="1029" spans="1:16" ht="14.5" customHeight="1" x14ac:dyDescent="0.35">
      <c r="A1029" s="2" t="s">
        <v>1366</v>
      </c>
      <c r="B1029" s="2" t="s">
        <v>1367</v>
      </c>
      <c r="C1029" s="2" t="s">
        <v>1368</v>
      </c>
      <c r="D1029" s="2"/>
      <c r="E1029" s="2"/>
      <c r="F1029" s="3">
        <v>3990</v>
      </c>
      <c r="G1029" s="3">
        <v>100</v>
      </c>
      <c r="H1029" s="2" t="s">
        <v>3134</v>
      </c>
      <c r="I1029" s="2" t="s">
        <v>3148</v>
      </c>
      <c r="J1029" s="2" t="s">
        <v>3157</v>
      </c>
      <c r="K1029" s="2" t="s">
        <v>3165</v>
      </c>
      <c r="L1029" s="2">
        <v>2010</v>
      </c>
      <c r="M1029" s="2" t="s">
        <v>3072</v>
      </c>
      <c r="N1029" s="2" t="s">
        <v>3121</v>
      </c>
      <c r="O1029" s="19" t="str">
        <f t="shared" si="34"/>
        <v>600</v>
      </c>
      <c r="P1029">
        <f t="shared" si="33"/>
        <v>3990</v>
      </c>
    </row>
    <row r="1030" spans="1:16" ht="14.5" customHeight="1" x14ac:dyDescent="0.35">
      <c r="A1030" s="2" t="s">
        <v>1369</v>
      </c>
      <c r="B1030" s="2" t="s">
        <v>1370</v>
      </c>
      <c r="C1030" s="2" t="s">
        <v>1371</v>
      </c>
      <c r="D1030" s="2"/>
      <c r="E1030" s="2"/>
      <c r="F1030" s="3">
        <v>120</v>
      </c>
      <c r="G1030" s="3">
        <v>100</v>
      </c>
      <c r="H1030" s="2" t="s">
        <v>3134</v>
      </c>
      <c r="I1030" s="2" t="s">
        <v>3148</v>
      </c>
      <c r="J1030" s="2" t="s">
        <v>3157</v>
      </c>
      <c r="K1030" s="2" t="s">
        <v>3165</v>
      </c>
      <c r="L1030" s="2">
        <v>2010</v>
      </c>
      <c r="M1030" s="2" t="s">
        <v>3059</v>
      </c>
      <c r="N1030" s="2" t="s">
        <v>3109</v>
      </c>
      <c r="O1030" s="19" t="str">
        <f t="shared" si="34"/>
        <v>400</v>
      </c>
      <c r="P1030">
        <f t="shared" si="33"/>
        <v>120</v>
      </c>
    </row>
    <row r="1031" spans="1:16" ht="14.5" customHeight="1" x14ac:dyDescent="0.35">
      <c r="A1031" s="2" t="s">
        <v>1372</v>
      </c>
      <c r="B1031" s="2" t="s">
        <v>1373</v>
      </c>
      <c r="C1031" s="2" t="s">
        <v>1374</v>
      </c>
      <c r="D1031" s="2"/>
      <c r="E1031" s="2"/>
      <c r="F1031" s="3">
        <v>1910</v>
      </c>
      <c r="G1031" s="3">
        <v>100</v>
      </c>
      <c r="H1031" s="2" t="s">
        <v>3134</v>
      </c>
      <c r="I1031" s="2" t="s">
        <v>3148</v>
      </c>
      <c r="J1031" s="2" t="s">
        <v>3157</v>
      </c>
      <c r="K1031" s="2" t="s">
        <v>3165</v>
      </c>
      <c r="L1031" s="2">
        <v>2010</v>
      </c>
      <c r="M1031" s="2" t="s">
        <v>3059</v>
      </c>
      <c r="N1031" s="2" t="s">
        <v>3109</v>
      </c>
      <c r="O1031" s="19" t="str">
        <f t="shared" si="34"/>
        <v>400</v>
      </c>
      <c r="P1031">
        <f t="shared" si="33"/>
        <v>1910</v>
      </c>
    </row>
    <row r="1032" spans="1:16" ht="14.5" customHeight="1" x14ac:dyDescent="0.35">
      <c r="A1032" s="2" t="s">
        <v>1375</v>
      </c>
      <c r="B1032" s="2" t="s">
        <v>1376</v>
      </c>
      <c r="C1032" s="2" t="s">
        <v>1377</v>
      </c>
      <c r="D1032" s="2"/>
      <c r="E1032" s="2"/>
      <c r="F1032" s="3">
        <v>1063</v>
      </c>
      <c r="G1032" s="3">
        <v>100</v>
      </c>
      <c r="H1032" s="2" t="s">
        <v>3134</v>
      </c>
      <c r="I1032" s="2" t="s">
        <v>3148</v>
      </c>
      <c r="J1032" s="2" t="s">
        <v>3157</v>
      </c>
      <c r="K1032" s="2" t="s">
        <v>3165</v>
      </c>
      <c r="L1032" s="2">
        <v>2010</v>
      </c>
      <c r="M1032" s="2" t="s">
        <v>3059</v>
      </c>
      <c r="N1032" s="2" t="s">
        <v>3109</v>
      </c>
      <c r="O1032" s="19" t="str">
        <f t="shared" si="34"/>
        <v>400</v>
      </c>
      <c r="P1032">
        <f t="shared" si="33"/>
        <v>1063</v>
      </c>
    </row>
    <row r="1033" spans="1:16" ht="14.5" customHeight="1" x14ac:dyDescent="0.35">
      <c r="A1033" s="2" t="s">
        <v>7</v>
      </c>
      <c r="B1033" s="2" t="s">
        <v>8</v>
      </c>
      <c r="C1033" s="2" t="s">
        <v>1378</v>
      </c>
      <c r="D1033" s="2"/>
      <c r="E1033" s="2"/>
      <c r="F1033" s="3">
        <v>6950</v>
      </c>
      <c r="G1033" s="3">
        <v>100</v>
      </c>
      <c r="H1033" s="2" t="s">
        <v>3134</v>
      </c>
      <c r="I1033" s="2" t="s">
        <v>3148</v>
      </c>
      <c r="J1033" s="2" t="s">
        <v>3157</v>
      </c>
      <c r="K1033" s="2" t="s">
        <v>3165</v>
      </c>
      <c r="L1033" s="2">
        <v>2010</v>
      </c>
      <c r="M1033" s="2" t="s">
        <v>3059</v>
      </c>
      <c r="N1033" s="2" t="s">
        <v>3109</v>
      </c>
      <c r="O1033" s="19" t="str">
        <f t="shared" si="34"/>
        <v>400</v>
      </c>
      <c r="P1033">
        <f t="shared" si="33"/>
        <v>6950</v>
      </c>
    </row>
    <row r="1034" spans="1:16" ht="14.5" customHeight="1" x14ac:dyDescent="0.35">
      <c r="A1034" s="2" t="s">
        <v>34</v>
      </c>
      <c r="B1034" s="2" t="s">
        <v>35</v>
      </c>
      <c r="C1034" s="2" t="s">
        <v>1379</v>
      </c>
      <c r="D1034" s="2"/>
      <c r="E1034" s="2"/>
      <c r="F1034" s="3">
        <v>1495</v>
      </c>
      <c r="G1034" s="3">
        <v>100</v>
      </c>
      <c r="H1034" s="2" t="s">
        <v>3141</v>
      </c>
      <c r="I1034" s="2" t="s">
        <v>3155</v>
      </c>
      <c r="J1034" s="2" t="s">
        <v>3157</v>
      </c>
      <c r="K1034" s="2" t="s">
        <v>3165</v>
      </c>
      <c r="L1034" s="2">
        <v>2010</v>
      </c>
      <c r="M1034" s="2" t="s">
        <v>3059</v>
      </c>
      <c r="N1034" s="2" t="s">
        <v>3109</v>
      </c>
      <c r="O1034" s="19" t="str">
        <f t="shared" si="34"/>
        <v>400</v>
      </c>
      <c r="P1034">
        <f t="shared" si="33"/>
        <v>1495</v>
      </c>
    </row>
    <row r="1035" spans="1:16" ht="14.5" customHeight="1" x14ac:dyDescent="0.35">
      <c r="A1035" s="2" t="s">
        <v>25</v>
      </c>
      <c r="B1035" s="2" t="s">
        <v>26</v>
      </c>
      <c r="C1035" s="2" t="s">
        <v>1380</v>
      </c>
      <c r="D1035" s="2"/>
      <c r="E1035" s="2"/>
      <c r="F1035" s="3">
        <v>2994</v>
      </c>
      <c r="G1035" s="3">
        <v>100</v>
      </c>
      <c r="H1035" s="2" t="s">
        <v>3141</v>
      </c>
      <c r="I1035" s="2" t="s">
        <v>3155</v>
      </c>
      <c r="J1035" s="2" t="s">
        <v>3157</v>
      </c>
      <c r="K1035" s="2" t="s">
        <v>3165</v>
      </c>
      <c r="L1035" s="2">
        <v>2010</v>
      </c>
      <c r="M1035" s="2" t="s">
        <v>3059</v>
      </c>
      <c r="N1035" s="2" t="s">
        <v>3109</v>
      </c>
      <c r="O1035" s="19" t="str">
        <f t="shared" si="34"/>
        <v>400</v>
      </c>
      <c r="P1035">
        <f t="shared" si="33"/>
        <v>2994</v>
      </c>
    </row>
    <row r="1036" spans="1:16" ht="14.5" customHeight="1" x14ac:dyDescent="0.35">
      <c r="A1036" s="2" t="s">
        <v>31</v>
      </c>
      <c r="B1036" s="2" t="s">
        <v>1381</v>
      </c>
      <c r="C1036" s="2" t="s">
        <v>1382</v>
      </c>
      <c r="D1036" s="2"/>
      <c r="E1036" s="2"/>
      <c r="F1036" s="3">
        <v>1982</v>
      </c>
      <c r="G1036" s="3">
        <v>100</v>
      </c>
      <c r="H1036" s="2" t="s">
        <v>3141</v>
      </c>
      <c r="I1036" s="2" t="s">
        <v>3155</v>
      </c>
      <c r="J1036" s="2" t="s">
        <v>3157</v>
      </c>
      <c r="K1036" s="2" t="s">
        <v>3165</v>
      </c>
      <c r="L1036" s="2">
        <v>2010</v>
      </c>
      <c r="M1036" s="2" t="s">
        <v>3059</v>
      </c>
      <c r="N1036" s="2" t="s">
        <v>3109</v>
      </c>
      <c r="O1036" s="19" t="str">
        <f t="shared" si="34"/>
        <v>400</v>
      </c>
      <c r="P1036">
        <f t="shared" si="33"/>
        <v>1982</v>
      </c>
    </row>
    <row r="1037" spans="1:16" ht="14.5" customHeight="1" x14ac:dyDescent="0.35">
      <c r="A1037" s="2" t="s">
        <v>1383</v>
      </c>
      <c r="B1037" s="2" t="s">
        <v>1384</v>
      </c>
      <c r="C1037" s="2" t="s">
        <v>1385</v>
      </c>
      <c r="D1037" s="2"/>
      <c r="E1037" s="2"/>
      <c r="F1037" s="3">
        <v>52</v>
      </c>
      <c r="G1037" s="3">
        <v>100</v>
      </c>
      <c r="H1037" s="2" t="s">
        <v>3141</v>
      </c>
      <c r="I1037" s="2" t="s">
        <v>3155</v>
      </c>
      <c r="J1037" s="2" t="s">
        <v>3157</v>
      </c>
      <c r="K1037" s="2" t="s">
        <v>3165</v>
      </c>
      <c r="L1037" s="2">
        <v>2010</v>
      </c>
      <c r="M1037" s="2" t="s">
        <v>3059</v>
      </c>
      <c r="N1037" s="2" t="s">
        <v>3109</v>
      </c>
      <c r="O1037" s="19" t="str">
        <f t="shared" si="34"/>
        <v>400</v>
      </c>
      <c r="P1037">
        <f t="shared" ref="P1037:P1094" si="35">F1037*G1037/100</f>
        <v>52</v>
      </c>
    </row>
    <row r="1038" spans="1:16" ht="14.5" customHeight="1" x14ac:dyDescent="0.35">
      <c r="A1038" s="2" t="s">
        <v>1386</v>
      </c>
      <c r="B1038" s="2" t="s">
        <v>1387</v>
      </c>
      <c r="C1038" s="2" t="s">
        <v>1388</v>
      </c>
      <c r="D1038" s="2"/>
      <c r="E1038" s="2"/>
      <c r="F1038" s="3">
        <v>175</v>
      </c>
      <c r="G1038" s="3">
        <v>100</v>
      </c>
      <c r="H1038" s="2" t="s">
        <v>3141</v>
      </c>
      <c r="I1038" s="2" t="s">
        <v>3155</v>
      </c>
      <c r="J1038" s="2" t="s">
        <v>3157</v>
      </c>
      <c r="K1038" s="2" t="s">
        <v>3165</v>
      </c>
      <c r="L1038" s="2">
        <v>2010</v>
      </c>
      <c r="M1038" s="2" t="s">
        <v>3059</v>
      </c>
      <c r="N1038" s="2" t="s">
        <v>3109</v>
      </c>
      <c r="O1038" s="19" t="str">
        <f t="shared" si="34"/>
        <v>400</v>
      </c>
      <c r="P1038">
        <f t="shared" si="35"/>
        <v>175</v>
      </c>
    </row>
    <row r="1039" spans="1:16" ht="14.5" customHeight="1" x14ac:dyDescent="0.35">
      <c r="A1039" s="2" t="s">
        <v>1389</v>
      </c>
      <c r="B1039" s="2" t="s">
        <v>1390</v>
      </c>
      <c r="C1039" s="2" t="s">
        <v>1391</v>
      </c>
      <c r="D1039" s="2"/>
      <c r="E1039" s="2"/>
      <c r="F1039" s="3">
        <v>150</v>
      </c>
      <c r="G1039" s="3">
        <v>100</v>
      </c>
      <c r="H1039" s="2" t="s">
        <v>3141</v>
      </c>
      <c r="I1039" s="2" t="s">
        <v>3155</v>
      </c>
      <c r="J1039" s="2" t="s">
        <v>3157</v>
      </c>
      <c r="K1039" s="2" t="s">
        <v>3165</v>
      </c>
      <c r="L1039" s="2">
        <v>2010</v>
      </c>
      <c r="M1039" s="2" t="s">
        <v>3059</v>
      </c>
      <c r="N1039" s="2" t="s">
        <v>3109</v>
      </c>
      <c r="O1039" s="19" t="str">
        <f t="shared" si="34"/>
        <v>400</v>
      </c>
      <c r="P1039">
        <f t="shared" si="35"/>
        <v>150</v>
      </c>
    </row>
    <row r="1040" spans="1:16" ht="14.5" customHeight="1" x14ac:dyDescent="0.35">
      <c r="A1040" s="2" t="s">
        <v>1392</v>
      </c>
      <c r="B1040" s="2" t="s">
        <v>1393</v>
      </c>
      <c r="C1040" s="2" t="s">
        <v>1394</v>
      </c>
      <c r="D1040" s="2"/>
      <c r="E1040" s="2"/>
      <c r="F1040" s="3">
        <v>87</v>
      </c>
      <c r="G1040" s="3">
        <v>100</v>
      </c>
      <c r="H1040" s="2" t="s">
        <v>3141</v>
      </c>
      <c r="I1040" s="2" t="s">
        <v>3155</v>
      </c>
      <c r="J1040" s="2" t="s">
        <v>3157</v>
      </c>
      <c r="K1040" s="2" t="s">
        <v>3165</v>
      </c>
      <c r="L1040" s="2">
        <v>2010</v>
      </c>
      <c r="M1040" s="2" t="s">
        <v>3059</v>
      </c>
      <c r="N1040" s="2" t="s">
        <v>3109</v>
      </c>
      <c r="O1040" s="19" t="str">
        <f t="shared" si="34"/>
        <v>400</v>
      </c>
      <c r="P1040">
        <f t="shared" si="35"/>
        <v>87</v>
      </c>
    </row>
    <row r="1041" spans="1:16" ht="14.5" customHeight="1" x14ac:dyDescent="0.35">
      <c r="A1041" s="2" t="s">
        <v>1395</v>
      </c>
      <c r="B1041" s="2" t="s">
        <v>1396</v>
      </c>
      <c r="C1041" s="2" t="s">
        <v>1397</v>
      </c>
      <c r="D1041" s="2"/>
      <c r="E1041" s="2"/>
      <c r="F1041" s="3">
        <v>174</v>
      </c>
      <c r="G1041" s="3">
        <v>100</v>
      </c>
      <c r="H1041" s="2" t="s">
        <v>3141</v>
      </c>
      <c r="I1041" s="2" t="s">
        <v>3155</v>
      </c>
      <c r="J1041" s="2" t="s">
        <v>3157</v>
      </c>
      <c r="K1041" s="2" t="s">
        <v>3165</v>
      </c>
      <c r="L1041" s="2">
        <v>2010</v>
      </c>
      <c r="M1041" s="2" t="s">
        <v>3059</v>
      </c>
      <c r="N1041" s="2" t="s">
        <v>3109</v>
      </c>
      <c r="O1041" s="19" t="str">
        <f t="shared" si="34"/>
        <v>400</v>
      </c>
      <c r="P1041">
        <f t="shared" si="35"/>
        <v>174</v>
      </c>
    </row>
    <row r="1042" spans="1:16" ht="14.5" customHeight="1" x14ac:dyDescent="0.35">
      <c r="A1042" s="2" t="s">
        <v>1398</v>
      </c>
      <c r="B1042" s="2" t="s">
        <v>1399</v>
      </c>
      <c r="C1042" s="2" t="s">
        <v>1400</v>
      </c>
      <c r="D1042" s="2"/>
      <c r="E1042" s="2"/>
      <c r="F1042" s="3">
        <v>222</v>
      </c>
      <c r="G1042" s="3">
        <v>100</v>
      </c>
      <c r="H1042" s="2" t="s">
        <v>3141</v>
      </c>
      <c r="I1042" s="2" t="s">
        <v>3155</v>
      </c>
      <c r="J1042" s="2" t="s">
        <v>3157</v>
      </c>
      <c r="K1042" s="2" t="s">
        <v>3165</v>
      </c>
      <c r="L1042" s="2">
        <v>2010</v>
      </c>
      <c r="M1042" s="2" t="s">
        <v>3059</v>
      </c>
      <c r="N1042" s="2" t="s">
        <v>3109</v>
      </c>
      <c r="O1042" s="19" t="str">
        <f t="shared" si="34"/>
        <v>400</v>
      </c>
      <c r="P1042">
        <f t="shared" si="35"/>
        <v>222</v>
      </c>
    </row>
    <row r="1043" spans="1:16" ht="14.5" customHeight="1" x14ac:dyDescent="0.35">
      <c r="A1043" s="2" t="s">
        <v>1401</v>
      </c>
      <c r="B1043" s="2" t="s">
        <v>1402</v>
      </c>
      <c r="C1043" s="2" t="s">
        <v>1403</v>
      </c>
      <c r="D1043" s="2"/>
      <c r="E1043" s="2"/>
      <c r="F1043" s="3">
        <v>2162</v>
      </c>
      <c r="G1043" s="3">
        <v>100</v>
      </c>
      <c r="H1043" s="2" t="s">
        <v>3134</v>
      </c>
      <c r="I1043" s="2" t="s">
        <v>3148</v>
      </c>
      <c r="J1043" s="2" t="s">
        <v>3157</v>
      </c>
      <c r="K1043" s="2" t="s">
        <v>3165</v>
      </c>
      <c r="L1043" s="2">
        <v>2010</v>
      </c>
      <c r="M1043" s="2" t="s">
        <v>3059</v>
      </c>
      <c r="N1043" s="2" t="s">
        <v>3109</v>
      </c>
      <c r="O1043" s="19" t="str">
        <f t="shared" si="34"/>
        <v>400</v>
      </c>
      <c r="P1043">
        <f t="shared" si="35"/>
        <v>2162</v>
      </c>
    </row>
    <row r="1044" spans="1:16" ht="14.5" customHeight="1" x14ac:dyDescent="0.35">
      <c r="A1044" s="2" t="s">
        <v>1404</v>
      </c>
      <c r="B1044" s="2" t="s">
        <v>1405</v>
      </c>
      <c r="C1044" s="2" t="s">
        <v>1406</v>
      </c>
      <c r="D1044" s="2"/>
      <c r="E1044" s="2"/>
      <c r="F1044" s="3">
        <v>5064</v>
      </c>
      <c r="G1044" s="3">
        <v>100</v>
      </c>
      <c r="H1044" s="2" t="s">
        <v>3134</v>
      </c>
      <c r="I1044" s="2" t="s">
        <v>3148</v>
      </c>
      <c r="J1044" s="2" t="s">
        <v>3157</v>
      </c>
      <c r="K1044" s="2" t="s">
        <v>3165</v>
      </c>
      <c r="L1044" s="2">
        <v>2010</v>
      </c>
      <c r="M1044" s="2" t="s">
        <v>3070</v>
      </c>
      <c r="N1044" s="2" t="s">
        <v>3119</v>
      </c>
      <c r="O1044" s="19" t="str">
        <f t="shared" si="34"/>
        <v>600</v>
      </c>
      <c r="P1044">
        <f t="shared" si="35"/>
        <v>5064</v>
      </c>
    </row>
    <row r="1045" spans="1:16" ht="14.5" customHeight="1" x14ac:dyDescent="0.35">
      <c r="A1045" s="2" t="s">
        <v>1407</v>
      </c>
      <c r="B1045" s="2" t="s">
        <v>1407</v>
      </c>
      <c r="C1045" s="2" t="s">
        <v>1408</v>
      </c>
      <c r="D1045" s="2"/>
      <c r="E1045" s="2"/>
      <c r="F1045" s="3">
        <v>100</v>
      </c>
      <c r="G1045" s="3">
        <v>100</v>
      </c>
      <c r="H1045" s="2" t="s">
        <v>3134</v>
      </c>
      <c r="I1045" s="2" t="s">
        <v>3148</v>
      </c>
      <c r="J1045" s="2" t="s">
        <v>3157</v>
      </c>
      <c r="K1045" s="2" t="s">
        <v>3165</v>
      </c>
      <c r="L1045" s="2">
        <v>2010</v>
      </c>
      <c r="M1045" s="2" t="s">
        <v>3059</v>
      </c>
      <c r="N1045" s="2" t="s">
        <v>3109</v>
      </c>
      <c r="O1045" s="19" t="str">
        <f t="shared" si="34"/>
        <v>400</v>
      </c>
      <c r="P1045">
        <f t="shared" si="35"/>
        <v>100</v>
      </c>
    </row>
    <row r="1046" spans="1:16" ht="14.5" customHeight="1" x14ac:dyDescent="0.35">
      <c r="A1046" s="2" t="s">
        <v>1409</v>
      </c>
      <c r="B1046" s="2" t="s">
        <v>1410</v>
      </c>
      <c r="C1046" s="2" t="s">
        <v>1411</v>
      </c>
      <c r="D1046" s="2"/>
      <c r="E1046" s="2"/>
      <c r="F1046" s="3">
        <v>196</v>
      </c>
      <c r="G1046" s="3">
        <v>100</v>
      </c>
      <c r="H1046" s="2" t="s">
        <v>3134</v>
      </c>
      <c r="I1046" s="2" t="s">
        <v>3148</v>
      </c>
      <c r="J1046" s="2" t="s">
        <v>3157</v>
      </c>
      <c r="K1046" s="2" t="s">
        <v>3165</v>
      </c>
      <c r="L1046" s="2">
        <v>2010</v>
      </c>
      <c r="M1046" s="2" t="s">
        <v>3059</v>
      </c>
      <c r="N1046" s="2" t="s">
        <v>3109</v>
      </c>
      <c r="O1046" s="19" t="str">
        <f t="shared" si="34"/>
        <v>400</v>
      </c>
      <c r="P1046">
        <f t="shared" si="35"/>
        <v>196</v>
      </c>
    </row>
    <row r="1047" spans="1:16" ht="14.5" customHeight="1" x14ac:dyDescent="0.35">
      <c r="A1047" s="2" t="s">
        <v>1412</v>
      </c>
      <c r="B1047" s="2" t="s">
        <v>1413</v>
      </c>
      <c r="C1047" s="2" t="s">
        <v>1414</v>
      </c>
      <c r="D1047" s="2"/>
      <c r="E1047" s="2"/>
      <c r="F1047" s="3">
        <v>4860</v>
      </c>
      <c r="G1047" s="3">
        <v>100</v>
      </c>
      <c r="H1047" s="2" t="s">
        <v>3134</v>
      </c>
      <c r="I1047" s="2" t="s">
        <v>3148</v>
      </c>
      <c r="J1047" s="2" t="s">
        <v>3157</v>
      </c>
      <c r="K1047" s="2" t="s">
        <v>3165</v>
      </c>
      <c r="L1047" s="2">
        <v>2010</v>
      </c>
      <c r="M1047" s="2" t="s">
        <v>3059</v>
      </c>
      <c r="N1047" s="2" t="s">
        <v>3109</v>
      </c>
      <c r="O1047" s="19" t="str">
        <f t="shared" si="34"/>
        <v>400</v>
      </c>
      <c r="P1047">
        <f t="shared" si="35"/>
        <v>4860</v>
      </c>
    </row>
    <row r="1048" spans="1:16" ht="14.5" customHeight="1" x14ac:dyDescent="0.35">
      <c r="A1048" s="2" t="s">
        <v>1415</v>
      </c>
      <c r="B1048" s="2" t="s">
        <v>1416</v>
      </c>
      <c r="C1048" s="2" t="s">
        <v>1417</v>
      </c>
      <c r="D1048" s="2"/>
      <c r="E1048" s="2"/>
      <c r="F1048" s="3">
        <v>150</v>
      </c>
      <c r="G1048" s="3">
        <v>100</v>
      </c>
      <c r="H1048" s="2" t="s">
        <v>3134</v>
      </c>
      <c r="I1048" s="2" t="s">
        <v>3148</v>
      </c>
      <c r="J1048" s="2" t="s">
        <v>3157</v>
      </c>
      <c r="K1048" s="2" t="s">
        <v>3165</v>
      </c>
      <c r="L1048" s="2">
        <v>2010</v>
      </c>
      <c r="M1048" s="2" t="s">
        <v>3059</v>
      </c>
      <c r="N1048" s="2" t="s">
        <v>3109</v>
      </c>
      <c r="O1048" s="19" t="str">
        <f t="shared" si="34"/>
        <v>400</v>
      </c>
      <c r="P1048">
        <f t="shared" si="35"/>
        <v>150</v>
      </c>
    </row>
    <row r="1049" spans="1:16" ht="14.5" customHeight="1" x14ac:dyDescent="0.35">
      <c r="A1049" s="2" t="s">
        <v>137</v>
      </c>
      <c r="B1049" s="2" t="s">
        <v>137</v>
      </c>
      <c r="C1049" s="2" t="s">
        <v>138</v>
      </c>
      <c r="D1049" s="2"/>
      <c r="E1049" s="2"/>
      <c r="F1049" s="3">
        <v>37813</v>
      </c>
      <c r="G1049" s="3">
        <v>2</v>
      </c>
      <c r="H1049" s="2" t="s">
        <v>3137</v>
      </c>
      <c r="I1049" s="2" t="s">
        <v>3151</v>
      </c>
      <c r="J1049" s="2" t="s">
        <v>3158</v>
      </c>
      <c r="K1049" s="2" t="s">
        <v>3166</v>
      </c>
      <c r="L1049" s="2">
        <v>2010</v>
      </c>
      <c r="M1049" s="2" t="s">
        <v>3056</v>
      </c>
      <c r="N1049" s="2" t="s">
        <v>3106</v>
      </c>
      <c r="O1049" s="19" t="str">
        <f t="shared" si="34"/>
        <v>300</v>
      </c>
      <c r="P1049">
        <f t="shared" si="35"/>
        <v>756.26</v>
      </c>
    </row>
    <row r="1050" spans="1:16" ht="14.5" customHeight="1" x14ac:dyDescent="0.35">
      <c r="A1050" s="2" t="s">
        <v>159</v>
      </c>
      <c r="B1050" s="2" t="s">
        <v>159</v>
      </c>
      <c r="C1050" s="2" t="s">
        <v>160</v>
      </c>
      <c r="D1050" s="2"/>
      <c r="E1050" s="2"/>
      <c r="F1050" s="3">
        <v>66</v>
      </c>
      <c r="G1050" s="3">
        <v>15</v>
      </c>
      <c r="H1050" s="2" t="s">
        <v>3135</v>
      </c>
      <c r="I1050" s="2" t="s">
        <v>3149</v>
      </c>
      <c r="J1050" s="2" t="s">
        <v>3158</v>
      </c>
      <c r="K1050" s="2" t="s">
        <v>3166</v>
      </c>
      <c r="L1050" s="2">
        <v>2010</v>
      </c>
      <c r="M1050" s="2" t="s">
        <v>3058</v>
      </c>
      <c r="N1050" s="2" t="s">
        <v>3108</v>
      </c>
      <c r="O1050" s="19" t="str">
        <f t="shared" si="34"/>
        <v>300</v>
      </c>
      <c r="P1050">
        <f t="shared" si="35"/>
        <v>9.9</v>
      </c>
    </row>
    <row r="1051" spans="1:16" ht="14.5" customHeight="1" x14ac:dyDescent="0.35">
      <c r="A1051" s="2" t="s">
        <v>113</v>
      </c>
      <c r="B1051" s="2" t="s">
        <v>113</v>
      </c>
      <c r="C1051" s="2" t="s">
        <v>114</v>
      </c>
      <c r="D1051" s="2"/>
      <c r="E1051" s="2"/>
      <c r="F1051" s="3">
        <v>30</v>
      </c>
      <c r="G1051" s="3">
        <v>55</v>
      </c>
      <c r="H1051" s="2" t="s">
        <v>3135</v>
      </c>
      <c r="I1051" s="2" t="s">
        <v>3149</v>
      </c>
      <c r="J1051" s="2" t="s">
        <v>3158</v>
      </c>
      <c r="K1051" s="2" t="s">
        <v>3166</v>
      </c>
      <c r="L1051" s="2">
        <v>2010</v>
      </c>
      <c r="M1051" s="2" t="s">
        <v>3054</v>
      </c>
      <c r="N1051" s="2" t="s">
        <v>3104</v>
      </c>
      <c r="O1051" s="19" t="str">
        <f t="shared" si="34"/>
        <v>300</v>
      </c>
      <c r="P1051">
        <f t="shared" si="35"/>
        <v>16.5</v>
      </c>
    </row>
    <row r="1052" spans="1:16" ht="14.5" customHeight="1" x14ac:dyDescent="0.35">
      <c r="A1052" s="2" t="s">
        <v>103</v>
      </c>
      <c r="B1052" s="2" t="s">
        <v>103</v>
      </c>
      <c r="C1052" s="2" t="s">
        <v>104</v>
      </c>
      <c r="D1052" s="2"/>
      <c r="E1052" s="2"/>
      <c r="F1052" s="3">
        <v>112</v>
      </c>
      <c r="G1052" s="3">
        <v>25</v>
      </c>
      <c r="H1052" s="2" t="s">
        <v>3135</v>
      </c>
      <c r="I1052" s="2" t="s">
        <v>3149</v>
      </c>
      <c r="J1052" s="2" t="s">
        <v>3158</v>
      </c>
      <c r="K1052" s="2" t="s">
        <v>3166</v>
      </c>
      <c r="L1052" s="2">
        <v>2010</v>
      </c>
      <c r="M1052" s="2" t="s">
        <v>3043</v>
      </c>
      <c r="N1052" s="2" t="s">
        <v>3097</v>
      </c>
      <c r="O1052" s="19" t="str">
        <f t="shared" si="34"/>
        <v>200</v>
      </c>
      <c r="P1052">
        <f t="shared" si="35"/>
        <v>28</v>
      </c>
    </row>
    <row r="1053" spans="1:16" ht="14.5" customHeight="1" x14ac:dyDescent="0.35">
      <c r="A1053" s="2" t="s">
        <v>180</v>
      </c>
      <c r="B1053" s="2" t="s">
        <v>180</v>
      </c>
      <c r="C1053" s="2" t="s">
        <v>181</v>
      </c>
      <c r="D1053" s="2"/>
      <c r="E1053" s="2"/>
      <c r="F1053" s="3">
        <v>745</v>
      </c>
      <c r="G1053" s="3">
        <v>5</v>
      </c>
      <c r="H1053" s="2" t="s">
        <v>3135</v>
      </c>
      <c r="I1053" s="2" t="s">
        <v>3149</v>
      </c>
      <c r="J1053" s="2" t="s">
        <v>3158</v>
      </c>
      <c r="K1053" s="2" t="s">
        <v>3166</v>
      </c>
      <c r="L1053" s="2">
        <v>2010</v>
      </c>
      <c r="M1053" s="2" t="s">
        <v>3058</v>
      </c>
      <c r="N1053" s="2" t="s">
        <v>3108</v>
      </c>
      <c r="O1053" s="19" t="str">
        <f t="shared" si="34"/>
        <v>300</v>
      </c>
      <c r="P1053">
        <f t="shared" si="35"/>
        <v>37.25</v>
      </c>
    </row>
    <row r="1054" spans="1:16" ht="14.5" customHeight="1" x14ac:dyDescent="0.35">
      <c r="A1054" s="2" t="s">
        <v>101</v>
      </c>
      <c r="B1054" s="2" t="s">
        <v>101</v>
      </c>
      <c r="C1054" s="2" t="s">
        <v>102</v>
      </c>
      <c r="D1054" s="2"/>
      <c r="E1054" s="2"/>
      <c r="F1054" s="3">
        <v>834</v>
      </c>
      <c r="G1054" s="3">
        <v>10</v>
      </c>
      <c r="H1054" s="2" t="s">
        <v>3135</v>
      </c>
      <c r="I1054" s="2" t="s">
        <v>3149</v>
      </c>
      <c r="J1054" s="2" t="s">
        <v>3158</v>
      </c>
      <c r="K1054" s="2" t="s">
        <v>3166</v>
      </c>
      <c r="L1054" s="2">
        <v>2010</v>
      </c>
      <c r="M1054" s="2" t="s">
        <v>3041</v>
      </c>
      <c r="N1054" s="2" t="s">
        <v>3095</v>
      </c>
      <c r="O1054" s="19" t="str">
        <f t="shared" si="34"/>
        <v>200</v>
      </c>
      <c r="P1054">
        <f t="shared" si="35"/>
        <v>83.4</v>
      </c>
    </row>
    <row r="1055" spans="1:16" ht="14.5" customHeight="1" x14ac:dyDescent="0.35">
      <c r="A1055" s="2" t="s">
        <v>111</v>
      </c>
      <c r="B1055" s="2" t="s">
        <v>111</v>
      </c>
      <c r="C1055" s="2" t="s">
        <v>112</v>
      </c>
      <c r="D1055" s="2"/>
      <c r="E1055" s="2"/>
      <c r="F1055" s="3">
        <v>210722</v>
      </c>
      <c r="G1055" s="3">
        <v>1</v>
      </c>
      <c r="H1055" s="2" t="s">
        <v>3135</v>
      </c>
      <c r="I1055" s="2" t="s">
        <v>3149</v>
      </c>
      <c r="J1055" s="2" t="s">
        <v>3158</v>
      </c>
      <c r="K1055" s="2" t="s">
        <v>3166</v>
      </c>
      <c r="L1055" s="2">
        <v>2010</v>
      </c>
      <c r="M1055" s="2" t="s">
        <v>3053</v>
      </c>
      <c r="N1055" s="2" t="s">
        <v>3103</v>
      </c>
      <c r="O1055" s="19" t="str">
        <f t="shared" si="34"/>
        <v>300</v>
      </c>
      <c r="P1055">
        <f t="shared" si="35"/>
        <v>2107.2199999999998</v>
      </c>
    </row>
    <row r="1056" spans="1:16" ht="14.5" customHeight="1" x14ac:dyDescent="0.35">
      <c r="A1056" s="2" t="s">
        <v>173</v>
      </c>
      <c r="B1056" s="2" t="s">
        <v>173</v>
      </c>
      <c r="C1056" s="2" t="s">
        <v>174</v>
      </c>
      <c r="D1056" s="2"/>
      <c r="E1056" s="2"/>
      <c r="F1056" s="3">
        <v>315</v>
      </c>
      <c r="G1056" s="3">
        <v>55</v>
      </c>
      <c r="H1056" s="2" t="s">
        <v>3138</v>
      </c>
      <c r="I1056" s="2" t="s">
        <v>3152</v>
      </c>
      <c r="J1056" s="2" t="s">
        <v>3158</v>
      </c>
      <c r="K1056" s="2" t="s">
        <v>3166</v>
      </c>
      <c r="L1056" s="2">
        <v>2010</v>
      </c>
      <c r="M1056" s="2" t="s">
        <v>3058</v>
      </c>
      <c r="N1056" s="2" t="s">
        <v>3108</v>
      </c>
      <c r="O1056" s="19" t="str">
        <f t="shared" si="34"/>
        <v>300</v>
      </c>
      <c r="P1056">
        <f t="shared" si="35"/>
        <v>173.25</v>
      </c>
    </row>
    <row r="1057" spans="1:16" ht="14.5" customHeight="1" x14ac:dyDescent="0.35">
      <c r="A1057" s="2" t="s">
        <v>157</v>
      </c>
      <c r="B1057" s="2" t="s">
        <v>157</v>
      </c>
      <c r="C1057" s="2" t="s">
        <v>179</v>
      </c>
      <c r="D1057" s="2"/>
      <c r="E1057" s="2"/>
      <c r="F1057" s="3">
        <v>365</v>
      </c>
      <c r="G1057" s="3">
        <v>25</v>
      </c>
      <c r="H1057" s="2" t="s">
        <v>3138</v>
      </c>
      <c r="I1057" s="2" t="s">
        <v>3152</v>
      </c>
      <c r="J1057" s="2" t="s">
        <v>3158</v>
      </c>
      <c r="K1057" s="2" t="s">
        <v>3166</v>
      </c>
      <c r="L1057" s="2">
        <v>2010</v>
      </c>
      <c r="M1057" s="2" t="s">
        <v>3058</v>
      </c>
      <c r="N1057" s="2" t="s">
        <v>3108</v>
      </c>
      <c r="O1057" s="19" t="str">
        <f t="shared" si="34"/>
        <v>300</v>
      </c>
      <c r="P1057">
        <f t="shared" si="35"/>
        <v>91.25</v>
      </c>
    </row>
    <row r="1058" spans="1:16" ht="14.5" customHeight="1" x14ac:dyDescent="0.35">
      <c r="A1058" s="2" t="s">
        <v>157</v>
      </c>
      <c r="B1058" s="2" t="s">
        <v>157</v>
      </c>
      <c r="C1058" s="2" t="s">
        <v>172</v>
      </c>
      <c r="D1058" s="2"/>
      <c r="E1058" s="2"/>
      <c r="F1058" s="3">
        <v>93</v>
      </c>
      <c r="G1058" s="3">
        <v>25</v>
      </c>
      <c r="H1058" s="2" t="s">
        <v>3138</v>
      </c>
      <c r="I1058" s="2" t="s">
        <v>3152</v>
      </c>
      <c r="J1058" s="2" t="s">
        <v>3158</v>
      </c>
      <c r="K1058" s="2" t="s">
        <v>3166</v>
      </c>
      <c r="L1058" s="2">
        <v>2010</v>
      </c>
      <c r="M1058" s="2" t="s">
        <v>3058</v>
      </c>
      <c r="N1058" s="2" t="s">
        <v>3108</v>
      </c>
      <c r="O1058" s="19" t="str">
        <f t="shared" si="34"/>
        <v>300</v>
      </c>
      <c r="P1058">
        <f t="shared" si="35"/>
        <v>23.25</v>
      </c>
    </row>
    <row r="1059" spans="1:16" ht="14.5" customHeight="1" x14ac:dyDescent="0.35">
      <c r="A1059" s="2" t="s">
        <v>157</v>
      </c>
      <c r="B1059" s="2" t="s">
        <v>157</v>
      </c>
      <c r="C1059" s="2" t="s">
        <v>169</v>
      </c>
      <c r="D1059" s="2"/>
      <c r="E1059" s="2"/>
      <c r="F1059" s="3">
        <v>88</v>
      </c>
      <c r="G1059" s="3">
        <v>25</v>
      </c>
      <c r="H1059" s="2" t="s">
        <v>3138</v>
      </c>
      <c r="I1059" s="2" t="s">
        <v>3152</v>
      </c>
      <c r="J1059" s="2" t="s">
        <v>3158</v>
      </c>
      <c r="K1059" s="2" t="s">
        <v>3166</v>
      </c>
      <c r="L1059" s="2">
        <v>2010</v>
      </c>
      <c r="M1059" s="2" t="s">
        <v>3058</v>
      </c>
      <c r="N1059" s="2" t="s">
        <v>3108</v>
      </c>
      <c r="O1059" s="19" t="str">
        <f t="shared" si="34"/>
        <v>300</v>
      </c>
      <c r="P1059">
        <f t="shared" si="35"/>
        <v>22</v>
      </c>
    </row>
    <row r="1060" spans="1:16" ht="14.5" customHeight="1" x14ac:dyDescent="0.35">
      <c r="A1060" s="2" t="s">
        <v>157</v>
      </c>
      <c r="B1060" s="2" t="s">
        <v>157</v>
      </c>
      <c r="C1060" s="2" t="s">
        <v>158</v>
      </c>
      <c r="D1060" s="2"/>
      <c r="E1060" s="2"/>
      <c r="F1060" s="3">
        <v>84</v>
      </c>
      <c r="G1060" s="3">
        <v>25</v>
      </c>
      <c r="H1060" s="2" t="s">
        <v>3138</v>
      </c>
      <c r="I1060" s="2" t="s">
        <v>3152</v>
      </c>
      <c r="J1060" s="2" t="s">
        <v>3158</v>
      </c>
      <c r="K1060" s="2" t="s">
        <v>3166</v>
      </c>
      <c r="L1060" s="2">
        <v>2010</v>
      </c>
      <c r="M1060" s="2" t="s">
        <v>3058</v>
      </c>
      <c r="N1060" s="2" t="s">
        <v>3108</v>
      </c>
      <c r="O1060" s="19" t="str">
        <f t="shared" si="34"/>
        <v>300</v>
      </c>
      <c r="P1060">
        <f t="shared" si="35"/>
        <v>21</v>
      </c>
    </row>
    <row r="1061" spans="1:16" ht="14.5" customHeight="1" x14ac:dyDescent="0.35">
      <c r="A1061" s="2" t="s">
        <v>157</v>
      </c>
      <c r="B1061" s="2" t="s">
        <v>157</v>
      </c>
      <c r="C1061" s="2" t="s">
        <v>184</v>
      </c>
      <c r="D1061" s="2"/>
      <c r="E1061" s="2"/>
      <c r="F1061" s="3">
        <v>3006</v>
      </c>
      <c r="G1061" s="3">
        <v>22</v>
      </c>
      <c r="H1061" s="2" t="s">
        <v>3138</v>
      </c>
      <c r="I1061" s="2" t="s">
        <v>3152</v>
      </c>
      <c r="J1061" s="2" t="s">
        <v>3158</v>
      </c>
      <c r="K1061" s="2" t="s">
        <v>3166</v>
      </c>
      <c r="L1061" s="2">
        <v>2010</v>
      </c>
      <c r="M1061" s="2" t="s">
        <v>3058</v>
      </c>
      <c r="N1061" s="2" t="s">
        <v>3108</v>
      </c>
      <c r="O1061" s="19" t="str">
        <f t="shared" si="34"/>
        <v>300</v>
      </c>
      <c r="P1061">
        <f t="shared" si="35"/>
        <v>661.32</v>
      </c>
    </row>
    <row r="1062" spans="1:16" ht="14.5" customHeight="1" x14ac:dyDescent="0.35">
      <c r="A1062" s="2" t="s">
        <v>170</v>
      </c>
      <c r="B1062" s="2" t="s">
        <v>170</v>
      </c>
      <c r="C1062" s="2" t="s">
        <v>177</v>
      </c>
      <c r="D1062" s="2"/>
      <c r="E1062" s="2"/>
      <c r="F1062" s="3">
        <v>71</v>
      </c>
      <c r="G1062" s="3">
        <v>25</v>
      </c>
      <c r="H1062" s="2" t="s">
        <v>3138</v>
      </c>
      <c r="I1062" s="2" t="s">
        <v>3152</v>
      </c>
      <c r="J1062" s="2" t="s">
        <v>3158</v>
      </c>
      <c r="K1062" s="2" t="s">
        <v>3166</v>
      </c>
      <c r="L1062" s="2">
        <v>2010</v>
      </c>
      <c r="M1062" s="2" t="s">
        <v>3058</v>
      </c>
      <c r="N1062" s="2" t="s">
        <v>3108</v>
      </c>
      <c r="O1062" s="19" t="str">
        <f t="shared" si="34"/>
        <v>300</v>
      </c>
      <c r="P1062">
        <f t="shared" si="35"/>
        <v>17.75</v>
      </c>
    </row>
    <row r="1063" spans="1:16" ht="14.5" customHeight="1" x14ac:dyDescent="0.35">
      <c r="A1063" s="2" t="s">
        <v>170</v>
      </c>
      <c r="B1063" s="2" t="s">
        <v>170</v>
      </c>
      <c r="C1063" s="2" t="s">
        <v>171</v>
      </c>
      <c r="D1063" s="2"/>
      <c r="E1063" s="2"/>
      <c r="F1063" s="3">
        <v>8</v>
      </c>
      <c r="G1063" s="3">
        <v>25</v>
      </c>
      <c r="H1063" s="2" t="s">
        <v>3138</v>
      </c>
      <c r="I1063" s="2" t="s">
        <v>3152</v>
      </c>
      <c r="J1063" s="2" t="s">
        <v>3158</v>
      </c>
      <c r="K1063" s="2" t="s">
        <v>3166</v>
      </c>
      <c r="L1063" s="2">
        <v>2010</v>
      </c>
      <c r="M1063" s="2" t="s">
        <v>3058</v>
      </c>
      <c r="N1063" s="2" t="s">
        <v>3108</v>
      </c>
      <c r="O1063" s="19" t="str">
        <f t="shared" si="34"/>
        <v>300</v>
      </c>
      <c r="P1063">
        <f t="shared" si="35"/>
        <v>2</v>
      </c>
    </row>
    <row r="1064" spans="1:16" ht="14.5" customHeight="1" x14ac:dyDescent="0.35">
      <c r="A1064" s="2" t="s">
        <v>170</v>
      </c>
      <c r="B1064" s="2" t="s">
        <v>170</v>
      </c>
      <c r="C1064" s="2" t="s">
        <v>178</v>
      </c>
      <c r="D1064" s="2"/>
      <c r="E1064" s="2"/>
      <c r="F1064" s="3">
        <v>1181</v>
      </c>
      <c r="G1064" s="3">
        <v>25</v>
      </c>
      <c r="H1064" s="2" t="s">
        <v>3138</v>
      </c>
      <c r="I1064" s="2" t="s">
        <v>3152</v>
      </c>
      <c r="J1064" s="2" t="s">
        <v>3158</v>
      </c>
      <c r="K1064" s="2" t="s">
        <v>3166</v>
      </c>
      <c r="L1064" s="2">
        <v>2010</v>
      </c>
      <c r="M1064" s="2" t="s">
        <v>3058</v>
      </c>
      <c r="N1064" s="2" t="s">
        <v>3108</v>
      </c>
      <c r="O1064" s="19" t="str">
        <f t="shared" si="34"/>
        <v>300</v>
      </c>
      <c r="P1064">
        <f t="shared" si="35"/>
        <v>295.25</v>
      </c>
    </row>
    <row r="1065" spans="1:16" ht="14.5" customHeight="1" x14ac:dyDescent="0.35">
      <c r="A1065" s="2" t="s">
        <v>155</v>
      </c>
      <c r="B1065" s="2" t="s">
        <v>155</v>
      </c>
      <c r="C1065" s="2" t="s">
        <v>156</v>
      </c>
      <c r="D1065" s="2"/>
      <c r="E1065" s="2"/>
      <c r="F1065" s="3">
        <v>43</v>
      </c>
      <c r="G1065" s="3">
        <v>50</v>
      </c>
      <c r="H1065" s="2" t="s">
        <v>3138</v>
      </c>
      <c r="I1065" s="2" t="s">
        <v>3152</v>
      </c>
      <c r="J1065" s="2" t="s">
        <v>3158</v>
      </c>
      <c r="K1065" s="2" t="s">
        <v>3166</v>
      </c>
      <c r="L1065" s="2">
        <v>2010</v>
      </c>
      <c r="M1065" s="2" t="s">
        <v>3058</v>
      </c>
      <c r="N1065" s="2" t="s">
        <v>3108</v>
      </c>
      <c r="O1065" s="19" t="str">
        <f t="shared" si="34"/>
        <v>300</v>
      </c>
      <c r="P1065">
        <f t="shared" si="35"/>
        <v>21.5</v>
      </c>
    </row>
    <row r="1066" spans="1:16" ht="14.5" customHeight="1" x14ac:dyDescent="0.35">
      <c r="A1066" s="2" t="s">
        <v>161</v>
      </c>
      <c r="B1066" s="2" t="s">
        <v>161</v>
      </c>
      <c r="C1066" s="2" t="s">
        <v>162</v>
      </c>
      <c r="D1066" s="2"/>
      <c r="E1066" s="2"/>
      <c r="F1066" s="3">
        <v>25</v>
      </c>
      <c r="G1066" s="3">
        <v>100</v>
      </c>
      <c r="H1066" s="2" t="s">
        <v>3138</v>
      </c>
      <c r="I1066" s="2" t="s">
        <v>3152</v>
      </c>
      <c r="J1066" s="2" t="s">
        <v>3158</v>
      </c>
      <c r="K1066" s="2" t="s">
        <v>3166</v>
      </c>
      <c r="L1066" s="2">
        <v>2010</v>
      </c>
      <c r="M1066" s="2" t="s">
        <v>3058</v>
      </c>
      <c r="N1066" s="2" t="s">
        <v>3108</v>
      </c>
      <c r="O1066" s="19" t="str">
        <f t="shared" si="34"/>
        <v>300</v>
      </c>
      <c r="P1066">
        <f t="shared" si="35"/>
        <v>25</v>
      </c>
    </row>
    <row r="1067" spans="1:16" ht="14.5" customHeight="1" x14ac:dyDescent="0.35">
      <c r="A1067" s="2" t="s">
        <v>175</v>
      </c>
      <c r="B1067" s="2" t="s">
        <v>175</v>
      </c>
      <c r="C1067" s="2" t="s">
        <v>176</v>
      </c>
      <c r="D1067" s="2"/>
      <c r="E1067" s="2"/>
      <c r="F1067" s="3">
        <v>175</v>
      </c>
      <c r="G1067" s="3">
        <v>1</v>
      </c>
      <c r="H1067" s="2" t="s">
        <v>3138</v>
      </c>
      <c r="I1067" s="2" t="s">
        <v>3152</v>
      </c>
      <c r="J1067" s="2" t="s">
        <v>3158</v>
      </c>
      <c r="K1067" s="2" t="s">
        <v>3166</v>
      </c>
      <c r="L1067" s="2">
        <v>2010</v>
      </c>
      <c r="M1067" s="2" t="s">
        <v>3058</v>
      </c>
      <c r="N1067" s="2" t="s">
        <v>3108</v>
      </c>
      <c r="O1067" s="19" t="str">
        <f t="shared" si="34"/>
        <v>300</v>
      </c>
      <c r="P1067">
        <f t="shared" si="35"/>
        <v>1.75</v>
      </c>
    </row>
    <row r="1068" spans="1:16" ht="14.5" customHeight="1" x14ac:dyDescent="0.35">
      <c r="A1068" s="2" t="s">
        <v>115</v>
      </c>
      <c r="B1068" s="2" t="s">
        <v>115</v>
      </c>
      <c r="C1068" s="2" t="s">
        <v>116</v>
      </c>
      <c r="D1068" s="2"/>
      <c r="E1068" s="2"/>
      <c r="F1068" s="3">
        <v>262</v>
      </c>
      <c r="G1068" s="3">
        <v>25</v>
      </c>
      <c r="H1068" s="2" t="s">
        <v>3138</v>
      </c>
      <c r="I1068" s="2" t="s">
        <v>3152</v>
      </c>
      <c r="J1068" s="2" t="s">
        <v>3158</v>
      </c>
      <c r="K1068" s="2" t="s">
        <v>3166</v>
      </c>
      <c r="L1068" s="2">
        <v>2010</v>
      </c>
      <c r="M1068" s="2" t="s">
        <v>3054</v>
      </c>
      <c r="N1068" s="2" t="s">
        <v>3104</v>
      </c>
      <c r="O1068" s="19" t="str">
        <f t="shared" si="34"/>
        <v>300</v>
      </c>
      <c r="P1068">
        <f t="shared" si="35"/>
        <v>65.5</v>
      </c>
    </row>
    <row r="1069" spans="1:16" ht="14.5" customHeight="1" x14ac:dyDescent="0.35">
      <c r="A1069" s="2" t="s">
        <v>182</v>
      </c>
      <c r="B1069" s="2" t="s">
        <v>182</v>
      </c>
      <c r="C1069" s="2" t="s">
        <v>183</v>
      </c>
      <c r="D1069" s="2"/>
      <c r="E1069" s="2"/>
      <c r="F1069" s="3">
        <v>905</v>
      </c>
      <c r="G1069" s="3">
        <v>100</v>
      </c>
      <c r="H1069" s="2" t="s">
        <v>3137</v>
      </c>
      <c r="I1069" s="2" t="s">
        <v>3151</v>
      </c>
      <c r="J1069" s="2" t="s">
        <v>3158</v>
      </c>
      <c r="K1069" s="2" t="s">
        <v>3166</v>
      </c>
      <c r="L1069" s="2">
        <v>2010</v>
      </c>
      <c r="M1069" s="2" t="s">
        <v>3058</v>
      </c>
      <c r="N1069" s="2" t="s">
        <v>3108</v>
      </c>
      <c r="O1069" s="19" t="str">
        <f t="shared" si="34"/>
        <v>300</v>
      </c>
      <c r="P1069">
        <f t="shared" si="35"/>
        <v>905</v>
      </c>
    </row>
    <row r="1070" spans="1:16" ht="14.5" customHeight="1" x14ac:dyDescent="0.35">
      <c r="A1070" s="2" t="s">
        <v>163</v>
      </c>
      <c r="B1070" s="2" t="s">
        <v>163</v>
      </c>
      <c r="C1070" s="2" t="s">
        <v>164</v>
      </c>
      <c r="D1070" s="2"/>
      <c r="E1070" s="2"/>
      <c r="F1070" s="3">
        <v>33</v>
      </c>
      <c r="G1070" s="3">
        <v>100</v>
      </c>
      <c r="H1070" s="2" t="s">
        <v>3137</v>
      </c>
      <c r="I1070" s="2" t="s">
        <v>3151</v>
      </c>
      <c r="J1070" s="2" t="s">
        <v>3158</v>
      </c>
      <c r="K1070" s="2" t="s">
        <v>3166</v>
      </c>
      <c r="L1070" s="2">
        <v>2010</v>
      </c>
      <c r="M1070" s="2" t="s">
        <v>3058</v>
      </c>
      <c r="N1070" s="2" t="s">
        <v>3108</v>
      </c>
      <c r="O1070" s="19" t="str">
        <f t="shared" si="34"/>
        <v>300</v>
      </c>
      <c r="P1070">
        <f t="shared" si="35"/>
        <v>33</v>
      </c>
    </row>
    <row r="1071" spans="1:16" ht="14.5" customHeight="1" x14ac:dyDescent="0.35">
      <c r="A1071" s="2" t="s">
        <v>167</v>
      </c>
      <c r="B1071" s="2" t="s">
        <v>167</v>
      </c>
      <c r="C1071" s="2" t="s">
        <v>168</v>
      </c>
      <c r="D1071" s="2"/>
      <c r="E1071" s="2"/>
      <c r="F1071" s="3">
        <v>45</v>
      </c>
      <c r="G1071" s="3">
        <v>55</v>
      </c>
      <c r="H1071" s="2" t="s">
        <v>3137</v>
      </c>
      <c r="I1071" s="2" t="s">
        <v>3151</v>
      </c>
      <c r="J1071" s="2" t="s">
        <v>3158</v>
      </c>
      <c r="K1071" s="2" t="s">
        <v>3166</v>
      </c>
      <c r="L1071" s="2">
        <v>2010</v>
      </c>
      <c r="M1071" s="2" t="s">
        <v>3058</v>
      </c>
      <c r="N1071" s="2" t="s">
        <v>3108</v>
      </c>
      <c r="O1071" s="19" t="str">
        <f t="shared" si="34"/>
        <v>300</v>
      </c>
      <c r="P1071">
        <f t="shared" si="35"/>
        <v>24.75</v>
      </c>
    </row>
    <row r="1072" spans="1:16" ht="14.5" customHeight="1" x14ac:dyDescent="0.35">
      <c r="A1072" s="2" t="s">
        <v>133</v>
      </c>
      <c r="B1072" s="2" t="s">
        <v>133</v>
      </c>
      <c r="C1072" s="2" t="s">
        <v>134</v>
      </c>
      <c r="D1072" s="2"/>
      <c r="E1072" s="2"/>
      <c r="F1072" s="3">
        <v>44</v>
      </c>
      <c r="G1072" s="3">
        <v>25</v>
      </c>
      <c r="H1072" s="2" t="s">
        <v>3141</v>
      </c>
      <c r="I1072" s="2" t="s">
        <v>3155</v>
      </c>
      <c r="J1072" s="2" t="s">
        <v>3158</v>
      </c>
      <c r="K1072" s="2" t="s">
        <v>3166</v>
      </c>
      <c r="L1072" s="2">
        <v>2010</v>
      </c>
      <c r="M1072" s="2" t="s">
        <v>3056</v>
      </c>
      <c r="N1072" s="2" t="s">
        <v>3106</v>
      </c>
      <c r="O1072" s="19" t="str">
        <f t="shared" si="34"/>
        <v>300</v>
      </c>
      <c r="P1072">
        <f t="shared" si="35"/>
        <v>11</v>
      </c>
    </row>
    <row r="1073" spans="1:16" ht="14.5" customHeight="1" x14ac:dyDescent="0.35">
      <c r="A1073" s="2" t="s">
        <v>131</v>
      </c>
      <c r="B1073" s="2" t="s">
        <v>131</v>
      </c>
      <c r="C1073" s="2" t="s">
        <v>132</v>
      </c>
      <c r="D1073" s="2"/>
      <c r="E1073" s="2"/>
      <c r="F1073" s="3">
        <v>40</v>
      </c>
      <c r="G1073" s="3">
        <v>100</v>
      </c>
      <c r="H1073" s="2" t="s">
        <v>3141</v>
      </c>
      <c r="I1073" s="2" t="s">
        <v>3155</v>
      </c>
      <c r="J1073" s="2" t="s">
        <v>3158</v>
      </c>
      <c r="K1073" s="2" t="s">
        <v>3166</v>
      </c>
      <c r="L1073" s="2">
        <v>2010</v>
      </c>
      <c r="M1073" s="2" t="s">
        <v>3056</v>
      </c>
      <c r="N1073" s="2" t="s">
        <v>3106</v>
      </c>
      <c r="O1073" s="19" t="str">
        <f t="shared" si="34"/>
        <v>300</v>
      </c>
      <c r="P1073">
        <f t="shared" si="35"/>
        <v>40</v>
      </c>
    </row>
    <row r="1074" spans="1:16" ht="14.5" customHeight="1" x14ac:dyDescent="0.35">
      <c r="A1074" s="2" t="s">
        <v>129</v>
      </c>
      <c r="B1074" s="2" t="s">
        <v>129</v>
      </c>
      <c r="C1074" s="2" t="s">
        <v>130</v>
      </c>
      <c r="D1074" s="2"/>
      <c r="E1074" s="2"/>
      <c r="F1074" s="3">
        <v>25</v>
      </c>
      <c r="G1074" s="3">
        <v>25</v>
      </c>
      <c r="H1074" s="2" t="s">
        <v>3141</v>
      </c>
      <c r="I1074" s="2" t="s">
        <v>3155</v>
      </c>
      <c r="J1074" s="2" t="s">
        <v>3158</v>
      </c>
      <c r="K1074" s="2" t="s">
        <v>3166</v>
      </c>
      <c r="L1074" s="2">
        <v>2010</v>
      </c>
      <c r="M1074" s="2" t="s">
        <v>3056</v>
      </c>
      <c r="N1074" s="2" t="s">
        <v>3106</v>
      </c>
      <c r="O1074" s="19" t="str">
        <f t="shared" si="34"/>
        <v>300</v>
      </c>
      <c r="P1074">
        <f t="shared" si="35"/>
        <v>6.25</v>
      </c>
    </row>
    <row r="1075" spans="1:16" ht="14.5" customHeight="1" x14ac:dyDescent="0.35">
      <c r="A1075" s="2" t="s">
        <v>141</v>
      </c>
      <c r="B1075" s="2" t="s">
        <v>141</v>
      </c>
      <c r="C1075" s="2" t="s">
        <v>142</v>
      </c>
      <c r="D1075" s="2"/>
      <c r="E1075" s="2"/>
      <c r="F1075" s="3">
        <v>52</v>
      </c>
      <c r="G1075" s="3">
        <v>100</v>
      </c>
      <c r="H1075" s="2" t="s">
        <v>3141</v>
      </c>
      <c r="I1075" s="2" t="s">
        <v>3155</v>
      </c>
      <c r="J1075" s="2" t="s">
        <v>3158</v>
      </c>
      <c r="K1075" s="2" t="s">
        <v>3166</v>
      </c>
      <c r="L1075" s="2">
        <v>2010</v>
      </c>
      <c r="M1075" s="2" t="s">
        <v>3057</v>
      </c>
      <c r="N1075" s="2" t="s">
        <v>3107</v>
      </c>
      <c r="O1075" s="19" t="str">
        <f t="shared" si="34"/>
        <v>300</v>
      </c>
      <c r="P1075">
        <f t="shared" si="35"/>
        <v>52</v>
      </c>
    </row>
    <row r="1076" spans="1:16" ht="14.5" customHeight="1" x14ac:dyDescent="0.35">
      <c r="A1076" s="2" t="s">
        <v>107</v>
      </c>
      <c r="B1076" s="2" t="s">
        <v>107</v>
      </c>
      <c r="C1076" s="2" t="s">
        <v>108</v>
      </c>
      <c r="D1076" s="2"/>
      <c r="E1076" s="2"/>
      <c r="F1076" s="3">
        <v>52</v>
      </c>
      <c r="G1076" s="3">
        <v>100</v>
      </c>
      <c r="H1076" s="2" t="s">
        <v>3141</v>
      </c>
      <c r="I1076" s="2" t="s">
        <v>3155</v>
      </c>
      <c r="J1076" s="2" t="s">
        <v>3158</v>
      </c>
      <c r="K1076" s="2" t="s">
        <v>3166</v>
      </c>
      <c r="L1076" s="2">
        <v>2010</v>
      </c>
      <c r="M1076" s="2" t="s">
        <v>3053</v>
      </c>
      <c r="N1076" s="2" t="s">
        <v>3103</v>
      </c>
      <c r="O1076" s="19" t="str">
        <f t="shared" si="34"/>
        <v>300</v>
      </c>
      <c r="P1076">
        <f t="shared" si="35"/>
        <v>52</v>
      </c>
    </row>
    <row r="1077" spans="1:16" ht="14.5" customHeight="1" x14ac:dyDescent="0.35">
      <c r="A1077" s="2" t="s">
        <v>145</v>
      </c>
      <c r="B1077" s="2" t="s">
        <v>145</v>
      </c>
      <c r="C1077" s="2" t="s">
        <v>146</v>
      </c>
      <c r="D1077" s="2"/>
      <c r="E1077" s="2"/>
      <c r="F1077" s="3">
        <v>75</v>
      </c>
      <c r="G1077" s="3">
        <v>100</v>
      </c>
      <c r="H1077" s="2" t="s">
        <v>3141</v>
      </c>
      <c r="I1077" s="2" t="s">
        <v>3155</v>
      </c>
      <c r="J1077" s="2" t="s">
        <v>3158</v>
      </c>
      <c r="K1077" s="2" t="s">
        <v>3166</v>
      </c>
      <c r="L1077" s="2">
        <v>2010</v>
      </c>
      <c r="M1077" s="2" t="s">
        <v>3057</v>
      </c>
      <c r="N1077" s="2" t="s">
        <v>3107</v>
      </c>
      <c r="O1077" s="19" t="str">
        <f t="shared" si="34"/>
        <v>300</v>
      </c>
      <c r="P1077">
        <f t="shared" si="35"/>
        <v>75</v>
      </c>
    </row>
    <row r="1078" spans="1:16" ht="14.5" customHeight="1" x14ac:dyDescent="0.35">
      <c r="A1078" s="2" t="s">
        <v>109</v>
      </c>
      <c r="B1078" s="2" t="s">
        <v>109</v>
      </c>
      <c r="C1078" s="2" t="s">
        <v>110</v>
      </c>
      <c r="D1078" s="2"/>
      <c r="E1078" s="2"/>
      <c r="F1078" s="3">
        <v>74</v>
      </c>
      <c r="G1078" s="3">
        <v>25</v>
      </c>
      <c r="H1078" s="2" t="s">
        <v>3141</v>
      </c>
      <c r="I1078" s="2" t="s">
        <v>3155</v>
      </c>
      <c r="J1078" s="2" t="s">
        <v>3158</v>
      </c>
      <c r="K1078" s="2" t="s">
        <v>3166</v>
      </c>
      <c r="L1078" s="2">
        <v>2010</v>
      </c>
      <c r="M1078" s="2" t="s">
        <v>3053</v>
      </c>
      <c r="N1078" s="2" t="s">
        <v>3103</v>
      </c>
      <c r="O1078" s="19" t="str">
        <f t="shared" si="34"/>
        <v>300</v>
      </c>
      <c r="P1078">
        <f t="shared" si="35"/>
        <v>18.5</v>
      </c>
    </row>
    <row r="1079" spans="1:16" ht="14.5" customHeight="1" x14ac:dyDescent="0.35">
      <c r="A1079" s="2" t="s">
        <v>193</v>
      </c>
      <c r="B1079" s="2" t="s">
        <v>193</v>
      </c>
      <c r="C1079" s="2" t="s">
        <v>194</v>
      </c>
      <c r="D1079" s="2"/>
      <c r="E1079" s="2"/>
      <c r="F1079" s="3">
        <v>170</v>
      </c>
      <c r="G1079" s="3">
        <v>100</v>
      </c>
      <c r="H1079" s="2" t="s">
        <v>3141</v>
      </c>
      <c r="I1079" s="2" t="s">
        <v>3155</v>
      </c>
      <c r="J1079" s="2" t="s">
        <v>3158</v>
      </c>
      <c r="K1079" s="2" t="s">
        <v>3166</v>
      </c>
      <c r="L1079" s="2">
        <v>2010</v>
      </c>
      <c r="M1079" s="2" t="s">
        <v>3062</v>
      </c>
      <c r="N1079" s="2" t="s">
        <v>3112</v>
      </c>
      <c r="O1079" s="19" t="str">
        <f t="shared" si="34"/>
        <v>400</v>
      </c>
      <c r="P1079">
        <f t="shared" si="35"/>
        <v>170</v>
      </c>
    </row>
    <row r="1080" spans="1:16" ht="14.5" customHeight="1" x14ac:dyDescent="0.35">
      <c r="A1080" s="2" t="s">
        <v>43</v>
      </c>
      <c r="B1080" s="2" t="s">
        <v>43</v>
      </c>
      <c r="C1080" s="2" t="s">
        <v>44</v>
      </c>
      <c r="D1080" s="2"/>
      <c r="E1080" s="2"/>
      <c r="F1080" s="3">
        <v>220</v>
      </c>
      <c r="G1080" s="3">
        <v>100</v>
      </c>
      <c r="H1080" s="2" t="s">
        <v>3141</v>
      </c>
      <c r="I1080" s="2" t="s">
        <v>3155</v>
      </c>
      <c r="J1080" s="2" t="s">
        <v>3158</v>
      </c>
      <c r="K1080" s="2" t="s">
        <v>3166</v>
      </c>
      <c r="L1080" s="2">
        <v>2010</v>
      </c>
      <c r="M1080" s="2" t="s">
        <v>3062</v>
      </c>
      <c r="N1080" s="2" t="s">
        <v>3112</v>
      </c>
      <c r="O1080" s="19" t="str">
        <f t="shared" si="34"/>
        <v>400</v>
      </c>
      <c r="P1080">
        <f t="shared" si="35"/>
        <v>220</v>
      </c>
    </row>
    <row r="1081" spans="1:16" ht="14.5" customHeight="1" x14ac:dyDescent="0.35">
      <c r="A1081" s="2" t="s">
        <v>191</v>
      </c>
      <c r="B1081" s="2" t="s">
        <v>191</v>
      </c>
      <c r="C1081" s="2" t="s">
        <v>192</v>
      </c>
      <c r="D1081" s="2"/>
      <c r="E1081" s="2"/>
      <c r="F1081" s="3">
        <v>74</v>
      </c>
      <c r="G1081" s="3">
        <v>100</v>
      </c>
      <c r="H1081" s="2" t="s">
        <v>3141</v>
      </c>
      <c r="I1081" s="2" t="s">
        <v>3155</v>
      </c>
      <c r="J1081" s="2" t="s">
        <v>3158</v>
      </c>
      <c r="K1081" s="2" t="s">
        <v>3166</v>
      </c>
      <c r="L1081" s="2">
        <v>2010</v>
      </c>
      <c r="M1081" s="2" t="s">
        <v>3062</v>
      </c>
      <c r="N1081" s="2" t="s">
        <v>3112</v>
      </c>
      <c r="O1081" s="19" t="str">
        <f t="shared" si="34"/>
        <v>400</v>
      </c>
      <c r="P1081">
        <f t="shared" si="35"/>
        <v>74</v>
      </c>
    </row>
    <row r="1082" spans="1:16" ht="14.5" customHeight="1" x14ac:dyDescent="0.35">
      <c r="A1082" s="2" t="s">
        <v>187</v>
      </c>
      <c r="B1082" s="2" t="s">
        <v>187</v>
      </c>
      <c r="C1082" s="2" t="s">
        <v>188</v>
      </c>
      <c r="D1082" s="2"/>
      <c r="E1082" s="2"/>
      <c r="F1082" s="3">
        <v>52</v>
      </c>
      <c r="G1082" s="3">
        <v>100</v>
      </c>
      <c r="H1082" s="2" t="s">
        <v>3141</v>
      </c>
      <c r="I1082" s="2" t="s">
        <v>3155</v>
      </c>
      <c r="J1082" s="2" t="s">
        <v>3158</v>
      </c>
      <c r="K1082" s="2" t="s">
        <v>3166</v>
      </c>
      <c r="L1082" s="2">
        <v>2010</v>
      </c>
      <c r="M1082" s="2" t="s">
        <v>3062</v>
      </c>
      <c r="N1082" s="2" t="s">
        <v>3112</v>
      </c>
      <c r="O1082" s="19" t="str">
        <f t="shared" si="34"/>
        <v>400</v>
      </c>
      <c r="P1082">
        <f t="shared" si="35"/>
        <v>52</v>
      </c>
    </row>
    <row r="1083" spans="1:16" ht="14.5" customHeight="1" x14ac:dyDescent="0.35">
      <c r="A1083" s="2" t="s">
        <v>189</v>
      </c>
      <c r="B1083" s="2" t="s">
        <v>189</v>
      </c>
      <c r="C1083" s="2" t="s">
        <v>190</v>
      </c>
      <c r="D1083" s="2"/>
      <c r="E1083" s="2"/>
      <c r="F1083" s="3">
        <v>59</v>
      </c>
      <c r="G1083" s="3">
        <v>100</v>
      </c>
      <c r="H1083" s="2" t="s">
        <v>3141</v>
      </c>
      <c r="I1083" s="2" t="s">
        <v>3155</v>
      </c>
      <c r="J1083" s="2" t="s">
        <v>3158</v>
      </c>
      <c r="K1083" s="2" t="s">
        <v>3166</v>
      </c>
      <c r="L1083" s="2">
        <v>2010</v>
      </c>
      <c r="M1083" s="2" t="s">
        <v>3062</v>
      </c>
      <c r="N1083" s="2" t="s">
        <v>3112</v>
      </c>
      <c r="O1083" s="19" t="str">
        <f t="shared" si="34"/>
        <v>400</v>
      </c>
      <c r="P1083">
        <f t="shared" si="35"/>
        <v>59</v>
      </c>
    </row>
    <row r="1084" spans="1:16" ht="14.5" customHeight="1" x14ac:dyDescent="0.35">
      <c r="A1084" s="2" t="s">
        <v>59</v>
      </c>
      <c r="B1084" s="2" t="s">
        <v>59</v>
      </c>
      <c r="C1084" s="2" t="s">
        <v>60</v>
      </c>
      <c r="D1084" s="2"/>
      <c r="E1084" s="2"/>
      <c r="F1084" s="3">
        <v>36</v>
      </c>
      <c r="G1084" s="3">
        <v>100</v>
      </c>
      <c r="H1084" s="2" t="s">
        <v>3141</v>
      </c>
      <c r="I1084" s="2" t="s">
        <v>3155</v>
      </c>
      <c r="J1084" s="2" t="s">
        <v>3158</v>
      </c>
      <c r="K1084" s="2" t="s">
        <v>3166</v>
      </c>
      <c r="L1084" s="2">
        <v>2010</v>
      </c>
      <c r="M1084" s="2" t="s">
        <v>3078</v>
      </c>
      <c r="N1084" s="2" t="s">
        <v>3126</v>
      </c>
      <c r="O1084" s="19" t="str">
        <f t="shared" si="34"/>
        <v>700</v>
      </c>
      <c r="P1084">
        <f t="shared" si="35"/>
        <v>36</v>
      </c>
    </row>
    <row r="1085" spans="1:16" ht="14.5" customHeight="1" x14ac:dyDescent="0.35">
      <c r="A1085" s="2" t="s">
        <v>127</v>
      </c>
      <c r="B1085" s="2" t="s">
        <v>127</v>
      </c>
      <c r="C1085" s="2" t="s">
        <v>128</v>
      </c>
      <c r="D1085" s="2"/>
      <c r="E1085" s="2"/>
      <c r="F1085" s="3">
        <v>274</v>
      </c>
      <c r="G1085" s="3">
        <v>100</v>
      </c>
      <c r="H1085" s="2" t="s">
        <v>3141</v>
      </c>
      <c r="I1085" s="2" t="s">
        <v>3155</v>
      </c>
      <c r="J1085" s="2" t="s">
        <v>3158</v>
      </c>
      <c r="K1085" s="2" t="s">
        <v>3166</v>
      </c>
      <c r="L1085" s="2">
        <v>2010</v>
      </c>
      <c r="M1085" s="2" t="s">
        <v>3055</v>
      </c>
      <c r="N1085" s="2" t="s">
        <v>3105</v>
      </c>
      <c r="O1085" s="19" t="str">
        <f t="shared" si="34"/>
        <v>300</v>
      </c>
      <c r="P1085">
        <f t="shared" si="35"/>
        <v>274</v>
      </c>
    </row>
    <row r="1086" spans="1:16" ht="14.5" customHeight="1" x14ac:dyDescent="0.35">
      <c r="A1086" s="2" t="s">
        <v>143</v>
      </c>
      <c r="B1086" s="2" t="s">
        <v>143</v>
      </c>
      <c r="C1086" s="2" t="s">
        <v>144</v>
      </c>
      <c r="D1086" s="2"/>
      <c r="E1086" s="2"/>
      <c r="F1086" s="3">
        <v>64</v>
      </c>
      <c r="G1086" s="3">
        <v>100</v>
      </c>
      <c r="H1086" s="2" t="s">
        <v>3141</v>
      </c>
      <c r="I1086" s="2" t="s">
        <v>3155</v>
      </c>
      <c r="J1086" s="2" t="s">
        <v>3158</v>
      </c>
      <c r="K1086" s="2" t="s">
        <v>3166</v>
      </c>
      <c r="L1086" s="2">
        <v>2010</v>
      </c>
      <c r="M1086" s="2" t="s">
        <v>3057</v>
      </c>
      <c r="N1086" s="2" t="s">
        <v>3107</v>
      </c>
      <c r="O1086" s="19" t="str">
        <f t="shared" si="34"/>
        <v>300</v>
      </c>
      <c r="P1086">
        <f t="shared" si="35"/>
        <v>64</v>
      </c>
    </row>
    <row r="1087" spans="1:16" ht="14.5" customHeight="1" x14ac:dyDescent="0.35">
      <c r="A1087" s="2" t="s">
        <v>121</v>
      </c>
      <c r="B1087" s="2" t="s">
        <v>121</v>
      </c>
      <c r="C1087" s="2" t="s">
        <v>122</v>
      </c>
      <c r="D1087" s="2"/>
      <c r="E1087" s="2"/>
      <c r="F1087" s="3">
        <v>104</v>
      </c>
      <c r="G1087" s="3">
        <v>100</v>
      </c>
      <c r="H1087" s="2" t="s">
        <v>3141</v>
      </c>
      <c r="I1087" s="2" t="s">
        <v>3155</v>
      </c>
      <c r="J1087" s="2" t="s">
        <v>3158</v>
      </c>
      <c r="K1087" s="2" t="s">
        <v>3166</v>
      </c>
      <c r="L1087" s="2">
        <v>2010</v>
      </c>
      <c r="M1087" s="2" t="s">
        <v>3055</v>
      </c>
      <c r="N1087" s="2" t="s">
        <v>3105</v>
      </c>
      <c r="O1087" s="19" t="str">
        <f t="shared" si="34"/>
        <v>300</v>
      </c>
      <c r="P1087">
        <f t="shared" si="35"/>
        <v>104</v>
      </c>
    </row>
    <row r="1088" spans="1:16" ht="14.5" customHeight="1" x14ac:dyDescent="0.35">
      <c r="A1088" s="2" t="s">
        <v>117</v>
      </c>
      <c r="B1088" s="2" t="s">
        <v>117</v>
      </c>
      <c r="C1088" s="2" t="s">
        <v>118</v>
      </c>
      <c r="D1088" s="2"/>
      <c r="E1088" s="2"/>
      <c r="F1088" s="3">
        <v>49</v>
      </c>
      <c r="G1088" s="3">
        <v>100</v>
      </c>
      <c r="H1088" s="2" t="s">
        <v>3141</v>
      </c>
      <c r="I1088" s="2" t="s">
        <v>3155</v>
      </c>
      <c r="J1088" s="2" t="s">
        <v>3158</v>
      </c>
      <c r="K1088" s="2" t="s">
        <v>3166</v>
      </c>
      <c r="L1088" s="2">
        <v>2010</v>
      </c>
      <c r="M1088" s="2" t="s">
        <v>3055</v>
      </c>
      <c r="N1088" s="2" t="s">
        <v>3105</v>
      </c>
      <c r="O1088" s="19" t="str">
        <f t="shared" si="34"/>
        <v>300</v>
      </c>
      <c r="P1088">
        <f t="shared" si="35"/>
        <v>49</v>
      </c>
    </row>
    <row r="1089" spans="1:16" ht="14.5" customHeight="1" x14ac:dyDescent="0.35">
      <c r="A1089" s="2" t="s">
        <v>123</v>
      </c>
      <c r="B1089" s="2" t="s">
        <v>123</v>
      </c>
      <c r="C1089" s="2" t="s">
        <v>124</v>
      </c>
      <c r="D1089" s="2"/>
      <c r="E1089" s="2"/>
      <c r="F1089" s="3">
        <v>109</v>
      </c>
      <c r="G1089" s="3">
        <v>10</v>
      </c>
      <c r="H1089" s="2" t="s">
        <v>3137</v>
      </c>
      <c r="I1089" s="2" t="s">
        <v>3151</v>
      </c>
      <c r="J1089" s="2" t="s">
        <v>3158</v>
      </c>
      <c r="K1089" s="2" t="s">
        <v>3166</v>
      </c>
      <c r="L1089" s="2">
        <v>2010</v>
      </c>
      <c r="M1089" s="2" t="s">
        <v>3055</v>
      </c>
      <c r="N1089" s="2" t="s">
        <v>3105</v>
      </c>
      <c r="O1089" s="19" t="str">
        <f t="shared" si="34"/>
        <v>300</v>
      </c>
      <c r="P1089">
        <f t="shared" si="35"/>
        <v>10.9</v>
      </c>
    </row>
    <row r="1090" spans="1:16" ht="14.5" customHeight="1" x14ac:dyDescent="0.35">
      <c r="A1090" s="2" t="s">
        <v>125</v>
      </c>
      <c r="B1090" s="2" t="s">
        <v>125</v>
      </c>
      <c r="C1090" s="2" t="s">
        <v>126</v>
      </c>
      <c r="D1090" s="2"/>
      <c r="E1090" s="2"/>
      <c r="F1090" s="3">
        <v>150</v>
      </c>
      <c r="G1090" s="3">
        <v>100</v>
      </c>
      <c r="H1090" s="2" t="s">
        <v>3136</v>
      </c>
      <c r="I1090" s="2" t="s">
        <v>3150</v>
      </c>
      <c r="J1090" s="2" t="s">
        <v>3158</v>
      </c>
      <c r="K1090" s="2" t="s">
        <v>3166</v>
      </c>
      <c r="L1090" s="2">
        <v>2010</v>
      </c>
      <c r="M1090" s="2" t="s">
        <v>3055</v>
      </c>
      <c r="N1090" s="2" t="s">
        <v>3105</v>
      </c>
      <c r="O1090" s="19" t="str">
        <f t="shared" si="34"/>
        <v>300</v>
      </c>
      <c r="P1090">
        <f t="shared" si="35"/>
        <v>150</v>
      </c>
    </row>
    <row r="1091" spans="1:16" ht="14.5" customHeight="1" x14ac:dyDescent="0.35">
      <c r="A1091" s="2" t="s">
        <v>119</v>
      </c>
      <c r="B1091" s="2" t="s">
        <v>119</v>
      </c>
      <c r="C1091" s="2" t="s">
        <v>120</v>
      </c>
      <c r="D1091" s="2"/>
      <c r="E1091" s="2"/>
      <c r="F1091" s="3">
        <v>49</v>
      </c>
      <c r="G1091" s="3">
        <v>100</v>
      </c>
      <c r="H1091" s="2" t="s">
        <v>3141</v>
      </c>
      <c r="I1091" s="2" t="s">
        <v>3155</v>
      </c>
      <c r="J1091" s="2" t="s">
        <v>3158</v>
      </c>
      <c r="K1091" s="2" t="s">
        <v>3166</v>
      </c>
      <c r="L1091" s="2">
        <v>2010</v>
      </c>
      <c r="M1091" s="2" t="s">
        <v>3055</v>
      </c>
      <c r="N1091" s="2" t="s">
        <v>3105</v>
      </c>
      <c r="O1091" s="19" t="str">
        <f t="shared" ref="O1091:O1154" si="36">LEFT(N1091,1) &amp; "00"</f>
        <v>300</v>
      </c>
      <c r="P1091">
        <f t="shared" si="35"/>
        <v>49</v>
      </c>
    </row>
    <row r="1092" spans="1:16" ht="14.5" customHeight="1" x14ac:dyDescent="0.35">
      <c r="A1092" s="2" t="s">
        <v>49</v>
      </c>
      <c r="B1092" s="2" t="s">
        <v>49</v>
      </c>
      <c r="C1092" s="2" t="s">
        <v>50</v>
      </c>
      <c r="D1092" s="2"/>
      <c r="E1092" s="2"/>
      <c r="F1092" s="3">
        <v>47770</v>
      </c>
      <c r="G1092" s="3">
        <v>100</v>
      </c>
      <c r="H1092" s="2" t="s">
        <v>3141</v>
      </c>
      <c r="I1092" s="2" t="s">
        <v>3155</v>
      </c>
      <c r="J1092" s="2" t="s">
        <v>3158</v>
      </c>
      <c r="K1092" s="2" t="s">
        <v>3166</v>
      </c>
      <c r="L1092" s="2">
        <v>2010</v>
      </c>
      <c r="M1092" s="2" t="s">
        <v>3064</v>
      </c>
      <c r="N1092" s="2" t="s">
        <v>3114</v>
      </c>
      <c r="O1092" s="19" t="str">
        <f t="shared" si="36"/>
        <v>500</v>
      </c>
      <c r="P1092">
        <f t="shared" si="35"/>
        <v>47770</v>
      </c>
    </row>
    <row r="1093" spans="1:16" ht="14.5" customHeight="1" x14ac:dyDescent="0.35">
      <c r="A1093" s="2" t="s">
        <v>55</v>
      </c>
      <c r="B1093" s="2" t="s">
        <v>55</v>
      </c>
      <c r="C1093" s="2" t="s">
        <v>56</v>
      </c>
      <c r="D1093" s="2"/>
      <c r="E1093" s="2"/>
      <c r="F1093" s="3">
        <v>12500</v>
      </c>
      <c r="G1093" s="3">
        <v>100</v>
      </c>
      <c r="H1093" s="2" t="s">
        <v>3141</v>
      </c>
      <c r="I1093" s="2" t="s">
        <v>3155</v>
      </c>
      <c r="J1093" s="2" t="s">
        <v>3158</v>
      </c>
      <c r="K1093" s="2" t="s">
        <v>3166</v>
      </c>
      <c r="L1093" s="2">
        <v>2010</v>
      </c>
      <c r="M1093" s="2" t="s">
        <v>3067</v>
      </c>
      <c r="N1093" s="2" t="s">
        <v>3117</v>
      </c>
      <c r="O1093" s="19" t="str">
        <f t="shared" si="36"/>
        <v>500</v>
      </c>
      <c r="P1093">
        <f t="shared" si="35"/>
        <v>12500</v>
      </c>
    </row>
    <row r="1094" spans="1:16" ht="14.5" customHeight="1" x14ac:dyDescent="0.35">
      <c r="A1094" s="2" t="s">
        <v>45</v>
      </c>
      <c r="B1094" s="2" t="s">
        <v>45</v>
      </c>
      <c r="C1094" s="2" t="s">
        <v>46</v>
      </c>
      <c r="D1094" s="2"/>
      <c r="E1094" s="2"/>
      <c r="F1094" s="3">
        <v>10897</v>
      </c>
      <c r="G1094" s="3">
        <v>100</v>
      </c>
      <c r="H1094" s="2" t="s">
        <v>3141</v>
      </c>
      <c r="I1094" s="2" t="s">
        <v>3155</v>
      </c>
      <c r="J1094" s="2" t="s">
        <v>3158</v>
      </c>
      <c r="K1094" s="2" t="s">
        <v>3166</v>
      </c>
      <c r="L1094" s="2">
        <v>2010</v>
      </c>
      <c r="M1094" s="2" t="s">
        <v>3063</v>
      </c>
      <c r="N1094" s="2" t="s">
        <v>3113</v>
      </c>
      <c r="O1094" s="19" t="str">
        <f t="shared" si="36"/>
        <v>400</v>
      </c>
      <c r="P1094">
        <f t="shared" si="35"/>
        <v>10897</v>
      </c>
    </row>
    <row r="1095" spans="1:16" ht="14.5" customHeight="1" x14ac:dyDescent="0.35">
      <c r="A1095" s="2" t="s">
        <v>53</v>
      </c>
      <c r="B1095" s="2" t="s">
        <v>53</v>
      </c>
      <c r="C1095" s="2" t="s">
        <v>54</v>
      </c>
      <c r="D1095" s="2"/>
      <c r="E1095" s="2"/>
      <c r="F1095" s="3">
        <v>11006</v>
      </c>
      <c r="G1095" s="3">
        <v>100</v>
      </c>
      <c r="H1095" s="2" t="s">
        <v>3141</v>
      </c>
      <c r="I1095" s="2" t="s">
        <v>3155</v>
      </c>
      <c r="J1095" s="2" t="s">
        <v>3158</v>
      </c>
      <c r="K1095" s="2" t="s">
        <v>3166</v>
      </c>
      <c r="L1095" s="2">
        <v>2010</v>
      </c>
      <c r="M1095" s="2" t="s">
        <v>3066</v>
      </c>
      <c r="N1095" s="2" t="s">
        <v>3116</v>
      </c>
      <c r="O1095" s="19" t="str">
        <f t="shared" si="36"/>
        <v>500</v>
      </c>
      <c r="P1095">
        <f t="shared" ref="P1095:P1155" si="37">F1095*G1095/100</f>
        <v>11006</v>
      </c>
    </row>
    <row r="1096" spans="1:16" ht="14.5" customHeight="1" x14ac:dyDescent="0.35">
      <c r="A1096" s="2" t="s">
        <v>57</v>
      </c>
      <c r="B1096" s="2" t="s">
        <v>57</v>
      </c>
      <c r="C1096" s="2" t="s">
        <v>58</v>
      </c>
      <c r="D1096" s="2"/>
      <c r="E1096" s="2"/>
      <c r="F1096" s="3">
        <v>221</v>
      </c>
      <c r="G1096" s="3">
        <v>100</v>
      </c>
      <c r="H1096" s="2" t="s">
        <v>3141</v>
      </c>
      <c r="I1096" s="2" t="s">
        <v>3155</v>
      </c>
      <c r="J1096" s="2" t="s">
        <v>3158</v>
      </c>
      <c r="K1096" s="2" t="s">
        <v>3166</v>
      </c>
      <c r="L1096" s="2">
        <v>2010</v>
      </c>
      <c r="M1096" s="2" t="s">
        <v>3068</v>
      </c>
      <c r="N1096" s="2" t="s">
        <v>3118</v>
      </c>
      <c r="O1096" s="19" t="str">
        <f t="shared" si="36"/>
        <v>500</v>
      </c>
      <c r="P1096">
        <f t="shared" si="37"/>
        <v>221</v>
      </c>
    </row>
    <row r="1097" spans="1:16" ht="14.5" customHeight="1" x14ac:dyDescent="0.35">
      <c r="A1097" s="2" t="s">
        <v>51</v>
      </c>
      <c r="B1097" s="2" t="s">
        <v>51</v>
      </c>
      <c r="C1097" s="2" t="s">
        <v>52</v>
      </c>
      <c r="D1097" s="2"/>
      <c r="E1097" s="2"/>
      <c r="F1097" s="3">
        <v>15894</v>
      </c>
      <c r="G1097" s="3">
        <v>100</v>
      </c>
      <c r="H1097" s="2" t="s">
        <v>3141</v>
      </c>
      <c r="I1097" s="2" t="s">
        <v>3155</v>
      </c>
      <c r="J1097" s="2" t="s">
        <v>3158</v>
      </c>
      <c r="K1097" s="2" t="s">
        <v>3166</v>
      </c>
      <c r="L1097" s="2">
        <v>2010</v>
      </c>
      <c r="M1097" s="2" t="s">
        <v>3065</v>
      </c>
      <c r="N1097" s="2" t="s">
        <v>3115</v>
      </c>
      <c r="O1097" s="19" t="str">
        <f t="shared" si="36"/>
        <v>500</v>
      </c>
      <c r="P1097">
        <f t="shared" si="37"/>
        <v>15894</v>
      </c>
    </row>
    <row r="1098" spans="1:16" ht="14.5" customHeight="1" x14ac:dyDescent="0.35">
      <c r="A1098" s="2" t="s">
        <v>151</v>
      </c>
      <c r="B1098" s="2" t="s">
        <v>151</v>
      </c>
      <c r="C1098" s="2" t="s">
        <v>152</v>
      </c>
      <c r="D1098" s="2"/>
      <c r="E1098" s="2"/>
      <c r="F1098" s="3">
        <v>794</v>
      </c>
      <c r="G1098" s="3">
        <v>15</v>
      </c>
      <c r="H1098" s="2" t="s">
        <v>3135</v>
      </c>
      <c r="I1098" s="2" t="s">
        <v>3149</v>
      </c>
      <c r="J1098" s="2" t="s">
        <v>3158</v>
      </c>
      <c r="K1098" s="2" t="s">
        <v>3166</v>
      </c>
      <c r="L1098" s="2">
        <v>2010</v>
      </c>
      <c r="M1098" s="2" t="s">
        <v>3057</v>
      </c>
      <c r="N1098" s="2" t="s">
        <v>3107</v>
      </c>
      <c r="O1098" s="19" t="str">
        <f t="shared" si="36"/>
        <v>300</v>
      </c>
      <c r="P1098">
        <f t="shared" si="37"/>
        <v>119.1</v>
      </c>
    </row>
    <row r="1099" spans="1:16" ht="14.5" customHeight="1" x14ac:dyDescent="0.35">
      <c r="A1099" s="2" t="s">
        <v>185</v>
      </c>
      <c r="B1099" s="2" t="s">
        <v>185</v>
      </c>
      <c r="C1099" s="2" t="s">
        <v>186</v>
      </c>
      <c r="D1099" s="2"/>
      <c r="E1099" s="2"/>
      <c r="F1099" s="3">
        <v>14036</v>
      </c>
      <c r="G1099" s="3">
        <v>100</v>
      </c>
      <c r="H1099" s="2" t="s">
        <v>3141</v>
      </c>
      <c r="I1099" s="2" t="s">
        <v>3155</v>
      </c>
      <c r="J1099" s="2" t="s">
        <v>3158</v>
      </c>
      <c r="K1099" s="2" t="s">
        <v>3166</v>
      </c>
      <c r="L1099" s="2">
        <v>2010</v>
      </c>
      <c r="M1099" s="2" t="s">
        <v>3060</v>
      </c>
      <c r="N1099" s="2" t="s">
        <v>3110</v>
      </c>
      <c r="O1099" s="19" t="str">
        <f t="shared" si="36"/>
        <v>400</v>
      </c>
      <c r="P1099">
        <f t="shared" si="37"/>
        <v>14036</v>
      </c>
    </row>
    <row r="1100" spans="1:16" ht="14.5" customHeight="1" x14ac:dyDescent="0.35">
      <c r="A1100" s="2" t="s">
        <v>89</v>
      </c>
      <c r="B1100" s="2" t="s">
        <v>89</v>
      </c>
      <c r="C1100" s="2" t="s">
        <v>90</v>
      </c>
      <c r="D1100" s="2"/>
      <c r="E1100" s="2"/>
      <c r="F1100" s="3">
        <v>13959</v>
      </c>
      <c r="G1100" s="3">
        <v>100</v>
      </c>
      <c r="H1100" s="2" t="s">
        <v>3141</v>
      </c>
      <c r="I1100" s="2" t="s">
        <v>3155</v>
      </c>
      <c r="J1100" s="2" t="s">
        <v>3158</v>
      </c>
      <c r="K1100" s="2" t="s">
        <v>3166</v>
      </c>
      <c r="L1100" s="2">
        <v>2010</v>
      </c>
      <c r="M1100" s="2" t="s">
        <v>3035</v>
      </c>
      <c r="N1100" s="2" t="s">
        <v>3089</v>
      </c>
      <c r="O1100" s="19" t="str">
        <f t="shared" si="36"/>
        <v>100</v>
      </c>
      <c r="P1100">
        <f t="shared" si="37"/>
        <v>13959</v>
      </c>
    </row>
    <row r="1101" spans="1:16" ht="14.5" customHeight="1" x14ac:dyDescent="0.35">
      <c r="A1101" s="2" t="s">
        <v>61</v>
      </c>
      <c r="B1101" s="2" t="s">
        <v>61</v>
      </c>
      <c r="C1101" s="2" t="s">
        <v>62</v>
      </c>
      <c r="D1101" s="2"/>
      <c r="E1101" s="2"/>
      <c r="F1101" s="3">
        <v>201</v>
      </c>
      <c r="G1101" s="3">
        <v>100</v>
      </c>
      <c r="H1101" s="2" t="s">
        <v>3137</v>
      </c>
      <c r="I1101" s="2" t="s">
        <v>3151</v>
      </c>
      <c r="J1101" s="2" t="s">
        <v>3158</v>
      </c>
      <c r="K1101" s="2" t="s">
        <v>3166</v>
      </c>
      <c r="L1101" s="2">
        <v>2010</v>
      </c>
      <c r="M1101" s="2" t="s">
        <v>3078</v>
      </c>
      <c r="N1101" s="2" t="s">
        <v>3126</v>
      </c>
      <c r="O1101" s="19" t="str">
        <f t="shared" si="36"/>
        <v>700</v>
      </c>
      <c r="P1101">
        <f t="shared" si="37"/>
        <v>201</v>
      </c>
    </row>
    <row r="1102" spans="1:16" ht="14.5" customHeight="1" x14ac:dyDescent="0.35">
      <c r="A1102" s="2" t="s">
        <v>105</v>
      </c>
      <c r="B1102" s="2" t="s">
        <v>105</v>
      </c>
      <c r="C1102" s="2" t="s">
        <v>106</v>
      </c>
      <c r="D1102" s="2"/>
      <c r="E1102" s="2"/>
      <c r="F1102" s="3">
        <v>1588</v>
      </c>
      <c r="G1102" s="3">
        <v>75</v>
      </c>
      <c r="H1102" s="2" t="s">
        <v>3141</v>
      </c>
      <c r="I1102" s="2" t="s">
        <v>3155</v>
      </c>
      <c r="J1102" s="2" t="s">
        <v>3158</v>
      </c>
      <c r="K1102" s="2" t="s">
        <v>3166</v>
      </c>
      <c r="L1102" s="2">
        <v>2010</v>
      </c>
      <c r="M1102" s="2" t="s">
        <v>3043</v>
      </c>
      <c r="N1102" s="2" t="s">
        <v>3097</v>
      </c>
      <c r="O1102" s="19" t="str">
        <f t="shared" si="36"/>
        <v>200</v>
      </c>
      <c r="P1102">
        <f t="shared" si="37"/>
        <v>1191</v>
      </c>
    </row>
    <row r="1103" spans="1:16" ht="14.5" customHeight="1" x14ac:dyDescent="0.35">
      <c r="A1103" s="2" t="s">
        <v>135</v>
      </c>
      <c r="B1103" s="2" t="s">
        <v>135</v>
      </c>
      <c r="C1103" s="2" t="s">
        <v>136</v>
      </c>
      <c r="D1103" s="2"/>
      <c r="E1103" s="2"/>
      <c r="F1103" s="3">
        <v>1357</v>
      </c>
      <c r="G1103" s="3">
        <v>25</v>
      </c>
      <c r="H1103" s="2" t="s">
        <v>3141</v>
      </c>
      <c r="I1103" s="2" t="s">
        <v>3155</v>
      </c>
      <c r="J1103" s="2" t="s">
        <v>3158</v>
      </c>
      <c r="K1103" s="2" t="s">
        <v>3166</v>
      </c>
      <c r="L1103" s="2">
        <v>2010</v>
      </c>
      <c r="M1103" s="2" t="s">
        <v>3056</v>
      </c>
      <c r="N1103" s="2" t="s">
        <v>3106</v>
      </c>
      <c r="O1103" s="19" t="str">
        <f t="shared" si="36"/>
        <v>300</v>
      </c>
      <c r="P1103">
        <f t="shared" si="37"/>
        <v>339.25</v>
      </c>
    </row>
    <row r="1104" spans="1:16" ht="14.5" customHeight="1" x14ac:dyDescent="0.35">
      <c r="A1104" s="2" t="s">
        <v>75</v>
      </c>
      <c r="B1104" s="2" t="s">
        <v>75</v>
      </c>
      <c r="C1104" s="2" t="s">
        <v>76</v>
      </c>
      <c r="D1104" s="2"/>
      <c r="E1104" s="2"/>
      <c r="F1104" s="3">
        <v>183490</v>
      </c>
      <c r="G1104" s="3">
        <v>25</v>
      </c>
      <c r="H1104" s="2" t="s">
        <v>3140</v>
      </c>
      <c r="I1104" s="2" t="s">
        <v>3154</v>
      </c>
      <c r="J1104" s="2" t="s">
        <v>3158</v>
      </c>
      <c r="K1104" s="2" t="s">
        <v>3166</v>
      </c>
      <c r="L1104" s="2">
        <v>2010</v>
      </c>
      <c r="M1104" s="2" t="s">
        <v>3023</v>
      </c>
      <c r="N1104" s="2" t="s">
        <v>3082</v>
      </c>
      <c r="O1104" s="19" t="str">
        <f t="shared" si="36"/>
        <v>100</v>
      </c>
      <c r="P1104">
        <f t="shared" si="37"/>
        <v>45872.5</v>
      </c>
    </row>
    <row r="1105" spans="1:16" ht="14.5" customHeight="1" x14ac:dyDescent="0.35">
      <c r="A1105" s="2" t="s">
        <v>67</v>
      </c>
      <c r="B1105" s="2" t="s">
        <v>67</v>
      </c>
      <c r="C1105" s="2" t="s">
        <v>68</v>
      </c>
      <c r="D1105" s="2"/>
      <c r="E1105" s="2"/>
      <c r="F1105" s="3">
        <v>9939</v>
      </c>
      <c r="G1105" s="3">
        <v>25</v>
      </c>
      <c r="H1105" s="2" t="s">
        <v>3140</v>
      </c>
      <c r="I1105" s="2" t="s">
        <v>3154</v>
      </c>
      <c r="J1105" s="2" t="s">
        <v>3158</v>
      </c>
      <c r="K1105" s="2" t="s">
        <v>3166</v>
      </c>
      <c r="L1105" s="2">
        <v>2010</v>
      </c>
      <c r="M1105" s="2" t="s">
        <v>3023</v>
      </c>
      <c r="N1105" s="2" t="s">
        <v>3082</v>
      </c>
      <c r="O1105" s="19" t="str">
        <f t="shared" si="36"/>
        <v>100</v>
      </c>
      <c r="P1105">
        <f t="shared" si="37"/>
        <v>2484.75</v>
      </c>
    </row>
    <row r="1106" spans="1:16" ht="14.5" customHeight="1" x14ac:dyDescent="0.35">
      <c r="A1106" s="2" t="s">
        <v>95</v>
      </c>
      <c r="B1106" s="2" t="s">
        <v>95</v>
      </c>
      <c r="C1106" s="2" t="s">
        <v>96</v>
      </c>
      <c r="D1106" s="2"/>
      <c r="E1106" s="2"/>
      <c r="F1106" s="3">
        <v>8924</v>
      </c>
      <c r="G1106" s="3">
        <v>25</v>
      </c>
      <c r="H1106" s="2" t="s">
        <v>3140</v>
      </c>
      <c r="I1106" s="2" t="s">
        <v>3154</v>
      </c>
      <c r="J1106" s="2" t="s">
        <v>3158</v>
      </c>
      <c r="K1106" s="2" t="s">
        <v>3166</v>
      </c>
      <c r="L1106" s="2">
        <v>2010</v>
      </c>
      <c r="M1106" s="2" t="s">
        <v>3040</v>
      </c>
      <c r="N1106" s="2" t="s">
        <v>3094</v>
      </c>
      <c r="O1106" s="19" t="str">
        <f t="shared" si="36"/>
        <v>100</v>
      </c>
      <c r="P1106">
        <f t="shared" si="37"/>
        <v>2231</v>
      </c>
    </row>
    <row r="1107" spans="1:16" ht="14.5" customHeight="1" x14ac:dyDescent="0.35">
      <c r="A1107" s="2" t="s">
        <v>91</v>
      </c>
      <c r="B1107" s="2" t="s">
        <v>91</v>
      </c>
      <c r="C1107" s="2" t="s">
        <v>92</v>
      </c>
      <c r="D1107" s="2"/>
      <c r="E1107" s="2"/>
      <c r="F1107" s="3">
        <v>1991</v>
      </c>
      <c r="G1107" s="3">
        <v>25</v>
      </c>
      <c r="H1107" s="2" t="s">
        <v>3140</v>
      </c>
      <c r="I1107" s="2" t="s">
        <v>3154</v>
      </c>
      <c r="J1107" s="2" t="s">
        <v>3158</v>
      </c>
      <c r="K1107" s="2" t="s">
        <v>3166</v>
      </c>
      <c r="L1107" s="2">
        <v>2010</v>
      </c>
      <c r="M1107" s="2" t="s">
        <v>3039</v>
      </c>
      <c r="N1107" s="2" t="s">
        <v>3093</v>
      </c>
      <c r="O1107" s="19" t="str">
        <f t="shared" si="36"/>
        <v>100</v>
      </c>
      <c r="P1107">
        <f t="shared" si="37"/>
        <v>497.75</v>
      </c>
    </row>
    <row r="1108" spans="1:16" ht="14.5" customHeight="1" x14ac:dyDescent="0.35">
      <c r="A1108" s="2" t="s">
        <v>65</v>
      </c>
      <c r="B1108" s="2" t="s">
        <v>65</v>
      </c>
      <c r="C1108" s="2" t="s">
        <v>66</v>
      </c>
      <c r="D1108" s="2"/>
      <c r="E1108" s="2"/>
      <c r="F1108" s="3">
        <v>5492</v>
      </c>
      <c r="G1108" s="3">
        <v>25</v>
      </c>
      <c r="H1108" s="2" t="s">
        <v>3140</v>
      </c>
      <c r="I1108" s="2" t="s">
        <v>3154</v>
      </c>
      <c r="J1108" s="2" t="s">
        <v>3158</v>
      </c>
      <c r="K1108" s="2" t="s">
        <v>3166</v>
      </c>
      <c r="L1108" s="2">
        <v>2010</v>
      </c>
      <c r="M1108" s="2" t="s">
        <v>3023</v>
      </c>
      <c r="N1108" s="2" t="s">
        <v>3082</v>
      </c>
      <c r="O1108" s="19" t="str">
        <f t="shared" si="36"/>
        <v>100</v>
      </c>
      <c r="P1108">
        <f t="shared" si="37"/>
        <v>1373</v>
      </c>
    </row>
    <row r="1109" spans="1:16" ht="14.5" customHeight="1" x14ac:dyDescent="0.35">
      <c r="A1109" s="2" t="s">
        <v>93</v>
      </c>
      <c r="B1109" s="2" t="s">
        <v>93</v>
      </c>
      <c r="C1109" s="2" t="s">
        <v>94</v>
      </c>
      <c r="D1109" s="2"/>
      <c r="E1109" s="2"/>
      <c r="F1109" s="3">
        <v>6870</v>
      </c>
      <c r="G1109" s="3">
        <v>25</v>
      </c>
      <c r="H1109" s="2" t="s">
        <v>3140</v>
      </c>
      <c r="I1109" s="2" t="s">
        <v>3154</v>
      </c>
      <c r="J1109" s="2" t="s">
        <v>3158</v>
      </c>
      <c r="K1109" s="2" t="s">
        <v>3166</v>
      </c>
      <c r="L1109" s="2">
        <v>2010</v>
      </c>
      <c r="M1109" s="2" t="s">
        <v>3040</v>
      </c>
      <c r="N1109" s="2" t="s">
        <v>3094</v>
      </c>
      <c r="O1109" s="19" t="str">
        <f t="shared" si="36"/>
        <v>100</v>
      </c>
      <c r="P1109">
        <f t="shared" si="37"/>
        <v>1717.5</v>
      </c>
    </row>
    <row r="1110" spans="1:16" ht="14.5" customHeight="1" x14ac:dyDescent="0.35">
      <c r="A1110" s="2" t="s">
        <v>79</v>
      </c>
      <c r="B1110" s="2" t="s">
        <v>79</v>
      </c>
      <c r="C1110" s="2" t="s">
        <v>80</v>
      </c>
      <c r="D1110" s="2"/>
      <c r="E1110" s="2"/>
      <c r="F1110" s="3">
        <v>2804</v>
      </c>
      <c r="G1110" s="3">
        <v>25</v>
      </c>
      <c r="H1110" s="2" t="s">
        <v>3140</v>
      </c>
      <c r="I1110" s="2" t="s">
        <v>3154</v>
      </c>
      <c r="J1110" s="2" t="s">
        <v>3158</v>
      </c>
      <c r="K1110" s="2" t="s">
        <v>3166</v>
      </c>
      <c r="L1110" s="2">
        <v>2010</v>
      </c>
      <c r="M1110" s="2" t="s">
        <v>3026</v>
      </c>
      <c r="N1110" s="2" t="s">
        <v>3026</v>
      </c>
      <c r="O1110" s="19" t="str">
        <f t="shared" si="36"/>
        <v>100</v>
      </c>
      <c r="P1110">
        <f t="shared" si="37"/>
        <v>701</v>
      </c>
    </row>
    <row r="1111" spans="1:16" ht="14.5" customHeight="1" x14ac:dyDescent="0.35">
      <c r="A1111" s="2" t="s">
        <v>87</v>
      </c>
      <c r="B1111" s="2" t="s">
        <v>87</v>
      </c>
      <c r="C1111" s="2" t="s">
        <v>88</v>
      </c>
      <c r="D1111" s="2"/>
      <c r="E1111" s="2"/>
      <c r="F1111" s="3">
        <v>166</v>
      </c>
      <c r="G1111" s="3">
        <v>25</v>
      </c>
      <c r="H1111" s="2" t="s">
        <v>3141</v>
      </c>
      <c r="I1111" s="2" t="s">
        <v>3155</v>
      </c>
      <c r="J1111" s="2" t="s">
        <v>3158</v>
      </c>
      <c r="K1111" s="2" t="s">
        <v>3166</v>
      </c>
      <c r="L1111" s="2">
        <v>2010</v>
      </c>
      <c r="M1111" s="2" t="s">
        <v>3033</v>
      </c>
      <c r="N1111" s="2" t="s">
        <v>3088</v>
      </c>
      <c r="O1111" s="19" t="str">
        <f t="shared" si="36"/>
        <v>100</v>
      </c>
      <c r="P1111">
        <f t="shared" si="37"/>
        <v>41.5</v>
      </c>
    </row>
    <row r="1112" spans="1:16" ht="14.5" customHeight="1" x14ac:dyDescent="0.35">
      <c r="A1112" s="2" t="s">
        <v>69</v>
      </c>
      <c r="B1112" s="2" t="s">
        <v>69</v>
      </c>
      <c r="C1112" s="2" t="s">
        <v>70</v>
      </c>
      <c r="D1112" s="2"/>
      <c r="E1112" s="2"/>
      <c r="F1112" s="3">
        <v>12630</v>
      </c>
      <c r="G1112" s="3">
        <v>25</v>
      </c>
      <c r="H1112" s="2" t="s">
        <v>3140</v>
      </c>
      <c r="I1112" s="2" t="s">
        <v>3154</v>
      </c>
      <c r="J1112" s="2" t="s">
        <v>3158</v>
      </c>
      <c r="K1112" s="2" t="s">
        <v>3166</v>
      </c>
      <c r="L1112" s="2">
        <v>2010</v>
      </c>
      <c r="M1112" s="2" t="s">
        <v>3023</v>
      </c>
      <c r="N1112" s="2" t="s">
        <v>3082</v>
      </c>
      <c r="O1112" s="19" t="str">
        <f t="shared" si="36"/>
        <v>100</v>
      </c>
      <c r="P1112">
        <f t="shared" si="37"/>
        <v>3157.5</v>
      </c>
    </row>
    <row r="1113" spans="1:16" ht="14.5" customHeight="1" x14ac:dyDescent="0.35">
      <c r="A1113" s="2" t="s">
        <v>77</v>
      </c>
      <c r="B1113" s="2" t="s">
        <v>77</v>
      </c>
      <c r="C1113" s="2" t="s">
        <v>78</v>
      </c>
      <c r="D1113" s="2"/>
      <c r="E1113" s="2"/>
      <c r="F1113" s="3">
        <v>348406</v>
      </c>
      <c r="G1113" s="3">
        <v>25</v>
      </c>
      <c r="H1113" s="2" t="s">
        <v>3140</v>
      </c>
      <c r="I1113" s="2" t="s">
        <v>3154</v>
      </c>
      <c r="J1113" s="2" t="s">
        <v>3158</v>
      </c>
      <c r="K1113" s="2" t="s">
        <v>3166</v>
      </c>
      <c r="L1113" s="2">
        <v>2010</v>
      </c>
      <c r="M1113" s="2" t="s">
        <v>3023</v>
      </c>
      <c r="N1113" s="2" t="s">
        <v>3082</v>
      </c>
      <c r="O1113" s="19" t="str">
        <f t="shared" si="36"/>
        <v>100</v>
      </c>
      <c r="P1113">
        <f t="shared" si="37"/>
        <v>87101.5</v>
      </c>
    </row>
    <row r="1114" spans="1:16" ht="14.5" customHeight="1" x14ac:dyDescent="0.35">
      <c r="A1114" s="2" t="s">
        <v>73</v>
      </c>
      <c r="B1114" s="2" t="s">
        <v>73</v>
      </c>
      <c r="C1114" s="2" t="s">
        <v>74</v>
      </c>
      <c r="D1114" s="2"/>
      <c r="E1114" s="2"/>
      <c r="F1114" s="3">
        <v>16528</v>
      </c>
      <c r="G1114" s="3">
        <v>25</v>
      </c>
      <c r="H1114" s="2" t="s">
        <v>3140</v>
      </c>
      <c r="I1114" s="2" t="s">
        <v>3154</v>
      </c>
      <c r="J1114" s="2" t="s">
        <v>3158</v>
      </c>
      <c r="K1114" s="2" t="s">
        <v>3166</v>
      </c>
      <c r="L1114" s="2">
        <v>2010</v>
      </c>
      <c r="M1114" s="2" t="s">
        <v>3023</v>
      </c>
      <c r="N1114" s="2" t="s">
        <v>3082</v>
      </c>
      <c r="O1114" s="19" t="str">
        <f t="shared" si="36"/>
        <v>100</v>
      </c>
      <c r="P1114">
        <f t="shared" si="37"/>
        <v>4132</v>
      </c>
    </row>
    <row r="1115" spans="1:16" ht="14.5" customHeight="1" x14ac:dyDescent="0.35">
      <c r="A1115" s="2" t="s">
        <v>71</v>
      </c>
      <c r="B1115" s="2" t="s">
        <v>71</v>
      </c>
      <c r="C1115" s="2" t="s">
        <v>72</v>
      </c>
      <c r="D1115" s="2"/>
      <c r="E1115" s="2"/>
      <c r="F1115" s="3">
        <v>14206</v>
      </c>
      <c r="G1115" s="3">
        <v>25</v>
      </c>
      <c r="H1115" s="2" t="s">
        <v>3140</v>
      </c>
      <c r="I1115" s="2" t="s">
        <v>3154</v>
      </c>
      <c r="J1115" s="2" t="s">
        <v>3158</v>
      </c>
      <c r="K1115" s="2" t="s">
        <v>3166</v>
      </c>
      <c r="L1115" s="2">
        <v>2010</v>
      </c>
      <c r="M1115" s="2" t="s">
        <v>3023</v>
      </c>
      <c r="N1115" s="2" t="s">
        <v>3082</v>
      </c>
      <c r="O1115" s="19" t="str">
        <f t="shared" si="36"/>
        <v>100</v>
      </c>
      <c r="P1115">
        <f t="shared" si="37"/>
        <v>3551.5</v>
      </c>
    </row>
    <row r="1116" spans="1:16" ht="14.5" customHeight="1" x14ac:dyDescent="0.35">
      <c r="A1116" s="2" t="s">
        <v>149</v>
      </c>
      <c r="B1116" s="2" t="s">
        <v>149</v>
      </c>
      <c r="C1116" s="2" t="s">
        <v>150</v>
      </c>
      <c r="D1116" s="2"/>
      <c r="E1116" s="2"/>
      <c r="F1116" s="3">
        <v>259</v>
      </c>
      <c r="G1116" s="3">
        <v>25</v>
      </c>
      <c r="H1116" s="2" t="s">
        <v>3141</v>
      </c>
      <c r="I1116" s="2" t="s">
        <v>3155</v>
      </c>
      <c r="J1116" s="2" t="s">
        <v>3158</v>
      </c>
      <c r="K1116" s="2" t="s">
        <v>3166</v>
      </c>
      <c r="L1116" s="2">
        <v>2010</v>
      </c>
      <c r="M1116" s="2" t="s">
        <v>3057</v>
      </c>
      <c r="N1116" s="2" t="s">
        <v>3107</v>
      </c>
      <c r="O1116" s="19" t="str">
        <f t="shared" si="36"/>
        <v>300</v>
      </c>
      <c r="P1116">
        <f t="shared" si="37"/>
        <v>64.75</v>
      </c>
    </row>
    <row r="1117" spans="1:16" ht="14.5" customHeight="1" x14ac:dyDescent="0.35">
      <c r="A1117" s="2" t="s">
        <v>139</v>
      </c>
      <c r="B1117" s="2" t="s">
        <v>139</v>
      </c>
      <c r="C1117" s="2" t="s">
        <v>140</v>
      </c>
      <c r="D1117" s="2"/>
      <c r="E1117" s="2"/>
      <c r="F1117" s="3">
        <v>12</v>
      </c>
      <c r="G1117" s="3">
        <v>25</v>
      </c>
      <c r="H1117" s="2" t="s">
        <v>3141</v>
      </c>
      <c r="I1117" s="2" t="s">
        <v>3155</v>
      </c>
      <c r="J1117" s="2" t="s">
        <v>3158</v>
      </c>
      <c r="K1117" s="2" t="s">
        <v>3166</v>
      </c>
      <c r="L1117" s="2">
        <v>2010</v>
      </c>
      <c r="M1117" s="2" t="s">
        <v>3057</v>
      </c>
      <c r="N1117" s="2" t="s">
        <v>3107</v>
      </c>
      <c r="O1117" s="19" t="str">
        <f t="shared" si="36"/>
        <v>300</v>
      </c>
      <c r="P1117">
        <f t="shared" si="37"/>
        <v>3</v>
      </c>
    </row>
    <row r="1118" spans="1:16" ht="14.5" customHeight="1" x14ac:dyDescent="0.35">
      <c r="A1118" s="2" t="s">
        <v>165</v>
      </c>
      <c r="B1118" s="2" t="s">
        <v>165</v>
      </c>
      <c r="C1118" s="2" t="s">
        <v>166</v>
      </c>
      <c r="D1118" s="2"/>
      <c r="E1118" s="2"/>
      <c r="F1118" s="3">
        <v>50</v>
      </c>
      <c r="G1118" s="3">
        <v>15</v>
      </c>
      <c r="H1118" s="2" t="s">
        <v>3140</v>
      </c>
      <c r="I1118" s="2" t="s">
        <v>3154</v>
      </c>
      <c r="J1118" s="2" t="s">
        <v>3158</v>
      </c>
      <c r="K1118" s="2" t="s">
        <v>3166</v>
      </c>
      <c r="L1118" s="2">
        <v>2010</v>
      </c>
      <c r="M1118" s="2" t="s">
        <v>3058</v>
      </c>
      <c r="N1118" s="2" t="s">
        <v>3108</v>
      </c>
      <c r="O1118" s="19" t="str">
        <f t="shared" si="36"/>
        <v>300</v>
      </c>
      <c r="P1118">
        <f t="shared" si="37"/>
        <v>7.5</v>
      </c>
    </row>
    <row r="1119" spans="1:16" ht="14.5" customHeight="1" x14ac:dyDescent="0.35">
      <c r="A1119" s="2" t="s">
        <v>147</v>
      </c>
      <c r="B1119" s="2" t="s">
        <v>147</v>
      </c>
      <c r="C1119" s="2" t="s">
        <v>148</v>
      </c>
      <c r="D1119" s="2"/>
      <c r="E1119" s="2"/>
      <c r="F1119" s="3">
        <v>216</v>
      </c>
      <c r="G1119" s="3">
        <v>25</v>
      </c>
      <c r="H1119" s="2" t="s">
        <v>3141</v>
      </c>
      <c r="I1119" s="2" t="s">
        <v>3155</v>
      </c>
      <c r="J1119" s="2" t="s">
        <v>3158</v>
      </c>
      <c r="K1119" s="2" t="s">
        <v>3166</v>
      </c>
      <c r="L1119" s="2">
        <v>2010</v>
      </c>
      <c r="M1119" s="2" t="s">
        <v>3057</v>
      </c>
      <c r="N1119" s="2" t="s">
        <v>3107</v>
      </c>
      <c r="O1119" s="19" t="str">
        <f t="shared" si="36"/>
        <v>300</v>
      </c>
      <c r="P1119">
        <f t="shared" si="37"/>
        <v>54</v>
      </c>
    </row>
    <row r="1120" spans="1:16" ht="14.5" customHeight="1" x14ac:dyDescent="0.35">
      <c r="A1120" s="2" t="s">
        <v>99</v>
      </c>
      <c r="B1120" s="2" t="s">
        <v>99</v>
      </c>
      <c r="C1120" s="2" t="s">
        <v>100</v>
      </c>
      <c r="D1120" s="2"/>
      <c r="E1120" s="2"/>
      <c r="F1120" s="3">
        <v>372</v>
      </c>
      <c r="G1120" s="3">
        <v>25</v>
      </c>
      <c r="H1120" s="2" t="s">
        <v>3134</v>
      </c>
      <c r="I1120" s="2" t="s">
        <v>3148</v>
      </c>
      <c r="J1120" s="2" t="s">
        <v>3158</v>
      </c>
      <c r="K1120" s="2" t="s">
        <v>3166</v>
      </c>
      <c r="L1120" s="2">
        <v>2010</v>
      </c>
      <c r="M1120" s="2" t="s">
        <v>3041</v>
      </c>
      <c r="N1120" s="2" t="s">
        <v>3095</v>
      </c>
      <c r="O1120" s="19" t="str">
        <f t="shared" si="36"/>
        <v>200</v>
      </c>
      <c r="P1120">
        <f t="shared" si="37"/>
        <v>93</v>
      </c>
    </row>
    <row r="1121" spans="1:16" ht="14.5" customHeight="1" x14ac:dyDescent="0.35">
      <c r="A1121" s="2" t="s">
        <v>83</v>
      </c>
      <c r="B1121" s="2" t="s">
        <v>83</v>
      </c>
      <c r="C1121" s="2" t="s">
        <v>84</v>
      </c>
      <c r="D1121" s="2"/>
      <c r="E1121" s="2"/>
      <c r="F1121" s="3">
        <v>209</v>
      </c>
      <c r="G1121" s="3">
        <v>25</v>
      </c>
      <c r="H1121" s="2" t="s">
        <v>3140</v>
      </c>
      <c r="I1121" s="2" t="s">
        <v>3154</v>
      </c>
      <c r="J1121" s="2" t="s">
        <v>3158</v>
      </c>
      <c r="K1121" s="2" t="s">
        <v>3166</v>
      </c>
      <c r="L1121" s="2">
        <v>2010</v>
      </c>
      <c r="M1121" s="2" t="s">
        <v>3030</v>
      </c>
      <c r="N1121" s="2" t="s">
        <v>3085</v>
      </c>
      <c r="O1121" s="19" t="str">
        <f t="shared" si="36"/>
        <v>100</v>
      </c>
      <c r="P1121">
        <f t="shared" si="37"/>
        <v>52.25</v>
      </c>
    </row>
    <row r="1122" spans="1:16" ht="14.5" customHeight="1" x14ac:dyDescent="0.35">
      <c r="A1122" s="2" t="s">
        <v>81</v>
      </c>
      <c r="B1122" s="2" t="s">
        <v>81</v>
      </c>
      <c r="C1122" s="2" t="s">
        <v>82</v>
      </c>
      <c r="D1122" s="2"/>
      <c r="E1122" s="2"/>
      <c r="F1122" s="3">
        <v>6</v>
      </c>
      <c r="G1122" s="3">
        <v>25</v>
      </c>
      <c r="H1122" s="2" t="s">
        <v>3140</v>
      </c>
      <c r="I1122" s="2" t="s">
        <v>3154</v>
      </c>
      <c r="J1122" s="2" t="s">
        <v>3158</v>
      </c>
      <c r="K1122" s="2" t="s">
        <v>3166</v>
      </c>
      <c r="L1122" s="2">
        <v>2010</v>
      </c>
      <c r="M1122" s="2" t="s">
        <v>3030</v>
      </c>
      <c r="N1122" s="2" t="s">
        <v>3085</v>
      </c>
      <c r="O1122" s="19" t="str">
        <f t="shared" si="36"/>
        <v>100</v>
      </c>
      <c r="P1122">
        <f t="shared" si="37"/>
        <v>1.5</v>
      </c>
    </row>
    <row r="1123" spans="1:16" ht="14.5" customHeight="1" x14ac:dyDescent="0.35">
      <c r="A1123" s="2" t="s">
        <v>85</v>
      </c>
      <c r="B1123" s="2" t="s">
        <v>85</v>
      </c>
      <c r="C1123" s="2" t="s">
        <v>86</v>
      </c>
      <c r="D1123" s="2"/>
      <c r="E1123" s="2"/>
      <c r="F1123" s="3">
        <v>301</v>
      </c>
      <c r="G1123" s="3">
        <v>25</v>
      </c>
      <c r="H1123" s="2" t="s">
        <v>3140</v>
      </c>
      <c r="I1123" s="2" t="s">
        <v>3154</v>
      </c>
      <c r="J1123" s="2" t="s">
        <v>3158</v>
      </c>
      <c r="K1123" s="2" t="s">
        <v>3166</v>
      </c>
      <c r="L1123" s="2">
        <v>2010</v>
      </c>
      <c r="M1123" s="2" t="s">
        <v>3030</v>
      </c>
      <c r="N1123" s="2" t="s">
        <v>3085</v>
      </c>
      <c r="O1123" s="19" t="str">
        <f t="shared" si="36"/>
        <v>100</v>
      </c>
      <c r="P1123">
        <f t="shared" si="37"/>
        <v>75.25</v>
      </c>
    </row>
    <row r="1124" spans="1:16" ht="14.5" customHeight="1" x14ac:dyDescent="0.35">
      <c r="A1124" s="2" t="s">
        <v>63</v>
      </c>
      <c r="B1124" s="2" t="s">
        <v>63</v>
      </c>
      <c r="C1124" s="2" t="s">
        <v>64</v>
      </c>
      <c r="D1124" s="2"/>
      <c r="E1124" s="2"/>
      <c r="F1124" s="3">
        <v>248</v>
      </c>
      <c r="G1124" s="3">
        <v>100</v>
      </c>
      <c r="H1124" s="2" t="s">
        <v>3141</v>
      </c>
      <c r="I1124" s="2" t="s">
        <v>3155</v>
      </c>
      <c r="J1124" s="2" t="s">
        <v>3158</v>
      </c>
      <c r="K1124" s="2" t="s">
        <v>3166</v>
      </c>
      <c r="L1124" s="2">
        <v>2010</v>
      </c>
      <c r="M1124" s="2" t="s">
        <v>3023</v>
      </c>
      <c r="N1124" s="2" t="s">
        <v>3082</v>
      </c>
      <c r="O1124" s="19" t="str">
        <f t="shared" si="36"/>
        <v>100</v>
      </c>
      <c r="P1124">
        <f t="shared" si="37"/>
        <v>248</v>
      </c>
    </row>
    <row r="1125" spans="1:16" ht="14.5" customHeight="1" x14ac:dyDescent="0.35">
      <c r="A1125" s="2" t="s">
        <v>97</v>
      </c>
      <c r="B1125" s="2" t="s">
        <v>97</v>
      </c>
      <c r="C1125" s="2" t="s">
        <v>98</v>
      </c>
      <c r="D1125" s="2"/>
      <c r="E1125" s="2"/>
      <c r="F1125" s="3">
        <v>6031</v>
      </c>
      <c r="G1125" s="3">
        <v>25</v>
      </c>
      <c r="H1125" s="2" t="s">
        <v>3141</v>
      </c>
      <c r="I1125" s="2" t="s">
        <v>3155</v>
      </c>
      <c r="J1125" s="2" t="s">
        <v>3158</v>
      </c>
      <c r="K1125" s="2" t="s">
        <v>3166</v>
      </c>
      <c r="L1125" s="2">
        <v>2010</v>
      </c>
      <c r="M1125" s="2" t="s">
        <v>3040</v>
      </c>
      <c r="N1125" s="2" t="s">
        <v>3094</v>
      </c>
      <c r="O1125" s="19" t="str">
        <f t="shared" si="36"/>
        <v>100</v>
      </c>
      <c r="P1125">
        <f t="shared" si="37"/>
        <v>1507.75</v>
      </c>
    </row>
    <row r="1126" spans="1:16" ht="14.5" customHeight="1" x14ac:dyDescent="0.35">
      <c r="A1126" s="2" t="s">
        <v>398</v>
      </c>
      <c r="B1126" s="2" t="s">
        <v>399</v>
      </c>
      <c r="C1126" s="2" t="s">
        <v>1116</v>
      </c>
      <c r="D1126" s="2" t="s">
        <v>3171</v>
      </c>
      <c r="E1126" s="2" t="s">
        <v>3172</v>
      </c>
      <c r="F1126" s="3">
        <v>143</v>
      </c>
      <c r="G1126" s="3">
        <v>100</v>
      </c>
      <c r="H1126" s="2" t="s">
        <v>3139</v>
      </c>
      <c r="I1126" s="2" t="s">
        <v>3153</v>
      </c>
      <c r="J1126" s="2" t="s">
        <v>3161</v>
      </c>
      <c r="K1126" s="2" t="s">
        <v>3162</v>
      </c>
      <c r="L1126" s="2">
        <v>2010</v>
      </c>
      <c r="M1126" s="2" t="s">
        <v>3059</v>
      </c>
      <c r="N1126" s="2" t="s">
        <v>3109</v>
      </c>
      <c r="O1126" s="19" t="str">
        <f t="shared" si="36"/>
        <v>400</v>
      </c>
      <c r="P1126">
        <f t="shared" si="37"/>
        <v>143</v>
      </c>
    </row>
    <row r="1127" spans="1:16" ht="14.5" customHeight="1" x14ac:dyDescent="0.35">
      <c r="A1127" s="2" t="s">
        <v>195</v>
      </c>
      <c r="B1127" s="2" t="s">
        <v>401</v>
      </c>
      <c r="C1127" s="2" t="s">
        <v>1117</v>
      </c>
      <c r="D1127" s="2" t="s">
        <v>3171</v>
      </c>
      <c r="E1127" s="2" t="s">
        <v>3172</v>
      </c>
      <c r="F1127" s="3">
        <v>4497</v>
      </c>
      <c r="G1127" s="3">
        <v>55</v>
      </c>
      <c r="H1127" s="2" t="s">
        <v>3139</v>
      </c>
      <c r="I1127" s="2" t="s">
        <v>3153</v>
      </c>
      <c r="J1127" s="2" t="s">
        <v>3161</v>
      </c>
      <c r="K1127" s="2" t="s">
        <v>3162</v>
      </c>
      <c r="L1127" s="2">
        <v>2010</v>
      </c>
      <c r="M1127" s="2" t="s">
        <v>3041</v>
      </c>
      <c r="N1127" s="2" t="s">
        <v>3095</v>
      </c>
      <c r="O1127" s="19" t="str">
        <f t="shared" si="36"/>
        <v>200</v>
      </c>
      <c r="P1127">
        <f t="shared" si="37"/>
        <v>2473.35</v>
      </c>
    </row>
    <row r="1128" spans="1:16" ht="14.5" customHeight="1" x14ac:dyDescent="0.35">
      <c r="A1128" s="2" t="s">
        <v>403</v>
      </c>
      <c r="B1128" s="2" t="s">
        <v>404</v>
      </c>
      <c r="C1128" s="2" t="s">
        <v>1118</v>
      </c>
      <c r="D1128" s="2" t="s">
        <v>3171</v>
      </c>
      <c r="E1128" s="2" t="s">
        <v>3172</v>
      </c>
      <c r="F1128" s="3">
        <v>1818</v>
      </c>
      <c r="G1128" s="3">
        <v>55</v>
      </c>
      <c r="H1128" s="2" t="s">
        <v>3139</v>
      </c>
      <c r="I1128" s="2" t="s">
        <v>3153</v>
      </c>
      <c r="J1128" s="2" t="s">
        <v>3161</v>
      </c>
      <c r="K1128" s="2" t="s">
        <v>3162</v>
      </c>
      <c r="L1128" s="2">
        <v>2010</v>
      </c>
      <c r="M1128" s="2" t="s">
        <v>3041</v>
      </c>
      <c r="N1128" s="2" t="s">
        <v>3095</v>
      </c>
      <c r="O1128" s="19" t="str">
        <f t="shared" si="36"/>
        <v>200</v>
      </c>
      <c r="P1128">
        <f t="shared" si="37"/>
        <v>999.9</v>
      </c>
    </row>
    <row r="1129" spans="1:16" ht="14.5" customHeight="1" x14ac:dyDescent="0.35">
      <c r="A1129" s="2" t="s">
        <v>406</v>
      </c>
      <c r="B1129" s="2" t="s">
        <v>407</v>
      </c>
      <c r="C1129" s="2" t="s">
        <v>1119</v>
      </c>
      <c r="D1129" s="2" t="s">
        <v>3171</v>
      </c>
      <c r="E1129" s="2" t="s">
        <v>3172</v>
      </c>
      <c r="F1129" s="3">
        <v>4224</v>
      </c>
      <c r="G1129" s="3">
        <v>55</v>
      </c>
      <c r="H1129" s="2" t="s">
        <v>3139</v>
      </c>
      <c r="I1129" s="2" t="s">
        <v>3153</v>
      </c>
      <c r="J1129" s="2" t="s">
        <v>3161</v>
      </c>
      <c r="K1129" s="2" t="s">
        <v>3162</v>
      </c>
      <c r="L1129" s="2">
        <v>2010</v>
      </c>
      <c r="M1129" s="2" t="s">
        <v>3041</v>
      </c>
      <c r="N1129" s="2" t="s">
        <v>3095</v>
      </c>
      <c r="O1129" s="19" t="str">
        <f t="shared" si="36"/>
        <v>200</v>
      </c>
      <c r="P1129">
        <f t="shared" si="37"/>
        <v>2323.1999999999998</v>
      </c>
    </row>
    <row r="1130" spans="1:16" ht="14.5" customHeight="1" x14ac:dyDescent="0.35">
      <c r="A1130" s="2" t="s">
        <v>409</v>
      </c>
      <c r="B1130" s="2" t="s">
        <v>410</v>
      </c>
      <c r="C1130" s="2" t="s">
        <v>1418</v>
      </c>
      <c r="D1130" s="2" t="s">
        <v>3173</v>
      </c>
      <c r="E1130" s="2" t="s">
        <v>3174</v>
      </c>
      <c r="F1130" s="3">
        <v>105</v>
      </c>
      <c r="G1130" s="3">
        <v>100</v>
      </c>
      <c r="H1130" s="2" t="s">
        <v>3139</v>
      </c>
      <c r="I1130" s="2" t="s">
        <v>3153</v>
      </c>
      <c r="J1130" s="2" t="s">
        <v>3161</v>
      </c>
      <c r="K1130" s="2" t="s">
        <v>3162</v>
      </c>
      <c r="L1130" s="2">
        <v>2010</v>
      </c>
      <c r="M1130" s="2" t="s">
        <v>3059</v>
      </c>
      <c r="N1130" s="2" t="s">
        <v>3109</v>
      </c>
      <c r="O1130" s="19" t="str">
        <f t="shared" si="36"/>
        <v>400</v>
      </c>
      <c r="P1130">
        <f t="shared" si="37"/>
        <v>105</v>
      </c>
    </row>
    <row r="1131" spans="1:16" ht="14.5" customHeight="1" x14ac:dyDescent="0.35">
      <c r="A1131" s="2" t="s">
        <v>1120</v>
      </c>
      <c r="B1131" s="2" t="s">
        <v>1121</v>
      </c>
      <c r="C1131" s="2" t="s">
        <v>1419</v>
      </c>
      <c r="D1131" s="2" t="s">
        <v>3173</v>
      </c>
      <c r="E1131" s="2" t="s">
        <v>3174</v>
      </c>
      <c r="F1131" s="3">
        <v>42</v>
      </c>
      <c r="G1131" s="3">
        <v>100</v>
      </c>
      <c r="H1131" s="2" t="s">
        <v>3132</v>
      </c>
      <c r="I1131" s="2" t="s">
        <v>3146</v>
      </c>
      <c r="J1131" s="2" t="s">
        <v>3161</v>
      </c>
      <c r="K1131" s="2" t="s">
        <v>3162</v>
      </c>
      <c r="L1131" s="2">
        <v>2010</v>
      </c>
      <c r="M1131" s="2" t="s">
        <v>3059</v>
      </c>
      <c r="N1131" s="2" t="s">
        <v>3109</v>
      </c>
      <c r="O1131" s="19" t="str">
        <f t="shared" si="36"/>
        <v>400</v>
      </c>
      <c r="P1131">
        <f t="shared" si="37"/>
        <v>42</v>
      </c>
    </row>
    <row r="1132" spans="1:16" ht="14.5" customHeight="1" x14ac:dyDescent="0.35">
      <c r="A1132" s="2" t="s">
        <v>1124</v>
      </c>
      <c r="B1132" s="2" t="s">
        <v>1125</v>
      </c>
      <c r="C1132" s="2" t="s">
        <v>1420</v>
      </c>
      <c r="D1132" s="2" t="s">
        <v>3173</v>
      </c>
      <c r="E1132" s="2" t="s">
        <v>3174</v>
      </c>
      <c r="F1132" s="3">
        <v>502</v>
      </c>
      <c r="G1132" s="3">
        <v>100</v>
      </c>
      <c r="H1132" s="2" t="s">
        <v>3139</v>
      </c>
      <c r="I1132" s="2" t="s">
        <v>3153</v>
      </c>
      <c r="J1132" s="2" t="s">
        <v>3161</v>
      </c>
      <c r="K1132" s="2" t="s">
        <v>3162</v>
      </c>
      <c r="L1132" s="2">
        <v>2010</v>
      </c>
      <c r="M1132" s="2" t="s">
        <v>3059</v>
      </c>
      <c r="N1132" s="2" t="s">
        <v>3109</v>
      </c>
      <c r="O1132" s="19" t="str">
        <f t="shared" si="36"/>
        <v>400</v>
      </c>
      <c r="P1132">
        <f t="shared" si="37"/>
        <v>502</v>
      </c>
    </row>
    <row r="1133" spans="1:16" ht="14.5" customHeight="1" x14ac:dyDescent="0.35">
      <c r="A1133" s="2" t="s">
        <v>415</v>
      </c>
      <c r="B1133" s="2" t="s">
        <v>416</v>
      </c>
      <c r="C1133" s="2" t="s">
        <v>1127</v>
      </c>
      <c r="D1133" s="2" t="s">
        <v>3175</v>
      </c>
      <c r="E1133" s="2" t="s">
        <v>3176</v>
      </c>
      <c r="F1133" s="3">
        <v>3995</v>
      </c>
      <c r="G1133" s="3">
        <v>1.2265331664580725</v>
      </c>
      <c r="H1133" s="2" t="s">
        <v>3129</v>
      </c>
      <c r="I1133" s="2" t="s">
        <v>3143</v>
      </c>
      <c r="J1133" s="2" t="s">
        <v>3161</v>
      </c>
      <c r="K1133" s="2" t="s">
        <v>3162</v>
      </c>
      <c r="L1133" s="2">
        <v>2010</v>
      </c>
      <c r="M1133" s="2" t="s">
        <v>3077</v>
      </c>
      <c r="N1133" s="2" t="s">
        <v>3125</v>
      </c>
      <c r="O1133" s="19" t="str">
        <f t="shared" si="36"/>
        <v>700</v>
      </c>
      <c r="P1133">
        <f t="shared" si="37"/>
        <v>49</v>
      </c>
    </row>
    <row r="1134" spans="1:16" ht="14.5" customHeight="1" x14ac:dyDescent="0.35">
      <c r="A1134" s="2" t="s">
        <v>418</v>
      </c>
      <c r="B1134" s="2" t="s">
        <v>419</v>
      </c>
      <c r="C1134" s="2" t="s">
        <v>1127</v>
      </c>
      <c r="D1134" s="2" t="s">
        <v>3175</v>
      </c>
      <c r="E1134" s="2" t="s">
        <v>3176</v>
      </c>
      <c r="F1134" s="3">
        <v>3995</v>
      </c>
      <c r="G1134" s="3">
        <v>93.842302878598247</v>
      </c>
      <c r="H1134" s="2" t="s">
        <v>3133</v>
      </c>
      <c r="I1134" s="2" t="s">
        <v>3147</v>
      </c>
      <c r="J1134" s="2" t="s">
        <v>3161</v>
      </c>
      <c r="K1134" s="2" t="s">
        <v>3162</v>
      </c>
      <c r="L1134" s="2">
        <v>2010</v>
      </c>
      <c r="M1134" s="2" t="s">
        <v>3077</v>
      </c>
      <c r="N1134" s="2" t="s">
        <v>3125</v>
      </c>
      <c r="O1134" s="19" t="str">
        <f t="shared" si="36"/>
        <v>700</v>
      </c>
      <c r="P1134">
        <f t="shared" si="37"/>
        <v>3749</v>
      </c>
    </row>
    <row r="1135" spans="1:16" ht="14.5" customHeight="1" x14ac:dyDescent="0.35">
      <c r="A1135" s="2" t="s">
        <v>420</v>
      </c>
      <c r="B1135" s="2" t="s">
        <v>421</v>
      </c>
      <c r="C1135" s="2" t="s">
        <v>1127</v>
      </c>
      <c r="D1135" s="2" t="s">
        <v>3175</v>
      </c>
      <c r="E1135" s="2" t="s">
        <v>3176</v>
      </c>
      <c r="F1135" s="3">
        <v>3995</v>
      </c>
      <c r="G1135" s="3">
        <v>4.9311639549436803</v>
      </c>
      <c r="H1135" s="2" t="s">
        <v>3139</v>
      </c>
      <c r="I1135" s="2" t="s">
        <v>3153</v>
      </c>
      <c r="J1135" s="2" t="s">
        <v>3161</v>
      </c>
      <c r="K1135" s="2" t="s">
        <v>3162</v>
      </c>
      <c r="L1135" s="2">
        <v>2010</v>
      </c>
      <c r="M1135" s="2" t="s">
        <v>3077</v>
      </c>
      <c r="N1135" s="2" t="s">
        <v>3125</v>
      </c>
      <c r="O1135" s="19" t="str">
        <f t="shared" si="36"/>
        <v>700</v>
      </c>
      <c r="P1135">
        <f t="shared" si="37"/>
        <v>197.00000000000003</v>
      </c>
    </row>
    <row r="1136" spans="1:16" ht="14.5" customHeight="1" x14ac:dyDescent="0.35">
      <c r="A1136" s="2" t="s">
        <v>431</v>
      </c>
      <c r="B1136" s="2" t="s">
        <v>432</v>
      </c>
      <c r="C1136" s="2" t="s">
        <v>1131</v>
      </c>
      <c r="D1136" s="2" t="s">
        <v>3175</v>
      </c>
      <c r="E1136" s="2" t="s">
        <v>3176</v>
      </c>
      <c r="F1136" s="3">
        <v>233</v>
      </c>
      <c r="G1136" s="3">
        <v>55</v>
      </c>
      <c r="H1136" s="2" t="s">
        <v>3139</v>
      </c>
      <c r="I1136" s="2" t="s">
        <v>3153</v>
      </c>
      <c r="J1136" s="2" t="s">
        <v>3161</v>
      </c>
      <c r="K1136" s="2" t="s">
        <v>3162</v>
      </c>
      <c r="L1136" s="2">
        <v>2010</v>
      </c>
      <c r="M1136" s="2" t="s">
        <v>3077</v>
      </c>
      <c r="N1136" s="2" t="s">
        <v>3125</v>
      </c>
      <c r="O1136" s="19" t="str">
        <f t="shared" si="36"/>
        <v>700</v>
      </c>
      <c r="P1136">
        <f t="shared" si="37"/>
        <v>128.15</v>
      </c>
    </row>
    <row r="1137" spans="1:16" ht="14.5" customHeight="1" x14ac:dyDescent="0.35">
      <c r="A1137" s="2" t="s">
        <v>1421</v>
      </c>
      <c r="B1137" s="2" t="s">
        <v>1422</v>
      </c>
      <c r="C1137" s="2" t="s">
        <v>1423</v>
      </c>
      <c r="D1137" s="2" t="s">
        <v>3175</v>
      </c>
      <c r="E1137" s="2" t="s">
        <v>3176</v>
      </c>
      <c r="F1137" s="3">
        <v>861</v>
      </c>
      <c r="G1137" s="3">
        <v>100</v>
      </c>
      <c r="H1137" s="2" t="s">
        <v>3139</v>
      </c>
      <c r="I1137" s="2" t="s">
        <v>3153</v>
      </c>
      <c r="J1137" s="2" t="s">
        <v>3161</v>
      </c>
      <c r="K1137" s="2" t="s">
        <v>3162</v>
      </c>
      <c r="L1137" s="2">
        <v>2010</v>
      </c>
      <c r="M1137" s="2" t="s">
        <v>3078</v>
      </c>
      <c r="N1137" s="2" t="s">
        <v>3126</v>
      </c>
      <c r="O1137" s="19" t="str">
        <f t="shared" si="36"/>
        <v>700</v>
      </c>
      <c r="P1137">
        <f t="shared" si="37"/>
        <v>861</v>
      </c>
    </row>
    <row r="1138" spans="1:16" ht="14.5" customHeight="1" x14ac:dyDescent="0.35">
      <c r="A1138" s="2" t="s">
        <v>1424</v>
      </c>
      <c r="B1138" s="2" t="s">
        <v>1425</v>
      </c>
      <c r="C1138" s="2" t="s">
        <v>1426</v>
      </c>
      <c r="D1138" s="2" t="s">
        <v>3175</v>
      </c>
      <c r="E1138" s="2" t="s">
        <v>3176</v>
      </c>
      <c r="F1138" s="3">
        <v>2910</v>
      </c>
      <c r="G1138" s="3">
        <v>100</v>
      </c>
      <c r="H1138" s="2" t="s">
        <v>3141</v>
      </c>
      <c r="I1138" s="2" t="s">
        <v>3155</v>
      </c>
      <c r="J1138" s="2" t="s">
        <v>3161</v>
      </c>
      <c r="K1138" s="2" t="s">
        <v>3162</v>
      </c>
      <c r="L1138" s="2">
        <v>2010</v>
      </c>
      <c r="M1138" s="2" t="s">
        <v>3078</v>
      </c>
      <c r="N1138" s="2" t="s">
        <v>3126</v>
      </c>
      <c r="O1138" s="19" t="str">
        <f t="shared" si="36"/>
        <v>700</v>
      </c>
      <c r="P1138">
        <f t="shared" si="37"/>
        <v>2910</v>
      </c>
    </row>
    <row r="1139" spans="1:16" ht="14.5" customHeight="1" x14ac:dyDescent="0.35">
      <c r="A1139" s="2" t="s">
        <v>1427</v>
      </c>
      <c r="B1139" s="2" t="s">
        <v>1428</v>
      </c>
      <c r="C1139" s="2" t="s">
        <v>1429</v>
      </c>
      <c r="D1139" s="2" t="s">
        <v>3175</v>
      </c>
      <c r="E1139" s="2" t="s">
        <v>3176</v>
      </c>
      <c r="F1139" s="3">
        <v>12600</v>
      </c>
      <c r="G1139" s="3">
        <v>100</v>
      </c>
      <c r="H1139" s="2" t="s">
        <v>3135</v>
      </c>
      <c r="I1139" s="2" t="s">
        <v>3149</v>
      </c>
      <c r="J1139" s="2" t="s">
        <v>3161</v>
      </c>
      <c r="K1139" s="2" t="s">
        <v>3162</v>
      </c>
      <c r="L1139" s="2">
        <v>2010</v>
      </c>
      <c r="M1139" s="2" t="s">
        <v>3078</v>
      </c>
      <c r="N1139" s="2" t="s">
        <v>3126</v>
      </c>
      <c r="O1139" s="19" t="str">
        <f t="shared" si="36"/>
        <v>700</v>
      </c>
      <c r="P1139">
        <f t="shared" si="37"/>
        <v>12600</v>
      </c>
    </row>
    <row r="1140" spans="1:16" ht="14.5" customHeight="1" x14ac:dyDescent="0.35">
      <c r="A1140" s="2" t="s">
        <v>434</v>
      </c>
      <c r="B1140" s="2" t="s">
        <v>435</v>
      </c>
      <c r="C1140" s="2" t="s">
        <v>1132</v>
      </c>
      <c r="D1140" s="2" t="s">
        <v>3175</v>
      </c>
      <c r="E1140" s="2" t="s">
        <v>3176</v>
      </c>
      <c r="F1140" s="3">
        <v>3417</v>
      </c>
      <c r="G1140" s="3">
        <v>25</v>
      </c>
      <c r="H1140" s="2" t="s">
        <v>3140</v>
      </c>
      <c r="I1140" s="2" t="s">
        <v>3154</v>
      </c>
      <c r="J1140" s="2" t="s">
        <v>3161</v>
      </c>
      <c r="K1140" s="2" t="s">
        <v>3162</v>
      </c>
      <c r="L1140" s="2">
        <v>2010</v>
      </c>
      <c r="M1140" s="2" t="s">
        <v>3025</v>
      </c>
      <c r="N1140" s="2" t="s">
        <v>3083</v>
      </c>
      <c r="O1140" s="19" t="str">
        <f t="shared" si="36"/>
        <v>100</v>
      </c>
      <c r="P1140">
        <f t="shared" si="37"/>
        <v>854.25</v>
      </c>
    </row>
    <row r="1141" spans="1:16" ht="14.5" customHeight="1" x14ac:dyDescent="0.35">
      <c r="A1141" s="2" t="s">
        <v>437</v>
      </c>
      <c r="B1141" s="2" t="s">
        <v>438</v>
      </c>
      <c r="C1141" s="2" t="s">
        <v>1133</v>
      </c>
      <c r="D1141" s="2" t="s">
        <v>3175</v>
      </c>
      <c r="E1141" s="2" t="s">
        <v>3176</v>
      </c>
      <c r="F1141" s="3">
        <v>8633</v>
      </c>
      <c r="G1141" s="3">
        <v>43</v>
      </c>
      <c r="H1141" s="2" t="s">
        <v>3139</v>
      </c>
      <c r="I1141" s="2" t="s">
        <v>3153</v>
      </c>
      <c r="J1141" s="2" t="s">
        <v>3161</v>
      </c>
      <c r="K1141" s="2" t="s">
        <v>3162</v>
      </c>
      <c r="L1141" s="2">
        <v>2010</v>
      </c>
      <c r="M1141" s="2" t="s">
        <v>3078</v>
      </c>
      <c r="N1141" s="2" t="s">
        <v>3126</v>
      </c>
      <c r="O1141" s="19" t="str">
        <f t="shared" si="36"/>
        <v>700</v>
      </c>
      <c r="P1141">
        <f t="shared" si="37"/>
        <v>3712.19</v>
      </c>
    </row>
    <row r="1142" spans="1:16" ht="14.5" customHeight="1" x14ac:dyDescent="0.35">
      <c r="A1142" s="2" t="s">
        <v>440</v>
      </c>
      <c r="B1142" s="2" t="s">
        <v>441</v>
      </c>
      <c r="C1142" s="2" t="s">
        <v>1134</v>
      </c>
      <c r="D1142" s="2" t="s">
        <v>3175</v>
      </c>
      <c r="E1142" s="2" t="s">
        <v>3176</v>
      </c>
      <c r="F1142" s="3">
        <v>4423</v>
      </c>
      <c r="G1142" s="3">
        <v>100</v>
      </c>
      <c r="H1142" s="2" t="s">
        <v>3139</v>
      </c>
      <c r="I1142" s="2" t="s">
        <v>3153</v>
      </c>
      <c r="J1142" s="2" t="s">
        <v>3161</v>
      </c>
      <c r="K1142" s="2" t="s">
        <v>3162</v>
      </c>
      <c r="L1142" s="2">
        <v>2010</v>
      </c>
      <c r="M1142" s="2" t="s">
        <v>3078</v>
      </c>
      <c r="N1142" s="2" t="s">
        <v>3126</v>
      </c>
      <c r="O1142" s="19" t="str">
        <f t="shared" si="36"/>
        <v>700</v>
      </c>
      <c r="P1142">
        <f t="shared" si="37"/>
        <v>4423</v>
      </c>
    </row>
    <row r="1143" spans="1:16" ht="14.5" customHeight="1" x14ac:dyDescent="0.35">
      <c r="A1143" s="2" t="s">
        <v>443</v>
      </c>
      <c r="B1143" s="2" t="s">
        <v>444</v>
      </c>
      <c r="C1143" s="2" t="s">
        <v>1135</v>
      </c>
      <c r="D1143" s="2" t="s">
        <v>3175</v>
      </c>
      <c r="E1143" s="2" t="s">
        <v>3176</v>
      </c>
      <c r="F1143" s="3">
        <v>7587</v>
      </c>
      <c r="G1143" s="3">
        <v>17.214246272777469</v>
      </c>
      <c r="H1143" s="2" t="s">
        <v>3139</v>
      </c>
      <c r="I1143" s="2" t="s">
        <v>3153</v>
      </c>
      <c r="J1143" s="2" t="s">
        <v>3161</v>
      </c>
      <c r="K1143" s="2" t="s">
        <v>3162</v>
      </c>
      <c r="L1143" s="2">
        <v>2010</v>
      </c>
      <c r="M1143" s="2" t="s">
        <v>3078</v>
      </c>
      <c r="N1143" s="2" t="s">
        <v>3126</v>
      </c>
      <c r="O1143" s="19" t="str">
        <f t="shared" si="36"/>
        <v>700</v>
      </c>
      <c r="P1143">
        <f t="shared" si="37"/>
        <v>1306.0448647156265</v>
      </c>
    </row>
    <row r="1144" spans="1:16" ht="14.5" customHeight="1" x14ac:dyDescent="0.35">
      <c r="A1144" s="2" t="s">
        <v>443</v>
      </c>
      <c r="B1144" s="2" t="s">
        <v>444</v>
      </c>
      <c r="C1144" s="2" t="s">
        <v>1135</v>
      </c>
      <c r="D1144" s="2" t="s">
        <v>3175</v>
      </c>
      <c r="E1144" s="2" t="s">
        <v>3176</v>
      </c>
      <c r="F1144" s="3">
        <v>7587</v>
      </c>
      <c r="G1144" s="3">
        <v>3.7962451684152403</v>
      </c>
      <c r="H1144" s="2" t="s">
        <v>3141</v>
      </c>
      <c r="I1144" s="2" t="s">
        <v>3155</v>
      </c>
      <c r="J1144" s="2" t="s">
        <v>3161</v>
      </c>
      <c r="K1144" s="2" t="s">
        <v>3162</v>
      </c>
      <c r="L1144" s="2">
        <v>2010</v>
      </c>
      <c r="M1144" s="2" t="s">
        <v>3056</v>
      </c>
      <c r="N1144" s="2" t="s">
        <v>3106</v>
      </c>
      <c r="O1144" s="19" t="str">
        <f t="shared" si="36"/>
        <v>300</v>
      </c>
      <c r="P1144">
        <f t="shared" si="37"/>
        <v>288.02112092766424</v>
      </c>
    </row>
    <row r="1145" spans="1:16" ht="14.5" customHeight="1" x14ac:dyDescent="0.35">
      <c r="A1145" s="2" t="s">
        <v>446</v>
      </c>
      <c r="B1145" s="2" t="s">
        <v>447</v>
      </c>
      <c r="C1145" s="2" t="s">
        <v>1136</v>
      </c>
      <c r="D1145" s="2" t="s">
        <v>3175</v>
      </c>
      <c r="E1145" s="2" t="s">
        <v>3176</v>
      </c>
      <c r="F1145" s="3">
        <v>6937</v>
      </c>
      <c r="G1145" s="3">
        <v>25</v>
      </c>
      <c r="H1145" s="2" t="s">
        <v>3140</v>
      </c>
      <c r="I1145" s="2" t="s">
        <v>3154</v>
      </c>
      <c r="J1145" s="2" t="s">
        <v>3161</v>
      </c>
      <c r="K1145" s="2" t="s">
        <v>3162</v>
      </c>
      <c r="L1145" s="2">
        <v>2010</v>
      </c>
      <c r="M1145" s="2" t="s">
        <v>3025</v>
      </c>
      <c r="N1145" s="2" t="s">
        <v>3083</v>
      </c>
      <c r="O1145" s="19" t="str">
        <f t="shared" si="36"/>
        <v>100</v>
      </c>
      <c r="P1145">
        <f t="shared" si="37"/>
        <v>1734.25</v>
      </c>
    </row>
    <row r="1146" spans="1:16" ht="14.5" customHeight="1" x14ac:dyDescent="0.35">
      <c r="A1146" s="2" t="s">
        <v>449</v>
      </c>
      <c r="B1146" s="2" t="s">
        <v>450</v>
      </c>
      <c r="C1146" s="2" t="s">
        <v>1137</v>
      </c>
      <c r="D1146" s="2" t="s">
        <v>3175</v>
      </c>
      <c r="E1146" s="2" t="s">
        <v>3176</v>
      </c>
      <c r="F1146" s="3">
        <v>7571</v>
      </c>
      <c r="G1146" s="3">
        <v>43</v>
      </c>
      <c r="H1146" s="2" t="s">
        <v>3139</v>
      </c>
      <c r="I1146" s="2" t="s">
        <v>3153</v>
      </c>
      <c r="J1146" s="2" t="s">
        <v>3161</v>
      </c>
      <c r="K1146" s="2" t="s">
        <v>3162</v>
      </c>
      <c r="L1146" s="2">
        <v>2010</v>
      </c>
      <c r="M1146" s="2" t="s">
        <v>3078</v>
      </c>
      <c r="N1146" s="2" t="s">
        <v>3126</v>
      </c>
      <c r="O1146" s="19" t="str">
        <f t="shared" si="36"/>
        <v>700</v>
      </c>
      <c r="P1146">
        <f t="shared" si="37"/>
        <v>3255.53</v>
      </c>
    </row>
    <row r="1147" spans="1:16" ht="14.5" customHeight="1" x14ac:dyDescent="0.35">
      <c r="A1147" s="2" t="s">
        <v>452</v>
      </c>
      <c r="B1147" s="2" t="s">
        <v>453</v>
      </c>
      <c r="C1147" s="2" t="s">
        <v>1138</v>
      </c>
      <c r="D1147" s="2" t="s">
        <v>3175</v>
      </c>
      <c r="E1147" s="2" t="s">
        <v>3176</v>
      </c>
      <c r="F1147" s="3">
        <v>4228</v>
      </c>
      <c r="G1147" s="3">
        <v>100</v>
      </c>
      <c r="H1147" s="2" t="s">
        <v>3139</v>
      </c>
      <c r="I1147" s="2" t="s">
        <v>3153</v>
      </c>
      <c r="J1147" s="2" t="s">
        <v>3161</v>
      </c>
      <c r="K1147" s="2" t="s">
        <v>3162</v>
      </c>
      <c r="L1147" s="2">
        <v>2010</v>
      </c>
      <c r="M1147" s="2" t="s">
        <v>3078</v>
      </c>
      <c r="N1147" s="2" t="s">
        <v>3126</v>
      </c>
      <c r="O1147" s="19" t="str">
        <f t="shared" si="36"/>
        <v>700</v>
      </c>
      <c r="P1147">
        <f t="shared" si="37"/>
        <v>4228</v>
      </c>
    </row>
    <row r="1148" spans="1:16" ht="14.5" customHeight="1" x14ac:dyDescent="0.35">
      <c r="A1148" s="2" t="s">
        <v>455</v>
      </c>
      <c r="B1148" s="2" t="s">
        <v>456</v>
      </c>
      <c r="C1148" s="2" t="s">
        <v>1139</v>
      </c>
      <c r="D1148" s="2" t="s">
        <v>3175</v>
      </c>
      <c r="E1148" s="2" t="s">
        <v>3176</v>
      </c>
      <c r="F1148" s="3">
        <v>5450</v>
      </c>
      <c r="G1148" s="3">
        <v>18.160197869101978</v>
      </c>
      <c r="H1148" s="2" t="s">
        <v>3139</v>
      </c>
      <c r="I1148" s="2" t="s">
        <v>3153</v>
      </c>
      <c r="J1148" s="2" t="s">
        <v>3161</v>
      </c>
      <c r="K1148" s="2" t="s">
        <v>3162</v>
      </c>
      <c r="L1148" s="2">
        <v>2010</v>
      </c>
      <c r="M1148" s="2" t="s">
        <v>3078</v>
      </c>
      <c r="N1148" s="2" t="s">
        <v>3126</v>
      </c>
      <c r="O1148" s="19" t="str">
        <f t="shared" si="36"/>
        <v>700</v>
      </c>
      <c r="P1148">
        <f t="shared" si="37"/>
        <v>989.73078386605778</v>
      </c>
    </row>
    <row r="1149" spans="1:16" ht="14.5" customHeight="1" x14ac:dyDescent="0.35">
      <c r="A1149" s="2" t="s">
        <v>455</v>
      </c>
      <c r="B1149" s="2" t="s">
        <v>456</v>
      </c>
      <c r="C1149" s="2" t="s">
        <v>1139</v>
      </c>
      <c r="D1149" s="2" t="s">
        <v>3175</v>
      </c>
      <c r="E1149" s="2" t="s">
        <v>3176</v>
      </c>
      <c r="F1149" s="3">
        <v>5450</v>
      </c>
      <c r="G1149" s="3">
        <v>4.2427701674277021</v>
      </c>
      <c r="H1149" s="2" t="s">
        <v>3141</v>
      </c>
      <c r="I1149" s="2" t="s">
        <v>3155</v>
      </c>
      <c r="J1149" s="2" t="s">
        <v>3161</v>
      </c>
      <c r="K1149" s="2" t="s">
        <v>3162</v>
      </c>
      <c r="L1149" s="2">
        <v>2010</v>
      </c>
      <c r="M1149" s="2" t="s">
        <v>3056</v>
      </c>
      <c r="N1149" s="2" t="s">
        <v>3106</v>
      </c>
      <c r="O1149" s="19" t="str">
        <f t="shared" si="36"/>
        <v>300</v>
      </c>
      <c r="P1149">
        <f t="shared" si="37"/>
        <v>231.23097412480976</v>
      </c>
    </row>
    <row r="1150" spans="1:16" ht="14.5" customHeight="1" x14ac:dyDescent="0.35">
      <c r="A1150" s="2" t="s">
        <v>458</v>
      </c>
      <c r="B1150" s="2" t="s">
        <v>459</v>
      </c>
      <c r="C1150" s="2" t="s">
        <v>1140</v>
      </c>
      <c r="D1150" s="2" t="s">
        <v>3175</v>
      </c>
      <c r="E1150" s="2" t="s">
        <v>3176</v>
      </c>
      <c r="F1150" s="3">
        <v>9000</v>
      </c>
      <c r="G1150" s="3">
        <v>100</v>
      </c>
      <c r="H1150" s="2" t="s">
        <v>3139</v>
      </c>
      <c r="I1150" s="2" t="s">
        <v>3153</v>
      </c>
      <c r="J1150" s="2" t="s">
        <v>3161</v>
      </c>
      <c r="K1150" s="2" t="s">
        <v>3162</v>
      </c>
      <c r="L1150" s="2">
        <v>2010</v>
      </c>
      <c r="M1150" s="2" t="s">
        <v>3078</v>
      </c>
      <c r="N1150" s="2" t="s">
        <v>3126</v>
      </c>
      <c r="O1150" s="19" t="str">
        <f t="shared" si="36"/>
        <v>700</v>
      </c>
      <c r="P1150">
        <f t="shared" si="37"/>
        <v>9000</v>
      </c>
    </row>
    <row r="1151" spans="1:16" ht="14.5" customHeight="1" x14ac:dyDescent="0.35">
      <c r="A1151" s="2" t="s">
        <v>461</v>
      </c>
      <c r="B1151" s="2" t="s">
        <v>462</v>
      </c>
      <c r="C1151" s="2" t="s">
        <v>1141</v>
      </c>
      <c r="D1151" s="2" t="s">
        <v>3177</v>
      </c>
      <c r="E1151" s="2" t="s">
        <v>3178</v>
      </c>
      <c r="F1151" s="3">
        <v>14069.400983793934</v>
      </c>
      <c r="G1151" s="3">
        <v>25</v>
      </c>
      <c r="H1151" s="2" t="s">
        <v>3140</v>
      </c>
      <c r="I1151" s="2" t="s">
        <v>3154</v>
      </c>
      <c r="J1151" s="2" t="s">
        <v>3161</v>
      </c>
      <c r="K1151" s="2" t="s">
        <v>3162</v>
      </c>
      <c r="L1151" s="2">
        <v>2010</v>
      </c>
      <c r="M1151" s="2" t="s">
        <v>3031</v>
      </c>
      <c r="N1151" s="2" t="s">
        <v>3086</v>
      </c>
      <c r="O1151" s="19" t="str">
        <f t="shared" si="36"/>
        <v>100</v>
      </c>
      <c r="P1151">
        <f t="shared" si="37"/>
        <v>3517.3502459484835</v>
      </c>
    </row>
    <row r="1152" spans="1:16" ht="14.5" customHeight="1" x14ac:dyDescent="0.35">
      <c r="A1152" s="2" t="s">
        <v>464</v>
      </c>
      <c r="B1152" s="2" t="s">
        <v>465</v>
      </c>
      <c r="C1152" s="2" t="s">
        <v>1141</v>
      </c>
      <c r="D1152" s="2" t="s">
        <v>3177</v>
      </c>
      <c r="E1152" s="2" t="s">
        <v>3178</v>
      </c>
      <c r="F1152" s="3">
        <v>31089.541396905737</v>
      </c>
      <c r="G1152" s="3">
        <v>25</v>
      </c>
      <c r="H1152" s="2" t="s">
        <v>3140</v>
      </c>
      <c r="I1152" s="2" t="s">
        <v>3154</v>
      </c>
      <c r="J1152" s="2" t="s">
        <v>3161</v>
      </c>
      <c r="K1152" s="2" t="s">
        <v>3162</v>
      </c>
      <c r="L1152" s="2">
        <v>2010</v>
      </c>
      <c r="M1152" s="2" t="s">
        <v>3032</v>
      </c>
      <c r="N1152" s="2" t="s">
        <v>3087</v>
      </c>
      <c r="O1152" s="19" t="str">
        <f t="shared" si="36"/>
        <v>100</v>
      </c>
      <c r="P1152">
        <f t="shared" si="37"/>
        <v>7772.3853492264343</v>
      </c>
    </row>
    <row r="1153" spans="1:16" ht="14.5" customHeight="1" x14ac:dyDescent="0.35">
      <c r="A1153" s="2" t="s">
        <v>466</v>
      </c>
      <c r="B1153" s="2" t="s">
        <v>467</v>
      </c>
      <c r="C1153" s="2" t="s">
        <v>1141</v>
      </c>
      <c r="D1153" s="2" t="s">
        <v>3177</v>
      </c>
      <c r="E1153" s="2" t="s">
        <v>3178</v>
      </c>
      <c r="F1153" s="3">
        <v>8552.0576193003217</v>
      </c>
      <c r="G1153" s="3">
        <v>55</v>
      </c>
      <c r="H1153" s="2" t="s">
        <v>3141</v>
      </c>
      <c r="I1153" s="2" t="s">
        <v>3155</v>
      </c>
      <c r="J1153" s="2" t="s">
        <v>3161</v>
      </c>
      <c r="K1153" s="2" t="s">
        <v>3162</v>
      </c>
      <c r="L1153" s="2">
        <v>2010</v>
      </c>
      <c r="M1153" s="2" t="s">
        <v>3041</v>
      </c>
      <c r="N1153" s="2" t="s">
        <v>3095</v>
      </c>
      <c r="O1153" s="19" t="str">
        <f t="shared" si="36"/>
        <v>200</v>
      </c>
      <c r="P1153">
        <f t="shared" si="37"/>
        <v>4703.6316906151769</v>
      </c>
    </row>
    <row r="1154" spans="1:16" ht="14.5" customHeight="1" x14ac:dyDescent="0.35">
      <c r="A1154" s="2" t="s">
        <v>468</v>
      </c>
      <c r="B1154" s="2" t="s">
        <v>469</v>
      </c>
      <c r="C1154" s="2" t="s">
        <v>1430</v>
      </c>
      <c r="D1154" s="2" t="s">
        <v>3177</v>
      </c>
      <c r="E1154" s="2" t="s">
        <v>3178</v>
      </c>
      <c r="F1154" s="3">
        <v>2405</v>
      </c>
      <c r="G1154" s="3">
        <v>55</v>
      </c>
      <c r="H1154" s="2" t="s">
        <v>3142</v>
      </c>
      <c r="I1154" s="2" t="s">
        <v>3156</v>
      </c>
      <c r="J1154" s="2" t="s">
        <v>3161</v>
      </c>
      <c r="K1154" s="2" t="s">
        <v>3162</v>
      </c>
      <c r="L1154" s="2">
        <v>2010</v>
      </c>
      <c r="M1154" s="2" t="s">
        <v>3054</v>
      </c>
      <c r="N1154" s="2" t="s">
        <v>3104</v>
      </c>
      <c r="O1154" s="19" t="str">
        <f t="shared" si="36"/>
        <v>300</v>
      </c>
      <c r="P1154">
        <f t="shared" si="37"/>
        <v>1322.75</v>
      </c>
    </row>
    <row r="1155" spans="1:16" ht="14.5" customHeight="1" x14ac:dyDescent="0.35">
      <c r="A1155" s="2" t="s">
        <v>471</v>
      </c>
      <c r="B1155" s="2" t="s">
        <v>472</v>
      </c>
      <c r="C1155" s="2" t="s">
        <v>1431</v>
      </c>
      <c r="D1155" s="2" t="s">
        <v>3177</v>
      </c>
      <c r="E1155" s="2" t="s">
        <v>3178</v>
      </c>
      <c r="F1155" s="3">
        <v>141</v>
      </c>
      <c r="G1155" s="3">
        <v>55</v>
      </c>
      <c r="H1155" s="2" t="s">
        <v>3142</v>
      </c>
      <c r="I1155" s="2" t="s">
        <v>3156</v>
      </c>
      <c r="J1155" s="2" t="s">
        <v>3161</v>
      </c>
      <c r="K1155" s="2" t="s">
        <v>3162</v>
      </c>
      <c r="L1155" s="2">
        <v>2010</v>
      </c>
      <c r="M1155" s="2" t="s">
        <v>3041</v>
      </c>
      <c r="N1155" s="2" t="s">
        <v>3095</v>
      </c>
      <c r="O1155" s="19" t="str">
        <f t="shared" ref="O1155:O1218" si="38">LEFT(N1155,1) &amp; "00"</f>
        <v>200</v>
      </c>
      <c r="P1155">
        <f t="shared" si="37"/>
        <v>77.55</v>
      </c>
    </row>
    <row r="1156" spans="1:16" ht="14.5" customHeight="1" x14ac:dyDescent="0.35">
      <c r="A1156" s="2" t="s">
        <v>474</v>
      </c>
      <c r="B1156" s="2" t="s">
        <v>475</v>
      </c>
      <c r="C1156" s="2" t="s">
        <v>1432</v>
      </c>
      <c r="D1156" s="2" t="s">
        <v>3177</v>
      </c>
      <c r="E1156" s="2" t="s">
        <v>3178</v>
      </c>
      <c r="F1156" s="3">
        <v>2296</v>
      </c>
      <c r="G1156" s="3">
        <v>100</v>
      </c>
      <c r="H1156" s="2" t="s">
        <v>3142</v>
      </c>
      <c r="I1156" s="2" t="s">
        <v>3156</v>
      </c>
      <c r="J1156" s="2" t="s">
        <v>3161</v>
      </c>
      <c r="K1156" s="2" t="s">
        <v>3162</v>
      </c>
      <c r="L1156" s="2">
        <v>2010</v>
      </c>
      <c r="M1156" s="2" t="s">
        <v>3054</v>
      </c>
      <c r="N1156" s="2" t="s">
        <v>3104</v>
      </c>
      <c r="O1156" s="19" t="str">
        <f t="shared" si="38"/>
        <v>300</v>
      </c>
      <c r="P1156">
        <f t="shared" ref="P1156:P1219" si="39">F1156*G1156/100</f>
        <v>2296</v>
      </c>
    </row>
    <row r="1157" spans="1:16" ht="14.5" customHeight="1" x14ac:dyDescent="0.35">
      <c r="A1157" s="2" t="s">
        <v>477</v>
      </c>
      <c r="B1157" s="2" t="s">
        <v>478</v>
      </c>
      <c r="C1157" s="2" t="s">
        <v>1433</v>
      </c>
      <c r="D1157" s="2" t="s">
        <v>3177</v>
      </c>
      <c r="E1157" s="2" t="s">
        <v>3178</v>
      </c>
      <c r="F1157" s="3">
        <v>270</v>
      </c>
      <c r="G1157" s="3">
        <v>100</v>
      </c>
      <c r="H1157" s="2" t="s">
        <v>3142</v>
      </c>
      <c r="I1157" s="2" t="s">
        <v>3156</v>
      </c>
      <c r="J1157" s="2" t="s">
        <v>3161</v>
      </c>
      <c r="K1157" s="2" t="s">
        <v>3162</v>
      </c>
      <c r="L1157" s="2">
        <v>2010</v>
      </c>
      <c r="M1157" s="2" t="s">
        <v>3054</v>
      </c>
      <c r="N1157" s="2" t="s">
        <v>3104</v>
      </c>
      <c r="O1157" s="19" t="str">
        <f t="shared" si="38"/>
        <v>300</v>
      </c>
      <c r="P1157">
        <f t="shared" si="39"/>
        <v>270</v>
      </c>
    </row>
    <row r="1158" spans="1:16" ht="14.5" customHeight="1" x14ac:dyDescent="0.35">
      <c r="A1158" s="2" t="s">
        <v>480</v>
      </c>
      <c r="B1158" s="2" t="s">
        <v>481</v>
      </c>
      <c r="C1158" s="2" t="s">
        <v>1434</v>
      </c>
      <c r="D1158" s="2" t="s">
        <v>3177</v>
      </c>
      <c r="E1158" s="2" t="s">
        <v>3178</v>
      </c>
      <c r="F1158" s="3">
        <v>60</v>
      </c>
      <c r="G1158" s="3">
        <v>55</v>
      </c>
      <c r="H1158" s="2" t="s">
        <v>3142</v>
      </c>
      <c r="I1158" s="2" t="s">
        <v>3156</v>
      </c>
      <c r="J1158" s="2" t="s">
        <v>3161</v>
      </c>
      <c r="K1158" s="2" t="s">
        <v>3162</v>
      </c>
      <c r="L1158" s="2">
        <v>2010</v>
      </c>
      <c r="M1158" s="2" t="s">
        <v>3041</v>
      </c>
      <c r="N1158" s="2" t="s">
        <v>3095</v>
      </c>
      <c r="O1158" s="19" t="str">
        <f t="shared" si="38"/>
        <v>200</v>
      </c>
      <c r="P1158">
        <f t="shared" si="39"/>
        <v>33</v>
      </c>
    </row>
    <row r="1159" spans="1:16" ht="14.5" customHeight="1" x14ac:dyDescent="0.35">
      <c r="A1159" s="2" t="s">
        <v>1147</v>
      </c>
      <c r="B1159" s="2" t="s">
        <v>1148</v>
      </c>
      <c r="C1159" s="2" t="s">
        <v>1435</v>
      </c>
      <c r="D1159" s="2" t="s">
        <v>3179</v>
      </c>
      <c r="E1159" s="2" t="s">
        <v>3180</v>
      </c>
      <c r="F1159" s="3">
        <v>159</v>
      </c>
      <c r="G1159" s="3">
        <v>100</v>
      </c>
      <c r="H1159" s="2" t="s">
        <v>3142</v>
      </c>
      <c r="I1159" s="2" t="s">
        <v>3156</v>
      </c>
      <c r="J1159" s="2" t="s">
        <v>3161</v>
      </c>
      <c r="K1159" s="2" t="s">
        <v>3162</v>
      </c>
      <c r="L1159" s="2">
        <v>2010</v>
      </c>
      <c r="M1159" s="2" t="s">
        <v>3054</v>
      </c>
      <c r="N1159" s="2" t="s">
        <v>3104</v>
      </c>
      <c r="O1159" s="19" t="str">
        <f t="shared" si="38"/>
        <v>300</v>
      </c>
      <c r="P1159">
        <f t="shared" si="39"/>
        <v>159</v>
      </c>
    </row>
    <row r="1160" spans="1:16" ht="14.5" customHeight="1" x14ac:dyDescent="0.35">
      <c r="A1160" s="2" t="s">
        <v>486</v>
      </c>
      <c r="B1160" s="2" t="s">
        <v>487</v>
      </c>
      <c r="C1160" s="2" t="s">
        <v>1436</v>
      </c>
      <c r="D1160" s="2" t="s">
        <v>3181</v>
      </c>
      <c r="E1160" s="2" t="s">
        <v>3182</v>
      </c>
      <c r="F1160" s="3">
        <v>202</v>
      </c>
      <c r="G1160" s="3">
        <v>100</v>
      </c>
      <c r="H1160" s="2" t="s">
        <v>3139</v>
      </c>
      <c r="I1160" s="2" t="s">
        <v>3153</v>
      </c>
      <c r="J1160" s="2" t="s">
        <v>3161</v>
      </c>
      <c r="K1160" s="2" t="s">
        <v>3162</v>
      </c>
      <c r="L1160" s="2">
        <v>2010</v>
      </c>
      <c r="M1160" s="2" t="s">
        <v>3059</v>
      </c>
      <c r="N1160" s="2" t="s">
        <v>3109</v>
      </c>
      <c r="O1160" s="19" t="str">
        <f t="shared" si="38"/>
        <v>400</v>
      </c>
      <c r="P1160">
        <f t="shared" si="39"/>
        <v>202</v>
      </c>
    </row>
    <row r="1161" spans="1:16" ht="14.5" customHeight="1" x14ac:dyDescent="0.35">
      <c r="A1161" s="2" t="s">
        <v>1151</v>
      </c>
      <c r="B1161" s="2" t="s">
        <v>1152</v>
      </c>
      <c r="C1161" s="2" t="s">
        <v>1153</v>
      </c>
      <c r="D1161" s="2" t="s">
        <v>3183</v>
      </c>
      <c r="E1161" s="2" t="s">
        <v>3184</v>
      </c>
      <c r="F1161" s="3">
        <v>68</v>
      </c>
      <c r="G1161" s="3">
        <v>100</v>
      </c>
      <c r="H1161" s="2" t="s">
        <v>3139</v>
      </c>
      <c r="I1161" s="2" t="s">
        <v>3153</v>
      </c>
      <c r="J1161" s="2" t="s">
        <v>3161</v>
      </c>
      <c r="K1161" s="2" t="s">
        <v>3162</v>
      </c>
      <c r="L1161" s="2">
        <v>2010</v>
      </c>
      <c r="M1161" s="2" t="s">
        <v>3059</v>
      </c>
      <c r="N1161" s="2" t="s">
        <v>3109</v>
      </c>
      <c r="O1161" s="19" t="str">
        <f t="shared" si="38"/>
        <v>400</v>
      </c>
      <c r="P1161">
        <f t="shared" si="39"/>
        <v>68</v>
      </c>
    </row>
    <row r="1162" spans="1:16" ht="14.5" customHeight="1" x14ac:dyDescent="0.35">
      <c r="A1162" s="2" t="s">
        <v>489</v>
      </c>
      <c r="B1162" s="2" t="s">
        <v>490</v>
      </c>
      <c r="C1162" s="2" t="s">
        <v>1437</v>
      </c>
      <c r="D1162" s="2" t="s">
        <v>3183</v>
      </c>
      <c r="E1162" s="2" t="s">
        <v>3184</v>
      </c>
      <c r="F1162" s="3">
        <v>591</v>
      </c>
      <c r="G1162" s="3">
        <v>100</v>
      </c>
      <c r="H1162" s="2" t="s">
        <v>3139</v>
      </c>
      <c r="I1162" s="2" t="s">
        <v>3153</v>
      </c>
      <c r="J1162" s="2" t="s">
        <v>3161</v>
      </c>
      <c r="K1162" s="2" t="s">
        <v>3162</v>
      </c>
      <c r="L1162" s="2">
        <v>2010</v>
      </c>
      <c r="M1162" s="2" t="s">
        <v>3059</v>
      </c>
      <c r="N1162" s="2" t="s">
        <v>3109</v>
      </c>
      <c r="O1162" s="19" t="str">
        <f t="shared" si="38"/>
        <v>400</v>
      </c>
      <c r="P1162">
        <f t="shared" si="39"/>
        <v>591</v>
      </c>
    </row>
    <row r="1163" spans="1:16" ht="14.5" customHeight="1" x14ac:dyDescent="0.35">
      <c r="A1163" s="2" t="s">
        <v>1155</v>
      </c>
      <c r="B1163" s="2" t="s">
        <v>1156</v>
      </c>
      <c r="C1163" s="2" t="s">
        <v>1157</v>
      </c>
      <c r="D1163" s="2" t="s">
        <v>3185</v>
      </c>
      <c r="E1163" s="2" t="s">
        <v>3186</v>
      </c>
      <c r="F1163" s="3">
        <v>138</v>
      </c>
      <c r="G1163" s="3">
        <v>55</v>
      </c>
      <c r="H1163" s="2" t="s">
        <v>3135</v>
      </c>
      <c r="I1163" s="2" t="s">
        <v>3149</v>
      </c>
      <c r="J1163" s="2" t="s">
        <v>3161</v>
      </c>
      <c r="K1163" s="2" t="s">
        <v>3162</v>
      </c>
      <c r="L1163" s="2">
        <v>2010</v>
      </c>
      <c r="M1163" s="2" t="s">
        <v>3054</v>
      </c>
      <c r="N1163" s="2" t="s">
        <v>3104</v>
      </c>
      <c r="O1163" s="19" t="str">
        <f t="shared" si="38"/>
        <v>300</v>
      </c>
      <c r="P1163">
        <f t="shared" si="39"/>
        <v>75.900000000000006</v>
      </c>
    </row>
    <row r="1164" spans="1:16" ht="14.5" customHeight="1" x14ac:dyDescent="0.35">
      <c r="A1164" s="2" t="s">
        <v>501</v>
      </c>
      <c r="B1164" s="2" t="s">
        <v>502</v>
      </c>
      <c r="C1164" s="2" t="s">
        <v>1159</v>
      </c>
      <c r="D1164" s="2" t="s">
        <v>3185</v>
      </c>
      <c r="E1164" s="2" t="s">
        <v>3186</v>
      </c>
      <c r="F1164" s="3">
        <v>274</v>
      </c>
      <c r="G1164" s="3">
        <v>100</v>
      </c>
      <c r="H1164" s="2" t="s">
        <v>3135</v>
      </c>
      <c r="I1164" s="2" t="s">
        <v>3149</v>
      </c>
      <c r="J1164" s="2" t="s">
        <v>3161</v>
      </c>
      <c r="K1164" s="2" t="s">
        <v>3162</v>
      </c>
      <c r="L1164" s="2">
        <v>2010</v>
      </c>
      <c r="M1164" s="2" t="s">
        <v>3054</v>
      </c>
      <c r="N1164" s="2" t="s">
        <v>3104</v>
      </c>
      <c r="O1164" s="19" t="str">
        <f t="shared" si="38"/>
        <v>300</v>
      </c>
      <c r="P1164">
        <f t="shared" si="39"/>
        <v>274</v>
      </c>
    </row>
    <row r="1165" spans="1:16" ht="14.5" customHeight="1" x14ac:dyDescent="0.35">
      <c r="A1165" s="2" t="s">
        <v>504</v>
      </c>
      <c r="B1165" s="2" t="s">
        <v>505</v>
      </c>
      <c r="C1165" s="2" t="s">
        <v>1438</v>
      </c>
      <c r="D1165" s="2" t="s">
        <v>3185</v>
      </c>
      <c r="E1165" s="2" t="s">
        <v>3186</v>
      </c>
      <c r="F1165" s="3">
        <v>9579</v>
      </c>
      <c r="G1165" s="3">
        <v>55</v>
      </c>
      <c r="H1165" s="2" t="s">
        <v>3135</v>
      </c>
      <c r="I1165" s="2" t="s">
        <v>3149</v>
      </c>
      <c r="J1165" s="2" t="s">
        <v>3161</v>
      </c>
      <c r="K1165" s="2" t="s">
        <v>3162</v>
      </c>
      <c r="L1165" s="2">
        <v>2010</v>
      </c>
      <c r="M1165" s="2" t="s">
        <v>3041</v>
      </c>
      <c r="N1165" s="2" t="s">
        <v>3095</v>
      </c>
      <c r="O1165" s="19" t="str">
        <f t="shared" si="38"/>
        <v>200</v>
      </c>
      <c r="P1165">
        <f t="shared" si="39"/>
        <v>5268.45</v>
      </c>
    </row>
    <row r="1166" spans="1:16" ht="14.5" customHeight="1" x14ac:dyDescent="0.35">
      <c r="A1166" s="2" t="s">
        <v>507</v>
      </c>
      <c r="B1166" s="2" t="s">
        <v>508</v>
      </c>
      <c r="C1166" s="2" t="s">
        <v>1439</v>
      </c>
      <c r="D1166" s="2" t="s">
        <v>3185</v>
      </c>
      <c r="E1166" s="2" t="s">
        <v>3186</v>
      </c>
      <c r="F1166" s="3">
        <v>2695</v>
      </c>
      <c r="G1166" s="3">
        <v>55</v>
      </c>
      <c r="H1166" s="2" t="s">
        <v>3135</v>
      </c>
      <c r="I1166" s="2" t="s">
        <v>3149</v>
      </c>
      <c r="J1166" s="2" t="s">
        <v>3161</v>
      </c>
      <c r="K1166" s="2" t="s">
        <v>3162</v>
      </c>
      <c r="L1166" s="2">
        <v>2010</v>
      </c>
      <c r="M1166" s="2" t="s">
        <v>3041</v>
      </c>
      <c r="N1166" s="2" t="s">
        <v>3095</v>
      </c>
      <c r="O1166" s="19" t="str">
        <f t="shared" si="38"/>
        <v>200</v>
      </c>
      <c r="P1166">
        <f t="shared" si="39"/>
        <v>1482.25</v>
      </c>
    </row>
    <row r="1167" spans="1:16" ht="14.5" customHeight="1" x14ac:dyDescent="0.35">
      <c r="A1167" s="2" t="s">
        <v>1162</v>
      </c>
      <c r="B1167" s="2" t="s">
        <v>1163</v>
      </c>
      <c r="C1167" s="2" t="s">
        <v>1440</v>
      </c>
      <c r="D1167" s="2" t="s">
        <v>3185</v>
      </c>
      <c r="E1167" s="2" t="s">
        <v>3186</v>
      </c>
      <c r="F1167" s="3">
        <v>4447</v>
      </c>
      <c r="G1167" s="3">
        <v>55</v>
      </c>
      <c r="H1167" s="2" t="s">
        <v>3135</v>
      </c>
      <c r="I1167" s="2" t="s">
        <v>3149</v>
      </c>
      <c r="J1167" s="2" t="s">
        <v>3161</v>
      </c>
      <c r="K1167" s="2" t="s">
        <v>3162</v>
      </c>
      <c r="L1167" s="2">
        <v>2010</v>
      </c>
      <c r="M1167" s="2" t="s">
        <v>3041</v>
      </c>
      <c r="N1167" s="2" t="s">
        <v>3095</v>
      </c>
      <c r="O1167" s="19" t="str">
        <f t="shared" si="38"/>
        <v>200</v>
      </c>
      <c r="P1167">
        <f t="shared" si="39"/>
        <v>2445.85</v>
      </c>
    </row>
    <row r="1168" spans="1:16" ht="14.5" customHeight="1" x14ac:dyDescent="0.35">
      <c r="A1168" s="2" t="s">
        <v>1165</v>
      </c>
      <c r="B1168" s="2" t="s">
        <v>1166</v>
      </c>
      <c r="C1168" s="2" t="s">
        <v>1441</v>
      </c>
      <c r="D1168" s="2" t="s">
        <v>3185</v>
      </c>
      <c r="E1168" s="2" t="s">
        <v>3186</v>
      </c>
      <c r="F1168" s="3">
        <v>142</v>
      </c>
      <c r="G1168" s="3">
        <v>55</v>
      </c>
      <c r="H1168" s="2" t="s">
        <v>3135</v>
      </c>
      <c r="I1168" s="2" t="s">
        <v>3149</v>
      </c>
      <c r="J1168" s="2" t="s">
        <v>3161</v>
      </c>
      <c r="K1168" s="2" t="s">
        <v>3162</v>
      </c>
      <c r="L1168" s="2">
        <v>2010</v>
      </c>
      <c r="M1168" s="2" t="s">
        <v>3041</v>
      </c>
      <c r="N1168" s="2" t="s">
        <v>3095</v>
      </c>
      <c r="O1168" s="19" t="str">
        <f t="shared" si="38"/>
        <v>200</v>
      </c>
      <c r="P1168">
        <f t="shared" si="39"/>
        <v>78.099999999999994</v>
      </c>
    </row>
    <row r="1169" spans="1:16" ht="14.5" customHeight="1" x14ac:dyDescent="0.35">
      <c r="A1169" s="2" t="s">
        <v>1442</v>
      </c>
      <c r="B1169" s="2" t="s">
        <v>1443</v>
      </c>
      <c r="C1169" s="2" t="s">
        <v>1444</v>
      </c>
      <c r="D1169" s="2" t="s">
        <v>3185</v>
      </c>
      <c r="E1169" s="2" t="s">
        <v>3186</v>
      </c>
      <c r="F1169" s="3">
        <v>145</v>
      </c>
      <c r="G1169" s="3">
        <v>55</v>
      </c>
      <c r="H1169" s="2" t="s">
        <v>3135</v>
      </c>
      <c r="I1169" s="2" t="s">
        <v>3149</v>
      </c>
      <c r="J1169" s="2" t="s">
        <v>3161</v>
      </c>
      <c r="K1169" s="2" t="s">
        <v>3162</v>
      </c>
      <c r="L1169" s="2">
        <v>2010</v>
      </c>
      <c r="M1169" s="2" t="s">
        <v>3041</v>
      </c>
      <c r="N1169" s="2" t="s">
        <v>3095</v>
      </c>
      <c r="O1169" s="19" t="str">
        <f t="shared" si="38"/>
        <v>200</v>
      </c>
      <c r="P1169">
        <f t="shared" si="39"/>
        <v>79.75</v>
      </c>
    </row>
    <row r="1170" spans="1:16" ht="14.5" customHeight="1" x14ac:dyDescent="0.35">
      <c r="A1170" s="2" t="s">
        <v>1168</v>
      </c>
      <c r="B1170" s="2" t="s">
        <v>1169</v>
      </c>
      <c r="C1170" s="2" t="s">
        <v>1445</v>
      </c>
      <c r="D1170" s="2" t="s">
        <v>3185</v>
      </c>
      <c r="E1170" s="2" t="s">
        <v>3186</v>
      </c>
      <c r="F1170" s="3">
        <v>259</v>
      </c>
      <c r="G1170" s="3">
        <v>55</v>
      </c>
      <c r="H1170" s="2" t="s">
        <v>3135</v>
      </c>
      <c r="I1170" s="2" t="s">
        <v>3149</v>
      </c>
      <c r="J1170" s="2" t="s">
        <v>3161</v>
      </c>
      <c r="K1170" s="2" t="s">
        <v>3162</v>
      </c>
      <c r="L1170" s="2">
        <v>2010</v>
      </c>
      <c r="M1170" s="2" t="s">
        <v>3041</v>
      </c>
      <c r="N1170" s="2" t="s">
        <v>3095</v>
      </c>
      <c r="O1170" s="19" t="str">
        <f t="shared" si="38"/>
        <v>200</v>
      </c>
      <c r="P1170">
        <f t="shared" si="39"/>
        <v>142.44999999999999</v>
      </c>
    </row>
    <row r="1171" spans="1:16" ht="14.5" customHeight="1" x14ac:dyDescent="0.35">
      <c r="A1171" s="2" t="s">
        <v>1171</v>
      </c>
      <c r="B1171" s="2" t="s">
        <v>1172</v>
      </c>
      <c r="C1171" s="2" t="s">
        <v>1446</v>
      </c>
      <c r="D1171" s="2" t="s">
        <v>3185</v>
      </c>
      <c r="E1171" s="2" t="s">
        <v>3186</v>
      </c>
      <c r="F1171" s="3">
        <v>870</v>
      </c>
      <c r="G1171" s="3">
        <v>55</v>
      </c>
      <c r="H1171" s="2" t="s">
        <v>3135</v>
      </c>
      <c r="I1171" s="2" t="s">
        <v>3149</v>
      </c>
      <c r="J1171" s="2" t="s">
        <v>3161</v>
      </c>
      <c r="K1171" s="2" t="s">
        <v>3162</v>
      </c>
      <c r="L1171" s="2">
        <v>2010</v>
      </c>
      <c r="M1171" s="2" t="s">
        <v>3041</v>
      </c>
      <c r="N1171" s="2" t="s">
        <v>3095</v>
      </c>
      <c r="O1171" s="19" t="str">
        <f t="shared" si="38"/>
        <v>200</v>
      </c>
      <c r="P1171">
        <f t="shared" si="39"/>
        <v>478.5</v>
      </c>
    </row>
    <row r="1172" spans="1:16" ht="14.5" customHeight="1" x14ac:dyDescent="0.35">
      <c r="A1172" s="2" t="s">
        <v>1174</v>
      </c>
      <c r="B1172" s="2" t="s">
        <v>1175</v>
      </c>
      <c r="C1172" s="2" t="s">
        <v>1447</v>
      </c>
      <c r="D1172" s="2" t="s">
        <v>3185</v>
      </c>
      <c r="E1172" s="2" t="s">
        <v>3186</v>
      </c>
      <c r="F1172" s="3">
        <v>101</v>
      </c>
      <c r="G1172" s="3">
        <v>55</v>
      </c>
      <c r="H1172" s="2" t="s">
        <v>3135</v>
      </c>
      <c r="I1172" s="2" t="s">
        <v>3149</v>
      </c>
      <c r="J1172" s="2" t="s">
        <v>3161</v>
      </c>
      <c r="K1172" s="2" t="s">
        <v>3162</v>
      </c>
      <c r="L1172" s="2">
        <v>2010</v>
      </c>
      <c r="M1172" s="2" t="s">
        <v>3041</v>
      </c>
      <c r="N1172" s="2" t="s">
        <v>3095</v>
      </c>
      <c r="O1172" s="19" t="str">
        <f t="shared" si="38"/>
        <v>200</v>
      </c>
      <c r="P1172">
        <f t="shared" si="39"/>
        <v>55.55</v>
      </c>
    </row>
    <row r="1173" spans="1:16" ht="14.5" customHeight="1" x14ac:dyDescent="0.35">
      <c r="A1173" s="2" t="s">
        <v>1177</v>
      </c>
      <c r="B1173" s="2" t="s">
        <v>1178</v>
      </c>
      <c r="C1173" s="2" t="s">
        <v>1179</v>
      </c>
      <c r="D1173" s="2" t="s">
        <v>3185</v>
      </c>
      <c r="E1173" s="2" t="s">
        <v>3186</v>
      </c>
      <c r="F1173" s="3">
        <v>89</v>
      </c>
      <c r="G1173" s="3">
        <v>55</v>
      </c>
      <c r="H1173" s="2" t="s">
        <v>3135</v>
      </c>
      <c r="I1173" s="2" t="s">
        <v>3149</v>
      </c>
      <c r="J1173" s="2" t="s">
        <v>3161</v>
      </c>
      <c r="K1173" s="2" t="s">
        <v>3162</v>
      </c>
      <c r="L1173" s="2">
        <v>2010</v>
      </c>
      <c r="M1173" s="2" t="s">
        <v>3041</v>
      </c>
      <c r="N1173" s="2" t="s">
        <v>3095</v>
      </c>
      <c r="O1173" s="19" t="str">
        <f t="shared" si="38"/>
        <v>200</v>
      </c>
      <c r="P1173">
        <f t="shared" si="39"/>
        <v>48.95</v>
      </c>
    </row>
    <row r="1174" spans="1:16" ht="14.5" customHeight="1" x14ac:dyDescent="0.35">
      <c r="A1174" s="2" t="s">
        <v>1180</v>
      </c>
      <c r="B1174" s="2" t="s">
        <v>1181</v>
      </c>
      <c r="C1174" s="2" t="s">
        <v>1448</v>
      </c>
      <c r="D1174" s="2" t="s">
        <v>3185</v>
      </c>
      <c r="E1174" s="2" t="s">
        <v>3186</v>
      </c>
      <c r="F1174" s="3">
        <v>4140</v>
      </c>
      <c r="G1174" s="3">
        <v>55</v>
      </c>
      <c r="H1174" s="2" t="s">
        <v>3135</v>
      </c>
      <c r="I1174" s="2" t="s">
        <v>3149</v>
      </c>
      <c r="J1174" s="2" t="s">
        <v>3161</v>
      </c>
      <c r="K1174" s="2" t="s">
        <v>3162</v>
      </c>
      <c r="L1174" s="2">
        <v>2010</v>
      </c>
      <c r="M1174" s="2" t="s">
        <v>3041</v>
      </c>
      <c r="N1174" s="2" t="s">
        <v>3095</v>
      </c>
      <c r="O1174" s="19" t="str">
        <f t="shared" si="38"/>
        <v>200</v>
      </c>
      <c r="P1174">
        <f t="shared" si="39"/>
        <v>2277</v>
      </c>
    </row>
    <row r="1175" spans="1:16" ht="14.5" customHeight="1" x14ac:dyDescent="0.35">
      <c r="A1175" s="2" t="s">
        <v>1183</v>
      </c>
      <c r="B1175" s="2" t="s">
        <v>1184</v>
      </c>
      <c r="C1175" s="2" t="s">
        <v>1449</v>
      </c>
      <c r="D1175" s="2" t="s">
        <v>3185</v>
      </c>
      <c r="E1175" s="2" t="s">
        <v>3186</v>
      </c>
      <c r="F1175" s="3">
        <v>956</v>
      </c>
      <c r="G1175" s="3">
        <v>55</v>
      </c>
      <c r="H1175" s="2" t="s">
        <v>3135</v>
      </c>
      <c r="I1175" s="2" t="s">
        <v>3149</v>
      </c>
      <c r="J1175" s="2" t="s">
        <v>3161</v>
      </c>
      <c r="K1175" s="2" t="s">
        <v>3162</v>
      </c>
      <c r="L1175" s="2">
        <v>2010</v>
      </c>
      <c r="M1175" s="2" t="s">
        <v>3041</v>
      </c>
      <c r="N1175" s="2" t="s">
        <v>3095</v>
      </c>
      <c r="O1175" s="19" t="str">
        <f t="shared" si="38"/>
        <v>200</v>
      </c>
      <c r="P1175">
        <f t="shared" si="39"/>
        <v>525.79999999999995</v>
      </c>
    </row>
    <row r="1176" spans="1:16" ht="14.5" customHeight="1" x14ac:dyDescent="0.35">
      <c r="A1176" s="2" t="s">
        <v>1186</v>
      </c>
      <c r="B1176" s="2" t="s">
        <v>1187</v>
      </c>
      <c r="C1176" s="2" t="s">
        <v>1188</v>
      </c>
      <c r="D1176" s="2" t="s">
        <v>3185</v>
      </c>
      <c r="E1176" s="2" t="s">
        <v>3186</v>
      </c>
      <c r="F1176" s="3">
        <v>28</v>
      </c>
      <c r="G1176" s="3">
        <v>55</v>
      </c>
      <c r="H1176" s="2" t="s">
        <v>3135</v>
      </c>
      <c r="I1176" s="2" t="s">
        <v>3149</v>
      </c>
      <c r="J1176" s="2" t="s">
        <v>3161</v>
      </c>
      <c r="K1176" s="2" t="s">
        <v>3162</v>
      </c>
      <c r="L1176" s="2">
        <v>2010</v>
      </c>
      <c r="M1176" s="2" t="s">
        <v>3041</v>
      </c>
      <c r="N1176" s="2" t="s">
        <v>3095</v>
      </c>
      <c r="O1176" s="19" t="str">
        <f t="shared" si="38"/>
        <v>200</v>
      </c>
      <c r="P1176">
        <f t="shared" si="39"/>
        <v>15.4</v>
      </c>
    </row>
    <row r="1177" spans="1:16" ht="14.5" customHeight="1" x14ac:dyDescent="0.35">
      <c r="A1177" s="2" t="s">
        <v>1189</v>
      </c>
      <c r="B1177" s="2" t="s">
        <v>1190</v>
      </c>
      <c r="C1177" s="2" t="s">
        <v>1450</v>
      </c>
      <c r="D1177" s="2" t="s">
        <v>3185</v>
      </c>
      <c r="E1177" s="2" t="s">
        <v>3186</v>
      </c>
      <c r="F1177" s="3">
        <v>1558</v>
      </c>
      <c r="G1177" s="3">
        <v>55</v>
      </c>
      <c r="H1177" s="2" t="s">
        <v>3135</v>
      </c>
      <c r="I1177" s="2" t="s">
        <v>3149</v>
      </c>
      <c r="J1177" s="2" t="s">
        <v>3161</v>
      </c>
      <c r="K1177" s="2" t="s">
        <v>3162</v>
      </c>
      <c r="L1177" s="2">
        <v>2010</v>
      </c>
      <c r="M1177" s="2" t="s">
        <v>3041</v>
      </c>
      <c r="N1177" s="2" t="s">
        <v>3095</v>
      </c>
      <c r="O1177" s="19" t="str">
        <f t="shared" si="38"/>
        <v>200</v>
      </c>
      <c r="P1177">
        <f t="shared" si="39"/>
        <v>856.9</v>
      </c>
    </row>
    <row r="1178" spans="1:16" ht="14.5" customHeight="1" x14ac:dyDescent="0.35">
      <c r="A1178" s="2" t="s">
        <v>1192</v>
      </c>
      <c r="B1178" s="2" t="s">
        <v>1193</v>
      </c>
      <c r="C1178" s="2" t="s">
        <v>1451</v>
      </c>
      <c r="D1178" s="2" t="s">
        <v>3185</v>
      </c>
      <c r="E1178" s="2" t="s">
        <v>3186</v>
      </c>
      <c r="F1178" s="3">
        <v>102</v>
      </c>
      <c r="G1178" s="3">
        <v>55</v>
      </c>
      <c r="H1178" s="2" t="s">
        <v>3135</v>
      </c>
      <c r="I1178" s="2" t="s">
        <v>3149</v>
      </c>
      <c r="J1178" s="2" t="s">
        <v>3161</v>
      </c>
      <c r="K1178" s="2" t="s">
        <v>3162</v>
      </c>
      <c r="L1178" s="2">
        <v>2010</v>
      </c>
      <c r="M1178" s="2" t="s">
        <v>3041</v>
      </c>
      <c r="N1178" s="2" t="s">
        <v>3095</v>
      </c>
      <c r="O1178" s="19" t="str">
        <f t="shared" si="38"/>
        <v>200</v>
      </c>
      <c r="P1178">
        <f t="shared" si="39"/>
        <v>56.1</v>
      </c>
    </row>
    <row r="1179" spans="1:16" ht="14.5" customHeight="1" x14ac:dyDescent="0.35">
      <c r="A1179" s="2" t="s">
        <v>1195</v>
      </c>
      <c r="B1179" s="2" t="s">
        <v>1196</v>
      </c>
      <c r="C1179" s="2" t="s">
        <v>1452</v>
      </c>
      <c r="D1179" s="2" t="s">
        <v>3185</v>
      </c>
      <c r="E1179" s="2" t="s">
        <v>3186</v>
      </c>
      <c r="F1179" s="3">
        <v>89</v>
      </c>
      <c r="G1179" s="3">
        <v>55</v>
      </c>
      <c r="H1179" s="2" t="s">
        <v>3135</v>
      </c>
      <c r="I1179" s="2" t="s">
        <v>3149</v>
      </c>
      <c r="J1179" s="2" t="s">
        <v>3161</v>
      </c>
      <c r="K1179" s="2" t="s">
        <v>3162</v>
      </c>
      <c r="L1179" s="2">
        <v>2010</v>
      </c>
      <c r="M1179" s="2" t="s">
        <v>3041</v>
      </c>
      <c r="N1179" s="2" t="s">
        <v>3095</v>
      </c>
      <c r="O1179" s="19" t="str">
        <f t="shared" si="38"/>
        <v>200</v>
      </c>
      <c r="P1179">
        <f t="shared" si="39"/>
        <v>48.95</v>
      </c>
    </row>
    <row r="1180" spans="1:16" ht="14.5" customHeight="1" x14ac:dyDescent="0.35">
      <c r="A1180" s="2" t="s">
        <v>1198</v>
      </c>
      <c r="B1180" s="2" t="s">
        <v>1199</v>
      </c>
      <c r="C1180" s="2" t="s">
        <v>1453</v>
      </c>
      <c r="D1180" s="2" t="s">
        <v>3185</v>
      </c>
      <c r="E1180" s="2" t="s">
        <v>3186</v>
      </c>
      <c r="F1180" s="3">
        <v>22</v>
      </c>
      <c r="G1180" s="3">
        <v>55</v>
      </c>
      <c r="H1180" s="2" t="s">
        <v>3135</v>
      </c>
      <c r="I1180" s="2" t="s">
        <v>3149</v>
      </c>
      <c r="J1180" s="2" t="s">
        <v>3161</v>
      </c>
      <c r="K1180" s="2" t="s">
        <v>3162</v>
      </c>
      <c r="L1180" s="2">
        <v>2010</v>
      </c>
      <c r="M1180" s="2" t="s">
        <v>3041</v>
      </c>
      <c r="N1180" s="2" t="s">
        <v>3095</v>
      </c>
      <c r="O1180" s="19" t="str">
        <f t="shared" si="38"/>
        <v>200</v>
      </c>
      <c r="P1180">
        <f t="shared" si="39"/>
        <v>12.1</v>
      </c>
    </row>
    <row r="1181" spans="1:16" ht="14.5" customHeight="1" x14ac:dyDescent="0.35">
      <c r="A1181" s="2" t="s">
        <v>1198</v>
      </c>
      <c r="B1181" s="2" t="s">
        <v>1199</v>
      </c>
      <c r="C1181" s="2" t="s">
        <v>1454</v>
      </c>
      <c r="D1181" s="2" t="s">
        <v>3185</v>
      </c>
      <c r="E1181" s="2" t="s">
        <v>3186</v>
      </c>
      <c r="F1181" s="3">
        <v>304</v>
      </c>
      <c r="G1181" s="3">
        <v>55</v>
      </c>
      <c r="H1181" s="2" t="s">
        <v>3135</v>
      </c>
      <c r="I1181" s="2" t="s">
        <v>3149</v>
      </c>
      <c r="J1181" s="2" t="s">
        <v>3161</v>
      </c>
      <c r="K1181" s="2" t="s">
        <v>3162</v>
      </c>
      <c r="L1181" s="2">
        <v>2010</v>
      </c>
      <c r="M1181" s="2" t="s">
        <v>3041</v>
      </c>
      <c r="N1181" s="2" t="s">
        <v>3095</v>
      </c>
      <c r="O1181" s="19" t="str">
        <f t="shared" si="38"/>
        <v>200</v>
      </c>
      <c r="P1181">
        <f t="shared" si="39"/>
        <v>167.2</v>
      </c>
    </row>
    <row r="1182" spans="1:16" ht="14.5" customHeight="1" x14ac:dyDescent="0.35">
      <c r="A1182" s="2" t="s">
        <v>1201</v>
      </c>
      <c r="B1182" s="2" t="s">
        <v>1202</v>
      </c>
      <c r="C1182" s="2" t="s">
        <v>1455</v>
      </c>
      <c r="D1182" s="2" t="s">
        <v>3185</v>
      </c>
      <c r="E1182" s="2" t="s">
        <v>3186</v>
      </c>
      <c r="F1182" s="3">
        <v>48</v>
      </c>
      <c r="G1182" s="3">
        <v>55</v>
      </c>
      <c r="H1182" s="2" t="s">
        <v>3135</v>
      </c>
      <c r="I1182" s="2" t="s">
        <v>3149</v>
      </c>
      <c r="J1182" s="2" t="s">
        <v>3161</v>
      </c>
      <c r="K1182" s="2" t="s">
        <v>3162</v>
      </c>
      <c r="L1182" s="2">
        <v>2010</v>
      </c>
      <c r="M1182" s="2" t="s">
        <v>3041</v>
      </c>
      <c r="N1182" s="2" t="s">
        <v>3095</v>
      </c>
      <c r="O1182" s="19" t="str">
        <f t="shared" si="38"/>
        <v>200</v>
      </c>
      <c r="P1182">
        <f t="shared" si="39"/>
        <v>26.4</v>
      </c>
    </row>
    <row r="1183" spans="1:16" ht="14.5" customHeight="1" x14ac:dyDescent="0.35">
      <c r="A1183" s="2" t="s">
        <v>564</v>
      </c>
      <c r="B1183" s="2" t="s">
        <v>565</v>
      </c>
      <c r="C1183" s="2" t="s">
        <v>1456</v>
      </c>
      <c r="D1183" s="2" t="s">
        <v>3187</v>
      </c>
      <c r="E1183" s="2" t="s">
        <v>3188</v>
      </c>
      <c r="F1183" s="3">
        <v>317</v>
      </c>
      <c r="G1183" s="3">
        <v>100</v>
      </c>
      <c r="H1183" s="2" t="s">
        <v>3133</v>
      </c>
      <c r="I1183" s="2" t="s">
        <v>3147</v>
      </c>
      <c r="J1183" s="2" t="s">
        <v>3161</v>
      </c>
      <c r="K1183" s="2" t="s">
        <v>3162</v>
      </c>
      <c r="L1183" s="2">
        <v>2010</v>
      </c>
      <c r="M1183" s="2" t="s">
        <v>3059</v>
      </c>
      <c r="N1183" s="2" t="s">
        <v>3109</v>
      </c>
      <c r="O1183" s="19" t="str">
        <f t="shared" si="38"/>
        <v>400</v>
      </c>
      <c r="P1183">
        <f t="shared" si="39"/>
        <v>317</v>
      </c>
    </row>
    <row r="1184" spans="1:16" ht="14.5" customHeight="1" x14ac:dyDescent="0.35">
      <c r="A1184" s="2" t="s">
        <v>1457</v>
      </c>
      <c r="B1184" s="2" t="s">
        <v>1458</v>
      </c>
      <c r="C1184" s="2" t="s">
        <v>1208</v>
      </c>
      <c r="D1184" s="2" t="s">
        <v>3187</v>
      </c>
      <c r="E1184" s="2" t="s">
        <v>3188</v>
      </c>
      <c r="F1184" s="3">
        <v>1510</v>
      </c>
      <c r="G1184" s="3">
        <v>100</v>
      </c>
      <c r="H1184" s="2" t="s">
        <v>3133</v>
      </c>
      <c r="I1184" s="2" t="s">
        <v>3147</v>
      </c>
      <c r="J1184" s="2" t="s">
        <v>3161</v>
      </c>
      <c r="K1184" s="2" t="s">
        <v>3162</v>
      </c>
      <c r="L1184" s="2">
        <v>2010</v>
      </c>
      <c r="M1184" s="2" t="s">
        <v>3078</v>
      </c>
      <c r="N1184" s="2" t="s">
        <v>3126</v>
      </c>
      <c r="O1184" s="19" t="str">
        <f t="shared" si="38"/>
        <v>700</v>
      </c>
      <c r="P1184">
        <f t="shared" si="39"/>
        <v>1510</v>
      </c>
    </row>
    <row r="1185" spans="1:16" ht="14.5" customHeight="1" x14ac:dyDescent="0.35">
      <c r="A1185" s="2" t="s">
        <v>576</v>
      </c>
      <c r="B1185" s="2" t="s">
        <v>577</v>
      </c>
      <c r="C1185" s="2" t="s">
        <v>1459</v>
      </c>
      <c r="D1185" s="2" t="s">
        <v>3187</v>
      </c>
      <c r="E1185" s="2" t="s">
        <v>3188</v>
      </c>
      <c r="F1185" s="3">
        <v>366</v>
      </c>
      <c r="G1185" s="3">
        <v>100</v>
      </c>
      <c r="H1185" s="2" t="s">
        <v>3133</v>
      </c>
      <c r="I1185" s="2" t="s">
        <v>3147</v>
      </c>
      <c r="J1185" s="2" t="s">
        <v>3161</v>
      </c>
      <c r="K1185" s="2" t="s">
        <v>3162</v>
      </c>
      <c r="L1185" s="2">
        <v>2010</v>
      </c>
      <c r="M1185" s="2" t="s">
        <v>3078</v>
      </c>
      <c r="N1185" s="2" t="s">
        <v>3126</v>
      </c>
      <c r="O1185" s="19" t="str">
        <f t="shared" si="38"/>
        <v>700</v>
      </c>
      <c r="P1185">
        <f t="shared" si="39"/>
        <v>366</v>
      </c>
    </row>
    <row r="1186" spans="1:16" ht="14.5" customHeight="1" x14ac:dyDescent="0.35">
      <c r="A1186" s="2" t="s">
        <v>567</v>
      </c>
      <c r="B1186" s="2" t="s">
        <v>568</v>
      </c>
      <c r="C1186" s="2" t="s">
        <v>1460</v>
      </c>
      <c r="D1186" s="2" t="s">
        <v>3187</v>
      </c>
      <c r="E1186" s="2" t="s">
        <v>3188</v>
      </c>
      <c r="F1186" s="3">
        <v>19065</v>
      </c>
      <c r="G1186" s="3">
        <v>100</v>
      </c>
      <c r="H1186" s="2" t="s">
        <v>3141</v>
      </c>
      <c r="I1186" s="2" t="s">
        <v>3155</v>
      </c>
      <c r="J1186" s="2" t="s">
        <v>3161</v>
      </c>
      <c r="K1186" s="2" t="s">
        <v>3162</v>
      </c>
      <c r="L1186" s="2">
        <v>2010</v>
      </c>
      <c r="M1186" s="2" t="s">
        <v>3078</v>
      </c>
      <c r="N1186" s="2" t="s">
        <v>3126</v>
      </c>
      <c r="O1186" s="19" t="str">
        <f t="shared" si="38"/>
        <v>700</v>
      </c>
      <c r="P1186">
        <f t="shared" si="39"/>
        <v>19065</v>
      </c>
    </row>
    <row r="1187" spans="1:16" ht="14.5" customHeight="1" x14ac:dyDescent="0.35">
      <c r="A1187" s="2" t="s">
        <v>570</v>
      </c>
      <c r="B1187" s="2" t="s">
        <v>571</v>
      </c>
      <c r="C1187" s="2" t="s">
        <v>1461</v>
      </c>
      <c r="D1187" s="2" t="s">
        <v>3187</v>
      </c>
      <c r="E1187" s="2" t="s">
        <v>3188</v>
      </c>
      <c r="F1187" s="3">
        <v>162</v>
      </c>
      <c r="G1187" s="3">
        <v>100</v>
      </c>
      <c r="H1187" s="2" t="s">
        <v>3133</v>
      </c>
      <c r="I1187" s="2" t="s">
        <v>3147</v>
      </c>
      <c r="J1187" s="2" t="s">
        <v>3161</v>
      </c>
      <c r="K1187" s="2" t="s">
        <v>3162</v>
      </c>
      <c r="L1187" s="2">
        <v>2010</v>
      </c>
      <c r="M1187" s="2" t="s">
        <v>3078</v>
      </c>
      <c r="N1187" s="2" t="s">
        <v>3126</v>
      </c>
      <c r="O1187" s="19" t="str">
        <f t="shared" si="38"/>
        <v>700</v>
      </c>
      <c r="P1187">
        <f t="shared" si="39"/>
        <v>162</v>
      </c>
    </row>
    <row r="1188" spans="1:16" ht="14.5" customHeight="1" x14ac:dyDescent="0.35">
      <c r="A1188" s="2" t="s">
        <v>588</v>
      </c>
      <c r="B1188" s="2" t="s">
        <v>589</v>
      </c>
      <c r="C1188" s="2" t="s">
        <v>1462</v>
      </c>
      <c r="D1188" s="2" t="s">
        <v>3187</v>
      </c>
      <c r="E1188" s="2" t="s">
        <v>3188</v>
      </c>
      <c r="F1188" s="3">
        <v>39918</v>
      </c>
      <c r="G1188" s="3">
        <v>55</v>
      </c>
      <c r="H1188" s="2" t="s">
        <v>3133</v>
      </c>
      <c r="I1188" s="2" t="s">
        <v>3147</v>
      </c>
      <c r="J1188" s="2" t="s">
        <v>3161</v>
      </c>
      <c r="K1188" s="2" t="s">
        <v>3162</v>
      </c>
      <c r="L1188" s="2">
        <v>2010</v>
      </c>
      <c r="M1188" s="2" t="s">
        <v>3045</v>
      </c>
      <c r="N1188" s="2" t="s">
        <v>3098</v>
      </c>
      <c r="O1188" s="19" t="str">
        <f t="shared" si="38"/>
        <v>200</v>
      </c>
      <c r="P1188">
        <f t="shared" si="39"/>
        <v>21954.9</v>
      </c>
    </row>
    <row r="1189" spans="1:16" ht="14.5" customHeight="1" x14ac:dyDescent="0.35">
      <c r="A1189" s="2" t="s">
        <v>561</v>
      </c>
      <c r="B1189" s="2" t="s">
        <v>562</v>
      </c>
      <c r="C1189" s="2" t="s">
        <v>1463</v>
      </c>
      <c r="D1189" s="2" t="s">
        <v>3187</v>
      </c>
      <c r="E1189" s="2" t="s">
        <v>3188</v>
      </c>
      <c r="F1189" s="3">
        <v>3514</v>
      </c>
      <c r="G1189" s="3">
        <v>100</v>
      </c>
      <c r="H1189" s="2" t="s">
        <v>3141</v>
      </c>
      <c r="I1189" s="2" t="s">
        <v>3155</v>
      </c>
      <c r="J1189" s="2" t="s">
        <v>3161</v>
      </c>
      <c r="K1189" s="2" t="s">
        <v>3162</v>
      </c>
      <c r="L1189" s="2">
        <v>2010</v>
      </c>
      <c r="M1189" s="2" t="s">
        <v>3066</v>
      </c>
      <c r="N1189" s="2" t="s">
        <v>3116</v>
      </c>
      <c r="O1189" s="19" t="str">
        <f t="shared" si="38"/>
        <v>500</v>
      </c>
      <c r="P1189">
        <f t="shared" si="39"/>
        <v>3514</v>
      </c>
    </row>
    <row r="1190" spans="1:16" ht="14.5" customHeight="1" x14ac:dyDescent="0.35">
      <c r="A1190" s="2" t="s">
        <v>591</v>
      </c>
      <c r="B1190" s="2" t="s">
        <v>592</v>
      </c>
      <c r="C1190" s="2" t="s">
        <v>1464</v>
      </c>
      <c r="D1190" s="2" t="s">
        <v>3187</v>
      </c>
      <c r="E1190" s="2" t="s">
        <v>3188</v>
      </c>
      <c r="F1190" s="3">
        <v>1284</v>
      </c>
      <c r="G1190" s="3">
        <v>16.5</v>
      </c>
      <c r="H1190" s="2" t="s">
        <v>3134</v>
      </c>
      <c r="I1190" s="2" t="s">
        <v>3148</v>
      </c>
      <c r="J1190" s="2" t="s">
        <v>3161</v>
      </c>
      <c r="K1190" s="2" t="s">
        <v>3162</v>
      </c>
      <c r="L1190" s="2">
        <v>2010</v>
      </c>
      <c r="M1190" s="2" t="s">
        <v>3044</v>
      </c>
      <c r="N1190" s="2" t="s">
        <v>3044</v>
      </c>
      <c r="O1190" s="19" t="str">
        <f t="shared" si="38"/>
        <v>200</v>
      </c>
      <c r="P1190">
        <f t="shared" si="39"/>
        <v>211.86</v>
      </c>
    </row>
    <row r="1191" spans="1:16" ht="14.5" customHeight="1" x14ac:dyDescent="0.35">
      <c r="A1191" s="2" t="s">
        <v>591</v>
      </c>
      <c r="B1191" s="2" t="s">
        <v>592</v>
      </c>
      <c r="C1191" s="2" t="s">
        <v>1464</v>
      </c>
      <c r="D1191" s="2" t="s">
        <v>3187</v>
      </c>
      <c r="E1191" s="2" t="s">
        <v>3188</v>
      </c>
      <c r="F1191" s="3">
        <v>1284</v>
      </c>
      <c r="G1191" s="3">
        <v>38.5</v>
      </c>
      <c r="H1191" s="2" t="s">
        <v>3135</v>
      </c>
      <c r="I1191" s="2" t="s">
        <v>3149</v>
      </c>
      <c r="J1191" s="2" t="s">
        <v>3161</v>
      </c>
      <c r="K1191" s="2" t="s">
        <v>3162</v>
      </c>
      <c r="L1191" s="2">
        <v>2010</v>
      </c>
      <c r="M1191" s="2" t="s">
        <v>3044</v>
      </c>
      <c r="N1191" s="2" t="s">
        <v>3044</v>
      </c>
      <c r="O1191" s="19" t="str">
        <f t="shared" si="38"/>
        <v>200</v>
      </c>
      <c r="P1191">
        <f t="shared" si="39"/>
        <v>494.34</v>
      </c>
    </row>
    <row r="1192" spans="1:16" ht="14.5" customHeight="1" x14ac:dyDescent="0.35">
      <c r="A1192" s="2" t="s">
        <v>594</v>
      </c>
      <c r="B1192" s="2" t="s">
        <v>595</v>
      </c>
      <c r="C1192" s="2" t="s">
        <v>1465</v>
      </c>
      <c r="D1192" s="2" t="s">
        <v>3187</v>
      </c>
      <c r="E1192" s="2" t="s">
        <v>3188</v>
      </c>
      <c r="F1192" s="3">
        <v>3769</v>
      </c>
      <c r="G1192" s="3">
        <v>55</v>
      </c>
      <c r="H1192" s="2" t="s">
        <v>3133</v>
      </c>
      <c r="I1192" s="2" t="s">
        <v>3147</v>
      </c>
      <c r="J1192" s="2" t="s">
        <v>3161</v>
      </c>
      <c r="K1192" s="2" t="s">
        <v>3162</v>
      </c>
      <c r="L1192" s="2">
        <v>2010</v>
      </c>
      <c r="M1192" s="2" t="s">
        <v>3045</v>
      </c>
      <c r="N1192" s="2" t="s">
        <v>3098</v>
      </c>
      <c r="O1192" s="19" t="str">
        <f t="shared" si="38"/>
        <v>200</v>
      </c>
      <c r="P1192">
        <f t="shared" si="39"/>
        <v>2072.9499999999998</v>
      </c>
    </row>
    <row r="1193" spans="1:16" ht="14.5" customHeight="1" x14ac:dyDescent="0.35">
      <c r="A1193" s="2" t="s">
        <v>582</v>
      </c>
      <c r="B1193" s="2" t="s">
        <v>583</v>
      </c>
      <c r="C1193" s="2" t="s">
        <v>1466</v>
      </c>
      <c r="D1193" s="2" t="s">
        <v>3187</v>
      </c>
      <c r="E1193" s="2" t="s">
        <v>3188</v>
      </c>
      <c r="F1193" s="3">
        <v>27740</v>
      </c>
      <c r="G1193" s="3">
        <v>100</v>
      </c>
      <c r="H1193" s="2" t="s">
        <v>3134</v>
      </c>
      <c r="I1193" s="2" t="s">
        <v>3148</v>
      </c>
      <c r="J1193" s="2" t="s">
        <v>3161</v>
      </c>
      <c r="K1193" s="2" t="s">
        <v>3162</v>
      </c>
      <c r="L1193" s="2">
        <v>2010</v>
      </c>
      <c r="M1193" s="2" t="s">
        <v>3074</v>
      </c>
      <c r="N1193" s="2" t="s">
        <v>3123</v>
      </c>
      <c r="O1193" s="19" t="str">
        <f t="shared" si="38"/>
        <v>600</v>
      </c>
      <c r="P1193">
        <f t="shared" si="39"/>
        <v>27740</v>
      </c>
    </row>
    <row r="1194" spans="1:16" ht="14.5" customHeight="1" x14ac:dyDescent="0.35">
      <c r="A1194" s="2" t="s">
        <v>1467</v>
      </c>
      <c r="B1194" s="2" t="s">
        <v>1468</v>
      </c>
      <c r="C1194" s="2" t="s">
        <v>1214</v>
      </c>
      <c r="D1194" s="2" t="s">
        <v>3187</v>
      </c>
      <c r="E1194" s="2" t="s">
        <v>3188</v>
      </c>
      <c r="F1194" s="3">
        <v>818</v>
      </c>
      <c r="G1194" s="3">
        <v>55</v>
      </c>
      <c r="H1194" s="2" t="s">
        <v>3134</v>
      </c>
      <c r="I1194" s="2" t="s">
        <v>3148</v>
      </c>
      <c r="J1194" s="2" t="s">
        <v>3161</v>
      </c>
      <c r="K1194" s="2" t="s">
        <v>3162</v>
      </c>
      <c r="L1194" s="2">
        <v>2010</v>
      </c>
      <c r="M1194" s="2" t="s">
        <v>3041</v>
      </c>
      <c r="N1194" s="2" t="s">
        <v>3095</v>
      </c>
      <c r="O1194" s="19" t="str">
        <f t="shared" si="38"/>
        <v>200</v>
      </c>
      <c r="P1194">
        <f t="shared" si="39"/>
        <v>449.9</v>
      </c>
    </row>
    <row r="1195" spans="1:16" ht="14.5" customHeight="1" x14ac:dyDescent="0.35">
      <c r="A1195" s="2" t="s">
        <v>573</v>
      </c>
      <c r="B1195" s="2" t="s">
        <v>574</v>
      </c>
      <c r="C1195" s="2" t="s">
        <v>1469</v>
      </c>
      <c r="D1195" s="2" t="s">
        <v>3187</v>
      </c>
      <c r="E1195" s="2" t="s">
        <v>3188</v>
      </c>
      <c r="F1195" s="3">
        <v>28</v>
      </c>
      <c r="G1195" s="3">
        <v>100</v>
      </c>
      <c r="H1195" s="2" t="s">
        <v>3134</v>
      </c>
      <c r="I1195" s="2" t="s">
        <v>3148</v>
      </c>
      <c r="J1195" s="2" t="s">
        <v>3161</v>
      </c>
      <c r="K1195" s="2" t="s">
        <v>3162</v>
      </c>
      <c r="L1195" s="2">
        <v>2010</v>
      </c>
      <c r="M1195" s="2" t="s">
        <v>3077</v>
      </c>
      <c r="N1195" s="2" t="s">
        <v>3125</v>
      </c>
      <c r="O1195" s="19" t="str">
        <f t="shared" si="38"/>
        <v>700</v>
      </c>
      <c r="P1195">
        <f t="shared" si="39"/>
        <v>28</v>
      </c>
    </row>
    <row r="1196" spans="1:16" ht="14.5" customHeight="1" x14ac:dyDescent="0.35">
      <c r="A1196" s="2" t="s">
        <v>555</v>
      </c>
      <c r="B1196" s="2" t="s">
        <v>556</v>
      </c>
      <c r="C1196" s="2" t="s">
        <v>1470</v>
      </c>
      <c r="D1196" s="2" t="s">
        <v>3187</v>
      </c>
      <c r="E1196" s="2" t="s">
        <v>3188</v>
      </c>
      <c r="F1196" s="3">
        <v>4167</v>
      </c>
      <c r="G1196" s="3">
        <v>55</v>
      </c>
      <c r="H1196" s="2" t="s">
        <v>3134</v>
      </c>
      <c r="I1196" s="2" t="s">
        <v>3148</v>
      </c>
      <c r="J1196" s="2" t="s">
        <v>3161</v>
      </c>
      <c r="K1196" s="2" t="s">
        <v>3162</v>
      </c>
      <c r="L1196" s="2">
        <v>2010</v>
      </c>
      <c r="M1196" s="2" t="s">
        <v>3046</v>
      </c>
      <c r="N1196" s="2" t="s">
        <v>3099</v>
      </c>
      <c r="O1196" s="19" t="str">
        <f t="shared" si="38"/>
        <v>200</v>
      </c>
      <c r="P1196">
        <f t="shared" si="39"/>
        <v>2291.85</v>
      </c>
    </row>
    <row r="1197" spans="1:16" ht="14.5" customHeight="1" x14ac:dyDescent="0.35">
      <c r="A1197" s="2" t="s">
        <v>558</v>
      </c>
      <c r="B1197" s="2" t="s">
        <v>559</v>
      </c>
      <c r="C1197" s="2" t="s">
        <v>1471</v>
      </c>
      <c r="D1197" s="2" t="s">
        <v>3187</v>
      </c>
      <c r="E1197" s="2" t="s">
        <v>3188</v>
      </c>
      <c r="F1197" s="3">
        <v>2684</v>
      </c>
      <c r="G1197" s="3">
        <v>55</v>
      </c>
      <c r="H1197" s="2" t="s">
        <v>3134</v>
      </c>
      <c r="I1197" s="2" t="s">
        <v>3148</v>
      </c>
      <c r="J1197" s="2" t="s">
        <v>3161</v>
      </c>
      <c r="K1197" s="2" t="s">
        <v>3162</v>
      </c>
      <c r="L1197" s="2">
        <v>2010</v>
      </c>
      <c r="M1197" s="2" t="s">
        <v>3046</v>
      </c>
      <c r="N1197" s="2" t="s">
        <v>3099</v>
      </c>
      <c r="O1197" s="19" t="str">
        <f t="shared" si="38"/>
        <v>200</v>
      </c>
      <c r="P1197">
        <f t="shared" si="39"/>
        <v>1476.2</v>
      </c>
    </row>
    <row r="1198" spans="1:16" ht="14.5" customHeight="1" x14ac:dyDescent="0.35">
      <c r="A1198" s="2" t="s">
        <v>195</v>
      </c>
      <c r="B1198" s="2" t="s">
        <v>196</v>
      </c>
      <c r="C1198" s="2" t="s">
        <v>1228</v>
      </c>
      <c r="D1198" s="2" t="s">
        <v>3169</v>
      </c>
      <c r="E1198" s="2" t="s">
        <v>3170</v>
      </c>
      <c r="F1198" s="3">
        <v>6173</v>
      </c>
      <c r="G1198" s="3">
        <v>55</v>
      </c>
      <c r="H1198" s="2" t="s">
        <v>3139</v>
      </c>
      <c r="I1198" s="2" t="s">
        <v>3153</v>
      </c>
      <c r="J1198" s="2" t="s">
        <v>3161</v>
      </c>
      <c r="K1198" s="2" t="s">
        <v>3162</v>
      </c>
      <c r="L1198" s="2">
        <v>2010</v>
      </c>
      <c r="M1198" s="2" t="s">
        <v>3052</v>
      </c>
      <c r="N1198" s="2" t="s">
        <v>3102</v>
      </c>
      <c r="O1198" s="19" t="str">
        <f t="shared" si="38"/>
        <v>300</v>
      </c>
      <c r="P1198">
        <f t="shared" si="39"/>
        <v>3395.15</v>
      </c>
    </row>
    <row r="1199" spans="1:16" ht="14.5" customHeight="1" x14ac:dyDescent="0.35">
      <c r="A1199" s="2" t="s">
        <v>198</v>
      </c>
      <c r="B1199" s="2" t="s">
        <v>199</v>
      </c>
      <c r="C1199" s="2" t="s">
        <v>1229</v>
      </c>
      <c r="D1199" s="2" t="s">
        <v>3169</v>
      </c>
      <c r="E1199" s="2" t="s">
        <v>3170</v>
      </c>
      <c r="F1199" s="3">
        <v>1728</v>
      </c>
      <c r="G1199" s="3">
        <v>55</v>
      </c>
      <c r="H1199" s="2" t="s">
        <v>3139</v>
      </c>
      <c r="I1199" s="2" t="s">
        <v>3153</v>
      </c>
      <c r="J1199" s="2" t="s">
        <v>3161</v>
      </c>
      <c r="K1199" s="2" t="s">
        <v>3162</v>
      </c>
      <c r="L1199" s="2">
        <v>2010</v>
      </c>
      <c r="M1199" s="2" t="s">
        <v>3052</v>
      </c>
      <c r="N1199" s="2" t="s">
        <v>3102</v>
      </c>
      <c r="O1199" s="19" t="str">
        <f t="shared" si="38"/>
        <v>300</v>
      </c>
      <c r="P1199">
        <f t="shared" si="39"/>
        <v>950.4</v>
      </c>
    </row>
    <row r="1200" spans="1:16" ht="14.5" customHeight="1" x14ac:dyDescent="0.35">
      <c r="A1200" s="2" t="s">
        <v>201</v>
      </c>
      <c r="B1200" s="2" t="s">
        <v>202</v>
      </c>
      <c r="C1200" s="2" t="s">
        <v>1230</v>
      </c>
      <c r="D1200" s="2" t="s">
        <v>3169</v>
      </c>
      <c r="E1200" s="2" t="s">
        <v>3170</v>
      </c>
      <c r="F1200" s="3">
        <v>279</v>
      </c>
      <c r="G1200" s="3">
        <v>55</v>
      </c>
      <c r="H1200" s="2" t="s">
        <v>3139</v>
      </c>
      <c r="I1200" s="2" t="s">
        <v>3153</v>
      </c>
      <c r="J1200" s="2" t="s">
        <v>3161</v>
      </c>
      <c r="K1200" s="2" t="s">
        <v>3162</v>
      </c>
      <c r="L1200" s="2">
        <v>2010</v>
      </c>
      <c r="M1200" s="2" t="s">
        <v>3052</v>
      </c>
      <c r="N1200" s="2" t="s">
        <v>3102</v>
      </c>
      <c r="O1200" s="19" t="str">
        <f t="shared" si="38"/>
        <v>300</v>
      </c>
      <c r="P1200">
        <f t="shared" si="39"/>
        <v>153.44999999999999</v>
      </c>
    </row>
    <row r="1201" spans="1:16" ht="14.5" customHeight="1" x14ac:dyDescent="0.35">
      <c r="A1201" s="2" t="s">
        <v>219</v>
      </c>
      <c r="B1201" s="2" t="s">
        <v>220</v>
      </c>
      <c r="C1201" s="2" t="s">
        <v>1231</v>
      </c>
      <c r="D1201" s="2" t="s">
        <v>3169</v>
      </c>
      <c r="E1201" s="2" t="s">
        <v>3170</v>
      </c>
      <c r="F1201" s="3">
        <v>24</v>
      </c>
      <c r="G1201" s="3">
        <v>55</v>
      </c>
      <c r="H1201" s="2" t="s">
        <v>3139</v>
      </c>
      <c r="I1201" s="2" t="s">
        <v>3153</v>
      </c>
      <c r="J1201" s="2" t="s">
        <v>3161</v>
      </c>
      <c r="K1201" s="2" t="s">
        <v>3162</v>
      </c>
      <c r="L1201" s="2">
        <v>2010</v>
      </c>
      <c r="M1201" s="2" t="s">
        <v>3052</v>
      </c>
      <c r="N1201" s="2" t="s">
        <v>3102</v>
      </c>
      <c r="O1201" s="19" t="str">
        <f t="shared" si="38"/>
        <v>300</v>
      </c>
      <c r="P1201">
        <f t="shared" si="39"/>
        <v>13.2</v>
      </c>
    </row>
    <row r="1202" spans="1:16" ht="14.5" customHeight="1" x14ac:dyDescent="0.35">
      <c r="A1202" s="2" t="s">
        <v>204</v>
      </c>
      <c r="B1202" s="2" t="s">
        <v>205</v>
      </c>
      <c r="C1202" s="2" t="s">
        <v>1232</v>
      </c>
      <c r="D1202" s="2" t="s">
        <v>3169</v>
      </c>
      <c r="E1202" s="2" t="s">
        <v>3170</v>
      </c>
      <c r="F1202" s="3">
        <v>1158</v>
      </c>
      <c r="G1202" s="3">
        <v>55</v>
      </c>
      <c r="H1202" s="2" t="s">
        <v>3139</v>
      </c>
      <c r="I1202" s="2" t="s">
        <v>3153</v>
      </c>
      <c r="J1202" s="2" t="s">
        <v>3161</v>
      </c>
      <c r="K1202" s="2" t="s">
        <v>3162</v>
      </c>
      <c r="L1202" s="2">
        <v>2010</v>
      </c>
      <c r="M1202" s="2" t="s">
        <v>3052</v>
      </c>
      <c r="N1202" s="2" t="s">
        <v>3102</v>
      </c>
      <c r="O1202" s="19" t="str">
        <f t="shared" si="38"/>
        <v>300</v>
      </c>
      <c r="P1202">
        <f t="shared" si="39"/>
        <v>636.9</v>
      </c>
    </row>
    <row r="1203" spans="1:16" ht="14.5" customHeight="1" x14ac:dyDescent="0.35">
      <c r="A1203" s="2" t="s">
        <v>207</v>
      </c>
      <c r="B1203" s="2" t="s">
        <v>208</v>
      </c>
      <c r="C1203" s="2" t="s">
        <v>1233</v>
      </c>
      <c r="D1203" s="2" t="s">
        <v>3169</v>
      </c>
      <c r="E1203" s="2" t="s">
        <v>3170</v>
      </c>
      <c r="F1203" s="3">
        <v>107</v>
      </c>
      <c r="G1203" s="3">
        <v>55</v>
      </c>
      <c r="H1203" s="2" t="s">
        <v>3134</v>
      </c>
      <c r="I1203" s="2" t="s">
        <v>3148</v>
      </c>
      <c r="J1203" s="2" t="s">
        <v>3161</v>
      </c>
      <c r="K1203" s="2" t="s">
        <v>3162</v>
      </c>
      <c r="L1203" s="2">
        <v>2010</v>
      </c>
      <c r="M1203" s="2" t="s">
        <v>3059</v>
      </c>
      <c r="N1203" s="2" t="s">
        <v>3109</v>
      </c>
      <c r="O1203" s="19" t="str">
        <f t="shared" si="38"/>
        <v>400</v>
      </c>
      <c r="P1203">
        <f t="shared" si="39"/>
        <v>58.85</v>
      </c>
    </row>
    <row r="1204" spans="1:16" ht="14.5" customHeight="1" x14ac:dyDescent="0.35">
      <c r="A1204" s="2" t="s">
        <v>222</v>
      </c>
      <c r="B1204" s="2" t="s">
        <v>223</v>
      </c>
      <c r="C1204" s="2" t="s">
        <v>1234</v>
      </c>
      <c r="D1204" s="2" t="s">
        <v>3169</v>
      </c>
      <c r="E1204" s="2" t="s">
        <v>3170</v>
      </c>
      <c r="F1204" s="3">
        <v>10</v>
      </c>
      <c r="G1204" s="3">
        <v>55</v>
      </c>
      <c r="H1204" s="2" t="s">
        <v>3139</v>
      </c>
      <c r="I1204" s="2" t="s">
        <v>3153</v>
      </c>
      <c r="J1204" s="2" t="s">
        <v>3161</v>
      </c>
      <c r="K1204" s="2" t="s">
        <v>3162</v>
      </c>
      <c r="L1204" s="2">
        <v>2010</v>
      </c>
      <c r="M1204" s="2" t="s">
        <v>3052</v>
      </c>
      <c r="N1204" s="2" t="s">
        <v>3102</v>
      </c>
      <c r="O1204" s="19" t="str">
        <f t="shared" si="38"/>
        <v>300</v>
      </c>
      <c r="P1204">
        <f t="shared" si="39"/>
        <v>5.5</v>
      </c>
    </row>
    <row r="1205" spans="1:16" ht="14.5" customHeight="1" x14ac:dyDescent="0.35">
      <c r="A1205" s="2" t="s">
        <v>225</v>
      </c>
      <c r="B1205" s="2" t="s">
        <v>226</v>
      </c>
      <c r="C1205" s="2" t="s">
        <v>1235</v>
      </c>
      <c r="D1205" s="2" t="s">
        <v>3169</v>
      </c>
      <c r="E1205" s="2" t="s">
        <v>3170</v>
      </c>
      <c r="F1205" s="3">
        <v>220</v>
      </c>
      <c r="G1205" s="3">
        <v>55</v>
      </c>
      <c r="H1205" s="2" t="s">
        <v>3139</v>
      </c>
      <c r="I1205" s="2" t="s">
        <v>3153</v>
      </c>
      <c r="J1205" s="2" t="s">
        <v>3161</v>
      </c>
      <c r="K1205" s="2" t="s">
        <v>3162</v>
      </c>
      <c r="L1205" s="2">
        <v>2010</v>
      </c>
      <c r="M1205" s="2" t="s">
        <v>3052</v>
      </c>
      <c r="N1205" s="2" t="s">
        <v>3102</v>
      </c>
      <c r="O1205" s="19" t="str">
        <f t="shared" si="38"/>
        <v>300</v>
      </c>
      <c r="P1205">
        <f t="shared" si="39"/>
        <v>121</v>
      </c>
    </row>
    <row r="1206" spans="1:16" ht="14.5" customHeight="1" x14ac:dyDescent="0.35">
      <c r="A1206" s="2" t="s">
        <v>1472</v>
      </c>
      <c r="B1206" s="2" t="s">
        <v>1473</v>
      </c>
      <c r="C1206" s="2" t="s">
        <v>1474</v>
      </c>
      <c r="D1206" s="2" t="s">
        <v>3169</v>
      </c>
      <c r="E1206" s="2" t="s">
        <v>3170</v>
      </c>
      <c r="F1206" s="3">
        <v>917</v>
      </c>
      <c r="G1206" s="3">
        <v>55</v>
      </c>
      <c r="H1206" s="2" t="s">
        <v>3139</v>
      </c>
      <c r="I1206" s="2" t="s">
        <v>3153</v>
      </c>
      <c r="J1206" s="2" t="s">
        <v>3161</v>
      </c>
      <c r="K1206" s="2" t="s">
        <v>3162</v>
      </c>
      <c r="L1206" s="2">
        <v>2010</v>
      </c>
      <c r="M1206" s="2" t="s">
        <v>3055</v>
      </c>
      <c r="N1206" s="2" t="s">
        <v>3105</v>
      </c>
      <c r="O1206" s="19" t="str">
        <f t="shared" si="38"/>
        <v>300</v>
      </c>
      <c r="P1206">
        <f t="shared" si="39"/>
        <v>504.35</v>
      </c>
    </row>
    <row r="1207" spans="1:16" ht="14.5" customHeight="1" x14ac:dyDescent="0.35">
      <c r="A1207" s="2" t="s">
        <v>1475</v>
      </c>
      <c r="B1207" s="2" t="s">
        <v>1476</v>
      </c>
      <c r="C1207" s="2" t="s">
        <v>1477</v>
      </c>
      <c r="D1207" s="2" t="s">
        <v>3169</v>
      </c>
      <c r="E1207" s="2" t="s">
        <v>3170</v>
      </c>
      <c r="F1207" s="3">
        <v>228</v>
      </c>
      <c r="G1207" s="3">
        <v>55</v>
      </c>
      <c r="H1207" s="2" t="s">
        <v>3139</v>
      </c>
      <c r="I1207" s="2" t="s">
        <v>3153</v>
      </c>
      <c r="J1207" s="2" t="s">
        <v>3161</v>
      </c>
      <c r="K1207" s="2" t="s">
        <v>3162</v>
      </c>
      <c r="L1207" s="2">
        <v>2010</v>
      </c>
      <c r="M1207" s="2" t="s">
        <v>3055</v>
      </c>
      <c r="N1207" s="2" t="s">
        <v>3105</v>
      </c>
      <c r="O1207" s="19" t="str">
        <f t="shared" si="38"/>
        <v>300</v>
      </c>
      <c r="P1207">
        <f t="shared" si="39"/>
        <v>125.4</v>
      </c>
    </row>
    <row r="1208" spans="1:16" ht="14.5" customHeight="1" x14ac:dyDescent="0.35">
      <c r="A1208" s="2" t="s">
        <v>213</v>
      </c>
      <c r="B1208" s="2" t="s">
        <v>214</v>
      </c>
      <c r="C1208" s="2" t="s">
        <v>1236</v>
      </c>
      <c r="D1208" s="2" t="s">
        <v>3169</v>
      </c>
      <c r="E1208" s="2" t="s">
        <v>3170</v>
      </c>
      <c r="F1208" s="3">
        <v>171</v>
      </c>
      <c r="G1208" s="3">
        <v>55</v>
      </c>
      <c r="H1208" s="2" t="s">
        <v>3139</v>
      </c>
      <c r="I1208" s="2" t="s">
        <v>3153</v>
      </c>
      <c r="J1208" s="2" t="s">
        <v>3161</v>
      </c>
      <c r="K1208" s="2" t="s">
        <v>3162</v>
      </c>
      <c r="L1208" s="2">
        <v>2010</v>
      </c>
      <c r="M1208" s="2" t="s">
        <v>3052</v>
      </c>
      <c r="N1208" s="2" t="s">
        <v>3102</v>
      </c>
      <c r="O1208" s="19" t="str">
        <f t="shared" si="38"/>
        <v>300</v>
      </c>
      <c r="P1208">
        <f t="shared" si="39"/>
        <v>94.05</v>
      </c>
    </row>
    <row r="1209" spans="1:16" ht="14.5" customHeight="1" x14ac:dyDescent="0.35">
      <c r="A1209" s="2" t="s">
        <v>216</v>
      </c>
      <c r="B1209" s="2" t="s">
        <v>217</v>
      </c>
      <c r="C1209" s="2" t="s">
        <v>1237</v>
      </c>
      <c r="D1209" s="2" t="s">
        <v>3169</v>
      </c>
      <c r="E1209" s="2" t="s">
        <v>3170</v>
      </c>
      <c r="F1209" s="3">
        <v>407</v>
      </c>
      <c r="G1209" s="3">
        <v>55</v>
      </c>
      <c r="H1209" s="2" t="s">
        <v>3134</v>
      </c>
      <c r="I1209" s="2" t="s">
        <v>3148</v>
      </c>
      <c r="J1209" s="2" t="s">
        <v>3161</v>
      </c>
      <c r="K1209" s="2" t="s">
        <v>3162</v>
      </c>
      <c r="L1209" s="2">
        <v>2010</v>
      </c>
      <c r="M1209" s="2" t="s">
        <v>3052</v>
      </c>
      <c r="N1209" s="2" t="s">
        <v>3102</v>
      </c>
      <c r="O1209" s="19" t="str">
        <f t="shared" si="38"/>
        <v>300</v>
      </c>
      <c r="P1209">
        <f t="shared" si="39"/>
        <v>223.85</v>
      </c>
    </row>
    <row r="1210" spans="1:16" ht="14.5" customHeight="1" x14ac:dyDescent="0.35">
      <c r="A1210" s="2" t="s">
        <v>1478</v>
      </c>
      <c r="B1210" s="2" t="s">
        <v>1479</v>
      </c>
      <c r="C1210" s="2" t="s">
        <v>1480</v>
      </c>
      <c r="D1210" s="2" t="s">
        <v>3169</v>
      </c>
      <c r="E1210" s="2" t="s">
        <v>3170</v>
      </c>
      <c r="F1210" s="3">
        <v>136</v>
      </c>
      <c r="G1210" s="3">
        <v>55</v>
      </c>
      <c r="H1210" s="2" t="s">
        <v>3133</v>
      </c>
      <c r="I1210" s="2" t="s">
        <v>3147</v>
      </c>
      <c r="J1210" s="2" t="s">
        <v>3161</v>
      </c>
      <c r="K1210" s="2" t="s">
        <v>3162</v>
      </c>
      <c r="L1210" s="2">
        <v>2010</v>
      </c>
      <c r="M1210" s="2" t="s">
        <v>3052</v>
      </c>
      <c r="N1210" s="2" t="s">
        <v>3102</v>
      </c>
      <c r="O1210" s="19" t="str">
        <f t="shared" si="38"/>
        <v>300</v>
      </c>
      <c r="P1210">
        <f t="shared" si="39"/>
        <v>74.8</v>
      </c>
    </row>
    <row r="1211" spans="1:16" ht="14.5" customHeight="1" x14ac:dyDescent="0.35">
      <c r="A1211" s="2" t="s">
        <v>195</v>
      </c>
      <c r="B1211" s="2" t="s">
        <v>196</v>
      </c>
      <c r="C1211" s="2" t="s">
        <v>1238</v>
      </c>
      <c r="D1211" s="2" t="s">
        <v>3169</v>
      </c>
      <c r="E1211" s="2" t="s">
        <v>3170</v>
      </c>
      <c r="F1211" s="3">
        <v>4195</v>
      </c>
      <c r="G1211" s="3">
        <v>55</v>
      </c>
      <c r="H1211" s="2" t="s">
        <v>3139</v>
      </c>
      <c r="I1211" s="2" t="s">
        <v>3153</v>
      </c>
      <c r="J1211" s="2" t="s">
        <v>3161</v>
      </c>
      <c r="K1211" s="2" t="s">
        <v>3162</v>
      </c>
      <c r="L1211" s="2">
        <v>2010</v>
      </c>
      <c r="M1211" s="2" t="s">
        <v>3052</v>
      </c>
      <c r="N1211" s="2" t="s">
        <v>3102</v>
      </c>
      <c r="O1211" s="19" t="str">
        <f t="shared" si="38"/>
        <v>300</v>
      </c>
      <c r="P1211">
        <f t="shared" si="39"/>
        <v>2307.25</v>
      </c>
    </row>
    <row r="1212" spans="1:16" ht="14.5" customHeight="1" x14ac:dyDescent="0.35">
      <c r="A1212" s="2" t="s">
        <v>198</v>
      </c>
      <c r="B1212" s="2" t="s">
        <v>199</v>
      </c>
      <c r="C1212" s="2" t="s">
        <v>1239</v>
      </c>
      <c r="D1212" s="2" t="s">
        <v>3169</v>
      </c>
      <c r="E1212" s="2" t="s">
        <v>3170</v>
      </c>
      <c r="F1212" s="3">
        <v>1569</v>
      </c>
      <c r="G1212" s="3">
        <v>55</v>
      </c>
      <c r="H1212" s="2" t="s">
        <v>3139</v>
      </c>
      <c r="I1212" s="2" t="s">
        <v>3153</v>
      </c>
      <c r="J1212" s="2" t="s">
        <v>3161</v>
      </c>
      <c r="K1212" s="2" t="s">
        <v>3162</v>
      </c>
      <c r="L1212" s="2">
        <v>2010</v>
      </c>
      <c r="M1212" s="2" t="s">
        <v>3052</v>
      </c>
      <c r="N1212" s="2" t="s">
        <v>3102</v>
      </c>
      <c r="O1212" s="19" t="str">
        <f t="shared" si="38"/>
        <v>300</v>
      </c>
      <c r="P1212">
        <f t="shared" si="39"/>
        <v>862.95</v>
      </c>
    </row>
    <row r="1213" spans="1:16" ht="14.5" customHeight="1" x14ac:dyDescent="0.35">
      <c r="A1213" s="2" t="s">
        <v>228</v>
      </c>
      <c r="B1213" s="2" t="s">
        <v>229</v>
      </c>
      <c r="C1213" s="2" t="s">
        <v>1240</v>
      </c>
      <c r="D1213" s="2" t="s">
        <v>3169</v>
      </c>
      <c r="E1213" s="2" t="s">
        <v>3170</v>
      </c>
      <c r="F1213" s="3">
        <v>3156</v>
      </c>
      <c r="G1213" s="3">
        <v>100</v>
      </c>
      <c r="H1213" s="2" t="s">
        <v>3141</v>
      </c>
      <c r="I1213" s="2" t="s">
        <v>3155</v>
      </c>
      <c r="J1213" s="2" t="s">
        <v>3161</v>
      </c>
      <c r="K1213" s="2" t="s">
        <v>3162</v>
      </c>
      <c r="L1213" s="2">
        <v>2010</v>
      </c>
      <c r="M1213" s="2" t="s">
        <v>3061</v>
      </c>
      <c r="N1213" s="2" t="s">
        <v>3111</v>
      </c>
      <c r="O1213" s="19" t="str">
        <f t="shared" si="38"/>
        <v>400</v>
      </c>
      <c r="P1213">
        <f t="shared" si="39"/>
        <v>3156</v>
      </c>
    </row>
    <row r="1214" spans="1:16" ht="14.5" customHeight="1" x14ac:dyDescent="0.35">
      <c r="A1214" s="2" t="s">
        <v>231</v>
      </c>
      <c r="B1214" s="2" t="s">
        <v>232</v>
      </c>
      <c r="C1214" s="2" t="s">
        <v>1481</v>
      </c>
      <c r="D1214" s="2" t="s">
        <v>3169</v>
      </c>
      <c r="E1214" s="2" t="s">
        <v>3170</v>
      </c>
      <c r="F1214" s="3">
        <v>18</v>
      </c>
      <c r="G1214" s="3">
        <v>100</v>
      </c>
      <c r="H1214" s="2" t="s">
        <v>3141</v>
      </c>
      <c r="I1214" s="2" t="s">
        <v>3155</v>
      </c>
      <c r="J1214" s="2" t="s">
        <v>3161</v>
      </c>
      <c r="K1214" s="2" t="s">
        <v>3162</v>
      </c>
      <c r="L1214" s="2">
        <v>2010</v>
      </c>
      <c r="M1214" s="2" t="s">
        <v>3061</v>
      </c>
      <c r="N1214" s="2" t="s">
        <v>3111</v>
      </c>
      <c r="O1214" s="19" t="str">
        <f t="shared" si="38"/>
        <v>400</v>
      </c>
      <c r="P1214">
        <f t="shared" si="39"/>
        <v>18</v>
      </c>
    </row>
    <row r="1215" spans="1:16" ht="14.5" customHeight="1" x14ac:dyDescent="0.35">
      <c r="A1215" s="2" t="s">
        <v>235</v>
      </c>
      <c r="B1215" s="2" t="s">
        <v>236</v>
      </c>
      <c r="C1215" s="2" t="s">
        <v>1241</v>
      </c>
      <c r="D1215" s="2" t="s">
        <v>3169</v>
      </c>
      <c r="E1215" s="2" t="s">
        <v>3170</v>
      </c>
      <c r="F1215" s="3">
        <v>856</v>
      </c>
      <c r="G1215" s="3">
        <v>100</v>
      </c>
      <c r="H1215" s="2" t="s">
        <v>3141</v>
      </c>
      <c r="I1215" s="2" t="s">
        <v>3155</v>
      </c>
      <c r="J1215" s="2" t="s">
        <v>3161</v>
      </c>
      <c r="K1215" s="2" t="s">
        <v>3162</v>
      </c>
      <c r="L1215" s="2">
        <v>2010</v>
      </c>
      <c r="M1215" s="2" t="s">
        <v>3058</v>
      </c>
      <c r="N1215" s="2" t="s">
        <v>3108</v>
      </c>
      <c r="O1215" s="19" t="str">
        <f t="shared" si="38"/>
        <v>300</v>
      </c>
      <c r="P1215">
        <f t="shared" si="39"/>
        <v>856</v>
      </c>
    </row>
    <row r="1216" spans="1:16" ht="14.5" customHeight="1" x14ac:dyDescent="0.35">
      <c r="A1216" s="2" t="s">
        <v>231</v>
      </c>
      <c r="B1216" s="2" t="s">
        <v>232</v>
      </c>
      <c r="C1216" s="2" t="s">
        <v>1242</v>
      </c>
      <c r="D1216" s="2" t="s">
        <v>3169</v>
      </c>
      <c r="E1216" s="2" t="s">
        <v>3170</v>
      </c>
      <c r="F1216" s="3">
        <v>1058</v>
      </c>
      <c r="G1216" s="3">
        <v>100</v>
      </c>
      <c r="H1216" s="2" t="s">
        <v>3141</v>
      </c>
      <c r="I1216" s="2" t="s">
        <v>3155</v>
      </c>
      <c r="J1216" s="2" t="s">
        <v>3161</v>
      </c>
      <c r="K1216" s="2" t="s">
        <v>3162</v>
      </c>
      <c r="L1216" s="2">
        <v>2010</v>
      </c>
      <c r="M1216" s="2" t="s">
        <v>3061</v>
      </c>
      <c r="N1216" s="2" t="s">
        <v>3111</v>
      </c>
      <c r="O1216" s="19" t="str">
        <f t="shared" si="38"/>
        <v>400</v>
      </c>
      <c r="P1216">
        <f t="shared" si="39"/>
        <v>1058</v>
      </c>
    </row>
    <row r="1217" spans="1:16" ht="14.5" customHeight="1" x14ac:dyDescent="0.35">
      <c r="A1217" s="2" t="s">
        <v>238</v>
      </c>
      <c r="B1217" s="2" t="s">
        <v>239</v>
      </c>
      <c r="C1217" s="2" t="s">
        <v>1243</v>
      </c>
      <c r="D1217" s="2" t="s">
        <v>3169</v>
      </c>
      <c r="E1217" s="2" t="s">
        <v>3170</v>
      </c>
      <c r="F1217" s="3">
        <v>25791</v>
      </c>
      <c r="G1217" s="3">
        <v>4.3547010284134799</v>
      </c>
      <c r="H1217" s="2" t="s">
        <v>3129</v>
      </c>
      <c r="I1217" s="2" t="s">
        <v>3143</v>
      </c>
      <c r="J1217" s="2" t="s">
        <v>3161</v>
      </c>
      <c r="K1217" s="2" t="s">
        <v>3162</v>
      </c>
      <c r="L1217" s="2">
        <v>2010</v>
      </c>
      <c r="M1217" s="2" t="s">
        <v>3059</v>
      </c>
      <c r="N1217" s="2" t="s">
        <v>3109</v>
      </c>
      <c r="O1217" s="19" t="str">
        <f t="shared" si="38"/>
        <v>400</v>
      </c>
      <c r="P1217">
        <f t="shared" si="39"/>
        <v>1123.1209422381207</v>
      </c>
    </row>
    <row r="1218" spans="1:16" ht="14.5" customHeight="1" x14ac:dyDescent="0.35">
      <c r="A1218" s="2" t="s">
        <v>238</v>
      </c>
      <c r="B1218" s="2" t="s">
        <v>239</v>
      </c>
      <c r="C1218" s="2" t="s">
        <v>1243</v>
      </c>
      <c r="D1218" s="2" t="s">
        <v>3169</v>
      </c>
      <c r="E1218" s="2" t="s">
        <v>3170</v>
      </c>
      <c r="F1218" s="3">
        <v>25791</v>
      </c>
      <c r="G1218" s="3">
        <v>33.786431445876183</v>
      </c>
      <c r="H1218" s="2" t="s">
        <v>3130</v>
      </c>
      <c r="I1218" s="2" t="s">
        <v>3144</v>
      </c>
      <c r="J1218" s="2" t="s">
        <v>3161</v>
      </c>
      <c r="K1218" s="2" t="s">
        <v>3162</v>
      </c>
      <c r="L1218" s="2">
        <v>2010</v>
      </c>
      <c r="M1218" s="2" t="s">
        <v>3059</v>
      </c>
      <c r="N1218" s="2" t="s">
        <v>3109</v>
      </c>
      <c r="O1218" s="19" t="str">
        <f t="shared" si="38"/>
        <v>400</v>
      </c>
      <c r="P1218">
        <f t="shared" si="39"/>
        <v>8713.8585342059268</v>
      </c>
    </row>
    <row r="1219" spans="1:16" ht="14.5" customHeight="1" x14ac:dyDescent="0.35">
      <c r="A1219" s="2" t="s">
        <v>238</v>
      </c>
      <c r="B1219" s="2" t="s">
        <v>239</v>
      </c>
      <c r="C1219" s="2" t="s">
        <v>1243</v>
      </c>
      <c r="D1219" s="2" t="s">
        <v>3169</v>
      </c>
      <c r="E1219" s="2" t="s">
        <v>3170</v>
      </c>
      <c r="F1219" s="3">
        <v>25791</v>
      </c>
      <c r="G1219" s="3">
        <v>2.9549205316857035</v>
      </c>
      <c r="H1219" s="2" t="s">
        <v>3131</v>
      </c>
      <c r="I1219" s="2" t="s">
        <v>3145</v>
      </c>
      <c r="J1219" s="2" t="s">
        <v>3161</v>
      </c>
      <c r="K1219" s="2" t="s">
        <v>3162</v>
      </c>
      <c r="L1219" s="2">
        <v>2010</v>
      </c>
      <c r="M1219" s="2" t="s">
        <v>3059</v>
      </c>
      <c r="N1219" s="2" t="s">
        <v>3109</v>
      </c>
      <c r="O1219" s="19" t="str">
        <f t="shared" ref="O1219:O1282" si="40">LEFT(N1219,1) &amp; "00"</f>
        <v>400</v>
      </c>
      <c r="P1219">
        <f t="shared" si="39"/>
        <v>762.10355432705978</v>
      </c>
    </row>
    <row r="1220" spans="1:16" ht="14.5" customHeight="1" x14ac:dyDescent="0.35">
      <c r="A1220" s="2" t="s">
        <v>238</v>
      </c>
      <c r="B1220" s="2" t="s">
        <v>239</v>
      </c>
      <c r="C1220" s="2" t="s">
        <v>1243</v>
      </c>
      <c r="D1220" s="2" t="s">
        <v>3169</v>
      </c>
      <c r="E1220" s="2" t="s">
        <v>3170</v>
      </c>
      <c r="F1220" s="3">
        <v>25791</v>
      </c>
      <c r="G1220" s="3">
        <v>1.4475021340595913</v>
      </c>
      <c r="H1220" s="2" t="s">
        <v>3132</v>
      </c>
      <c r="I1220" s="2" t="s">
        <v>3146</v>
      </c>
      <c r="J1220" s="2" t="s">
        <v>3161</v>
      </c>
      <c r="K1220" s="2" t="s">
        <v>3162</v>
      </c>
      <c r="L1220" s="2">
        <v>2010</v>
      </c>
      <c r="M1220" s="2" t="s">
        <v>3059</v>
      </c>
      <c r="N1220" s="2" t="s">
        <v>3109</v>
      </c>
      <c r="O1220" s="19" t="str">
        <f t="shared" si="40"/>
        <v>400</v>
      </c>
      <c r="P1220">
        <f t="shared" ref="P1220:P1283" si="41">F1220*G1220/100</f>
        <v>373.32527539530923</v>
      </c>
    </row>
    <row r="1221" spans="1:16" ht="14.5" customHeight="1" x14ac:dyDescent="0.35">
      <c r="A1221" s="2" t="s">
        <v>238</v>
      </c>
      <c r="B1221" s="2" t="s">
        <v>239</v>
      </c>
      <c r="C1221" s="2" t="s">
        <v>1243</v>
      </c>
      <c r="D1221" s="2" t="s">
        <v>3169</v>
      </c>
      <c r="E1221" s="2" t="s">
        <v>3170</v>
      </c>
      <c r="F1221" s="3">
        <v>25791</v>
      </c>
      <c r="G1221" s="3">
        <v>2.4263241331653185</v>
      </c>
      <c r="H1221" s="2" t="s">
        <v>3133</v>
      </c>
      <c r="I1221" s="2" t="s">
        <v>3147</v>
      </c>
      <c r="J1221" s="2" t="s">
        <v>3161</v>
      </c>
      <c r="K1221" s="2" t="s">
        <v>3162</v>
      </c>
      <c r="L1221" s="2">
        <v>2010</v>
      </c>
      <c r="M1221" s="2" t="s">
        <v>3059</v>
      </c>
      <c r="N1221" s="2" t="s">
        <v>3109</v>
      </c>
      <c r="O1221" s="19" t="str">
        <f t="shared" si="40"/>
        <v>400</v>
      </c>
      <c r="P1221">
        <f t="shared" si="41"/>
        <v>625.77325718466727</v>
      </c>
    </row>
    <row r="1222" spans="1:16" ht="14.5" customHeight="1" x14ac:dyDescent="0.35">
      <c r="A1222" s="2" t="s">
        <v>238</v>
      </c>
      <c r="B1222" s="2" t="s">
        <v>239</v>
      </c>
      <c r="C1222" s="2" t="s">
        <v>1243</v>
      </c>
      <c r="D1222" s="2" t="s">
        <v>3169</v>
      </c>
      <c r="E1222" s="2" t="s">
        <v>3170</v>
      </c>
      <c r="F1222" s="3">
        <v>25791</v>
      </c>
      <c r="G1222" s="3">
        <v>1.0564611194666884</v>
      </c>
      <c r="H1222" s="2" t="s">
        <v>3134</v>
      </c>
      <c r="I1222" s="2" t="s">
        <v>3148</v>
      </c>
      <c r="J1222" s="2" t="s">
        <v>3161</v>
      </c>
      <c r="K1222" s="2" t="s">
        <v>3162</v>
      </c>
      <c r="L1222" s="2">
        <v>2010</v>
      </c>
      <c r="M1222" s="2" t="s">
        <v>3059</v>
      </c>
      <c r="N1222" s="2" t="s">
        <v>3109</v>
      </c>
      <c r="O1222" s="19" t="str">
        <f t="shared" si="40"/>
        <v>400</v>
      </c>
      <c r="P1222">
        <f t="shared" si="41"/>
        <v>272.47188732165358</v>
      </c>
    </row>
    <row r="1223" spans="1:16" ht="14.5" customHeight="1" x14ac:dyDescent="0.35">
      <c r="A1223" s="2" t="s">
        <v>238</v>
      </c>
      <c r="B1223" s="2" t="s">
        <v>239</v>
      </c>
      <c r="C1223" s="2" t="s">
        <v>1243</v>
      </c>
      <c r="D1223" s="2" t="s">
        <v>3169</v>
      </c>
      <c r="E1223" s="2" t="s">
        <v>3170</v>
      </c>
      <c r="F1223" s="3">
        <v>25791</v>
      </c>
      <c r="G1223" s="3">
        <v>1.8539896752164546</v>
      </c>
      <c r="H1223" s="2" t="s">
        <v>3135</v>
      </c>
      <c r="I1223" s="2" t="s">
        <v>3149</v>
      </c>
      <c r="J1223" s="2" t="s">
        <v>3161</v>
      </c>
      <c r="K1223" s="2" t="s">
        <v>3162</v>
      </c>
      <c r="L1223" s="2">
        <v>2010</v>
      </c>
      <c r="M1223" s="2" t="s">
        <v>3059</v>
      </c>
      <c r="N1223" s="2" t="s">
        <v>3109</v>
      </c>
      <c r="O1223" s="19" t="str">
        <f t="shared" si="40"/>
        <v>400</v>
      </c>
      <c r="P1223">
        <f t="shared" si="41"/>
        <v>478.16247713507585</v>
      </c>
    </row>
    <row r="1224" spans="1:16" ht="14.5" customHeight="1" x14ac:dyDescent="0.35">
      <c r="A1224" s="2" t="s">
        <v>238</v>
      </c>
      <c r="B1224" s="2" t="s">
        <v>239</v>
      </c>
      <c r="C1224" s="2" t="s">
        <v>1243</v>
      </c>
      <c r="D1224" s="2" t="s">
        <v>3169</v>
      </c>
      <c r="E1224" s="2" t="s">
        <v>3170</v>
      </c>
      <c r="F1224" s="3">
        <v>25791</v>
      </c>
      <c r="G1224" s="3">
        <v>1.5271736921263366</v>
      </c>
      <c r="H1224" s="2" t="s">
        <v>3136</v>
      </c>
      <c r="I1224" s="2" t="s">
        <v>3150</v>
      </c>
      <c r="J1224" s="2" t="s">
        <v>3161</v>
      </c>
      <c r="K1224" s="2" t="s">
        <v>3162</v>
      </c>
      <c r="L1224" s="2">
        <v>2010</v>
      </c>
      <c r="M1224" s="2" t="s">
        <v>3059</v>
      </c>
      <c r="N1224" s="2" t="s">
        <v>3109</v>
      </c>
      <c r="O1224" s="19" t="str">
        <f t="shared" si="40"/>
        <v>400</v>
      </c>
      <c r="P1224">
        <f t="shared" si="41"/>
        <v>393.87336693630351</v>
      </c>
    </row>
    <row r="1225" spans="1:16" ht="14.5" customHeight="1" x14ac:dyDescent="0.35">
      <c r="A1225" s="2" t="s">
        <v>238</v>
      </c>
      <c r="B1225" s="2" t="s">
        <v>239</v>
      </c>
      <c r="C1225" s="2" t="s">
        <v>1243</v>
      </c>
      <c r="D1225" s="2" t="s">
        <v>3169</v>
      </c>
      <c r="E1225" s="2" t="s">
        <v>3170</v>
      </c>
      <c r="F1225" s="3">
        <v>25791</v>
      </c>
      <c r="G1225" s="3">
        <v>19.696516401772286</v>
      </c>
      <c r="H1225" s="2" t="s">
        <v>3138</v>
      </c>
      <c r="I1225" s="2" t="s">
        <v>3152</v>
      </c>
      <c r="J1225" s="2" t="s">
        <v>3161</v>
      </c>
      <c r="K1225" s="2" t="s">
        <v>3162</v>
      </c>
      <c r="L1225" s="2">
        <v>2010</v>
      </c>
      <c r="M1225" s="2" t="s">
        <v>3059</v>
      </c>
      <c r="N1225" s="2" t="s">
        <v>3109</v>
      </c>
      <c r="O1225" s="19" t="str">
        <f t="shared" si="40"/>
        <v>400</v>
      </c>
      <c r="P1225">
        <f t="shared" si="41"/>
        <v>5079.9285451810902</v>
      </c>
    </row>
    <row r="1226" spans="1:16" ht="14.5" customHeight="1" x14ac:dyDescent="0.35">
      <c r="A1226" s="2" t="s">
        <v>238</v>
      </c>
      <c r="B1226" s="2" t="s">
        <v>239</v>
      </c>
      <c r="C1226" s="2" t="s">
        <v>1243</v>
      </c>
      <c r="D1226" s="2" t="s">
        <v>3169</v>
      </c>
      <c r="E1226" s="2" t="s">
        <v>3170</v>
      </c>
      <c r="F1226" s="3">
        <v>25791</v>
      </c>
      <c r="G1226" s="3">
        <v>30.895979838217958</v>
      </c>
      <c r="H1226" s="2" t="s">
        <v>3141</v>
      </c>
      <c r="I1226" s="2" t="s">
        <v>3155</v>
      </c>
      <c r="J1226" s="2" t="s">
        <v>3161</v>
      </c>
      <c r="K1226" s="2" t="s">
        <v>3162</v>
      </c>
      <c r="L1226" s="2">
        <v>2010</v>
      </c>
      <c r="M1226" s="2" t="s">
        <v>3059</v>
      </c>
      <c r="N1226" s="2" t="s">
        <v>3109</v>
      </c>
      <c r="O1226" s="19" t="str">
        <f t="shared" si="40"/>
        <v>400</v>
      </c>
      <c r="P1226">
        <f t="shared" si="41"/>
        <v>7968.3821600747933</v>
      </c>
    </row>
    <row r="1227" spans="1:16" ht="14.5" customHeight="1" x14ac:dyDescent="0.35">
      <c r="A1227" s="2" t="s">
        <v>241</v>
      </c>
      <c r="B1227" s="2" t="s">
        <v>242</v>
      </c>
      <c r="C1227" s="2" t="s">
        <v>1244</v>
      </c>
      <c r="D1227" s="2" t="s">
        <v>3169</v>
      </c>
      <c r="E1227" s="2" t="s">
        <v>3170</v>
      </c>
      <c r="F1227" s="3">
        <v>1240</v>
      </c>
      <c r="G1227" s="3">
        <v>100</v>
      </c>
      <c r="H1227" s="2" t="s">
        <v>3141</v>
      </c>
      <c r="I1227" s="2" t="s">
        <v>3155</v>
      </c>
      <c r="J1227" s="2" t="s">
        <v>3161</v>
      </c>
      <c r="K1227" s="2" t="s">
        <v>3162</v>
      </c>
      <c r="L1227" s="2">
        <v>2010</v>
      </c>
      <c r="M1227" s="2" t="s">
        <v>3061</v>
      </c>
      <c r="N1227" s="2" t="s">
        <v>3111</v>
      </c>
      <c r="O1227" s="19" t="str">
        <f t="shared" si="40"/>
        <v>400</v>
      </c>
      <c r="P1227">
        <f t="shared" si="41"/>
        <v>1240</v>
      </c>
    </row>
    <row r="1228" spans="1:16" ht="14.5" customHeight="1" x14ac:dyDescent="0.35">
      <c r="A1228" s="2" t="s">
        <v>244</v>
      </c>
      <c r="B1228" s="2" t="s">
        <v>245</v>
      </c>
      <c r="C1228" s="2" t="s">
        <v>1245</v>
      </c>
      <c r="D1228" s="2" t="s">
        <v>3169</v>
      </c>
      <c r="E1228" s="2" t="s">
        <v>3170</v>
      </c>
      <c r="F1228" s="3">
        <v>961</v>
      </c>
      <c r="G1228" s="3">
        <v>15</v>
      </c>
      <c r="H1228" s="2" t="s">
        <v>3135</v>
      </c>
      <c r="I1228" s="2" t="s">
        <v>3149</v>
      </c>
      <c r="J1228" s="2" t="s">
        <v>3161</v>
      </c>
      <c r="K1228" s="2" t="s">
        <v>3162</v>
      </c>
      <c r="L1228" s="2">
        <v>2010</v>
      </c>
      <c r="M1228" s="2" t="s">
        <v>3058</v>
      </c>
      <c r="N1228" s="2" t="s">
        <v>3108</v>
      </c>
      <c r="O1228" s="19" t="str">
        <f t="shared" si="40"/>
        <v>300</v>
      </c>
      <c r="P1228">
        <f t="shared" si="41"/>
        <v>144.15</v>
      </c>
    </row>
    <row r="1229" spans="1:16" ht="14.5" customHeight="1" x14ac:dyDescent="0.35">
      <c r="A1229" s="2" t="s">
        <v>247</v>
      </c>
      <c r="B1229" s="2" t="s">
        <v>248</v>
      </c>
      <c r="C1229" s="2" t="s">
        <v>1246</v>
      </c>
      <c r="D1229" s="2" t="s">
        <v>3169</v>
      </c>
      <c r="E1229" s="2" t="s">
        <v>3170</v>
      </c>
      <c r="F1229" s="3">
        <v>411</v>
      </c>
      <c r="G1229" s="3">
        <v>100</v>
      </c>
      <c r="H1229" s="2" t="s">
        <v>3139</v>
      </c>
      <c r="I1229" s="2" t="s">
        <v>3153</v>
      </c>
      <c r="J1229" s="2" t="s">
        <v>3161</v>
      </c>
      <c r="K1229" s="2" t="s">
        <v>3162</v>
      </c>
      <c r="L1229" s="2">
        <v>2010</v>
      </c>
      <c r="M1229" s="2" t="s">
        <v>3054</v>
      </c>
      <c r="N1229" s="2" t="s">
        <v>3104</v>
      </c>
      <c r="O1229" s="19" t="str">
        <f t="shared" si="40"/>
        <v>300</v>
      </c>
      <c r="P1229">
        <f t="shared" si="41"/>
        <v>411</v>
      </c>
    </row>
    <row r="1230" spans="1:16" ht="14.5" customHeight="1" x14ac:dyDescent="0.35">
      <c r="A1230" s="2" t="s">
        <v>252</v>
      </c>
      <c r="B1230" s="2" t="s">
        <v>253</v>
      </c>
      <c r="C1230" s="2" t="s">
        <v>1247</v>
      </c>
      <c r="D1230" s="2" t="s">
        <v>3169</v>
      </c>
      <c r="E1230" s="2" t="s">
        <v>3170</v>
      </c>
      <c r="F1230" s="3">
        <v>35</v>
      </c>
      <c r="G1230" s="3">
        <v>55</v>
      </c>
      <c r="H1230" s="2" t="s">
        <v>3139</v>
      </c>
      <c r="I1230" s="2" t="s">
        <v>3153</v>
      </c>
      <c r="J1230" s="2" t="s">
        <v>3161</v>
      </c>
      <c r="K1230" s="2" t="s">
        <v>3162</v>
      </c>
      <c r="L1230" s="2">
        <v>2010</v>
      </c>
      <c r="M1230" s="2" t="s">
        <v>3053</v>
      </c>
      <c r="N1230" s="2" t="s">
        <v>3103</v>
      </c>
      <c r="O1230" s="19" t="str">
        <f t="shared" si="40"/>
        <v>300</v>
      </c>
      <c r="P1230">
        <f t="shared" si="41"/>
        <v>19.25</v>
      </c>
    </row>
    <row r="1231" spans="1:16" ht="14.5" customHeight="1" x14ac:dyDescent="0.35">
      <c r="A1231" s="2" t="s">
        <v>255</v>
      </c>
      <c r="B1231" s="2" t="s">
        <v>256</v>
      </c>
      <c r="C1231" s="2" t="s">
        <v>1248</v>
      </c>
      <c r="D1231" s="2" t="s">
        <v>3169</v>
      </c>
      <c r="E1231" s="2" t="s">
        <v>3170</v>
      </c>
      <c r="F1231" s="3">
        <v>25710</v>
      </c>
      <c r="G1231" s="3">
        <v>100</v>
      </c>
      <c r="H1231" s="2" t="s">
        <v>3141</v>
      </c>
      <c r="I1231" s="2" t="s">
        <v>3155</v>
      </c>
      <c r="J1231" s="2" t="s">
        <v>3161</v>
      </c>
      <c r="K1231" s="2" t="s">
        <v>3162</v>
      </c>
      <c r="L1231" s="2">
        <v>2010</v>
      </c>
      <c r="M1231" s="2" t="s">
        <v>3061</v>
      </c>
      <c r="N1231" s="2" t="s">
        <v>3111</v>
      </c>
      <c r="O1231" s="19" t="str">
        <f t="shared" si="40"/>
        <v>400</v>
      </c>
      <c r="P1231">
        <f t="shared" si="41"/>
        <v>25710</v>
      </c>
    </row>
    <row r="1232" spans="1:16" ht="14.5" customHeight="1" x14ac:dyDescent="0.35">
      <c r="A1232" s="2" t="s">
        <v>258</v>
      </c>
      <c r="B1232" s="2" t="s">
        <v>259</v>
      </c>
      <c r="C1232" s="2" t="s">
        <v>1249</v>
      </c>
      <c r="D1232" s="2" t="s">
        <v>3169</v>
      </c>
      <c r="E1232" s="2" t="s">
        <v>3170</v>
      </c>
      <c r="F1232" s="3">
        <v>984</v>
      </c>
      <c r="G1232" s="3">
        <v>100</v>
      </c>
      <c r="H1232" s="2" t="s">
        <v>3134</v>
      </c>
      <c r="I1232" s="2" t="s">
        <v>3148</v>
      </c>
      <c r="J1232" s="2" t="s">
        <v>3161</v>
      </c>
      <c r="K1232" s="2" t="s">
        <v>3162</v>
      </c>
      <c r="L1232" s="2">
        <v>2010</v>
      </c>
      <c r="M1232" s="2" t="s">
        <v>3059</v>
      </c>
      <c r="N1232" s="2" t="s">
        <v>3109</v>
      </c>
      <c r="O1232" s="19" t="str">
        <f t="shared" si="40"/>
        <v>400</v>
      </c>
      <c r="P1232">
        <f t="shared" si="41"/>
        <v>984</v>
      </c>
    </row>
    <row r="1233" spans="1:16" ht="14.5" customHeight="1" x14ac:dyDescent="0.35">
      <c r="A1233" s="2" t="s">
        <v>261</v>
      </c>
      <c r="B1233" s="2" t="s">
        <v>262</v>
      </c>
      <c r="C1233" s="2" t="s">
        <v>1250</v>
      </c>
      <c r="D1233" s="2" t="s">
        <v>3169</v>
      </c>
      <c r="E1233" s="2" t="s">
        <v>3170</v>
      </c>
      <c r="F1233" s="3">
        <v>14775</v>
      </c>
      <c r="G1233" s="3">
        <v>100</v>
      </c>
      <c r="H1233" s="2" t="s">
        <v>3141</v>
      </c>
      <c r="I1233" s="2" t="s">
        <v>3155</v>
      </c>
      <c r="J1233" s="2" t="s">
        <v>3161</v>
      </c>
      <c r="K1233" s="2" t="s">
        <v>3162</v>
      </c>
      <c r="L1233" s="2">
        <v>2010</v>
      </c>
      <c r="M1233" s="2" t="s">
        <v>3064</v>
      </c>
      <c r="N1233" s="2" t="s">
        <v>3114</v>
      </c>
      <c r="O1233" s="19" t="str">
        <f t="shared" si="40"/>
        <v>500</v>
      </c>
      <c r="P1233">
        <f t="shared" si="41"/>
        <v>14775</v>
      </c>
    </row>
    <row r="1234" spans="1:16" ht="14.5" customHeight="1" x14ac:dyDescent="0.35">
      <c r="A1234" s="2" t="s">
        <v>264</v>
      </c>
      <c r="B1234" s="2" t="s">
        <v>265</v>
      </c>
      <c r="C1234" s="2" t="s">
        <v>1254</v>
      </c>
      <c r="D1234" s="2" t="s">
        <v>3169</v>
      </c>
      <c r="E1234" s="2" t="s">
        <v>3170</v>
      </c>
      <c r="F1234" s="3">
        <v>135</v>
      </c>
      <c r="G1234" s="3">
        <v>55</v>
      </c>
      <c r="H1234" s="2" t="s">
        <v>3129</v>
      </c>
      <c r="I1234" s="2" t="s">
        <v>3143</v>
      </c>
      <c r="J1234" s="2" t="s">
        <v>3161</v>
      </c>
      <c r="K1234" s="2" t="s">
        <v>3162</v>
      </c>
      <c r="L1234" s="2">
        <v>2010</v>
      </c>
      <c r="M1234" s="2" t="s">
        <v>3059</v>
      </c>
      <c r="N1234" s="2" t="s">
        <v>3109</v>
      </c>
      <c r="O1234" s="19" t="str">
        <f t="shared" si="40"/>
        <v>400</v>
      </c>
      <c r="P1234">
        <f t="shared" si="41"/>
        <v>74.25</v>
      </c>
    </row>
    <row r="1235" spans="1:16" ht="14.5" customHeight="1" x14ac:dyDescent="0.35">
      <c r="A1235" s="2" t="s">
        <v>270</v>
      </c>
      <c r="B1235" s="2" t="s">
        <v>271</v>
      </c>
      <c r="C1235" s="2" t="s">
        <v>1256</v>
      </c>
      <c r="D1235" s="2" t="s">
        <v>3169</v>
      </c>
      <c r="E1235" s="2" t="s">
        <v>3170</v>
      </c>
      <c r="F1235" s="3">
        <v>316</v>
      </c>
      <c r="G1235" s="3">
        <v>55</v>
      </c>
      <c r="H1235" s="2" t="s">
        <v>3129</v>
      </c>
      <c r="I1235" s="2" t="s">
        <v>3143</v>
      </c>
      <c r="J1235" s="2" t="s">
        <v>3161</v>
      </c>
      <c r="K1235" s="2" t="s">
        <v>3162</v>
      </c>
      <c r="L1235" s="2">
        <v>2010</v>
      </c>
      <c r="M1235" s="2" t="s">
        <v>3041</v>
      </c>
      <c r="N1235" s="2" t="s">
        <v>3095</v>
      </c>
      <c r="O1235" s="19" t="str">
        <f t="shared" si="40"/>
        <v>200</v>
      </c>
      <c r="P1235">
        <f t="shared" si="41"/>
        <v>173.8</v>
      </c>
    </row>
    <row r="1236" spans="1:16" ht="14.5" customHeight="1" x14ac:dyDescent="0.35">
      <c r="A1236" s="2" t="s">
        <v>273</v>
      </c>
      <c r="B1236" s="2" t="s">
        <v>274</v>
      </c>
      <c r="C1236" s="2" t="s">
        <v>1257</v>
      </c>
      <c r="D1236" s="2" t="s">
        <v>3169</v>
      </c>
      <c r="E1236" s="2" t="s">
        <v>3170</v>
      </c>
      <c r="F1236" s="3">
        <v>148</v>
      </c>
      <c r="G1236" s="3">
        <v>55</v>
      </c>
      <c r="H1236" s="2" t="s">
        <v>3129</v>
      </c>
      <c r="I1236" s="2" t="s">
        <v>3143</v>
      </c>
      <c r="J1236" s="2" t="s">
        <v>3161</v>
      </c>
      <c r="K1236" s="2" t="s">
        <v>3162</v>
      </c>
      <c r="L1236" s="2">
        <v>2010</v>
      </c>
      <c r="M1236" s="2" t="s">
        <v>3041</v>
      </c>
      <c r="N1236" s="2" t="s">
        <v>3095</v>
      </c>
      <c r="O1236" s="19" t="str">
        <f t="shared" si="40"/>
        <v>200</v>
      </c>
      <c r="P1236">
        <f t="shared" si="41"/>
        <v>81.400000000000006</v>
      </c>
    </row>
    <row r="1237" spans="1:16" ht="14.5" customHeight="1" x14ac:dyDescent="0.35">
      <c r="A1237" s="2" t="s">
        <v>1258</v>
      </c>
      <c r="B1237" s="2" t="s">
        <v>1259</v>
      </c>
      <c r="C1237" s="2" t="s">
        <v>1260</v>
      </c>
      <c r="D1237" s="2" t="s">
        <v>3169</v>
      </c>
      <c r="E1237" s="2" t="s">
        <v>3170</v>
      </c>
      <c r="F1237" s="3">
        <v>368</v>
      </c>
      <c r="G1237" s="3">
        <v>55</v>
      </c>
      <c r="H1237" s="2" t="s">
        <v>3138</v>
      </c>
      <c r="I1237" s="2" t="s">
        <v>3152</v>
      </c>
      <c r="J1237" s="2" t="s">
        <v>3161</v>
      </c>
      <c r="K1237" s="2" t="s">
        <v>3162</v>
      </c>
      <c r="L1237" s="2">
        <v>2010</v>
      </c>
      <c r="M1237" s="2" t="s">
        <v>3043</v>
      </c>
      <c r="N1237" s="2" t="s">
        <v>3097</v>
      </c>
      <c r="O1237" s="19" t="str">
        <f t="shared" si="40"/>
        <v>200</v>
      </c>
      <c r="P1237">
        <f t="shared" si="41"/>
        <v>202.4</v>
      </c>
    </row>
    <row r="1238" spans="1:16" ht="14.5" customHeight="1" x14ac:dyDescent="0.35">
      <c r="A1238" s="2" t="s">
        <v>1482</v>
      </c>
      <c r="B1238" s="2" t="s">
        <v>1483</v>
      </c>
      <c r="C1238" s="2" t="s">
        <v>1484</v>
      </c>
      <c r="D1238" s="2" t="s">
        <v>3169</v>
      </c>
      <c r="E1238" s="2" t="s">
        <v>3170</v>
      </c>
      <c r="F1238" s="3">
        <v>3000</v>
      </c>
      <c r="G1238" s="3">
        <v>55</v>
      </c>
      <c r="H1238" s="2" t="s">
        <v>3133</v>
      </c>
      <c r="I1238" s="2" t="s">
        <v>3147</v>
      </c>
      <c r="J1238" s="2" t="s">
        <v>3161</v>
      </c>
      <c r="K1238" s="2" t="s">
        <v>3162</v>
      </c>
      <c r="L1238" s="2">
        <v>2010</v>
      </c>
      <c r="M1238" s="2" t="s">
        <v>3045</v>
      </c>
      <c r="N1238" s="2" t="s">
        <v>3098</v>
      </c>
      <c r="O1238" s="19" t="str">
        <f t="shared" si="40"/>
        <v>200</v>
      </c>
      <c r="P1238">
        <f t="shared" si="41"/>
        <v>1650</v>
      </c>
    </row>
    <row r="1239" spans="1:16" ht="14.5" customHeight="1" x14ac:dyDescent="0.35">
      <c r="A1239" s="2" t="s">
        <v>279</v>
      </c>
      <c r="B1239" s="2" t="s">
        <v>280</v>
      </c>
      <c r="C1239" s="2" t="s">
        <v>1261</v>
      </c>
      <c r="D1239" s="2" t="s">
        <v>3169</v>
      </c>
      <c r="E1239" s="2" t="s">
        <v>3170</v>
      </c>
      <c r="F1239" s="3">
        <v>27740</v>
      </c>
      <c r="G1239" s="3">
        <v>100</v>
      </c>
      <c r="H1239" s="2" t="s">
        <v>3134</v>
      </c>
      <c r="I1239" s="2" t="s">
        <v>3148</v>
      </c>
      <c r="J1239" s="2" t="s">
        <v>3161</v>
      </c>
      <c r="K1239" s="2" t="s">
        <v>3162</v>
      </c>
      <c r="L1239" s="2">
        <v>2010</v>
      </c>
      <c r="M1239" s="2" t="s">
        <v>3074</v>
      </c>
      <c r="N1239" s="2" t="s">
        <v>3123</v>
      </c>
      <c r="O1239" s="19" t="str">
        <f t="shared" si="40"/>
        <v>600</v>
      </c>
      <c r="P1239">
        <f t="shared" si="41"/>
        <v>27740</v>
      </c>
    </row>
    <row r="1240" spans="1:16" ht="14.5" customHeight="1" x14ac:dyDescent="0.35">
      <c r="A1240" s="2" t="s">
        <v>282</v>
      </c>
      <c r="B1240" s="2" t="s">
        <v>283</v>
      </c>
      <c r="C1240" s="2" t="s">
        <v>1262</v>
      </c>
      <c r="D1240" s="2" t="s">
        <v>3169</v>
      </c>
      <c r="E1240" s="2" t="s">
        <v>3170</v>
      </c>
      <c r="F1240" s="3">
        <v>561</v>
      </c>
      <c r="G1240" s="3">
        <v>55</v>
      </c>
      <c r="H1240" s="2" t="s">
        <v>3138</v>
      </c>
      <c r="I1240" s="2" t="s">
        <v>3152</v>
      </c>
      <c r="J1240" s="2" t="s">
        <v>3161</v>
      </c>
      <c r="K1240" s="2" t="s">
        <v>3162</v>
      </c>
      <c r="L1240" s="2">
        <v>2010</v>
      </c>
      <c r="M1240" s="2" t="s">
        <v>3057</v>
      </c>
      <c r="N1240" s="2" t="s">
        <v>3107</v>
      </c>
      <c r="O1240" s="19" t="str">
        <f t="shared" si="40"/>
        <v>300</v>
      </c>
      <c r="P1240">
        <f t="shared" si="41"/>
        <v>308.55</v>
      </c>
    </row>
    <row r="1241" spans="1:16" ht="14.5" customHeight="1" x14ac:dyDescent="0.35">
      <c r="A1241" s="2" t="s">
        <v>285</v>
      </c>
      <c r="B1241" s="2" t="s">
        <v>286</v>
      </c>
      <c r="C1241" s="2" t="s">
        <v>1263</v>
      </c>
      <c r="D1241" s="2" t="s">
        <v>3169</v>
      </c>
      <c r="E1241" s="2" t="s">
        <v>3170</v>
      </c>
      <c r="F1241" s="3">
        <v>8363</v>
      </c>
      <c r="G1241" s="3">
        <v>55</v>
      </c>
      <c r="H1241" s="2" t="s">
        <v>3132</v>
      </c>
      <c r="I1241" s="2" t="s">
        <v>3146</v>
      </c>
      <c r="J1241" s="2" t="s">
        <v>3161</v>
      </c>
      <c r="K1241" s="2" t="s">
        <v>3162</v>
      </c>
      <c r="L1241" s="2">
        <v>2010</v>
      </c>
      <c r="M1241" s="2" t="s">
        <v>3057</v>
      </c>
      <c r="N1241" s="2" t="s">
        <v>3107</v>
      </c>
      <c r="O1241" s="19" t="str">
        <f t="shared" si="40"/>
        <v>300</v>
      </c>
      <c r="P1241">
        <f t="shared" si="41"/>
        <v>4599.6499999999996</v>
      </c>
    </row>
    <row r="1242" spans="1:16" ht="14.5" customHeight="1" x14ac:dyDescent="0.35">
      <c r="A1242" s="2" t="s">
        <v>1485</v>
      </c>
      <c r="B1242" s="2" t="s">
        <v>1486</v>
      </c>
      <c r="C1242" s="2" t="s">
        <v>1487</v>
      </c>
      <c r="D1242" s="2" t="s">
        <v>3169</v>
      </c>
      <c r="E1242" s="2" t="s">
        <v>3170</v>
      </c>
      <c r="F1242" s="3">
        <v>2000</v>
      </c>
      <c r="G1242" s="3">
        <v>55</v>
      </c>
      <c r="H1242" s="2" t="s">
        <v>3129</v>
      </c>
      <c r="I1242" s="2" t="s">
        <v>3143</v>
      </c>
      <c r="J1242" s="2" t="s">
        <v>3161</v>
      </c>
      <c r="K1242" s="2" t="s">
        <v>3162</v>
      </c>
      <c r="L1242" s="2">
        <v>2010</v>
      </c>
      <c r="M1242" s="2" t="s">
        <v>3059</v>
      </c>
      <c r="N1242" s="2" t="s">
        <v>3109</v>
      </c>
      <c r="O1242" s="19" t="str">
        <f t="shared" si="40"/>
        <v>400</v>
      </c>
      <c r="P1242">
        <f t="shared" si="41"/>
        <v>1100</v>
      </c>
    </row>
    <row r="1243" spans="1:16" ht="14.5" customHeight="1" x14ac:dyDescent="0.35">
      <c r="A1243" s="2" t="s">
        <v>288</v>
      </c>
      <c r="B1243" s="2" t="s">
        <v>289</v>
      </c>
      <c r="C1243" s="2" t="s">
        <v>1264</v>
      </c>
      <c r="D1243" s="2" t="s">
        <v>3169</v>
      </c>
      <c r="E1243" s="2" t="s">
        <v>3170</v>
      </c>
      <c r="F1243" s="3">
        <v>600</v>
      </c>
      <c r="G1243" s="3">
        <v>100</v>
      </c>
      <c r="H1243" s="2" t="s">
        <v>3131</v>
      </c>
      <c r="I1243" s="2" t="s">
        <v>3145</v>
      </c>
      <c r="J1243" s="2" t="s">
        <v>3161</v>
      </c>
      <c r="K1243" s="2" t="s">
        <v>3162</v>
      </c>
      <c r="L1243" s="2">
        <v>2010</v>
      </c>
      <c r="M1243" s="2" t="s">
        <v>3076</v>
      </c>
      <c r="N1243" s="2" t="s">
        <v>3124</v>
      </c>
      <c r="O1243" s="19" t="str">
        <f t="shared" si="40"/>
        <v>700</v>
      </c>
      <c r="P1243">
        <f t="shared" si="41"/>
        <v>600</v>
      </c>
    </row>
    <row r="1244" spans="1:16" ht="14.5" customHeight="1" x14ac:dyDescent="0.35">
      <c r="A1244" s="2" t="s">
        <v>291</v>
      </c>
      <c r="B1244" s="2" t="s">
        <v>292</v>
      </c>
      <c r="C1244" s="2" t="s">
        <v>1265</v>
      </c>
      <c r="D1244" s="2" t="s">
        <v>3169</v>
      </c>
      <c r="E1244" s="2" t="s">
        <v>3170</v>
      </c>
      <c r="F1244" s="3">
        <v>176</v>
      </c>
      <c r="G1244" s="3">
        <v>55</v>
      </c>
      <c r="H1244" s="2" t="s">
        <v>3131</v>
      </c>
      <c r="I1244" s="2" t="s">
        <v>3145</v>
      </c>
      <c r="J1244" s="2" t="s">
        <v>3161</v>
      </c>
      <c r="K1244" s="2" t="s">
        <v>3162</v>
      </c>
      <c r="L1244" s="2">
        <v>2010</v>
      </c>
      <c r="M1244" s="2" t="s">
        <v>3076</v>
      </c>
      <c r="N1244" s="2" t="s">
        <v>3124</v>
      </c>
      <c r="O1244" s="19" t="str">
        <f t="shared" si="40"/>
        <v>700</v>
      </c>
      <c r="P1244">
        <f t="shared" si="41"/>
        <v>96.8</v>
      </c>
    </row>
    <row r="1245" spans="1:16" ht="14.5" customHeight="1" x14ac:dyDescent="0.35">
      <c r="A1245" s="2" t="s">
        <v>295</v>
      </c>
      <c r="B1245" s="2" t="s">
        <v>296</v>
      </c>
      <c r="C1245" s="2" t="s">
        <v>1266</v>
      </c>
      <c r="D1245" s="2" t="s">
        <v>3169</v>
      </c>
      <c r="E1245" s="2" t="s">
        <v>3170</v>
      </c>
      <c r="F1245" s="3">
        <v>2472</v>
      </c>
      <c r="G1245" s="3">
        <v>5.6200824278756087</v>
      </c>
      <c r="H1245" s="2" t="s">
        <v>3129</v>
      </c>
      <c r="I1245" s="2" t="s">
        <v>3143</v>
      </c>
      <c r="J1245" s="2" t="s">
        <v>3161</v>
      </c>
      <c r="K1245" s="2" t="s">
        <v>3162</v>
      </c>
      <c r="L1245" s="2">
        <v>2010</v>
      </c>
      <c r="M1245" s="2" t="s">
        <v>3078</v>
      </c>
      <c r="N1245" s="2" t="s">
        <v>3126</v>
      </c>
      <c r="O1245" s="19" t="str">
        <f t="shared" si="40"/>
        <v>700</v>
      </c>
      <c r="P1245">
        <f t="shared" si="41"/>
        <v>138.92843761708505</v>
      </c>
    </row>
    <row r="1246" spans="1:16" ht="14.5" customHeight="1" x14ac:dyDescent="0.35">
      <c r="A1246" s="2" t="s">
        <v>295</v>
      </c>
      <c r="B1246" s="2" t="s">
        <v>296</v>
      </c>
      <c r="C1246" s="2" t="s">
        <v>1266</v>
      </c>
      <c r="D1246" s="2" t="s">
        <v>3169</v>
      </c>
      <c r="E1246" s="2" t="s">
        <v>3170</v>
      </c>
      <c r="F1246" s="3">
        <v>2472</v>
      </c>
      <c r="G1246" s="3">
        <v>5.5339078306481824</v>
      </c>
      <c r="H1246" s="2" t="s">
        <v>3130</v>
      </c>
      <c r="I1246" s="2" t="s">
        <v>3144</v>
      </c>
      <c r="J1246" s="2" t="s">
        <v>3161</v>
      </c>
      <c r="K1246" s="2" t="s">
        <v>3162</v>
      </c>
      <c r="L1246" s="2">
        <v>2010</v>
      </c>
      <c r="M1246" s="2" t="s">
        <v>3078</v>
      </c>
      <c r="N1246" s="2" t="s">
        <v>3126</v>
      </c>
      <c r="O1246" s="19" t="str">
        <f t="shared" si="40"/>
        <v>700</v>
      </c>
      <c r="P1246">
        <f t="shared" si="41"/>
        <v>136.79820157362306</v>
      </c>
    </row>
    <row r="1247" spans="1:16" ht="14.5" customHeight="1" x14ac:dyDescent="0.35">
      <c r="A1247" s="2" t="s">
        <v>295</v>
      </c>
      <c r="B1247" s="2" t="s">
        <v>296</v>
      </c>
      <c r="C1247" s="2" t="s">
        <v>1266</v>
      </c>
      <c r="D1247" s="2" t="s">
        <v>3169</v>
      </c>
      <c r="E1247" s="2" t="s">
        <v>3170</v>
      </c>
      <c r="F1247" s="3">
        <v>2472</v>
      </c>
      <c r="G1247" s="3">
        <v>4.8782315473960285</v>
      </c>
      <c r="H1247" s="2" t="s">
        <v>3132</v>
      </c>
      <c r="I1247" s="2" t="s">
        <v>3146</v>
      </c>
      <c r="J1247" s="2" t="s">
        <v>3161</v>
      </c>
      <c r="K1247" s="2" t="s">
        <v>3162</v>
      </c>
      <c r="L1247" s="2">
        <v>2010</v>
      </c>
      <c r="M1247" s="2" t="s">
        <v>3078</v>
      </c>
      <c r="N1247" s="2" t="s">
        <v>3126</v>
      </c>
      <c r="O1247" s="19" t="str">
        <f t="shared" si="40"/>
        <v>700</v>
      </c>
      <c r="P1247">
        <f t="shared" si="41"/>
        <v>120.58988385162982</v>
      </c>
    </row>
    <row r="1248" spans="1:16" ht="14.5" customHeight="1" x14ac:dyDescent="0.35">
      <c r="A1248" s="2" t="s">
        <v>295</v>
      </c>
      <c r="B1248" s="2" t="s">
        <v>296</v>
      </c>
      <c r="C1248" s="2" t="s">
        <v>1266</v>
      </c>
      <c r="D1248" s="2" t="s">
        <v>3169</v>
      </c>
      <c r="E1248" s="2" t="s">
        <v>3170</v>
      </c>
      <c r="F1248" s="3">
        <v>2472</v>
      </c>
      <c r="G1248" s="3">
        <v>5.3465717497189953</v>
      </c>
      <c r="H1248" s="2" t="s">
        <v>3133</v>
      </c>
      <c r="I1248" s="2" t="s">
        <v>3147</v>
      </c>
      <c r="J1248" s="2" t="s">
        <v>3161</v>
      </c>
      <c r="K1248" s="2" t="s">
        <v>3162</v>
      </c>
      <c r="L1248" s="2">
        <v>2010</v>
      </c>
      <c r="M1248" s="2" t="s">
        <v>3078</v>
      </c>
      <c r="N1248" s="2" t="s">
        <v>3126</v>
      </c>
      <c r="O1248" s="19" t="str">
        <f t="shared" si="40"/>
        <v>700</v>
      </c>
      <c r="P1248">
        <f t="shared" si="41"/>
        <v>132.16725365305356</v>
      </c>
    </row>
    <row r="1249" spans="1:16" ht="14.5" customHeight="1" x14ac:dyDescent="0.35">
      <c r="A1249" s="2" t="s">
        <v>295</v>
      </c>
      <c r="B1249" s="2" t="s">
        <v>296</v>
      </c>
      <c r="C1249" s="2" t="s">
        <v>1266</v>
      </c>
      <c r="D1249" s="2" t="s">
        <v>3169</v>
      </c>
      <c r="E1249" s="2" t="s">
        <v>3170</v>
      </c>
      <c r="F1249" s="3">
        <v>2472</v>
      </c>
      <c r="G1249" s="3">
        <v>10.153615586361934</v>
      </c>
      <c r="H1249" s="2" t="s">
        <v>3134</v>
      </c>
      <c r="I1249" s="2" t="s">
        <v>3148</v>
      </c>
      <c r="J1249" s="2" t="s">
        <v>3161</v>
      </c>
      <c r="K1249" s="2" t="s">
        <v>3162</v>
      </c>
      <c r="L1249" s="2">
        <v>2010</v>
      </c>
      <c r="M1249" s="2" t="s">
        <v>3078</v>
      </c>
      <c r="N1249" s="2" t="s">
        <v>3126</v>
      </c>
      <c r="O1249" s="19" t="str">
        <f t="shared" si="40"/>
        <v>700</v>
      </c>
      <c r="P1249">
        <f t="shared" si="41"/>
        <v>250.99737729486699</v>
      </c>
    </row>
    <row r="1250" spans="1:16" ht="14.5" customHeight="1" x14ac:dyDescent="0.35">
      <c r="A1250" s="2" t="s">
        <v>295</v>
      </c>
      <c r="B1250" s="2" t="s">
        <v>296</v>
      </c>
      <c r="C1250" s="2" t="s">
        <v>1266</v>
      </c>
      <c r="D1250" s="2" t="s">
        <v>3169</v>
      </c>
      <c r="E1250" s="2" t="s">
        <v>3170</v>
      </c>
      <c r="F1250" s="3">
        <v>2472</v>
      </c>
      <c r="G1250" s="3">
        <v>4.8782315473960285</v>
      </c>
      <c r="H1250" s="2" t="s">
        <v>3135</v>
      </c>
      <c r="I1250" s="2" t="s">
        <v>3149</v>
      </c>
      <c r="J1250" s="2" t="s">
        <v>3161</v>
      </c>
      <c r="K1250" s="2" t="s">
        <v>3162</v>
      </c>
      <c r="L1250" s="2">
        <v>2010</v>
      </c>
      <c r="M1250" s="2" t="s">
        <v>3078</v>
      </c>
      <c r="N1250" s="2" t="s">
        <v>3126</v>
      </c>
      <c r="O1250" s="19" t="str">
        <f t="shared" si="40"/>
        <v>700</v>
      </c>
      <c r="P1250">
        <f t="shared" si="41"/>
        <v>120.58988385162982</v>
      </c>
    </row>
    <row r="1251" spans="1:16" ht="14.5" customHeight="1" x14ac:dyDescent="0.35">
      <c r="A1251" s="2" t="s">
        <v>295</v>
      </c>
      <c r="B1251" s="2" t="s">
        <v>296</v>
      </c>
      <c r="C1251" s="2" t="s">
        <v>1266</v>
      </c>
      <c r="D1251" s="2" t="s">
        <v>3169</v>
      </c>
      <c r="E1251" s="2" t="s">
        <v>3170</v>
      </c>
      <c r="F1251" s="3">
        <v>2472</v>
      </c>
      <c r="G1251" s="3">
        <v>4.8782315473960285</v>
      </c>
      <c r="H1251" s="2" t="s">
        <v>3138</v>
      </c>
      <c r="I1251" s="2" t="s">
        <v>3152</v>
      </c>
      <c r="J1251" s="2" t="s">
        <v>3161</v>
      </c>
      <c r="K1251" s="2" t="s">
        <v>3162</v>
      </c>
      <c r="L1251" s="2">
        <v>2010</v>
      </c>
      <c r="M1251" s="2" t="s">
        <v>3078</v>
      </c>
      <c r="N1251" s="2" t="s">
        <v>3126</v>
      </c>
      <c r="O1251" s="19" t="str">
        <f t="shared" si="40"/>
        <v>700</v>
      </c>
      <c r="P1251">
        <f t="shared" si="41"/>
        <v>120.58988385162982</v>
      </c>
    </row>
    <row r="1252" spans="1:16" ht="14.5" customHeight="1" x14ac:dyDescent="0.35">
      <c r="A1252" s="2" t="s">
        <v>295</v>
      </c>
      <c r="B1252" s="2" t="s">
        <v>296</v>
      </c>
      <c r="C1252" s="2" t="s">
        <v>1266</v>
      </c>
      <c r="D1252" s="2" t="s">
        <v>3169</v>
      </c>
      <c r="E1252" s="2" t="s">
        <v>3170</v>
      </c>
      <c r="F1252" s="3">
        <v>2472</v>
      </c>
      <c r="G1252" s="3">
        <v>58.711127763207195</v>
      </c>
      <c r="H1252" s="2" t="s">
        <v>3141</v>
      </c>
      <c r="I1252" s="2" t="s">
        <v>3155</v>
      </c>
      <c r="J1252" s="2" t="s">
        <v>3161</v>
      </c>
      <c r="K1252" s="2" t="s">
        <v>3162</v>
      </c>
      <c r="L1252" s="2">
        <v>2010</v>
      </c>
      <c r="M1252" s="2" t="s">
        <v>3078</v>
      </c>
      <c r="N1252" s="2" t="s">
        <v>3126</v>
      </c>
      <c r="O1252" s="19" t="str">
        <f t="shared" si="40"/>
        <v>700</v>
      </c>
      <c r="P1252">
        <f t="shared" si="41"/>
        <v>1451.3390783064817</v>
      </c>
    </row>
    <row r="1253" spans="1:16" ht="14.5" customHeight="1" x14ac:dyDescent="0.35">
      <c r="A1253" s="2" t="s">
        <v>298</v>
      </c>
      <c r="B1253" s="2" t="s">
        <v>299</v>
      </c>
      <c r="C1253" s="2" t="s">
        <v>1267</v>
      </c>
      <c r="D1253" s="2" t="s">
        <v>3169</v>
      </c>
      <c r="E1253" s="2" t="s">
        <v>3170</v>
      </c>
      <c r="F1253" s="3">
        <v>969</v>
      </c>
      <c r="G1253" s="3">
        <v>55</v>
      </c>
      <c r="H1253" s="2" t="s">
        <v>3131</v>
      </c>
      <c r="I1253" s="2" t="s">
        <v>3145</v>
      </c>
      <c r="J1253" s="2" t="s">
        <v>3161</v>
      </c>
      <c r="K1253" s="2" t="s">
        <v>3162</v>
      </c>
      <c r="L1253" s="2">
        <v>2010</v>
      </c>
      <c r="M1253" s="2" t="s">
        <v>3076</v>
      </c>
      <c r="N1253" s="2" t="s">
        <v>3124</v>
      </c>
      <c r="O1253" s="19" t="str">
        <f t="shared" si="40"/>
        <v>700</v>
      </c>
      <c r="P1253">
        <f t="shared" si="41"/>
        <v>532.95000000000005</v>
      </c>
    </row>
    <row r="1254" spans="1:16" ht="14.5" customHeight="1" x14ac:dyDescent="0.35">
      <c r="A1254" s="2" t="s">
        <v>301</v>
      </c>
      <c r="B1254" s="2" t="s">
        <v>302</v>
      </c>
      <c r="C1254" s="2" t="s">
        <v>1268</v>
      </c>
      <c r="D1254" s="2" t="s">
        <v>3169</v>
      </c>
      <c r="E1254" s="2" t="s">
        <v>3170</v>
      </c>
      <c r="F1254" s="3">
        <v>103</v>
      </c>
      <c r="G1254" s="3">
        <v>55</v>
      </c>
      <c r="H1254" s="2" t="s">
        <v>3131</v>
      </c>
      <c r="I1254" s="2" t="s">
        <v>3145</v>
      </c>
      <c r="J1254" s="2" t="s">
        <v>3161</v>
      </c>
      <c r="K1254" s="2" t="s">
        <v>3162</v>
      </c>
      <c r="L1254" s="2">
        <v>2010</v>
      </c>
      <c r="M1254" s="2" t="s">
        <v>3076</v>
      </c>
      <c r="N1254" s="2" t="s">
        <v>3124</v>
      </c>
      <c r="O1254" s="19" t="str">
        <f t="shared" si="40"/>
        <v>700</v>
      </c>
      <c r="P1254">
        <f t="shared" si="41"/>
        <v>56.65</v>
      </c>
    </row>
    <row r="1255" spans="1:16" ht="14.5" customHeight="1" x14ac:dyDescent="0.35">
      <c r="A1255" s="2" t="s">
        <v>308</v>
      </c>
      <c r="B1255" s="2" t="s">
        <v>309</v>
      </c>
      <c r="C1255" s="2" t="s">
        <v>1269</v>
      </c>
      <c r="D1255" s="2" t="s">
        <v>3169</v>
      </c>
      <c r="E1255" s="2" t="s">
        <v>3170</v>
      </c>
      <c r="F1255" s="3">
        <v>3385</v>
      </c>
      <c r="G1255" s="3">
        <v>100</v>
      </c>
      <c r="H1255" s="2" t="s">
        <v>3131</v>
      </c>
      <c r="I1255" s="2" t="s">
        <v>3145</v>
      </c>
      <c r="J1255" s="2" t="s">
        <v>3161</v>
      </c>
      <c r="K1255" s="2" t="s">
        <v>3162</v>
      </c>
      <c r="L1255" s="2">
        <v>2010</v>
      </c>
      <c r="M1255" s="2" t="s">
        <v>3076</v>
      </c>
      <c r="N1255" s="2" t="s">
        <v>3124</v>
      </c>
      <c r="O1255" s="19" t="str">
        <f t="shared" si="40"/>
        <v>700</v>
      </c>
      <c r="P1255">
        <f t="shared" si="41"/>
        <v>3385</v>
      </c>
    </row>
    <row r="1256" spans="1:16" ht="14.5" customHeight="1" x14ac:dyDescent="0.35">
      <c r="A1256" s="2" t="s">
        <v>304</v>
      </c>
      <c r="B1256" s="2" t="s">
        <v>305</v>
      </c>
      <c r="C1256" s="2" t="s">
        <v>1270</v>
      </c>
      <c r="D1256" s="2" t="s">
        <v>3169</v>
      </c>
      <c r="E1256" s="2" t="s">
        <v>3170</v>
      </c>
      <c r="F1256" s="3">
        <v>696</v>
      </c>
      <c r="G1256" s="3">
        <v>100</v>
      </c>
      <c r="H1256" s="2" t="s">
        <v>3131</v>
      </c>
      <c r="I1256" s="2" t="s">
        <v>3145</v>
      </c>
      <c r="J1256" s="2" t="s">
        <v>3161</v>
      </c>
      <c r="K1256" s="2" t="s">
        <v>3162</v>
      </c>
      <c r="L1256" s="2">
        <v>2010</v>
      </c>
      <c r="M1256" s="2" t="s">
        <v>3076</v>
      </c>
      <c r="N1256" s="2" t="s">
        <v>3124</v>
      </c>
      <c r="O1256" s="19" t="str">
        <f t="shared" si="40"/>
        <v>700</v>
      </c>
      <c r="P1256">
        <f t="shared" si="41"/>
        <v>696</v>
      </c>
    </row>
    <row r="1257" spans="1:16" ht="14.5" customHeight="1" x14ac:dyDescent="0.35">
      <c r="A1257" s="2" t="s">
        <v>311</v>
      </c>
      <c r="B1257" s="2" t="s">
        <v>312</v>
      </c>
      <c r="C1257" s="2" t="s">
        <v>1271</v>
      </c>
      <c r="D1257" s="2" t="s">
        <v>3169</v>
      </c>
      <c r="E1257" s="2" t="s">
        <v>3170</v>
      </c>
      <c r="F1257" s="3">
        <v>159627</v>
      </c>
      <c r="G1257" s="3">
        <v>100</v>
      </c>
      <c r="H1257" s="2" t="s">
        <v>3131</v>
      </c>
      <c r="I1257" s="2" t="s">
        <v>3145</v>
      </c>
      <c r="J1257" s="2" t="s">
        <v>3161</v>
      </c>
      <c r="K1257" s="2" t="s">
        <v>3162</v>
      </c>
      <c r="L1257" s="2">
        <v>2010</v>
      </c>
      <c r="M1257" s="2" t="s">
        <v>3076</v>
      </c>
      <c r="N1257" s="2" t="s">
        <v>3124</v>
      </c>
      <c r="O1257" s="19" t="str">
        <f t="shared" si="40"/>
        <v>700</v>
      </c>
      <c r="P1257">
        <f t="shared" si="41"/>
        <v>159627</v>
      </c>
    </row>
    <row r="1258" spans="1:16" ht="14.5" customHeight="1" x14ac:dyDescent="0.35">
      <c r="A1258" s="2" t="s">
        <v>314</v>
      </c>
      <c r="B1258" s="2" t="s">
        <v>315</v>
      </c>
      <c r="C1258" s="2" t="s">
        <v>1272</v>
      </c>
      <c r="D1258" s="2" t="s">
        <v>3169</v>
      </c>
      <c r="E1258" s="2" t="s">
        <v>3170</v>
      </c>
      <c r="F1258" s="3">
        <v>5755</v>
      </c>
      <c r="G1258" s="3">
        <v>100</v>
      </c>
      <c r="H1258" s="2" t="s">
        <v>3131</v>
      </c>
      <c r="I1258" s="2" t="s">
        <v>3145</v>
      </c>
      <c r="J1258" s="2" t="s">
        <v>3161</v>
      </c>
      <c r="K1258" s="2" t="s">
        <v>3162</v>
      </c>
      <c r="L1258" s="2">
        <v>2010</v>
      </c>
      <c r="M1258" s="2" t="s">
        <v>3076</v>
      </c>
      <c r="N1258" s="2" t="s">
        <v>3124</v>
      </c>
      <c r="O1258" s="19" t="str">
        <f t="shared" si="40"/>
        <v>700</v>
      </c>
      <c r="P1258">
        <f t="shared" si="41"/>
        <v>5755</v>
      </c>
    </row>
    <row r="1259" spans="1:16" ht="14.5" customHeight="1" x14ac:dyDescent="0.35">
      <c r="A1259" s="2" t="s">
        <v>317</v>
      </c>
      <c r="B1259" s="2" t="s">
        <v>318</v>
      </c>
      <c r="C1259" s="2" t="s">
        <v>1273</v>
      </c>
      <c r="D1259" s="2" t="s">
        <v>3169</v>
      </c>
      <c r="E1259" s="2" t="s">
        <v>3170</v>
      </c>
      <c r="F1259" s="3">
        <v>2812</v>
      </c>
      <c r="G1259" s="3">
        <v>100</v>
      </c>
      <c r="H1259" s="2" t="s">
        <v>3132</v>
      </c>
      <c r="I1259" s="2" t="s">
        <v>3146</v>
      </c>
      <c r="J1259" s="2" t="s">
        <v>3161</v>
      </c>
      <c r="K1259" s="2" t="s">
        <v>3162</v>
      </c>
      <c r="L1259" s="2">
        <v>2010</v>
      </c>
      <c r="M1259" s="2" t="s">
        <v>3077</v>
      </c>
      <c r="N1259" s="2" t="s">
        <v>3125</v>
      </c>
      <c r="O1259" s="19" t="str">
        <f t="shared" si="40"/>
        <v>700</v>
      </c>
      <c r="P1259">
        <f t="shared" si="41"/>
        <v>2812</v>
      </c>
    </row>
    <row r="1260" spans="1:16" ht="14.5" customHeight="1" x14ac:dyDescent="0.35">
      <c r="A1260" s="2" t="s">
        <v>320</v>
      </c>
      <c r="B1260" s="2" t="s">
        <v>321</v>
      </c>
      <c r="C1260" s="2" t="s">
        <v>1274</v>
      </c>
      <c r="D1260" s="2" t="s">
        <v>3169</v>
      </c>
      <c r="E1260" s="2" t="s">
        <v>3170</v>
      </c>
      <c r="F1260" s="3">
        <v>552</v>
      </c>
      <c r="G1260" s="3">
        <v>55</v>
      </c>
      <c r="H1260" s="2" t="s">
        <v>3134</v>
      </c>
      <c r="I1260" s="2" t="s">
        <v>3148</v>
      </c>
      <c r="J1260" s="2" t="s">
        <v>3161</v>
      </c>
      <c r="K1260" s="2" t="s">
        <v>3162</v>
      </c>
      <c r="L1260" s="2">
        <v>2010</v>
      </c>
      <c r="M1260" s="2" t="s">
        <v>3077</v>
      </c>
      <c r="N1260" s="2" t="s">
        <v>3125</v>
      </c>
      <c r="O1260" s="19" t="str">
        <f t="shared" si="40"/>
        <v>700</v>
      </c>
      <c r="P1260">
        <f t="shared" si="41"/>
        <v>303.60000000000002</v>
      </c>
    </row>
    <row r="1261" spans="1:16" ht="14.5" customHeight="1" x14ac:dyDescent="0.35">
      <c r="A1261" s="2" t="s">
        <v>323</v>
      </c>
      <c r="B1261" s="2" t="s">
        <v>324</v>
      </c>
      <c r="C1261" s="2" t="s">
        <v>1275</v>
      </c>
      <c r="D1261" s="2" t="s">
        <v>3169</v>
      </c>
      <c r="E1261" s="2" t="s">
        <v>3170</v>
      </c>
      <c r="F1261" s="3">
        <v>17171</v>
      </c>
      <c r="G1261" s="3">
        <v>43.022761114656454</v>
      </c>
      <c r="H1261" s="2" t="s">
        <v>3129</v>
      </c>
      <c r="I1261" s="2" t="s">
        <v>3143</v>
      </c>
      <c r="J1261" s="2" t="s">
        <v>3161</v>
      </c>
      <c r="K1261" s="2" t="s">
        <v>3162</v>
      </c>
      <c r="L1261" s="2">
        <v>2010</v>
      </c>
      <c r="M1261" s="2" t="s">
        <v>3077</v>
      </c>
      <c r="N1261" s="2" t="s">
        <v>3125</v>
      </c>
      <c r="O1261" s="19" t="str">
        <f t="shared" si="40"/>
        <v>700</v>
      </c>
      <c r="P1261">
        <f t="shared" si="41"/>
        <v>7387.4383109976598</v>
      </c>
    </row>
    <row r="1262" spans="1:16" ht="14.5" customHeight="1" x14ac:dyDescent="0.35">
      <c r="A1262" s="2" t="s">
        <v>323</v>
      </c>
      <c r="B1262" s="2" t="s">
        <v>324</v>
      </c>
      <c r="C1262" s="2" t="s">
        <v>1275</v>
      </c>
      <c r="D1262" s="2" t="s">
        <v>3169</v>
      </c>
      <c r="E1262" s="2" t="s">
        <v>3170</v>
      </c>
      <c r="F1262" s="3">
        <v>17171</v>
      </c>
      <c r="G1262" s="3">
        <v>0.84556477345245695</v>
      </c>
      <c r="H1262" s="2" t="s">
        <v>3130</v>
      </c>
      <c r="I1262" s="2" t="s">
        <v>3144</v>
      </c>
      <c r="J1262" s="2" t="s">
        <v>3161</v>
      </c>
      <c r="K1262" s="2" t="s">
        <v>3162</v>
      </c>
      <c r="L1262" s="2">
        <v>2010</v>
      </c>
      <c r="M1262" s="2" t="s">
        <v>3077</v>
      </c>
      <c r="N1262" s="2" t="s">
        <v>3125</v>
      </c>
      <c r="O1262" s="19" t="str">
        <f t="shared" si="40"/>
        <v>700</v>
      </c>
      <c r="P1262">
        <f t="shared" si="41"/>
        <v>145.19192724952137</v>
      </c>
    </row>
    <row r="1263" spans="1:16" ht="14.5" customHeight="1" x14ac:dyDescent="0.35">
      <c r="A1263" s="2" t="s">
        <v>323</v>
      </c>
      <c r="B1263" s="2" t="s">
        <v>324</v>
      </c>
      <c r="C1263" s="2" t="s">
        <v>1275</v>
      </c>
      <c r="D1263" s="2" t="s">
        <v>3169</v>
      </c>
      <c r="E1263" s="2" t="s">
        <v>3170</v>
      </c>
      <c r="F1263" s="3">
        <v>17171</v>
      </c>
      <c r="G1263" s="3">
        <v>21.543288661986811</v>
      </c>
      <c r="H1263" s="2" t="s">
        <v>3131</v>
      </c>
      <c r="I1263" s="2" t="s">
        <v>3145</v>
      </c>
      <c r="J1263" s="2" t="s">
        <v>3161</v>
      </c>
      <c r="K1263" s="2" t="s">
        <v>3162</v>
      </c>
      <c r="L1263" s="2">
        <v>2010</v>
      </c>
      <c r="M1263" s="2" t="s">
        <v>3077</v>
      </c>
      <c r="N1263" s="2" t="s">
        <v>3125</v>
      </c>
      <c r="O1263" s="19" t="str">
        <f t="shared" si="40"/>
        <v>700</v>
      </c>
      <c r="P1263">
        <f t="shared" si="41"/>
        <v>3699.1980961497552</v>
      </c>
    </row>
    <row r="1264" spans="1:16" ht="14.5" customHeight="1" x14ac:dyDescent="0.35">
      <c r="A1264" s="2" t="s">
        <v>323</v>
      </c>
      <c r="B1264" s="2" t="s">
        <v>324</v>
      </c>
      <c r="C1264" s="2" t="s">
        <v>1275</v>
      </c>
      <c r="D1264" s="2" t="s">
        <v>3169</v>
      </c>
      <c r="E1264" s="2" t="s">
        <v>3170</v>
      </c>
      <c r="F1264" s="3">
        <v>17171</v>
      </c>
      <c r="G1264" s="3">
        <v>34.588385449904273</v>
      </c>
      <c r="H1264" s="2" t="s">
        <v>3141</v>
      </c>
      <c r="I1264" s="2" t="s">
        <v>3155</v>
      </c>
      <c r="J1264" s="2" t="s">
        <v>3161</v>
      </c>
      <c r="K1264" s="2" t="s">
        <v>3162</v>
      </c>
      <c r="L1264" s="2">
        <v>2010</v>
      </c>
      <c r="M1264" s="2" t="s">
        <v>3077</v>
      </c>
      <c r="N1264" s="2" t="s">
        <v>3125</v>
      </c>
      <c r="O1264" s="19" t="str">
        <f t="shared" si="40"/>
        <v>700</v>
      </c>
      <c r="P1264">
        <f t="shared" si="41"/>
        <v>5939.1716656030621</v>
      </c>
    </row>
    <row r="1265" spans="1:16" ht="14.5" customHeight="1" x14ac:dyDescent="0.35">
      <c r="A1265" s="2" t="s">
        <v>326</v>
      </c>
      <c r="B1265" s="2" t="s">
        <v>327</v>
      </c>
      <c r="C1265" s="2" t="s">
        <v>1276</v>
      </c>
      <c r="D1265" s="2" t="s">
        <v>3169</v>
      </c>
      <c r="E1265" s="2" t="s">
        <v>3170</v>
      </c>
      <c r="F1265" s="3">
        <v>322</v>
      </c>
      <c r="G1265" s="3">
        <v>100</v>
      </c>
      <c r="H1265" s="2" t="s">
        <v>3138</v>
      </c>
      <c r="I1265" s="2" t="s">
        <v>3152</v>
      </c>
      <c r="J1265" s="2" t="s">
        <v>3161</v>
      </c>
      <c r="K1265" s="2" t="s">
        <v>3162</v>
      </c>
      <c r="L1265" s="2">
        <v>2010</v>
      </c>
      <c r="M1265" s="2" t="s">
        <v>3077</v>
      </c>
      <c r="N1265" s="2" t="s">
        <v>3125</v>
      </c>
      <c r="O1265" s="19" t="str">
        <f t="shared" si="40"/>
        <v>700</v>
      </c>
      <c r="P1265">
        <f t="shared" si="41"/>
        <v>322</v>
      </c>
    </row>
    <row r="1266" spans="1:16" ht="14.5" customHeight="1" x14ac:dyDescent="0.35">
      <c r="A1266" s="2" t="s">
        <v>329</v>
      </c>
      <c r="B1266" s="2" t="s">
        <v>330</v>
      </c>
      <c r="C1266" s="2" t="s">
        <v>1277</v>
      </c>
      <c r="D1266" s="2" t="s">
        <v>3169</v>
      </c>
      <c r="E1266" s="2" t="s">
        <v>3170</v>
      </c>
      <c r="F1266" s="3">
        <v>379</v>
      </c>
      <c r="G1266" s="3">
        <v>100</v>
      </c>
      <c r="H1266" s="2" t="s">
        <v>3138</v>
      </c>
      <c r="I1266" s="2" t="s">
        <v>3152</v>
      </c>
      <c r="J1266" s="2" t="s">
        <v>3161</v>
      </c>
      <c r="K1266" s="2" t="s">
        <v>3162</v>
      </c>
      <c r="L1266" s="2">
        <v>2010</v>
      </c>
      <c r="M1266" s="2" t="s">
        <v>3077</v>
      </c>
      <c r="N1266" s="2" t="s">
        <v>3125</v>
      </c>
      <c r="O1266" s="19" t="str">
        <f t="shared" si="40"/>
        <v>700</v>
      </c>
      <c r="P1266">
        <f t="shared" si="41"/>
        <v>379</v>
      </c>
    </row>
    <row r="1267" spans="1:16" ht="14.5" customHeight="1" x14ac:dyDescent="0.35">
      <c r="A1267" s="2" t="s">
        <v>332</v>
      </c>
      <c r="B1267" s="2" t="s">
        <v>333</v>
      </c>
      <c r="C1267" s="2" t="s">
        <v>1278</v>
      </c>
      <c r="D1267" s="2" t="s">
        <v>3169</v>
      </c>
      <c r="E1267" s="2" t="s">
        <v>3170</v>
      </c>
      <c r="F1267" s="3">
        <v>45982</v>
      </c>
      <c r="G1267" s="3">
        <v>15.58590819712148</v>
      </c>
      <c r="H1267" s="2" t="s">
        <v>3131</v>
      </c>
      <c r="I1267" s="2" t="s">
        <v>3145</v>
      </c>
      <c r="J1267" s="2" t="s">
        <v>3161</v>
      </c>
      <c r="K1267" s="2" t="s">
        <v>3162</v>
      </c>
      <c r="L1267" s="2">
        <v>2010</v>
      </c>
      <c r="M1267" s="2" t="s">
        <v>3041</v>
      </c>
      <c r="N1267" s="2" t="s">
        <v>3095</v>
      </c>
      <c r="O1267" s="19" t="str">
        <f t="shared" si="40"/>
        <v>200</v>
      </c>
      <c r="P1267">
        <f t="shared" si="41"/>
        <v>7166.7123072003997</v>
      </c>
    </row>
    <row r="1268" spans="1:16" ht="14.5" customHeight="1" x14ac:dyDescent="0.35">
      <c r="A1268" s="2" t="s">
        <v>332</v>
      </c>
      <c r="B1268" s="2" t="s">
        <v>333</v>
      </c>
      <c r="C1268" s="2" t="s">
        <v>1278</v>
      </c>
      <c r="D1268" s="2" t="s">
        <v>3169</v>
      </c>
      <c r="E1268" s="2" t="s">
        <v>3170</v>
      </c>
      <c r="F1268" s="3">
        <v>45982</v>
      </c>
      <c r="G1268" s="3">
        <v>20.711525220114005</v>
      </c>
      <c r="H1268" s="2" t="s">
        <v>3138</v>
      </c>
      <c r="I1268" s="2" t="s">
        <v>3152</v>
      </c>
      <c r="J1268" s="2" t="s">
        <v>3161</v>
      </c>
      <c r="K1268" s="2" t="s">
        <v>3162</v>
      </c>
      <c r="L1268" s="2">
        <v>2010</v>
      </c>
      <c r="M1268" s="2" t="s">
        <v>3041</v>
      </c>
      <c r="N1268" s="2" t="s">
        <v>3095</v>
      </c>
      <c r="O1268" s="19" t="str">
        <f t="shared" si="40"/>
        <v>200</v>
      </c>
      <c r="P1268">
        <f t="shared" si="41"/>
        <v>9523.5735267128221</v>
      </c>
    </row>
    <row r="1269" spans="1:16" ht="14.5" customHeight="1" x14ac:dyDescent="0.35">
      <c r="A1269" s="2" t="s">
        <v>332</v>
      </c>
      <c r="B1269" s="2" t="s">
        <v>333</v>
      </c>
      <c r="C1269" s="2" t="s">
        <v>1278</v>
      </c>
      <c r="D1269" s="2" t="s">
        <v>3169</v>
      </c>
      <c r="E1269" s="2" t="s">
        <v>3170</v>
      </c>
      <c r="F1269" s="3">
        <v>45982</v>
      </c>
      <c r="G1269" s="3">
        <v>0.71753147094513381</v>
      </c>
      <c r="H1269" s="2" t="s">
        <v>3139</v>
      </c>
      <c r="I1269" s="2" t="s">
        <v>3153</v>
      </c>
      <c r="J1269" s="2" t="s">
        <v>3161</v>
      </c>
      <c r="K1269" s="2" t="s">
        <v>3162</v>
      </c>
      <c r="L1269" s="2">
        <v>2010</v>
      </c>
      <c r="M1269" s="2" t="s">
        <v>3041</v>
      </c>
      <c r="N1269" s="2" t="s">
        <v>3095</v>
      </c>
      <c r="O1269" s="19" t="str">
        <f t="shared" si="40"/>
        <v>200</v>
      </c>
      <c r="P1269">
        <f t="shared" si="41"/>
        <v>329.93532096999144</v>
      </c>
    </row>
    <row r="1270" spans="1:16" ht="14.5" customHeight="1" x14ac:dyDescent="0.35">
      <c r="A1270" s="2" t="s">
        <v>332</v>
      </c>
      <c r="B1270" s="2" t="s">
        <v>333</v>
      </c>
      <c r="C1270" s="2" t="s">
        <v>1278</v>
      </c>
      <c r="D1270" s="2" t="s">
        <v>3169</v>
      </c>
      <c r="E1270" s="2" t="s">
        <v>3170</v>
      </c>
      <c r="F1270" s="3">
        <v>45982</v>
      </c>
      <c r="G1270" s="3">
        <v>17.985035111819389</v>
      </c>
      <c r="H1270" s="2" t="s">
        <v>3141</v>
      </c>
      <c r="I1270" s="2" t="s">
        <v>3155</v>
      </c>
      <c r="J1270" s="2" t="s">
        <v>3161</v>
      </c>
      <c r="K1270" s="2" t="s">
        <v>3162</v>
      </c>
      <c r="L1270" s="2">
        <v>2010</v>
      </c>
      <c r="M1270" s="2" t="s">
        <v>3041</v>
      </c>
      <c r="N1270" s="2" t="s">
        <v>3095</v>
      </c>
      <c r="O1270" s="19" t="str">
        <f t="shared" si="40"/>
        <v>200</v>
      </c>
      <c r="P1270">
        <f t="shared" si="41"/>
        <v>8269.8788451167911</v>
      </c>
    </row>
    <row r="1271" spans="1:16" ht="14.5" customHeight="1" x14ac:dyDescent="0.35">
      <c r="A1271" s="2" t="s">
        <v>198</v>
      </c>
      <c r="B1271" s="2" t="s">
        <v>335</v>
      </c>
      <c r="C1271" s="2" t="s">
        <v>1279</v>
      </c>
      <c r="D1271" s="2" t="s">
        <v>3169</v>
      </c>
      <c r="E1271" s="2" t="s">
        <v>3170</v>
      </c>
      <c r="F1271" s="3">
        <v>18379</v>
      </c>
      <c r="G1271" s="3">
        <v>15.58590819712148</v>
      </c>
      <c r="H1271" s="2" t="s">
        <v>3131</v>
      </c>
      <c r="I1271" s="2" t="s">
        <v>3145</v>
      </c>
      <c r="J1271" s="2" t="s">
        <v>3161</v>
      </c>
      <c r="K1271" s="2" t="s">
        <v>3162</v>
      </c>
      <c r="L1271" s="2">
        <v>2010</v>
      </c>
      <c r="M1271" s="2" t="s">
        <v>3041</v>
      </c>
      <c r="N1271" s="2" t="s">
        <v>3095</v>
      </c>
      <c r="O1271" s="19" t="str">
        <f t="shared" si="40"/>
        <v>200</v>
      </c>
      <c r="P1271">
        <f t="shared" si="41"/>
        <v>2864.534067548957</v>
      </c>
    </row>
    <row r="1272" spans="1:16" ht="14.5" customHeight="1" x14ac:dyDescent="0.35">
      <c r="A1272" s="2" t="s">
        <v>198</v>
      </c>
      <c r="B1272" s="2" t="s">
        <v>335</v>
      </c>
      <c r="C1272" s="2" t="s">
        <v>1279</v>
      </c>
      <c r="D1272" s="2" t="s">
        <v>3169</v>
      </c>
      <c r="E1272" s="2" t="s">
        <v>3170</v>
      </c>
      <c r="F1272" s="3">
        <v>18379</v>
      </c>
      <c r="G1272" s="3">
        <v>20.711525220114005</v>
      </c>
      <c r="H1272" s="2" t="s">
        <v>3138</v>
      </c>
      <c r="I1272" s="2" t="s">
        <v>3152</v>
      </c>
      <c r="J1272" s="2" t="s">
        <v>3161</v>
      </c>
      <c r="K1272" s="2" t="s">
        <v>3162</v>
      </c>
      <c r="L1272" s="2">
        <v>2010</v>
      </c>
      <c r="M1272" s="2" t="s">
        <v>3041</v>
      </c>
      <c r="N1272" s="2" t="s">
        <v>3095</v>
      </c>
      <c r="O1272" s="19" t="str">
        <f t="shared" si="40"/>
        <v>200</v>
      </c>
      <c r="P1272">
        <f t="shared" si="41"/>
        <v>3806.5712202047525</v>
      </c>
    </row>
    <row r="1273" spans="1:16" ht="14.5" customHeight="1" x14ac:dyDescent="0.35">
      <c r="A1273" s="2" t="s">
        <v>198</v>
      </c>
      <c r="B1273" s="2" t="s">
        <v>335</v>
      </c>
      <c r="C1273" s="2" t="s">
        <v>1279</v>
      </c>
      <c r="D1273" s="2" t="s">
        <v>3169</v>
      </c>
      <c r="E1273" s="2" t="s">
        <v>3170</v>
      </c>
      <c r="F1273" s="3">
        <v>18379</v>
      </c>
      <c r="G1273" s="3">
        <v>0.71753147094513381</v>
      </c>
      <c r="H1273" s="2" t="s">
        <v>3139</v>
      </c>
      <c r="I1273" s="2" t="s">
        <v>3153</v>
      </c>
      <c r="J1273" s="2" t="s">
        <v>3161</v>
      </c>
      <c r="K1273" s="2" t="s">
        <v>3162</v>
      </c>
      <c r="L1273" s="2">
        <v>2010</v>
      </c>
      <c r="M1273" s="2" t="s">
        <v>3041</v>
      </c>
      <c r="N1273" s="2" t="s">
        <v>3095</v>
      </c>
      <c r="O1273" s="19" t="str">
        <f t="shared" si="40"/>
        <v>200</v>
      </c>
      <c r="P1273">
        <f t="shared" si="41"/>
        <v>131.87510904500613</v>
      </c>
    </row>
    <row r="1274" spans="1:16" ht="14.5" customHeight="1" x14ac:dyDescent="0.35">
      <c r="A1274" s="2" t="s">
        <v>198</v>
      </c>
      <c r="B1274" s="2" t="s">
        <v>335</v>
      </c>
      <c r="C1274" s="2" t="s">
        <v>1279</v>
      </c>
      <c r="D1274" s="2" t="s">
        <v>3169</v>
      </c>
      <c r="E1274" s="2" t="s">
        <v>3170</v>
      </c>
      <c r="F1274" s="3">
        <v>18379</v>
      </c>
      <c r="G1274" s="3">
        <v>17.985035111819389</v>
      </c>
      <c r="H1274" s="2" t="s">
        <v>3141</v>
      </c>
      <c r="I1274" s="2" t="s">
        <v>3155</v>
      </c>
      <c r="J1274" s="2" t="s">
        <v>3161</v>
      </c>
      <c r="K1274" s="2" t="s">
        <v>3162</v>
      </c>
      <c r="L1274" s="2">
        <v>2010</v>
      </c>
      <c r="M1274" s="2" t="s">
        <v>3041</v>
      </c>
      <c r="N1274" s="2" t="s">
        <v>3095</v>
      </c>
      <c r="O1274" s="19" t="str">
        <f t="shared" si="40"/>
        <v>200</v>
      </c>
      <c r="P1274">
        <f t="shared" si="41"/>
        <v>3305.4696032012853</v>
      </c>
    </row>
    <row r="1275" spans="1:16" ht="14.5" customHeight="1" x14ac:dyDescent="0.35">
      <c r="A1275" s="2" t="s">
        <v>337</v>
      </c>
      <c r="B1275" s="2" t="s">
        <v>338</v>
      </c>
      <c r="C1275" s="2" t="s">
        <v>1280</v>
      </c>
      <c r="D1275" s="2" t="s">
        <v>3169</v>
      </c>
      <c r="E1275" s="2" t="s">
        <v>3170</v>
      </c>
      <c r="F1275" s="3">
        <v>7252</v>
      </c>
      <c r="G1275" s="3">
        <v>55</v>
      </c>
      <c r="H1275" s="2" t="s">
        <v>3138</v>
      </c>
      <c r="I1275" s="2" t="s">
        <v>3152</v>
      </c>
      <c r="J1275" s="2" t="s">
        <v>3161</v>
      </c>
      <c r="K1275" s="2" t="s">
        <v>3162</v>
      </c>
      <c r="L1275" s="2">
        <v>2010</v>
      </c>
      <c r="M1275" s="2" t="s">
        <v>3041</v>
      </c>
      <c r="N1275" s="2" t="s">
        <v>3095</v>
      </c>
      <c r="O1275" s="19" t="str">
        <f t="shared" si="40"/>
        <v>200</v>
      </c>
      <c r="P1275">
        <f t="shared" si="41"/>
        <v>3988.6</v>
      </c>
    </row>
    <row r="1276" spans="1:16" ht="14.5" customHeight="1" x14ac:dyDescent="0.35">
      <c r="A1276" s="2" t="s">
        <v>340</v>
      </c>
      <c r="B1276" s="2" t="s">
        <v>341</v>
      </c>
      <c r="C1276" s="2" t="s">
        <v>1281</v>
      </c>
      <c r="D1276" s="2" t="s">
        <v>3169</v>
      </c>
      <c r="E1276" s="2" t="s">
        <v>3170</v>
      </c>
      <c r="F1276" s="3">
        <v>5410</v>
      </c>
      <c r="G1276" s="3">
        <v>55</v>
      </c>
      <c r="H1276" s="2" t="s">
        <v>3138</v>
      </c>
      <c r="I1276" s="2" t="s">
        <v>3152</v>
      </c>
      <c r="J1276" s="2" t="s">
        <v>3161</v>
      </c>
      <c r="K1276" s="2" t="s">
        <v>3162</v>
      </c>
      <c r="L1276" s="2">
        <v>2010</v>
      </c>
      <c r="M1276" s="2" t="s">
        <v>3041</v>
      </c>
      <c r="N1276" s="2" t="s">
        <v>3095</v>
      </c>
      <c r="O1276" s="19" t="str">
        <f t="shared" si="40"/>
        <v>200</v>
      </c>
      <c r="P1276">
        <f t="shared" si="41"/>
        <v>2975.5</v>
      </c>
    </row>
    <row r="1277" spans="1:16" ht="14.5" customHeight="1" x14ac:dyDescent="0.35">
      <c r="A1277" s="2" t="s">
        <v>343</v>
      </c>
      <c r="B1277" s="2" t="s">
        <v>344</v>
      </c>
      <c r="C1277" s="2" t="s">
        <v>1282</v>
      </c>
      <c r="D1277" s="2" t="s">
        <v>3169</v>
      </c>
      <c r="E1277" s="2" t="s">
        <v>3170</v>
      </c>
      <c r="F1277" s="3">
        <v>1549</v>
      </c>
      <c r="G1277" s="3">
        <v>55</v>
      </c>
      <c r="H1277" s="2" t="s">
        <v>3139</v>
      </c>
      <c r="I1277" s="2" t="s">
        <v>3153</v>
      </c>
      <c r="J1277" s="2" t="s">
        <v>3161</v>
      </c>
      <c r="K1277" s="2" t="s">
        <v>3162</v>
      </c>
      <c r="L1277" s="2">
        <v>2010</v>
      </c>
      <c r="M1277" s="2" t="s">
        <v>3041</v>
      </c>
      <c r="N1277" s="2" t="s">
        <v>3095</v>
      </c>
      <c r="O1277" s="19" t="str">
        <f t="shared" si="40"/>
        <v>200</v>
      </c>
      <c r="P1277">
        <f t="shared" si="41"/>
        <v>851.95</v>
      </c>
    </row>
    <row r="1278" spans="1:16" ht="14.5" customHeight="1" x14ac:dyDescent="0.35">
      <c r="A1278" s="2" t="s">
        <v>346</v>
      </c>
      <c r="B1278" s="2" t="s">
        <v>347</v>
      </c>
      <c r="C1278" s="2" t="s">
        <v>1283</v>
      </c>
      <c r="D1278" s="2" t="s">
        <v>3169</v>
      </c>
      <c r="E1278" s="2" t="s">
        <v>3170</v>
      </c>
      <c r="F1278" s="3">
        <v>4314</v>
      </c>
      <c r="G1278" s="3">
        <v>55</v>
      </c>
      <c r="H1278" s="2" t="s">
        <v>3131</v>
      </c>
      <c r="I1278" s="2" t="s">
        <v>3145</v>
      </c>
      <c r="J1278" s="2" t="s">
        <v>3161</v>
      </c>
      <c r="K1278" s="2" t="s">
        <v>3162</v>
      </c>
      <c r="L1278" s="2">
        <v>2010</v>
      </c>
      <c r="M1278" s="2" t="s">
        <v>3041</v>
      </c>
      <c r="N1278" s="2" t="s">
        <v>3095</v>
      </c>
      <c r="O1278" s="19" t="str">
        <f t="shared" si="40"/>
        <v>200</v>
      </c>
      <c r="P1278">
        <f t="shared" si="41"/>
        <v>2372.6999999999998</v>
      </c>
    </row>
    <row r="1279" spans="1:16" ht="14.5" customHeight="1" x14ac:dyDescent="0.35">
      <c r="A1279" s="2" t="s">
        <v>349</v>
      </c>
      <c r="B1279" s="2" t="s">
        <v>350</v>
      </c>
      <c r="C1279" s="2" t="s">
        <v>1284</v>
      </c>
      <c r="D1279" s="2" t="s">
        <v>3169</v>
      </c>
      <c r="E1279" s="2" t="s">
        <v>3170</v>
      </c>
      <c r="F1279" s="3">
        <v>1366</v>
      </c>
      <c r="G1279" s="3">
        <v>55</v>
      </c>
      <c r="H1279" s="2" t="s">
        <v>3131</v>
      </c>
      <c r="I1279" s="2" t="s">
        <v>3145</v>
      </c>
      <c r="J1279" s="2" t="s">
        <v>3161</v>
      </c>
      <c r="K1279" s="2" t="s">
        <v>3162</v>
      </c>
      <c r="L1279" s="2">
        <v>2010</v>
      </c>
      <c r="M1279" s="2" t="s">
        <v>3041</v>
      </c>
      <c r="N1279" s="2" t="s">
        <v>3095</v>
      </c>
      <c r="O1279" s="19" t="str">
        <f t="shared" si="40"/>
        <v>200</v>
      </c>
      <c r="P1279">
        <f t="shared" si="41"/>
        <v>751.3</v>
      </c>
    </row>
    <row r="1280" spans="1:16" ht="14.5" customHeight="1" x14ac:dyDescent="0.35">
      <c r="A1280" s="2" t="s">
        <v>352</v>
      </c>
      <c r="B1280" s="2" t="s">
        <v>353</v>
      </c>
      <c r="C1280" s="2" t="s">
        <v>1285</v>
      </c>
      <c r="D1280" s="2" t="s">
        <v>3169</v>
      </c>
      <c r="E1280" s="2" t="s">
        <v>3170</v>
      </c>
      <c r="F1280" s="3">
        <v>1405</v>
      </c>
      <c r="G1280" s="3">
        <v>55</v>
      </c>
      <c r="H1280" s="2" t="s">
        <v>3131</v>
      </c>
      <c r="I1280" s="2" t="s">
        <v>3145</v>
      </c>
      <c r="J1280" s="2" t="s">
        <v>3161</v>
      </c>
      <c r="K1280" s="2" t="s">
        <v>3162</v>
      </c>
      <c r="L1280" s="2">
        <v>2010</v>
      </c>
      <c r="M1280" s="2" t="s">
        <v>3041</v>
      </c>
      <c r="N1280" s="2" t="s">
        <v>3095</v>
      </c>
      <c r="O1280" s="19" t="str">
        <f t="shared" si="40"/>
        <v>200</v>
      </c>
      <c r="P1280">
        <f t="shared" si="41"/>
        <v>772.75</v>
      </c>
    </row>
    <row r="1281" spans="1:16" ht="14.5" customHeight="1" x14ac:dyDescent="0.35">
      <c r="A1281" s="2" t="s">
        <v>355</v>
      </c>
      <c r="B1281" s="2" t="s">
        <v>356</v>
      </c>
      <c r="C1281" s="2" t="s">
        <v>1286</v>
      </c>
      <c r="D1281" s="2" t="s">
        <v>3169</v>
      </c>
      <c r="E1281" s="2" t="s">
        <v>3170</v>
      </c>
      <c r="F1281" s="3">
        <v>1444</v>
      </c>
      <c r="G1281" s="3">
        <v>55</v>
      </c>
      <c r="H1281" s="2" t="s">
        <v>3131</v>
      </c>
      <c r="I1281" s="2" t="s">
        <v>3145</v>
      </c>
      <c r="J1281" s="2" t="s">
        <v>3161</v>
      </c>
      <c r="K1281" s="2" t="s">
        <v>3162</v>
      </c>
      <c r="L1281" s="2">
        <v>2010</v>
      </c>
      <c r="M1281" s="2" t="s">
        <v>3041</v>
      </c>
      <c r="N1281" s="2" t="s">
        <v>3095</v>
      </c>
      <c r="O1281" s="19" t="str">
        <f t="shared" si="40"/>
        <v>200</v>
      </c>
      <c r="P1281">
        <f t="shared" si="41"/>
        <v>794.2</v>
      </c>
    </row>
    <row r="1282" spans="1:16" ht="14.5" customHeight="1" x14ac:dyDescent="0.35">
      <c r="A1282" s="2" t="s">
        <v>358</v>
      </c>
      <c r="B1282" s="2" t="s">
        <v>359</v>
      </c>
      <c r="C1282" s="2" t="s">
        <v>1287</v>
      </c>
      <c r="D1282" s="2" t="s">
        <v>3169</v>
      </c>
      <c r="E1282" s="2" t="s">
        <v>3170</v>
      </c>
      <c r="F1282" s="3">
        <v>7726</v>
      </c>
      <c r="G1282" s="3">
        <v>55</v>
      </c>
      <c r="H1282" s="2" t="s">
        <v>3141</v>
      </c>
      <c r="I1282" s="2" t="s">
        <v>3155</v>
      </c>
      <c r="J1282" s="2" t="s">
        <v>3161</v>
      </c>
      <c r="K1282" s="2" t="s">
        <v>3162</v>
      </c>
      <c r="L1282" s="2">
        <v>2010</v>
      </c>
      <c r="M1282" s="2" t="s">
        <v>3041</v>
      </c>
      <c r="N1282" s="2" t="s">
        <v>3095</v>
      </c>
      <c r="O1282" s="19" t="str">
        <f t="shared" si="40"/>
        <v>200</v>
      </c>
      <c r="P1282">
        <f t="shared" si="41"/>
        <v>4249.3</v>
      </c>
    </row>
    <row r="1283" spans="1:16" ht="14.5" customHeight="1" x14ac:dyDescent="0.35">
      <c r="A1283" s="2" t="s">
        <v>361</v>
      </c>
      <c r="B1283" s="2" t="s">
        <v>362</v>
      </c>
      <c r="C1283" s="2" t="s">
        <v>1288</v>
      </c>
      <c r="D1283" s="2" t="s">
        <v>3169</v>
      </c>
      <c r="E1283" s="2" t="s">
        <v>3170</v>
      </c>
      <c r="F1283" s="3">
        <v>3860</v>
      </c>
      <c r="G1283" s="3">
        <v>55</v>
      </c>
      <c r="H1283" s="2" t="s">
        <v>3141</v>
      </c>
      <c r="I1283" s="2" t="s">
        <v>3155</v>
      </c>
      <c r="J1283" s="2" t="s">
        <v>3161</v>
      </c>
      <c r="K1283" s="2" t="s">
        <v>3162</v>
      </c>
      <c r="L1283" s="2">
        <v>2010</v>
      </c>
      <c r="M1283" s="2" t="s">
        <v>3041</v>
      </c>
      <c r="N1283" s="2" t="s">
        <v>3095</v>
      </c>
      <c r="O1283" s="19" t="str">
        <f t="shared" ref="O1283:O1346" si="42">LEFT(N1283,1) &amp; "00"</f>
        <v>200</v>
      </c>
      <c r="P1283">
        <f t="shared" si="41"/>
        <v>2123</v>
      </c>
    </row>
    <row r="1284" spans="1:16" ht="14.5" customHeight="1" x14ac:dyDescent="0.35">
      <c r="A1284" s="2" t="s">
        <v>364</v>
      </c>
      <c r="B1284" s="2" t="s">
        <v>365</v>
      </c>
      <c r="C1284" s="2" t="s">
        <v>1289</v>
      </c>
      <c r="D1284" s="2" t="s">
        <v>3169</v>
      </c>
      <c r="E1284" s="2" t="s">
        <v>3170</v>
      </c>
      <c r="F1284" s="3">
        <v>5530</v>
      </c>
      <c r="G1284" s="3">
        <v>55</v>
      </c>
      <c r="H1284" s="2" t="s">
        <v>3138</v>
      </c>
      <c r="I1284" s="2" t="s">
        <v>3152</v>
      </c>
      <c r="J1284" s="2" t="s">
        <v>3161</v>
      </c>
      <c r="K1284" s="2" t="s">
        <v>3162</v>
      </c>
      <c r="L1284" s="2">
        <v>2010</v>
      </c>
      <c r="M1284" s="2" t="s">
        <v>3041</v>
      </c>
      <c r="N1284" s="2" t="s">
        <v>3095</v>
      </c>
      <c r="O1284" s="19" t="str">
        <f t="shared" si="42"/>
        <v>200</v>
      </c>
      <c r="P1284">
        <f t="shared" ref="P1284:P1343" si="43">F1284*G1284/100</f>
        <v>3041.5</v>
      </c>
    </row>
    <row r="1285" spans="1:16" ht="14.5" customHeight="1" x14ac:dyDescent="0.35">
      <c r="A1285" s="2" t="s">
        <v>367</v>
      </c>
      <c r="B1285" s="2" t="s">
        <v>368</v>
      </c>
      <c r="C1285" s="2" t="s">
        <v>1290</v>
      </c>
      <c r="D1285" s="2" t="s">
        <v>3169</v>
      </c>
      <c r="E1285" s="2" t="s">
        <v>3170</v>
      </c>
      <c r="F1285" s="3">
        <v>4515</v>
      </c>
      <c r="G1285" s="3">
        <v>55</v>
      </c>
      <c r="H1285" s="2" t="s">
        <v>3138</v>
      </c>
      <c r="I1285" s="2" t="s">
        <v>3152</v>
      </c>
      <c r="J1285" s="2" t="s">
        <v>3161</v>
      </c>
      <c r="K1285" s="2" t="s">
        <v>3162</v>
      </c>
      <c r="L1285" s="2">
        <v>2010</v>
      </c>
      <c r="M1285" s="2" t="s">
        <v>3041</v>
      </c>
      <c r="N1285" s="2" t="s">
        <v>3095</v>
      </c>
      <c r="O1285" s="19" t="str">
        <f t="shared" si="42"/>
        <v>200</v>
      </c>
      <c r="P1285">
        <f t="shared" si="43"/>
        <v>2483.25</v>
      </c>
    </row>
    <row r="1286" spans="1:16" ht="14.5" customHeight="1" x14ac:dyDescent="0.35">
      <c r="A1286" s="2" t="s">
        <v>370</v>
      </c>
      <c r="B1286" s="2" t="s">
        <v>371</v>
      </c>
      <c r="C1286" s="2" t="s">
        <v>1291</v>
      </c>
      <c r="D1286" s="2" t="s">
        <v>3169</v>
      </c>
      <c r="E1286" s="2" t="s">
        <v>3170</v>
      </c>
      <c r="F1286" s="3">
        <v>1513</v>
      </c>
      <c r="G1286" s="3">
        <v>55</v>
      </c>
      <c r="H1286" s="2" t="s">
        <v>3138</v>
      </c>
      <c r="I1286" s="2" t="s">
        <v>3152</v>
      </c>
      <c r="J1286" s="2" t="s">
        <v>3161</v>
      </c>
      <c r="K1286" s="2" t="s">
        <v>3162</v>
      </c>
      <c r="L1286" s="2">
        <v>2010</v>
      </c>
      <c r="M1286" s="2" t="s">
        <v>3041</v>
      </c>
      <c r="N1286" s="2" t="s">
        <v>3095</v>
      </c>
      <c r="O1286" s="19" t="str">
        <f t="shared" si="42"/>
        <v>200</v>
      </c>
      <c r="P1286">
        <f t="shared" si="43"/>
        <v>832.15</v>
      </c>
    </row>
    <row r="1287" spans="1:16" ht="14.5" customHeight="1" x14ac:dyDescent="0.35">
      <c r="A1287" s="2" t="s">
        <v>373</v>
      </c>
      <c r="B1287" s="2" t="s">
        <v>374</v>
      </c>
      <c r="C1287" s="2" t="s">
        <v>1292</v>
      </c>
      <c r="D1287" s="2" t="s">
        <v>3169</v>
      </c>
      <c r="E1287" s="2" t="s">
        <v>3170</v>
      </c>
      <c r="F1287" s="3">
        <v>40</v>
      </c>
      <c r="G1287" s="3">
        <v>20</v>
      </c>
      <c r="H1287" s="2" t="s">
        <v>3138</v>
      </c>
      <c r="I1287" s="2" t="s">
        <v>3152</v>
      </c>
      <c r="J1287" s="2" t="s">
        <v>3161</v>
      </c>
      <c r="K1287" s="2" t="s">
        <v>3162</v>
      </c>
      <c r="L1287" s="2">
        <v>2010</v>
      </c>
      <c r="M1287" s="2" t="s">
        <v>3077</v>
      </c>
      <c r="N1287" s="2" t="s">
        <v>3125</v>
      </c>
      <c r="O1287" s="19" t="str">
        <f t="shared" si="42"/>
        <v>700</v>
      </c>
      <c r="P1287">
        <f t="shared" si="43"/>
        <v>8</v>
      </c>
    </row>
    <row r="1288" spans="1:16" ht="14.5" customHeight="1" x14ac:dyDescent="0.35">
      <c r="A1288" s="2" t="s">
        <v>376</v>
      </c>
      <c r="B1288" s="2" t="s">
        <v>377</v>
      </c>
      <c r="C1288" s="2" t="s">
        <v>1293</v>
      </c>
      <c r="D1288" s="2" t="s">
        <v>3169</v>
      </c>
      <c r="E1288" s="2" t="s">
        <v>3170</v>
      </c>
      <c r="F1288" s="3">
        <v>2759</v>
      </c>
      <c r="G1288" s="3">
        <v>20</v>
      </c>
      <c r="H1288" s="2" t="s">
        <v>3138</v>
      </c>
      <c r="I1288" s="2" t="s">
        <v>3152</v>
      </c>
      <c r="J1288" s="2" t="s">
        <v>3161</v>
      </c>
      <c r="K1288" s="2" t="s">
        <v>3162</v>
      </c>
      <c r="L1288" s="2">
        <v>2010</v>
      </c>
      <c r="M1288" s="2" t="s">
        <v>3057</v>
      </c>
      <c r="N1288" s="2" t="s">
        <v>3107</v>
      </c>
      <c r="O1288" s="19" t="str">
        <f t="shared" si="42"/>
        <v>300</v>
      </c>
      <c r="P1288">
        <f t="shared" si="43"/>
        <v>551.79999999999995</v>
      </c>
    </row>
    <row r="1289" spans="1:16" ht="14.5" customHeight="1" x14ac:dyDescent="0.35">
      <c r="A1289" s="2" t="s">
        <v>379</v>
      </c>
      <c r="B1289" s="2" t="s">
        <v>380</v>
      </c>
      <c r="C1289" s="2" t="s">
        <v>1294</v>
      </c>
      <c r="D1289" s="2" t="s">
        <v>3169</v>
      </c>
      <c r="E1289" s="2" t="s">
        <v>3170</v>
      </c>
      <c r="F1289" s="3">
        <v>107</v>
      </c>
      <c r="G1289" s="3">
        <v>20</v>
      </c>
      <c r="H1289" s="2" t="s">
        <v>3138</v>
      </c>
      <c r="I1289" s="2" t="s">
        <v>3152</v>
      </c>
      <c r="J1289" s="2" t="s">
        <v>3161</v>
      </c>
      <c r="K1289" s="2" t="s">
        <v>3162</v>
      </c>
      <c r="L1289" s="2">
        <v>2010</v>
      </c>
      <c r="M1289" s="2" t="s">
        <v>3057</v>
      </c>
      <c r="N1289" s="2" t="s">
        <v>3107</v>
      </c>
      <c r="O1289" s="19" t="str">
        <f t="shared" si="42"/>
        <v>300</v>
      </c>
      <c r="P1289">
        <f t="shared" si="43"/>
        <v>21.4</v>
      </c>
    </row>
    <row r="1290" spans="1:16" ht="14.5" customHeight="1" x14ac:dyDescent="0.35">
      <c r="A1290" s="2" t="s">
        <v>382</v>
      </c>
      <c r="B1290" s="2" t="s">
        <v>383</v>
      </c>
      <c r="C1290" s="2" t="s">
        <v>1295</v>
      </c>
      <c r="D1290" s="2" t="s">
        <v>3169</v>
      </c>
      <c r="E1290" s="2" t="s">
        <v>3170</v>
      </c>
      <c r="F1290" s="3">
        <v>416</v>
      </c>
      <c r="G1290" s="3">
        <v>55</v>
      </c>
      <c r="H1290" s="2" t="s">
        <v>3138</v>
      </c>
      <c r="I1290" s="2" t="s">
        <v>3152</v>
      </c>
      <c r="J1290" s="2" t="s">
        <v>3161</v>
      </c>
      <c r="K1290" s="2" t="s">
        <v>3162</v>
      </c>
      <c r="L1290" s="2">
        <v>2010</v>
      </c>
      <c r="M1290" s="2" t="s">
        <v>3042</v>
      </c>
      <c r="N1290" s="2" t="s">
        <v>3096</v>
      </c>
      <c r="O1290" s="19" t="str">
        <f t="shared" si="42"/>
        <v>200</v>
      </c>
      <c r="P1290">
        <f t="shared" si="43"/>
        <v>228.8</v>
      </c>
    </row>
    <row r="1291" spans="1:16" ht="14.5" customHeight="1" x14ac:dyDescent="0.35">
      <c r="A1291" s="2" t="s">
        <v>385</v>
      </c>
      <c r="B1291" s="2" t="s">
        <v>386</v>
      </c>
      <c r="C1291" s="2" t="s">
        <v>1296</v>
      </c>
      <c r="D1291" s="2" t="s">
        <v>3169</v>
      </c>
      <c r="E1291" s="2" t="s">
        <v>3170</v>
      </c>
      <c r="F1291" s="3">
        <v>4164</v>
      </c>
      <c r="G1291" s="3">
        <v>28.338014903857236</v>
      </c>
      <c r="H1291" s="2" t="s">
        <v>3131</v>
      </c>
      <c r="I1291" s="2" t="s">
        <v>3145</v>
      </c>
      <c r="J1291" s="2" t="s">
        <v>3161</v>
      </c>
      <c r="K1291" s="2" t="s">
        <v>3162</v>
      </c>
      <c r="L1291" s="2">
        <v>2010</v>
      </c>
      <c r="M1291" s="2" t="s">
        <v>3062</v>
      </c>
      <c r="N1291" s="2" t="s">
        <v>3112</v>
      </c>
      <c r="O1291" s="19" t="str">
        <f t="shared" si="42"/>
        <v>400</v>
      </c>
      <c r="P1291">
        <f t="shared" si="43"/>
        <v>1179.9949405966154</v>
      </c>
    </row>
    <row r="1292" spans="1:16" ht="14.5" customHeight="1" x14ac:dyDescent="0.35">
      <c r="A1292" s="2" t="s">
        <v>385</v>
      </c>
      <c r="B1292" s="2" t="s">
        <v>386</v>
      </c>
      <c r="C1292" s="2" t="s">
        <v>1296</v>
      </c>
      <c r="D1292" s="2" t="s">
        <v>3169</v>
      </c>
      <c r="E1292" s="2" t="s">
        <v>3170</v>
      </c>
      <c r="F1292" s="3">
        <v>4164</v>
      </c>
      <c r="G1292" s="3">
        <v>37.657318582025461</v>
      </c>
      <c r="H1292" s="2" t="s">
        <v>3138</v>
      </c>
      <c r="I1292" s="2" t="s">
        <v>3152</v>
      </c>
      <c r="J1292" s="2" t="s">
        <v>3161</v>
      </c>
      <c r="K1292" s="2" t="s">
        <v>3162</v>
      </c>
      <c r="L1292" s="2">
        <v>2010</v>
      </c>
      <c r="M1292" s="2" t="s">
        <v>3062</v>
      </c>
      <c r="N1292" s="2" t="s">
        <v>3112</v>
      </c>
      <c r="O1292" s="19" t="str">
        <f t="shared" si="42"/>
        <v>400</v>
      </c>
      <c r="P1292">
        <f t="shared" si="43"/>
        <v>1568.0507457555402</v>
      </c>
    </row>
    <row r="1293" spans="1:16" ht="14.5" customHeight="1" x14ac:dyDescent="0.35">
      <c r="A1293" s="2" t="s">
        <v>385</v>
      </c>
      <c r="B1293" s="2" t="s">
        <v>386</v>
      </c>
      <c r="C1293" s="2" t="s">
        <v>1296</v>
      </c>
      <c r="D1293" s="2" t="s">
        <v>3169</v>
      </c>
      <c r="E1293" s="2" t="s">
        <v>3170</v>
      </c>
      <c r="F1293" s="3">
        <v>4164</v>
      </c>
      <c r="G1293" s="3">
        <v>1.3046026744456978</v>
      </c>
      <c r="H1293" s="2" t="s">
        <v>3139</v>
      </c>
      <c r="I1293" s="2" t="s">
        <v>3153</v>
      </c>
      <c r="J1293" s="2" t="s">
        <v>3161</v>
      </c>
      <c r="K1293" s="2" t="s">
        <v>3162</v>
      </c>
      <c r="L1293" s="2">
        <v>2010</v>
      </c>
      <c r="M1293" s="2" t="s">
        <v>3062</v>
      </c>
      <c r="N1293" s="2" t="s">
        <v>3112</v>
      </c>
      <c r="O1293" s="19" t="str">
        <f t="shared" si="42"/>
        <v>400</v>
      </c>
      <c r="P1293">
        <f t="shared" si="43"/>
        <v>54.323655363918853</v>
      </c>
    </row>
    <row r="1294" spans="1:16" ht="14.5" customHeight="1" x14ac:dyDescent="0.35">
      <c r="A1294" s="2" t="s">
        <v>385</v>
      </c>
      <c r="B1294" s="2" t="s">
        <v>386</v>
      </c>
      <c r="C1294" s="2" t="s">
        <v>1296</v>
      </c>
      <c r="D1294" s="2" t="s">
        <v>3169</v>
      </c>
      <c r="E1294" s="2" t="s">
        <v>3170</v>
      </c>
      <c r="F1294" s="3">
        <v>4164</v>
      </c>
      <c r="G1294" s="3">
        <v>32.700063839671621</v>
      </c>
      <c r="H1294" s="2" t="s">
        <v>3141</v>
      </c>
      <c r="I1294" s="2" t="s">
        <v>3155</v>
      </c>
      <c r="J1294" s="2" t="s">
        <v>3161</v>
      </c>
      <c r="K1294" s="2" t="s">
        <v>3162</v>
      </c>
      <c r="L1294" s="2">
        <v>2010</v>
      </c>
      <c r="M1294" s="2" t="s">
        <v>3062</v>
      </c>
      <c r="N1294" s="2" t="s">
        <v>3112</v>
      </c>
      <c r="O1294" s="19" t="str">
        <f t="shared" si="42"/>
        <v>400</v>
      </c>
      <c r="P1294">
        <f t="shared" si="43"/>
        <v>1361.6306582839263</v>
      </c>
    </row>
    <row r="1295" spans="1:16" ht="14.5" customHeight="1" x14ac:dyDescent="0.35">
      <c r="A1295" s="2" t="s">
        <v>1297</v>
      </c>
      <c r="B1295" s="2" t="s">
        <v>1298</v>
      </c>
      <c r="C1295" s="2" t="s">
        <v>1299</v>
      </c>
      <c r="D1295" s="2" t="s">
        <v>3169</v>
      </c>
      <c r="E1295" s="2" t="s">
        <v>3170</v>
      </c>
      <c r="F1295" s="3">
        <v>2000</v>
      </c>
      <c r="G1295" s="3">
        <v>15</v>
      </c>
      <c r="H1295" s="2" t="s">
        <v>3138</v>
      </c>
      <c r="I1295" s="2" t="s">
        <v>3152</v>
      </c>
      <c r="J1295" s="2" t="s">
        <v>3161</v>
      </c>
      <c r="K1295" s="2" t="s">
        <v>3162</v>
      </c>
      <c r="L1295" s="2">
        <v>2010</v>
      </c>
      <c r="M1295" s="2" t="s">
        <v>3055</v>
      </c>
      <c r="N1295" s="2" t="s">
        <v>3105</v>
      </c>
      <c r="O1295" s="19" t="str">
        <f t="shared" si="42"/>
        <v>300</v>
      </c>
      <c r="P1295">
        <f t="shared" si="43"/>
        <v>300</v>
      </c>
    </row>
    <row r="1296" spans="1:16" ht="14.5" customHeight="1" x14ac:dyDescent="0.35">
      <c r="A1296" s="2" t="s">
        <v>388</v>
      </c>
      <c r="B1296" s="2" t="s">
        <v>389</v>
      </c>
      <c r="C1296" s="2" t="s">
        <v>1300</v>
      </c>
      <c r="D1296" s="2" t="s">
        <v>3169</v>
      </c>
      <c r="E1296" s="2" t="s">
        <v>3170</v>
      </c>
      <c r="F1296" s="3">
        <v>463</v>
      </c>
      <c r="G1296" s="3">
        <v>55</v>
      </c>
      <c r="H1296" s="2" t="s">
        <v>3138</v>
      </c>
      <c r="I1296" s="2" t="s">
        <v>3152</v>
      </c>
      <c r="J1296" s="2" t="s">
        <v>3161</v>
      </c>
      <c r="K1296" s="2" t="s">
        <v>3162</v>
      </c>
      <c r="L1296" s="2">
        <v>2010</v>
      </c>
      <c r="M1296" s="2" t="s">
        <v>3041</v>
      </c>
      <c r="N1296" s="2" t="s">
        <v>3095</v>
      </c>
      <c r="O1296" s="19" t="str">
        <f t="shared" si="42"/>
        <v>200</v>
      </c>
      <c r="P1296">
        <f t="shared" si="43"/>
        <v>254.65</v>
      </c>
    </row>
    <row r="1297" spans="1:16" ht="14.5" customHeight="1" x14ac:dyDescent="0.35">
      <c r="A1297" s="2" t="s">
        <v>1301</v>
      </c>
      <c r="B1297" s="2" t="s">
        <v>1302</v>
      </c>
      <c r="C1297" s="2" t="s">
        <v>1303</v>
      </c>
      <c r="D1297" s="2" t="s">
        <v>3169</v>
      </c>
      <c r="E1297" s="2" t="s">
        <v>3170</v>
      </c>
      <c r="F1297" s="3">
        <v>110</v>
      </c>
      <c r="G1297" s="3">
        <v>55</v>
      </c>
      <c r="H1297" s="2" t="s">
        <v>3138</v>
      </c>
      <c r="I1297" s="2" t="s">
        <v>3152</v>
      </c>
      <c r="J1297" s="2" t="s">
        <v>3161</v>
      </c>
      <c r="K1297" s="2" t="s">
        <v>3162</v>
      </c>
      <c r="L1297" s="2">
        <v>2010</v>
      </c>
      <c r="M1297" s="2" t="s">
        <v>3042</v>
      </c>
      <c r="N1297" s="2" t="s">
        <v>3096</v>
      </c>
      <c r="O1297" s="19" t="str">
        <f t="shared" si="42"/>
        <v>200</v>
      </c>
      <c r="P1297">
        <f t="shared" si="43"/>
        <v>60.5</v>
      </c>
    </row>
    <row r="1298" spans="1:16" ht="14.5" customHeight="1" x14ac:dyDescent="0.35">
      <c r="A1298" s="2" t="s">
        <v>393</v>
      </c>
      <c r="B1298" s="2" t="s">
        <v>394</v>
      </c>
      <c r="C1298" s="2" t="s">
        <v>1304</v>
      </c>
      <c r="D1298" s="2" t="s">
        <v>3169</v>
      </c>
      <c r="E1298" s="2" t="s">
        <v>3170</v>
      </c>
      <c r="F1298" s="3">
        <v>4261</v>
      </c>
      <c r="G1298" s="3">
        <v>100</v>
      </c>
      <c r="H1298" s="2" t="s">
        <v>3138</v>
      </c>
      <c r="I1298" s="2" t="s">
        <v>3152</v>
      </c>
      <c r="J1298" s="2" t="s">
        <v>3161</v>
      </c>
      <c r="K1298" s="2" t="s">
        <v>3162</v>
      </c>
      <c r="L1298" s="2">
        <v>2010</v>
      </c>
      <c r="M1298" s="2" t="s">
        <v>3062</v>
      </c>
      <c r="N1298" s="2" t="s">
        <v>3112</v>
      </c>
      <c r="O1298" s="19" t="str">
        <f t="shared" si="42"/>
        <v>400</v>
      </c>
      <c r="P1298">
        <f t="shared" si="43"/>
        <v>4261</v>
      </c>
    </row>
    <row r="1299" spans="1:16" ht="14.5" customHeight="1" x14ac:dyDescent="0.35">
      <c r="A1299" s="2" t="s">
        <v>396</v>
      </c>
      <c r="B1299" s="2" t="s">
        <v>396</v>
      </c>
      <c r="C1299" s="2" t="s">
        <v>1305</v>
      </c>
      <c r="D1299" s="2" t="s">
        <v>3169</v>
      </c>
      <c r="E1299" s="2" t="s">
        <v>3170</v>
      </c>
      <c r="F1299" s="3">
        <v>58</v>
      </c>
      <c r="G1299" s="3">
        <v>100</v>
      </c>
      <c r="H1299" s="2" t="s">
        <v>3137</v>
      </c>
      <c r="I1299" s="2" t="s">
        <v>3151</v>
      </c>
      <c r="J1299" s="2" t="s">
        <v>3161</v>
      </c>
      <c r="K1299" s="2" t="s">
        <v>3162</v>
      </c>
      <c r="L1299" s="2">
        <v>2010</v>
      </c>
      <c r="M1299" s="2" t="s">
        <v>3077</v>
      </c>
      <c r="N1299" s="2" t="s">
        <v>3125</v>
      </c>
      <c r="O1299" s="19" t="str">
        <f t="shared" si="42"/>
        <v>700</v>
      </c>
      <c r="P1299">
        <f t="shared" si="43"/>
        <v>58</v>
      </c>
    </row>
    <row r="1300" spans="1:16" ht="14.5" customHeight="1" x14ac:dyDescent="0.35">
      <c r="A1300" s="2" t="s">
        <v>1488</v>
      </c>
      <c r="B1300" s="2" t="s">
        <v>1489</v>
      </c>
      <c r="C1300" s="2" t="s">
        <v>1490</v>
      </c>
      <c r="D1300" s="2" t="s">
        <v>3169</v>
      </c>
      <c r="E1300" s="2" t="s">
        <v>3170</v>
      </c>
      <c r="F1300" s="3">
        <v>4089</v>
      </c>
      <c r="G1300" s="3">
        <v>55</v>
      </c>
      <c r="H1300" s="2" t="s">
        <v>3136</v>
      </c>
      <c r="I1300" s="2" t="s">
        <v>3150</v>
      </c>
      <c r="J1300" s="2" t="s">
        <v>3161</v>
      </c>
      <c r="K1300" s="2" t="s">
        <v>3162</v>
      </c>
      <c r="L1300" s="2">
        <v>2010</v>
      </c>
      <c r="M1300" s="2" t="s">
        <v>3041</v>
      </c>
      <c r="N1300" s="2" t="s">
        <v>3095</v>
      </c>
      <c r="O1300" s="19" t="str">
        <f t="shared" si="42"/>
        <v>200</v>
      </c>
      <c r="P1300">
        <f t="shared" si="43"/>
        <v>2248.9499999999998</v>
      </c>
    </row>
    <row r="1301" spans="1:16" ht="14.5" customHeight="1" x14ac:dyDescent="0.35">
      <c r="A1301" s="2" t="s">
        <v>1491</v>
      </c>
      <c r="B1301" s="2" t="s">
        <v>1492</v>
      </c>
      <c r="C1301" s="2" t="s">
        <v>1493</v>
      </c>
      <c r="D1301" s="2" t="s">
        <v>3169</v>
      </c>
      <c r="E1301" s="2" t="s">
        <v>3170</v>
      </c>
      <c r="F1301" s="3">
        <v>2559</v>
      </c>
      <c r="G1301" s="3">
        <v>55</v>
      </c>
      <c r="H1301" s="2" t="s">
        <v>3136</v>
      </c>
      <c r="I1301" s="2" t="s">
        <v>3150</v>
      </c>
      <c r="J1301" s="2" t="s">
        <v>3161</v>
      </c>
      <c r="K1301" s="2" t="s">
        <v>3162</v>
      </c>
      <c r="L1301" s="2">
        <v>2010</v>
      </c>
      <c r="M1301" s="2" t="s">
        <v>3041</v>
      </c>
      <c r="N1301" s="2" t="s">
        <v>3095</v>
      </c>
      <c r="O1301" s="19" t="str">
        <f t="shared" si="42"/>
        <v>200</v>
      </c>
      <c r="P1301">
        <f t="shared" si="43"/>
        <v>1407.45</v>
      </c>
    </row>
    <row r="1302" spans="1:16" ht="14.5" customHeight="1" x14ac:dyDescent="0.35">
      <c r="A1302" s="2" t="s">
        <v>1494</v>
      </c>
      <c r="B1302" s="2" t="s">
        <v>1495</v>
      </c>
      <c r="C1302" s="2" t="s">
        <v>1496</v>
      </c>
      <c r="D1302" s="2" t="s">
        <v>3169</v>
      </c>
      <c r="E1302" s="2" t="s">
        <v>3170</v>
      </c>
      <c r="F1302" s="3">
        <v>9</v>
      </c>
      <c r="G1302" s="3">
        <v>55</v>
      </c>
      <c r="H1302" s="2" t="s">
        <v>3136</v>
      </c>
      <c r="I1302" s="2" t="s">
        <v>3150</v>
      </c>
      <c r="J1302" s="2" t="s">
        <v>3161</v>
      </c>
      <c r="K1302" s="2" t="s">
        <v>3162</v>
      </c>
      <c r="L1302" s="2">
        <v>2010</v>
      </c>
      <c r="M1302" s="2" t="s">
        <v>3057</v>
      </c>
      <c r="N1302" s="2" t="s">
        <v>3107</v>
      </c>
      <c r="O1302" s="19" t="str">
        <f t="shared" si="42"/>
        <v>300</v>
      </c>
      <c r="P1302">
        <f t="shared" si="43"/>
        <v>4.95</v>
      </c>
    </row>
    <row r="1303" spans="1:16" ht="14.5" customHeight="1" x14ac:dyDescent="0.35">
      <c r="A1303" s="2" t="s">
        <v>1497</v>
      </c>
      <c r="B1303" s="2" t="s">
        <v>1498</v>
      </c>
      <c r="C1303" s="2" t="s">
        <v>1499</v>
      </c>
      <c r="D1303" s="2" t="s">
        <v>3169</v>
      </c>
      <c r="E1303" s="2" t="s">
        <v>3170</v>
      </c>
      <c r="F1303" s="3">
        <v>1618</v>
      </c>
      <c r="G1303" s="3">
        <v>55</v>
      </c>
      <c r="H1303" s="2" t="s">
        <v>3136</v>
      </c>
      <c r="I1303" s="2" t="s">
        <v>3150</v>
      </c>
      <c r="J1303" s="2" t="s">
        <v>3161</v>
      </c>
      <c r="K1303" s="2" t="s">
        <v>3162</v>
      </c>
      <c r="L1303" s="2">
        <v>2010</v>
      </c>
      <c r="M1303" s="2" t="s">
        <v>3041</v>
      </c>
      <c r="N1303" s="2" t="s">
        <v>3095</v>
      </c>
      <c r="O1303" s="19" t="str">
        <f t="shared" si="42"/>
        <v>200</v>
      </c>
      <c r="P1303">
        <f t="shared" si="43"/>
        <v>889.9</v>
      </c>
    </row>
    <row r="1304" spans="1:16" ht="14.5" customHeight="1" x14ac:dyDescent="0.35">
      <c r="A1304" s="2" t="s">
        <v>1500</v>
      </c>
      <c r="B1304" s="2" t="s">
        <v>1501</v>
      </c>
      <c r="C1304" s="2" t="s">
        <v>1502</v>
      </c>
      <c r="D1304" s="2" t="s">
        <v>3169</v>
      </c>
      <c r="E1304" s="2" t="s">
        <v>3170</v>
      </c>
      <c r="F1304" s="3">
        <v>68</v>
      </c>
      <c r="G1304" s="3">
        <v>55</v>
      </c>
      <c r="H1304" s="2" t="s">
        <v>3136</v>
      </c>
      <c r="I1304" s="2" t="s">
        <v>3150</v>
      </c>
      <c r="J1304" s="2" t="s">
        <v>3161</v>
      </c>
      <c r="K1304" s="2" t="s">
        <v>3162</v>
      </c>
      <c r="L1304" s="2">
        <v>2010</v>
      </c>
      <c r="M1304" s="2" t="s">
        <v>3041</v>
      </c>
      <c r="N1304" s="2" t="s">
        <v>3095</v>
      </c>
      <c r="O1304" s="19" t="str">
        <f t="shared" si="42"/>
        <v>200</v>
      </c>
      <c r="P1304">
        <f t="shared" si="43"/>
        <v>37.4</v>
      </c>
    </row>
    <row r="1305" spans="1:16" ht="14.5" customHeight="1" x14ac:dyDescent="0.35">
      <c r="A1305" s="2" t="s">
        <v>1503</v>
      </c>
      <c r="B1305" s="2" t="s">
        <v>1504</v>
      </c>
      <c r="C1305" s="2" t="s">
        <v>1505</v>
      </c>
      <c r="D1305" s="2" t="s">
        <v>3169</v>
      </c>
      <c r="E1305" s="2" t="s">
        <v>3170</v>
      </c>
      <c r="F1305" s="3">
        <v>19</v>
      </c>
      <c r="G1305" s="3">
        <v>55</v>
      </c>
      <c r="H1305" s="2" t="s">
        <v>3136</v>
      </c>
      <c r="I1305" s="2" t="s">
        <v>3150</v>
      </c>
      <c r="J1305" s="2" t="s">
        <v>3161</v>
      </c>
      <c r="K1305" s="2" t="s">
        <v>3162</v>
      </c>
      <c r="L1305" s="2">
        <v>2010</v>
      </c>
      <c r="M1305" s="2" t="s">
        <v>3055</v>
      </c>
      <c r="N1305" s="2" t="s">
        <v>3105</v>
      </c>
      <c r="O1305" s="19" t="str">
        <f t="shared" si="42"/>
        <v>300</v>
      </c>
      <c r="P1305">
        <f t="shared" si="43"/>
        <v>10.45</v>
      </c>
    </row>
    <row r="1306" spans="1:16" ht="14.5" customHeight="1" x14ac:dyDescent="0.35">
      <c r="A1306" s="2" t="s">
        <v>1506</v>
      </c>
      <c r="B1306" s="2" t="s">
        <v>1507</v>
      </c>
      <c r="C1306" s="2" t="s">
        <v>1508</v>
      </c>
      <c r="D1306" s="2" t="s">
        <v>3169</v>
      </c>
      <c r="E1306" s="2" t="s">
        <v>3170</v>
      </c>
      <c r="F1306" s="3">
        <v>200</v>
      </c>
      <c r="G1306" s="3">
        <v>55</v>
      </c>
      <c r="H1306" s="2" t="s">
        <v>3136</v>
      </c>
      <c r="I1306" s="2" t="s">
        <v>3150</v>
      </c>
      <c r="J1306" s="2" t="s">
        <v>3161</v>
      </c>
      <c r="K1306" s="2" t="s">
        <v>3162</v>
      </c>
      <c r="L1306" s="2">
        <v>2010</v>
      </c>
      <c r="M1306" s="2" t="s">
        <v>3041</v>
      </c>
      <c r="N1306" s="2" t="s">
        <v>3095</v>
      </c>
      <c r="O1306" s="19" t="str">
        <f t="shared" si="42"/>
        <v>200</v>
      </c>
      <c r="P1306">
        <f t="shared" si="43"/>
        <v>110</v>
      </c>
    </row>
    <row r="1307" spans="1:16" ht="14.5" customHeight="1" x14ac:dyDescent="0.35">
      <c r="A1307" s="2" t="s">
        <v>1509</v>
      </c>
      <c r="B1307" s="2" t="s">
        <v>1510</v>
      </c>
      <c r="C1307" s="2" t="s">
        <v>1511</v>
      </c>
      <c r="D1307" s="2" t="s">
        <v>3169</v>
      </c>
      <c r="E1307" s="2" t="s">
        <v>3170</v>
      </c>
      <c r="F1307" s="3">
        <v>35</v>
      </c>
      <c r="G1307" s="3">
        <v>55</v>
      </c>
      <c r="H1307" s="2" t="s">
        <v>3136</v>
      </c>
      <c r="I1307" s="2" t="s">
        <v>3150</v>
      </c>
      <c r="J1307" s="2" t="s">
        <v>3161</v>
      </c>
      <c r="K1307" s="2" t="s">
        <v>3162</v>
      </c>
      <c r="L1307" s="2">
        <v>2010</v>
      </c>
      <c r="M1307" s="2" t="s">
        <v>3041</v>
      </c>
      <c r="N1307" s="2" t="s">
        <v>3095</v>
      </c>
      <c r="O1307" s="19" t="str">
        <f t="shared" si="42"/>
        <v>200</v>
      </c>
      <c r="P1307">
        <f t="shared" si="43"/>
        <v>19.25</v>
      </c>
    </row>
    <row r="1308" spans="1:16" ht="14.5" customHeight="1" x14ac:dyDescent="0.35">
      <c r="A1308" s="2" t="s">
        <v>1512</v>
      </c>
      <c r="B1308" s="2" t="s">
        <v>1513</v>
      </c>
      <c r="C1308" s="2" t="s">
        <v>1514</v>
      </c>
      <c r="D1308" s="2" t="s">
        <v>3169</v>
      </c>
      <c r="E1308" s="2" t="s">
        <v>3170</v>
      </c>
      <c r="F1308" s="3">
        <v>311</v>
      </c>
      <c r="G1308" s="3">
        <v>55</v>
      </c>
      <c r="H1308" s="2" t="s">
        <v>3136</v>
      </c>
      <c r="I1308" s="2" t="s">
        <v>3150</v>
      </c>
      <c r="J1308" s="2" t="s">
        <v>3161</v>
      </c>
      <c r="K1308" s="2" t="s">
        <v>3162</v>
      </c>
      <c r="L1308" s="2">
        <v>2010</v>
      </c>
      <c r="M1308" s="2" t="s">
        <v>3041</v>
      </c>
      <c r="N1308" s="2" t="s">
        <v>3095</v>
      </c>
      <c r="O1308" s="19" t="str">
        <f t="shared" si="42"/>
        <v>200</v>
      </c>
      <c r="P1308">
        <f t="shared" si="43"/>
        <v>171.05</v>
      </c>
    </row>
    <row r="1309" spans="1:16" ht="14.5" customHeight="1" x14ac:dyDescent="0.35">
      <c r="A1309" s="2" t="s">
        <v>1515</v>
      </c>
      <c r="B1309" s="2" t="s">
        <v>1515</v>
      </c>
      <c r="C1309" s="2" t="s">
        <v>1516</v>
      </c>
      <c r="D1309" s="2"/>
      <c r="E1309" s="2"/>
      <c r="F1309" s="3">
        <v>2456.8988871224165</v>
      </c>
      <c r="G1309" s="3">
        <v>100</v>
      </c>
      <c r="H1309" s="2" t="s">
        <v>3139</v>
      </c>
      <c r="I1309" s="2" t="s">
        <v>3153</v>
      </c>
      <c r="J1309" s="2" t="s">
        <v>3160</v>
      </c>
      <c r="K1309" s="2" t="s">
        <v>3163</v>
      </c>
      <c r="L1309" s="2">
        <v>2010</v>
      </c>
      <c r="M1309" s="2" t="s">
        <v>3053</v>
      </c>
      <c r="N1309" s="2" t="s">
        <v>3103</v>
      </c>
      <c r="O1309" s="19" t="str">
        <f t="shared" si="42"/>
        <v>300</v>
      </c>
      <c r="P1309">
        <f t="shared" si="43"/>
        <v>2456.8988871224165</v>
      </c>
    </row>
    <row r="1310" spans="1:16" ht="14.5" customHeight="1" x14ac:dyDescent="0.35">
      <c r="A1310" s="2" t="s">
        <v>630</v>
      </c>
      <c r="B1310" s="2" t="s">
        <v>630</v>
      </c>
      <c r="C1310" s="2" t="s">
        <v>1517</v>
      </c>
      <c r="D1310" s="2"/>
      <c r="E1310" s="2"/>
      <c r="F1310" s="3">
        <v>150</v>
      </c>
      <c r="G1310" s="3">
        <v>100</v>
      </c>
      <c r="H1310" s="2" t="s">
        <v>3139</v>
      </c>
      <c r="I1310" s="2" t="s">
        <v>3153</v>
      </c>
      <c r="J1310" s="2" t="s">
        <v>3160</v>
      </c>
      <c r="K1310" s="2" t="s">
        <v>3163</v>
      </c>
      <c r="L1310" s="2">
        <v>2010</v>
      </c>
      <c r="M1310" s="2" t="s">
        <v>3053</v>
      </c>
      <c r="N1310" s="2" t="s">
        <v>3103</v>
      </c>
      <c r="O1310" s="19" t="str">
        <f t="shared" si="42"/>
        <v>300</v>
      </c>
      <c r="P1310">
        <f t="shared" si="43"/>
        <v>150</v>
      </c>
    </row>
    <row r="1311" spans="1:16" ht="14.5" customHeight="1" x14ac:dyDescent="0.35">
      <c r="A1311" s="2" t="s">
        <v>632</v>
      </c>
      <c r="B1311" s="2" t="s">
        <v>632</v>
      </c>
      <c r="C1311" s="2" t="s">
        <v>1518</v>
      </c>
      <c r="D1311" s="2"/>
      <c r="E1311" s="2"/>
      <c r="F1311" s="3">
        <v>80</v>
      </c>
      <c r="G1311" s="3">
        <v>100</v>
      </c>
      <c r="H1311" s="2" t="s">
        <v>3139</v>
      </c>
      <c r="I1311" s="2" t="s">
        <v>3153</v>
      </c>
      <c r="J1311" s="2" t="s">
        <v>3160</v>
      </c>
      <c r="K1311" s="2" t="s">
        <v>3163</v>
      </c>
      <c r="L1311" s="2">
        <v>2010</v>
      </c>
      <c r="M1311" s="2" t="s">
        <v>3054</v>
      </c>
      <c r="N1311" s="2" t="s">
        <v>3104</v>
      </c>
      <c r="O1311" s="19" t="str">
        <f t="shared" si="42"/>
        <v>300</v>
      </c>
      <c r="P1311">
        <f t="shared" si="43"/>
        <v>80</v>
      </c>
    </row>
    <row r="1312" spans="1:16" ht="14.5" customHeight="1" x14ac:dyDescent="0.35">
      <c r="A1312" s="2" t="s">
        <v>634</v>
      </c>
      <c r="B1312" s="2" t="s">
        <v>634</v>
      </c>
      <c r="C1312" s="2" t="s">
        <v>1519</v>
      </c>
      <c r="D1312" s="2"/>
      <c r="E1312" s="2"/>
      <c r="F1312" s="3">
        <v>152</v>
      </c>
      <c r="G1312" s="3">
        <v>100</v>
      </c>
      <c r="H1312" s="2" t="s">
        <v>3139</v>
      </c>
      <c r="I1312" s="2" t="s">
        <v>3153</v>
      </c>
      <c r="J1312" s="2" t="s">
        <v>3160</v>
      </c>
      <c r="K1312" s="2" t="s">
        <v>3163</v>
      </c>
      <c r="L1312" s="2">
        <v>2010</v>
      </c>
      <c r="M1312" s="2" t="s">
        <v>3053</v>
      </c>
      <c r="N1312" s="2" t="s">
        <v>3103</v>
      </c>
      <c r="O1312" s="19" t="str">
        <f t="shared" si="42"/>
        <v>300</v>
      </c>
      <c r="P1312">
        <f t="shared" si="43"/>
        <v>152</v>
      </c>
    </row>
    <row r="1313" spans="1:16" ht="14.5" customHeight="1" x14ac:dyDescent="0.35">
      <c r="A1313" s="2" t="s">
        <v>638</v>
      </c>
      <c r="B1313" s="2" t="s">
        <v>638</v>
      </c>
      <c r="C1313" s="2" t="s">
        <v>1520</v>
      </c>
      <c r="D1313" s="2"/>
      <c r="E1313" s="2"/>
      <c r="F1313" s="3">
        <v>102</v>
      </c>
      <c r="G1313" s="3">
        <v>100</v>
      </c>
      <c r="H1313" s="2" t="s">
        <v>3139</v>
      </c>
      <c r="I1313" s="2" t="s">
        <v>3153</v>
      </c>
      <c r="J1313" s="2" t="s">
        <v>3160</v>
      </c>
      <c r="K1313" s="2" t="s">
        <v>3163</v>
      </c>
      <c r="L1313" s="2">
        <v>2010</v>
      </c>
      <c r="M1313" s="2" t="s">
        <v>3053</v>
      </c>
      <c r="N1313" s="2" t="s">
        <v>3103</v>
      </c>
      <c r="O1313" s="19" t="str">
        <f t="shared" si="42"/>
        <v>300</v>
      </c>
      <c r="P1313">
        <f t="shared" si="43"/>
        <v>102</v>
      </c>
    </row>
    <row r="1314" spans="1:16" ht="14.5" customHeight="1" x14ac:dyDescent="0.35">
      <c r="A1314" s="2" t="s">
        <v>1334</v>
      </c>
      <c r="B1314" s="2" t="s">
        <v>1334</v>
      </c>
      <c r="C1314" s="2" t="s">
        <v>1521</v>
      </c>
      <c r="D1314" s="2"/>
      <c r="E1314" s="2"/>
      <c r="F1314" s="3">
        <v>98.181719999999999</v>
      </c>
      <c r="G1314" s="3">
        <v>100</v>
      </c>
      <c r="H1314" s="2" t="s">
        <v>3136</v>
      </c>
      <c r="I1314" s="2" t="s">
        <v>3150</v>
      </c>
      <c r="J1314" s="2" t="s">
        <v>3160</v>
      </c>
      <c r="K1314" s="2" t="s">
        <v>3163</v>
      </c>
      <c r="L1314" s="2">
        <v>2010</v>
      </c>
      <c r="M1314" s="2" t="s">
        <v>3054</v>
      </c>
      <c r="N1314" s="2" t="s">
        <v>3104</v>
      </c>
      <c r="O1314" s="19" t="str">
        <f t="shared" si="42"/>
        <v>300</v>
      </c>
      <c r="P1314">
        <f t="shared" si="43"/>
        <v>98.181719999999999</v>
      </c>
    </row>
    <row r="1315" spans="1:16" ht="14.5" customHeight="1" x14ac:dyDescent="0.35">
      <c r="A1315" s="2" t="s">
        <v>1335</v>
      </c>
      <c r="B1315" s="2" t="s">
        <v>1335</v>
      </c>
      <c r="C1315" s="2" t="s">
        <v>1522</v>
      </c>
      <c r="D1315" s="2"/>
      <c r="E1315" s="2"/>
      <c r="F1315" s="3">
        <v>98.192771319999991</v>
      </c>
      <c r="G1315" s="3">
        <v>100</v>
      </c>
      <c r="H1315" s="2" t="s">
        <v>3136</v>
      </c>
      <c r="I1315" s="2" t="s">
        <v>3150</v>
      </c>
      <c r="J1315" s="2" t="s">
        <v>3160</v>
      </c>
      <c r="K1315" s="2" t="s">
        <v>3163</v>
      </c>
      <c r="L1315" s="2">
        <v>2010</v>
      </c>
      <c r="M1315" s="2" t="s">
        <v>3054</v>
      </c>
      <c r="N1315" s="2" t="s">
        <v>3104</v>
      </c>
      <c r="O1315" s="19" t="str">
        <f t="shared" si="42"/>
        <v>300</v>
      </c>
      <c r="P1315">
        <f t="shared" si="43"/>
        <v>98.192771319999991</v>
      </c>
    </row>
    <row r="1316" spans="1:16" ht="14.5" customHeight="1" x14ac:dyDescent="0.35">
      <c r="A1316" s="2" t="s">
        <v>960</v>
      </c>
      <c r="B1316" s="2" t="s">
        <v>960</v>
      </c>
      <c r="C1316" s="2" t="s">
        <v>1523</v>
      </c>
      <c r="D1316" s="2"/>
      <c r="E1316" s="2"/>
      <c r="F1316" s="3">
        <v>2477.1956256349999</v>
      </c>
      <c r="G1316" s="3">
        <v>96.623270966193559</v>
      </c>
      <c r="H1316" s="2" t="s">
        <v>3136</v>
      </c>
      <c r="I1316" s="2" t="s">
        <v>3150</v>
      </c>
      <c r="J1316" s="2" t="s">
        <v>3160</v>
      </c>
      <c r="K1316" s="2" t="s">
        <v>3163</v>
      </c>
      <c r="L1316" s="2">
        <v>2010</v>
      </c>
      <c r="M1316" s="2" t="s">
        <v>3053</v>
      </c>
      <c r="N1316" s="2" t="s">
        <v>3103</v>
      </c>
      <c r="O1316" s="19" t="str">
        <f t="shared" si="42"/>
        <v>300</v>
      </c>
      <c r="P1316">
        <f t="shared" si="43"/>
        <v>2393.5474417199998</v>
      </c>
    </row>
    <row r="1317" spans="1:16" ht="14.5" customHeight="1" x14ac:dyDescent="0.35">
      <c r="A1317" s="2" t="s">
        <v>1337</v>
      </c>
      <c r="B1317" s="2" t="s">
        <v>1337</v>
      </c>
      <c r="C1317" s="2" t="s">
        <v>1524</v>
      </c>
      <c r="D1317" s="2"/>
      <c r="E1317" s="2"/>
      <c r="F1317" s="3">
        <v>1016</v>
      </c>
      <c r="G1317" s="3">
        <v>55.000000000000007</v>
      </c>
      <c r="H1317" s="2" t="s">
        <v>3136</v>
      </c>
      <c r="I1317" s="2" t="s">
        <v>3150</v>
      </c>
      <c r="J1317" s="2" t="s">
        <v>3160</v>
      </c>
      <c r="K1317" s="2" t="s">
        <v>3163</v>
      </c>
      <c r="L1317" s="2">
        <v>2010</v>
      </c>
      <c r="M1317" s="2" t="s">
        <v>3041</v>
      </c>
      <c r="N1317" s="2" t="s">
        <v>3095</v>
      </c>
      <c r="O1317" s="19" t="str">
        <f t="shared" si="42"/>
        <v>200</v>
      </c>
      <c r="P1317">
        <f t="shared" si="43"/>
        <v>558.80000000000007</v>
      </c>
    </row>
    <row r="1318" spans="1:16" ht="14.5" customHeight="1" x14ac:dyDescent="0.35">
      <c r="A1318" s="2" t="s">
        <v>1338</v>
      </c>
      <c r="B1318" s="2" t="s">
        <v>1338</v>
      </c>
      <c r="C1318" s="2" t="s">
        <v>1525</v>
      </c>
      <c r="D1318" s="2"/>
      <c r="E1318" s="2"/>
      <c r="F1318" s="3">
        <v>160</v>
      </c>
      <c r="G1318" s="3">
        <v>100</v>
      </c>
      <c r="H1318" s="2" t="s">
        <v>3136</v>
      </c>
      <c r="I1318" s="2" t="s">
        <v>3150</v>
      </c>
      <c r="J1318" s="2" t="s">
        <v>3160</v>
      </c>
      <c r="K1318" s="2" t="s">
        <v>3163</v>
      </c>
      <c r="L1318" s="2">
        <v>2010</v>
      </c>
      <c r="M1318" s="2" t="s">
        <v>3053</v>
      </c>
      <c r="N1318" s="2" t="s">
        <v>3103</v>
      </c>
      <c r="O1318" s="19" t="str">
        <f t="shared" si="42"/>
        <v>300</v>
      </c>
      <c r="P1318">
        <f t="shared" si="43"/>
        <v>160</v>
      </c>
    </row>
    <row r="1319" spans="1:16" ht="14.5" customHeight="1" x14ac:dyDescent="0.35">
      <c r="A1319" s="2" t="s">
        <v>967</v>
      </c>
      <c r="B1319" s="2" t="s">
        <v>967</v>
      </c>
      <c r="C1319" s="2" t="s">
        <v>1526</v>
      </c>
      <c r="D1319" s="2"/>
      <c r="E1319" s="2"/>
      <c r="F1319" s="3">
        <v>357</v>
      </c>
      <c r="G1319" s="3">
        <v>54.999999999999993</v>
      </c>
      <c r="H1319" s="2" t="s">
        <v>3136</v>
      </c>
      <c r="I1319" s="2" t="s">
        <v>3150</v>
      </c>
      <c r="J1319" s="2" t="s">
        <v>3160</v>
      </c>
      <c r="K1319" s="2" t="s">
        <v>3163</v>
      </c>
      <c r="L1319" s="2">
        <v>2010</v>
      </c>
      <c r="M1319" s="2" t="s">
        <v>3041</v>
      </c>
      <c r="N1319" s="2" t="s">
        <v>3095</v>
      </c>
      <c r="O1319" s="19" t="str">
        <f t="shared" si="42"/>
        <v>200</v>
      </c>
      <c r="P1319">
        <f t="shared" si="43"/>
        <v>196.34999999999997</v>
      </c>
    </row>
    <row r="1320" spans="1:16" ht="14.5" customHeight="1" x14ac:dyDescent="0.35">
      <c r="A1320" s="2" t="s">
        <v>969</v>
      </c>
      <c r="B1320" s="2" t="s">
        <v>969</v>
      </c>
      <c r="C1320" s="2" t="s">
        <v>1527</v>
      </c>
      <c r="D1320" s="2"/>
      <c r="E1320" s="2"/>
      <c r="F1320" s="3">
        <v>2826.1830432440001</v>
      </c>
      <c r="G1320" s="3">
        <v>100</v>
      </c>
      <c r="H1320" s="2" t="s">
        <v>3136</v>
      </c>
      <c r="I1320" s="2" t="s">
        <v>3150</v>
      </c>
      <c r="J1320" s="2" t="s">
        <v>3160</v>
      </c>
      <c r="K1320" s="2" t="s">
        <v>3163</v>
      </c>
      <c r="L1320" s="2">
        <v>2010</v>
      </c>
      <c r="M1320" s="2" t="s">
        <v>3053</v>
      </c>
      <c r="N1320" s="2" t="s">
        <v>3103</v>
      </c>
      <c r="O1320" s="19" t="str">
        <f t="shared" si="42"/>
        <v>300</v>
      </c>
      <c r="P1320">
        <f t="shared" si="43"/>
        <v>2826.1830432440001</v>
      </c>
    </row>
    <row r="1321" spans="1:16" ht="14.5" customHeight="1" x14ac:dyDescent="0.35">
      <c r="A1321" s="2" t="s">
        <v>971</v>
      </c>
      <c r="B1321" s="2" t="s">
        <v>971</v>
      </c>
      <c r="C1321" s="2" t="s">
        <v>1528</v>
      </c>
      <c r="D1321" s="2"/>
      <c r="E1321" s="2"/>
      <c r="F1321" s="3">
        <v>342</v>
      </c>
      <c r="G1321" s="3">
        <v>55.000000000000007</v>
      </c>
      <c r="H1321" s="2" t="s">
        <v>3136</v>
      </c>
      <c r="I1321" s="2" t="s">
        <v>3150</v>
      </c>
      <c r="J1321" s="2" t="s">
        <v>3160</v>
      </c>
      <c r="K1321" s="2" t="s">
        <v>3163</v>
      </c>
      <c r="L1321" s="2">
        <v>2010</v>
      </c>
      <c r="M1321" s="2" t="s">
        <v>3041</v>
      </c>
      <c r="N1321" s="2" t="s">
        <v>3095</v>
      </c>
      <c r="O1321" s="19" t="str">
        <f t="shared" si="42"/>
        <v>200</v>
      </c>
      <c r="P1321">
        <f t="shared" si="43"/>
        <v>188.10000000000002</v>
      </c>
    </row>
    <row r="1322" spans="1:16" ht="14.5" customHeight="1" x14ac:dyDescent="0.35">
      <c r="A1322" s="2" t="s">
        <v>973</v>
      </c>
      <c r="B1322" s="2" t="s">
        <v>973</v>
      </c>
      <c r="C1322" s="2" t="s">
        <v>1529</v>
      </c>
      <c r="D1322" s="2"/>
      <c r="E1322" s="2"/>
      <c r="F1322" s="3">
        <v>12207</v>
      </c>
      <c r="G1322" s="3">
        <v>55.000000000000007</v>
      </c>
      <c r="H1322" s="2" t="s">
        <v>3136</v>
      </c>
      <c r="I1322" s="2" t="s">
        <v>3150</v>
      </c>
      <c r="J1322" s="2" t="s">
        <v>3160</v>
      </c>
      <c r="K1322" s="2" t="s">
        <v>3163</v>
      </c>
      <c r="L1322" s="2">
        <v>2010</v>
      </c>
      <c r="M1322" s="2" t="s">
        <v>3041</v>
      </c>
      <c r="N1322" s="2" t="s">
        <v>3095</v>
      </c>
      <c r="O1322" s="19" t="str">
        <f t="shared" si="42"/>
        <v>200</v>
      </c>
      <c r="P1322">
        <f t="shared" si="43"/>
        <v>6713.8500000000013</v>
      </c>
    </row>
    <row r="1323" spans="1:16" ht="14.5" customHeight="1" x14ac:dyDescent="0.35">
      <c r="A1323" s="2" t="s">
        <v>1339</v>
      </c>
      <c r="B1323" s="2" t="s">
        <v>1339</v>
      </c>
      <c r="C1323" s="2" t="s">
        <v>1530</v>
      </c>
      <c r="D1323" s="2"/>
      <c r="E1323" s="2"/>
      <c r="F1323" s="3">
        <v>75.000000000000014</v>
      </c>
      <c r="G1323" s="3">
        <v>54.999999999999993</v>
      </c>
      <c r="H1323" s="2" t="s">
        <v>3136</v>
      </c>
      <c r="I1323" s="2" t="s">
        <v>3150</v>
      </c>
      <c r="J1323" s="2" t="s">
        <v>3160</v>
      </c>
      <c r="K1323" s="2" t="s">
        <v>3163</v>
      </c>
      <c r="L1323" s="2">
        <v>2010</v>
      </c>
      <c r="M1323" s="2" t="s">
        <v>3041</v>
      </c>
      <c r="N1323" s="2" t="s">
        <v>3095</v>
      </c>
      <c r="O1323" s="19" t="str">
        <f t="shared" si="42"/>
        <v>200</v>
      </c>
      <c r="P1323">
        <f t="shared" si="43"/>
        <v>41.25</v>
      </c>
    </row>
    <row r="1324" spans="1:16" ht="14.5" customHeight="1" x14ac:dyDescent="0.35">
      <c r="A1324" s="2" t="s">
        <v>975</v>
      </c>
      <c r="B1324" s="2" t="s">
        <v>975</v>
      </c>
      <c r="C1324" s="2" t="s">
        <v>1531</v>
      </c>
      <c r="D1324" s="2"/>
      <c r="E1324" s="2"/>
      <c r="F1324" s="3">
        <v>2589.9850000000001</v>
      </c>
      <c r="G1324" s="3">
        <v>55.000000000000007</v>
      </c>
      <c r="H1324" s="2" t="s">
        <v>3136</v>
      </c>
      <c r="I1324" s="2" t="s">
        <v>3150</v>
      </c>
      <c r="J1324" s="2" t="s">
        <v>3160</v>
      </c>
      <c r="K1324" s="2" t="s">
        <v>3163</v>
      </c>
      <c r="L1324" s="2">
        <v>2010</v>
      </c>
      <c r="M1324" s="2" t="s">
        <v>3041</v>
      </c>
      <c r="N1324" s="2" t="s">
        <v>3095</v>
      </c>
      <c r="O1324" s="19" t="str">
        <f t="shared" si="42"/>
        <v>200</v>
      </c>
      <c r="P1324">
        <f t="shared" si="43"/>
        <v>1424.4917500000001</v>
      </c>
    </row>
    <row r="1325" spans="1:16" ht="14.5" customHeight="1" x14ac:dyDescent="0.35">
      <c r="A1325" s="2" t="s">
        <v>642</v>
      </c>
      <c r="B1325" s="2" t="s">
        <v>642</v>
      </c>
      <c r="C1325" s="2" t="s">
        <v>1532</v>
      </c>
      <c r="D1325" s="2"/>
      <c r="E1325" s="2"/>
      <c r="F1325" s="3">
        <v>260</v>
      </c>
      <c r="G1325" s="3">
        <v>55.000000000000014</v>
      </c>
      <c r="H1325" s="2" t="s">
        <v>3136</v>
      </c>
      <c r="I1325" s="2" t="s">
        <v>3150</v>
      </c>
      <c r="J1325" s="2" t="s">
        <v>3160</v>
      </c>
      <c r="K1325" s="2" t="s">
        <v>3163</v>
      </c>
      <c r="L1325" s="2">
        <v>2010</v>
      </c>
      <c r="M1325" s="2" t="s">
        <v>3041</v>
      </c>
      <c r="N1325" s="2" t="s">
        <v>3095</v>
      </c>
      <c r="O1325" s="19" t="str">
        <f t="shared" si="42"/>
        <v>200</v>
      </c>
      <c r="P1325">
        <f t="shared" si="43"/>
        <v>143.00000000000003</v>
      </c>
    </row>
    <row r="1326" spans="1:16" ht="14.5" customHeight="1" x14ac:dyDescent="0.35">
      <c r="A1326" s="2" t="s">
        <v>1341</v>
      </c>
      <c r="B1326" s="2" t="s">
        <v>1341</v>
      </c>
      <c r="C1326" s="2" t="s">
        <v>1533</v>
      </c>
      <c r="D1326" s="2"/>
      <c r="E1326" s="2"/>
      <c r="F1326" s="3">
        <v>192</v>
      </c>
      <c r="G1326" s="3">
        <v>55.000000000000007</v>
      </c>
      <c r="H1326" s="2" t="s">
        <v>3136</v>
      </c>
      <c r="I1326" s="2" t="s">
        <v>3150</v>
      </c>
      <c r="J1326" s="2" t="s">
        <v>3160</v>
      </c>
      <c r="K1326" s="2" t="s">
        <v>3163</v>
      </c>
      <c r="L1326" s="2">
        <v>2010</v>
      </c>
      <c r="M1326" s="2" t="s">
        <v>3041</v>
      </c>
      <c r="N1326" s="2" t="s">
        <v>3095</v>
      </c>
      <c r="O1326" s="19" t="str">
        <f t="shared" si="42"/>
        <v>200</v>
      </c>
      <c r="P1326">
        <f t="shared" si="43"/>
        <v>105.60000000000002</v>
      </c>
    </row>
    <row r="1327" spans="1:16" ht="14.5" customHeight="1" x14ac:dyDescent="0.35">
      <c r="A1327" s="2" t="s">
        <v>646</v>
      </c>
      <c r="B1327" s="2" t="s">
        <v>646</v>
      </c>
      <c r="C1327" s="2" t="s">
        <v>1534</v>
      </c>
      <c r="D1327" s="2"/>
      <c r="E1327" s="2"/>
      <c r="F1327" s="3">
        <v>31.000000000000004</v>
      </c>
      <c r="G1327" s="3">
        <v>55.000000000000007</v>
      </c>
      <c r="H1327" s="2" t="s">
        <v>3136</v>
      </c>
      <c r="I1327" s="2" t="s">
        <v>3150</v>
      </c>
      <c r="J1327" s="2" t="s">
        <v>3160</v>
      </c>
      <c r="K1327" s="2" t="s">
        <v>3163</v>
      </c>
      <c r="L1327" s="2">
        <v>2010</v>
      </c>
      <c r="M1327" s="2" t="s">
        <v>3041</v>
      </c>
      <c r="N1327" s="2" t="s">
        <v>3095</v>
      </c>
      <c r="O1327" s="19" t="str">
        <f t="shared" si="42"/>
        <v>200</v>
      </c>
      <c r="P1327">
        <f t="shared" si="43"/>
        <v>17.050000000000004</v>
      </c>
    </row>
    <row r="1328" spans="1:16" ht="14.5" customHeight="1" x14ac:dyDescent="0.35">
      <c r="A1328" s="2" t="s">
        <v>648</v>
      </c>
      <c r="B1328" s="2" t="s">
        <v>648</v>
      </c>
      <c r="C1328" s="2" t="s">
        <v>1535</v>
      </c>
      <c r="D1328" s="2"/>
      <c r="E1328" s="2"/>
      <c r="F1328" s="3">
        <v>1099</v>
      </c>
      <c r="G1328" s="3">
        <v>55.000000000000007</v>
      </c>
      <c r="H1328" s="2" t="s">
        <v>3136</v>
      </c>
      <c r="I1328" s="2" t="s">
        <v>3150</v>
      </c>
      <c r="J1328" s="2" t="s">
        <v>3160</v>
      </c>
      <c r="K1328" s="2" t="s">
        <v>3163</v>
      </c>
      <c r="L1328" s="2">
        <v>2010</v>
      </c>
      <c r="M1328" s="2" t="s">
        <v>3041</v>
      </c>
      <c r="N1328" s="2" t="s">
        <v>3095</v>
      </c>
      <c r="O1328" s="19" t="str">
        <f t="shared" si="42"/>
        <v>200</v>
      </c>
      <c r="P1328">
        <f t="shared" si="43"/>
        <v>604.45000000000005</v>
      </c>
    </row>
    <row r="1329" spans="1:16" ht="14.5" customHeight="1" x14ac:dyDescent="0.35">
      <c r="A1329" s="2" t="s">
        <v>650</v>
      </c>
      <c r="B1329" s="2" t="s">
        <v>650</v>
      </c>
      <c r="C1329" s="2" t="s">
        <v>1536</v>
      </c>
      <c r="D1329" s="2"/>
      <c r="E1329" s="2"/>
      <c r="F1329" s="3">
        <v>138</v>
      </c>
      <c r="G1329" s="3">
        <v>55.000000000000007</v>
      </c>
      <c r="H1329" s="2" t="s">
        <v>3136</v>
      </c>
      <c r="I1329" s="2" t="s">
        <v>3150</v>
      </c>
      <c r="J1329" s="2" t="s">
        <v>3160</v>
      </c>
      <c r="K1329" s="2" t="s">
        <v>3163</v>
      </c>
      <c r="L1329" s="2">
        <v>2010</v>
      </c>
      <c r="M1329" s="2" t="s">
        <v>3041</v>
      </c>
      <c r="N1329" s="2" t="s">
        <v>3095</v>
      </c>
      <c r="O1329" s="19" t="str">
        <f t="shared" si="42"/>
        <v>200</v>
      </c>
      <c r="P1329">
        <f t="shared" si="43"/>
        <v>75.900000000000006</v>
      </c>
    </row>
    <row r="1330" spans="1:16" ht="14.5" customHeight="1" x14ac:dyDescent="0.35">
      <c r="A1330" s="2" t="s">
        <v>654</v>
      </c>
      <c r="B1330" s="2" t="s">
        <v>654</v>
      </c>
      <c r="C1330" s="2" t="s">
        <v>1537</v>
      </c>
      <c r="D1330" s="2"/>
      <c r="E1330" s="2"/>
      <c r="F1330" s="3">
        <v>299.99999999999994</v>
      </c>
      <c r="G1330" s="3">
        <v>100</v>
      </c>
      <c r="H1330" s="2" t="s">
        <v>3130</v>
      </c>
      <c r="I1330" s="2" t="s">
        <v>3144</v>
      </c>
      <c r="J1330" s="2" t="s">
        <v>3160</v>
      </c>
      <c r="K1330" s="2" t="s">
        <v>3163</v>
      </c>
      <c r="L1330" s="2">
        <v>2010</v>
      </c>
      <c r="M1330" s="2" t="s">
        <v>3058</v>
      </c>
      <c r="N1330" s="2" t="s">
        <v>3108</v>
      </c>
      <c r="O1330" s="19" t="str">
        <f t="shared" si="42"/>
        <v>300</v>
      </c>
      <c r="P1330">
        <f t="shared" si="43"/>
        <v>299.99999999999994</v>
      </c>
    </row>
    <row r="1331" spans="1:16" ht="14.5" customHeight="1" x14ac:dyDescent="0.35">
      <c r="A1331" s="2" t="s">
        <v>1342</v>
      </c>
      <c r="B1331" s="2" t="s">
        <v>1342</v>
      </c>
      <c r="C1331" s="2" t="s">
        <v>1538</v>
      </c>
      <c r="D1331" s="2"/>
      <c r="E1331" s="2"/>
      <c r="F1331" s="3">
        <v>129.99999999999989</v>
      </c>
      <c r="G1331" s="3">
        <v>100</v>
      </c>
      <c r="H1331" s="2" t="s">
        <v>3130</v>
      </c>
      <c r="I1331" s="2" t="s">
        <v>3144</v>
      </c>
      <c r="J1331" s="2" t="s">
        <v>3160</v>
      </c>
      <c r="K1331" s="2" t="s">
        <v>3163</v>
      </c>
      <c r="L1331" s="2">
        <v>2010</v>
      </c>
      <c r="M1331" s="2" t="s">
        <v>3054</v>
      </c>
      <c r="N1331" s="2" t="s">
        <v>3104</v>
      </c>
      <c r="O1331" s="19" t="str">
        <f t="shared" si="42"/>
        <v>300</v>
      </c>
      <c r="P1331">
        <f t="shared" si="43"/>
        <v>129.99999999999989</v>
      </c>
    </row>
    <row r="1332" spans="1:16" ht="14.5" customHeight="1" x14ac:dyDescent="0.35">
      <c r="A1332" s="2" t="s">
        <v>1539</v>
      </c>
      <c r="B1332" s="2" t="s">
        <v>1539</v>
      </c>
      <c r="C1332" s="2" t="s">
        <v>1540</v>
      </c>
      <c r="D1332" s="2"/>
      <c r="E1332" s="2"/>
      <c r="F1332" s="3">
        <v>58</v>
      </c>
      <c r="G1332" s="3">
        <v>100</v>
      </c>
      <c r="H1332" s="2" t="s">
        <v>3130</v>
      </c>
      <c r="I1332" s="2" t="s">
        <v>3144</v>
      </c>
      <c r="J1332" s="2" t="s">
        <v>3160</v>
      </c>
      <c r="K1332" s="2" t="s">
        <v>3163</v>
      </c>
      <c r="L1332" s="2">
        <v>2010</v>
      </c>
      <c r="M1332" s="2" t="s">
        <v>3054</v>
      </c>
      <c r="N1332" s="2" t="s">
        <v>3104</v>
      </c>
      <c r="O1332" s="19" t="str">
        <f t="shared" si="42"/>
        <v>300</v>
      </c>
      <c r="P1332">
        <f t="shared" si="43"/>
        <v>58</v>
      </c>
    </row>
    <row r="1333" spans="1:16" ht="14.5" customHeight="1" x14ac:dyDescent="0.35">
      <c r="A1333" s="2" t="s">
        <v>658</v>
      </c>
      <c r="B1333" s="2" t="s">
        <v>658</v>
      </c>
      <c r="C1333" s="2" t="s">
        <v>1541</v>
      </c>
      <c r="D1333" s="2"/>
      <c r="E1333" s="2"/>
      <c r="F1333" s="3">
        <v>80.000000000000014</v>
      </c>
      <c r="G1333" s="3">
        <v>100</v>
      </c>
      <c r="H1333" s="2" t="s">
        <v>3129</v>
      </c>
      <c r="I1333" s="2" t="s">
        <v>3143</v>
      </c>
      <c r="J1333" s="2" t="s">
        <v>3160</v>
      </c>
      <c r="K1333" s="2" t="s">
        <v>3163</v>
      </c>
      <c r="L1333" s="2">
        <v>2010</v>
      </c>
      <c r="M1333" s="2" t="s">
        <v>3058</v>
      </c>
      <c r="N1333" s="2" t="s">
        <v>3108</v>
      </c>
      <c r="O1333" s="19" t="str">
        <f t="shared" si="42"/>
        <v>300</v>
      </c>
      <c r="P1333">
        <f t="shared" si="43"/>
        <v>80.000000000000014</v>
      </c>
    </row>
    <row r="1334" spans="1:16" ht="14.5" customHeight="1" x14ac:dyDescent="0.35">
      <c r="A1334" s="2" t="s">
        <v>666</v>
      </c>
      <c r="B1334" s="2" t="s">
        <v>666</v>
      </c>
      <c r="C1334" s="2" t="s">
        <v>1542</v>
      </c>
      <c r="D1334" s="2"/>
      <c r="E1334" s="2"/>
      <c r="F1334" s="3">
        <v>257</v>
      </c>
      <c r="G1334" s="3">
        <v>100</v>
      </c>
      <c r="H1334" s="2" t="s">
        <v>3130</v>
      </c>
      <c r="I1334" s="2" t="s">
        <v>3144</v>
      </c>
      <c r="J1334" s="2" t="s">
        <v>3160</v>
      </c>
      <c r="K1334" s="2" t="s">
        <v>3163</v>
      </c>
      <c r="L1334" s="2">
        <v>2010</v>
      </c>
      <c r="M1334" s="2" t="s">
        <v>3054</v>
      </c>
      <c r="N1334" s="2" t="s">
        <v>3104</v>
      </c>
      <c r="O1334" s="19" t="str">
        <f t="shared" si="42"/>
        <v>300</v>
      </c>
      <c r="P1334">
        <f t="shared" si="43"/>
        <v>257</v>
      </c>
    </row>
    <row r="1335" spans="1:16" ht="14.5" customHeight="1" x14ac:dyDescent="0.35">
      <c r="A1335" s="2" t="s">
        <v>668</v>
      </c>
      <c r="B1335" s="2" t="s">
        <v>668</v>
      </c>
      <c r="C1335" s="2" t="s">
        <v>1543</v>
      </c>
      <c r="D1335" s="2"/>
      <c r="E1335" s="2"/>
      <c r="F1335" s="3">
        <v>659.26008968609926</v>
      </c>
      <c r="G1335" s="3">
        <v>100</v>
      </c>
      <c r="H1335" s="2" t="s">
        <v>3130</v>
      </c>
      <c r="I1335" s="2" t="s">
        <v>3144</v>
      </c>
      <c r="J1335" s="2" t="s">
        <v>3160</v>
      </c>
      <c r="K1335" s="2" t="s">
        <v>3163</v>
      </c>
      <c r="L1335" s="2">
        <v>2010</v>
      </c>
      <c r="M1335" s="2" t="s">
        <v>3058</v>
      </c>
      <c r="N1335" s="2" t="s">
        <v>3108</v>
      </c>
      <c r="O1335" s="19" t="str">
        <f t="shared" si="42"/>
        <v>300</v>
      </c>
      <c r="P1335">
        <f t="shared" si="43"/>
        <v>659.26008968609926</v>
      </c>
    </row>
    <row r="1336" spans="1:16" ht="14.5" customHeight="1" x14ac:dyDescent="0.35">
      <c r="A1336" s="2" t="s">
        <v>1343</v>
      </c>
      <c r="B1336" s="2" t="s">
        <v>1343</v>
      </c>
      <c r="C1336" s="2" t="s">
        <v>1544</v>
      </c>
      <c r="D1336" s="2"/>
      <c r="E1336" s="2"/>
      <c r="F1336" s="3">
        <v>83.466947368420975</v>
      </c>
      <c r="G1336" s="3">
        <v>73.776446018341943</v>
      </c>
      <c r="H1336" s="2" t="s">
        <v>3130</v>
      </c>
      <c r="I1336" s="2" t="s">
        <v>3144</v>
      </c>
      <c r="J1336" s="2" t="s">
        <v>3160</v>
      </c>
      <c r="K1336" s="2" t="s">
        <v>3163</v>
      </c>
      <c r="L1336" s="2">
        <v>2010</v>
      </c>
      <c r="M1336" s="2" t="s">
        <v>3054</v>
      </c>
      <c r="N1336" s="2" t="s">
        <v>3104</v>
      </c>
      <c r="O1336" s="19" t="str">
        <f t="shared" si="42"/>
        <v>300</v>
      </c>
      <c r="P1336">
        <f t="shared" si="43"/>
        <v>61.578947368420977</v>
      </c>
    </row>
    <row r="1337" spans="1:16" ht="14.5" customHeight="1" x14ac:dyDescent="0.35">
      <c r="A1337" s="2" t="s">
        <v>932</v>
      </c>
      <c r="B1337" s="2" t="s">
        <v>932</v>
      </c>
      <c r="C1337" s="2" t="s">
        <v>1545</v>
      </c>
      <c r="D1337" s="2"/>
      <c r="E1337" s="2"/>
      <c r="F1337" s="3">
        <v>200</v>
      </c>
      <c r="G1337" s="3">
        <v>100</v>
      </c>
      <c r="H1337" s="2" t="s">
        <v>3135</v>
      </c>
      <c r="I1337" s="2" t="s">
        <v>3149</v>
      </c>
      <c r="J1337" s="2" t="s">
        <v>3160</v>
      </c>
      <c r="K1337" s="2" t="s">
        <v>3163</v>
      </c>
      <c r="L1337" s="2">
        <v>2010</v>
      </c>
      <c r="M1337" s="2" t="s">
        <v>3053</v>
      </c>
      <c r="N1337" s="2" t="s">
        <v>3103</v>
      </c>
      <c r="O1337" s="19" t="str">
        <f t="shared" si="42"/>
        <v>300</v>
      </c>
      <c r="P1337">
        <f t="shared" si="43"/>
        <v>200</v>
      </c>
    </row>
    <row r="1338" spans="1:16" ht="14.5" customHeight="1" x14ac:dyDescent="0.35">
      <c r="A1338" s="2" t="s">
        <v>1347</v>
      </c>
      <c r="B1338" s="2" t="s">
        <v>1347</v>
      </c>
      <c r="C1338" s="2" t="s">
        <v>1546</v>
      </c>
      <c r="D1338" s="2"/>
      <c r="E1338" s="2"/>
      <c r="F1338" s="3">
        <v>2168</v>
      </c>
      <c r="G1338" s="3">
        <v>100</v>
      </c>
      <c r="H1338" s="2" t="s">
        <v>3130</v>
      </c>
      <c r="I1338" s="2" t="s">
        <v>3144</v>
      </c>
      <c r="J1338" s="2" t="s">
        <v>3160</v>
      </c>
      <c r="K1338" s="2" t="s">
        <v>3163</v>
      </c>
      <c r="L1338" s="2">
        <v>2010</v>
      </c>
      <c r="M1338" s="2" t="s">
        <v>3047</v>
      </c>
      <c r="N1338" s="2" t="s">
        <v>3047</v>
      </c>
      <c r="O1338" s="19" t="str">
        <f t="shared" si="42"/>
        <v>200</v>
      </c>
      <c r="P1338">
        <f t="shared" si="43"/>
        <v>2168</v>
      </c>
    </row>
    <row r="1339" spans="1:16" ht="14.5" customHeight="1" x14ac:dyDescent="0.35">
      <c r="A1339" s="2" t="s">
        <v>676</v>
      </c>
      <c r="B1339" s="2" t="s">
        <v>676</v>
      </c>
      <c r="C1339" s="2" t="s">
        <v>1547</v>
      </c>
      <c r="D1339" s="2"/>
      <c r="E1339" s="2"/>
      <c r="F1339" s="3">
        <v>76.942257055701006</v>
      </c>
      <c r="G1339" s="3">
        <v>100</v>
      </c>
      <c r="H1339" s="2" t="s">
        <v>3132</v>
      </c>
      <c r="I1339" s="2" t="s">
        <v>3146</v>
      </c>
      <c r="J1339" s="2" t="s">
        <v>3160</v>
      </c>
      <c r="K1339" s="2" t="s">
        <v>3163</v>
      </c>
      <c r="L1339" s="2">
        <v>2010</v>
      </c>
      <c r="M1339" s="2" t="s">
        <v>3054</v>
      </c>
      <c r="N1339" s="2" t="s">
        <v>3104</v>
      </c>
      <c r="O1339" s="19" t="str">
        <f t="shared" si="42"/>
        <v>300</v>
      </c>
      <c r="P1339">
        <f t="shared" si="43"/>
        <v>76.942257055701006</v>
      </c>
    </row>
    <row r="1340" spans="1:16" ht="14.5" customHeight="1" x14ac:dyDescent="0.35">
      <c r="A1340" s="2" t="s">
        <v>729</v>
      </c>
      <c r="B1340" s="2" t="s">
        <v>729</v>
      </c>
      <c r="C1340" s="2" t="s">
        <v>1548</v>
      </c>
      <c r="D1340" s="2"/>
      <c r="E1340" s="2"/>
      <c r="F1340" s="3">
        <v>7791.9433551198226</v>
      </c>
      <c r="G1340" s="3">
        <v>25.963674376061441</v>
      </c>
      <c r="H1340" s="2" t="s">
        <v>3130</v>
      </c>
      <c r="I1340" s="2" t="s">
        <v>3144</v>
      </c>
      <c r="J1340" s="2" t="s">
        <v>3160</v>
      </c>
      <c r="K1340" s="2" t="s">
        <v>3163</v>
      </c>
      <c r="L1340" s="2">
        <v>2010</v>
      </c>
      <c r="M1340" s="2" t="s">
        <v>3058</v>
      </c>
      <c r="N1340" s="2" t="s">
        <v>3108</v>
      </c>
      <c r="O1340" s="19" t="str">
        <f t="shared" si="42"/>
        <v>300</v>
      </c>
      <c r="P1340">
        <f t="shared" si="43"/>
        <v>2023.0748002904675</v>
      </c>
    </row>
    <row r="1341" spans="1:16" ht="14.5" customHeight="1" x14ac:dyDescent="0.35">
      <c r="A1341" s="2" t="s">
        <v>731</v>
      </c>
      <c r="B1341" s="2" t="s">
        <v>731</v>
      </c>
      <c r="C1341" s="2" t="s">
        <v>1549</v>
      </c>
      <c r="D1341" s="2"/>
      <c r="E1341" s="2"/>
      <c r="F1341" s="3">
        <v>392.22190546781542</v>
      </c>
      <c r="G1341" s="3">
        <v>100</v>
      </c>
      <c r="H1341" s="2" t="s">
        <v>3132</v>
      </c>
      <c r="I1341" s="2" t="s">
        <v>3146</v>
      </c>
      <c r="J1341" s="2" t="s">
        <v>3160</v>
      </c>
      <c r="K1341" s="2" t="s">
        <v>3163</v>
      </c>
      <c r="L1341" s="2">
        <v>2010</v>
      </c>
      <c r="M1341" s="2" t="s">
        <v>3054</v>
      </c>
      <c r="N1341" s="2" t="s">
        <v>3104</v>
      </c>
      <c r="O1341" s="19" t="str">
        <f t="shared" si="42"/>
        <v>300</v>
      </c>
      <c r="P1341">
        <f t="shared" si="43"/>
        <v>392.22190546781547</v>
      </c>
    </row>
    <row r="1342" spans="1:16" ht="14.5" customHeight="1" x14ac:dyDescent="0.35">
      <c r="A1342" s="2" t="s">
        <v>662</v>
      </c>
      <c r="B1342" s="2" t="s">
        <v>662</v>
      </c>
      <c r="C1342" s="2" t="s">
        <v>1550</v>
      </c>
      <c r="D1342" s="2"/>
      <c r="E1342" s="2"/>
      <c r="F1342" s="3">
        <v>866.99999999999955</v>
      </c>
      <c r="G1342" s="3">
        <v>100</v>
      </c>
      <c r="H1342" s="2" t="s">
        <v>3130</v>
      </c>
      <c r="I1342" s="2" t="s">
        <v>3144</v>
      </c>
      <c r="J1342" s="2" t="s">
        <v>3160</v>
      </c>
      <c r="K1342" s="2" t="s">
        <v>3163</v>
      </c>
      <c r="L1342" s="2">
        <v>2010</v>
      </c>
      <c r="M1342" s="2" t="s">
        <v>3075</v>
      </c>
      <c r="N1342" s="2" t="s">
        <v>3075</v>
      </c>
      <c r="O1342" s="19" t="str">
        <f t="shared" si="42"/>
        <v>600</v>
      </c>
      <c r="P1342">
        <f t="shared" si="43"/>
        <v>866.99999999999955</v>
      </c>
    </row>
    <row r="1343" spans="1:16" ht="14.5" customHeight="1" x14ac:dyDescent="0.35">
      <c r="A1343" s="2" t="s">
        <v>664</v>
      </c>
      <c r="B1343" s="2" t="s">
        <v>664</v>
      </c>
      <c r="C1343" s="2" t="s">
        <v>1551</v>
      </c>
      <c r="D1343" s="2"/>
      <c r="E1343" s="2"/>
      <c r="F1343" s="3">
        <v>94.999999999999986</v>
      </c>
      <c r="G1343" s="3">
        <v>100</v>
      </c>
      <c r="H1343" s="2" t="s">
        <v>3130</v>
      </c>
      <c r="I1343" s="2" t="s">
        <v>3144</v>
      </c>
      <c r="J1343" s="2" t="s">
        <v>3160</v>
      </c>
      <c r="K1343" s="2" t="s">
        <v>3163</v>
      </c>
      <c r="L1343" s="2">
        <v>2010</v>
      </c>
      <c r="M1343" s="2" t="s">
        <v>3075</v>
      </c>
      <c r="N1343" s="2" t="s">
        <v>3075</v>
      </c>
      <c r="O1343" s="19" t="str">
        <f t="shared" si="42"/>
        <v>600</v>
      </c>
      <c r="P1343">
        <f t="shared" si="43"/>
        <v>94.999999999999986</v>
      </c>
    </row>
    <row r="1344" spans="1:16" ht="14.5" customHeight="1" x14ac:dyDescent="0.35">
      <c r="A1344" s="2" t="s">
        <v>672</v>
      </c>
      <c r="B1344" s="2" t="s">
        <v>672</v>
      </c>
      <c r="C1344" s="2" t="s">
        <v>1552</v>
      </c>
      <c r="D1344" s="2"/>
      <c r="E1344" s="2"/>
      <c r="F1344" s="3">
        <v>405.00000000000023</v>
      </c>
      <c r="G1344" s="3">
        <v>100</v>
      </c>
      <c r="H1344" s="2" t="s">
        <v>3130</v>
      </c>
      <c r="I1344" s="2" t="s">
        <v>3144</v>
      </c>
      <c r="J1344" s="2" t="s">
        <v>3160</v>
      </c>
      <c r="K1344" s="2" t="s">
        <v>3163</v>
      </c>
      <c r="L1344" s="2">
        <v>2010</v>
      </c>
      <c r="M1344" s="2" t="s">
        <v>3075</v>
      </c>
      <c r="N1344" s="2" t="s">
        <v>3075</v>
      </c>
      <c r="O1344" s="19" t="str">
        <f t="shared" si="42"/>
        <v>600</v>
      </c>
      <c r="P1344">
        <f t="shared" ref="P1344:P1399" si="44">F1344*G1344/100</f>
        <v>405.00000000000023</v>
      </c>
    </row>
    <row r="1345" spans="1:16" ht="14.5" customHeight="1" x14ac:dyDescent="0.35">
      <c r="A1345" s="2" t="s">
        <v>1345</v>
      </c>
      <c r="B1345" s="2" t="s">
        <v>1345</v>
      </c>
      <c r="C1345" s="2" t="s">
        <v>1553</v>
      </c>
      <c r="D1345" s="2"/>
      <c r="E1345" s="2"/>
      <c r="F1345" s="3">
        <v>62.746409113422679</v>
      </c>
      <c r="G1345" s="3">
        <v>100</v>
      </c>
      <c r="H1345" s="2" t="s">
        <v>3130</v>
      </c>
      <c r="I1345" s="2" t="s">
        <v>3144</v>
      </c>
      <c r="J1345" s="2" t="s">
        <v>3160</v>
      </c>
      <c r="K1345" s="2" t="s">
        <v>3163</v>
      </c>
      <c r="L1345" s="2">
        <v>2010</v>
      </c>
      <c r="M1345" s="2" t="s">
        <v>3075</v>
      </c>
      <c r="N1345" s="2" t="s">
        <v>3075</v>
      </c>
      <c r="O1345" s="19" t="str">
        <f t="shared" si="42"/>
        <v>600</v>
      </c>
      <c r="P1345">
        <f t="shared" si="44"/>
        <v>62.746409113422679</v>
      </c>
    </row>
    <row r="1346" spans="1:16" ht="14.5" customHeight="1" x14ac:dyDescent="0.35">
      <c r="A1346" s="2" t="s">
        <v>1349</v>
      </c>
      <c r="B1346" s="2" t="s">
        <v>1349</v>
      </c>
      <c r="C1346" s="2" t="s">
        <v>1554</v>
      </c>
      <c r="D1346" s="2"/>
      <c r="E1346" s="2"/>
      <c r="F1346" s="3">
        <v>1065.5021834061145</v>
      </c>
      <c r="G1346" s="3">
        <v>100</v>
      </c>
      <c r="H1346" s="2" t="s">
        <v>3130</v>
      </c>
      <c r="I1346" s="2" t="s">
        <v>3144</v>
      </c>
      <c r="J1346" s="2" t="s">
        <v>3160</v>
      </c>
      <c r="K1346" s="2" t="s">
        <v>3163</v>
      </c>
      <c r="L1346" s="2">
        <v>2010</v>
      </c>
      <c r="M1346" s="2" t="s">
        <v>3075</v>
      </c>
      <c r="N1346" s="2" t="s">
        <v>3075</v>
      </c>
      <c r="O1346" s="19" t="str">
        <f t="shared" si="42"/>
        <v>600</v>
      </c>
      <c r="P1346">
        <f t="shared" si="44"/>
        <v>1065.5021834061145</v>
      </c>
    </row>
    <row r="1347" spans="1:16" ht="14.5" customHeight="1" x14ac:dyDescent="0.35">
      <c r="A1347" s="2" t="s">
        <v>735</v>
      </c>
      <c r="B1347" s="2" t="s">
        <v>735</v>
      </c>
      <c r="C1347" s="2" t="s">
        <v>1555</v>
      </c>
      <c r="D1347" s="2"/>
      <c r="E1347" s="2"/>
      <c r="F1347" s="3">
        <v>4061.7894973167504</v>
      </c>
      <c r="G1347" s="3">
        <v>49.521422060163971</v>
      </c>
      <c r="H1347" s="2" t="s">
        <v>3130</v>
      </c>
      <c r="I1347" s="2" t="s">
        <v>3144</v>
      </c>
      <c r="J1347" s="2" t="s">
        <v>3160</v>
      </c>
      <c r="K1347" s="2" t="s">
        <v>3163</v>
      </c>
      <c r="L1347" s="2">
        <v>2010</v>
      </c>
      <c r="M1347" s="2" t="s">
        <v>3075</v>
      </c>
      <c r="N1347" s="2" t="s">
        <v>3075</v>
      </c>
      <c r="O1347" s="19" t="str">
        <f t="shared" ref="O1347:O1410" si="45">LEFT(N1347,1) &amp; "00"</f>
        <v>600</v>
      </c>
      <c r="P1347">
        <f t="shared" si="44"/>
        <v>2011.4559201616403</v>
      </c>
    </row>
    <row r="1348" spans="1:16" ht="14.5" customHeight="1" x14ac:dyDescent="0.35">
      <c r="A1348" s="2" t="s">
        <v>682</v>
      </c>
      <c r="B1348" s="2" t="s">
        <v>682</v>
      </c>
      <c r="C1348" s="2" t="s">
        <v>1556</v>
      </c>
      <c r="D1348" s="2"/>
      <c r="E1348" s="2"/>
      <c r="F1348" s="3">
        <v>288.84462151394422</v>
      </c>
      <c r="G1348" s="3">
        <v>100</v>
      </c>
      <c r="H1348" s="2" t="s">
        <v>3130</v>
      </c>
      <c r="I1348" s="2" t="s">
        <v>3144</v>
      </c>
      <c r="J1348" s="2" t="s">
        <v>3160</v>
      </c>
      <c r="K1348" s="2" t="s">
        <v>3163</v>
      </c>
      <c r="L1348" s="2">
        <v>2010</v>
      </c>
      <c r="M1348" s="2" t="s">
        <v>3075</v>
      </c>
      <c r="N1348" s="2" t="s">
        <v>3075</v>
      </c>
      <c r="O1348" s="19" t="str">
        <f t="shared" si="45"/>
        <v>600</v>
      </c>
      <c r="P1348">
        <f t="shared" si="44"/>
        <v>288.84462151394422</v>
      </c>
    </row>
    <row r="1349" spans="1:16" ht="14.5" customHeight="1" x14ac:dyDescent="0.35">
      <c r="A1349" s="2" t="s">
        <v>652</v>
      </c>
      <c r="B1349" s="2" t="s">
        <v>652</v>
      </c>
      <c r="C1349" s="2" t="s">
        <v>1557</v>
      </c>
      <c r="D1349" s="2"/>
      <c r="E1349" s="2"/>
      <c r="F1349" s="3">
        <v>10578.372000000001</v>
      </c>
      <c r="G1349" s="3">
        <v>55.000000000000007</v>
      </c>
      <c r="H1349" s="2" t="s">
        <v>3130</v>
      </c>
      <c r="I1349" s="2" t="s">
        <v>3144</v>
      </c>
      <c r="J1349" s="2" t="s">
        <v>3160</v>
      </c>
      <c r="K1349" s="2" t="s">
        <v>3163</v>
      </c>
      <c r="L1349" s="2">
        <v>2010</v>
      </c>
      <c r="M1349" s="2" t="s">
        <v>3041</v>
      </c>
      <c r="N1349" s="2" t="s">
        <v>3095</v>
      </c>
      <c r="O1349" s="19" t="str">
        <f t="shared" si="45"/>
        <v>200</v>
      </c>
      <c r="P1349">
        <f t="shared" si="44"/>
        <v>5818.1046000000024</v>
      </c>
    </row>
    <row r="1350" spans="1:16" ht="14.5" customHeight="1" x14ac:dyDescent="0.35">
      <c r="A1350" s="2" t="s">
        <v>680</v>
      </c>
      <c r="B1350" s="2" t="s">
        <v>680</v>
      </c>
      <c r="C1350" s="2" t="s">
        <v>1558</v>
      </c>
      <c r="D1350" s="2"/>
      <c r="E1350" s="2"/>
      <c r="F1350" s="3">
        <v>2655.0000000000005</v>
      </c>
      <c r="G1350" s="3">
        <v>54.999999999999993</v>
      </c>
      <c r="H1350" s="2" t="s">
        <v>3130</v>
      </c>
      <c r="I1350" s="2" t="s">
        <v>3144</v>
      </c>
      <c r="J1350" s="2" t="s">
        <v>3160</v>
      </c>
      <c r="K1350" s="2" t="s">
        <v>3163</v>
      </c>
      <c r="L1350" s="2">
        <v>2010</v>
      </c>
      <c r="M1350" s="2" t="s">
        <v>3041</v>
      </c>
      <c r="N1350" s="2" t="s">
        <v>3095</v>
      </c>
      <c r="O1350" s="19" t="str">
        <f t="shared" si="45"/>
        <v>200</v>
      </c>
      <c r="P1350">
        <f t="shared" si="44"/>
        <v>1460.25</v>
      </c>
    </row>
    <row r="1351" spans="1:16" ht="14.5" customHeight="1" x14ac:dyDescent="0.35">
      <c r="A1351" s="2" t="s">
        <v>684</v>
      </c>
      <c r="B1351" s="2" t="s">
        <v>684</v>
      </c>
      <c r="C1351" s="2" t="s">
        <v>1559</v>
      </c>
      <c r="D1351" s="2"/>
      <c r="E1351" s="2"/>
      <c r="F1351" s="3">
        <v>157</v>
      </c>
      <c r="G1351" s="3">
        <v>100</v>
      </c>
      <c r="H1351" s="2" t="s">
        <v>3130</v>
      </c>
      <c r="I1351" s="2" t="s">
        <v>3144</v>
      </c>
      <c r="J1351" s="2" t="s">
        <v>3160</v>
      </c>
      <c r="K1351" s="2" t="s">
        <v>3163</v>
      </c>
      <c r="L1351" s="2">
        <v>2010</v>
      </c>
      <c r="M1351" s="2" t="s">
        <v>3041</v>
      </c>
      <c r="N1351" s="2" t="s">
        <v>3095</v>
      </c>
      <c r="O1351" s="19" t="str">
        <f t="shared" si="45"/>
        <v>200</v>
      </c>
      <c r="P1351">
        <f t="shared" si="44"/>
        <v>157</v>
      </c>
    </row>
    <row r="1352" spans="1:16" ht="14.5" customHeight="1" x14ac:dyDescent="0.35">
      <c r="A1352" s="2" t="s">
        <v>690</v>
      </c>
      <c r="B1352" s="2" t="s">
        <v>690</v>
      </c>
      <c r="C1352" s="2" t="s">
        <v>1560</v>
      </c>
      <c r="D1352" s="2"/>
      <c r="E1352" s="2"/>
      <c r="F1352" s="3">
        <v>158</v>
      </c>
      <c r="G1352" s="3">
        <v>55.000000000000007</v>
      </c>
      <c r="H1352" s="2" t="s">
        <v>3130</v>
      </c>
      <c r="I1352" s="2" t="s">
        <v>3144</v>
      </c>
      <c r="J1352" s="2" t="s">
        <v>3160</v>
      </c>
      <c r="K1352" s="2" t="s">
        <v>3163</v>
      </c>
      <c r="L1352" s="2">
        <v>2010</v>
      </c>
      <c r="M1352" s="2" t="s">
        <v>3041</v>
      </c>
      <c r="N1352" s="2" t="s">
        <v>3095</v>
      </c>
      <c r="O1352" s="19" t="str">
        <f t="shared" si="45"/>
        <v>200</v>
      </c>
      <c r="P1352">
        <f t="shared" si="44"/>
        <v>86.90000000000002</v>
      </c>
    </row>
    <row r="1353" spans="1:16" ht="14.5" customHeight="1" x14ac:dyDescent="0.35">
      <c r="A1353" s="2" t="s">
        <v>1561</v>
      </c>
      <c r="B1353" s="2" t="s">
        <v>1561</v>
      </c>
      <c r="C1353" s="2" t="s">
        <v>1562</v>
      </c>
      <c r="D1353" s="2"/>
      <c r="E1353" s="2"/>
      <c r="F1353" s="3">
        <v>611</v>
      </c>
      <c r="G1353" s="3">
        <v>55.000000000000007</v>
      </c>
      <c r="H1353" s="2" t="s">
        <v>3130</v>
      </c>
      <c r="I1353" s="2" t="s">
        <v>3144</v>
      </c>
      <c r="J1353" s="2" t="s">
        <v>3160</v>
      </c>
      <c r="K1353" s="2" t="s">
        <v>3163</v>
      </c>
      <c r="L1353" s="2">
        <v>2010</v>
      </c>
      <c r="M1353" s="2" t="s">
        <v>3041</v>
      </c>
      <c r="N1353" s="2" t="s">
        <v>3095</v>
      </c>
      <c r="O1353" s="19" t="str">
        <f t="shared" si="45"/>
        <v>200</v>
      </c>
      <c r="P1353">
        <f t="shared" si="44"/>
        <v>336.05000000000007</v>
      </c>
    </row>
    <row r="1354" spans="1:16" ht="14.5" customHeight="1" x14ac:dyDescent="0.35">
      <c r="A1354" s="2" t="s">
        <v>686</v>
      </c>
      <c r="B1354" s="2" t="s">
        <v>686</v>
      </c>
      <c r="C1354" s="2" t="s">
        <v>1563</v>
      </c>
      <c r="D1354" s="2"/>
      <c r="E1354" s="2"/>
      <c r="F1354" s="3">
        <v>171.789720456</v>
      </c>
      <c r="G1354" s="3">
        <v>34.045922378097245</v>
      </c>
      <c r="H1354" s="2" t="s">
        <v>3136</v>
      </c>
      <c r="I1354" s="2" t="s">
        <v>3150</v>
      </c>
      <c r="J1354" s="2" t="s">
        <v>3160</v>
      </c>
      <c r="K1354" s="2" t="s">
        <v>3163</v>
      </c>
      <c r="L1354" s="2">
        <v>2010</v>
      </c>
      <c r="M1354" s="2" t="s">
        <v>3041</v>
      </c>
      <c r="N1354" s="2" t="s">
        <v>3095</v>
      </c>
      <c r="O1354" s="19" t="str">
        <f t="shared" si="45"/>
        <v>200</v>
      </c>
      <c r="P1354">
        <f t="shared" si="44"/>
        <v>58.487394880000004</v>
      </c>
    </row>
    <row r="1355" spans="1:16" ht="14.5" customHeight="1" x14ac:dyDescent="0.35">
      <c r="A1355" s="2" t="s">
        <v>688</v>
      </c>
      <c r="B1355" s="2" t="s">
        <v>688</v>
      </c>
      <c r="C1355" s="2" t="s">
        <v>1564</v>
      </c>
      <c r="D1355" s="2"/>
      <c r="E1355" s="2"/>
      <c r="F1355" s="3">
        <v>69.821428324999985</v>
      </c>
      <c r="G1355" s="3">
        <v>100</v>
      </c>
      <c r="H1355" s="2" t="s">
        <v>3136</v>
      </c>
      <c r="I1355" s="2" t="s">
        <v>3150</v>
      </c>
      <c r="J1355" s="2" t="s">
        <v>3160</v>
      </c>
      <c r="K1355" s="2" t="s">
        <v>3163</v>
      </c>
      <c r="L1355" s="2">
        <v>2010</v>
      </c>
      <c r="M1355" s="2" t="s">
        <v>3054</v>
      </c>
      <c r="N1355" s="2" t="s">
        <v>3104</v>
      </c>
      <c r="O1355" s="19" t="str">
        <f t="shared" si="45"/>
        <v>300</v>
      </c>
      <c r="P1355">
        <f t="shared" si="44"/>
        <v>69.821428324999985</v>
      </c>
    </row>
    <row r="1356" spans="1:16" ht="14.5" customHeight="1" x14ac:dyDescent="0.35">
      <c r="A1356" s="2" t="s">
        <v>694</v>
      </c>
      <c r="B1356" s="2" t="s">
        <v>694</v>
      </c>
      <c r="C1356" s="2" t="s">
        <v>1565</v>
      </c>
      <c r="D1356" s="2"/>
      <c r="E1356" s="2"/>
      <c r="F1356" s="3">
        <v>2200</v>
      </c>
      <c r="G1356" s="3">
        <v>100</v>
      </c>
      <c r="H1356" s="2" t="s">
        <v>3132</v>
      </c>
      <c r="I1356" s="2" t="s">
        <v>3146</v>
      </c>
      <c r="J1356" s="2" t="s">
        <v>3160</v>
      </c>
      <c r="K1356" s="2" t="s">
        <v>3163</v>
      </c>
      <c r="L1356" s="2">
        <v>2010</v>
      </c>
      <c r="M1356" s="2" t="s">
        <v>3041</v>
      </c>
      <c r="N1356" s="2" t="s">
        <v>3095</v>
      </c>
      <c r="O1356" s="19" t="str">
        <f t="shared" si="45"/>
        <v>200</v>
      </c>
      <c r="P1356">
        <f t="shared" si="44"/>
        <v>2200</v>
      </c>
    </row>
    <row r="1357" spans="1:16" ht="14.5" customHeight="1" x14ac:dyDescent="0.35">
      <c r="A1357" s="2" t="s">
        <v>1350</v>
      </c>
      <c r="B1357" s="2" t="s">
        <v>1350</v>
      </c>
      <c r="C1357" s="2" t="s">
        <v>1566</v>
      </c>
      <c r="D1357" s="2"/>
      <c r="E1357" s="2"/>
      <c r="F1357" s="3">
        <v>500</v>
      </c>
      <c r="G1357" s="3">
        <v>50</v>
      </c>
      <c r="H1357" s="2" t="s">
        <v>3132</v>
      </c>
      <c r="I1357" s="2" t="s">
        <v>3146</v>
      </c>
      <c r="J1357" s="2" t="s">
        <v>3160</v>
      </c>
      <c r="K1357" s="2" t="s">
        <v>3163</v>
      </c>
      <c r="L1357" s="2">
        <v>2010</v>
      </c>
      <c r="M1357" s="2" t="s">
        <v>3041</v>
      </c>
      <c r="N1357" s="2" t="s">
        <v>3095</v>
      </c>
      <c r="O1357" s="19" t="str">
        <f t="shared" si="45"/>
        <v>200</v>
      </c>
      <c r="P1357">
        <f t="shared" si="44"/>
        <v>250</v>
      </c>
    </row>
    <row r="1358" spans="1:16" ht="14.5" customHeight="1" x14ac:dyDescent="0.35">
      <c r="A1358" s="2" t="s">
        <v>698</v>
      </c>
      <c r="B1358" s="2" t="s">
        <v>698</v>
      </c>
      <c r="C1358" s="2" t="s">
        <v>1567</v>
      </c>
      <c r="D1358" s="2"/>
      <c r="E1358" s="2"/>
      <c r="F1358" s="3">
        <v>125</v>
      </c>
      <c r="G1358" s="3">
        <v>100</v>
      </c>
      <c r="H1358" s="2" t="s">
        <v>3132</v>
      </c>
      <c r="I1358" s="2" t="s">
        <v>3146</v>
      </c>
      <c r="J1358" s="2" t="s">
        <v>3160</v>
      </c>
      <c r="K1358" s="2" t="s">
        <v>3163</v>
      </c>
      <c r="L1358" s="2">
        <v>2010</v>
      </c>
      <c r="M1358" s="2" t="s">
        <v>3054</v>
      </c>
      <c r="N1358" s="2" t="s">
        <v>3104</v>
      </c>
      <c r="O1358" s="19" t="str">
        <f t="shared" si="45"/>
        <v>300</v>
      </c>
      <c r="P1358">
        <f t="shared" si="44"/>
        <v>125</v>
      </c>
    </row>
    <row r="1359" spans="1:16" ht="14.5" customHeight="1" x14ac:dyDescent="0.35">
      <c r="A1359" s="2" t="s">
        <v>700</v>
      </c>
      <c r="B1359" s="2" t="s">
        <v>700</v>
      </c>
      <c r="C1359" s="2" t="s">
        <v>1568</v>
      </c>
      <c r="D1359" s="2"/>
      <c r="E1359" s="2"/>
      <c r="F1359" s="3">
        <v>223.49999999999997</v>
      </c>
      <c r="G1359" s="3">
        <v>100</v>
      </c>
      <c r="H1359" s="2" t="s">
        <v>3132</v>
      </c>
      <c r="I1359" s="2" t="s">
        <v>3146</v>
      </c>
      <c r="J1359" s="2" t="s">
        <v>3160</v>
      </c>
      <c r="K1359" s="2" t="s">
        <v>3163</v>
      </c>
      <c r="L1359" s="2">
        <v>2010</v>
      </c>
      <c r="M1359" s="2" t="s">
        <v>3054</v>
      </c>
      <c r="N1359" s="2" t="s">
        <v>3104</v>
      </c>
      <c r="O1359" s="19" t="str">
        <f t="shared" si="45"/>
        <v>300</v>
      </c>
      <c r="P1359">
        <f t="shared" si="44"/>
        <v>223.49999999999997</v>
      </c>
    </row>
    <row r="1360" spans="1:16" ht="14.5" customHeight="1" x14ac:dyDescent="0.35">
      <c r="A1360" s="2" t="s">
        <v>704</v>
      </c>
      <c r="B1360" s="2" t="s">
        <v>704</v>
      </c>
      <c r="C1360" s="2" t="s">
        <v>1569</v>
      </c>
      <c r="D1360" s="2"/>
      <c r="E1360" s="2"/>
      <c r="F1360" s="3">
        <v>149</v>
      </c>
      <c r="G1360" s="3">
        <v>40</v>
      </c>
      <c r="H1360" s="2" t="s">
        <v>3132</v>
      </c>
      <c r="I1360" s="2" t="s">
        <v>3146</v>
      </c>
      <c r="J1360" s="2" t="s">
        <v>3160</v>
      </c>
      <c r="K1360" s="2" t="s">
        <v>3163</v>
      </c>
      <c r="L1360" s="2">
        <v>2010</v>
      </c>
      <c r="M1360" s="2" t="s">
        <v>3054</v>
      </c>
      <c r="N1360" s="2" t="s">
        <v>3104</v>
      </c>
      <c r="O1360" s="19" t="str">
        <f t="shared" si="45"/>
        <v>300</v>
      </c>
      <c r="P1360">
        <f t="shared" si="44"/>
        <v>59.6</v>
      </c>
    </row>
    <row r="1361" spans="1:16" ht="14.5" customHeight="1" x14ac:dyDescent="0.35">
      <c r="A1361" s="2" t="s">
        <v>702</v>
      </c>
      <c r="B1361" s="2" t="s">
        <v>702</v>
      </c>
      <c r="C1361" s="2" t="s">
        <v>1570</v>
      </c>
      <c r="D1361" s="2"/>
      <c r="E1361" s="2"/>
      <c r="F1361" s="3">
        <v>609.6</v>
      </c>
      <c r="G1361" s="3">
        <v>100</v>
      </c>
      <c r="H1361" s="2" t="s">
        <v>3132</v>
      </c>
      <c r="I1361" s="2" t="s">
        <v>3146</v>
      </c>
      <c r="J1361" s="2" t="s">
        <v>3160</v>
      </c>
      <c r="K1361" s="2" t="s">
        <v>3163</v>
      </c>
      <c r="L1361" s="2">
        <v>2010</v>
      </c>
      <c r="M1361" s="2" t="s">
        <v>3058</v>
      </c>
      <c r="N1361" s="2" t="s">
        <v>3108</v>
      </c>
      <c r="O1361" s="19" t="str">
        <f t="shared" si="45"/>
        <v>300</v>
      </c>
      <c r="P1361">
        <f t="shared" si="44"/>
        <v>609.6</v>
      </c>
    </row>
    <row r="1362" spans="1:16" ht="14.5" customHeight="1" x14ac:dyDescent="0.35">
      <c r="A1362" s="2" t="s">
        <v>708</v>
      </c>
      <c r="B1362" s="2" t="s">
        <v>708</v>
      </c>
      <c r="C1362" s="2" t="s">
        <v>1571</v>
      </c>
      <c r="D1362" s="2"/>
      <c r="E1362" s="2"/>
      <c r="F1362" s="3">
        <v>285</v>
      </c>
      <c r="G1362" s="3">
        <v>100</v>
      </c>
      <c r="H1362" s="2" t="s">
        <v>3132</v>
      </c>
      <c r="I1362" s="2" t="s">
        <v>3146</v>
      </c>
      <c r="J1362" s="2" t="s">
        <v>3160</v>
      </c>
      <c r="K1362" s="2" t="s">
        <v>3163</v>
      </c>
      <c r="L1362" s="2">
        <v>2010</v>
      </c>
      <c r="M1362" s="2" t="s">
        <v>3054</v>
      </c>
      <c r="N1362" s="2" t="s">
        <v>3104</v>
      </c>
      <c r="O1362" s="19" t="str">
        <f t="shared" si="45"/>
        <v>300</v>
      </c>
      <c r="P1362">
        <f t="shared" si="44"/>
        <v>285</v>
      </c>
    </row>
    <row r="1363" spans="1:16" ht="14.5" customHeight="1" x14ac:dyDescent="0.35">
      <c r="A1363" s="2" t="s">
        <v>710</v>
      </c>
      <c r="B1363" s="2" t="s">
        <v>710</v>
      </c>
      <c r="C1363" s="2" t="s">
        <v>1572</v>
      </c>
      <c r="D1363" s="2"/>
      <c r="E1363" s="2"/>
      <c r="F1363" s="3">
        <v>187</v>
      </c>
      <c r="G1363" s="3">
        <v>60</v>
      </c>
      <c r="H1363" s="2" t="s">
        <v>3132</v>
      </c>
      <c r="I1363" s="2" t="s">
        <v>3146</v>
      </c>
      <c r="J1363" s="2" t="s">
        <v>3160</v>
      </c>
      <c r="K1363" s="2" t="s">
        <v>3163</v>
      </c>
      <c r="L1363" s="2">
        <v>2010</v>
      </c>
      <c r="M1363" s="2" t="s">
        <v>3058</v>
      </c>
      <c r="N1363" s="2" t="s">
        <v>3108</v>
      </c>
      <c r="O1363" s="19" t="str">
        <f t="shared" si="45"/>
        <v>300</v>
      </c>
      <c r="P1363">
        <f t="shared" si="44"/>
        <v>112.2</v>
      </c>
    </row>
    <row r="1364" spans="1:16" ht="14.5" customHeight="1" x14ac:dyDescent="0.35">
      <c r="A1364" s="2" t="s">
        <v>712</v>
      </c>
      <c r="B1364" s="2" t="s">
        <v>712</v>
      </c>
      <c r="C1364" s="2" t="s">
        <v>1573</v>
      </c>
      <c r="D1364" s="2"/>
      <c r="E1364" s="2"/>
      <c r="F1364" s="3">
        <v>352</v>
      </c>
      <c r="G1364" s="3">
        <v>100</v>
      </c>
      <c r="H1364" s="2" t="s">
        <v>3132</v>
      </c>
      <c r="I1364" s="2" t="s">
        <v>3146</v>
      </c>
      <c r="J1364" s="2" t="s">
        <v>3160</v>
      </c>
      <c r="K1364" s="2" t="s">
        <v>3163</v>
      </c>
      <c r="L1364" s="2">
        <v>2010</v>
      </c>
      <c r="M1364" s="2" t="s">
        <v>3053</v>
      </c>
      <c r="N1364" s="2" t="s">
        <v>3103</v>
      </c>
      <c r="O1364" s="19" t="str">
        <f t="shared" si="45"/>
        <v>300</v>
      </c>
      <c r="P1364">
        <f t="shared" si="44"/>
        <v>352</v>
      </c>
    </row>
    <row r="1365" spans="1:16" ht="14.5" customHeight="1" x14ac:dyDescent="0.35">
      <c r="A1365" s="2" t="s">
        <v>714</v>
      </c>
      <c r="B1365" s="2" t="s">
        <v>714</v>
      </c>
      <c r="C1365" s="2" t="s">
        <v>1574</v>
      </c>
      <c r="D1365" s="2"/>
      <c r="E1365" s="2"/>
      <c r="F1365" s="3">
        <v>50</v>
      </c>
      <c r="G1365" s="3">
        <v>100</v>
      </c>
      <c r="H1365" s="2" t="s">
        <v>3132</v>
      </c>
      <c r="I1365" s="2" t="s">
        <v>3146</v>
      </c>
      <c r="J1365" s="2" t="s">
        <v>3160</v>
      </c>
      <c r="K1365" s="2" t="s">
        <v>3163</v>
      </c>
      <c r="L1365" s="2">
        <v>2010</v>
      </c>
      <c r="M1365" s="2" t="s">
        <v>3054</v>
      </c>
      <c r="N1365" s="2" t="s">
        <v>3104</v>
      </c>
      <c r="O1365" s="19" t="str">
        <f t="shared" si="45"/>
        <v>300</v>
      </c>
      <c r="P1365">
        <f t="shared" si="44"/>
        <v>50</v>
      </c>
    </row>
    <row r="1366" spans="1:16" ht="14.5" customHeight="1" x14ac:dyDescent="0.35">
      <c r="A1366" s="2" t="s">
        <v>716</v>
      </c>
      <c r="B1366" s="2" t="s">
        <v>716</v>
      </c>
      <c r="C1366" s="2" t="s">
        <v>1575</v>
      </c>
      <c r="D1366" s="2"/>
      <c r="E1366" s="2"/>
      <c r="F1366" s="3">
        <v>309</v>
      </c>
      <c r="G1366" s="3">
        <v>100</v>
      </c>
      <c r="H1366" s="2" t="s">
        <v>3132</v>
      </c>
      <c r="I1366" s="2" t="s">
        <v>3146</v>
      </c>
      <c r="J1366" s="2" t="s">
        <v>3160</v>
      </c>
      <c r="K1366" s="2" t="s">
        <v>3163</v>
      </c>
      <c r="L1366" s="2">
        <v>2010</v>
      </c>
      <c r="M1366" s="2" t="s">
        <v>3053</v>
      </c>
      <c r="N1366" s="2" t="s">
        <v>3103</v>
      </c>
      <c r="O1366" s="19" t="str">
        <f t="shared" si="45"/>
        <v>300</v>
      </c>
      <c r="P1366">
        <f t="shared" si="44"/>
        <v>309</v>
      </c>
    </row>
    <row r="1367" spans="1:16" ht="14.5" customHeight="1" x14ac:dyDescent="0.35">
      <c r="A1367" s="2" t="s">
        <v>1351</v>
      </c>
      <c r="B1367" s="2" t="s">
        <v>1351</v>
      </c>
      <c r="C1367" s="2" t="s">
        <v>1576</v>
      </c>
      <c r="D1367" s="2"/>
      <c r="E1367" s="2"/>
      <c r="F1367" s="3">
        <v>75</v>
      </c>
      <c r="G1367" s="3">
        <v>100</v>
      </c>
      <c r="H1367" s="2" t="s">
        <v>3139</v>
      </c>
      <c r="I1367" s="2" t="s">
        <v>3153</v>
      </c>
      <c r="J1367" s="2" t="s">
        <v>3160</v>
      </c>
      <c r="K1367" s="2" t="s">
        <v>3163</v>
      </c>
      <c r="L1367" s="2">
        <v>2010</v>
      </c>
      <c r="M1367" s="2" t="s">
        <v>3054</v>
      </c>
      <c r="N1367" s="2" t="s">
        <v>3104</v>
      </c>
      <c r="O1367" s="19" t="str">
        <f t="shared" si="45"/>
        <v>300</v>
      </c>
      <c r="P1367">
        <f t="shared" si="44"/>
        <v>75</v>
      </c>
    </row>
    <row r="1368" spans="1:16" ht="14.5" customHeight="1" x14ac:dyDescent="0.35">
      <c r="A1368" s="2" t="s">
        <v>718</v>
      </c>
      <c r="B1368" s="2" t="s">
        <v>718</v>
      </c>
      <c r="C1368" s="2" t="s">
        <v>1577</v>
      </c>
      <c r="D1368" s="2"/>
      <c r="E1368" s="2"/>
      <c r="F1368" s="3">
        <v>6316.5639999999994</v>
      </c>
      <c r="G1368" s="3">
        <v>55.000000000000007</v>
      </c>
      <c r="H1368" s="2" t="s">
        <v>3139</v>
      </c>
      <c r="I1368" s="2" t="s">
        <v>3153</v>
      </c>
      <c r="J1368" s="2" t="s">
        <v>3160</v>
      </c>
      <c r="K1368" s="2" t="s">
        <v>3163</v>
      </c>
      <c r="L1368" s="2">
        <v>2010</v>
      </c>
      <c r="M1368" s="2" t="s">
        <v>3041</v>
      </c>
      <c r="N1368" s="2" t="s">
        <v>3095</v>
      </c>
      <c r="O1368" s="19" t="str">
        <f t="shared" si="45"/>
        <v>200</v>
      </c>
      <c r="P1368">
        <f t="shared" si="44"/>
        <v>3474.1102000000001</v>
      </c>
    </row>
    <row r="1369" spans="1:16" ht="14.5" customHeight="1" x14ac:dyDescent="0.35">
      <c r="A1369" s="2" t="s">
        <v>1354</v>
      </c>
      <c r="B1369" s="2" t="s">
        <v>1354</v>
      </c>
      <c r="C1369" s="2" t="s">
        <v>1578</v>
      </c>
      <c r="D1369" s="2"/>
      <c r="E1369" s="2"/>
      <c r="F1369" s="3">
        <v>1117.9999999999998</v>
      </c>
      <c r="G1369" s="3">
        <v>62.432915921288036</v>
      </c>
      <c r="H1369" s="2" t="s">
        <v>3139</v>
      </c>
      <c r="I1369" s="2" t="s">
        <v>3153</v>
      </c>
      <c r="J1369" s="2" t="s">
        <v>3160</v>
      </c>
      <c r="K1369" s="2" t="s">
        <v>3163</v>
      </c>
      <c r="L1369" s="2">
        <v>2010</v>
      </c>
      <c r="M1369" s="2" t="s">
        <v>3041</v>
      </c>
      <c r="N1369" s="2" t="s">
        <v>3095</v>
      </c>
      <c r="O1369" s="19" t="str">
        <f t="shared" si="45"/>
        <v>200</v>
      </c>
      <c r="P1369">
        <f t="shared" si="44"/>
        <v>698.00000000000011</v>
      </c>
    </row>
    <row r="1370" spans="1:16" ht="14.5" customHeight="1" x14ac:dyDescent="0.35">
      <c r="A1370" s="2" t="s">
        <v>640</v>
      </c>
      <c r="B1370" s="2" t="s">
        <v>640</v>
      </c>
      <c r="C1370" s="2" t="s">
        <v>1579</v>
      </c>
      <c r="D1370" s="2"/>
      <c r="E1370" s="2"/>
      <c r="F1370" s="3">
        <v>618</v>
      </c>
      <c r="G1370" s="3">
        <v>100</v>
      </c>
      <c r="H1370" s="2" t="s">
        <v>3139</v>
      </c>
      <c r="I1370" s="2" t="s">
        <v>3153</v>
      </c>
      <c r="J1370" s="2" t="s">
        <v>3160</v>
      </c>
      <c r="K1370" s="2" t="s">
        <v>3163</v>
      </c>
      <c r="L1370" s="2">
        <v>2010</v>
      </c>
      <c r="M1370" s="2" t="s">
        <v>3054</v>
      </c>
      <c r="N1370" s="2" t="s">
        <v>3104</v>
      </c>
      <c r="O1370" s="19" t="str">
        <f t="shared" si="45"/>
        <v>300</v>
      </c>
      <c r="P1370">
        <f t="shared" si="44"/>
        <v>618</v>
      </c>
    </row>
    <row r="1371" spans="1:16" ht="14.5" customHeight="1" x14ac:dyDescent="0.35">
      <c r="A1371" s="2" t="s">
        <v>638</v>
      </c>
      <c r="B1371" s="2" t="s">
        <v>638</v>
      </c>
      <c r="C1371" s="2" t="s">
        <v>1580</v>
      </c>
      <c r="D1371" s="2"/>
      <c r="E1371" s="2"/>
      <c r="F1371" s="3">
        <v>224</v>
      </c>
      <c r="G1371" s="3">
        <v>100</v>
      </c>
      <c r="H1371" s="2" t="s">
        <v>3139</v>
      </c>
      <c r="I1371" s="2" t="s">
        <v>3153</v>
      </c>
      <c r="J1371" s="2" t="s">
        <v>3160</v>
      </c>
      <c r="K1371" s="2" t="s">
        <v>3163</v>
      </c>
      <c r="L1371" s="2">
        <v>2010</v>
      </c>
      <c r="M1371" s="2" t="s">
        <v>3053</v>
      </c>
      <c r="N1371" s="2" t="s">
        <v>3103</v>
      </c>
      <c r="O1371" s="19" t="str">
        <f t="shared" si="45"/>
        <v>300</v>
      </c>
      <c r="P1371">
        <f t="shared" si="44"/>
        <v>224</v>
      </c>
    </row>
    <row r="1372" spans="1:16" ht="14.5" customHeight="1" x14ac:dyDescent="0.35">
      <c r="A1372" s="2" t="s">
        <v>1581</v>
      </c>
      <c r="B1372" s="2" t="s">
        <v>1581</v>
      </c>
      <c r="C1372" s="2" t="s">
        <v>1582</v>
      </c>
      <c r="D1372" s="2"/>
      <c r="E1372" s="2"/>
      <c r="F1372" s="3">
        <v>486</v>
      </c>
      <c r="G1372" s="3">
        <v>100</v>
      </c>
      <c r="H1372" s="2" t="s">
        <v>3139</v>
      </c>
      <c r="I1372" s="2" t="s">
        <v>3153</v>
      </c>
      <c r="J1372" s="2" t="s">
        <v>3160</v>
      </c>
      <c r="K1372" s="2" t="s">
        <v>3163</v>
      </c>
      <c r="L1372" s="2">
        <v>2010</v>
      </c>
      <c r="M1372" s="2" t="s">
        <v>3054</v>
      </c>
      <c r="N1372" s="2" t="s">
        <v>3104</v>
      </c>
      <c r="O1372" s="19" t="str">
        <f t="shared" si="45"/>
        <v>300</v>
      </c>
      <c r="P1372">
        <f t="shared" si="44"/>
        <v>486</v>
      </c>
    </row>
    <row r="1373" spans="1:16" ht="14.5" customHeight="1" x14ac:dyDescent="0.35">
      <c r="A1373" s="2" t="s">
        <v>740</v>
      </c>
      <c r="B1373" s="2" t="s">
        <v>740</v>
      </c>
      <c r="C1373" s="2" t="s">
        <v>1583</v>
      </c>
      <c r="D1373" s="2"/>
      <c r="E1373" s="2"/>
      <c r="F1373" s="3">
        <v>117</v>
      </c>
      <c r="G1373" s="3">
        <v>100</v>
      </c>
      <c r="H1373" s="2" t="s">
        <v>3139</v>
      </c>
      <c r="I1373" s="2" t="s">
        <v>3153</v>
      </c>
      <c r="J1373" s="2" t="s">
        <v>3160</v>
      </c>
      <c r="K1373" s="2" t="s">
        <v>3163</v>
      </c>
      <c r="L1373" s="2">
        <v>2010</v>
      </c>
      <c r="M1373" s="2" t="s">
        <v>3058</v>
      </c>
      <c r="N1373" s="2" t="s">
        <v>3108</v>
      </c>
      <c r="O1373" s="19" t="str">
        <f t="shared" si="45"/>
        <v>300</v>
      </c>
      <c r="P1373">
        <f t="shared" si="44"/>
        <v>117</v>
      </c>
    </row>
    <row r="1374" spans="1:16" ht="14.5" customHeight="1" x14ac:dyDescent="0.35">
      <c r="A1374" s="2" t="s">
        <v>638</v>
      </c>
      <c r="B1374" s="2" t="s">
        <v>638</v>
      </c>
      <c r="C1374" s="2" t="s">
        <v>1584</v>
      </c>
      <c r="D1374" s="2"/>
      <c r="E1374" s="2"/>
      <c r="F1374" s="3">
        <v>224</v>
      </c>
      <c r="G1374" s="3">
        <v>100</v>
      </c>
      <c r="H1374" s="2" t="s">
        <v>3139</v>
      </c>
      <c r="I1374" s="2" t="s">
        <v>3153</v>
      </c>
      <c r="J1374" s="2" t="s">
        <v>3160</v>
      </c>
      <c r="K1374" s="2" t="s">
        <v>3163</v>
      </c>
      <c r="L1374" s="2">
        <v>2010</v>
      </c>
      <c r="M1374" s="2" t="s">
        <v>3053</v>
      </c>
      <c r="N1374" s="2" t="s">
        <v>3103</v>
      </c>
      <c r="O1374" s="19" t="str">
        <f t="shared" si="45"/>
        <v>300</v>
      </c>
      <c r="P1374">
        <f t="shared" si="44"/>
        <v>224</v>
      </c>
    </row>
    <row r="1375" spans="1:16" ht="14.5" customHeight="1" x14ac:dyDescent="0.35">
      <c r="A1375" s="2" t="s">
        <v>743</v>
      </c>
      <c r="B1375" s="2" t="s">
        <v>743</v>
      </c>
      <c r="C1375" s="2" t="s">
        <v>1585</v>
      </c>
      <c r="D1375" s="2"/>
      <c r="E1375" s="2"/>
      <c r="F1375" s="3">
        <v>166</v>
      </c>
      <c r="G1375" s="3">
        <v>100</v>
      </c>
      <c r="H1375" s="2" t="s">
        <v>3139</v>
      </c>
      <c r="I1375" s="2" t="s">
        <v>3153</v>
      </c>
      <c r="J1375" s="2" t="s">
        <v>3160</v>
      </c>
      <c r="K1375" s="2" t="s">
        <v>3163</v>
      </c>
      <c r="L1375" s="2">
        <v>2010</v>
      </c>
      <c r="M1375" s="2" t="s">
        <v>3054</v>
      </c>
      <c r="N1375" s="2" t="s">
        <v>3104</v>
      </c>
      <c r="O1375" s="19" t="str">
        <f t="shared" si="45"/>
        <v>300</v>
      </c>
      <c r="P1375">
        <f t="shared" si="44"/>
        <v>166</v>
      </c>
    </row>
    <row r="1376" spans="1:16" ht="14.5" customHeight="1" x14ac:dyDescent="0.35">
      <c r="A1376" s="2" t="s">
        <v>745</v>
      </c>
      <c r="B1376" s="2" t="s">
        <v>745</v>
      </c>
      <c r="C1376" s="2" t="s">
        <v>1586</v>
      </c>
      <c r="D1376" s="2"/>
      <c r="E1376" s="2"/>
      <c r="F1376" s="3">
        <v>241</v>
      </c>
      <c r="G1376" s="3">
        <v>100</v>
      </c>
      <c r="H1376" s="2" t="s">
        <v>3139</v>
      </c>
      <c r="I1376" s="2" t="s">
        <v>3153</v>
      </c>
      <c r="J1376" s="2" t="s">
        <v>3160</v>
      </c>
      <c r="K1376" s="2" t="s">
        <v>3163</v>
      </c>
      <c r="L1376" s="2">
        <v>2010</v>
      </c>
      <c r="M1376" s="2" t="s">
        <v>3054</v>
      </c>
      <c r="N1376" s="2" t="s">
        <v>3104</v>
      </c>
      <c r="O1376" s="19" t="str">
        <f t="shared" si="45"/>
        <v>300</v>
      </c>
      <c r="P1376">
        <f t="shared" si="44"/>
        <v>241</v>
      </c>
    </row>
    <row r="1377" spans="1:16" ht="14.5" customHeight="1" x14ac:dyDescent="0.35">
      <c r="A1377" s="2" t="s">
        <v>747</v>
      </c>
      <c r="B1377" s="2" t="s">
        <v>747</v>
      </c>
      <c r="C1377" s="2" t="s">
        <v>1587</v>
      </c>
      <c r="D1377" s="2"/>
      <c r="E1377" s="2"/>
      <c r="F1377" s="3">
        <v>187</v>
      </c>
      <c r="G1377" s="3">
        <v>100</v>
      </c>
      <c r="H1377" s="2" t="s">
        <v>3139</v>
      </c>
      <c r="I1377" s="2" t="s">
        <v>3153</v>
      </c>
      <c r="J1377" s="2" t="s">
        <v>3160</v>
      </c>
      <c r="K1377" s="2" t="s">
        <v>3163</v>
      </c>
      <c r="L1377" s="2">
        <v>2010</v>
      </c>
      <c r="M1377" s="2" t="s">
        <v>3053</v>
      </c>
      <c r="N1377" s="2" t="s">
        <v>3103</v>
      </c>
      <c r="O1377" s="19" t="str">
        <f t="shared" si="45"/>
        <v>300</v>
      </c>
      <c r="P1377">
        <f t="shared" si="44"/>
        <v>187</v>
      </c>
    </row>
    <row r="1378" spans="1:16" ht="14.5" customHeight="1" x14ac:dyDescent="0.35">
      <c r="A1378" s="2" t="s">
        <v>749</v>
      </c>
      <c r="B1378" s="2" t="s">
        <v>749</v>
      </c>
      <c r="C1378" s="2" t="s">
        <v>1588</v>
      </c>
      <c r="D1378" s="2"/>
      <c r="E1378" s="2"/>
      <c r="F1378" s="3">
        <v>150</v>
      </c>
      <c r="G1378" s="3">
        <v>100</v>
      </c>
      <c r="H1378" s="2" t="s">
        <v>3139</v>
      </c>
      <c r="I1378" s="2" t="s">
        <v>3153</v>
      </c>
      <c r="J1378" s="2" t="s">
        <v>3160</v>
      </c>
      <c r="K1378" s="2" t="s">
        <v>3163</v>
      </c>
      <c r="L1378" s="2">
        <v>2010</v>
      </c>
      <c r="M1378" s="2" t="s">
        <v>3053</v>
      </c>
      <c r="N1378" s="2" t="s">
        <v>3103</v>
      </c>
      <c r="O1378" s="19" t="str">
        <f t="shared" si="45"/>
        <v>300</v>
      </c>
      <c r="P1378">
        <f t="shared" si="44"/>
        <v>150</v>
      </c>
    </row>
    <row r="1379" spans="1:16" ht="14.5" customHeight="1" x14ac:dyDescent="0.35">
      <c r="A1379" s="2" t="s">
        <v>1589</v>
      </c>
      <c r="B1379" s="2" t="s">
        <v>1589</v>
      </c>
      <c r="C1379" s="2" t="s">
        <v>1590</v>
      </c>
      <c r="D1379" s="2"/>
      <c r="E1379" s="2"/>
      <c r="F1379" s="3">
        <v>482</v>
      </c>
      <c r="G1379" s="3">
        <v>25</v>
      </c>
      <c r="H1379" s="2" t="s">
        <v>3140</v>
      </c>
      <c r="I1379" s="2" t="s">
        <v>3154</v>
      </c>
      <c r="J1379" s="2" t="s">
        <v>3160</v>
      </c>
      <c r="K1379" s="2" t="s">
        <v>3163</v>
      </c>
      <c r="L1379" s="2">
        <v>2010</v>
      </c>
      <c r="M1379" s="2" t="s">
        <v>3034</v>
      </c>
      <c r="N1379" s="2" t="s">
        <v>3034</v>
      </c>
      <c r="O1379" s="19" t="str">
        <f t="shared" si="45"/>
        <v>100</v>
      </c>
      <c r="P1379">
        <f t="shared" si="44"/>
        <v>120.5</v>
      </c>
    </row>
    <row r="1380" spans="1:16" ht="14.5" customHeight="1" x14ac:dyDescent="0.35">
      <c r="A1380" s="2" t="s">
        <v>1591</v>
      </c>
      <c r="B1380" s="2" t="s">
        <v>1591</v>
      </c>
      <c r="C1380" s="2" t="s">
        <v>1592</v>
      </c>
      <c r="D1380" s="2"/>
      <c r="E1380" s="2"/>
      <c r="F1380" s="3">
        <v>20000</v>
      </c>
      <c r="G1380" s="3">
        <v>100</v>
      </c>
      <c r="H1380" s="2" t="s">
        <v>3135</v>
      </c>
      <c r="I1380" s="2" t="s">
        <v>3149</v>
      </c>
      <c r="J1380" s="2" t="s">
        <v>3160</v>
      </c>
      <c r="K1380" s="2" t="s">
        <v>3163</v>
      </c>
      <c r="L1380" s="2">
        <v>2010</v>
      </c>
      <c r="M1380" s="2" t="s">
        <v>3080</v>
      </c>
      <c r="N1380" s="2" t="s">
        <v>3080</v>
      </c>
      <c r="O1380" s="19" t="str">
        <f t="shared" si="45"/>
        <v>600</v>
      </c>
      <c r="P1380">
        <f t="shared" si="44"/>
        <v>20000</v>
      </c>
    </row>
    <row r="1381" spans="1:16" ht="14.5" customHeight="1" x14ac:dyDescent="0.35">
      <c r="A1381" s="2" t="s">
        <v>1593</v>
      </c>
      <c r="B1381" s="2" t="s">
        <v>1593</v>
      </c>
      <c r="C1381" s="2" t="s">
        <v>1594</v>
      </c>
      <c r="D1381" s="2"/>
      <c r="E1381" s="2"/>
      <c r="F1381" s="3">
        <v>120000</v>
      </c>
      <c r="G1381" s="3">
        <v>100</v>
      </c>
      <c r="H1381" s="2" t="s">
        <v>3134</v>
      </c>
      <c r="I1381" s="2" t="s">
        <v>3148</v>
      </c>
      <c r="J1381" s="2" t="s">
        <v>3160</v>
      </c>
      <c r="K1381" s="2" t="s">
        <v>3163</v>
      </c>
      <c r="L1381" s="2">
        <v>2010</v>
      </c>
      <c r="M1381" s="2" t="s">
        <v>3080</v>
      </c>
      <c r="N1381" s="2" t="s">
        <v>3080</v>
      </c>
      <c r="O1381" s="19" t="str">
        <f t="shared" si="45"/>
        <v>600</v>
      </c>
      <c r="P1381">
        <f t="shared" si="44"/>
        <v>120000</v>
      </c>
    </row>
    <row r="1382" spans="1:16" ht="14.5" customHeight="1" x14ac:dyDescent="0.35">
      <c r="A1382" s="2" t="s">
        <v>753</v>
      </c>
      <c r="B1382" s="2" t="s">
        <v>753</v>
      </c>
      <c r="C1382" s="2" t="s">
        <v>1595</v>
      </c>
      <c r="D1382" s="2"/>
      <c r="E1382" s="2"/>
      <c r="F1382" s="3">
        <v>487</v>
      </c>
      <c r="G1382" s="3">
        <v>25</v>
      </c>
      <c r="H1382" s="2" t="s">
        <v>3140</v>
      </c>
      <c r="I1382" s="2" t="s">
        <v>3154</v>
      </c>
      <c r="J1382" s="2" t="s">
        <v>3160</v>
      </c>
      <c r="K1382" s="2" t="s">
        <v>3163</v>
      </c>
      <c r="L1382" s="2">
        <v>2010</v>
      </c>
      <c r="M1382" s="2" t="s">
        <v>3040</v>
      </c>
      <c r="N1382" s="2" t="s">
        <v>3094</v>
      </c>
      <c r="O1382" s="19" t="str">
        <f t="shared" si="45"/>
        <v>100</v>
      </c>
      <c r="P1382">
        <f t="shared" si="44"/>
        <v>121.75</v>
      </c>
    </row>
    <row r="1383" spans="1:16" ht="14.5" customHeight="1" x14ac:dyDescent="0.35">
      <c r="A1383" s="2" t="s">
        <v>757</v>
      </c>
      <c r="B1383" s="2" t="s">
        <v>757</v>
      </c>
      <c r="C1383" s="2" t="s">
        <v>1596</v>
      </c>
      <c r="D1383" s="2"/>
      <c r="E1383" s="2"/>
      <c r="F1383" s="3">
        <v>259</v>
      </c>
      <c r="G1383" s="3">
        <v>100</v>
      </c>
      <c r="H1383" s="2" t="s">
        <v>3138</v>
      </c>
      <c r="I1383" s="2" t="s">
        <v>3152</v>
      </c>
      <c r="J1383" s="2" t="s">
        <v>3160</v>
      </c>
      <c r="K1383" s="2" t="s">
        <v>3163</v>
      </c>
      <c r="L1383" s="2">
        <v>2010</v>
      </c>
      <c r="M1383" s="2" t="s">
        <v>3053</v>
      </c>
      <c r="N1383" s="2" t="s">
        <v>3103</v>
      </c>
      <c r="O1383" s="19" t="str">
        <f t="shared" si="45"/>
        <v>300</v>
      </c>
      <c r="P1383">
        <f t="shared" si="44"/>
        <v>259</v>
      </c>
    </row>
    <row r="1384" spans="1:16" ht="14.5" customHeight="1" x14ac:dyDescent="0.35">
      <c r="A1384" s="2" t="s">
        <v>759</v>
      </c>
      <c r="B1384" s="2" t="s">
        <v>759</v>
      </c>
      <c r="C1384" s="2" t="s">
        <v>1597</v>
      </c>
      <c r="D1384" s="2"/>
      <c r="E1384" s="2"/>
      <c r="F1384" s="3">
        <v>1761.7392</v>
      </c>
      <c r="G1384" s="3">
        <v>30.361906007427208</v>
      </c>
      <c r="H1384" s="2" t="s">
        <v>3138</v>
      </c>
      <c r="I1384" s="2" t="s">
        <v>3152</v>
      </c>
      <c r="J1384" s="2" t="s">
        <v>3160</v>
      </c>
      <c r="K1384" s="2" t="s">
        <v>3163</v>
      </c>
      <c r="L1384" s="2">
        <v>2010</v>
      </c>
      <c r="M1384" s="2" t="s">
        <v>3053</v>
      </c>
      <c r="N1384" s="2" t="s">
        <v>3103</v>
      </c>
      <c r="O1384" s="19" t="str">
        <f t="shared" si="45"/>
        <v>300</v>
      </c>
      <c r="P1384">
        <f t="shared" si="44"/>
        <v>534.89760000000001</v>
      </c>
    </row>
    <row r="1385" spans="1:16" ht="14.5" customHeight="1" x14ac:dyDescent="0.35">
      <c r="A1385" s="2" t="s">
        <v>761</v>
      </c>
      <c r="B1385" s="2" t="s">
        <v>761</v>
      </c>
      <c r="C1385" s="2" t="s">
        <v>1598</v>
      </c>
      <c r="D1385" s="2"/>
      <c r="E1385" s="2"/>
      <c r="F1385" s="3">
        <v>195.67961713593112</v>
      </c>
      <c r="G1385" s="3">
        <v>100</v>
      </c>
      <c r="H1385" s="2" t="s">
        <v>3139</v>
      </c>
      <c r="I1385" s="2" t="s">
        <v>3153</v>
      </c>
      <c r="J1385" s="2" t="s">
        <v>3160</v>
      </c>
      <c r="K1385" s="2" t="s">
        <v>3163</v>
      </c>
      <c r="L1385" s="2">
        <v>2010</v>
      </c>
      <c r="M1385" s="2" t="s">
        <v>3054</v>
      </c>
      <c r="N1385" s="2" t="s">
        <v>3104</v>
      </c>
      <c r="O1385" s="19" t="str">
        <f t="shared" si="45"/>
        <v>300</v>
      </c>
      <c r="P1385">
        <f t="shared" si="44"/>
        <v>195.67961713593112</v>
      </c>
    </row>
    <row r="1386" spans="1:16" ht="14.5" customHeight="1" x14ac:dyDescent="0.35">
      <c r="A1386" s="2" t="s">
        <v>763</v>
      </c>
      <c r="B1386" s="2" t="s">
        <v>763</v>
      </c>
      <c r="C1386" s="2" t="s">
        <v>1599</v>
      </c>
      <c r="D1386" s="2"/>
      <c r="E1386" s="2"/>
      <c r="F1386" s="3">
        <v>64</v>
      </c>
      <c r="G1386" s="3">
        <v>100</v>
      </c>
      <c r="H1386" s="2" t="s">
        <v>3139</v>
      </c>
      <c r="I1386" s="2" t="s">
        <v>3153</v>
      </c>
      <c r="J1386" s="2" t="s">
        <v>3160</v>
      </c>
      <c r="K1386" s="2" t="s">
        <v>3163</v>
      </c>
      <c r="L1386" s="2">
        <v>2010</v>
      </c>
      <c r="M1386" s="2" t="s">
        <v>3078</v>
      </c>
      <c r="N1386" s="2" t="s">
        <v>3126</v>
      </c>
      <c r="O1386" s="19" t="str">
        <f t="shared" si="45"/>
        <v>700</v>
      </c>
      <c r="P1386">
        <f t="shared" si="44"/>
        <v>64</v>
      </c>
    </row>
    <row r="1387" spans="1:16" ht="14.5" customHeight="1" x14ac:dyDescent="0.35">
      <c r="A1387" s="2" t="s">
        <v>765</v>
      </c>
      <c r="B1387" s="2" t="s">
        <v>765</v>
      </c>
      <c r="C1387" s="2" t="s">
        <v>1600</v>
      </c>
      <c r="D1387" s="2"/>
      <c r="E1387" s="2"/>
      <c r="F1387" s="3">
        <v>263</v>
      </c>
      <c r="G1387" s="3">
        <v>100</v>
      </c>
      <c r="H1387" s="2" t="s">
        <v>3134</v>
      </c>
      <c r="I1387" s="2" t="s">
        <v>3148</v>
      </c>
      <c r="J1387" s="2" t="s">
        <v>3160</v>
      </c>
      <c r="K1387" s="2" t="s">
        <v>3163</v>
      </c>
      <c r="L1387" s="2">
        <v>2010</v>
      </c>
      <c r="M1387" s="2" t="s">
        <v>3053</v>
      </c>
      <c r="N1387" s="2" t="s">
        <v>3103</v>
      </c>
      <c r="O1387" s="19" t="str">
        <f t="shared" si="45"/>
        <v>300</v>
      </c>
      <c r="P1387">
        <f t="shared" si="44"/>
        <v>263</v>
      </c>
    </row>
    <row r="1388" spans="1:16" ht="14.5" customHeight="1" x14ac:dyDescent="0.35">
      <c r="A1388" s="2" t="s">
        <v>767</v>
      </c>
      <c r="B1388" s="2" t="s">
        <v>767</v>
      </c>
      <c r="C1388" s="2" t="s">
        <v>1601</v>
      </c>
      <c r="D1388" s="2"/>
      <c r="E1388" s="2"/>
      <c r="F1388" s="3">
        <v>7857</v>
      </c>
      <c r="G1388" s="3">
        <v>100</v>
      </c>
      <c r="H1388" s="2" t="s">
        <v>3139</v>
      </c>
      <c r="I1388" s="2" t="s">
        <v>3153</v>
      </c>
      <c r="J1388" s="2" t="s">
        <v>3160</v>
      </c>
      <c r="K1388" s="2" t="s">
        <v>3163</v>
      </c>
      <c r="L1388" s="2">
        <v>2010</v>
      </c>
      <c r="M1388" s="2" t="s">
        <v>3053</v>
      </c>
      <c r="N1388" s="2" t="s">
        <v>3103</v>
      </c>
      <c r="O1388" s="19" t="str">
        <f t="shared" si="45"/>
        <v>300</v>
      </c>
      <c r="P1388">
        <f t="shared" si="44"/>
        <v>7857</v>
      </c>
    </row>
    <row r="1389" spans="1:16" ht="14.5" customHeight="1" x14ac:dyDescent="0.35">
      <c r="A1389" s="2" t="s">
        <v>1319</v>
      </c>
      <c r="B1389" s="2" t="s">
        <v>1319</v>
      </c>
      <c r="C1389" s="2" t="s">
        <v>1602</v>
      </c>
      <c r="D1389" s="2"/>
      <c r="E1389" s="2"/>
      <c r="F1389" s="3">
        <v>1864</v>
      </c>
      <c r="G1389" s="3">
        <v>100</v>
      </c>
      <c r="H1389" s="2" t="s">
        <v>3139</v>
      </c>
      <c r="I1389" s="2" t="s">
        <v>3153</v>
      </c>
      <c r="J1389" s="2" t="s">
        <v>3160</v>
      </c>
      <c r="K1389" s="2" t="s">
        <v>3163</v>
      </c>
      <c r="L1389" s="2">
        <v>2010</v>
      </c>
      <c r="M1389" s="2" t="s">
        <v>3053</v>
      </c>
      <c r="N1389" s="2" t="s">
        <v>3103</v>
      </c>
      <c r="O1389" s="19" t="str">
        <f t="shared" si="45"/>
        <v>300</v>
      </c>
      <c r="P1389">
        <f t="shared" si="44"/>
        <v>1864</v>
      </c>
    </row>
    <row r="1390" spans="1:16" ht="14.5" customHeight="1" x14ac:dyDescent="0.35">
      <c r="A1390" s="2" t="s">
        <v>771</v>
      </c>
      <c r="B1390" s="2" t="s">
        <v>771</v>
      </c>
      <c r="C1390" s="2" t="s">
        <v>1603</v>
      </c>
      <c r="D1390" s="2"/>
      <c r="E1390" s="2"/>
      <c r="F1390" s="3">
        <v>1927</v>
      </c>
      <c r="G1390" s="3">
        <v>100</v>
      </c>
      <c r="H1390" s="2" t="s">
        <v>3139</v>
      </c>
      <c r="I1390" s="2" t="s">
        <v>3153</v>
      </c>
      <c r="J1390" s="2" t="s">
        <v>3160</v>
      </c>
      <c r="K1390" s="2" t="s">
        <v>3163</v>
      </c>
      <c r="L1390" s="2">
        <v>2010</v>
      </c>
      <c r="M1390" s="2" t="s">
        <v>3078</v>
      </c>
      <c r="N1390" s="2" t="s">
        <v>3126</v>
      </c>
      <c r="O1390" s="19" t="str">
        <f t="shared" si="45"/>
        <v>700</v>
      </c>
      <c r="P1390">
        <f t="shared" si="44"/>
        <v>1927</v>
      </c>
    </row>
    <row r="1391" spans="1:16" ht="14.5" customHeight="1" x14ac:dyDescent="0.35">
      <c r="A1391" s="2" t="s">
        <v>775</v>
      </c>
      <c r="B1391" s="2" t="s">
        <v>775</v>
      </c>
      <c r="C1391" s="2" t="s">
        <v>1604</v>
      </c>
      <c r="D1391" s="2"/>
      <c r="E1391" s="2"/>
      <c r="F1391" s="3">
        <v>363</v>
      </c>
      <c r="G1391" s="3">
        <v>100</v>
      </c>
      <c r="H1391" s="2" t="s">
        <v>3134</v>
      </c>
      <c r="I1391" s="2" t="s">
        <v>3148</v>
      </c>
      <c r="J1391" s="2" t="s">
        <v>3160</v>
      </c>
      <c r="K1391" s="2" t="s">
        <v>3163</v>
      </c>
      <c r="L1391" s="2">
        <v>2010</v>
      </c>
      <c r="M1391" s="2" t="s">
        <v>3078</v>
      </c>
      <c r="N1391" s="2" t="s">
        <v>3126</v>
      </c>
      <c r="O1391" s="19" t="str">
        <f t="shared" si="45"/>
        <v>700</v>
      </c>
      <c r="P1391">
        <f t="shared" si="44"/>
        <v>363</v>
      </c>
    </row>
    <row r="1392" spans="1:16" ht="14.5" customHeight="1" x14ac:dyDescent="0.35">
      <c r="A1392" s="2" t="s">
        <v>779</v>
      </c>
      <c r="B1392" s="2" t="s">
        <v>779</v>
      </c>
      <c r="C1392" s="2" t="s">
        <v>1605</v>
      </c>
      <c r="D1392" s="2"/>
      <c r="E1392" s="2"/>
      <c r="F1392" s="3">
        <v>71</v>
      </c>
      <c r="G1392" s="3">
        <v>100</v>
      </c>
      <c r="H1392" s="2" t="s">
        <v>3140</v>
      </c>
      <c r="I1392" s="2" t="s">
        <v>3154</v>
      </c>
      <c r="J1392" s="2" t="s">
        <v>3160</v>
      </c>
      <c r="K1392" s="2" t="s">
        <v>3163</v>
      </c>
      <c r="L1392" s="2">
        <v>2010</v>
      </c>
      <c r="M1392" s="2" t="s">
        <v>3053</v>
      </c>
      <c r="N1392" s="2" t="s">
        <v>3103</v>
      </c>
      <c r="O1392" s="19" t="str">
        <f t="shared" si="45"/>
        <v>300</v>
      </c>
      <c r="P1392">
        <f t="shared" si="44"/>
        <v>71</v>
      </c>
    </row>
    <row r="1393" spans="1:16" ht="14.5" customHeight="1" x14ac:dyDescent="0.35">
      <c r="A1393" s="2" t="s">
        <v>781</v>
      </c>
      <c r="B1393" s="2" t="s">
        <v>781</v>
      </c>
      <c r="C1393" s="2" t="s">
        <v>1606</v>
      </c>
      <c r="D1393" s="2"/>
      <c r="E1393" s="2"/>
      <c r="F1393" s="3">
        <v>58</v>
      </c>
      <c r="G1393" s="3">
        <v>100</v>
      </c>
      <c r="H1393" s="2" t="s">
        <v>3140</v>
      </c>
      <c r="I1393" s="2" t="s">
        <v>3154</v>
      </c>
      <c r="J1393" s="2" t="s">
        <v>3160</v>
      </c>
      <c r="K1393" s="2" t="s">
        <v>3163</v>
      </c>
      <c r="L1393" s="2">
        <v>2010</v>
      </c>
      <c r="M1393" s="2" t="s">
        <v>3053</v>
      </c>
      <c r="N1393" s="2" t="s">
        <v>3103</v>
      </c>
      <c r="O1393" s="19" t="str">
        <f t="shared" si="45"/>
        <v>300</v>
      </c>
      <c r="P1393">
        <f t="shared" si="44"/>
        <v>58</v>
      </c>
    </row>
    <row r="1394" spans="1:16" ht="14.5" customHeight="1" x14ac:dyDescent="0.35">
      <c r="A1394" s="2" t="s">
        <v>783</v>
      </c>
      <c r="B1394" s="2" t="s">
        <v>783</v>
      </c>
      <c r="C1394" s="2" t="s">
        <v>1607</v>
      </c>
      <c r="D1394" s="2"/>
      <c r="E1394" s="2"/>
      <c r="F1394" s="3">
        <v>9025</v>
      </c>
      <c r="G1394" s="3">
        <v>100</v>
      </c>
      <c r="H1394" s="2" t="s">
        <v>3134</v>
      </c>
      <c r="I1394" s="2" t="s">
        <v>3148</v>
      </c>
      <c r="J1394" s="2" t="s">
        <v>3160</v>
      </c>
      <c r="K1394" s="2" t="s">
        <v>3163</v>
      </c>
      <c r="L1394" s="2">
        <v>2010</v>
      </c>
      <c r="M1394" s="2" t="s">
        <v>3071</v>
      </c>
      <c r="N1394" s="2" t="s">
        <v>3120</v>
      </c>
      <c r="O1394" s="19" t="str">
        <f t="shared" si="45"/>
        <v>600</v>
      </c>
      <c r="P1394">
        <f t="shared" si="44"/>
        <v>9025</v>
      </c>
    </row>
    <row r="1395" spans="1:16" ht="14.5" customHeight="1" x14ac:dyDescent="0.35">
      <c r="A1395" s="2" t="s">
        <v>785</v>
      </c>
      <c r="B1395" s="2" t="s">
        <v>785</v>
      </c>
      <c r="C1395" s="2" t="s">
        <v>1608</v>
      </c>
      <c r="D1395" s="2"/>
      <c r="E1395" s="2"/>
      <c r="F1395" s="3">
        <v>2385</v>
      </c>
      <c r="G1395" s="3">
        <v>100</v>
      </c>
      <c r="H1395" s="2" t="s">
        <v>3140</v>
      </c>
      <c r="I1395" s="2" t="s">
        <v>3154</v>
      </c>
      <c r="J1395" s="2" t="s">
        <v>3160</v>
      </c>
      <c r="K1395" s="2" t="s">
        <v>3163</v>
      </c>
      <c r="L1395" s="2">
        <v>2010</v>
      </c>
      <c r="M1395" s="2" t="s">
        <v>3024</v>
      </c>
      <c r="N1395" s="2" t="s">
        <v>3081</v>
      </c>
      <c r="O1395" s="19" t="str">
        <f t="shared" si="45"/>
        <v>100</v>
      </c>
      <c r="P1395">
        <f t="shared" si="44"/>
        <v>2385</v>
      </c>
    </row>
    <row r="1396" spans="1:16" ht="14.5" customHeight="1" x14ac:dyDescent="0.35">
      <c r="A1396" s="2" t="s">
        <v>1609</v>
      </c>
      <c r="B1396" s="2" t="s">
        <v>1609</v>
      </c>
      <c r="C1396" s="2" t="s">
        <v>1610</v>
      </c>
      <c r="D1396" s="2"/>
      <c r="E1396" s="2"/>
      <c r="F1396" s="3">
        <v>5645</v>
      </c>
      <c r="G1396" s="3">
        <v>100</v>
      </c>
      <c r="H1396" s="2" t="s">
        <v>3141</v>
      </c>
      <c r="I1396" s="2" t="s">
        <v>3155</v>
      </c>
      <c r="J1396" s="2" t="s">
        <v>3160</v>
      </c>
      <c r="K1396" s="2" t="s">
        <v>3163</v>
      </c>
      <c r="L1396" s="2">
        <v>2010</v>
      </c>
      <c r="M1396" s="2" t="s">
        <v>3035</v>
      </c>
      <c r="N1396" s="2" t="s">
        <v>3089</v>
      </c>
      <c r="O1396" s="19" t="str">
        <f t="shared" si="45"/>
        <v>100</v>
      </c>
      <c r="P1396">
        <f t="shared" si="44"/>
        <v>5645</v>
      </c>
    </row>
    <row r="1397" spans="1:16" ht="14.5" customHeight="1" x14ac:dyDescent="0.35">
      <c r="A1397" s="2" t="s">
        <v>789</v>
      </c>
      <c r="B1397" s="2" t="s">
        <v>789</v>
      </c>
      <c r="C1397" s="2" t="s">
        <v>1611</v>
      </c>
      <c r="D1397" s="2"/>
      <c r="E1397" s="2"/>
      <c r="F1397" s="3">
        <v>802</v>
      </c>
      <c r="G1397" s="3">
        <v>100</v>
      </c>
      <c r="H1397" s="2" t="s">
        <v>3130</v>
      </c>
      <c r="I1397" s="2" t="s">
        <v>3144</v>
      </c>
      <c r="J1397" s="2" t="s">
        <v>3160</v>
      </c>
      <c r="K1397" s="2" t="s">
        <v>3163</v>
      </c>
      <c r="L1397" s="2">
        <v>2010</v>
      </c>
      <c r="M1397" s="2" t="s">
        <v>3053</v>
      </c>
      <c r="N1397" s="2" t="s">
        <v>3103</v>
      </c>
      <c r="O1397" s="19" t="str">
        <f t="shared" si="45"/>
        <v>300</v>
      </c>
      <c r="P1397">
        <f t="shared" si="44"/>
        <v>802</v>
      </c>
    </row>
    <row r="1398" spans="1:16" ht="14.5" customHeight="1" x14ac:dyDescent="0.35">
      <c r="A1398" s="2" t="s">
        <v>791</v>
      </c>
      <c r="B1398" s="2" t="s">
        <v>791</v>
      </c>
      <c r="C1398" s="2" t="s">
        <v>1612</v>
      </c>
      <c r="D1398" s="2"/>
      <c r="E1398" s="2"/>
      <c r="F1398" s="3">
        <v>1155</v>
      </c>
      <c r="G1398" s="3">
        <v>100</v>
      </c>
      <c r="H1398" s="2" t="s">
        <v>3129</v>
      </c>
      <c r="I1398" s="2" t="s">
        <v>3143</v>
      </c>
      <c r="J1398" s="2" t="s">
        <v>3160</v>
      </c>
      <c r="K1398" s="2" t="s">
        <v>3163</v>
      </c>
      <c r="L1398" s="2">
        <v>2010</v>
      </c>
      <c r="M1398" s="2" t="s">
        <v>3053</v>
      </c>
      <c r="N1398" s="2" t="s">
        <v>3103</v>
      </c>
      <c r="O1398" s="19" t="str">
        <f t="shared" si="45"/>
        <v>300</v>
      </c>
      <c r="P1398">
        <f t="shared" si="44"/>
        <v>1155</v>
      </c>
    </row>
    <row r="1399" spans="1:16" ht="14.5" customHeight="1" x14ac:dyDescent="0.35">
      <c r="A1399" s="2" t="s">
        <v>793</v>
      </c>
      <c r="B1399" s="2" t="s">
        <v>793</v>
      </c>
      <c r="C1399" s="2" t="s">
        <v>1613</v>
      </c>
      <c r="D1399" s="2"/>
      <c r="E1399" s="2"/>
      <c r="F1399" s="3">
        <v>568</v>
      </c>
      <c r="G1399" s="3">
        <v>70</v>
      </c>
      <c r="H1399" s="2" t="s">
        <v>3129</v>
      </c>
      <c r="I1399" s="2" t="s">
        <v>3143</v>
      </c>
      <c r="J1399" s="2" t="s">
        <v>3160</v>
      </c>
      <c r="K1399" s="2" t="s">
        <v>3163</v>
      </c>
      <c r="L1399" s="2">
        <v>2010</v>
      </c>
      <c r="M1399" s="2" t="s">
        <v>3053</v>
      </c>
      <c r="N1399" s="2" t="s">
        <v>3103</v>
      </c>
      <c r="O1399" s="19" t="str">
        <f t="shared" si="45"/>
        <v>300</v>
      </c>
      <c r="P1399">
        <f t="shared" si="44"/>
        <v>397.6</v>
      </c>
    </row>
    <row r="1400" spans="1:16" ht="14.5" customHeight="1" x14ac:dyDescent="0.35">
      <c r="A1400" s="2" t="s">
        <v>795</v>
      </c>
      <c r="B1400" s="2" t="s">
        <v>795</v>
      </c>
      <c r="C1400" s="2" t="s">
        <v>1614</v>
      </c>
      <c r="D1400" s="2"/>
      <c r="E1400" s="2"/>
      <c r="F1400" s="3">
        <v>967</v>
      </c>
      <c r="G1400" s="3">
        <v>100</v>
      </c>
      <c r="H1400" s="2" t="s">
        <v>3139</v>
      </c>
      <c r="I1400" s="2" t="s">
        <v>3153</v>
      </c>
      <c r="J1400" s="2" t="s">
        <v>3160</v>
      </c>
      <c r="K1400" s="2" t="s">
        <v>3163</v>
      </c>
      <c r="L1400" s="2">
        <v>2010</v>
      </c>
      <c r="M1400" s="2" t="s">
        <v>3053</v>
      </c>
      <c r="N1400" s="2" t="s">
        <v>3103</v>
      </c>
      <c r="O1400" s="19" t="str">
        <f t="shared" si="45"/>
        <v>300</v>
      </c>
      <c r="P1400">
        <f t="shared" ref="P1400:P1454" si="46">F1400*G1400/100</f>
        <v>967</v>
      </c>
    </row>
    <row r="1401" spans="1:16" ht="14.5" customHeight="1" x14ac:dyDescent="0.35">
      <c r="A1401" s="2" t="s">
        <v>797</v>
      </c>
      <c r="B1401" s="2" t="s">
        <v>797</v>
      </c>
      <c r="C1401" s="2" t="s">
        <v>1615</v>
      </c>
      <c r="D1401" s="2"/>
      <c r="E1401" s="2"/>
      <c r="F1401" s="3">
        <v>1385</v>
      </c>
      <c r="G1401" s="3">
        <v>100</v>
      </c>
      <c r="H1401" s="2" t="s">
        <v>3139</v>
      </c>
      <c r="I1401" s="2" t="s">
        <v>3153</v>
      </c>
      <c r="J1401" s="2" t="s">
        <v>3160</v>
      </c>
      <c r="K1401" s="2" t="s">
        <v>3163</v>
      </c>
      <c r="L1401" s="2">
        <v>2010</v>
      </c>
      <c r="M1401" s="2" t="s">
        <v>3078</v>
      </c>
      <c r="N1401" s="2" t="s">
        <v>3126</v>
      </c>
      <c r="O1401" s="19" t="str">
        <f t="shared" si="45"/>
        <v>700</v>
      </c>
      <c r="P1401">
        <f t="shared" si="46"/>
        <v>1385</v>
      </c>
    </row>
    <row r="1402" spans="1:16" ht="14.5" customHeight="1" x14ac:dyDescent="0.35">
      <c r="A1402" s="2" t="s">
        <v>819</v>
      </c>
      <c r="B1402" s="2" t="s">
        <v>819</v>
      </c>
      <c r="C1402" s="2" t="s">
        <v>1616</v>
      </c>
      <c r="D1402" s="2"/>
      <c r="E1402" s="2"/>
      <c r="F1402" s="3">
        <v>585</v>
      </c>
      <c r="G1402" s="3">
        <v>100</v>
      </c>
      <c r="H1402" s="2" t="s">
        <v>3141</v>
      </c>
      <c r="I1402" s="2" t="s">
        <v>3155</v>
      </c>
      <c r="J1402" s="2" t="s">
        <v>3160</v>
      </c>
      <c r="K1402" s="2" t="s">
        <v>3163</v>
      </c>
      <c r="L1402" s="2">
        <v>2010</v>
      </c>
      <c r="M1402" s="2" t="s">
        <v>3069</v>
      </c>
      <c r="N1402" s="2" t="s">
        <v>3069</v>
      </c>
      <c r="O1402" s="19" t="str">
        <f t="shared" si="45"/>
        <v>500</v>
      </c>
      <c r="P1402">
        <f t="shared" si="46"/>
        <v>585</v>
      </c>
    </row>
    <row r="1403" spans="1:16" ht="14.5" customHeight="1" x14ac:dyDescent="0.35">
      <c r="A1403" s="2" t="s">
        <v>811</v>
      </c>
      <c r="B1403" s="2" t="s">
        <v>811</v>
      </c>
      <c r="C1403" s="2" t="s">
        <v>1617</v>
      </c>
      <c r="D1403" s="2"/>
      <c r="E1403" s="2"/>
      <c r="F1403" s="3">
        <v>5700</v>
      </c>
      <c r="G1403" s="3">
        <v>100</v>
      </c>
      <c r="H1403" s="2" t="s">
        <v>3135</v>
      </c>
      <c r="I1403" s="2" t="s">
        <v>3149</v>
      </c>
      <c r="J1403" s="2" t="s">
        <v>3160</v>
      </c>
      <c r="K1403" s="2" t="s">
        <v>3163</v>
      </c>
      <c r="L1403" s="2">
        <v>2010</v>
      </c>
      <c r="M1403" s="2" t="s">
        <v>3071</v>
      </c>
      <c r="N1403" s="2" t="s">
        <v>3120</v>
      </c>
      <c r="O1403" s="19" t="str">
        <f t="shared" si="45"/>
        <v>600</v>
      </c>
      <c r="P1403">
        <f t="shared" si="46"/>
        <v>5700</v>
      </c>
    </row>
    <row r="1404" spans="1:16" ht="14.5" customHeight="1" x14ac:dyDescent="0.35">
      <c r="A1404" s="2" t="s">
        <v>821</v>
      </c>
      <c r="B1404" s="2" t="s">
        <v>821</v>
      </c>
      <c r="C1404" s="2" t="s">
        <v>1618</v>
      </c>
      <c r="D1404" s="2"/>
      <c r="E1404" s="2"/>
      <c r="F1404" s="3">
        <v>8454</v>
      </c>
      <c r="G1404" s="3">
        <v>100</v>
      </c>
      <c r="H1404" s="2" t="s">
        <v>3134</v>
      </c>
      <c r="I1404" s="2" t="s">
        <v>3148</v>
      </c>
      <c r="J1404" s="2" t="s">
        <v>3160</v>
      </c>
      <c r="K1404" s="2" t="s">
        <v>3163</v>
      </c>
      <c r="L1404" s="2">
        <v>2010</v>
      </c>
      <c r="M1404" s="2" t="s">
        <v>3071</v>
      </c>
      <c r="N1404" s="2" t="s">
        <v>3120</v>
      </c>
      <c r="O1404" s="19" t="str">
        <f t="shared" si="45"/>
        <v>600</v>
      </c>
      <c r="P1404">
        <f t="shared" si="46"/>
        <v>8454</v>
      </c>
    </row>
    <row r="1405" spans="1:16" ht="14.5" customHeight="1" x14ac:dyDescent="0.35">
      <c r="A1405" s="2" t="s">
        <v>1619</v>
      </c>
      <c r="B1405" s="2" t="s">
        <v>1619</v>
      </c>
      <c r="C1405" s="2" t="s">
        <v>1620</v>
      </c>
      <c r="D1405" s="2"/>
      <c r="E1405" s="2"/>
      <c r="F1405" s="3">
        <v>36674</v>
      </c>
      <c r="G1405" s="3">
        <v>100</v>
      </c>
      <c r="H1405" s="2" t="s">
        <v>3134</v>
      </c>
      <c r="I1405" s="2" t="s">
        <v>3148</v>
      </c>
      <c r="J1405" s="2" t="s">
        <v>3160</v>
      </c>
      <c r="K1405" s="2" t="s">
        <v>3163</v>
      </c>
      <c r="L1405" s="2">
        <v>2010</v>
      </c>
      <c r="M1405" s="2" t="s">
        <v>3059</v>
      </c>
      <c r="N1405" s="2" t="s">
        <v>3109</v>
      </c>
      <c r="O1405" s="19" t="str">
        <f t="shared" si="45"/>
        <v>400</v>
      </c>
      <c r="P1405">
        <f t="shared" si="46"/>
        <v>36674</v>
      </c>
    </row>
    <row r="1406" spans="1:16" ht="14.5" customHeight="1" x14ac:dyDescent="0.35">
      <c r="A1406" s="2" t="s">
        <v>831</v>
      </c>
      <c r="B1406" s="2" t="s">
        <v>831</v>
      </c>
      <c r="C1406" s="2" t="s">
        <v>1621</v>
      </c>
      <c r="D1406" s="2"/>
      <c r="E1406" s="2"/>
      <c r="F1406" s="3">
        <v>9122</v>
      </c>
      <c r="G1406" s="3">
        <v>100</v>
      </c>
      <c r="H1406" s="2" t="s">
        <v>3136</v>
      </c>
      <c r="I1406" s="2" t="s">
        <v>3150</v>
      </c>
      <c r="J1406" s="2" t="s">
        <v>3160</v>
      </c>
      <c r="K1406" s="2" t="s">
        <v>3163</v>
      </c>
      <c r="L1406" s="2">
        <v>2010</v>
      </c>
      <c r="M1406" s="2" t="s">
        <v>3071</v>
      </c>
      <c r="N1406" s="2" t="s">
        <v>3120</v>
      </c>
      <c r="O1406" s="19" t="str">
        <f t="shared" si="45"/>
        <v>600</v>
      </c>
      <c r="P1406">
        <f t="shared" si="46"/>
        <v>9122</v>
      </c>
    </row>
    <row r="1407" spans="1:16" ht="14.5" customHeight="1" x14ac:dyDescent="0.35">
      <c r="A1407" s="2" t="s">
        <v>799</v>
      </c>
      <c r="B1407" s="2" t="s">
        <v>799</v>
      </c>
      <c r="C1407" s="2" t="s">
        <v>1622</v>
      </c>
      <c r="D1407" s="2"/>
      <c r="E1407" s="2"/>
      <c r="F1407" s="3">
        <v>7500</v>
      </c>
      <c r="G1407" s="3">
        <v>100</v>
      </c>
      <c r="H1407" s="2" t="s">
        <v>3140</v>
      </c>
      <c r="I1407" s="2" t="s">
        <v>3154</v>
      </c>
      <c r="J1407" s="2" t="s">
        <v>3160</v>
      </c>
      <c r="K1407" s="2" t="s">
        <v>3163</v>
      </c>
      <c r="L1407" s="2">
        <v>2010</v>
      </c>
      <c r="M1407" s="2" t="s">
        <v>3024</v>
      </c>
      <c r="N1407" s="2" t="s">
        <v>3081</v>
      </c>
      <c r="O1407" s="19" t="str">
        <f t="shared" si="45"/>
        <v>100</v>
      </c>
      <c r="P1407">
        <f t="shared" si="46"/>
        <v>7500</v>
      </c>
    </row>
    <row r="1408" spans="1:16" ht="14.5" customHeight="1" x14ac:dyDescent="0.35">
      <c r="A1408" s="2" t="s">
        <v>1623</v>
      </c>
      <c r="B1408" s="2" t="s">
        <v>1623</v>
      </c>
      <c r="C1408" s="2" t="s">
        <v>1624</v>
      </c>
      <c r="D1408" s="2"/>
      <c r="E1408" s="2"/>
      <c r="F1408" s="3">
        <v>20076</v>
      </c>
      <c r="G1408" s="3">
        <v>100</v>
      </c>
      <c r="H1408" s="2" t="s">
        <v>3141</v>
      </c>
      <c r="I1408" s="2" t="s">
        <v>3155</v>
      </c>
      <c r="J1408" s="2" t="s">
        <v>3160</v>
      </c>
      <c r="K1408" s="2" t="s">
        <v>3163</v>
      </c>
      <c r="L1408" s="2">
        <v>2010</v>
      </c>
      <c r="M1408" s="2" t="s">
        <v>3035</v>
      </c>
      <c r="N1408" s="2" t="s">
        <v>3089</v>
      </c>
      <c r="O1408" s="19" t="str">
        <f t="shared" si="45"/>
        <v>100</v>
      </c>
      <c r="P1408">
        <f t="shared" si="46"/>
        <v>20076</v>
      </c>
    </row>
    <row r="1409" spans="1:16" ht="14.5" customHeight="1" x14ac:dyDescent="0.35">
      <c r="A1409" s="2" t="s">
        <v>1625</v>
      </c>
      <c r="B1409" s="2" t="s">
        <v>1625</v>
      </c>
      <c r="C1409" s="2" t="s">
        <v>1626</v>
      </c>
      <c r="D1409" s="2"/>
      <c r="E1409" s="2"/>
      <c r="F1409" s="3">
        <v>4348</v>
      </c>
      <c r="G1409" s="3">
        <v>100</v>
      </c>
      <c r="H1409" s="2" t="s">
        <v>3141</v>
      </c>
      <c r="I1409" s="2" t="s">
        <v>3155</v>
      </c>
      <c r="J1409" s="2" t="s">
        <v>3160</v>
      </c>
      <c r="K1409" s="2" t="s">
        <v>3163</v>
      </c>
      <c r="L1409" s="2">
        <v>2010</v>
      </c>
      <c r="M1409" s="2" t="s">
        <v>3035</v>
      </c>
      <c r="N1409" s="2" t="s">
        <v>3089</v>
      </c>
      <c r="O1409" s="19" t="str">
        <f t="shared" si="45"/>
        <v>100</v>
      </c>
      <c r="P1409">
        <f t="shared" si="46"/>
        <v>4348</v>
      </c>
    </row>
    <row r="1410" spans="1:16" ht="14.5" customHeight="1" x14ac:dyDescent="0.35">
      <c r="A1410" s="2" t="s">
        <v>1627</v>
      </c>
      <c r="B1410" s="2" t="s">
        <v>1627</v>
      </c>
      <c r="C1410" s="2" t="s">
        <v>1628</v>
      </c>
      <c r="D1410" s="2"/>
      <c r="E1410" s="2"/>
      <c r="F1410" s="3">
        <v>17022</v>
      </c>
      <c r="G1410" s="3">
        <v>100</v>
      </c>
      <c r="H1410" s="2" t="s">
        <v>3134</v>
      </c>
      <c r="I1410" s="2" t="s">
        <v>3148</v>
      </c>
      <c r="J1410" s="2" t="s">
        <v>3160</v>
      </c>
      <c r="K1410" s="2" t="s">
        <v>3163</v>
      </c>
      <c r="L1410" s="2">
        <v>2010</v>
      </c>
      <c r="M1410" s="2" t="s">
        <v>3035</v>
      </c>
      <c r="N1410" s="2" t="s">
        <v>3089</v>
      </c>
      <c r="O1410" s="19" t="str">
        <f t="shared" si="45"/>
        <v>100</v>
      </c>
      <c r="P1410">
        <f t="shared" si="46"/>
        <v>17022</v>
      </c>
    </row>
    <row r="1411" spans="1:16" ht="14.5" customHeight="1" x14ac:dyDescent="0.35">
      <c r="A1411" s="2" t="s">
        <v>807</v>
      </c>
      <c r="B1411" s="2" t="s">
        <v>807</v>
      </c>
      <c r="C1411" s="2" t="s">
        <v>1629</v>
      </c>
      <c r="D1411" s="2"/>
      <c r="E1411" s="2"/>
      <c r="F1411" s="3">
        <v>12600</v>
      </c>
      <c r="G1411" s="3">
        <v>100</v>
      </c>
      <c r="H1411" s="2" t="s">
        <v>3141</v>
      </c>
      <c r="I1411" s="2" t="s">
        <v>3155</v>
      </c>
      <c r="J1411" s="2" t="s">
        <v>3160</v>
      </c>
      <c r="K1411" s="2" t="s">
        <v>3163</v>
      </c>
      <c r="L1411" s="2">
        <v>2010</v>
      </c>
      <c r="M1411" s="2" t="s">
        <v>3064</v>
      </c>
      <c r="N1411" s="2" t="s">
        <v>3114</v>
      </c>
      <c r="O1411" s="19" t="str">
        <f t="shared" ref="O1411:O1474" si="47">LEFT(N1411,1) &amp; "00"</f>
        <v>500</v>
      </c>
      <c r="P1411">
        <f t="shared" si="46"/>
        <v>12600</v>
      </c>
    </row>
    <row r="1412" spans="1:16" ht="14.5" customHeight="1" x14ac:dyDescent="0.35">
      <c r="A1412" s="2" t="s">
        <v>813</v>
      </c>
      <c r="B1412" s="2" t="s">
        <v>813</v>
      </c>
      <c r="C1412" s="2" t="s">
        <v>1630</v>
      </c>
      <c r="D1412" s="2"/>
      <c r="E1412" s="2"/>
      <c r="F1412" s="3">
        <v>1137</v>
      </c>
      <c r="G1412" s="3">
        <v>40</v>
      </c>
      <c r="H1412" s="2" t="s">
        <v>3138</v>
      </c>
      <c r="I1412" s="2" t="s">
        <v>3152</v>
      </c>
      <c r="J1412" s="2" t="s">
        <v>3160</v>
      </c>
      <c r="K1412" s="2" t="s">
        <v>3163</v>
      </c>
      <c r="L1412" s="2">
        <v>2010</v>
      </c>
      <c r="M1412" s="2" t="s">
        <v>3043</v>
      </c>
      <c r="N1412" s="2" t="s">
        <v>3097</v>
      </c>
      <c r="O1412" s="19" t="str">
        <f t="shared" si="47"/>
        <v>200</v>
      </c>
      <c r="P1412">
        <f t="shared" si="46"/>
        <v>454.8</v>
      </c>
    </row>
    <row r="1413" spans="1:16" ht="14.5" customHeight="1" x14ac:dyDescent="0.35">
      <c r="A1413" s="2" t="s">
        <v>815</v>
      </c>
      <c r="B1413" s="2" t="s">
        <v>815</v>
      </c>
      <c r="C1413" s="2" t="s">
        <v>1631</v>
      </c>
      <c r="D1413" s="2"/>
      <c r="E1413" s="2"/>
      <c r="F1413" s="3">
        <v>120063</v>
      </c>
      <c r="G1413" s="3">
        <v>100</v>
      </c>
      <c r="H1413" s="2" t="s">
        <v>3141</v>
      </c>
      <c r="I1413" s="2" t="s">
        <v>3155</v>
      </c>
      <c r="J1413" s="2" t="s">
        <v>3160</v>
      </c>
      <c r="K1413" s="2" t="s">
        <v>3163</v>
      </c>
      <c r="L1413" s="2">
        <v>2010</v>
      </c>
      <c r="M1413" s="2" t="s">
        <v>3064</v>
      </c>
      <c r="N1413" s="2" t="s">
        <v>3114</v>
      </c>
      <c r="O1413" s="19" t="str">
        <f t="shared" si="47"/>
        <v>500</v>
      </c>
      <c r="P1413">
        <f t="shared" si="46"/>
        <v>120063</v>
      </c>
    </row>
    <row r="1414" spans="1:16" ht="14.5" customHeight="1" x14ac:dyDescent="0.35">
      <c r="A1414" s="2" t="s">
        <v>825</v>
      </c>
      <c r="B1414" s="2" t="s">
        <v>825</v>
      </c>
      <c r="C1414" s="2" t="s">
        <v>1632</v>
      </c>
      <c r="D1414" s="2"/>
      <c r="E1414" s="2"/>
      <c r="F1414" s="3">
        <v>2201</v>
      </c>
      <c r="G1414" s="3">
        <v>100</v>
      </c>
      <c r="H1414" s="2" t="s">
        <v>3141</v>
      </c>
      <c r="I1414" s="2" t="s">
        <v>3155</v>
      </c>
      <c r="J1414" s="2" t="s">
        <v>3160</v>
      </c>
      <c r="K1414" s="2" t="s">
        <v>3163</v>
      </c>
      <c r="L1414" s="2">
        <v>2010</v>
      </c>
      <c r="M1414" s="2" t="s">
        <v>3064</v>
      </c>
      <c r="N1414" s="2" t="s">
        <v>3114</v>
      </c>
      <c r="O1414" s="19" t="str">
        <f t="shared" si="47"/>
        <v>500</v>
      </c>
      <c r="P1414">
        <f t="shared" si="46"/>
        <v>2201</v>
      </c>
    </row>
    <row r="1415" spans="1:16" ht="14.5" customHeight="1" x14ac:dyDescent="0.35">
      <c r="A1415" s="2" t="s">
        <v>1321</v>
      </c>
      <c r="B1415" s="2" t="s">
        <v>1321</v>
      </c>
      <c r="C1415" s="2" t="s">
        <v>1633</v>
      </c>
      <c r="D1415" s="2"/>
      <c r="E1415" s="2"/>
      <c r="F1415" s="3">
        <v>2088</v>
      </c>
      <c r="G1415" s="3">
        <v>100</v>
      </c>
      <c r="H1415" s="2" t="s">
        <v>3141</v>
      </c>
      <c r="I1415" s="2" t="s">
        <v>3155</v>
      </c>
      <c r="J1415" s="2" t="s">
        <v>3160</v>
      </c>
      <c r="K1415" s="2" t="s">
        <v>3163</v>
      </c>
      <c r="L1415" s="2">
        <v>2010</v>
      </c>
      <c r="M1415" s="2" t="s">
        <v>3064</v>
      </c>
      <c r="N1415" s="2" t="s">
        <v>3114</v>
      </c>
      <c r="O1415" s="19" t="str">
        <f t="shared" si="47"/>
        <v>500</v>
      </c>
      <c r="P1415">
        <f t="shared" si="46"/>
        <v>2088</v>
      </c>
    </row>
    <row r="1416" spans="1:16" ht="14.5" customHeight="1" x14ac:dyDescent="0.35">
      <c r="A1416" s="2" t="s">
        <v>833</v>
      </c>
      <c r="B1416" s="2" t="s">
        <v>833</v>
      </c>
      <c r="C1416" s="2" t="s">
        <v>1634</v>
      </c>
      <c r="D1416" s="2"/>
      <c r="E1416" s="2"/>
      <c r="F1416" s="3">
        <v>11463</v>
      </c>
      <c r="G1416" s="3">
        <v>100</v>
      </c>
      <c r="H1416" s="2" t="s">
        <v>3141</v>
      </c>
      <c r="I1416" s="2" t="s">
        <v>3155</v>
      </c>
      <c r="J1416" s="2" t="s">
        <v>3160</v>
      </c>
      <c r="K1416" s="2" t="s">
        <v>3163</v>
      </c>
      <c r="L1416" s="2">
        <v>2010</v>
      </c>
      <c r="M1416" s="2" t="s">
        <v>3064</v>
      </c>
      <c r="N1416" s="2" t="s">
        <v>3114</v>
      </c>
      <c r="O1416" s="19" t="str">
        <f t="shared" si="47"/>
        <v>500</v>
      </c>
      <c r="P1416">
        <f t="shared" si="46"/>
        <v>11463</v>
      </c>
    </row>
    <row r="1417" spans="1:16" ht="14.5" customHeight="1" x14ac:dyDescent="0.35">
      <c r="A1417" s="2" t="s">
        <v>835</v>
      </c>
      <c r="B1417" s="2" t="s">
        <v>835</v>
      </c>
      <c r="C1417" s="2" t="s">
        <v>1635</v>
      </c>
      <c r="D1417" s="2"/>
      <c r="E1417" s="2"/>
      <c r="F1417" s="3">
        <v>2540</v>
      </c>
      <c r="G1417" s="3">
        <v>100</v>
      </c>
      <c r="H1417" s="2" t="s">
        <v>3141</v>
      </c>
      <c r="I1417" s="2" t="s">
        <v>3155</v>
      </c>
      <c r="J1417" s="2" t="s">
        <v>3160</v>
      </c>
      <c r="K1417" s="2" t="s">
        <v>3163</v>
      </c>
      <c r="L1417" s="2">
        <v>2010</v>
      </c>
      <c r="M1417" s="2" t="s">
        <v>3035</v>
      </c>
      <c r="N1417" s="2" t="s">
        <v>3089</v>
      </c>
      <c r="O1417" s="19" t="str">
        <f t="shared" si="47"/>
        <v>100</v>
      </c>
      <c r="P1417">
        <f t="shared" si="46"/>
        <v>2540</v>
      </c>
    </row>
    <row r="1418" spans="1:16" ht="14.5" customHeight="1" x14ac:dyDescent="0.35">
      <c r="A1418" s="2" t="s">
        <v>1636</v>
      </c>
      <c r="B1418" s="2" t="s">
        <v>1636</v>
      </c>
      <c r="C1418" s="2" t="s">
        <v>1637</v>
      </c>
      <c r="D1418" s="2"/>
      <c r="E1418" s="2"/>
      <c r="F1418" s="3">
        <v>1100</v>
      </c>
      <c r="G1418" s="3">
        <v>100</v>
      </c>
      <c r="H1418" s="2" t="s">
        <v>3129</v>
      </c>
      <c r="I1418" s="2" t="s">
        <v>3143</v>
      </c>
      <c r="J1418" s="2" t="s">
        <v>3160</v>
      </c>
      <c r="K1418" s="2" t="s">
        <v>3163</v>
      </c>
      <c r="L1418" s="2">
        <v>2010</v>
      </c>
      <c r="M1418" s="2" t="s">
        <v>3053</v>
      </c>
      <c r="N1418" s="2" t="s">
        <v>3103</v>
      </c>
      <c r="O1418" s="19" t="str">
        <f t="shared" si="47"/>
        <v>300</v>
      </c>
      <c r="P1418">
        <f t="shared" si="46"/>
        <v>1100</v>
      </c>
    </row>
    <row r="1419" spans="1:16" ht="14.5" customHeight="1" x14ac:dyDescent="0.35">
      <c r="A1419" s="2" t="s">
        <v>839</v>
      </c>
      <c r="B1419" s="2" t="s">
        <v>839</v>
      </c>
      <c r="C1419" s="2" t="s">
        <v>1638</v>
      </c>
      <c r="D1419" s="2"/>
      <c r="E1419" s="2"/>
      <c r="F1419" s="3">
        <v>14250</v>
      </c>
      <c r="G1419" s="3">
        <v>100</v>
      </c>
      <c r="H1419" s="2" t="s">
        <v>3141</v>
      </c>
      <c r="I1419" s="2" t="s">
        <v>3155</v>
      </c>
      <c r="J1419" s="2" t="s">
        <v>3160</v>
      </c>
      <c r="K1419" s="2" t="s">
        <v>3163</v>
      </c>
      <c r="L1419" s="2">
        <v>2010</v>
      </c>
      <c r="M1419" s="2" t="s">
        <v>3069</v>
      </c>
      <c r="N1419" s="2" t="s">
        <v>3069</v>
      </c>
      <c r="O1419" s="19" t="str">
        <f t="shared" si="47"/>
        <v>500</v>
      </c>
      <c r="P1419">
        <f t="shared" si="46"/>
        <v>14250</v>
      </c>
    </row>
    <row r="1420" spans="1:16" ht="14.5" customHeight="1" x14ac:dyDescent="0.35">
      <c r="A1420" s="2" t="s">
        <v>843</v>
      </c>
      <c r="B1420" s="2" t="s">
        <v>843</v>
      </c>
      <c r="C1420" s="2" t="s">
        <v>1639</v>
      </c>
      <c r="D1420" s="2"/>
      <c r="E1420" s="2"/>
      <c r="F1420" s="3">
        <v>42616</v>
      </c>
      <c r="G1420" s="3">
        <v>100</v>
      </c>
      <c r="H1420" s="2" t="s">
        <v>3134</v>
      </c>
      <c r="I1420" s="2" t="s">
        <v>3148</v>
      </c>
      <c r="J1420" s="2" t="s">
        <v>3160</v>
      </c>
      <c r="K1420" s="2" t="s">
        <v>3163</v>
      </c>
      <c r="L1420" s="2">
        <v>2010</v>
      </c>
      <c r="M1420" s="2" t="s">
        <v>3048</v>
      </c>
      <c r="N1420" s="2" t="s">
        <v>3048</v>
      </c>
      <c r="O1420" s="19" t="str">
        <f t="shared" si="47"/>
        <v>200</v>
      </c>
      <c r="P1420">
        <f t="shared" si="46"/>
        <v>42616</v>
      </c>
    </row>
    <row r="1421" spans="1:16" ht="14.5" customHeight="1" x14ac:dyDescent="0.35">
      <c r="A1421" s="2" t="s">
        <v>1325</v>
      </c>
      <c r="B1421" s="2" t="s">
        <v>1325</v>
      </c>
      <c r="C1421" s="2" t="s">
        <v>1640</v>
      </c>
      <c r="D1421" s="2"/>
      <c r="E1421" s="2"/>
      <c r="F1421" s="3">
        <v>35078</v>
      </c>
      <c r="G1421" s="3">
        <v>100</v>
      </c>
      <c r="H1421" s="2" t="s">
        <v>3134</v>
      </c>
      <c r="I1421" s="2" t="s">
        <v>3148</v>
      </c>
      <c r="J1421" s="2" t="s">
        <v>3160</v>
      </c>
      <c r="K1421" s="2" t="s">
        <v>3163</v>
      </c>
      <c r="L1421" s="2">
        <v>2010</v>
      </c>
      <c r="M1421" s="2" t="s">
        <v>3073</v>
      </c>
      <c r="N1421" s="2" t="s">
        <v>3122</v>
      </c>
      <c r="O1421" s="19" t="str">
        <f t="shared" si="47"/>
        <v>600</v>
      </c>
      <c r="P1421">
        <f t="shared" si="46"/>
        <v>35078</v>
      </c>
    </row>
    <row r="1422" spans="1:16" ht="14.5" customHeight="1" x14ac:dyDescent="0.35">
      <c r="A1422" s="2" t="s">
        <v>845</v>
      </c>
      <c r="B1422" s="2" t="s">
        <v>845</v>
      </c>
      <c r="C1422" s="2" t="s">
        <v>1641</v>
      </c>
      <c r="D1422" s="2"/>
      <c r="E1422" s="2"/>
      <c r="F1422" s="3">
        <v>37598</v>
      </c>
      <c r="G1422" s="3">
        <v>100</v>
      </c>
      <c r="H1422" s="2" t="s">
        <v>3134</v>
      </c>
      <c r="I1422" s="2" t="s">
        <v>3148</v>
      </c>
      <c r="J1422" s="2" t="s">
        <v>3160</v>
      </c>
      <c r="K1422" s="2" t="s">
        <v>3163</v>
      </c>
      <c r="L1422" s="2">
        <v>2010</v>
      </c>
      <c r="M1422" s="2" t="s">
        <v>3050</v>
      </c>
      <c r="N1422" s="2" t="s">
        <v>3050</v>
      </c>
      <c r="O1422" s="19" t="str">
        <f t="shared" si="47"/>
        <v>200</v>
      </c>
      <c r="P1422">
        <f t="shared" si="46"/>
        <v>37598</v>
      </c>
    </row>
    <row r="1423" spans="1:16" ht="14.5" customHeight="1" x14ac:dyDescent="0.35">
      <c r="A1423" s="2" t="s">
        <v>859</v>
      </c>
      <c r="B1423" s="2" t="s">
        <v>859</v>
      </c>
      <c r="C1423" s="2" t="s">
        <v>1642</v>
      </c>
      <c r="D1423" s="2"/>
      <c r="E1423" s="2"/>
      <c r="F1423" s="3">
        <v>126423</v>
      </c>
      <c r="G1423" s="3">
        <v>100</v>
      </c>
      <c r="H1423" s="2" t="s">
        <v>3134</v>
      </c>
      <c r="I1423" s="2" t="s">
        <v>3148</v>
      </c>
      <c r="J1423" s="2" t="s">
        <v>3160</v>
      </c>
      <c r="K1423" s="2" t="s">
        <v>3163</v>
      </c>
      <c r="L1423" s="2">
        <v>2010</v>
      </c>
      <c r="M1423" s="2" t="s">
        <v>3071</v>
      </c>
      <c r="N1423" s="2" t="s">
        <v>3120</v>
      </c>
      <c r="O1423" s="19" t="str">
        <f t="shared" si="47"/>
        <v>600</v>
      </c>
      <c r="P1423">
        <f t="shared" si="46"/>
        <v>126423</v>
      </c>
    </row>
    <row r="1424" spans="1:16" ht="14.5" customHeight="1" x14ac:dyDescent="0.35">
      <c r="A1424" s="2" t="s">
        <v>1322</v>
      </c>
      <c r="B1424" s="2" t="s">
        <v>1322</v>
      </c>
      <c r="C1424" s="2" t="s">
        <v>1643</v>
      </c>
      <c r="D1424" s="2"/>
      <c r="E1424" s="2"/>
      <c r="F1424" s="3">
        <v>22767</v>
      </c>
      <c r="G1424" s="3">
        <v>100</v>
      </c>
      <c r="H1424" s="2" t="s">
        <v>3132</v>
      </c>
      <c r="I1424" s="2" t="s">
        <v>3146</v>
      </c>
      <c r="J1424" s="2" t="s">
        <v>3160</v>
      </c>
      <c r="K1424" s="2" t="s">
        <v>3163</v>
      </c>
      <c r="L1424" s="2">
        <v>2010</v>
      </c>
      <c r="M1424" s="2" t="s">
        <v>3050</v>
      </c>
      <c r="N1424" s="2" t="s">
        <v>3050</v>
      </c>
      <c r="O1424" s="19" t="str">
        <f t="shared" si="47"/>
        <v>200</v>
      </c>
      <c r="P1424">
        <f t="shared" si="46"/>
        <v>22767</v>
      </c>
    </row>
    <row r="1425" spans="1:16" ht="14.5" customHeight="1" x14ac:dyDescent="0.35">
      <c r="A1425" s="2" t="s">
        <v>861</v>
      </c>
      <c r="B1425" s="2" t="s">
        <v>861</v>
      </c>
      <c r="C1425" s="2" t="s">
        <v>1644</v>
      </c>
      <c r="D1425" s="2"/>
      <c r="E1425" s="2"/>
      <c r="F1425" s="3">
        <v>10319</v>
      </c>
      <c r="G1425" s="3">
        <v>100</v>
      </c>
      <c r="H1425" s="2" t="s">
        <v>3134</v>
      </c>
      <c r="I1425" s="2" t="s">
        <v>3148</v>
      </c>
      <c r="J1425" s="2" t="s">
        <v>3160</v>
      </c>
      <c r="K1425" s="2" t="s">
        <v>3163</v>
      </c>
      <c r="L1425" s="2">
        <v>2010</v>
      </c>
      <c r="M1425" s="2" t="s">
        <v>3071</v>
      </c>
      <c r="N1425" s="2" t="s">
        <v>3120</v>
      </c>
      <c r="O1425" s="19" t="str">
        <f t="shared" si="47"/>
        <v>600</v>
      </c>
      <c r="P1425">
        <f t="shared" si="46"/>
        <v>10319</v>
      </c>
    </row>
    <row r="1426" spans="1:16" ht="14.5" customHeight="1" x14ac:dyDescent="0.35">
      <c r="A1426" s="2" t="s">
        <v>1645</v>
      </c>
      <c r="B1426" s="2" t="s">
        <v>1645</v>
      </c>
      <c r="C1426" s="2" t="s">
        <v>1646</v>
      </c>
      <c r="D1426" s="2"/>
      <c r="E1426" s="2"/>
      <c r="F1426" s="3">
        <v>926</v>
      </c>
      <c r="G1426" s="3">
        <v>100</v>
      </c>
      <c r="H1426" s="2" t="s">
        <v>3134</v>
      </c>
      <c r="I1426" s="2" t="s">
        <v>3148</v>
      </c>
      <c r="J1426" s="2" t="s">
        <v>3160</v>
      </c>
      <c r="K1426" s="2" t="s">
        <v>3163</v>
      </c>
      <c r="L1426" s="2">
        <v>2010</v>
      </c>
      <c r="M1426" s="2" t="s">
        <v>3048</v>
      </c>
      <c r="N1426" s="2" t="s">
        <v>3048</v>
      </c>
      <c r="O1426" s="19" t="str">
        <f t="shared" si="47"/>
        <v>200</v>
      </c>
      <c r="P1426">
        <f t="shared" si="46"/>
        <v>926</v>
      </c>
    </row>
    <row r="1427" spans="1:16" ht="14.5" customHeight="1" x14ac:dyDescent="0.35">
      <c r="A1427" s="2" t="s">
        <v>863</v>
      </c>
      <c r="B1427" s="2" t="s">
        <v>863</v>
      </c>
      <c r="C1427" s="2" t="s">
        <v>1647</v>
      </c>
      <c r="D1427" s="2"/>
      <c r="E1427" s="2"/>
      <c r="F1427" s="3">
        <v>673</v>
      </c>
      <c r="G1427" s="3">
        <v>100</v>
      </c>
      <c r="H1427" s="2" t="s">
        <v>3134</v>
      </c>
      <c r="I1427" s="2" t="s">
        <v>3148</v>
      </c>
      <c r="J1427" s="2" t="s">
        <v>3160</v>
      </c>
      <c r="K1427" s="2" t="s">
        <v>3163</v>
      </c>
      <c r="L1427" s="2">
        <v>2010</v>
      </c>
      <c r="M1427" s="2" t="s">
        <v>3071</v>
      </c>
      <c r="N1427" s="2" t="s">
        <v>3120</v>
      </c>
      <c r="O1427" s="19" t="str">
        <f t="shared" si="47"/>
        <v>600</v>
      </c>
      <c r="P1427">
        <f t="shared" si="46"/>
        <v>673</v>
      </c>
    </row>
    <row r="1428" spans="1:16" ht="14.5" customHeight="1" x14ac:dyDescent="0.35">
      <c r="A1428" s="2" t="s">
        <v>851</v>
      </c>
      <c r="B1428" s="2" t="s">
        <v>851</v>
      </c>
      <c r="C1428" s="2" t="s">
        <v>1648</v>
      </c>
      <c r="D1428" s="2"/>
      <c r="E1428" s="2"/>
      <c r="F1428" s="3">
        <v>33409</v>
      </c>
      <c r="G1428" s="3">
        <v>100</v>
      </c>
      <c r="H1428" s="2" t="s">
        <v>3134</v>
      </c>
      <c r="I1428" s="2" t="s">
        <v>3148</v>
      </c>
      <c r="J1428" s="2" t="s">
        <v>3160</v>
      </c>
      <c r="K1428" s="2" t="s">
        <v>3163</v>
      </c>
      <c r="L1428" s="2">
        <v>2010</v>
      </c>
      <c r="M1428" s="2" t="s">
        <v>3047</v>
      </c>
      <c r="N1428" s="2" t="s">
        <v>3047</v>
      </c>
      <c r="O1428" s="19" t="str">
        <f t="shared" si="47"/>
        <v>200</v>
      </c>
      <c r="P1428">
        <f t="shared" si="46"/>
        <v>33409</v>
      </c>
    </row>
    <row r="1429" spans="1:16" ht="14.5" customHeight="1" x14ac:dyDescent="0.35">
      <c r="A1429" s="2" t="s">
        <v>853</v>
      </c>
      <c r="B1429" s="2" t="s">
        <v>853</v>
      </c>
      <c r="C1429" s="2" t="s">
        <v>1649</v>
      </c>
      <c r="D1429" s="2"/>
      <c r="E1429" s="2"/>
      <c r="F1429" s="3">
        <v>7968</v>
      </c>
      <c r="G1429" s="3">
        <v>100</v>
      </c>
      <c r="H1429" s="2" t="s">
        <v>3134</v>
      </c>
      <c r="I1429" s="2" t="s">
        <v>3148</v>
      </c>
      <c r="J1429" s="2" t="s">
        <v>3160</v>
      </c>
      <c r="K1429" s="2" t="s">
        <v>3163</v>
      </c>
      <c r="L1429" s="2">
        <v>2010</v>
      </c>
      <c r="M1429" s="2" t="s">
        <v>3047</v>
      </c>
      <c r="N1429" s="2" t="s">
        <v>3047</v>
      </c>
      <c r="O1429" s="19" t="str">
        <f t="shared" si="47"/>
        <v>200</v>
      </c>
      <c r="P1429">
        <f t="shared" si="46"/>
        <v>7968</v>
      </c>
    </row>
    <row r="1430" spans="1:16" ht="14.5" customHeight="1" x14ac:dyDescent="0.35">
      <c r="A1430" s="2" t="s">
        <v>1323</v>
      </c>
      <c r="B1430" s="2" t="s">
        <v>1323</v>
      </c>
      <c r="C1430" s="2" t="s">
        <v>1650</v>
      </c>
      <c r="D1430" s="2"/>
      <c r="E1430" s="2"/>
      <c r="F1430" s="3">
        <v>30183</v>
      </c>
      <c r="G1430" s="3">
        <v>100</v>
      </c>
      <c r="H1430" s="2" t="s">
        <v>3134</v>
      </c>
      <c r="I1430" s="2" t="s">
        <v>3148</v>
      </c>
      <c r="J1430" s="2" t="s">
        <v>3160</v>
      </c>
      <c r="K1430" s="2" t="s">
        <v>3163</v>
      </c>
      <c r="L1430" s="2">
        <v>2010</v>
      </c>
      <c r="M1430" s="2" t="s">
        <v>3063</v>
      </c>
      <c r="N1430" s="2" t="s">
        <v>3113</v>
      </c>
      <c r="O1430" s="19" t="str">
        <f t="shared" si="47"/>
        <v>400</v>
      </c>
      <c r="P1430">
        <f t="shared" si="46"/>
        <v>30183</v>
      </c>
    </row>
    <row r="1431" spans="1:16" ht="14.5" customHeight="1" x14ac:dyDescent="0.35">
      <c r="A1431" s="2" t="s">
        <v>855</v>
      </c>
      <c r="B1431" s="2" t="s">
        <v>855</v>
      </c>
      <c r="C1431" s="2" t="s">
        <v>1651</v>
      </c>
      <c r="D1431" s="2"/>
      <c r="E1431" s="2"/>
      <c r="F1431" s="3">
        <v>2114</v>
      </c>
      <c r="G1431" s="3">
        <v>100</v>
      </c>
      <c r="H1431" s="2" t="s">
        <v>3134</v>
      </c>
      <c r="I1431" s="2" t="s">
        <v>3148</v>
      </c>
      <c r="J1431" s="2" t="s">
        <v>3160</v>
      </c>
      <c r="K1431" s="2" t="s">
        <v>3163</v>
      </c>
      <c r="L1431" s="2">
        <v>2010</v>
      </c>
      <c r="M1431" s="2" t="s">
        <v>3047</v>
      </c>
      <c r="N1431" s="2" t="s">
        <v>3047</v>
      </c>
      <c r="O1431" s="19" t="str">
        <f t="shared" si="47"/>
        <v>200</v>
      </c>
      <c r="P1431">
        <f t="shared" si="46"/>
        <v>2114</v>
      </c>
    </row>
    <row r="1432" spans="1:16" ht="14.5" customHeight="1" x14ac:dyDescent="0.35">
      <c r="A1432" s="2" t="s">
        <v>865</v>
      </c>
      <c r="B1432" s="2" t="s">
        <v>865</v>
      </c>
      <c r="C1432" s="2" t="s">
        <v>1652</v>
      </c>
      <c r="D1432" s="2"/>
      <c r="E1432" s="2"/>
      <c r="F1432" s="3">
        <v>2298</v>
      </c>
      <c r="G1432" s="3">
        <v>100</v>
      </c>
      <c r="H1432" s="2" t="s">
        <v>3134</v>
      </c>
      <c r="I1432" s="2" t="s">
        <v>3148</v>
      </c>
      <c r="J1432" s="2" t="s">
        <v>3160</v>
      </c>
      <c r="K1432" s="2" t="s">
        <v>3163</v>
      </c>
      <c r="L1432" s="2">
        <v>2010</v>
      </c>
      <c r="M1432" s="2" t="s">
        <v>3053</v>
      </c>
      <c r="N1432" s="2" t="s">
        <v>3103</v>
      </c>
      <c r="O1432" s="19" t="str">
        <f t="shared" si="47"/>
        <v>300</v>
      </c>
      <c r="P1432">
        <f t="shared" si="46"/>
        <v>2298</v>
      </c>
    </row>
    <row r="1433" spans="1:16" ht="14.5" customHeight="1" x14ac:dyDescent="0.35">
      <c r="A1433" s="2" t="s">
        <v>777</v>
      </c>
      <c r="B1433" s="2" t="s">
        <v>777</v>
      </c>
      <c r="C1433" s="2" t="s">
        <v>1653</v>
      </c>
      <c r="D1433" s="2"/>
      <c r="E1433" s="2"/>
      <c r="F1433" s="3">
        <v>29999.999999999996</v>
      </c>
      <c r="G1433" s="3">
        <v>100</v>
      </c>
      <c r="H1433" s="2" t="s">
        <v>3134</v>
      </c>
      <c r="I1433" s="2" t="s">
        <v>3148</v>
      </c>
      <c r="J1433" s="2" t="s">
        <v>3160</v>
      </c>
      <c r="K1433" s="2" t="s">
        <v>3163</v>
      </c>
      <c r="L1433" s="2">
        <v>2010</v>
      </c>
      <c r="M1433" s="2" t="s">
        <v>3053</v>
      </c>
      <c r="N1433" s="2" t="s">
        <v>3103</v>
      </c>
      <c r="O1433" s="19" t="str">
        <f t="shared" si="47"/>
        <v>300</v>
      </c>
      <c r="P1433">
        <f t="shared" si="46"/>
        <v>29999.999999999996</v>
      </c>
    </row>
    <row r="1434" spans="1:16" ht="14.5" customHeight="1" x14ac:dyDescent="0.35">
      <c r="A1434" s="2" t="s">
        <v>869</v>
      </c>
      <c r="B1434" s="2" t="s">
        <v>869</v>
      </c>
      <c r="C1434" s="2" t="s">
        <v>1654</v>
      </c>
      <c r="D1434" s="2"/>
      <c r="E1434" s="2"/>
      <c r="F1434" s="3">
        <v>2453.9499999999998</v>
      </c>
      <c r="G1434" s="3">
        <v>100</v>
      </c>
      <c r="H1434" s="2" t="s">
        <v>3137</v>
      </c>
      <c r="I1434" s="2" t="s">
        <v>3151</v>
      </c>
      <c r="J1434" s="2" t="s">
        <v>3160</v>
      </c>
      <c r="K1434" s="2" t="s">
        <v>3163</v>
      </c>
      <c r="L1434" s="2">
        <v>2010</v>
      </c>
      <c r="M1434" s="2" t="s">
        <v>3054</v>
      </c>
      <c r="N1434" s="2" t="s">
        <v>3104</v>
      </c>
      <c r="O1434" s="19" t="str">
        <f t="shared" si="47"/>
        <v>300</v>
      </c>
      <c r="P1434">
        <f t="shared" si="46"/>
        <v>2453.9499999999998</v>
      </c>
    </row>
    <row r="1435" spans="1:16" ht="14.5" customHeight="1" x14ac:dyDescent="0.35">
      <c r="A1435" s="2" t="s">
        <v>871</v>
      </c>
      <c r="B1435" s="2" t="s">
        <v>871</v>
      </c>
      <c r="C1435" s="2" t="s">
        <v>1655</v>
      </c>
      <c r="D1435" s="2"/>
      <c r="E1435" s="2"/>
      <c r="F1435" s="3">
        <v>433</v>
      </c>
      <c r="G1435" s="3">
        <v>100</v>
      </c>
      <c r="H1435" s="2" t="s">
        <v>3137</v>
      </c>
      <c r="I1435" s="2" t="s">
        <v>3151</v>
      </c>
      <c r="J1435" s="2" t="s">
        <v>3160</v>
      </c>
      <c r="K1435" s="2" t="s">
        <v>3163</v>
      </c>
      <c r="L1435" s="2">
        <v>2010</v>
      </c>
      <c r="M1435" s="2" t="s">
        <v>3053</v>
      </c>
      <c r="N1435" s="2" t="s">
        <v>3103</v>
      </c>
      <c r="O1435" s="19" t="str">
        <f t="shared" si="47"/>
        <v>300</v>
      </c>
      <c r="P1435">
        <f t="shared" si="46"/>
        <v>433</v>
      </c>
    </row>
    <row r="1436" spans="1:16" ht="14.5" customHeight="1" x14ac:dyDescent="0.35">
      <c r="A1436" s="2" t="s">
        <v>873</v>
      </c>
      <c r="B1436" s="2" t="s">
        <v>873</v>
      </c>
      <c r="C1436" s="2" t="s">
        <v>1656</v>
      </c>
      <c r="D1436" s="2"/>
      <c r="E1436" s="2"/>
      <c r="F1436" s="3">
        <v>1606</v>
      </c>
      <c r="G1436" s="3">
        <v>100</v>
      </c>
      <c r="H1436" s="2" t="s">
        <v>3137</v>
      </c>
      <c r="I1436" s="2" t="s">
        <v>3151</v>
      </c>
      <c r="J1436" s="2" t="s">
        <v>3160</v>
      </c>
      <c r="K1436" s="2" t="s">
        <v>3163</v>
      </c>
      <c r="L1436" s="2">
        <v>2010</v>
      </c>
      <c r="M1436" s="2" t="s">
        <v>3059</v>
      </c>
      <c r="N1436" s="2" t="s">
        <v>3109</v>
      </c>
      <c r="O1436" s="19" t="str">
        <f t="shared" si="47"/>
        <v>400</v>
      </c>
      <c r="P1436">
        <f t="shared" si="46"/>
        <v>1606</v>
      </c>
    </row>
    <row r="1437" spans="1:16" ht="14.5" customHeight="1" x14ac:dyDescent="0.35">
      <c r="A1437" s="2" t="s">
        <v>882</v>
      </c>
      <c r="B1437" s="2" t="s">
        <v>882</v>
      </c>
      <c r="C1437" s="2" t="s">
        <v>1657</v>
      </c>
      <c r="D1437" s="2"/>
      <c r="E1437" s="2"/>
      <c r="F1437" s="3">
        <v>1039</v>
      </c>
      <c r="G1437" s="3">
        <v>100</v>
      </c>
      <c r="H1437" s="2" t="s">
        <v>3140</v>
      </c>
      <c r="I1437" s="2" t="s">
        <v>3154</v>
      </c>
      <c r="J1437" s="2" t="s">
        <v>3160</v>
      </c>
      <c r="K1437" s="2" t="s">
        <v>3163</v>
      </c>
      <c r="L1437" s="2">
        <v>2010</v>
      </c>
      <c r="M1437" s="2" t="s">
        <v>3024</v>
      </c>
      <c r="N1437" s="2" t="s">
        <v>3081</v>
      </c>
      <c r="O1437" s="19" t="str">
        <f t="shared" si="47"/>
        <v>100</v>
      </c>
      <c r="P1437">
        <f t="shared" si="46"/>
        <v>1039</v>
      </c>
    </row>
    <row r="1438" spans="1:16" ht="14.5" customHeight="1" x14ac:dyDescent="0.35">
      <c r="A1438" s="2" t="s">
        <v>877</v>
      </c>
      <c r="B1438" s="2" t="s">
        <v>877</v>
      </c>
      <c r="C1438" s="2" t="s">
        <v>1658</v>
      </c>
      <c r="D1438" s="2"/>
      <c r="E1438" s="2"/>
      <c r="F1438" s="3">
        <v>668804.10750538809</v>
      </c>
      <c r="G1438" s="3">
        <v>25.513517854163197</v>
      </c>
      <c r="H1438" s="2" t="s">
        <v>3140</v>
      </c>
      <c r="I1438" s="2" t="s">
        <v>3154</v>
      </c>
      <c r="J1438" s="2" t="s">
        <v>3160</v>
      </c>
      <c r="K1438" s="2" t="s">
        <v>3163</v>
      </c>
      <c r="L1438" s="2">
        <v>2010</v>
      </c>
      <c r="M1438" s="2" t="s">
        <v>3024</v>
      </c>
      <c r="N1438" s="2" t="s">
        <v>3081</v>
      </c>
      <c r="O1438" s="19" t="str">
        <f t="shared" si="47"/>
        <v>100</v>
      </c>
      <c r="P1438">
        <f t="shared" si="46"/>
        <v>170635.45537776404</v>
      </c>
    </row>
    <row r="1439" spans="1:16" ht="14.5" customHeight="1" x14ac:dyDescent="0.35">
      <c r="A1439" s="2" t="s">
        <v>892</v>
      </c>
      <c r="B1439" s="2" t="s">
        <v>892</v>
      </c>
      <c r="C1439" s="2" t="s">
        <v>1659</v>
      </c>
      <c r="D1439" s="2"/>
      <c r="E1439" s="2"/>
      <c r="F1439" s="3">
        <v>6213</v>
      </c>
      <c r="G1439" s="3">
        <v>25</v>
      </c>
      <c r="H1439" s="2" t="s">
        <v>3140</v>
      </c>
      <c r="I1439" s="2" t="s">
        <v>3154</v>
      </c>
      <c r="J1439" s="2" t="s">
        <v>3160</v>
      </c>
      <c r="K1439" s="2" t="s">
        <v>3163</v>
      </c>
      <c r="L1439" s="2">
        <v>2010</v>
      </c>
      <c r="M1439" s="2" t="s">
        <v>3024</v>
      </c>
      <c r="N1439" s="2" t="s">
        <v>3081</v>
      </c>
      <c r="O1439" s="19" t="str">
        <f t="shared" si="47"/>
        <v>100</v>
      </c>
      <c r="P1439">
        <f t="shared" si="46"/>
        <v>1553.25</v>
      </c>
    </row>
    <row r="1440" spans="1:16" ht="14.5" customHeight="1" x14ac:dyDescent="0.35">
      <c r="A1440" s="2" t="s">
        <v>894</v>
      </c>
      <c r="B1440" s="2" t="s">
        <v>894</v>
      </c>
      <c r="C1440" s="2" t="s">
        <v>1660</v>
      </c>
      <c r="D1440" s="2"/>
      <c r="E1440" s="2"/>
      <c r="F1440" s="3">
        <v>8229</v>
      </c>
      <c r="G1440" s="3">
        <v>100</v>
      </c>
      <c r="H1440" s="2" t="s">
        <v>3140</v>
      </c>
      <c r="I1440" s="2" t="s">
        <v>3154</v>
      </c>
      <c r="J1440" s="2" t="s">
        <v>3160</v>
      </c>
      <c r="K1440" s="2" t="s">
        <v>3163</v>
      </c>
      <c r="L1440" s="2">
        <v>2010</v>
      </c>
      <c r="M1440" s="2" t="s">
        <v>3024</v>
      </c>
      <c r="N1440" s="2" t="s">
        <v>3081</v>
      </c>
      <c r="O1440" s="19" t="str">
        <f t="shared" si="47"/>
        <v>100</v>
      </c>
      <c r="P1440">
        <f t="shared" si="46"/>
        <v>8229</v>
      </c>
    </row>
    <row r="1441" spans="1:16" ht="14.5" customHeight="1" x14ac:dyDescent="0.35">
      <c r="A1441" s="2" t="s">
        <v>879</v>
      </c>
      <c r="B1441" s="2" t="s">
        <v>879</v>
      </c>
      <c r="C1441" s="2" t="s">
        <v>1661</v>
      </c>
      <c r="D1441" s="2"/>
      <c r="E1441" s="2"/>
      <c r="F1441" s="3">
        <v>520</v>
      </c>
      <c r="G1441" s="3">
        <v>25</v>
      </c>
      <c r="H1441" s="2" t="s">
        <v>3140</v>
      </c>
      <c r="I1441" s="2" t="s">
        <v>3154</v>
      </c>
      <c r="J1441" s="2" t="s">
        <v>3160</v>
      </c>
      <c r="K1441" s="2" t="s">
        <v>3163</v>
      </c>
      <c r="L1441" s="2">
        <v>2010</v>
      </c>
      <c r="M1441" s="2" t="s">
        <v>3024</v>
      </c>
      <c r="N1441" s="2" t="s">
        <v>3081</v>
      </c>
      <c r="O1441" s="19" t="str">
        <f t="shared" si="47"/>
        <v>100</v>
      </c>
      <c r="P1441">
        <f t="shared" si="46"/>
        <v>130</v>
      </c>
    </row>
    <row r="1442" spans="1:16" ht="14.5" customHeight="1" x14ac:dyDescent="0.35">
      <c r="A1442" s="2" t="s">
        <v>1662</v>
      </c>
      <c r="B1442" s="2" t="s">
        <v>1662</v>
      </c>
      <c r="C1442" s="2" t="s">
        <v>1663</v>
      </c>
      <c r="D1442" s="2"/>
      <c r="E1442" s="2"/>
      <c r="F1442" s="3">
        <v>8304</v>
      </c>
      <c r="G1442" s="3">
        <v>25</v>
      </c>
      <c r="H1442" s="2" t="s">
        <v>3140</v>
      </c>
      <c r="I1442" s="2" t="s">
        <v>3154</v>
      </c>
      <c r="J1442" s="2" t="s">
        <v>3160</v>
      </c>
      <c r="K1442" s="2" t="s">
        <v>3163</v>
      </c>
      <c r="L1442" s="2">
        <v>2010</v>
      </c>
      <c r="M1442" s="2" t="s">
        <v>3037</v>
      </c>
      <c r="N1442" s="2" t="s">
        <v>3091</v>
      </c>
      <c r="O1442" s="19" t="str">
        <f t="shared" si="47"/>
        <v>100</v>
      </c>
      <c r="P1442">
        <f t="shared" si="46"/>
        <v>2076</v>
      </c>
    </row>
    <row r="1443" spans="1:16" ht="14.5" customHeight="1" x14ac:dyDescent="0.35">
      <c r="A1443" s="2" t="s">
        <v>1309</v>
      </c>
      <c r="B1443" s="2" t="s">
        <v>1309</v>
      </c>
      <c r="C1443" s="2" t="s">
        <v>1664</v>
      </c>
      <c r="D1443" s="2"/>
      <c r="E1443" s="2"/>
      <c r="F1443" s="3">
        <v>2075</v>
      </c>
      <c r="G1443" s="3">
        <v>25</v>
      </c>
      <c r="H1443" s="2" t="s">
        <v>3140</v>
      </c>
      <c r="I1443" s="2" t="s">
        <v>3154</v>
      </c>
      <c r="J1443" s="2" t="s">
        <v>3160</v>
      </c>
      <c r="K1443" s="2" t="s">
        <v>3163</v>
      </c>
      <c r="L1443" s="2">
        <v>2010</v>
      </c>
      <c r="M1443" s="2" t="s">
        <v>3027</v>
      </c>
      <c r="N1443" s="2" t="s">
        <v>3027</v>
      </c>
      <c r="O1443" s="19" t="str">
        <f t="shared" si="47"/>
        <v>100</v>
      </c>
      <c r="P1443">
        <f t="shared" si="46"/>
        <v>518.75</v>
      </c>
    </row>
    <row r="1444" spans="1:16" ht="14.5" customHeight="1" x14ac:dyDescent="0.35">
      <c r="A1444" s="2" t="s">
        <v>1665</v>
      </c>
      <c r="B1444" s="2" t="s">
        <v>1665</v>
      </c>
      <c r="C1444" s="2" t="s">
        <v>1666</v>
      </c>
      <c r="D1444" s="2"/>
      <c r="E1444" s="2"/>
      <c r="F1444" s="3">
        <v>167</v>
      </c>
      <c r="G1444" s="3">
        <v>25</v>
      </c>
      <c r="H1444" s="2" t="s">
        <v>3140</v>
      </c>
      <c r="I1444" s="2" t="s">
        <v>3154</v>
      </c>
      <c r="J1444" s="2" t="s">
        <v>3160</v>
      </c>
      <c r="K1444" s="2" t="s">
        <v>3163</v>
      </c>
      <c r="L1444" s="2">
        <v>2010</v>
      </c>
      <c r="M1444" s="2" t="s">
        <v>3033</v>
      </c>
      <c r="N1444" s="2" t="s">
        <v>3088</v>
      </c>
      <c r="O1444" s="19" t="str">
        <f t="shared" si="47"/>
        <v>100</v>
      </c>
      <c r="P1444">
        <f t="shared" si="46"/>
        <v>41.75</v>
      </c>
    </row>
    <row r="1445" spans="1:16" ht="14.5" customHeight="1" x14ac:dyDescent="0.35">
      <c r="A1445" s="2" t="s">
        <v>896</v>
      </c>
      <c r="B1445" s="2" t="s">
        <v>896</v>
      </c>
      <c r="C1445" s="2" t="s">
        <v>1667</v>
      </c>
      <c r="D1445" s="2"/>
      <c r="E1445" s="2"/>
      <c r="F1445" s="3">
        <v>1859</v>
      </c>
      <c r="G1445" s="3">
        <v>25</v>
      </c>
      <c r="H1445" s="2" t="s">
        <v>3140</v>
      </c>
      <c r="I1445" s="2" t="s">
        <v>3154</v>
      </c>
      <c r="J1445" s="2" t="s">
        <v>3160</v>
      </c>
      <c r="K1445" s="2" t="s">
        <v>3163</v>
      </c>
      <c r="L1445" s="2">
        <v>2010</v>
      </c>
      <c r="M1445" s="2" t="s">
        <v>3027</v>
      </c>
      <c r="N1445" s="2" t="s">
        <v>3027</v>
      </c>
      <c r="O1445" s="19" t="str">
        <f t="shared" si="47"/>
        <v>100</v>
      </c>
      <c r="P1445">
        <f t="shared" si="46"/>
        <v>464.75</v>
      </c>
    </row>
    <row r="1446" spans="1:16" ht="14.5" customHeight="1" x14ac:dyDescent="0.35">
      <c r="A1446" s="2" t="s">
        <v>1310</v>
      </c>
      <c r="B1446" s="2" t="s">
        <v>1310</v>
      </c>
      <c r="C1446" s="2" t="s">
        <v>1668</v>
      </c>
      <c r="D1446" s="2"/>
      <c r="E1446" s="2"/>
      <c r="F1446" s="3">
        <v>24016</v>
      </c>
      <c r="G1446" s="3">
        <v>25</v>
      </c>
      <c r="H1446" s="2" t="s">
        <v>3140</v>
      </c>
      <c r="I1446" s="2" t="s">
        <v>3154</v>
      </c>
      <c r="J1446" s="2" t="s">
        <v>3160</v>
      </c>
      <c r="K1446" s="2" t="s">
        <v>3163</v>
      </c>
      <c r="L1446" s="2">
        <v>2010</v>
      </c>
      <c r="M1446" s="2" t="s">
        <v>3038</v>
      </c>
      <c r="N1446" s="2" t="s">
        <v>3092</v>
      </c>
      <c r="O1446" s="19" t="str">
        <f t="shared" si="47"/>
        <v>100</v>
      </c>
      <c r="P1446">
        <f t="shared" si="46"/>
        <v>6004</v>
      </c>
    </row>
    <row r="1447" spans="1:16" ht="14.5" customHeight="1" x14ac:dyDescent="0.35">
      <c r="A1447" s="2" t="s">
        <v>1311</v>
      </c>
      <c r="B1447" s="2" t="s">
        <v>1311</v>
      </c>
      <c r="C1447" s="2" t="s">
        <v>1669</v>
      </c>
      <c r="D1447" s="2"/>
      <c r="E1447" s="2"/>
      <c r="F1447" s="3">
        <v>104590</v>
      </c>
      <c r="G1447" s="3">
        <v>100</v>
      </c>
      <c r="H1447" s="2" t="s">
        <v>3141</v>
      </c>
      <c r="I1447" s="2" t="s">
        <v>3155</v>
      </c>
      <c r="J1447" s="2" t="s">
        <v>3160</v>
      </c>
      <c r="K1447" s="2" t="s">
        <v>3163</v>
      </c>
      <c r="L1447" s="2">
        <v>2010</v>
      </c>
      <c r="M1447" s="2" t="s">
        <v>3035</v>
      </c>
      <c r="N1447" s="2" t="s">
        <v>3089</v>
      </c>
      <c r="O1447" s="19" t="str">
        <f t="shared" si="47"/>
        <v>100</v>
      </c>
      <c r="P1447">
        <f t="shared" si="46"/>
        <v>104590</v>
      </c>
    </row>
    <row r="1448" spans="1:16" ht="14.5" customHeight="1" x14ac:dyDescent="0.35">
      <c r="A1448" s="2" t="s">
        <v>910</v>
      </c>
      <c r="B1448" s="2" t="s">
        <v>910</v>
      </c>
      <c r="C1448" s="2" t="s">
        <v>1670</v>
      </c>
      <c r="D1448" s="2"/>
      <c r="E1448" s="2"/>
      <c r="F1448" s="3">
        <v>26921</v>
      </c>
      <c r="G1448" s="3">
        <v>25</v>
      </c>
      <c r="H1448" s="2" t="s">
        <v>3140</v>
      </c>
      <c r="I1448" s="2" t="s">
        <v>3154</v>
      </c>
      <c r="J1448" s="2" t="s">
        <v>3160</v>
      </c>
      <c r="K1448" s="2" t="s">
        <v>3163</v>
      </c>
      <c r="L1448" s="2">
        <v>2010</v>
      </c>
      <c r="M1448" s="2" t="s">
        <v>3039</v>
      </c>
      <c r="N1448" s="2" t="s">
        <v>3093</v>
      </c>
      <c r="O1448" s="19" t="str">
        <f t="shared" si="47"/>
        <v>100</v>
      </c>
      <c r="P1448">
        <f t="shared" si="46"/>
        <v>6730.25</v>
      </c>
    </row>
    <row r="1449" spans="1:16" ht="14.5" customHeight="1" x14ac:dyDescent="0.35">
      <c r="A1449" s="2" t="s">
        <v>1671</v>
      </c>
      <c r="B1449" s="2" t="s">
        <v>1671</v>
      </c>
      <c r="C1449" s="2" t="s">
        <v>1672</v>
      </c>
      <c r="D1449" s="2"/>
      <c r="E1449" s="2"/>
      <c r="F1449" s="3">
        <v>510</v>
      </c>
      <c r="G1449" s="3">
        <v>25</v>
      </c>
      <c r="H1449" s="2" t="s">
        <v>3140</v>
      </c>
      <c r="I1449" s="2" t="s">
        <v>3154</v>
      </c>
      <c r="J1449" s="2" t="s">
        <v>3160</v>
      </c>
      <c r="K1449" s="2" t="s">
        <v>3163</v>
      </c>
      <c r="L1449" s="2">
        <v>2010</v>
      </c>
      <c r="M1449" s="2" t="s">
        <v>3034</v>
      </c>
      <c r="N1449" s="2" t="s">
        <v>3034</v>
      </c>
      <c r="O1449" s="19" t="str">
        <f t="shared" si="47"/>
        <v>100</v>
      </c>
      <c r="P1449">
        <f t="shared" si="46"/>
        <v>127.5</v>
      </c>
    </row>
    <row r="1450" spans="1:16" ht="14.5" customHeight="1" x14ac:dyDescent="0.35">
      <c r="A1450" s="2" t="s">
        <v>1312</v>
      </c>
      <c r="B1450" s="2" t="s">
        <v>1312</v>
      </c>
      <c r="C1450" s="2" t="s">
        <v>1673</v>
      </c>
      <c r="D1450" s="2"/>
      <c r="E1450" s="2"/>
      <c r="F1450" s="3">
        <v>419</v>
      </c>
      <c r="G1450" s="3">
        <v>25</v>
      </c>
      <c r="H1450" s="2" t="s">
        <v>3140</v>
      </c>
      <c r="I1450" s="2" t="s">
        <v>3154</v>
      </c>
      <c r="J1450" s="2" t="s">
        <v>3160</v>
      </c>
      <c r="K1450" s="2" t="s">
        <v>3163</v>
      </c>
      <c r="L1450" s="2">
        <v>2010</v>
      </c>
      <c r="M1450" s="2" t="s">
        <v>3024</v>
      </c>
      <c r="N1450" s="2" t="s">
        <v>3081</v>
      </c>
      <c r="O1450" s="19" t="str">
        <f t="shared" si="47"/>
        <v>100</v>
      </c>
      <c r="P1450">
        <f t="shared" si="46"/>
        <v>104.75</v>
      </c>
    </row>
    <row r="1451" spans="1:16" ht="14.5" customHeight="1" x14ac:dyDescent="0.35">
      <c r="A1451" s="2" t="s">
        <v>1314</v>
      </c>
      <c r="B1451" s="2" t="s">
        <v>1314</v>
      </c>
      <c r="C1451" s="2" t="s">
        <v>1674</v>
      </c>
      <c r="D1451" s="2"/>
      <c r="E1451" s="2"/>
      <c r="F1451" s="3">
        <v>215</v>
      </c>
      <c r="G1451" s="3">
        <v>25</v>
      </c>
      <c r="H1451" s="2" t="s">
        <v>3140</v>
      </c>
      <c r="I1451" s="2" t="s">
        <v>3154</v>
      </c>
      <c r="J1451" s="2" t="s">
        <v>3160</v>
      </c>
      <c r="K1451" s="2" t="s">
        <v>3163</v>
      </c>
      <c r="L1451" s="2">
        <v>2010</v>
      </c>
      <c r="M1451" s="2" t="s">
        <v>3030</v>
      </c>
      <c r="N1451" s="2" t="s">
        <v>3085</v>
      </c>
      <c r="O1451" s="19" t="str">
        <f t="shared" si="47"/>
        <v>100</v>
      </c>
      <c r="P1451">
        <f t="shared" si="46"/>
        <v>53.75</v>
      </c>
    </row>
    <row r="1452" spans="1:16" ht="14.5" customHeight="1" x14ac:dyDescent="0.35">
      <c r="A1452" s="2" t="s">
        <v>1675</v>
      </c>
      <c r="B1452" s="2" t="s">
        <v>1675</v>
      </c>
      <c r="C1452" s="2" t="s">
        <v>1676</v>
      </c>
      <c r="D1452" s="2"/>
      <c r="E1452" s="2"/>
      <c r="F1452" s="3">
        <v>10151</v>
      </c>
      <c r="G1452" s="3">
        <v>25</v>
      </c>
      <c r="H1452" s="2" t="s">
        <v>3140</v>
      </c>
      <c r="I1452" s="2" t="s">
        <v>3154</v>
      </c>
      <c r="J1452" s="2" t="s">
        <v>3160</v>
      </c>
      <c r="K1452" s="2" t="s">
        <v>3163</v>
      </c>
      <c r="L1452" s="2">
        <v>2010</v>
      </c>
      <c r="M1452" s="2" t="s">
        <v>3028</v>
      </c>
      <c r="N1452" s="2" t="s">
        <v>3028</v>
      </c>
      <c r="O1452" s="19" t="str">
        <f t="shared" si="47"/>
        <v>100</v>
      </c>
      <c r="P1452">
        <f t="shared" si="46"/>
        <v>2537.75</v>
      </c>
    </row>
    <row r="1453" spans="1:16" ht="14.5" customHeight="1" x14ac:dyDescent="0.35">
      <c r="A1453" s="2" t="s">
        <v>1677</v>
      </c>
      <c r="B1453" s="2" t="s">
        <v>1677</v>
      </c>
      <c r="C1453" s="2" t="s">
        <v>1678</v>
      </c>
      <c r="D1453" s="2"/>
      <c r="E1453" s="2"/>
      <c r="F1453" s="3">
        <v>1862</v>
      </c>
      <c r="G1453" s="3">
        <v>25</v>
      </c>
      <c r="H1453" s="2" t="s">
        <v>3140</v>
      </c>
      <c r="I1453" s="2" t="s">
        <v>3154</v>
      </c>
      <c r="J1453" s="2" t="s">
        <v>3160</v>
      </c>
      <c r="K1453" s="2" t="s">
        <v>3163</v>
      </c>
      <c r="L1453" s="2">
        <v>2010</v>
      </c>
      <c r="M1453" s="2" t="s">
        <v>3034</v>
      </c>
      <c r="N1453" s="2" t="s">
        <v>3034</v>
      </c>
      <c r="O1453" s="19" t="str">
        <f t="shared" si="47"/>
        <v>100</v>
      </c>
      <c r="P1453">
        <f t="shared" si="46"/>
        <v>465.5</v>
      </c>
    </row>
    <row r="1454" spans="1:16" ht="14.5" customHeight="1" x14ac:dyDescent="0.35">
      <c r="A1454" s="2" t="s">
        <v>912</v>
      </c>
      <c r="B1454" s="2" t="s">
        <v>912</v>
      </c>
      <c r="C1454" s="2" t="s">
        <v>1679</v>
      </c>
      <c r="D1454" s="2"/>
      <c r="E1454" s="2"/>
      <c r="F1454" s="3">
        <v>636</v>
      </c>
      <c r="G1454" s="3">
        <v>25</v>
      </c>
      <c r="H1454" s="2" t="s">
        <v>3140</v>
      </c>
      <c r="I1454" s="2" t="s">
        <v>3154</v>
      </c>
      <c r="J1454" s="2" t="s">
        <v>3160</v>
      </c>
      <c r="K1454" s="2" t="s">
        <v>3163</v>
      </c>
      <c r="L1454" s="2">
        <v>2010</v>
      </c>
      <c r="M1454" s="2" t="s">
        <v>3028</v>
      </c>
      <c r="N1454" s="2" t="s">
        <v>3028</v>
      </c>
      <c r="O1454" s="19" t="str">
        <f t="shared" si="47"/>
        <v>100</v>
      </c>
      <c r="P1454">
        <f t="shared" si="46"/>
        <v>159</v>
      </c>
    </row>
    <row r="1455" spans="1:16" ht="14.5" customHeight="1" x14ac:dyDescent="0.35">
      <c r="A1455" s="2" t="s">
        <v>1662</v>
      </c>
      <c r="B1455" s="2" t="s">
        <v>1662</v>
      </c>
      <c r="C1455" s="2" t="s">
        <v>1680</v>
      </c>
      <c r="D1455" s="2"/>
      <c r="E1455" s="2"/>
      <c r="F1455" s="3">
        <v>7359</v>
      </c>
      <c r="G1455" s="3">
        <v>25</v>
      </c>
      <c r="H1455" s="2" t="s">
        <v>3140</v>
      </c>
      <c r="I1455" s="2" t="s">
        <v>3154</v>
      </c>
      <c r="J1455" s="2" t="s">
        <v>3160</v>
      </c>
      <c r="K1455" s="2" t="s">
        <v>3163</v>
      </c>
      <c r="L1455" s="2">
        <v>2010</v>
      </c>
      <c r="M1455" s="2" t="s">
        <v>3037</v>
      </c>
      <c r="N1455" s="2" t="s">
        <v>3091</v>
      </c>
      <c r="O1455" s="19" t="str">
        <f t="shared" si="47"/>
        <v>100</v>
      </c>
      <c r="P1455">
        <f t="shared" ref="P1455:P1512" si="48">F1455*G1455/100</f>
        <v>1839.75</v>
      </c>
    </row>
    <row r="1456" spans="1:16" ht="14.5" customHeight="1" x14ac:dyDescent="0.35">
      <c r="A1456" s="2" t="s">
        <v>725</v>
      </c>
      <c r="B1456" s="2" t="s">
        <v>725</v>
      </c>
      <c r="C1456" s="2" t="s">
        <v>725</v>
      </c>
      <c r="D1456" s="2"/>
      <c r="E1456" s="2"/>
      <c r="F1456" s="3">
        <v>20000</v>
      </c>
      <c r="G1456" s="3">
        <v>100</v>
      </c>
      <c r="H1456" s="2" t="s">
        <v>3134</v>
      </c>
      <c r="I1456" s="2" t="s">
        <v>3148</v>
      </c>
      <c r="J1456" s="2" t="s">
        <v>3160</v>
      </c>
      <c r="K1456" s="2" t="s">
        <v>3163</v>
      </c>
      <c r="L1456" s="2">
        <v>2010</v>
      </c>
      <c r="M1456" s="2" t="s">
        <v>3054</v>
      </c>
      <c r="N1456" s="2" t="s">
        <v>3104</v>
      </c>
      <c r="O1456" s="19" t="str">
        <f t="shared" si="47"/>
        <v>300</v>
      </c>
      <c r="P1456">
        <f t="shared" si="48"/>
        <v>20000</v>
      </c>
    </row>
    <row r="1457" spans="1:16" ht="14.5" customHeight="1" x14ac:dyDescent="0.35">
      <c r="A1457" s="2" t="s">
        <v>918</v>
      </c>
      <c r="B1457" s="2" t="s">
        <v>918</v>
      </c>
      <c r="C1457" s="2" t="s">
        <v>1681</v>
      </c>
      <c r="D1457" s="2"/>
      <c r="E1457" s="2"/>
      <c r="F1457" s="3">
        <v>163</v>
      </c>
      <c r="G1457" s="3">
        <v>100</v>
      </c>
      <c r="H1457" s="2" t="s">
        <v>3139</v>
      </c>
      <c r="I1457" s="2" t="s">
        <v>3153</v>
      </c>
      <c r="J1457" s="2" t="s">
        <v>3160</v>
      </c>
      <c r="K1457" s="2" t="s">
        <v>3163</v>
      </c>
      <c r="L1457" s="2">
        <v>2010</v>
      </c>
      <c r="M1457" s="2" t="s">
        <v>3054</v>
      </c>
      <c r="N1457" s="2" t="s">
        <v>3104</v>
      </c>
      <c r="O1457" s="19" t="str">
        <f t="shared" si="47"/>
        <v>300</v>
      </c>
      <c r="P1457">
        <f t="shared" si="48"/>
        <v>163</v>
      </c>
    </row>
    <row r="1458" spans="1:16" ht="14.5" customHeight="1" x14ac:dyDescent="0.35">
      <c r="A1458" s="2" t="s">
        <v>922</v>
      </c>
      <c r="B1458" s="2" t="s">
        <v>922</v>
      </c>
      <c r="C1458" s="2" t="s">
        <v>1682</v>
      </c>
      <c r="D1458" s="2"/>
      <c r="E1458" s="2"/>
      <c r="F1458" s="3">
        <v>326</v>
      </c>
      <c r="G1458" s="3">
        <v>100</v>
      </c>
      <c r="H1458" s="2" t="s">
        <v>3135</v>
      </c>
      <c r="I1458" s="2" t="s">
        <v>3149</v>
      </c>
      <c r="J1458" s="2" t="s">
        <v>3160</v>
      </c>
      <c r="K1458" s="2" t="s">
        <v>3163</v>
      </c>
      <c r="L1458" s="2">
        <v>2010</v>
      </c>
      <c r="M1458" s="2" t="s">
        <v>3053</v>
      </c>
      <c r="N1458" s="2" t="s">
        <v>3103</v>
      </c>
      <c r="O1458" s="19" t="str">
        <f t="shared" si="47"/>
        <v>300</v>
      </c>
      <c r="P1458">
        <f t="shared" si="48"/>
        <v>326</v>
      </c>
    </row>
    <row r="1459" spans="1:16" ht="14.5" customHeight="1" x14ac:dyDescent="0.35">
      <c r="A1459" s="2" t="s">
        <v>936</v>
      </c>
      <c r="B1459" s="2" t="s">
        <v>936</v>
      </c>
      <c r="C1459" s="2" t="s">
        <v>1683</v>
      </c>
      <c r="D1459" s="2"/>
      <c r="E1459" s="2"/>
      <c r="F1459" s="3">
        <v>360.34168330969169</v>
      </c>
      <c r="G1459" s="3">
        <v>26.455026455010994</v>
      </c>
      <c r="H1459" s="2" t="s">
        <v>3139</v>
      </c>
      <c r="I1459" s="2" t="s">
        <v>3153</v>
      </c>
      <c r="J1459" s="2" t="s">
        <v>3160</v>
      </c>
      <c r="K1459" s="2" t="s">
        <v>3163</v>
      </c>
      <c r="L1459" s="2">
        <v>2010</v>
      </c>
      <c r="M1459" s="2" t="s">
        <v>3057</v>
      </c>
      <c r="N1459" s="2" t="s">
        <v>3107</v>
      </c>
      <c r="O1459" s="19" t="str">
        <f t="shared" si="47"/>
        <v>300</v>
      </c>
      <c r="P1459">
        <f t="shared" si="48"/>
        <v>95.328487648010864</v>
      </c>
    </row>
    <row r="1460" spans="1:16" ht="14.5" customHeight="1" x14ac:dyDescent="0.35">
      <c r="A1460" s="2" t="s">
        <v>938</v>
      </c>
      <c r="B1460" s="2" t="s">
        <v>938</v>
      </c>
      <c r="C1460" s="2" t="s">
        <v>1684</v>
      </c>
      <c r="D1460" s="2"/>
      <c r="E1460" s="2"/>
      <c r="F1460" s="3">
        <v>135.49349522858924</v>
      </c>
      <c r="G1460" s="3">
        <v>100</v>
      </c>
      <c r="H1460" s="2" t="s">
        <v>3139</v>
      </c>
      <c r="I1460" s="2" t="s">
        <v>3153</v>
      </c>
      <c r="J1460" s="2" t="s">
        <v>3160</v>
      </c>
      <c r="K1460" s="2" t="s">
        <v>3163</v>
      </c>
      <c r="L1460" s="2">
        <v>2010</v>
      </c>
      <c r="M1460" s="2" t="s">
        <v>3057</v>
      </c>
      <c r="N1460" s="2" t="s">
        <v>3107</v>
      </c>
      <c r="O1460" s="19" t="str">
        <f t="shared" si="47"/>
        <v>300</v>
      </c>
      <c r="P1460">
        <f t="shared" si="48"/>
        <v>135.49349522858924</v>
      </c>
    </row>
    <row r="1461" spans="1:16" ht="14.5" customHeight="1" x14ac:dyDescent="0.35">
      <c r="A1461" s="2" t="s">
        <v>924</v>
      </c>
      <c r="B1461" s="2" t="s">
        <v>924</v>
      </c>
      <c r="C1461" s="2" t="s">
        <v>1685</v>
      </c>
      <c r="D1461" s="2"/>
      <c r="E1461" s="2"/>
      <c r="F1461" s="3">
        <v>175</v>
      </c>
      <c r="G1461" s="3">
        <v>100</v>
      </c>
      <c r="H1461" s="2" t="s">
        <v>3135</v>
      </c>
      <c r="I1461" s="2" t="s">
        <v>3149</v>
      </c>
      <c r="J1461" s="2" t="s">
        <v>3160</v>
      </c>
      <c r="K1461" s="2" t="s">
        <v>3163</v>
      </c>
      <c r="L1461" s="2">
        <v>2010</v>
      </c>
      <c r="M1461" s="2" t="s">
        <v>3054</v>
      </c>
      <c r="N1461" s="2" t="s">
        <v>3104</v>
      </c>
      <c r="O1461" s="19" t="str">
        <f t="shared" si="47"/>
        <v>300</v>
      </c>
      <c r="P1461">
        <f t="shared" si="48"/>
        <v>175</v>
      </c>
    </row>
    <row r="1462" spans="1:16" ht="14.5" customHeight="1" x14ac:dyDescent="0.35">
      <c r="A1462" s="2" t="s">
        <v>1326</v>
      </c>
      <c r="B1462" s="2" t="s">
        <v>1326</v>
      </c>
      <c r="C1462" s="2" t="s">
        <v>1686</v>
      </c>
      <c r="D1462" s="2"/>
      <c r="E1462" s="2"/>
      <c r="F1462" s="3">
        <v>883</v>
      </c>
      <c r="G1462" s="3">
        <v>100</v>
      </c>
      <c r="H1462" s="2" t="s">
        <v>3135</v>
      </c>
      <c r="I1462" s="2" t="s">
        <v>3149</v>
      </c>
      <c r="J1462" s="2" t="s">
        <v>3160</v>
      </c>
      <c r="K1462" s="2" t="s">
        <v>3163</v>
      </c>
      <c r="L1462" s="2">
        <v>2010</v>
      </c>
      <c r="M1462" s="2" t="s">
        <v>3054</v>
      </c>
      <c r="N1462" s="2" t="s">
        <v>3104</v>
      </c>
      <c r="O1462" s="19" t="str">
        <f t="shared" si="47"/>
        <v>300</v>
      </c>
      <c r="P1462">
        <f t="shared" si="48"/>
        <v>883</v>
      </c>
    </row>
    <row r="1463" spans="1:16" ht="14.5" customHeight="1" x14ac:dyDescent="0.35">
      <c r="A1463" s="2" t="s">
        <v>928</v>
      </c>
      <c r="B1463" s="2" t="s">
        <v>928</v>
      </c>
      <c r="C1463" s="2" t="s">
        <v>1687</v>
      </c>
      <c r="D1463" s="2"/>
      <c r="E1463" s="2"/>
      <c r="F1463" s="3">
        <v>1080</v>
      </c>
      <c r="G1463" s="3">
        <v>100</v>
      </c>
      <c r="H1463" s="2" t="s">
        <v>3135</v>
      </c>
      <c r="I1463" s="2" t="s">
        <v>3149</v>
      </c>
      <c r="J1463" s="2" t="s">
        <v>3160</v>
      </c>
      <c r="K1463" s="2" t="s">
        <v>3163</v>
      </c>
      <c r="L1463" s="2">
        <v>2010</v>
      </c>
      <c r="M1463" s="2" t="s">
        <v>3054</v>
      </c>
      <c r="N1463" s="2" t="s">
        <v>3104</v>
      </c>
      <c r="O1463" s="19" t="str">
        <f t="shared" si="47"/>
        <v>300</v>
      </c>
      <c r="P1463">
        <f t="shared" si="48"/>
        <v>1080</v>
      </c>
    </row>
    <row r="1464" spans="1:16" ht="14.5" customHeight="1" x14ac:dyDescent="0.35">
      <c r="A1464" s="2" t="s">
        <v>930</v>
      </c>
      <c r="B1464" s="2" t="s">
        <v>930</v>
      </c>
      <c r="C1464" s="2" t="s">
        <v>1688</v>
      </c>
      <c r="D1464" s="2"/>
      <c r="E1464" s="2"/>
      <c r="F1464" s="3">
        <v>2129</v>
      </c>
      <c r="G1464" s="3">
        <v>35</v>
      </c>
      <c r="H1464" s="2" t="s">
        <v>3135</v>
      </c>
      <c r="I1464" s="2" t="s">
        <v>3149</v>
      </c>
      <c r="J1464" s="2" t="s">
        <v>3160</v>
      </c>
      <c r="K1464" s="2" t="s">
        <v>3163</v>
      </c>
      <c r="L1464" s="2">
        <v>2010</v>
      </c>
      <c r="M1464" s="2" t="s">
        <v>3057</v>
      </c>
      <c r="N1464" s="2" t="s">
        <v>3107</v>
      </c>
      <c r="O1464" s="19" t="str">
        <f t="shared" si="47"/>
        <v>300</v>
      </c>
      <c r="P1464">
        <f t="shared" si="48"/>
        <v>745.15</v>
      </c>
    </row>
    <row r="1465" spans="1:16" ht="14.5" customHeight="1" x14ac:dyDescent="0.35">
      <c r="A1465" s="2" t="s">
        <v>1327</v>
      </c>
      <c r="B1465" s="2" t="s">
        <v>1327</v>
      </c>
      <c r="C1465" s="2" t="s">
        <v>1689</v>
      </c>
      <c r="D1465" s="2"/>
      <c r="E1465" s="2"/>
      <c r="F1465" s="3">
        <v>104</v>
      </c>
      <c r="G1465" s="3">
        <v>100</v>
      </c>
      <c r="H1465" s="2" t="s">
        <v>3135</v>
      </c>
      <c r="I1465" s="2" t="s">
        <v>3149</v>
      </c>
      <c r="J1465" s="2" t="s">
        <v>3160</v>
      </c>
      <c r="K1465" s="2" t="s">
        <v>3163</v>
      </c>
      <c r="L1465" s="2">
        <v>2010</v>
      </c>
      <c r="M1465" s="2" t="s">
        <v>3053</v>
      </c>
      <c r="N1465" s="2" t="s">
        <v>3103</v>
      </c>
      <c r="O1465" s="19" t="str">
        <f t="shared" si="47"/>
        <v>300</v>
      </c>
      <c r="P1465">
        <f t="shared" si="48"/>
        <v>104</v>
      </c>
    </row>
    <row r="1466" spans="1:16" ht="14.5" customHeight="1" x14ac:dyDescent="0.35">
      <c r="A1466" s="2" t="s">
        <v>934</v>
      </c>
      <c r="B1466" s="2" t="s">
        <v>934</v>
      </c>
      <c r="C1466" s="2" t="s">
        <v>1690</v>
      </c>
      <c r="D1466" s="2"/>
      <c r="E1466" s="2"/>
      <c r="F1466" s="3">
        <v>737</v>
      </c>
      <c r="G1466" s="3">
        <v>100</v>
      </c>
      <c r="H1466" s="2" t="s">
        <v>3135</v>
      </c>
      <c r="I1466" s="2" t="s">
        <v>3149</v>
      </c>
      <c r="J1466" s="2" t="s">
        <v>3160</v>
      </c>
      <c r="K1466" s="2" t="s">
        <v>3163</v>
      </c>
      <c r="L1466" s="2">
        <v>2010</v>
      </c>
      <c r="M1466" s="2" t="s">
        <v>3041</v>
      </c>
      <c r="N1466" s="2" t="s">
        <v>3095</v>
      </c>
      <c r="O1466" s="19" t="str">
        <f t="shared" si="47"/>
        <v>200</v>
      </c>
      <c r="P1466">
        <f t="shared" si="48"/>
        <v>737</v>
      </c>
    </row>
    <row r="1467" spans="1:16" ht="14.5" customHeight="1" x14ac:dyDescent="0.35">
      <c r="A1467" s="2" t="s">
        <v>942</v>
      </c>
      <c r="B1467" s="2" t="s">
        <v>942</v>
      </c>
      <c r="C1467" s="2" t="s">
        <v>1691</v>
      </c>
      <c r="D1467" s="2"/>
      <c r="E1467" s="2"/>
      <c r="F1467" s="3">
        <v>104</v>
      </c>
      <c r="G1467" s="3">
        <v>100</v>
      </c>
      <c r="H1467" s="2" t="s">
        <v>3138</v>
      </c>
      <c r="I1467" s="2" t="s">
        <v>3152</v>
      </c>
      <c r="J1467" s="2" t="s">
        <v>3160</v>
      </c>
      <c r="K1467" s="2" t="s">
        <v>3163</v>
      </c>
      <c r="L1467" s="2">
        <v>2010</v>
      </c>
      <c r="M1467" s="2" t="s">
        <v>3054</v>
      </c>
      <c r="N1467" s="2" t="s">
        <v>3104</v>
      </c>
      <c r="O1467" s="19" t="str">
        <f t="shared" si="47"/>
        <v>300</v>
      </c>
      <c r="P1467">
        <f t="shared" si="48"/>
        <v>104</v>
      </c>
    </row>
    <row r="1468" spans="1:16" ht="14.5" customHeight="1" x14ac:dyDescent="0.35">
      <c r="A1468" s="2" t="s">
        <v>944</v>
      </c>
      <c r="B1468" s="2" t="s">
        <v>944</v>
      </c>
      <c r="C1468" s="2" t="s">
        <v>1692</v>
      </c>
      <c r="D1468" s="2"/>
      <c r="E1468" s="2"/>
      <c r="F1468" s="3">
        <v>250</v>
      </c>
      <c r="G1468" s="3">
        <v>100</v>
      </c>
      <c r="H1468" s="2" t="s">
        <v>3138</v>
      </c>
      <c r="I1468" s="2" t="s">
        <v>3152</v>
      </c>
      <c r="J1468" s="2" t="s">
        <v>3160</v>
      </c>
      <c r="K1468" s="2" t="s">
        <v>3163</v>
      </c>
      <c r="L1468" s="2">
        <v>2010</v>
      </c>
      <c r="M1468" s="2" t="s">
        <v>3054</v>
      </c>
      <c r="N1468" s="2" t="s">
        <v>3104</v>
      </c>
      <c r="O1468" s="19" t="str">
        <f t="shared" si="47"/>
        <v>300</v>
      </c>
      <c r="P1468">
        <f t="shared" si="48"/>
        <v>250</v>
      </c>
    </row>
    <row r="1469" spans="1:16" ht="14.5" customHeight="1" x14ac:dyDescent="0.35">
      <c r="A1469" s="2" t="s">
        <v>952</v>
      </c>
      <c r="B1469" s="2" t="s">
        <v>952</v>
      </c>
      <c r="C1469" s="2" t="s">
        <v>1693</v>
      </c>
      <c r="D1469" s="2"/>
      <c r="E1469" s="2"/>
      <c r="F1469" s="3">
        <v>284.5</v>
      </c>
      <c r="G1469" s="3">
        <v>50</v>
      </c>
      <c r="H1469" s="2" t="s">
        <v>3138</v>
      </c>
      <c r="I1469" s="2" t="s">
        <v>3152</v>
      </c>
      <c r="J1469" s="2" t="s">
        <v>3160</v>
      </c>
      <c r="K1469" s="2" t="s">
        <v>3163</v>
      </c>
      <c r="L1469" s="2">
        <v>2010</v>
      </c>
      <c r="M1469" s="2" t="s">
        <v>3058</v>
      </c>
      <c r="N1469" s="2" t="s">
        <v>3108</v>
      </c>
      <c r="O1469" s="19" t="str">
        <f t="shared" si="47"/>
        <v>300</v>
      </c>
      <c r="P1469">
        <f t="shared" si="48"/>
        <v>142.25</v>
      </c>
    </row>
    <row r="1470" spans="1:16" ht="14.5" customHeight="1" x14ac:dyDescent="0.35">
      <c r="A1470" s="2" t="s">
        <v>948</v>
      </c>
      <c r="B1470" s="2" t="s">
        <v>948</v>
      </c>
      <c r="C1470" s="2" t="s">
        <v>1694</v>
      </c>
      <c r="D1470" s="2"/>
      <c r="E1470" s="2"/>
      <c r="F1470" s="3">
        <v>266.17943671900002</v>
      </c>
      <c r="G1470" s="3">
        <v>95.877502916731984</v>
      </c>
      <c r="H1470" s="2" t="s">
        <v>3138</v>
      </c>
      <c r="I1470" s="2" t="s">
        <v>3152</v>
      </c>
      <c r="J1470" s="2" t="s">
        <v>3160</v>
      </c>
      <c r="K1470" s="2" t="s">
        <v>3163</v>
      </c>
      <c r="L1470" s="2">
        <v>2010</v>
      </c>
      <c r="M1470" s="2" t="s">
        <v>3043</v>
      </c>
      <c r="N1470" s="2" t="s">
        <v>3097</v>
      </c>
      <c r="O1470" s="19" t="str">
        <f t="shared" si="47"/>
        <v>200</v>
      </c>
      <c r="P1470">
        <f t="shared" si="48"/>
        <v>255.20619720400001</v>
      </c>
    </row>
    <row r="1471" spans="1:16" ht="14.5" customHeight="1" x14ac:dyDescent="0.35">
      <c r="A1471" s="2" t="s">
        <v>1328</v>
      </c>
      <c r="B1471" s="2" t="s">
        <v>1328</v>
      </c>
      <c r="C1471" s="2" t="s">
        <v>1695</v>
      </c>
      <c r="D1471" s="2"/>
      <c r="E1471" s="2"/>
      <c r="F1471" s="3">
        <v>3180.0000000000005</v>
      </c>
      <c r="G1471" s="3">
        <v>55.000000000000007</v>
      </c>
      <c r="H1471" s="2" t="s">
        <v>3138</v>
      </c>
      <c r="I1471" s="2" t="s">
        <v>3152</v>
      </c>
      <c r="J1471" s="2" t="s">
        <v>3160</v>
      </c>
      <c r="K1471" s="2" t="s">
        <v>3163</v>
      </c>
      <c r="L1471" s="2">
        <v>2010</v>
      </c>
      <c r="M1471" s="2" t="s">
        <v>3041</v>
      </c>
      <c r="N1471" s="2" t="s">
        <v>3095</v>
      </c>
      <c r="O1471" s="19" t="str">
        <f t="shared" si="47"/>
        <v>200</v>
      </c>
      <c r="P1471">
        <f t="shared" si="48"/>
        <v>1749.0000000000007</v>
      </c>
    </row>
    <row r="1472" spans="1:16" ht="14.5" customHeight="1" x14ac:dyDescent="0.35">
      <c r="A1472" s="2" t="s">
        <v>1330</v>
      </c>
      <c r="B1472" s="2" t="s">
        <v>1330</v>
      </c>
      <c r="C1472" s="2" t="s">
        <v>1696</v>
      </c>
      <c r="D1472" s="2"/>
      <c r="E1472" s="2"/>
      <c r="F1472" s="3">
        <v>2717</v>
      </c>
      <c r="G1472" s="3">
        <v>55.000000000000007</v>
      </c>
      <c r="H1472" s="2" t="s">
        <v>3138</v>
      </c>
      <c r="I1472" s="2" t="s">
        <v>3152</v>
      </c>
      <c r="J1472" s="2" t="s">
        <v>3160</v>
      </c>
      <c r="K1472" s="2" t="s">
        <v>3163</v>
      </c>
      <c r="L1472" s="2">
        <v>2010</v>
      </c>
      <c r="M1472" s="2" t="s">
        <v>3041</v>
      </c>
      <c r="N1472" s="2" t="s">
        <v>3095</v>
      </c>
      <c r="O1472" s="19" t="str">
        <f t="shared" si="47"/>
        <v>200</v>
      </c>
      <c r="P1472">
        <f t="shared" si="48"/>
        <v>1494.3500000000004</v>
      </c>
    </row>
    <row r="1473" spans="1:16" ht="14.5" customHeight="1" x14ac:dyDescent="0.35">
      <c r="A1473" s="2" t="s">
        <v>954</v>
      </c>
      <c r="B1473" s="2" t="s">
        <v>954</v>
      </c>
      <c r="C1473" s="2" t="s">
        <v>1697</v>
      </c>
      <c r="D1473" s="2"/>
      <c r="E1473" s="2"/>
      <c r="F1473" s="3">
        <v>398</v>
      </c>
      <c r="G1473" s="3">
        <v>100</v>
      </c>
      <c r="H1473" s="2" t="s">
        <v>3139</v>
      </c>
      <c r="I1473" s="2" t="s">
        <v>3153</v>
      </c>
      <c r="J1473" s="2" t="s">
        <v>3160</v>
      </c>
      <c r="K1473" s="2" t="s">
        <v>3163</v>
      </c>
      <c r="L1473" s="2">
        <v>2010</v>
      </c>
      <c r="M1473" s="2" t="s">
        <v>3054</v>
      </c>
      <c r="N1473" s="2" t="s">
        <v>3104</v>
      </c>
      <c r="O1473" s="19" t="str">
        <f t="shared" si="47"/>
        <v>300</v>
      </c>
      <c r="P1473">
        <f t="shared" si="48"/>
        <v>398</v>
      </c>
    </row>
    <row r="1474" spans="1:16" ht="14.5" customHeight="1" x14ac:dyDescent="0.35">
      <c r="A1474" s="2" t="s">
        <v>1332</v>
      </c>
      <c r="B1474" s="2" t="s">
        <v>1332</v>
      </c>
      <c r="C1474" s="2" t="s">
        <v>1698</v>
      </c>
      <c r="D1474" s="2"/>
      <c r="E1474" s="2"/>
      <c r="F1474" s="3">
        <v>790.87519578000013</v>
      </c>
      <c r="G1474" s="3">
        <v>20.284228863921189</v>
      </c>
      <c r="H1474" s="2" t="s">
        <v>3136</v>
      </c>
      <c r="I1474" s="2" t="s">
        <v>3150</v>
      </c>
      <c r="J1474" s="2" t="s">
        <v>3160</v>
      </c>
      <c r="K1474" s="2" t="s">
        <v>3163</v>
      </c>
      <c r="L1474" s="2">
        <v>2010</v>
      </c>
      <c r="M1474" s="2" t="s">
        <v>3041</v>
      </c>
      <c r="N1474" s="2" t="s">
        <v>3095</v>
      </c>
      <c r="O1474" s="19" t="str">
        <f t="shared" si="47"/>
        <v>200</v>
      </c>
      <c r="P1474">
        <f t="shared" si="48"/>
        <v>160.42293473999999</v>
      </c>
    </row>
    <row r="1475" spans="1:16" ht="14.5" customHeight="1" x14ac:dyDescent="0.35">
      <c r="A1475" s="2" t="s">
        <v>956</v>
      </c>
      <c r="B1475" s="2" t="s">
        <v>956</v>
      </c>
      <c r="C1475" s="2" t="s">
        <v>1699</v>
      </c>
      <c r="D1475" s="2"/>
      <c r="E1475" s="2"/>
      <c r="F1475" s="3">
        <v>150</v>
      </c>
      <c r="G1475" s="3">
        <v>100</v>
      </c>
      <c r="H1475" s="2" t="s">
        <v>3136</v>
      </c>
      <c r="I1475" s="2" t="s">
        <v>3150</v>
      </c>
      <c r="J1475" s="2" t="s">
        <v>3160</v>
      </c>
      <c r="K1475" s="2" t="s">
        <v>3163</v>
      </c>
      <c r="L1475" s="2">
        <v>2010</v>
      </c>
      <c r="M1475" s="2" t="s">
        <v>3054</v>
      </c>
      <c r="N1475" s="2" t="s">
        <v>3104</v>
      </c>
      <c r="O1475" s="19" t="str">
        <f t="shared" ref="O1475:O1538" si="49">LEFT(N1475,1) &amp; "00"</f>
        <v>300</v>
      </c>
      <c r="P1475">
        <f t="shared" si="48"/>
        <v>150</v>
      </c>
    </row>
    <row r="1476" spans="1:16" ht="14.5" customHeight="1" x14ac:dyDescent="0.35">
      <c r="A1476" s="2" t="s">
        <v>1700</v>
      </c>
      <c r="B1476" s="2" t="s">
        <v>1700</v>
      </c>
      <c r="C1476" s="2" t="s">
        <v>1076</v>
      </c>
      <c r="D1476" s="2"/>
      <c r="E1476" s="2"/>
      <c r="F1476" s="3">
        <v>4883</v>
      </c>
      <c r="G1476" s="3">
        <v>48</v>
      </c>
      <c r="H1476" s="2" t="s">
        <v>3139</v>
      </c>
      <c r="I1476" s="2" t="s">
        <v>3153</v>
      </c>
      <c r="J1476" s="2" t="s">
        <v>3159</v>
      </c>
      <c r="K1476" s="2" t="s">
        <v>3164</v>
      </c>
      <c r="L1476" s="2">
        <v>2010</v>
      </c>
      <c r="M1476" s="2" t="s">
        <v>3059</v>
      </c>
      <c r="N1476" s="2" t="s">
        <v>3109</v>
      </c>
      <c r="O1476" s="19" t="str">
        <f t="shared" si="49"/>
        <v>400</v>
      </c>
      <c r="P1476">
        <f t="shared" si="48"/>
        <v>2343.84</v>
      </c>
    </row>
    <row r="1477" spans="1:16" ht="14.5" customHeight="1" x14ac:dyDescent="0.35">
      <c r="A1477" s="2" t="s">
        <v>1701</v>
      </c>
      <c r="B1477" s="2" t="s">
        <v>1701</v>
      </c>
      <c r="C1477" s="2" t="s">
        <v>1078</v>
      </c>
      <c r="D1477" s="2"/>
      <c r="E1477" s="2"/>
      <c r="F1477" s="3">
        <v>396</v>
      </c>
      <c r="G1477" s="3">
        <v>25</v>
      </c>
      <c r="H1477" s="2" t="s">
        <v>3139</v>
      </c>
      <c r="I1477" s="2" t="s">
        <v>3153</v>
      </c>
      <c r="J1477" s="2" t="s">
        <v>3159</v>
      </c>
      <c r="K1477" s="2" t="s">
        <v>3164</v>
      </c>
      <c r="L1477" s="2">
        <v>2010</v>
      </c>
      <c r="M1477" s="2" t="s">
        <v>3059</v>
      </c>
      <c r="N1477" s="2" t="s">
        <v>3109</v>
      </c>
      <c r="O1477" s="19" t="str">
        <f t="shared" si="49"/>
        <v>400</v>
      </c>
      <c r="P1477">
        <f t="shared" si="48"/>
        <v>99</v>
      </c>
    </row>
    <row r="1478" spans="1:16" ht="14.5" customHeight="1" x14ac:dyDescent="0.35">
      <c r="A1478" s="2" t="s">
        <v>1702</v>
      </c>
      <c r="B1478" s="2" t="s">
        <v>1702</v>
      </c>
      <c r="C1478" s="2" t="s">
        <v>1082</v>
      </c>
      <c r="D1478" s="2"/>
      <c r="E1478" s="2"/>
      <c r="F1478" s="3">
        <v>318</v>
      </c>
      <c r="G1478" s="3">
        <v>10</v>
      </c>
      <c r="H1478" s="2" t="s">
        <v>3132</v>
      </c>
      <c r="I1478" s="2" t="s">
        <v>3146</v>
      </c>
      <c r="J1478" s="2" t="s">
        <v>3159</v>
      </c>
      <c r="K1478" s="2" t="s">
        <v>3164</v>
      </c>
      <c r="L1478" s="2">
        <v>2010</v>
      </c>
      <c r="M1478" s="2" t="s">
        <v>3054</v>
      </c>
      <c r="N1478" s="2" t="s">
        <v>3104</v>
      </c>
      <c r="O1478" s="19" t="str">
        <f t="shared" si="49"/>
        <v>300</v>
      </c>
      <c r="P1478">
        <f t="shared" si="48"/>
        <v>31.8</v>
      </c>
    </row>
    <row r="1479" spans="1:16" ht="14.5" customHeight="1" x14ac:dyDescent="0.35">
      <c r="A1479" s="2" t="s">
        <v>1703</v>
      </c>
      <c r="B1479" s="2" t="s">
        <v>1703</v>
      </c>
      <c r="C1479" s="2" t="s">
        <v>1084</v>
      </c>
      <c r="D1479" s="2"/>
      <c r="E1479" s="2"/>
      <c r="F1479" s="3">
        <v>31118.240000000002</v>
      </c>
      <c r="G1479" s="3">
        <v>0.8</v>
      </c>
      <c r="H1479" s="2" t="s">
        <v>3132</v>
      </c>
      <c r="I1479" s="2" t="s">
        <v>3146</v>
      </c>
      <c r="J1479" s="2" t="s">
        <v>3159</v>
      </c>
      <c r="K1479" s="2" t="s">
        <v>3164</v>
      </c>
      <c r="L1479" s="2">
        <v>2010</v>
      </c>
      <c r="M1479" s="2" t="s">
        <v>3059</v>
      </c>
      <c r="N1479" s="2" t="s">
        <v>3109</v>
      </c>
      <c r="O1479" s="19" t="str">
        <f t="shared" si="49"/>
        <v>400</v>
      </c>
      <c r="P1479">
        <f t="shared" si="48"/>
        <v>248.94592000000003</v>
      </c>
    </row>
    <row r="1480" spans="1:16" ht="14.5" customHeight="1" x14ac:dyDescent="0.35">
      <c r="A1480" s="2" t="s">
        <v>1704</v>
      </c>
      <c r="B1480" s="2" t="s">
        <v>1704</v>
      </c>
      <c r="C1480" s="2" t="s">
        <v>1088</v>
      </c>
      <c r="D1480" s="2"/>
      <c r="E1480" s="2"/>
      <c r="F1480" s="3">
        <v>4142.67</v>
      </c>
      <c r="G1480" s="3">
        <v>0.8</v>
      </c>
      <c r="H1480" s="2" t="s">
        <v>3132</v>
      </c>
      <c r="I1480" s="2" t="s">
        <v>3146</v>
      </c>
      <c r="J1480" s="2" t="s">
        <v>3159</v>
      </c>
      <c r="K1480" s="2" t="s">
        <v>3164</v>
      </c>
      <c r="L1480" s="2">
        <v>2010</v>
      </c>
      <c r="M1480" s="2" t="s">
        <v>3059</v>
      </c>
      <c r="N1480" s="2" t="s">
        <v>3109</v>
      </c>
      <c r="O1480" s="19" t="str">
        <f t="shared" si="49"/>
        <v>400</v>
      </c>
      <c r="P1480">
        <f t="shared" si="48"/>
        <v>33.141360000000006</v>
      </c>
    </row>
    <row r="1481" spans="1:16" ht="14.5" customHeight="1" x14ac:dyDescent="0.35">
      <c r="A1481" s="2" t="s">
        <v>1705</v>
      </c>
      <c r="B1481" s="2" t="s">
        <v>1705</v>
      </c>
      <c r="C1481" s="2" t="s">
        <v>1089</v>
      </c>
      <c r="D1481" s="2"/>
      <c r="E1481" s="2"/>
      <c r="F1481" s="3">
        <v>100</v>
      </c>
      <c r="G1481" s="3">
        <v>0.8</v>
      </c>
      <c r="H1481" s="2" t="s">
        <v>3132</v>
      </c>
      <c r="I1481" s="2" t="s">
        <v>3146</v>
      </c>
      <c r="J1481" s="2" t="s">
        <v>3159</v>
      </c>
      <c r="K1481" s="2" t="s">
        <v>3164</v>
      </c>
      <c r="L1481" s="2">
        <v>2010</v>
      </c>
      <c r="M1481" s="2" t="s">
        <v>3059</v>
      </c>
      <c r="N1481" s="2" t="s">
        <v>3109</v>
      </c>
      <c r="O1481" s="19" t="str">
        <f t="shared" si="49"/>
        <v>400</v>
      </c>
      <c r="P1481">
        <f t="shared" si="48"/>
        <v>0.8</v>
      </c>
    </row>
    <row r="1482" spans="1:16" ht="14.5" customHeight="1" x14ac:dyDescent="0.35">
      <c r="A1482" s="2" t="s">
        <v>1706</v>
      </c>
      <c r="B1482" s="2" t="s">
        <v>1706</v>
      </c>
      <c r="C1482" s="2" t="s">
        <v>1095</v>
      </c>
      <c r="D1482" s="2"/>
      <c r="E1482" s="2"/>
      <c r="F1482" s="3">
        <v>15000</v>
      </c>
      <c r="G1482" s="3">
        <v>1</v>
      </c>
      <c r="H1482" s="2" t="s">
        <v>3132</v>
      </c>
      <c r="I1482" s="2" t="s">
        <v>3146</v>
      </c>
      <c r="J1482" s="2" t="s">
        <v>3159</v>
      </c>
      <c r="K1482" s="2" t="s">
        <v>3164</v>
      </c>
      <c r="L1482" s="2">
        <v>2010</v>
      </c>
      <c r="M1482" s="2" t="s">
        <v>3059</v>
      </c>
      <c r="N1482" s="2" t="s">
        <v>3109</v>
      </c>
      <c r="O1482" s="19" t="str">
        <f t="shared" si="49"/>
        <v>400</v>
      </c>
      <c r="P1482">
        <f t="shared" si="48"/>
        <v>150</v>
      </c>
    </row>
    <row r="1483" spans="1:16" ht="14.5" customHeight="1" x14ac:dyDescent="0.35">
      <c r="A1483" s="2" t="s">
        <v>1707</v>
      </c>
      <c r="B1483" s="2" t="s">
        <v>1707</v>
      </c>
      <c r="C1483" s="2" t="s">
        <v>1356</v>
      </c>
      <c r="D1483" s="2"/>
      <c r="E1483" s="2"/>
      <c r="F1483" s="3">
        <v>632.37</v>
      </c>
      <c r="G1483" s="3">
        <v>100</v>
      </c>
      <c r="H1483" s="2" t="s">
        <v>3136</v>
      </c>
      <c r="I1483" s="2" t="s">
        <v>3150</v>
      </c>
      <c r="J1483" s="2" t="s">
        <v>3159</v>
      </c>
      <c r="K1483" s="2" t="s">
        <v>3164</v>
      </c>
      <c r="L1483" s="2">
        <v>2010</v>
      </c>
      <c r="M1483" s="2" t="s">
        <v>3041</v>
      </c>
      <c r="N1483" s="2" t="s">
        <v>3095</v>
      </c>
      <c r="O1483" s="19" t="str">
        <f t="shared" si="49"/>
        <v>200</v>
      </c>
      <c r="P1483">
        <f t="shared" si="48"/>
        <v>632.37</v>
      </c>
    </row>
    <row r="1484" spans="1:16" ht="14.5" customHeight="1" x14ac:dyDescent="0.35">
      <c r="A1484" s="2" t="s">
        <v>1708</v>
      </c>
      <c r="B1484" s="2" t="s">
        <v>1708</v>
      </c>
      <c r="C1484" s="2" t="s">
        <v>1709</v>
      </c>
      <c r="D1484" s="2"/>
      <c r="E1484" s="2"/>
      <c r="F1484" s="3">
        <v>803.44</v>
      </c>
      <c r="G1484" s="3">
        <v>100</v>
      </c>
      <c r="H1484" s="2" t="s">
        <v>3136</v>
      </c>
      <c r="I1484" s="2" t="s">
        <v>3150</v>
      </c>
      <c r="J1484" s="2" t="s">
        <v>3159</v>
      </c>
      <c r="K1484" s="2" t="s">
        <v>3164</v>
      </c>
      <c r="L1484" s="2">
        <v>2010</v>
      </c>
      <c r="M1484" s="2" t="s">
        <v>3041</v>
      </c>
      <c r="N1484" s="2" t="s">
        <v>3095</v>
      </c>
      <c r="O1484" s="19" t="str">
        <f t="shared" si="49"/>
        <v>200</v>
      </c>
      <c r="P1484">
        <f t="shared" si="48"/>
        <v>803.44</v>
      </c>
    </row>
    <row r="1485" spans="1:16" ht="14.5" customHeight="1" x14ac:dyDescent="0.35">
      <c r="A1485" s="2" t="s">
        <v>1710</v>
      </c>
      <c r="B1485" s="2" t="s">
        <v>1710</v>
      </c>
      <c r="C1485" s="2" t="s">
        <v>1711</v>
      </c>
      <c r="D1485" s="2"/>
      <c r="E1485" s="2"/>
      <c r="F1485" s="3">
        <v>298.58</v>
      </c>
      <c r="G1485" s="3">
        <v>100</v>
      </c>
      <c r="H1485" s="2" t="s">
        <v>3130</v>
      </c>
      <c r="I1485" s="2" t="s">
        <v>3144</v>
      </c>
      <c r="J1485" s="2" t="s">
        <v>3159</v>
      </c>
      <c r="K1485" s="2" t="s">
        <v>3164</v>
      </c>
      <c r="L1485" s="2">
        <v>2010</v>
      </c>
      <c r="M1485" s="2" t="s">
        <v>3059</v>
      </c>
      <c r="N1485" s="2" t="s">
        <v>3109</v>
      </c>
      <c r="O1485" s="19" t="str">
        <f t="shared" si="49"/>
        <v>400</v>
      </c>
      <c r="P1485">
        <f t="shared" si="48"/>
        <v>298.58</v>
      </c>
    </row>
    <row r="1486" spans="1:16" ht="14.5" customHeight="1" x14ac:dyDescent="0.35">
      <c r="A1486" s="2" t="s">
        <v>1712</v>
      </c>
      <c r="B1486" s="2" t="s">
        <v>1712</v>
      </c>
      <c r="C1486" s="2" t="s">
        <v>1099</v>
      </c>
      <c r="D1486" s="2"/>
      <c r="E1486" s="2"/>
      <c r="F1486" s="3">
        <v>19789</v>
      </c>
      <c r="G1486" s="3">
        <v>100</v>
      </c>
      <c r="H1486" s="2" t="s">
        <v>3130</v>
      </c>
      <c r="I1486" s="2" t="s">
        <v>3144</v>
      </c>
      <c r="J1486" s="2" t="s">
        <v>3159</v>
      </c>
      <c r="K1486" s="2" t="s">
        <v>3164</v>
      </c>
      <c r="L1486" s="2">
        <v>2010</v>
      </c>
      <c r="M1486" s="2" t="s">
        <v>3059</v>
      </c>
      <c r="N1486" s="2" t="s">
        <v>3109</v>
      </c>
      <c r="O1486" s="19" t="str">
        <f t="shared" si="49"/>
        <v>400</v>
      </c>
      <c r="P1486">
        <f t="shared" si="48"/>
        <v>19789</v>
      </c>
    </row>
    <row r="1487" spans="1:16" ht="14.5" customHeight="1" x14ac:dyDescent="0.35">
      <c r="A1487" s="2" t="s">
        <v>1713</v>
      </c>
      <c r="B1487" s="2" t="s">
        <v>1713</v>
      </c>
      <c r="C1487" s="2" t="s">
        <v>1714</v>
      </c>
      <c r="D1487" s="2"/>
      <c r="E1487" s="2"/>
      <c r="F1487" s="3">
        <v>6900.55</v>
      </c>
      <c r="G1487" s="3">
        <v>100</v>
      </c>
      <c r="H1487" s="2" t="s">
        <v>3130</v>
      </c>
      <c r="I1487" s="2" t="s">
        <v>3144</v>
      </c>
      <c r="J1487" s="2" t="s">
        <v>3159</v>
      </c>
      <c r="K1487" s="2" t="s">
        <v>3164</v>
      </c>
      <c r="L1487" s="2">
        <v>2010</v>
      </c>
      <c r="M1487" s="2" t="s">
        <v>3059</v>
      </c>
      <c r="N1487" s="2" t="s">
        <v>3109</v>
      </c>
      <c r="O1487" s="19" t="str">
        <f t="shared" si="49"/>
        <v>400</v>
      </c>
      <c r="P1487">
        <f t="shared" si="48"/>
        <v>6900.55</v>
      </c>
    </row>
    <row r="1488" spans="1:16" ht="14.5" customHeight="1" x14ac:dyDescent="0.35">
      <c r="A1488" s="2" t="s">
        <v>1715</v>
      </c>
      <c r="B1488" s="2" t="s">
        <v>1715</v>
      </c>
      <c r="C1488" s="2" t="s">
        <v>1716</v>
      </c>
      <c r="D1488" s="2"/>
      <c r="E1488" s="2"/>
      <c r="F1488" s="3">
        <v>333.92</v>
      </c>
      <c r="G1488" s="3">
        <v>100</v>
      </c>
      <c r="H1488" s="2" t="s">
        <v>3130</v>
      </c>
      <c r="I1488" s="2" t="s">
        <v>3144</v>
      </c>
      <c r="J1488" s="2" t="s">
        <v>3159</v>
      </c>
      <c r="K1488" s="2" t="s">
        <v>3164</v>
      </c>
      <c r="L1488" s="2">
        <v>2010</v>
      </c>
      <c r="M1488" s="2" t="s">
        <v>3059</v>
      </c>
      <c r="N1488" s="2" t="s">
        <v>3109</v>
      </c>
      <c r="O1488" s="19" t="str">
        <f t="shared" si="49"/>
        <v>400</v>
      </c>
      <c r="P1488">
        <f t="shared" si="48"/>
        <v>333.92</v>
      </c>
    </row>
    <row r="1489" spans="1:16" ht="14.5" customHeight="1" x14ac:dyDescent="0.35">
      <c r="A1489" s="2" t="s">
        <v>1717</v>
      </c>
      <c r="B1489" s="2" t="s">
        <v>1717</v>
      </c>
      <c r="C1489" s="2" t="s">
        <v>1101</v>
      </c>
      <c r="D1489" s="2"/>
      <c r="E1489" s="2"/>
      <c r="F1489" s="3">
        <v>74.08</v>
      </c>
      <c r="G1489" s="3">
        <v>100</v>
      </c>
      <c r="H1489" s="2" t="s">
        <v>3136</v>
      </c>
      <c r="I1489" s="2" t="s">
        <v>3150</v>
      </c>
      <c r="J1489" s="2" t="s">
        <v>3159</v>
      </c>
      <c r="K1489" s="2" t="s">
        <v>3164</v>
      </c>
      <c r="L1489" s="2">
        <v>2010</v>
      </c>
      <c r="M1489" s="2" t="s">
        <v>3041</v>
      </c>
      <c r="N1489" s="2" t="s">
        <v>3095</v>
      </c>
      <c r="O1489" s="19" t="str">
        <f t="shared" si="49"/>
        <v>200</v>
      </c>
      <c r="P1489">
        <f t="shared" si="48"/>
        <v>74.08</v>
      </c>
    </row>
    <row r="1490" spans="1:16" ht="14.5" customHeight="1" x14ac:dyDescent="0.35">
      <c r="A1490" s="2" t="s">
        <v>1718</v>
      </c>
      <c r="B1490" s="2" t="s">
        <v>1718</v>
      </c>
      <c r="C1490" s="2" t="s">
        <v>1103</v>
      </c>
      <c r="D1490" s="2"/>
      <c r="E1490" s="2"/>
      <c r="F1490" s="3">
        <v>863.85</v>
      </c>
      <c r="G1490" s="3">
        <v>3</v>
      </c>
      <c r="H1490" s="2" t="s">
        <v>3130</v>
      </c>
      <c r="I1490" s="2" t="s">
        <v>3144</v>
      </c>
      <c r="J1490" s="2" t="s">
        <v>3159</v>
      </c>
      <c r="K1490" s="2" t="s">
        <v>3164</v>
      </c>
      <c r="L1490" s="2">
        <v>2010</v>
      </c>
      <c r="M1490" s="2" t="s">
        <v>3059</v>
      </c>
      <c r="N1490" s="2" t="s">
        <v>3109</v>
      </c>
      <c r="O1490" s="19" t="str">
        <f t="shared" si="49"/>
        <v>400</v>
      </c>
      <c r="P1490">
        <f t="shared" si="48"/>
        <v>25.915500000000002</v>
      </c>
    </row>
    <row r="1491" spans="1:16" ht="14.5" customHeight="1" x14ac:dyDescent="0.35">
      <c r="A1491" s="2" t="s">
        <v>1719</v>
      </c>
      <c r="B1491" s="2" t="s">
        <v>1719</v>
      </c>
      <c r="C1491" s="2" t="s">
        <v>1105</v>
      </c>
      <c r="D1491" s="2"/>
      <c r="E1491" s="2"/>
      <c r="F1491" s="3">
        <v>968.34</v>
      </c>
      <c r="G1491" s="3">
        <v>12</v>
      </c>
      <c r="H1491" s="2" t="s">
        <v>3130</v>
      </c>
      <c r="I1491" s="2" t="s">
        <v>3144</v>
      </c>
      <c r="J1491" s="2" t="s">
        <v>3159</v>
      </c>
      <c r="K1491" s="2" t="s">
        <v>3164</v>
      </c>
      <c r="L1491" s="2">
        <v>2010</v>
      </c>
      <c r="M1491" s="2" t="s">
        <v>3059</v>
      </c>
      <c r="N1491" s="2" t="s">
        <v>3109</v>
      </c>
      <c r="O1491" s="19" t="str">
        <f t="shared" si="49"/>
        <v>400</v>
      </c>
      <c r="P1491">
        <f t="shared" si="48"/>
        <v>116.2008</v>
      </c>
    </row>
    <row r="1492" spans="1:16" ht="14.5" customHeight="1" x14ac:dyDescent="0.35">
      <c r="A1492" s="2" t="s">
        <v>1720</v>
      </c>
      <c r="B1492" s="2" t="s">
        <v>1720</v>
      </c>
      <c r="C1492" s="2" t="s">
        <v>1111</v>
      </c>
      <c r="D1492" s="2"/>
      <c r="E1492" s="2"/>
      <c r="F1492" s="3">
        <v>272.70999999999998</v>
      </c>
      <c r="G1492" s="3">
        <v>17</v>
      </c>
      <c r="H1492" s="2" t="s">
        <v>3136</v>
      </c>
      <c r="I1492" s="2" t="s">
        <v>3150</v>
      </c>
      <c r="J1492" s="2" t="s">
        <v>3159</v>
      </c>
      <c r="K1492" s="2" t="s">
        <v>3164</v>
      </c>
      <c r="L1492" s="2">
        <v>2010</v>
      </c>
      <c r="M1492" s="2" t="s">
        <v>3041</v>
      </c>
      <c r="N1492" s="2" t="s">
        <v>3095</v>
      </c>
      <c r="O1492" s="19" t="str">
        <f t="shared" si="49"/>
        <v>200</v>
      </c>
      <c r="P1492">
        <f t="shared" si="48"/>
        <v>46.360699999999994</v>
      </c>
    </row>
    <row r="1493" spans="1:16" ht="14.5" customHeight="1" x14ac:dyDescent="0.35">
      <c r="A1493" s="2" t="s">
        <v>1721</v>
      </c>
      <c r="B1493" s="2" t="s">
        <v>1721</v>
      </c>
      <c r="C1493" s="2" t="s">
        <v>978</v>
      </c>
      <c r="D1493" s="2"/>
      <c r="E1493" s="2"/>
      <c r="F1493" s="3">
        <v>671</v>
      </c>
      <c r="G1493" s="3">
        <v>73.7</v>
      </c>
      <c r="H1493" s="2" t="s">
        <v>3130</v>
      </c>
      <c r="I1493" s="2" t="s">
        <v>3144</v>
      </c>
      <c r="J1493" s="2" t="s">
        <v>3159</v>
      </c>
      <c r="K1493" s="2" t="s">
        <v>3164</v>
      </c>
      <c r="L1493" s="2">
        <v>2010</v>
      </c>
      <c r="M1493" s="2" t="s">
        <v>3059</v>
      </c>
      <c r="N1493" s="2" t="s">
        <v>3109</v>
      </c>
      <c r="O1493" s="19" t="str">
        <f t="shared" si="49"/>
        <v>400</v>
      </c>
      <c r="P1493">
        <f t="shared" si="48"/>
        <v>494.52700000000004</v>
      </c>
    </row>
    <row r="1494" spans="1:16" ht="14.5" customHeight="1" x14ac:dyDescent="0.35">
      <c r="A1494" s="2" t="s">
        <v>1722</v>
      </c>
      <c r="B1494" s="2" t="s">
        <v>1722</v>
      </c>
      <c r="C1494" s="2" t="s">
        <v>979</v>
      </c>
      <c r="D1494" s="2"/>
      <c r="E1494" s="2"/>
      <c r="F1494" s="3">
        <v>671</v>
      </c>
      <c r="G1494" s="3">
        <v>73.7</v>
      </c>
      <c r="H1494" s="2" t="s">
        <v>3130</v>
      </c>
      <c r="I1494" s="2" t="s">
        <v>3144</v>
      </c>
      <c r="J1494" s="2" t="s">
        <v>3159</v>
      </c>
      <c r="K1494" s="2" t="s">
        <v>3164</v>
      </c>
      <c r="L1494" s="2">
        <v>2010</v>
      </c>
      <c r="M1494" s="2" t="s">
        <v>3059</v>
      </c>
      <c r="N1494" s="2" t="s">
        <v>3109</v>
      </c>
      <c r="O1494" s="19" t="str">
        <f t="shared" si="49"/>
        <v>400</v>
      </c>
      <c r="P1494">
        <f t="shared" si="48"/>
        <v>494.52700000000004</v>
      </c>
    </row>
    <row r="1495" spans="1:16" ht="14.5" customHeight="1" x14ac:dyDescent="0.35">
      <c r="A1495" s="2" t="s">
        <v>1723</v>
      </c>
      <c r="B1495" s="2" t="s">
        <v>1723</v>
      </c>
      <c r="C1495" s="2" t="s">
        <v>1724</v>
      </c>
      <c r="D1495" s="2"/>
      <c r="E1495" s="2"/>
      <c r="F1495" s="3">
        <v>50</v>
      </c>
      <c r="G1495" s="3">
        <v>34</v>
      </c>
      <c r="H1495" s="2" t="s">
        <v>3132</v>
      </c>
      <c r="I1495" s="2" t="s">
        <v>3146</v>
      </c>
      <c r="J1495" s="2" t="s">
        <v>3159</v>
      </c>
      <c r="K1495" s="2" t="s">
        <v>3164</v>
      </c>
      <c r="L1495" s="2">
        <v>2010</v>
      </c>
      <c r="M1495" s="2" t="s">
        <v>3059</v>
      </c>
      <c r="N1495" s="2" t="s">
        <v>3109</v>
      </c>
      <c r="O1495" s="19" t="str">
        <f t="shared" si="49"/>
        <v>400</v>
      </c>
      <c r="P1495">
        <f t="shared" si="48"/>
        <v>17</v>
      </c>
    </row>
    <row r="1496" spans="1:16" ht="14.5" customHeight="1" x14ac:dyDescent="0.35">
      <c r="A1496" s="2" t="s">
        <v>1725</v>
      </c>
      <c r="B1496" s="2" t="s">
        <v>1725</v>
      </c>
      <c r="C1496" s="2" t="s">
        <v>990</v>
      </c>
      <c r="D1496" s="2"/>
      <c r="E1496" s="2"/>
      <c r="F1496" s="3">
        <v>1631.16</v>
      </c>
      <c r="G1496" s="3">
        <v>1</v>
      </c>
      <c r="H1496" s="2" t="s">
        <v>3130</v>
      </c>
      <c r="I1496" s="2" t="s">
        <v>3144</v>
      </c>
      <c r="J1496" s="2" t="s">
        <v>3159</v>
      </c>
      <c r="K1496" s="2" t="s">
        <v>3164</v>
      </c>
      <c r="L1496" s="2">
        <v>2010</v>
      </c>
      <c r="M1496" s="2" t="s">
        <v>3059</v>
      </c>
      <c r="N1496" s="2" t="s">
        <v>3109</v>
      </c>
      <c r="O1496" s="19" t="str">
        <f t="shared" si="49"/>
        <v>400</v>
      </c>
      <c r="P1496">
        <f t="shared" si="48"/>
        <v>16.311600000000002</v>
      </c>
    </row>
    <row r="1497" spans="1:16" ht="14.5" customHeight="1" x14ac:dyDescent="0.35">
      <c r="A1497" s="2" t="s">
        <v>1726</v>
      </c>
      <c r="B1497" s="2" t="s">
        <v>1726</v>
      </c>
      <c r="C1497" s="2" t="s">
        <v>991</v>
      </c>
      <c r="D1497" s="2"/>
      <c r="E1497" s="2"/>
      <c r="F1497" s="3">
        <v>570.97</v>
      </c>
      <c r="G1497" s="3">
        <v>10</v>
      </c>
      <c r="H1497" s="2" t="s">
        <v>3130</v>
      </c>
      <c r="I1497" s="2" t="s">
        <v>3144</v>
      </c>
      <c r="J1497" s="2" t="s">
        <v>3159</v>
      </c>
      <c r="K1497" s="2" t="s">
        <v>3164</v>
      </c>
      <c r="L1497" s="2">
        <v>2010</v>
      </c>
      <c r="M1497" s="2" t="s">
        <v>3059</v>
      </c>
      <c r="N1497" s="2" t="s">
        <v>3109</v>
      </c>
      <c r="O1497" s="19" t="str">
        <f t="shared" si="49"/>
        <v>400</v>
      </c>
      <c r="P1497">
        <f t="shared" si="48"/>
        <v>57.097000000000008</v>
      </c>
    </row>
    <row r="1498" spans="1:16" ht="14.5" customHeight="1" x14ac:dyDescent="0.35">
      <c r="A1498" s="2" t="s">
        <v>1727</v>
      </c>
      <c r="B1498" s="2" t="s">
        <v>1727</v>
      </c>
      <c r="C1498" s="2" t="s">
        <v>1728</v>
      </c>
      <c r="D1498" s="2"/>
      <c r="E1498" s="2"/>
      <c r="F1498" s="3">
        <v>3400</v>
      </c>
      <c r="G1498" s="3">
        <v>100</v>
      </c>
      <c r="H1498" s="2" t="s">
        <v>3132</v>
      </c>
      <c r="I1498" s="2" t="s">
        <v>3146</v>
      </c>
      <c r="J1498" s="2" t="s">
        <v>3159</v>
      </c>
      <c r="K1498" s="2" t="s">
        <v>3164</v>
      </c>
      <c r="L1498" s="2">
        <v>2010</v>
      </c>
      <c r="M1498" s="2" t="s">
        <v>3059</v>
      </c>
      <c r="N1498" s="2" t="s">
        <v>3109</v>
      </c>
      <c r="O1498" s="19" t="str">
        <f t="shared" si="49"/>
        <v>400</v>
      </c>
      <c r="P1498">
        <f t="shared" si="48"/>
        <v>3400</v>
      </c>
    </row>
    <row r="1499" spans="1:16" ht="14.5" customHeight="1" x14ac:dyDescent="0.35">
      <c r="A1499" s="2" t="s">
        <v>1729</v>
      </c>
      <c r="B1499" s="2" t="s">
        <v>1729</v>
      </c>
      <c r="C1499" s="2" t="s">
        <v>997</v>
      </c>
      <c r="D1499" s="2"/>
      <c r="E1499" s="2"/>
      <c r="F1499" s="3">
        <v>108.94</v>
      </c>
      <c r="G1499" s="3">
        <v>100</v>
      </c>
      <c r="H1499" s="2" t="s">
        <v>3132</v>
      </c>
      <c r="I1499" s="2" t="s">
        <v>3146</v>
      </c>
      <c r="J1499" s="2" t="s">
        <v>3159</v>
      </c>
      <c r="K1499" s="2" t="s">
        <v>3164</v>
      </c>
      <c r="L1499" s="2">
        <v>2010</v>
      </c>
      <c r="M1499" s="2" t="s">
        <v>3059</v>
      </c>
      <c r="N1499" s="2" t="s">
        <v>3109</v>
      </c>
      <c r="O1499" s="19" t="str">
        <f t="shared" si="49"/>
        <v>400</v>
      </c>
      <c r="P1499">
        <f t="shared" si="48"/>
        <v>108.94</v>
      </c>
    </row>
    <row r="1500" spans="1:16" ht="14.5" customHeight="1" x14ac:dyDescent="0.35">
      <c r="A1500" s="2" t="s">
        <v>1730</v>
      </c>
      <c r="B1500" s="2" t="s">
        <v>1730</v>
      </c>
      <c r="C1500" s="2" t="s">
        <v>999</v>
      </c>
      <c r="D1500" s="2"/>
      <c r="E1500" s="2"/>
      <c r="F1500" s="3">
        <v>10275.94</v>
      </c>
      <c r="G1500" s="3">
        <v>30</v>
      </c>
      <c r="H1500" s="2" t="s">
        <v>3133</v>
      </c>
      <c r="I1500" s="2" t="s">
        <v>3147</v>
      </c>
      <c r="J1500" s="2" t="s">
        <v>3159</v>
      </c>
      <c r="K1500" s="2" t="s">
        <v>3164</v>
      </c>
      <c r="L1500" s="2">
        <v>2010</v>
      </c>
      <c r="M1500" s="2" t="s">
        <v>3059</v>
      </c>
      <c r="N1500" s="2" t="s">
        <v>3109</v>
      </c>
      <c r="O1500" s="19" t="str">
        <f t="shared" si="49"/>
        <v>400</v>
      </c>
      <c r="P1500">
        <f t="shared" si="48"/>
        <v>3082.7820000000002</v>
      </c>
    </row>
    <row r="1501" spans="1:16" ht="14.5" customHeight="1" x14ac:dyDescent="0.35">
      <c r="A1501" s="2" t="s">
        <v>1731</v>
      </c>
      <c r="B1501" s="2" t="s">
        <v>1731</v>
      </c>
      <c r="C1501" s="2" t="s">
        <v>1001</v>
      </c>
      <c r="D1501" s="2"/>
      <c r="E1501" s="2"/>
      <c r="F1501" s="3">
        <v>6731</v>
      </c>
      <c r="G1501" s="3">
        <v>40</v>
      </c>
      <c r="H1501" s="2" t="s">
        <v>3133</v>
      </c>
      <c r="I1501" s="2" t="s">
        <v>3147</v>
      </c>
      <c r="J1501" s="2" t="s">
        <v>3159</v>
      </c>
      <c r="K1501" s="2" t="s">
        <v>3164</v>
      </c>
      <c r="L1501" s="2">
        <v>2010</v>
      </c>
      <c r="M1501" s="2" t="s">
        <v>3058</v>
      </c>
      <c r="N1501" s="2" t="s">
        <v>3108</v>
      </c>
      <c r="O1501" s="19" t="str">
        <f t="shared" si="49"/>
        <v>300</v>
      </c>
      <c r="P1501">
        <f t="shared" si="48"/>
        <v>2692.4</v>
      </c>
    </row>
    <row r="1502" spans="1:16" ht="14.5" customHeight="1" x14ac:dyDescent="0.35">
      <c r="A1502" s="2" t="s">
        <v>1732</v>
      </c>
      <c r="B1502" s="2" t="s">
        <v>1732</v>
      </c>
      <c r="C1502" s="2" t="s">
        <v>1003</v>
      </c>
      <c r="D1502" s="2"/>
      <c r="E1502" s="2"/>
      <c r="F1502" s="3">
        <v>44.88</v>
      </c>
      <c r="G1502" s="3">
        <v>100</v>
      </c>
      <c r="H1502" s="2" t="s">
        <v>3133</v>
      </c>
      <c r="I1502" s="2" t="s">
        <v>3147</v>
      </c>
      <c r="J1502" s="2" t="s">
        <v>3159</v>
      </c>
      <c r="K1502" s="2" t="s">
        <v>3164</v>
      </c>
      <c r="L1502" s="2">
        <v>2010</v>
      </c>
      <c r="M1502" s="2" t="s">
        <v>3059</v>
      </c>
      <c r="N1502" s="2" t="s">
        <v>3109</v>
      </c>
      <c r="O1502" s="19" t="str">
        <f t="shared" si="49"/>
        <v>400</v>
      </c>
      <c r="P1502">
        <f t="shared" si="48"/>
        <v>44.88</v>
      </c>
    </row>
    <row r="1503" spans="1:16" ht="14.5" customHeight="1" x14ac:dyDescent="0.35">
      <c r="A1503" s="2" t="s">
        <v>1733</v>
      </c>
      <c r="B1503" s="2" t="s">
        <v>1733</v>
      </c>
      <c r="C1503" s="2" t="s">
        <v>1005</v>
      </c>
      <c r="D1503" s="2"/>
      <c r="E1503" s="2"/>
      <c r="F1503" s="3">
        <v>202</v>
      </c>
      <c r="G1503" s="3">
        <v>100</v>
      </c>
      <c r="H1503" s="2" t="s">
        <v>3135</v>
      </c>
      <c r="I1503" s="2" t="s">
        <v>3149</v>
      </c>
      <c r="J1503" s="2" t="s">
        <v>3159</v>
      </c>
      <c r="K1503" s="2" t="s">
        <v>3164</v>
      </c>
      <c r="L1503" s="2">
        <v>2010</v>
      </c>
      <c r="M1503" s="2" t="s">
        <v>3059</v>
      </c>
      <c r="N1503" s="2" t="s">
        <v>3109</v>
      </c>
      <c r="O1503" s="19" t="str">
        <f t="shared" si="49"/>
        <v>400</v>
      </c>
      <c r="P1503">
        <f t="shared" si="48"/>
        <v>202</v>
      </c>
    </row>
    <row r="1504" spans="1:16" ht="14.5" customHeight="1" x14ac:dyDescent="0.35">
      <c r="A1504" s="2" t="s">
        <v>1734</v>
      </c>
      <c r="B1504" s="2" t="s">
        <v>1734</v>
      </c>
      <c r="C1504" s="2" t="s">
        <v>1007</v>
      </c>
      <c r="D1504" s="2"/>
      <c r="E1504" s="2"/>
      <c r="F1504" s="3">
        <v>877.98</v>
      </c>
      <c r="G1504" s="3">
        <v>10</v>
      </c>
      <c r="H1504" s="2" t="s">
        <v>3135</v>
      </c>
      <c r="I1504" s="2" t="s">
        <v>3149</v>
      </c>
      <c r="J1504" s="2" t="s">
        <v>3159</v>
      </c>
      <c r="K1504" s="2" t="s">
        <v>3164</v>
      </c>
      <c r="L1504" s="2">
        <v>2010</v>
      </c>
      <c r="M1504" s="2" t="s">
        <v>3059</v>
      </c>
      <c r="N1504" s="2" t="s">
        <v>3109</v>
      </c>
      <c r="O1504" s="19" t="str">
        <f t="shared" si="49"/>
        <v>400</v>
      </c>
      <c r="P1504">
        <f t="shared" si="48"/>
        <v>87.797999999999988</v>
      </c>
    </row>
    <row r="1505" spans="1:16" ht="14.5" customHeight="1" x14ac:dyDescent="0.35">
      <c r="A1505" s="2" t="s">
        <v>1735</v>
      </c>
      <c r="B1505" s="2" t="s">
        <v>1735</v>
      </c>
      <c r="C1505" s="2" t="s">
        <v>1009</v>
      </c>
      <c r="D1505" s="2"/>
      <c r="E1505" s="2"/>
      <c r="F1505" s="3">
        <v>858.29</v>
      </c>
      <c r="G1505" s="3">
        <v>10</v>
      </c>
      <c r="H1505" s="2" t="s">
        <v>3135</v>
      </c>
      <c r="I1505" s="2" t="s">
        <v>3149</v>
      </c>
      <c r="J1505" s="2" t="s">
        <v>3159</v>
      </c>
      <c r="K1505" s="2" t="s">
        <v>3164</v>
      </c>
      <c r="L1505" s="2">
        <v>2010</v>
      </c>
      <c r="M1505" s="2" t="s">
        <v>3059</v>
      </c>
      <c r="N1505" s="2" t="s">
        <v>3109</v>
      </c>
      <c r="O1505" s="19" t="str">
        <f t="shared" si="49"/>
        <v>400</v>
      </c>
      <c r="P1505">
        <f t="shared" si="48"/>
        <v>85.828999999999994</v>
      </c>
    </row>
    <row r="1506" spans="1:16" ht="14.5" customHeight="1" x14ac:dyDescent="0.35">
      <c r="A1506" s="2" t="s">
        <v>1736</v>
      </c>
      <c r="B1506" s="2" t="s">
        <v>1736</v>
      </c>
      <c r="C1506" s="2" t="s">
        <v>1011</v>
      </c>
      <c r="D1506" s="2"/>
      <c r="E1506" s="2"/>
      <c r="F1506" s="3">
        <v>47</v>
      </c>
      <c r="G1506" s="3">
        <v>100</v>
      </c>
      <c r="H1506" s="2" t="s">
        <v>3135</v>
      </c>
      <c r="I1506" s="2" t="s">
        <v>3149</v>
      </c>
      <c r="J1506" s="2" t="s">
        <v>3159</v>
      </c>
      <c r="K1506" s="2" t="s">
        <v>3164</v>
      </c>
      <c r="L1506" s="2">
        <v>2010</v>
      </c>
      <c r="M1506" s="2" t="s">
        <v>3059</v>
      </c>
      <c r="N1506" s="2" t="s">
        <v>3109</v>
      </c>
      <c r="O1506" s="19" t="str">
        <f t="shared" si="49"/>
        <v>400</v>
      </c>
      <c r="P1506">
        <f t="shared" si="48"/>
        <v>47</v>
      </c>
    </row>
    <row r="1507" spans="1:16" ht="14.5" customHeight="1" x14ac:dyDescent="0.35">
      <c r="A1507" s="2" t="s">
        <v>1737</v>
      </c>
      <c r="B1507" s="2" t="s">
        <v>1737</v>
      </c>
      <c r="C1507" s="2" t="s">
        <v>1013</v>
      </c>
      <c r="D1507" s="2"/>
      <c r="E1507" s="2"/>
      <c r="F1507" s="3">
        <v>320.43</v>
      </c>
      <c r="G1507" s="3">
        <v>10</v>
      </c>
      <c r="H1507" s="2" t="s">
        <v>3135</v>
      </c>
      <c r="I1507" s="2" t="s">
        <v>3149</v>
      </c>
      <c r="J1507" s="2" t="s">
        <v>3159</v>
      </c>
      <c r="K1507" s="2" t="s">
        <v>3164</v>
      </c>
      <c r="L1507" s="2">
        <v>2010</v>
      </c>
      <c r="M1507" s="2" t="s">
        <v>3059</v>
      </c>
      <c r="N1507" s="2" t="s">
        <v>3109</v>
      </c>
      <c r="O1507" s="19" t="str">
        <f t="shared" si="49"/>
        <v>400</v>
      </c>
      <c r="P1507">
        <f t="shared" si="48"/>
        <v>32.042999999999999</v>
      </c>
    </row>
    <row r="1508" spans="1:16" ht="14.5" customHeight="1" x14ac:dyDescent="0.35">
      <c r="A1508" s="2" t="s">
        <v>1738</v>
      </c>
      <c r="B1508" s="2" t="s">
        <v>1738</v>
      </c>
      <c r="C1508" s="2" t="s">
        <v>1021</v>
      </c>
      <c r="D1508" s="2"/>
      <c r="E1508" s="2"/>
      <c r="F1508" s="3">
        <v>228</v>
      </c>
      <c r="G1508" s="3">
        <v>100</v>
      </c>
      <c r="H1508" s="2" t="s">
        <v>3139</v>
      </c>
      <c r="I1508" s="2" t="s">
        <v>3153</v>
      </c>
      <c r="J1508" s="2" t="s">
        <v>3159</v>
      </c>
      <c r="K1508" s="2" t="s">
        <v>3164</v>
      </c>
      <c r="L1508" s="2">
        <v>2010</v>
      </c>
      <c r="M1508" s="2" t="s">
        <v>3059</v>
      </c>
      <c r="N1508" s="2" t="s">
        <v>3109</v>
      </c>
      <c r="O1508" s="19" t="str">
        <f t="shared" si="49"/>
        <v>400</v>
      </c>
      <c r="P1508">
        <f t="shared" si="48"/>
        <v>228</v>
      </c>
    </row>
    <row r="1509" spans="1:16" ht="14.5" customHeight="1" x14ac:dyDescent="0.35">
      <c r="A1509" s="2" t="s">
        <v>1739</v>
      </c>
      <c r="B1509" s="2" t="s">
        <v>1739</v>
      </c>
      <c r="C1509" s="2" t="s">
        <v>1023</v>
      </c>
      <c r="D1509" s="2"/>
      <c r="E1509" s="2"/>
      <c r="F1509" s="3">
        <v>47491</v>
      </c>
      <c r="G1509" s="3">
        <v>1.4</v>
      </c>
      <c r="H1509" s="2" t="s">
        <v>3139</v>
      </c>
      <c r="I1509" s="2" t="s">
        <v>3153</v>
      </c>
      <c r="J1509" s="2" t="s">
        <v>3159</v>
      </c>
      <c r="K1509" s="2" t="s">
        <v>3164</v>
      </c>
      <c r="L1509" s="2">
        <v>2010</v>
      </c>
      <c r="M1509" s="2" t="s">
        <v>3054</v>
      </c>
      <c r="N1509" s="2" t="s">
        <v>3104</v>
      </c>
      <c r="O1509" s="19" t="str">
        <f t="shared" si="49"/>
        <v>300</v>
      </c>
      <c r="P1509">
        <f t="shared" si="48"/>
        <v>664.87399999999991</v>
      </c>
    </row>
    <row r="1510" spans="1:16" ht="14.5" customHeight="1" x14ac:dyDescent="0.35">
      <c r="A1510" s="2" t="s">
        <v>1740</v>
      </c>
      <c r="B1510" s="2" t="s">
        <v>1740</v>
      </c>
      <c r="C1510" s="2" t="s">
        <v>1025</v>
      </c>
      <c r="D1510" s="2"/>
      <c r="E1510" s="2"/>
      <c r="F1510" s="3">
        <v>91401</v>
      </c>
      <c r="G1510" s="3">
        <v>3.2</v>
      </c>
      <c r="H1510" s="2" t="s">
        <v>3139</v>
      </c>
      <c r="I1510" s="2" t="s">
        <v>3153</v>
      </c>
      <c r="J1510" s="2" t="s">
        <v>3159</v>
      </c>
      <c r="K1510" s="2" t="s">
        <v>3164</v>
      </c>
      <c r="L1510" s="2">
        <v>2010</v>
      </c>
      <c r="M1510" s="2" t="s">
        <v>3054</v>
      </c>
      <c r="N1510" s="2" t="s">
        <v>3104</v>
      </c>
      <c r="O1510" s="19" t="str">
        <f t="shared" si="49"/>
        <v>300</v>
      </c>
      <c r="P1510">
        <f t="shared" si="48"/>
        <v>2924.8320000000003</v>
      </c>
    </row>
    <row r="1511" spans="1:16" ht="14.5" customHeight="1" x14ac:dyDescent="0.35">
      <c r="A1511" s="2" t="s">
        <v>1741</v>
      </c>
      <c r="B1511" s="2" t="s">
        <v>1741</v>
      </c>
      <c r="C1511" s="2" t="s">
        <v>1027</v>
      </c>
      <c r="D1511" s="2"/>
      <c r="E1511" s="2"/>
      <c r="F1511" s="3">
        <v>7055</v>
      </c>
      <c r="G1511" s="3">
        <v>42</v>
      </c>
      <c r="H1511" s="2" t="s">
        <v>3139</v>
      </c>
      <c r="I1511" s="2" t="s">
        <v>3153</v>
      </c>
      <c r="J1511" s="2" t="s">
        <v>3159</v>
      </c>
      <c r="K1511" s="2" t="s">
        <v>3164</v>
      </c>
      <c r="L1511" s="2">
        <v>2010</v>
      </c>
      <c r="M1511" s="2" t="s">
        <v>3054</v>
      </c>
      <c r="N1511" s="2" t="s">
        <v>3104</v>
      </c>
      <c r="O1511" s="19" t="str">
        <f t="shared" si="49"/>
        <v>300</v>
      </c>
      <c r="P1511">
        <f t="shared" si="48"/>
        <v>2963.1</v>
      </c>
    </row>
    <row r="1512" spans="1:16" ht="14.5" customHeight="1" x14ac:dyDescent="0.35">
      <c r="A1512" s="2" t="s">
        <v>1742</v>
      </c>
      <c r="B1512" s="2" t="s">
        <v>1742</v>
      </c>
      <c r="C1512" s="2" t="s">
        <v>1360</v>
      </c>
      <c r="D1512" s="2"/>
      <c r="E1512" s="2"/>
      <c r="F1512" s="3">
        <v>8643.35</v>
      </c>
      <c r="G1512" s="3">
        <v>100</v>
      </c>
      <c r="H1512" s="2" t="s">
        <v>3134</v>
      </c>
      <c r="I1512" s="2" t="s">
        <v>3148</v>
      </c>
      <c r="J1512" s="2" t="s">
        <v>3159</v>
      </c>
      <c r="K1512" s="2" t="s">
        <v>3164</v>
      </c>
      <c r="L1512" s="2">
        <v>2010</v>
      </c>
      <c r="M1512" s="2" t="s">
        <v>3059</v>
      </c>
      <c r="N1512" s="2" t="s">
        <v>3109</v>
      </c>
      <c r="O1512" s="19" t="str">
        <f t="shared" si="49"/>
        <v>400</v>
      </c>
      <c r="P1512">
        <f t="shared" si="48"/>
        <v>8643.35</v>
      </c>
    </row>
    <row r="1513" spans="1:16" ht="14.5" customHeight="1" x14ac:dyDescent="0.35">
      <c r="A1513" s="2" t="s">
        <v>1743</v>
      </c>
      <c r="B1513" s="2" t="s">
        <v>1743</v>
      </c>
      <c r="C1513" s="2" t="s">
        <v>1362</v>
      </c>
      <c r="D1513" s="2"/>
      <c r="E1513" s="2"/>
      <c r="F1513" s="3">
        <v>7792.49</v>
      </c>
      <c r="G1513" s="3">
        <v>100</v>
      </c>
      <c r="H1513" s="2" t="s">
        <v>3134</v>
      </c>
      <c r="I1513" s="2" t="s">
        <v>3148</v>
      </c>
      <c r="J1513" s="2" t="s">
        <v>3159</v>
      </c>
      <c r="K1513" s="2" t="s">
        <v>3164</v>
      </c>
      <c r="L1513" s="2">
        <v>2010</v>
      </c>
      <c r="M1513" s="2" t="s">
        <v>3059</v>
      </c>
      <c r="N1513" s="2" t="s">
        <v>3109</v>
      </c>
      <c r="O1513" s="19" t="str">
        <f t="shared" si="49"/>
        <v>400</v>
      </c>
      <c r="P1513">
        <f t="shared" ref="P1513:P1571" si="50">F1513*G1513/100</f>
        <v>7792.49</v>
      </c>
    </row>
    <row r="1514" spans="1:16" ht="14.5" customHeight="1" x14ac:dyDescent="0.35">
      <c r="A1514" s="2" t="s">
        <v>1744</v>
      </c>
      <c r="B1514" s="2" t="s">
        <v>1744</v>
      </c>
      <c r="C1514" s="2" t="s">
        <v>1745</v>
      </c>
      <c r="D1514" s="2"/>
      <c r="E1514" s="2"/>
      <c r="F1514" s="3">
        <v>2989.13</v>
      </c>
      <c r="G1514" s="3">
        <v>100</v>
      </c>
      <c r="H1514" s="2" t="s">
        <v>3134</v>
      </c>
      <c r="I1514" s="2" t="s">
        <v>3148</v>
      </c>
      <c r="J1514" s="2" t="s">
        <v>3159</v>
      </c>
      <c r="K1514" s="2" t="s">
        <v>3164</v>
      </c>
      <c r="L1514" s="2">
        <v>2010</v>
      </c>
      <c r="M1514" s="2" t="s">
        <v>3059</v>
      </c>
      <c r="N1514" s="2" t="s">
        <v>3109</v>
      </c>
      <c r="O1514" s="19" t="str">
        <f t="shared" si="49"/>
        <v>400</v>
      </c>
      <c r="P1514">
        <f t="shared" si="50"/>
        <v>2989.13</v>
      </c>
    </row>
    <row r="1515" spans="1:16" ht="14.5" customHeight="1" x14ac:dyDescent="0.35">
      <c r="A1515" s="2" t="s">
        <v>1746</v>
      </c>
      <c r="B1515" s="2" t="s">
        <v>1746</v>
      </c>
      <c r="C1515" s="2" t="s">
        <v>1747</v>
      </c>
      <c r="D1515" s="2"/>
      <c r="E1515" s="2"/>
      <c r="F1515" s="3">
        <v>1630.99</v>
      </c>
      <c r="G1515" s="3">
        <v>100</v>
      </c>
      <c r="H1515" s="2" t="s">
        <v>3134</v>
      </c>
      <c r="I1515" s="2" t="s">
        <v>3148</v>
      </c>
      <c r="J1515" s="2" t="s">
        <v>3159</v>
      </c>
      <c r="K1515" s="2" t="s">
        <v>3164</v>
      </c>
      <c r="L1515" s="2">
        <v>2010</v>
      </c>
      <c r="M1515" s="2" t="s">
        <v>3059</v>
      </c>
      <c r="N1515" s="2" t="s">
        <v>3109</v>
      </c>
      <c r="O1515" s="19" t="str">
        <f t="shared" si="49"/>
        <v>400</v>
      </c>
      <c r="P1515">
        <f t="shared" si="50"/>
        <v>1630.99</v>
      </c>
    </row>
    <row r="1516" spans="1:16" ht="14.5" customHeight="1" x14ac:dyDescent="0.35">
      <c r="A1516" s="2" t="s">
        <v>1748</v>
      </c>
      <c r="B1516" s="2" t="s">
        <v>1748</v>
      </c>
      <c r="C1516" s="2" t="s">
        <v>1039</v>
      </c>
      <c r="D1516" s="2"/>
      <c r="E1516" s="2"/>
      <c r="F1516" s="3">
        <v>2860</v>
      </c>
      <c r="G1516" s="3">
        <v>100</v>
      </c>
      <c r="H1516" s="2" t="s">
        <v>3134</v>
      </c>
      <c r="I1516" s="2" t="s">
        <v>3148</v>
      </c>
      <c r="J1516" s="2" t="s">
        <v>3159</v>
      </c>
      <c r="K1516" s="2" t="s">
        <v>3164</v>
      </c>
      <c r="L1516" s="2">
        <v>2010</v>
      </c>
      <c r="M1516" s="2" t="s">
        <v>3059</v>
      </c>
      <c r="N1516" s="2" t="s">
        <v>3109</v>
      </c>
      <c r="O1516" s="19" t="str">
        <f t="shared" si="49"/>
        <v>400</v>
      </c>
      <c r="P1516">
        <f t="shared" si="50"/>
        <v>2860</v>
      </c>
    </row>
    <row r="1517" spans="1:16" ht="14.5" customHeight="1" x14ac:dyDescent="0.35">
      <c r="A1517" s="2" t="s">
        <v>1749</v>
      </c>
      <c r="B1517" s="2" t="s">
        <v>1749</v>
      </c>
      <c r="C1517" s="2" t="s">
        <v>1750</v>
      </c>
      <c r="D1517" s="2"/>
      <c r="E1517" s="2"/>
      <c r="F1517" s="3">
        <v>1910</v>
      </c>
      <c r="G1517" s="3">
        <v>100</v>
      </c>
      <c r="H1517" s="2" t="s">
        <v>3134</v>
      </c>
      <c r="I1517" s="2" t="s">
        <v>3148</v>
      </c>
      <c r="J1517" s="2" t="s">
        <v>3159</v>
      </c>
      <c r="K1517" s="2" t="s">
        <v>3164</v>
      </c>
      <c r="L1517" s="2">
        <v>2010</v>
      </c>
      <c r="M1517" s="2" t="s">
        <v>3059</v>
      </c>
      <c r="N1517" s="2" t="s">
        <v>3109</v>
      </c>
      <c r="O1517" s="19" t="str">
        <f t="shared" si="49"/>
        <v>400</v>
      </c>
      <c r="P1517">
        <f t="shared" si="50"/>
        <v>1910</v>
      </c>
    </row>
    <row r="1518" spans="1:16" ht="14.5" customHeight="1" x14ac:dyDescent="0.35">
      <c r="A1518" s="2" t="s">
        <v>1751</v>
      </c>
      <c r="B1518" s="2" t="s">
        <v>1751</v>
      </c>
      <c r="C1518" s="2" t="s">
        <v>1043</v>
      </c>
      <c r="D1518" s="2"/>
      <c r="E1518" s="2"/>
      <c r="F1518" s="3">
        <v>13645.71</v>
      </c>
      <c r="G1518" s="3">
        <v>100</v>
      </c>
      <c r="H1518" s="2" t="s">
        <v>3134</v>
      </c>
      <c r="I1518" s="2" t="s">
        <v>3148</v>
      </c>
      <c r="J1518" s="2" t="s">
        <v>3159</v>
      </c>
      <c r="K1518" s="2" t="s">
        <v>3164</v>
      </c>
      <c r="L1518" s="2">
        <v>2010</v>
      </c>
      <c r="M1518" s="2" t="s">
        <v>3049</v>
      </c>
      <c r="N1518" s="2" t="s">
        <v>3100</v>
      </c>
      <c r="O1518" s="19" t="str">
        <f t="shared" si="49"/>
        <v>200</v>
      </c>
      <c r="P1518">
        <f t="shared" si="50"/>
        <v>13645.71</v>
      </c>
    </row>
    <row r="1519" spans="1:16" ht="14.5" customHeight="1" x14ac:dyDescent="0.35">
      <c r="A1519" s="2" t="s">
        <v>1752</v>
      </c>
      <c r="B1519" s="2" t="s">
        <v>1752</v>
      </c>
      <c r="C1519" s="2" t="s">
        <v>1047</v>
      </c>
      <c r="D1519" s="2"/>
      <c r="E1519" s="2"/>
      <c r="F1519" s="3">
        <v>31326.77</v>
      </c>
      <c r="G1519" s="3">
        <v>100</v>
      </c>
      <c r="H1519" s="2" t="s">
        <v>3134</v>
      </c>
      <c r="I1519" s="2" t="s">
        <v>3148</v>
      </c>
      <c r="J1519" s="2" t="s">
        <v>3159</v>
      </c>
      <c r="K1519" s="2" t="s">
        <v>3164</v>
      </c>
      <c r="L1519" s="2">
        <v>2010</v>
      </c>
      <c r="M1519" s="2" t="s">
        <v>3059</v>
      </c>
      <c r="N1519" s="2" t="s">
        <v>3109</v>
      </c>
      <c r="O1519" s="19" t="str">
        <f t="shared" si="49"/>
        <v>400</v>
      </c>
      <c r="P1519">
        <f t="shared" si="50"/>
        <v>31326.77</v>
      </c>
    </row>
    <row r="1520" spans="1:16" ht="14.5" customHeight="1" x14ac:dyDescent="0.35">
      <c r="A1520" s="2" t="s">
        <v>1753</v>
      </c>
      <c r="B1520" s="2" t="s">
        <v>1753</v>
      </c>
      <c r="C1520" s="2" t="s">
        <v>1053</v>
      </c>
      <c r="D1520" s="2"/>
      <c r="E1520" s="2"/>
      <c r="F1520" s="3">
        <v>942.5</v>
      </c>
      <c r="G1520" s="3">
        <v>100</v>
      </c>
      <c r="H1520" s="2" t="s">
        <v>3134</v>
      </c>
      <c r="I1520" s="2" t="s">
        <v>3148</v>
      </c>
      <c r="J1520" s="2" t="s">
        <v>3159</v>
      </c>
      <c r="K1520" s="2" t="s">
        <v>3164</v>
      </c>
      <c r="L1520" s="2">
        <v>2010</v>
      </c>
      <c r="M1520" s="2" t="s">
        <v>3059</v>
      </c>
      <c r="N1520" s="2" t="s">
        <v>3109</v>
      </c>
      <c r="O1520" s="19" t="str">
        <f t="shared" si="49"/>
        <v>400</v>
      </c>
      <c r="P1520">
        <f t="shared" si="50"/>
        <v>942.5</v>
      </c>
    </row>
    <row r="1521" spans="1:16" ht="14.5" customHeight="1" x14ac:dyDescent="0.35">
      <c r="A1521" s="2" t="s">
        <v>1754</v>
      </c>
      <c r="B1521" s="2" t="s">
        <v>1754</v>
      </c>
      <c r="C1521" s="2" t="s">
        <v>1755</v>
      </c>
      <c r="D1521" s="2"/>
      <c r="E1521" s="2"/>
      <c r="F1521" s="3">
        <v>2748.7</v>
      </c>
      <c r="G1521" s="3">
        <v>100</v>
      </c>
      <c r="H1521" s="2" t="s">
        <v>3134</v>
      </c>
      <c r="I1521" s="2" t="s">
        <v>3148</v>
      </c>
      <c r="J1521" s="2" t="s">
        <v>3159</v>
      </c>
      <c r="K1521" s="2" t="s">
        <v>3164</v>
      </c>
      <c r="L1521" s="2">
        <v>2010</v>
      </c>
      <c r="M1521" s="2" t="s">
        <v>3059</v>
      </c>
      <c r="N1521" s="2" t="s">
        <v>3109</v>
      </c>
      <c r="O1521" s="19" t="str">
        <f t="shared" si="49"/>
        <v>400</v>
      </c>
      <c r="P1521">
        <f t="shared" si="50"/>
        <v>2748.7</v>
      </c>
    </row>
    <row r="1522" spans="1:16" ht="14.5" customHeight="1" x14ac:dyDescent="0.35">
      <c r="A1522" s="2" t="s">
        <v>1756</v>
      </c>
      <c r="B1522" s="2" t="s">
        <v>1756</v>
      </c>
      <c r="C1522" s="2" t="s">
        <v>1056</v>
      </c>
      <c r="D1522" s="2"/>
      <c r="E1522" s="2"/>
      <c r="F1522" s="3">
        <v>4635.6000000000004</v>
      </c>
      <c r="G1522" s="3">
        <v>100</v>
      </c>
      <c r="H1522" s="2" t="s">
        <v>3134</v>
      </c>
      <c r="I1522" s="2" t="s">
        <v>3148</v>
      </c>
      <c r="J1522" s="2" t="s">
        <v>3159</v>
      </c>
      <c r="K1522" s="2" t="s">
        <v>3164</v>
      </c>
      <c r="L1522" s="2">
        <v>2010</v>
      </c>
      <c r="M1522" s="2" t="s">
        <v>3059</v>
      </c>
      <c r="N1522" s="2" t="s">
        <v>3109</v>
      </c>
      <c r="O1522" s="19" t="str">
        <f t="shared" si="49"/>
        <v>400</v>
      </c>
      <c r="P1522">
        <f t="shared" si="50"/>
        <v>4635.6000000000004</v>
      </c>
    </row>
    <row r="1523" spans="1:16" ht="14.5" customHeight="1" x14ac:dyDescent="0.35">
      <c r="A1523" s="2" t="s">
        <v>1757</v>
      </c>
      <c r="B1523" s="2" t="s">
        <v>1757</v>
      </c>
      <c r="C1523" s="2" t="s">
        <v>1057</v>
      </c>
      <c r="D1523" s="2"/>
      <c r="E1523" s="2"/>
      <c r="F1523" s="3">
        <v>4820.7299999999996</v>
      </c>
      <c r="G1523" s="3">
        <v>100</v>
      </c>
      <c r="H1523" s="2" t="s">
        <v>3134</v>
      </c>
      <c r="I1523" s="2" t="s">
        <v>3148</v>
      </c>
      <c r="J1523" s="2" t="s">
        <v>3159</v>
      </c>
      <c r="K1523" s="2" t="s">
        <v>3164</v>
      </c>
      <c r="L1523" s="2">
        <v>2010</v>
      </c>
      <c r="M1523" s="2" t="s">
        <v>3059</v>
      </c>
      <c r="N1523" s="2" t="s">
        <v>3109</v>
      </c>
      <c r="O1523" s="19" t="str">
        <f t="shared" si="49"/>
        <v>400</v>
      </c>
      <c r="P1523">
        <f t="shared" si="50"/>
        <v>4820.7299999999996</v>
      </c>
    </row>
    <row r="1524" spans="1:16" ht="14.5" customHeight="1" x14ac:dyDescent="0.35">
      <c r="A1524" s="2" t="s">
        <v>1758</v>
      </c>
      <c r="B1524" s="2" t="s">
        <v>1758</v>
      </c>
      <c r="C1524" s="2" t="s">
        <v>1759</v>
      </c>
      <c r="D1524" s="2"/>
      <c r="E1524" s="2"/>
      <c r="F1524" s="3">
        <v>46057.83</v>
      </c>
      <c r="G1524" s="3">
        <v>100</v>
      </c>
      <c r="H1524" s="2" t="s">
        <v>3134</v>
      </c>
      <c r="I1524" s="2" t="s">
        <v>3148</v>
      </c>
      <c r="J1524" s="2" t="s">
        <v>3159</v>
      </c>
      <c r="K1524" s="2" t="s">
        <v>3164</v>
      </c>
      <c r="L1524" s="2">
        <v>2010</v>
      </c>
      <c r="M1524" s="2" t="s">
        <v>3059</v>
      </c>
      <c r="N1524" s="2" t="s">
        <v>3109</v>
      </c>
      <c r="O1524" s="19" t="str">
        <f t="shared" si="49"/>
        <v>400</v>
      </c>
      <c r="P1524">
        <f t="shared" si="50"/>
        <v>46057.83</v>
      </c>
    </row>
    <row r="1525" spans="1:16" ht="14.5" customHeight="1" x14ac:dyDescent="0.35">
      <c r="A1525" s="2" t="s">
        <v>1760</v>
      </c>
      <c r="B1525" s="2" t="s">
        <v>1760</v>
      </c>
      <c r="C1525" s="2" t="s">
        <v>1761</v>
      </c>
      <c r="D1525" s="2"/>
      <c r="E1525" s="2"/>
      <c r="F1525" s="3">
        <v>6366.46</v>
      </c>
      <c r="G1525" s="3">
        <v>100</v>
      </c>
      <c r="H1525" s="2" t="s">
        <v>3134</v>
      </c>
      <c r="I1525" s="2" t="s">
        <v>3148</v>
      </c>
      <c r="J1525" s="2" t="s">
        <v>3159</v>
      </c>
      <c r="K1525" s="2" t="s">
        <v>3164</v>
      </c>
      <c r="L1525" s="2">
        <v>2010</v>
      </c>
      <c r="M1525" s="2" t="s">
        <v>3059</v>
      </c>
      <c r="N1525" s="2" t="s">
        <v>3109</v>
      </c>
      <c r="O1525" s="19" t="str">
        <f t="shared" si="49"/>
        <v>400</v>
      </c>
      <c r="P1525">
        <f t="shared" si="50"/>
        <v>6366.46</v>
      </c>
    </row>
    <row r="1526" spans="1:16" ht="14.5" customHeight="1" x14ac:dyDescent="0.35">
      <c r="A1526" s="2" t="s">
        <v>1762</v>
      </c>
      <c r="B1526" s="2" t="s">
        <v>1762</v>
      </c>
      <c r="C1526" s="2" t="s">
        <v>1763</v>
      </c>
      <c r="D1526" s="2"/>
      <c r="E1526" s="2"/>
      <c r="F1526" s="3">
        <v>10235.02</v>
      </c>
      <c r="G1526" s="3">
        <v>100</v>
      </c>
      <c r="H1526" s="2" t="s">
        <v>3134</v>
      </c>
      <c r="I1526" s="2" t="s">
        <v>3148</v>
      </c>
      <c r="J1526" s="2" t="s">
        <v>3159</v>
      </c>
      <c r="K1526" s="2" t="s">
        <v>3164</v>
      </c>
      <c r="L1526" s="2">
        <v>2010</v>
      </c>
      <c r="M1526" s="2" t="s">
        <v>3059</v>
      </c>
      <c r="N1526" s="2" t="s">
        <v>3109</v>
      </c>
      <c r="O1526" s="19" t="str">
        <f t="shared" si="49"/>
        <v>400</v>
      </c>
      <c r="P1526">
        <f t="shared" si="50"/>
        <v>10235.02</v>
      </c>
    </row>
    <row r="1527" spans="1:16" ht="14.5" customHeight="1" x14ac:dyDescent="0.35">
      <c r="A1527" s="2" t="s">
        <v>1764</v>
      </c>
      <c r="B1527" s="2" t="s">
        <v>1764</v>
      </c>
      <c r="C1527" s="2" t="s">
        <v>1060</v>
      </c>
      <c r="D1527" s="2"/>
      <c r="E1527" s="2"/>
      <c r="F1527" s="3">
        <v>6486.47</v>
      </c>
      <c r="G1527" s="3">
        <v>100</v>
      </c>
      <c r="H1527" s="2" t="s">
        <v>3134</v>
      </c>
      <c r="I1527" s="2" t="s">
        <v>3148</v>
      </c>
      <c r="J1527" s="2" t="s">
        <v>3159</v>
      </c>
      <c r="K1527" s="2" t="s">
        <v>3164</v>
      </c>
      <c r="L1527" s="2">
        <v>2010</v>
      </c>
      <c r="M1527" s="2" t="s">
        <v>3059</v>
      </c>
      <c r="N1527" s="2" t="s">
        <v>3109</v>
      </c>
      <c r="O1527" s="19" t="str">
        <f t="shared" si="49"/>
        <v>400</v>
      </c>
      <c r="P1527">
        <f t="shared" si="50"/>
        <v>6486.47</v>
      </c>
    </row>
    <row r="1528" spans="1:16" ht="14.5" customHeight="1" x14ac:dyDescent="0.35">
      <c r="A1528" s="2" t="s">
        <v>1765</v>
      </c>
      <c r="B1528" s="2" t="s">
        <v>1765</v>
      </c>
      <c r="C1528" s="2" t="s">
        <v>1061</v>
      </c>
      <c r="D1528" s="2"/>
      <c r="E1528" s="2"/>
      <c r="F1528" s="3">
        <v>581.62</v>
      </c>
      <c r="G1528" s="3">
        <v>100</v>
      </c>
      <c r="H1528" s="2" t="s">
        <v>3134</v>
      </c>
      <c r="I1528" s="2" t="s">
        <v>3148</v>
      </c>
      <c r="J1528" s="2" t="s">
        <v>3159</v>
      </c>
      <c r="K1528" s="2" t="s">
        <v>3164</v>
      </c>
      <c r="L1528" s="2">
        <v>2010</v>
      </c>
      <c r="M1528" s="2" t="s">
        <v>3059</v>
      </c>
      <c r="N1528" s="2" t="s">
        <v>3109</v>
      </c>
      <c r="O1528" s="19" t="str">
        <f t="shared" si="49"/>
        <v>400</v>
      </c>
      <c r="P1528">
        <f t="shared" si="50"/>
        <v>581.62</v>
      </c>
    </row>
    <row r="1529" spans="1:16" ht="14.5" customHeight="1" x14ac:dyDescent="0.35">
      <c r="A1529" s="2" t="s">
        <v>1766</v>
      </c>
      <c r="B1529" s="2" t="s">
        <v>1766</v>
      </c>
      <c r="C1529" s="2" t="s">
        <v>1063</v>
      </c>
      <c r="D1529" s="2"/>
      <c r="E1529" s="2"/>
      <c r="F1529" s="3">
        <v>11117.21</v>
      </c>
      <c r="G1529" s="3">
        <v>100</v>
      </c>
      <c r="H1529" s="2" t="s">
        <v>3134</v>
      </c>
      <c r="I1529" s="2" t="s">
        <v>3148</v>
      </c>
      <c r="J1529" s="2" t="s">
        <v>3159</v>
      </c>
      <c r="K1529" s="2" t="s">
        <v>3164</v>
      </c>
      <c r="L1529" s="2">
        <v>2010</v>
      </c>
      <c r="M1529" s="2" t="s">
        <v>3059</v>
      </c>
      <c r="N1529" s="2" t="s">
        <v>3109</v>
      </c>
      <c r="O1529" s="19" t="str">
        <f t="shared" si="49"/>
        <v>400</v>
      </c>
      <c r="P1529">
        <f t="shared" si="50"/>
        <v>11117.21</v>
      </c>
    </row>
    <row r="1530" spans="1:16" ht="14.5" customHeight="1" x14ac:dyDescent="0.35">
      <c r="A1530" s="2" t="s">
        <v>1767</v>
      </c>
      <c r="B1530" s="2" t="s">
        <v>1767</v>
      </c>
      <c r="C1530" s="2" t="s">
        <v>1068</v>
      </c>
      <c r="D1530" s="2"/>
      <c r="E1530" s="2"/>
      <c r="F1530" s="3">
        <v>34783.949999999997</v>
      </c>
      <c r="G1530" s="3">
        <v>100</v>
      </c>
      <c r="H1530" s="2" t="s">
        <v>3134</v>
      </c>
      <c r="I1530" s="2" t="s">
        <v>3148</v>
      </c>
      <c r="J1530" s="2" t="s">
        <v>3159</v>
      </c>
      <c r="K1530" s="2" t="s">
        <v>3164</v>
      </c>
      <c r="L1530" s="2">
        <v>2010</v>
      </c>
      <c r="M1530" s="2" t="s">
        <v>3059</v>
      </c>
      <c r="N1530" s="2" t="s">
        <v>3109</v>
      </c>
      <c r="O1530" s="19" t="str">
        <f t="shared" si="49"/>
        <v>400</v>
      </c>
      <c r="P1530">
        <f t="shared" si="50"/>
        <v>34783.949999999997</v>
      </c>
    </row>
    <row r="1531" spans="1:16" ht="14.5" customHeight="1" x14ac:dyDescent="0.35">
      <c r="A1531" s="2" t="s">
        <v>1768</v>
      </c>
      <c r="B1531" s="2" t="s">
        <v>1768</v>
      </c>
      <c r="C1531" s="2" t="s">
        <v>1074</v>
      </c>
      <c r="D1531" s="2"/>
      <c r="E1531" s="2"/>
      <c r="F1531" s="3">
        <v>14430.98</v>
      </c>
      <c r="G1531" s="3">
        <v>100</v>
      </c>
      <c r="H1531" s="2" t="s">
        <v>3134</v>
      </c>
      <c r="I1531" s="2" t="s">
        <v>3148</v>
      </c>
      <c r="J1531" s="2" t="s">
        <v>3159</v>
      </c>
      <c r="K1531" s="2" t="s">
        <v>3164</v>
      </c>
      <c r="L1531" s="2">
        <v>2010</v>
      </c>
      <c r="M1531" s="2" t="s">
        <v>3059</v>
      </c>
      <c r="N1531" s="2" t="s">
        <v>3109</v>
      </c>
      <c r="O1531" s="19" t="str">
        <f t="shared" si="49"/>
        <v>400</v>
      </c>
      <c r="P1531">
        <f t="shared" si="50"/>
        <v>14430.98</v>
      </c>
    </row>
    <row r="1532" spans="1:16" ht="14.5" customHeight="1" x14ac:dyDescent="0.35">
      <c r="A1532" s="2" t="s">
        <v>1769</v>
      </c>
      <c r="B1532" s="2" t="s">
        <v>1402</v>
      </c>
      <c r="C1532" s="2" t="s">
        <v>1770</v>
      </c>
      <c r="D1532" s="2"/>
      <c r="E1532" s="2"/>
      <c r="F1532" s="3">
        <v>2000</v>
      </c>
      <c r="G1532" s="3">
        <v>100</v>
      </c>
      <c r="H1532" s="2" t="s">
        <v>3134</v>
      </c>
      <c r="I1532" s="2" t="s">
        <v>3148</v>
      </c>
      <c r="J1532" s="2" t="s">
        <v>3157</v>
      </c>
      <c r="K1532" s="2" t="s">
        <v>3165</v>
      </c>
      <c r="L1532" s="2">
        <v>2011</v>
      </c>
      <c r="M1532" s="2" t="s">
        <v>3059</v>
      </c>
      <c r="N1532" s="2" t="s">
        <v>3109</v>
      </c>
      <c r="O1532" s="19" t="str">
        <f t="shared" si="49"/>
        <v>400</v>
      </c>
      <c r="P1532">
        <f t="shared" si="50"/>
        <v>2000</v>
      </c>
    </row>
    <row r="1533" spans="1:16" ht="14.5" customHeight="1" x14ac:dyDescent="0.35">
      <c r="A1533" s="2" t="s">
        <v>1404</v>
      </c>
      <c r="B1533" s="2" t="s">
        <v>1405</v>
      </c>
      <c r="C1533" s="2" t="s">
        <v>1771</v>
      </c>
      <c r="D1533" s="2"/>
      <c r="E1533" s="2"/>
      <c r="F1533" s="3">
        <v>4252</v>
      </c>
      <c r="G1533" s="3">
        <v>100</v>
      </c>
      <c r="H1533" s="2" t="s">
        <v>3134</v>
      </c>
      <c r="I1533" s="2" t="s">
        <v>3148</v>
      </c>
      <c r="J1533" s="2" t="s">
        <v>3157</v>
      </c>
      <c r="K1533" s="2" t="s">
        <v>3165</v>
      </c>
      <c r="L1533" s="2">
        <v>2011</v>
      </c>
      <c r="M1533" s="2" t="s">
        <v>3070</v>
      </c>
      <c r="N1533" s="2" t="s">
        <v>3119</v>
      </c>
      <c r="O1533" s="19" t="str">
        <f t="shared" si="49"/>
        <v>600</v>
      </c>
      <c r="P1533">
        <f t="shared" si="50"/>
        <v>4252</v>
      </c>
    </row>
    <row r="1534" spans="1:16" ht="14.5" customHeight="1" x14ac:dyDescent="0.35">
      <c r="A1534" s="2" t="s">
        <v>1772</v>
      </c>
      <c r="B1534" s="2" t="s">
        <v>1407</v>
      </c>
      <c r="C1534" s="2" t="s">
        <v>1773</v>
      </c>
      <c r="D1534" s="2"/>
      <c r="E1534" s="2"/>
      <c r="F1534" s="3">
        <v>59</v>
      </c>
      <c r="G1534" s="3">
        <v>100</v>
      </c>
      <c r="H1534" s="2" t="s">
        <v>3134</v>
      </c>
      <c r="I1534" s="2" t="s">
        <v>3148</v>
      </c>
      <c r="J1534" s="2" t="s">
        <v>3157</v>
      </c>
      <c r="K1534" s="2" t="s">
        <v>3165</v>
      </c>
      <c r="L1534" s="2">
        <v>2011</v>
      </c>
      <c r="M1534" s="2" t="s">
        <v>3059</v>
      </c>
      <c r="N1534" s="2" t="s">
        <v>3109</v>
      </c>
      <c r="O1534" s="19" t="str">
        <f t="shared" si="49"/>
        <v>400</v>
      </c>
      <c r="P1534">
        <f t="shared" si="50"/>
        <v>59</v>
      </c>
    </row>
    <row r="1535" spans="1:16" ht="14.5" customHeight="1" x14ac:dyDescent="0.35">
      <c r="A1535" s="2" t="s">
        <v>1409</v>
      </c>
      <c r="B1535" s="2" t="s">
        <v>1410</v>
      </c>
      <c r="C1535" s="2" t="s">
        <v>1774</v>
      </c>
      <c r="D1535" s="2"/>
      <c r="E1535" s="2"/>
      <c r="F1535" s="3">
        <v>25</v>
      </c>
      <c r="G1535" s="3">
        <v>100</v>
      </c>
      <c r="H1535" s="2" t="s">
        <v>3134</v>
      </c>
      <c r="I1535" s="2" t="s">
        <v>3148</v>
      </c>
      <c r="J1535" s="2" t="s">
        <v>3157</v>
      </c>
      <c r="K1535" s="2" t="s">
        <v>3165</v>
      </c>
      <c r="L1535" s="2">
        <v>2011</v>
      </c>
      <c r="M1535" s="2" t="s">
        <v>3059</v>
      </c>
      <c r="N1535" s="2" t="s">
        <v>3109</v>
      </c>
      <c r="O1535" s="19" t="str">
        <f t="shared" si="49"/>
        <v>400</v>
      </c>
      <c r="P1535">
        <f t="shared" si="50"/>
        <v>25</v>
      </c>
    </row>
    <row r="1536" spans="1:16" ht="14.5" customHeight="1" x14ac:dyDescent="0.35">
      <c r="A1536" s="2" t="s">
        <v>1412</v>
      </c>
      <c r="B1536" s="2" t="s">
        <v>1413</v>
      </c>
      <c r="C1536" s="2" t="s">
        <v>1775</v>
      </c>
      <c r="D1536" s="2"/>
      <c r="E1536" s="2"/>
      <c r="F1536" s="3">
        <v>5809</v>
      </c>
      <c r="G1536" s="3">
        <v>100</v>
      </c>
      <c r="H1536" s="2" t="s">
        <v>3134</v>
      </c>
      <c r="I1536" s="2" t="s">
        <v>3148</v>
      </c>
      <c r="J1536" s="2" t="s">
        <v>3157</v>
      </c>
      <c r="K1536" s="2" t="s">
        <v>3165</v>
      </c>
      <c r="L1536" s="2">
        <v>2011</v>
      </c>
      <c r="M1536" s="2" t="s">
        <v>3059</v>
      </c>
      <c r="N1536" s="2" t="s">
        <v>3109</v>
      </c>
      <c r="O1536" s="19" t="str">
        <f t="shared" si="49"/>
        <v>400</v>
      </c>
      <c r="P1536">
        <f t="shared" si="50"/>
        <v>5809</v>
      </c>
    </row>
    <row r="1537" spans="1:16" ht="14.5" customHeight="1" x14ac:dyDescent="0.35">
      <c r="A1537" s="2" t="s">
        <v>1776</v>
      </c>
      <c r="B1537" s="2" t="s">
        <v>1777</v>
      </c>
      <c r="C1537" s="2" t="s">
        <v>1778</v>
      </c>
      <c r="D1537" s="2"/>
      <c r="E1537" s="2"/>
      <c r="F1537" s="3">
        <v>65</v>
      </c>
      <c r="G1537" s="3">
        <v>100</v>
      </c>
      <c r="H1537" s="2" t="s">
        <v>3134</v>
      </c>
      <c r="I1537" s="2" t="s">
        <v>3148</v>
      </c>
      <c r="J1537" s="2" t="s">
        <v>3157</v>
      </c>
      <c r="K1537" s="2" t="s">
        <v>3165</v>
      </c>
      <c r="L1537" s="2">
        <v>2011</v>
      </c>
      <c r="M1537" s="2" t="s">
        <v>3059</v>
      </c>
      <c r="N1537" s="2" t="s">
        <v>3109</v>
      </c>
      <c r="O1537" s="19" t="str">
        <f t="shared" si="49"/>
        <v>400</v>
      </c>
      <c r="P1537">
        <f t="shared" si="50"/>
        <v>65</v>
      </c>
    </row>
    <row r="1538" spans="1:16" ht="14.5" customHeight="1" x14ac:dyDescent="0.35">
      <c r="A1538" s="2" t="s">
        <v>1779</v>
      </c>
      <c r="B1538" s="2" t="s">
        <v>1416</v>
      </c>
      <c r="C1538" s="2" t="s">
        <v>1780</v>
      </c>
      <c r="D1538" s="2"/>
      <c r="E1538" s="2"/>
      <c r="F1538" s="3">
        <v>165</v>
      </c>
      <c r="G1538" s="3">
        <v>100</v>
      </c>
      <c r="H1538" s="2" t="s">
        <v>3134</v>
      </c>
      <c r="I1538" s="2" t="s">
        <v>3148</v>
      </c>
      <c r="J1538" s="2" t="s">
        <v>3157</v>
      </c>
      <c r="K1538" s="2" t="s">
        <v>3165</v>
      </c>
      <c r="L1538" s="2">
        <v>2011</v>
      </c>
      <c r="M1538" s="2" t="s">
        <v>3059</v>
      </c>
      <c r="N1538" s="2" t="s">
        <v>3109</v>
      </c>
      <c r="O1538" s="19" t="str">
        <f t="shared" si="49"/>
        <v>400</v>
      </c>
      <c r="P1538">
        <f t="shared" si="50"/>
        <v>165</v>
      </c>
    </row>
    <row r="1539" spans="1:16" ht="14.5" customHeight="1" x14ac:dyDescent="0.35">
      <c r="A1539" s="2" t="s">
        <v>1781</v>
      </c>
      <c r="B1539" s="2" t="s">
        <v>1782</v>
      </c>
      <c r="C1539" s="2" t="s">
        <v>1783</v>
      </c>
      <c r="D1539" s="2"/>
      <c r="E1539" s="2"/>
      <c r="F1539" s="3">
        <v>100</v>
      </c>
      <c r="G1539" s="3">
        <v>100</v>
      </c>
      <c r="H1539" s="2" t="s">
        <v>3134</v>
      </c>
      <c r="I1539" s="2" t="s">
        <v>3148</v>
      </c>
      <c r="J1539" s="2" t="s">
        <v>3157</v>
      </c>
      <c r="K1539" s="2" t="s">
        <v>3165</v>
      </c>
      <c r="L1539" s="2">
        <v>2011</v>
      </c>
      <c r="M1539" s="2" t="s">
        <v>3059</v>
      </c>
      <c r="N1539" s="2" t="s">
        <v>3109</v>
      </c>
      <c r="O1539" s="19" t="str">
        <f t="shared" ref="O1539:O1602" si="51">LEFT(N1539,1) &amp; "00"</f>
        <v>400</v>
      </c>
      <c r="P1539">
        <f t="shared" si="50"/>
        <v>100</v>
      </c>
    </row>
    <row r="1540" spans="1:16" ht="14.5" customHeight="1" x14ac:dyDescent="0.35">
      <c r="A1540" s="2" t="s">
        <v>1784</v>
      </c>
      <c r="B1540" s="2" t="s">
        <v>1785</v>
      </c>
      <c r="C1540" s="2" t="s">
        <v>1786</v>
      </c>
      <c r="D1540" s="2"/>
      <c r="E1540" s="2"/>
      <c r="F1540" s="3">
        <v>50</v>
      </c>
      <c r="G1540" s="3">
        <v>100</v>
      </c>
      <c r="H1540" s="2" t="s">
        <v>3134</v>
      </c>
      <c r="I1540" s="2" t="s">
        <v>3148</v>
      </c>
      <c r="J1540" s="2" t="s">
        <v>3157</v>
      </c>
      <c r="K1540" s="2" t="s">
        <v>3165</v>
      </c>
      <c r="L1540" s="2">
        <v>2011</v>
      </c>
      <c r="M1540" s="2" t="s">
        <v>3059</v>
      </c>
      <c r="N1540" s="2" t="s">
        <v>3109</v>
      </c>
      <c r="O1540" s="19" t="str">
        <f t="shared" si="51"/>
        <v>400</v>
      </c>
      <c r="P1540">
        <f t="shared" si="50"/>
        <v>50</v>
      </c>
    </row>
    <row r="1541" spans="1:16" ht="14.5" customHeight="1" x14ac:dyDescent="0.35">
      <c r="A1541" s="2" t="s">
        <v>1366</v>
      </c>
      <c r="B1541" s="2" t="s">
        <v>1367</v>
      </c>
      <c r="C1541" s="2" t="s">
        <v>1787</v>
      </c>
      <c r="D1541" s="2"/>
      <c r="E1541" s="2"/>
      <c r="F1541" s="3">
        <v>3586</v>
      </c>
      <c r="G1541" s="3">
        <v>100</v>
      </c>
      <c r="H1541" s="2" t="s">
        <v>3134</v>
      </c>
      <c r="I1541" s="2" t="s">
        <v>3148</v>
      </c>
      <c r="J1541" s="2" t="s">
        <v>3157</v>
      </c>
      <c r="K1541" s="2" t="s">
        <v>3165</v>
      </c>
      <c r="L1541" s="2">
        <v>2011</v>
      </c>
      <c r="M1541" s="2" t="s">
        <v>3059</v>
      </c>
      <c r="N1541" s="2" t="s">
        <v>3109</v>
      </c>
      <c r="O1541" s="19" t="str">
        <f t="shared" si="51"/>
        <v>400</v>
      </c>
      <c r="P1541">
        <f t="shared" si="50"/>
        <v>3586</v>
      </c>
    </row>
    <row r="1542" spans="1:16" ht="14.5" customHeight="1" x14ac:dyDescent="0.35">
      <c r="A1542" s="2" t="s">
        <v>1788</v>
      </c>
      <c r="B1542" s="2" t="s">
        <v>1789</v>
      </c>
      <c r="C1542" s="2" t="s">
        <v>1790</v>
      </c>
      <c r="D1542" s="2"/>
      <c r="E1542" s="2"/>
      <c r="F1542" s="3">
        <v>50</v>
      </c>
      <c r="G1542" s="3">
        <v>100</v>
      </c>
      <c r="H1542" s="2" t="s">
        <v>3141</v>
      </c>
      <c r="I1542" s="2" t="s">
        <v>3155</v>
      </c>
      <c r="J1542" s="2" t="s">
        <v>3157</v>
      </c>
      <c r="K1542" s="2" t="s">
        <v>3165</v>
      </c>
      <c r="L1542" s="2">
        <v>2011</v>
      </c>
      <c r="M1542" s="2" t="s">
        <v>3059</v>
      </c>
      <c r="N1542" s="2" t="s">
        <v>3109</v>
      </c>
      <c r="O1542" s="19" t="str">
        <f t="shared" si="51"/>
        <v>400</v>
      </c>
      <c r="P1542">
        <f t="shared" si="50"/>
        <v>50</v>
      </c>
    </row>
    <row r="1543" spans="1:16" ht="14.5" customHeight="1" x14ac:dyDescent="0.35">
      <c r="A1543" s="2" t="s">
        <v>1791</v>
      </c>
      <c r="B1543" s="2" t="s">
        <v>1792</v>
      </c>
      <c r="C1543" s="2" t="s">
        <v>1793</v>
      </c>
      <c r="D1543" s="2"/>
      <c r="E1543" s="2"/>
      <c r="F1543" s="3">
        <v>300</v>
      </c>
      <c r="G1543" s="3">
        <v>100</v>
      </c>
      <c r="H1543" s="2" t="s">
        <v>3141</v>
      </c>
      <c r="I1543" s="2" t="s">
        <v>3155</v>
      </c>
      <c r="J1543" s="2" t="s">
        <v>3157</v>
      </c>
      <c r="K1543" s="2" t="s">
        <v>3165</v>
      </c>
      <c r="L1543" s="2">
        <v>2011</v>
      </c>
      <c r="M1543" s="2" t="s">
        <v>3059</v>
      </c>
      <c r="N1543" s="2" t="s">
        <v>3109</v>
      </c>
      <c r="O1543" s="19" t="str">
        <f t="shared" si="51"/>
        <v>400</v>
      </c>
      <c r="P1543">
        <f t="shared" si="50"/>
        <v>300</v>
      </c>
    </row>
    <row r="1544" spans="1:16" ht="14.5" customHeight="1" x14ac:dyDescent="0.35">
      <c r="A1544" s="2" t="s">
        <v>1794</v>
      </c>
      <c r="B1544" s="2" t="s">
        <v>1370</v>
      </c>
      <c r="C1544" s="2" t="s">
        <v>1795</v>
      </c>
      <c r="D1544" s="2"/>
      <c r="E1544" s="2"/>
      <c r="F1544" s="3">
        <v>40</v>
      </c>
      <c r="G1544" s="3">
        <v>100</v>
      </c>
      <c r="H1544" s="2" t="s">
        <v>3134</v>
      </c>
      <c r="I1544" s="2" t="s">
        <v>3148</v>
      </c>
      <c r="J1544" s="2" t="s">
        <v>3157</v>
      </c>
      <c r="K1544" s="2" t="s">
        <v>3165</v>
      </c>
      <c r="L1544" s="2">
        <v>2011</v>
      </c>
      <c r="M1544" s="2" t="s">
        <v>3059</v>
      </c>
      <c r="N1544" s="2" t="s">
        <v>3109</v>
      </c>
      <c r="O1544" s="19" t="str">
        <f t="shared" si="51"/>
        <v>400</v>
      </c>
      <c r="P1544">
        <f t="shared" si="50"/>
        <v>40</v>
      </c>
    </row>
    <row r="1545" spans="1:16" ht="14.5" customHeight="1" x14ac:dyDescent="0.35">
      <c r="A1545" s="2" t="s">
        <v>1372</v>
      </c>
      <c r="B1545" s="2" t="s">
        <v>1373</v>
      </c>
      <c r="C1545" s="2" t="s">
        <v>1796</v>
      </c>
      <c r="D1545" s="2"/>
      <c r="E1545" s="2"/>
      <c r="F1545" s="3">
        <v>40</v>
      </c>
      <c r="G1545" s="3">
        <v>100</v>
      </c>
      <c r="H1545" s="2" t="s">
        <v>3134</v>
      </c>
      <c r="I1545" s="2" t="s">
        <v>3148</v>
      </c>
      <c r="J1545" s="2" t="s">
        <v>3157</v>
      </c>
      <c r="K1545" s="2" t="s">
        <v>3165</v>
      </c>
      <c r="L1545" s="2">
        <v>2011</v>
      </c>
      <c r="M1545" s="2" t="s">
        <v>3059</v>
      </c>
      <c r="N1545" s="2" t="s">
        <v>3109</v>
      </c>
      <c r="O1545" s="19" t="str">
        <f t="shared" si="51"/>
        <v>400</v>
      </c>
      <c r="P1545">
        <f t="shared" si="50"/>
        <v>40</v>
      </c>
    </row>
    <row r="1546" spans="1:16" ht="14.5" customHeight="1" x14ac:dyDescent="0.35">
      <c r="A1546" s="2" t="s">
        <v>1375</v>
      </c>
      <c r="B1546" s="2" t="s">
        <v>1376</v>
      </c>
      <c r="C1546" s="2" t="s">
        <v>1797</v>
      </c>
      <c r="D1546" s="2"/>
      <c r="E1546" s="2"/>
      <c r="F1546" s="3">
        <v>1431</v>
      </c>
      <c r="G1546" s="3">
        <v>100</v>
      </c>
      <c r="H1546" s="2" t="s">
        <v>3134</v>
      </c>
      <c r="I1546" s="2" t="s">
        <v>3148</v>
      </c>
      <c r="J1546" s="2" t="s">
        <v>3157</v>
      </c>
      <c r="K1546" s="2" t="s">
        <v>3165</v>
      </c>
      <c r="L1546" s="2">
        <v>2011</v>
      </c>
      <c r="M1546" s="2" t="s">
        <v>3059</v>
      </c>
      <c r="N1546" s="2" t="s">
        <v>3109</v>
      </c>
      <c r="O1546" s="19" t="str">
        <f t="shared" si="51"/>
        <v>400</v>
      </c>
      <c r="P1546">
        <f t="shared" si="50"/>
        <v>1431</v>
      </c>
    </row>
    <row r="1547" spans="1:16" ht="14.5" customHeight="1" x14ac:dyDescent="0.35">
      <c r="A1547" s="2" t="s">
        <v>34</v>
      </c>
      <c r="B1547" s="2" t="s">
        <v>35</v>
      </c>
      <c r="C1547" s="2" t="s">
        <v>1798</v>
      </c>
      <c r="D1547" s="2"/>
      <c r="E1547" s="2"/>
      <c r="F1547" s="3">
        <v>873</v>
      </c>
      <c r="G1547" s="3">
        <v>100</v>
      </c>
      <c r="H1547" s="2" t="s">
        <v>3141</v>
      </c>
      <c r="I1547" s="2" t="s">
        <v>3155</v>
      </c>
      <c r="J1547" s="2" t="s">
        <v>3157</v>
      </c>
      <c r="K1547" s="2" t="s">
        <v>3165</v>
      </c>
      <c r="L1547" s="2">
        <v>2011</v>
      </c>
      <c r="M1547" s="2" t="s">
        <v>3059</v>
      </c>
      <c r="N1547" s="2" t="s">
        <v>3109</v>
      </c>
      <c r="O1547" s="19" t="str">
        <f t="shared" si="51"/>
        <v>400</v>
      </c>
      <c r="P1547">
        <f t="shared" si="50"/>
        <v>873</v>
      </c>
    </row>
    <row r="1548" spans="1:16" ht="14.5" customHeight="1" x14ac:dyDescent="0.35">
      <c r="A1548" s="2" t="s">
        <v>7</v>
      </c>
      <c r="B1548" s="2" t="s">
        <v>8</v>
      </c>
      <c r="C1548" s="2" t="s">
        <v>1799</v>
      </c>
      <c r="D1548" s="2"/>
      <c r="E1548" s="2"/>
      <c r="F1548" s="3">
        <v>3814</v>
      </c>
      <c r="G1548" s="3">
        <v>100</v>
      </c>
      <c r="H1548" s="2" t="s">
        <v>3134</v>
      </c>
      <c r="I1548" s="2" t="s">
        <v>3148</v>
      </c>
      <c r="J1548" s="2" t="s">
        <v>3157</v>
      </c>
      <c r="K1548" s="2" t="s">
        <v>3165</v>
      </c>
      <c r="L1548" s="2">
        <v>2011</v>
      </c>
      <c r="M1548" s="2" t="s">
        <v>3059</v>
      </c>
      <c r="N1548" s="2" t="s">
        <v>3109</v>
      </c>
      <c r="O1548" s="19" t="str">
        <f t="shared" si="51"/>
        <v>400</v>
      </c>
      <c r="P1548">
        <f t="shared" si="50"/>
        <v>3814</v>
      </c>
    </row>
    <row r="1549" spans="1:16" ht="14.5" customHeight="1" x14ac:dyDescent="0.35">
      <c r="A1549" s="2" t="s">
        <v>34</v>
      </c>
      <c r="B1549" s="2" t="s">
        <v>35</v>
      </c>
      <c r="C1549" s="2" t="s">
        <v>1802</v>
      </c>
      <c r="D1549" s="2"/>
      <c r="E1549" s="2"/>
      <c r="F1549" s="3">
        <v>1345</v>
      </c>
      <c r="G1549" s="3">
        <v>100</v>
      </c>
      <c r="H1549" s="2" t="s">
        <v>3141</v>
      </c>
      <c r="I1549" s="2" t="s">
        <v>3155</v>
      </c>
      <c r="J1549" s="2" t="s">
        <v>3157</v>
      </c>
      <c r="K1549" s="2" t="s">
        <v>3165</v>
      </c>
      <c r="L1549" s="2">
        <v>2011</v>
      </c>
      <c r="M1549" s="2" t="s">
        <v>3059</v>
      </c>
      <c r="N1549" s="2" t="s">
        <v>3109</v>
      </c>
      <c r="O1549" s="19" t="str">
        <f t="shared" si="51"/>
        <v>400</v>
      </c>
      <c r="P1549">
        <f t="shared" si="50"/>
        <v>1345</v>
      </c>
    </row>
    <row r="1550" spans="1:16" ht="14.5" customHeight="1" x14ac:dyDescent="0.35">
      <c r="A1550" s="2" t="s">
        <v>7</v>
      </c>
      <c r="B1550" s="2" t="s">
        <v>8</v>
      </c>
      <c r="C1550" s="2" t="s">
        <v>1803</v>
      </c>
      <c r="D1550" s="2"/>
      <c r="E1550" s="2"/>
      <c r="F1550" s="3">
        <v>1935</v>
      </c>
      <c r="G1550" s="3">
        <v>100</v>
      </c>
      <c r="H1550" s="2" t="s">
        <v>3141</v>
      </c>
      <c r="I1550" s="2" t="s">
        <v>3155</v>
      </c>
      <c r="J1550" s="2" t="s">
        <v>3157</v>
      </c>
      <c r="K1550" s="2" t="s">
        <v>3165</v>
      </c>
      <c r="L1550" s="2">
        <v>2011</v>
      </c>
      <c r="M1550" s="2" t="s">
        <v>3059</v>
      </c>
      <c r="N1550" s="2" t="s">
        <v>3109</v>
      </c>
      <c r="O1550" s="19" t="str">
        <f t="shared" si="51"/>
        <v>400</v>
      </c>
      <c r="P1550">
        <f t="shared" si="50"/>
        <v>1935</v>
      </c>
    </row>
    <row r="1551" spans="1:16" ht="14.5" customHeight="1" x14ac:dyDescent="0.35">
      <c r="A1551" s="2" t="s">
        <v>25</v>
      </c>
      <c r="B1551" s="2" t="s">
        <v>26</v>
      </c>
      <c r="C1551" s="2" t="s">
        <v>1804</v>
      </c>
      <c r="D1551" s="2"/>
      <c r="E1551" s="2"/>
      <c r="F1551" s="3">
        <v>1426</v>
      </c>
      <c r="G1551" s="3">
        <v>100</v>
      </c>
      <c r="H1551" s="2" t="s">
        <v>3141</v>
      </c>
      <c r="I1551" s="2" t="s">
        <v>3155</v>
      </c>
      <c r="J1551" s="2" t="s">
        <v>3157</v>
      </c>
      <c r="K1551" s="2" t="s">
        <v>3165</v>
      </c>
      <c r="L1551" s="2">
        <v>2011</v>
      </c>
      <c r="M1551" s="2" t="s">
        <v>3059</v>
      </c>
      <c r="N1551" s="2" t="s">
        <v>3109</v>
      </c>
      <c r="O1551" s="19" t="str">
        <f t="shared" si="51"/>
        <v>400</v>
      </c>
      <c r="P1551">
        <f t="shared" si="50"/>
        <v>1426</v>
      </c>
    </row>
    <row r="1552" spans="1:16" ht="14.5" customHeight="1" x14ac:dyDescent="0.35">
      <c r="A1552" s="2" t="s">
        <v>31</v>
      </c>
      <c r="B1552" s="2" t="s">
        <v>1381</v>
      </c>
      <c r="C1552" s="2" t="s">
        <v>1805</v>
      </c>
      <c r="D1552" s="2"/>
      <c r="E1552" s="2"/>
      <c r="F1552" s="3">
        <v>863</v>
      </c>
      <c r="G1552" s="3">
        <v>100</v>
      </c>
      <c r="H1552" s="2" t="s">
        <v>3141</v>
      </c>
      <c r="I1552" s="2" t="s">
        <v>3155</v>
      </c>
      <c r="J1552" s="2" t="s">
        <v>3157</v>
      </c>
      <c r="K1552" s="2" t="s">
        <v>3165</v>
      </c>
      <c r="L1552" s="2">
        <v>2011</v>
      </c>
      <c r="M1552" s="2" t="s">
        <v>3059</v>
      </c>
      <c r="N1552" s="2" t="s">
        <v>3109</v>
      </c>
      <c r="O1552" s="19" t="str">
        <f t="shared" si="51"/>
        <v>400</v>
      </c>
      <c r="P1552">
        <f t="shared" si="50"/>
        <v>863</v>
      </c>
    </row>
    <row r="1553" spans="1:16" ht="14.5" customHeight="1" x14ac:dyDescent="0.35">
      <c r="A1553" s="2" t="s">
        <v>25</v>
      </c>
      <c r="B1553" s="2" t="s">
        <v>26</v>
      </c>
      <c r="C1553" s="2" t="s">
        <v>1806</v>
      </c>
      <c r="D1553" s="2"/>
      <c r="E1553" s="2"/>
      <c r="F1553" s="3">
        <v>1056</v>
      </c>
      <c r="G1553" s="3">
        <v>100</v>
      </c>
      <c r="H1553" s="2" t="s">
        <v>3141</v>
      </c>
      <c r="I1553" s="2" t="s">
        <v>3155</v>
      </c>
      <c r="J1553" s="2" t="s">
        <v>3157</v>
      </c>
      <c r="K1553" s="2" t="s">
        <v>3165</v>
      </c>
      <c r="L1553" s="2">
        <v>2011</v>
      </c>
      <c r="M1553" s="2" t="s">
        <v>3059</v>
      </c>
      <c r="N1553" s="2" t="s">
        <v>3109</v>
      </c>
      <c r="O1553" s="19" t="str">
        <f t="shared" si="51"/>
        <v>400</v>
      </c>
      <c r="P1553">
        <f t="shared" si="50"/>
        <v>1056</v>
      </c>
    </row>
    <row r="1554" spans="1:16" ht="14.5" customHeight="1" x14ac:dyDescent="0.35">
      <c r="A1554" s="2" t="s">
        <v>1807</v>
      </c>
      <c r="B1554" s="2" t="s">
        <v>1808</v>
      </c>
      <c r="C1554" s="2" t="s">
        <v>1809</v>
      </c>
      <c r="D1554" s="2"/>
      <c r="E1554" s="2"/>
      <c r="F1554" s="3">
        <v>1370</v>
      </c>
      <c r="G1554" s="3">
        <v>100</v>
      </c>
      <c r="H1554" s="2" t="s">
        <v>3141</v>
      </c>
      <c r="I1554" s="2" t="s">
        <v>3155</v>
      </c>
      <c r="J1554" s="2" t="s">
        <v>3157</v>
      </c>
      <c r="K1554" s="2" t="s">
        <v>3165</v>
      </c>
      <c r="L1554" s="2">
        <v>2011</v>
      </c>
      <c r="M1554" s="2" t="s">
        <v>3059</v>
      </c>
      <c r="N1554" s="2" t="s">
        <v>3109</v>
      </c>
      <c r="O1554" s="19" t="str">
        <f t="shared" si="51"/>
        <v>400</v>
      </c>
      <c r="P1554">
        <f t="shared" si="50"/>
        <v>1370</v>
      </c>
    </row>
    <row r="1555" spans="1:16" ht="14.5" customHeight="1" x14ac:dyDescent="0.35">
      <c r="A1555" s="2" t="s">
        <v>1810</v>
      </c>
      <c r="B1555" s="2" t="s">
        <v>1811</v>
      </c>
      <c r="C1555" s="2" t="s">
        <v>1812</v>
      </c>
      <c r="D1555" s="2"/>
      <c r="E1555" s="2"/>
      <c r="F1555" s="3">
        <v>18</v>
      </c>
      <c r="G1555" s="3">
        <v>100</v>
      </c>
      <c r="H1555" s="2" t="s">
        <v>3141</v>
      </c>
      <c r="I1555" s="2" t="s">
        <v>3155</v>
      </c>
      <c r="J1555" s="2" t="s">
        <v>3157</v>
      </c>
      <c r="K1555" s="2" t="s">
        <v>3165</v>
      </c>
      <c r="L1555" s="2">
        <v>2011</v>
      </c>
      <c r="M1555" s="2" t="s">
        <v>3054</v>
      </c>
      <c r="N1555" s="2" t="s">
        <v>3104</v>
      </c>
      <c r="O1555" s="19" t="str">
        <f t="shared" si="51"/>
        <v>300</v>
      </c>
      <c r="P1555">
        <f t="shared" si="50"/>
        <v>18</v>
      </c>
    </row>
    <row r="1556" spans="1:16" ht="14.5" customHeight="1" x14ac:dyDescent="0.35">
      <c r="A1556" s="2" t="s">
        <v>1813</v>
      </c>
      <c r="B1556" s="2" t="s">
        <v>1814</v>
      </c>
      <c r="C1556" s="2" t="s">
        <v>1815</v>
      </c>
      <c r="D1556" s="2"/>
      <c r="E1556" s="2"/>
      <c r="F1556" s="3">
        <v>56</v>
      </c>
      <c r="G1556" s="3">
        <v>100</v>
      </c>
      <c r="H1556" s="2" t="s">
        <v>3141</v>
      </c>
      <c r="I1556" s="2" t="s">
        <v>3155</v>
      </c>
      <c r="J1556" s="2" t="s">
        <v>3157</v>
      </c>
      <c r="K1556" s="2" t="s">
        <v>3165</v>
      </c>
      <c r="L1556" s="2">
        <v>2011</v>
      </c>
      <c r="M1556" s="2" t="s">
        <v>3054</v>
      </c>
      <c r="N1556" s="2" t="s">
        <v>3104</v>
      </c>
      <c r="O1556" s="19" t="str">
        <f t="shared" si="51"/>
        <v>300</v>
      </c>
      <c r="P1556">
        <f t="shared" si="50"/>
        <v>56</v>
      </c>
    </row>
    <row r="1557" spans="1:16" ht="14.5" customHeight="1" x14ac:dyDescent="0.35">
      <c r="A1557" s="2" t="s">
        <v>1816</v>
      </c>
      <c r="B1557" s="2" t="s">
        <v>1817</v>
      </c>
      <c r="C1557" s="2" t="s">
        <v>1818</v>
      </c>
      <c r="D1557" s="2"/>
      <c r="E1557" s="2"/>
      <c r="F1557" s="3">
        <v>2</v>
      </c>
      <c r="G1557" s="3">
        <v>100</v>
      </c>
      <c r="H1557" s="2" t="s">
        <v>3141</v>
      </c>
      <c r="I1557" s="2" t="s">
        <v>3155</v>
      </c>
      <c r="J1557" s="2" t="s">
        <v>3157</v>
      </c>
      <c r="K1557" s="2" t="s">
        <v>3165</v>
      </c>
      <c r="L1557" s="2">
        <v>2011</v>
      </c>
      <c r="M1557" s="2" t="s">
        <v>3052</v>
      </c>
      <c r="N1557" s="2" t="s">
        <v>3102</v>
      </c>
      <c r="O1557" s="19" t="str">
        <f t="shared" si="51"/>
        <v>300</v>
      </c>
      <c r="P1557">
        <f t="shared" si="50"/>
        <v>2</v>
      </c>
    </row>
    <row r="1558" spans="1:16" ht="14.5" customHeight="1" x14ac:dyDescent="0.35">
      <c r="A1558" s="2" t="s">
        <v>1819</v>
      </c>
      <c r="B1558" s="2" t="s">
        <v>1384</v>
      </c>
      <c r="C1558" s="2" t="s">
        <v>1820</v>
      </c>
      <c r="D1558" s="2"/>
      <c r="E1558" s="2"/>
      <c r="F1558" s="3">
        <v>213</v>
      </c>
      <c r="G1558" s="3">
        <v>100</v>
      </c>
      <c r="H1558" s="2" t="s">
        <v>3141</v>
      </c>
      <c r="I1558" s="2" t="s">
        <v>3155</v>
      </c>
      <c r="J1558" s="2" t="s">
        <v>3157</v>
      </c>
      <c r="K1558" s="2" t="s">
        <v>3165</v>
      </c>
      <c r="L1558" s="2">
        <v>2011</v>
      </c>
      <c r="M1558" s="2" t="s">
        <v>3051</v>
      </c>
      <c r="N1558" s="2" t="s">
        <v>3101</v>
      </c>
      <c r="O1558" s="19" t="str">
        <f t="shared" si="51"/>
        <v>300</v>
      </c>
      <c r="P1558">
        <f t="shared" si="50"/>
        <v>213</v>
      </c>
    </row>
    <row r="1559" spans="1:16" ht="14.5" customHeight="1" x14ac:dyDescent="0.35">
      <c r="A1559" s="2" t="s">
        <v>1821</v>
      </c>
      <c r="B1559" s="2" t="s">
        <v>1387</v>
      </c>
      <c r="C1559" s="2" t="s">
        <v>1822</v>
      </c>
      <c r="D1559" s="2"/>
      <c r="E1559" s="2"/>
      <c r="F1559" s="3">
        <v>75</v>
      </c>
      <c r="G1559" s="3">
        <v>100</v>
      </c>
      <c r="H1559" s="2" t="s">
        <v>3141</v>
      </c>
      <c r="I1559" s="2" t="s">
        <v>3155</v>
      </c>
      <c r="J1559" s="2" t="s">
        <v>3157</v>
      </c>
      <c r="K1559" s="2" t="s">
        <v>3165</v>
      </c>
      <c r="L1559" s="2">
        <v>2011</v>
      </c>
      <c r="M1559" s="2" t="s">
        <v>3051</v>
      </c>
      <c r="N1559" s="2" t="s">
        <v>3101</v>
      </c>
      <c r="O1559" s="19" t="str">
        <f t="shared" si="51"/>
        <v>300</v>
      </c>
      <c r="P1559">
        <f t="shared" si="50"/>
        <v>75</v>
      </c>
    </row>
    <row r="1560" spans="1:16" ht="14.5" customHeight="1" x14ac:dyDescent="0.35">
      <c r="A1560" s="2" t="s">
        <v>1823</v>
      </c>
      <c r="B1560" s="2" t="s">
        <v>1393</v>
      </c>
      <c r="C1560" s="2" t="s">
        <v>1824</v>
      </c>
      <c r="D1560" s="2"/>
      <c r="E1560" s="2"/>
      <c r="F1560" s="3">
        <v>36</v>
      </c>
      <c r="G1560" s="3">
        <v>100</v>
      </c>
      <c r="H1560" s="2" t="s">
        <v>3141</v>
      </c>
      <c r="I1560" s="2" t="s">
        <v>3155</v>
      </c>
      <c r="J1560" s="2" t="s">
        <v>3157</v>
      </c>
      <c r="K1560" s="2" t="s">
        <v>3165</v>
      </c>
      <c r="L1560" s="2">
        <v>2011</v>
      </c>
      <c r="M1560" s="2" t="s">
        <v>3051</v>
      </c>
      <c r="N1560" s="2" t="s">
        <v>3101</v>
      </c>
      <c r="O1560" s="19" t="str">
        <f t="shared" si="51"/>
        <v>300</v>
      </c>
      <c r="P1560">
        <f t="shared" si="50"/>
        <v>36</v>
      </c>
    </row>
    <row r="1561" spans="1:16" ht="14.5" customHeight="1" x14ac:dyDescent="0.35">
      <c r="A1561" s="2" t="s">
        <v>1825</v>
      </c>
      <c r="B1561" s="2" t="s">
        <v>1393</v>
      </c>
      <c r="C1561" s="2" t="s">
        <v>1826</v>
      </c>
      <c r="D1561" s="2"/>
      <c r="E1561" s="2"/>
      <c r="F1561" s="3">
        <v>110</v>
      </c>
      <c r="G1561" s="3">
        <v>100</v>
      </c>
      <c r="H1561" s="2" t="s">
        <v>3141</v>
      </c>
      <c r="I1561" s="2" t="s">
        <v>3155</v>
      </c>
      <c r="J1561" s="2" t="s">
        <v>3157</v>
      </c>
      <c r="K1561" s="2" t="s">
        <v>3165</v>
      </c>
      <c r="L1561" s="2">
        <v>2011</v>
      </c>
      <c r="M1561" s="2" t="s">
        <v>3051</v>
      </c>
      <c r="N1561" s="2" t="s">
        <v>3101</v>
      </c>
      <c r="O1561" s="19" t="str">
        <f t="shared" si="51"/>
        <v>300</v>
      </c>
      <c r="P1561">
        <f t="shared" si="50"/>
        <v>110</v>
      </c>
    </row>
    <row r="1562" spans="1:16" ht="14.5" customHeight="1" x14ac:dyDescent="0.35">
      <c r="A1562" s="2" t="s">
        <v>1827</v>
      </c>
      <c r="B1562" s="2" t="s">
        <v>1396</v>
      </c>
      <c r="C1562" s="2" t="s">
        <v>1828</v>
      </c>
      <c r="D1562" s="2"/>
      <c r="E1562" s="2"/>
      <c r="F1562" s="3">
        <v>119</v>
      </c>
      <c r="G1562" s="3">
        <v>100</v>
      </c>
      <c r="H1562" s="2" t="s">
        <v>3141</v>
      </c>
      <c r="I1562" s="2" t="s">
        <v>3155</v>
      </c>
      <c r="J1562" s="2" t="s">
        <v>3157</v>
      </c>
      <c r="K1562" s="2" t="s">
        <v>3165</v>
      </c>
      <c r="L1562" s="2">
        <v>2011</v>
      </c>
      <c r="M1562" s="2" t="s">
        <v>3054</v>
      </c>
      <c r="N1562" s="2" t="s">
        <v>3104</v>
      </c>
      <c r="O1562" s="19" t="str">
        <f t="shared" si="51"/>
        <v>300</v>
      </c>
      <c r="P1562">
        <f t="shared" si="50"/>
        <v>119</v>
      </c>
    </row>
    <row r="1563" spans="1:16" ht="14.5" customHeight="1" x14ac:dyDescent="0.35">
      <c r="A1563" s="2" t="s">
        <v>1829</v>
      </c>
      <c r="B1563" s="2" t="s">
        <v>1399</v>
      </c>
      <c r="C1563" s="2" t="s">
        <v>1830</v>
      </c>
      <c r="D1563" s="2"/>
      <c r="E1563" s="2"/>
      <c r="F1563" s="3">
        <v>121</v>
      </c>
      <c r="G1563" s="3">
        <v>100</v>
      </c>
      <c r="H1563" s="2" t="s">
        <v>3141</v>
      </c>
      <c r="I1563" s="2" t="s">
        <v>3155</v>
      </c>
      <c r="J1563" s="2" t="s">
        <v>3157</v>
      </c>
      <c r="K1563" s="2" t="s">
        <v>3165</v>
      </c>
      <c r="L1563" s="2">
        <v>2011</v>
      </c>
      <c r="M1563" s="2" t="s">
        <v>3054</v>
      </c>
      <c r="N1563" s="2" t="s">
        <v>3104</v>
      </c>
      <c r="O1563" s="19" t="str">
        <f t="shared" si="51"/>
        <v>300</v>
      </c>
      <c r="P1563">
        <f t="shared" si="50"/>
        <v>121</v>
      </c>
    </row>
    <row r="1564" spans="1:16" ht="14.5" customHeight="1" x14ac:dyDescent="0.35">
      <c r="A1564" s="2" t="s">
        <v>157</v>
      </c>
      <c r="B1564" s="2" t="s">
        <v>157</v>
      </c>
      <c r="C1564" s="2" t="s">
        <v>172</v>
      </c>
      <c r="D1564" s="2"/>
      <c r="E1564" s="2"/>
      <c r="F1564" s="3">
        <v>85</v>
      </c>
      <c r="G1564" s="3">
        <v>25</v>
      </c>
      <c r="H1564" s="2" t="s">
        <v>3138</v>
      </c>
      <c r="I1564" s="2" t="s">
        <v>3152</v>
      </c>
      <c r="J1564" s="2" t="s">
        <v>3158</v>
      </c>
      <c r="K1564" s="2" t="s">
        <v>3166</v>
      </c>
      <c r="L1564" s="2">
        <v>2011</v>
      </c>
      <c r="M1564" s="2" t="s">
        <v>3058</v>
      </c>
      <c r="N1564" s="2" t="s">
        <v>3108</v>
      </c>
      <c r="O1564" s="19" t="str">
        <f t="shared" si="51"/>
        <v>300</v>
      </c>
      <c r="P1564">
        <f t="shared" si="50"/>
        <v>21.25</v>
      </c>
    </row>
    <row r="1565" spans="1:16" ht="14.5" customHeight="1" x14ac:dyDescent="0.35">
      <c r="A1565" s="2" t="s">
        <v>157</v>
      </c>
      <c r="B1565" s="2" t="s">
        <v>157</v>
      </c>
      <c r="C1565" s="2" t="s">
        <v>169</v>
      </c>
      <c r="D1565" s="2"/>
      <c r="E1565" s="2"/>
      <c r="F1565" s="3">
        <v>13</v>
      </c>
      <c r="G1565" s="3">
        <v>25</v>
      </c>
      <c r="H1565" s="2" t="s">
        <v>3138</v>
      </c>
      <c r="I1565" s="2" t="s">
        <v>3152</v>
      </c>
      <c r="J1565" s="2" t="s">
        <v>3158</v>
      </c>
      <c r="K1565" s="2" t="s">
        <v>3166</v>
      </c>
      <c r="L1565" s="2">
        <v>2011</v>
      </c>
      <c r="M1565" s="2" t="s">
        <v>3058</v>
      </c>
      <c r="N1565" s="2" t="s">
        <v>3108</v>
      </c>
      <c r="O1565" s="19" t="str">
        <f t="shared" si="51"/>
        <v>300</v>
      </c>
      <c r="P1565">
        <f t="shared" si="50"/>
        <v>3.25</v>
      </c>
    </row>
    <row r="1566" spans="1:16" ht="14.5" customHeight="1" x14ac:dyDescent="0.35">
      <c r="A1566" s="2" t="s">
        <v>157</v>
      </c>
      <c r="B1566" s="2" t="s">
        <v>157</v>
      </c>
      <c r="C1566" s="2" t="s">
        <v>158</v>
      </c>
      <c r="D1566" s="2"/>
      <c r="E1566" s="2"/>
      <c r="F1566" s="3">
        <v>79</v>
      </c>
      <c r="G1566" s="3">
        <v>25</v>
      </c>
      <c r="H1566" s="2" t="s">
        <v>3138</v>
      </c>
      <c r="I1566" s="2" t="s">
        <v>3152</v>
      </c>
      <c r="J1566" s="2" t="s">
        <v>3158</v>
      </c>
      <c r="K1566" s="2" t="s">
        <v>3166</v>
      </c>
      <c r="L1566" s="2">
        <v>2011</v>
      </c>
      <c r="M1566" s="2" t="s">
        <v>3058</v>
      </c>
      <c r="N1566" s="2" t="s">
        <v>3108</v>
      </c>
      <c r="O1566" s="19" t="str">
        <f t="shared" si="51"/>
        <v>300</v>
      </c>
      <c r="P1566">
        <f t="shared" si="50"/>
        <v>19.75</v>
      </c>
    </row>
    <row r="1567" spans="1:16" ht="14.5" customHeight="1" x14ac:dyDescent="0.35">
      <c r="A1567" s="2" t="s">
        <v>157</v>
      </c>
      <c r="B1567" s="2" t="s">
        <v>157</v>
      </c>
      <c r="C1567" s="2" t="s">
        <v>184</v>
      </c>
      <c r="D1567" s="2"/>
      <c r="E1567" s="2"/>
      <c r="F1567" s="3">
        <v>3257</v>
      </c>
      <c r="G1567" s="3">
        <v>22</v>
      </c>
      <c r="H1567" s="2" t="s">
        <v>3138</v>
      </c>
      <c r="I1567" s="2" t="s">
        <v>3152</v>
      </c>
      <c r="J1567" s="2" t="s">
        <v>3158</v>
      </c>
      <c r="K1567" s="2" t="s">
        <v>3166</v>
      </c>
      <c r="L1567" s="2">
        <v>2011</v>
      </c>
      <c r="M1567" s="2" t="s">
        <v>3058</v>
      </c>
      <c r="N1567" s="2" t="s">
        <v>3108</v>
      </c>
      <c r="O1567" s="19" t="str">
        <f t="shared" si="51"/>
        <v>300</v>
      </c>
      <c r="P1567">
        <f t="shared" si="50"/>
        <v>716.54</v>
      </c>
    </row>
    <row r="1568" spans="1:16" ht="14.5" customHeight="1" x14ac:dyDescent="0.35">
      <c r="A1568" s="2" t="s">
        <v>170</v>
      </c>
      <c r="B1568" s="2" t="s">
        <v>170</v>
      </c>
      <c r="C1568" s="2" t="s">
        <v>178</v>
      </c>
      <c r="D1568" s="2"/>
      <c r="E1568" s="2"/>
      <c r="F1568" s="3">
        <v>1421</v>
      </c>
      <c r="G1568" s="3">
        <v>25</v>
      </c>
      <c r="H1568" s="2" t="s">
        <v>3138</v>
      </c>
      <c r="I1568" s="2" t="s">
        <v>3152</v>
      </c>
      <c r="J1568" s="2" t="s">
        <v>3158</v>
      </c>
      <c r="K1568" s="2" t="s">
        <v>3166</v>
      </c>
      <c r="L1568" s="2">
        <v>2011</v>
      </c>
      <c r="M1568" s="2" t="s">
        <v>3058</v>
      </c>
      <c r="N1568" s="2" t="s">
        <v>3108</v>
      </c>
      <c r="O1568" s="19" t="str">
        <f t="shared" si="51"/>
        <v>300</v>
      </c>
      <c r="P1568">
        <f t="shared" si="50"/>
        <v>355.25</v>
      </c>
    </row>
    <row r="1569" spans="1:16" ht="14.5" customHeight="1" x14ac:dyDescent="0.35">
      <c r="A1569" s="2" t="s">
        <v>155</v>
      </c>
      <c r="B1569" s="2" t="s">
        <v>155</v>
      </c>
      <c r="C1569" s="2" t="s">
        <v>156</v>
      </c>
      <c r="D1569" s="2"/>
      <c r="E1569" s="2"/>
      <c r="F1569" s="3">
        <v>44</v>
      </c>
      <c r="G1569" s="3">
        <v>50</v>
      </c>
      <c r="H1569" s="2" t="s">
        <v>3138</v>
      </c>
      <c r="I1569" s="2" t="s">
        <v>3152</v>
      </c>
      <c r="J1569" s="2" t="s">
        <v>3158</v>
      </c>
      <c r="K1569" s="2" t="s">
        <v>3166</v>
      </c>
      <c r="L1569" s="2">
        <v>2011</v>
      </c>
      <c r="M1569" s="2" t="s">
        <v>3058</v>
      </c>
      <c r="N1569" s="2" t="s">
        <v>3108</v>
      </c>
      <c r="O1569" s="19" t="str">
        <f t="shared" si="51"/>
        <v>300</v>
      </c>
      <c r="P1569">
        <f t="shared" si="50"/>
        <v>22</v>
      </c>
    </row>
    <row r="1570" spans="1:16" ht="14.5" customHeight="1" x14ac:dyDescent="0.35">
      <c r="A1570" s="2" t="s">
        <v>161</v>
      </c>
      <c r="B1570" s="2" t="s">
        <v>161</v>
      </c>
      <c r="C1570" s="2" t="s">
        <v>162</v>
      </c>
      <c r="D1570" s="2"/>
      <c r="E1570" s="2"/>
      <c r="F1570" s="3">
        <v>25</v>
      </c>
      <c r="G1570" s="3">
        <v>100</v>
      </c>
      <c r="H1570" s="2" t="s">
        <v>3138</v>
      </c>
      <c r="I1570" s="2" t="s">
        <v>3152</v>
      </c>
      <c r="J1570" s="2" t="s">
        <v>3158</v>
      </c>
      <c r="K1570" s="2" t="s">
        <v>3166</v>
      </c>
      <c r="L1570" s="2">
        <v>2011</v>
      </c>
      <c r="M1570" s="2" t="s">
        <v>3058</v>
      </c>
      <c r="N1570" s="2" t="s">
        <v>3108</v>
      </c>
      <c r="O1570" s="19" t="str">
        <f t="shared" si="51"/>
        <v>300</v>
      </c>
      <c r="P1570">
        <f t="shared" si="50"/>
        <v>25</v>
      </c>
    </row>
    <row r="1571" spans="1:16" ht="14.5" customHeight="1" x14ac:dyDescent="0.35">
      <c r="A1571" s="2" t="s">
        <v>175</v>
      </c>
      <c r="B1571" s="2" t="s">
        <v>175</v>
      </c>
      <c r="C1571" s="2" t="s">
        <v>176</v>
      </c>
      <c r="D1571" s="2"/>
      <c r="E1571" s="2"/>
      <c r="F1571" s="3">
        <v>150</v>
      </c>
      <c r="G1571" s="3">
        <v>1</v>
      </c>
      <c r="H1571" s="2" t="s">
        <v>3138</v>
      </c>
      <c r="I1571" s="2" t="s">
        <v>3152</v>
      </c>
      <c r="J1571" s="2" t="s">
        <v>3158</v>
      </c>
      <c r="K1571" s="2" t="s">
        <v>3166</v>
      </c>
      <c r="L1571" s="2">
        <v>2011</v>
      </c>
      <c r="M1571" s="2" t="s">
        <v>3058</v>
      </c>
      <c r="N1571" s="2" t="s">
        <v>3108</v>
      </c>
      <c r="O1571" s="19" t="str">
        <f t="shared" si="51"/>
        <v>300</v>
      </c>
      <c r="P1571">
        <f t="shared" si="50"/>
        <v>1.5</v>
      </c>
    </row>
    <row r="1572" spans="1:16" ht="14.5" customHeight="1" x14ac:dyDescent="0.35">
      <c r="A1572" s="2" t="s">
        <v>115</v>
      </c>
      <c r="B1572" s="2" t="s">
        <v>115</v>
      </c>
      <c r="C1572" s="2" t="s">
        <v>116</v>
      </c>
      <c r="D1572" s="2"/>
      <c r="E1572" s="2"/>
      <c r="F1572" s="3">
        <v>262</v>
      </c>
      <c r="G1572" s="3">
        <v>25</v>
      </c>
      <c r="H1572" s="2" t="s">
        <v>3138</v>
      </c>
      <c r="I1572" s="2" t="s">
        <v>3152</v>
      </c>
      <c r="J1572" s="2" t="s">
        <v>3158</v>
      </c>
      <c r="K1572" s="2" t="s">
        <v>3166</v>
      </c>
      <c r="L1572" s="2">
        <v>2011</v>
      </c>
      <c r="M1572" s="2" t="s">
        <v>3054</v>
      </c>
      <c r="N1572" s="2" t="s">
        <v>3104</v>
      </c>
      <c r="O1572" s="19" t="str">
        <f t="shared" si="51"/>
        <v>300</v>
      </c>
      <c r="P1572">
        <f t="shared" ref="P1572:P1624" si="52">F1572*G1572/100</f>
        <v>65.5</v>
      </c>
    </row>
    <row r="1573" spans="1:16" ht="14.5" customHeight="1" x14ac:dyDescent="0.35">
      <c r="A1573" s="2" t="s">
        <v>182</v>
      </c>
      <c r="B1573" s="2" t="s">
        <v>182</v>
      </c>
      <c r="C1573" s="2" t="s">
        <v>183</v>
      </c>
      <c r="D1573" s="2"/>
      <c r="E1573" s="2"/>
      <c r="F1573" s="3">
        <v>905</v>
      </c>
      <c r="G1573" s="3">
        <v>100</v>
      </c>
      <c r="H1573" s="2" t="s">
        <v>3137</v>
      </c>
      <c r="I1573" s="2" t="s">
        <v>3151</v>
      </c>
      <c r="J1573" s="2" t="s">
        <v>3158</v>
      </c>
      <c r="K1573" s="2" t="s">
        <v>3166</v>
      </c>
      <c r="L1573" s="2">
        <v>2011</v>
      </c>
      <c r="M1573" s="2" t="s">
        <v>3058</v>
      </c>
      <c r="N1573" s="2" t="s">
        <v>3108</v>
      </c>
      <c r="O1573" s="19" t="str">
        <f t="shared" si="51"/>
        <v>300</v>
      </c>
      <c r="P1573">
        <f t="shared" si="52"/>
        <v>905</v>
      </c>
    </row>
    <row r="1574" spans="1:16" ht="14.5" customHeight="1" x14ac:dyDescent="0.35">
      <c r="A1574" s="2" t="s">
        <v>163</v>
      </c>
      <c r="B1574" s="2" t="s">
        <v>163</v>
      </c>
      <c r="C1574" s="2" t="s">
        <v>164</v>
      </c>
      <c r="D1574" s="2"/>
      <c r="E1574" s="2"/>
      <c r="F1574" s="3">
        <v>28</v>
      </c>
      <c r="G1574" s="3">
        <v>100</v>
      </c>
      <c r="H1574" s="2" t="s">
        <v>3137</v>
      </c>
      <c r="I1574" s="2" t="s">
        <v>3151</v>
      </c>
      <c r="J1574" s="2" t="s">
        <v>3158</v>
      </c>
      <c r="K1574" s="2" t="s">
        <v>3166</v>
      </c>
      <c r="L1574" s="2">
        <v>2011</v>
      </c>
      <c r="M1574" s="2" t="s">
        <v>3058</v>
      </c>
      <c r="N1574" s="2" t="s">
        <v>3108</v>
      </c>
      <c r="O1574" s="19" t="str">
        <f t="shared" si="51"/>
        <v>300</v>
      </c>
      <c r="P1574">
        <f t="shared" si="52"/>
        <v>28</v>
      </c>
    </row>
    <row r="1575" spans="1:16" ht="14.5" customHeight="1" x14ac:dyDescent="0.35">
      <c r="A1575" s="2" t="s">
        <v>167</v>
      </c>
      <c r="B1575" s="2" t="s">
        <v>167</v>
      </c>
      <c r="C1575" s="2" t="s">
        <v>168</v>
      </c>
      <c r="D1575" s="2"/>
      <c r="E1575" s="2"/>
      <c r="F1575" s="3">
        <v>45</v>
      </c>
      <c r="G1575" s="3">
        <v>55</v>
      </c>
      <c r="H1575" s="2" t="s">
        <v>3137</v>
      </c>
      <c r="I1575" s="2" t="s">
        <v>3151</v>
      </c>
      <c r="J1575" s="2" t="s">
        <v>3158</v>
      </c>
      <c r="K1575" s="2" t="s">
        <v>3166</v>
      </c>
      <c r="L1575" s="2">
        <v>2011</v>
      </c>
      <c r="M1575" s="2" t="s">
        <v>3058</v>
      </c>
      <c r="N1575" s="2" t="s">
        <v>3108</v>
      </c>
      <c r="O1575" s="19" t="str">
        <f t="shared" si="51"/>
        <v>300</v>
      </c>
      <c r="P1575">
        <f t="shared" si="52"/>
        <v>24.75</v>
      </c>
    </row>
    <row r="1576" spans="1:16" ht="14.5" customHeight="1" x14ac:dyDescent="0.35">
      <c r="A1576" s="2" t="s">
        <v>133</v>
      </c>
      <c r="B1576" s="2" t="s">
        <v>133</v>
      </c>
      <c r="C1576" s="2" t="s">
        <v>134</v>
      </c>
      <c r="D1576" s="2"/>
      <c r="E1576" s="2"/>
      <c r="F1576" s="3">
        <v>53</v>
      </c>
      <c r="G1576" s="3">
        <v>25</v>
      </c>
      <c r="H1576" s="2" t="s">
        <v>3141</v>
      </c>
      <c r="I1576" s="2" t="s">
        <v>3155</v>
      </c>
      <c r="J1576" s="2" t="s">
        <v>3158</v>
      </c>
      <c r="K1576" s="2" t="s">
        <v>3166</v>
      </c>
      <c r="L1576" s="2">
        <v>2011</v>
      </c>
      <c r="M1576" s="2" t="s">
        <v>3056</v>
      </c>
      <c r="N1576" s="2" t="s">
        <v>3106</v>
      </c>
      <c r="O1576" s="19" t="str">
        <f t="shared" si="51"/>
        <v>300</v>
      </c>
      <c r="P1576">
        <f t="shared" si="52"/>
        <v>13.25</v>
      </c>
    </row>
    <row r="1577" spans="1:16" ht="14.5" customHeight="1" x14ac:dyDescent="0.35">
      <c r="A1577" s="2" t="s">
        <v>141</v>
      </c>
      <c r="B1577" s="2" t="s">
        <v>141</v>
      </c>
      <c r="C1577" s="2" t="s">
        <v>142</v>
      </c>
      <c r="D1577" s="2"/>
      <c r="E1577" s="2"/>
      <c r="F1577" s="3">
        <v>52</v>
      </c>
      <c r="G1577" s="3">
        <v>100</v>
      </c>
      <c r="H1577" s="2" t="s">
        <v>3141</v>
      </c>
      <c r="I1577" s="2" t="s">
        <v>3155</v>
      </c>
      <c r="J1577" s="2" t="s">
        <v>3158</v>
      </c>
      <c r="K1577" s="2" t="s">
        <v>3166</v>
      </c>
      <c r="L1577" s="2">
        <v>2011</v>
      </c>
      <c r="M1577" s="2" t="s">
        <v>3057</v>
      </c>
      <c r="N1577" s="2" t="s">
        <v>3107</v>
      </c>
      <c r="O1577" s="19" t="str">
        <f t="shared" si="51"/>
        <v>300</v>
      </c>
      <c r="P1577">
        <f t="shared" si="52"/>
        <v>52</v>
      </c>
    </row>
    <row r="1578" spans="1:16" ht="14.5" customHeight="1" x14ac:dyDescent="0.35">
      <c r="A1578" s="2" t="s">
        <v>145</v>
      </c>
      <c r="B1578" s="2" t="s">
        <v>145</v>
      </c>
      <c r="C1578" s="2" t="s">
        <v>146</v>
      </c>
      <c r="D1578" s="2"/>
      <c r="E1578" s="2"/>
      <c r="F1578" s="3">
        <v>75</v>
      </c>
      <c r="G1578" s="3">
        <v>100</v>
      </c>
      <c r="H1578" s="2" t="s">
        <v>3141</v>
      </c>
      <c r="I1578" s="2" t="s">
        <v>3155</v>
      </c>
      <c r="J1578" s="2" t="s">
        <v>3158</v>
      </c>
      <c r="K1578" s="2" t="s">
        <v>3166</v>
      </c>
      <c r="L1578" s="2">
        <v>2011</v>
      </c>
      <c r="M1578" s="2" t="s">
        <v>3057</v>
      </c>
      <c r="N1578" s="2" t="s">
        <v>3107</v>
      </c>
      <c r="O1578" s="19" t="str">
        <f t="shared" si="51"/>
        <v>300</v>
      </c>
      <c r="P1578">
        <f t="shared" si="52"/>
        <v>75</v>
      </c>
    </row>
    <row r="1579" spans="1:16" ht="14.5" customHeight="1" x14ac:dyDescent="0.35">
      <c r="A1579" s="2" t="s">
        <v>109</v>
      </c>
      <c r="B1579" s="2" t="s">
        <v>109</v>
      </c>
      <c r="C1579" s="2" t="s">
        <v>110</v>
      </c>
      <c r="D1579" s="2"/>
      <c r="E1579" s="2"/>
      <c r="F1579" s="3">
        <v>74</v>
      </c>
      <c r="G1579" s="3">
        <v>25</v>
      </c>
      <c r="H1579" s="2" t="s">
        <v>3141</v>
      </c>
      <c r="I1579" s="2" t="s">
        <v>3155</v>
      </c>
      <c r="J1579" s="2" t="s">
        <v>3158</v>
      </c>
      <c r="K1579" s="2" t="s">
        <v>3166</v>
      </c>
      <c r="L1579" s="2">
        <v>2011</v>
      </c>
      <c r="M1579" s="2" t="s">
        <v>3053</v>
      </c>
      <c r="N1579" s="2" t="s">
        <v>3103</v>
      </c>
      <c r="O1579" s="19" t="str">
        <f t="shared" si="51"/>
        <v>300</v>
      </c>
      <c r="P1579">
        <f t="shared" si="52"/>
        <v>18.5</v>
      </c>
    </row>
    <row r="1580" spans="1:16" ht="14.5" customHeight="1" x14ac:dyDescent="0.35">
      <c r="A1580" s="2" t="s">
        <v>117</v>
      </c>
      <c r="B1580" s="2" t="s">
        <v>117</v>
      </c>
      <c r="C1580" s="2" t="s">
        <v>1831</v>
      </c>
      <c r="D1580" s="2"/>
      <c r="E1580" s="2"/>
      <c r="F1580" s="3">
        <v>260</v>
      </c>
      <c r="G1580" s="3">
        <v>100</v>
      </c>
      <c r="H1580" s="2" t="s">
        <v>3141</v>
      </c>
      <c r="I1580" s="2" t="s">
        <v>3155</v>
      </c>
      <c r="J1580" s="2" t="s">
        <v>3158</v>
      </c>
      <c r="K1580" s="2" t="s">
        <v>3166</v>
      </c>
      <c r="L1580" s="2">
        <v>2011</v>
      </c>
      <c r="M1580" s="2" t="s">
        <v>3055</v>
      </c>
      <c r="N1580" s="2" t="s">
        <v>3105</v>
      </c>
      <c r="O1580" s="19" t="str">
        <f t="shared" si="51"/>
        <v>300</v>
      </c>
      <c r="P1580">
        <f t="shared" si="52"/>
        <v>260</v>
      </c>
    </row>
    <row r="1581" spans="1:16" ht="14.5" customHeight="1" x14ac:dyDescent="0.35">
      <c r="A1581" s="2" t="s">
        <v>1832</v>
      </c>
      <c r="B1581" s="2" t="s">
        <v>1832</v>
      </c>
      <c r="C1581" s="2" t="s">
        <v>1833</v>
      </c>
      <c r="D1581" s="2"/>
      <c r="E1581" s="2"/>
      <c r="F1581" s="3">
        <v>25</v>
      </c>
      <c r="G1581" s="3">
        <v>25</v>
      </c>
      <c r="H1581" s="2" t="s">
        <v>3141</v>
      </c>
      <c r="I1581" s="2" t="s">
        <v>3155</v>
      </c>
      <c r="J1581" s="2" t="s">
        <v>3158</v>
      </c>
      <c r="K1581" s="2" t="s">
        <v>3166</v>
      </c>
      <c r="L1581" s="2">
        <v>2011</v>
      </c>
      <c r="M1581" s="2" t="s">
        <v>3078</v>
      </c>
      <c r="N1581" s="2" t="s">
        <v>3126</v>
      </c>
      <c r="O1581" s="19" t="str">
        <f t="shared" si="51"/>
        <v>700</v>
      </c>
      <c r="P1581">
        <f t="shared" si="52"/>
        <v>6.25</v>
      </c>
    </row>
    <row r="1582" spans="1:16" ht="14.5" customHeight="1" x14ac:dyDescent="0.35">
      <c r="A1582" s="2" t="s">
        <v>193</v>
      </c>
      <c r="B1582" s="2" t="s">
        <v>193</v>
      </c>
      <c r="C1582" s="2" t="s">
        <v>194</v>
      </c>
      <c r="D1582" s="2"/>
      <c r="E1582" s="2"/>
      <c r="F1582" s="3">
        <v>448</v>
      </c>
      <c r="G1582" s="3">
        <v>100</v>
      </c>
      <c r="H1582" s="2" t="s">
        <v>3141</v>
      </c>
      <c r="I1582" s="2" t="s">
        <v>3155</v>
      </c>
      <c r="J1582" s="2" t="s">
        <v>3158</v>
      </c>
      <c r="K1582" s="2" t="s">
        <v>3166</v>
      </c>
      <c r="L1582" s="2">
        <v>2011</v>
      </c>
      <c r="M1582" s="2" t="s">
        <v>3062</v>
      </c>
      <c r="N1582" s="2" t="s">
        <v>3112</v>
      </c>
      <c r="O1582" s="19" t="str">
        <f t="shared" si="51"/>
        <v>400</v>
      </c>
      <c r="P1582">
        <f t="shared" si="52"/>
        <v>448</v>
      </c>
    </row>
    <row r="1583" spans="1:16" ht="14.5" customHeight="1" x14ac:dyDescent="0.35">
      <c r="A1583" s="2" t="s">
        <v>43</v>
      </c>
      <c r="B1583" s="2" t="s">
        <v>43</v>
      </c>
      <c r="C1583" s="2" t="s">
        <v>44</v>
      </c>
      <c r="D1583" s="2"/>
      <c r="E1583" s="2"/>
      <c r="F1583" s="3">
        <v>242</v>
      </c>
      <c r="G1583" s="3">
        <v>100</v>
      </c>
      <c r="H1583" s="2" t="s">
        <v>3141</v>
      </c>
      <c r="I1583" s="2" t="s">
        <v>3155</v>
      </c>
      <c r="J1583" s="2" t="s">
        <v>3158</v>
      </c>
      <c r="K1583" s="2" t="s">
        <v>3166</v>
      </c>
      <c r="L1583" s="2">
        <v>2011</v>
      </c>
      <c r="M1583" s="2" t="s">
        <v>3062</v>
      </c>
      <c r="N1583" s="2" t="s">
        <v>3112</v>
      </c>
      <c r="O1583" s="19" t="str">
        <f t="shared" si="51"/>
        <v>400</v>
      </c>
      <c r="P1583">
        <f t="shared" si="52"/>
        <v>242</v>
      </c>
    </row>
    <row r="1584" spans="1:16" ht="14.5" customHeight="1" x14ac:dyDescent="0.35">
      <c r="A1584" s="2" t="s">
        <v>191</v>
      </c>
      <c r="B1584" s="2" t="s">
        <v>191</v>
      </c>
      <c r="C1584" s="2" t="s">
        <v>192</v>
      </c>
      <c r="D1584" s="2"/>
      <c r="E1584" s="2"/>
      <c r="F1584" s="3">
        <v>74</v>
      </c>
      <c r="G1584" s="3">
        <v>100</v>
      </c>
      <c r="H1584" s="2" t="s">
        <v>3141</v>
      </c>
      <c r="I1584" s="2" t="s">
        <v>3155</v>
      </c>
      <c r="J1584" s="2" t="s">
        <v>3158</v>
      </c>
      <c r="K1584" s="2" t="s">
        <v>3166</v>
      </c>
      <c r="L1584" s="2">
        <v>2011</v>
      </c>
      <c r="M1584" s="2" t="s">
        <v>3062</v>
      </c>
      <c r="N1584" s="2" t="s">
        <v>3112</v>
      </c>
      <c r="O1584" s="19" t="str">
        <f t="shared" si="51"/>
        <v>400</v>
      </c>
      <c r="P1584">
        <f t="shared" si="52"/>
        <v>74</v>
      </c>
    </row>
    <row r="1585" spans="1:16" ht="14.5" customHeight="1" x14ac:dyDescent="0.35">
      <c r="A1585" s="2" t="s">
        <v>187</v>
      </c>
      <c r="B1585" s="2" t="s">
        <v>187</v>
      </c>
      <c r="C1585" s="2" t="s">
        <v>188</v>
      </c>
      <c r="D1585" s="2"/>
      <c r="E1585" s="2"/>
      <c r="F1585" s="3">
        <v>52</v>
      </c>
      <c r="G1585" s="3">
        <v>100</v>
      </c>
      <c r="H1585" s="2" t="s">
        <v>3141</v>
      </c>
      <c r="I1585" s="2" t="s">
        <v>3155</v>
      </c>
      <c r="J1585" s="2" t="s">
        <v>3158</v>
      </c>
      <c r="K1585" s="2" t="s">
        <v>3166</v>
      </c>
      <c r="L1585" s="2">
        <v>2011</v>
      </c>
      <c r="M1585" s="2" t="s">
        <v>3062</v>
      </c>
      <c r="N1585" s="2" t="s">
        <v>3112</v>
      </c>
      <c r="O1585" s="19" t="str">
        <f t="shared" si="51"/>
        <v>400</v>
      </c>
      <c r="P1585">
        <f t="shared" si="52"/>
        <v>52</v>
      </c>
    </row>
    <row r="1586" spans="1:16" ht="14.5" customHeight="1" x14ac:dyDescent="0.35">
      <c r="A1586" s="2" t="s">
        <v>127</v>
      </c>
      <c r="B1586" s="2" t="s">
        <v>127</v>
      </c>
      <c r="C1586" s="2" t="s">
        <v>128</v>
      </c>
      <c r="D1586" s="2"/>
      <c r="E1586" s="2"/>
      <c r="F1586" s="3">
        <v>274</v>
      </c>
      <c r="G1586" s="3">
        <v>100</v>
      </c>
      <c r="H1586" s="2" t="s">
        <v>3141</v>
      </c>
      <c r="I1586" s="2" t="s">
        <v>3155</v>
      </c>
      <c r="J1586" s="2" t="s">
        <v>3158</v>
      </c>
      <c r="K1586" s="2" t="s">
        <v>3166</v>
      </c>
      <c r="L1586" s="2">
        <v>2011</v>
      </c>
      <c r="M1586" s="2" t="s">
        <v>3055</v>
      </c>
      <c r="N1586" s="2" t="s">
        <v>3105</v>
      </c>
      <c r="O1586" s="19" t="str">
        <f t="shared" si="51"/>
        <v>300</v>
      </c>
      <c r="P1586">
        <f t="shared" si="52"/>
        <v>274</v>
      </c>
    </row>
    <row r="1587" spans="1:16" ht="14.5" customHeight="1" x14ac:dyDescent="0.35">
      <c r="A1587" s="2" t="s">
        <v>121</v>
      </c>
      <c r="B1587" s="2" t="s">
        <v>121</v>
      </c>
      <c r="C1587" s="2" t="s">
        <v>122</v>
      </c>
      <c r="D1587" s="2"/>
      <c r="E1587" s="2"/>
      <c r="F1587" s="3">
        <v>131</v>
      </c>
      <c r="G1587" s="3">
        <v>100</v>
      </c>
      <c r="H1587" s="2" t="s">
        <v>3141</v>
      </c>
      <c r="I1587" s="2" t="s">
        <v>3155</v>
      </c>
      <c r="J1587" s="2" t="s">
        <v>3158</v>
      </c>
      <c r="K1587" s="2" t="s">
        <v>3166</v>
      </c>
      <c r="L1587" s="2">
        <v>2011</v>
      </c>
      <c r="M1587" s="2" t="s">
        <v>3055</v>
      </c>
      <c r="N1587" s="2" t="s">
        <v>3105</v>
      </c>
      <c r="O1587" s="19" t="str">
        <f t="shared" si="51"/>
        <v>300</v>
      </c>
      <c r="P1587">
        <f t="shared" si="52"/>
        <v>131</v>
      </c>
    </row>
    <row r="1588" spans="1:16" ht="14.5" customHeight="1" x14ac:dyDescent="0.35">
      <c r="A1588" s="2" t="s">
        <v>123</v>
      </c>
      <c r="B1588" s="2" t="s">
        <v>123</v>
      </c>
      <c r="C1588" s="2" t="s">
        <v>124</v>
      </c>
      <c r="D1588" s="2"/>
      <c r="E1588" s="2"/>
      <c r="F1588" s="3">
        <v>109</v>
      </c>
      <c r="G1588" s="3">
        <v>10</v>
      </c>
      <c r="H1588" s="2" t="s">
        <v>3137</v>
      </c>
      <c r="I1588" s="2" t="s">
        <v>3151</v>
      </c>
      <c r="J1588" s="2" t="s">
        <v>3158</v>
      </c>
      <c r="K1588" s="2" t="s">
        <v>3166</v>
      </c>
      <c r="L1588" s="2">
        <v>2011</v>
      </c>
      <c r="M1588" s="2" t="s">
        <v>3055</v>
      </c>
      <c r="N1588" s="2" t="s">
        <v>3105</v>
      </c>
      <c r="O1588" s="19" t="str">
        <f t="shared" si="51"/>
        <v>300</v>
      </c>
      <c r="P1588">
        <f t="shared" si="52"/>
        <v>10.9</v>
      </c>
    </row>
    <row r="1589" spans="1:16" ht="14.5" customHeight="1" x14ac:dyDescent="0.35">
      <c r="A1589" s="2" t="s">
        <v>1834</v>
      </c>
      <c r="B1589" s="2" t="s">
        <v>1834</v>
      </c>
      <c r="C1589" s="2" t="s">
        <v>126</v>
      </c>
      <c r="D1589" s="2"/>
      <c r="E1589" s="2"/>
      <c r="F1589" s="3">
        <v>50</v>
      </c>
      <c r="G1589" s="3">
        <v>100</v>
      </c>
      <c r="H1589" s="2" t="s">
        <v>3136</v>
      </c>
      <c r="I1589" s="2" t="s">
        <v>3150</v>
      </c>
      <c r="J1589" s="2" t="s">
        <v>3158</v>
      </c>
      <c r="K1589" s="2" t="s">
        <v>3166</v>
      </c>
      <c r="L1589" s="2">
        <v>2011</v>
      </c>
      <c r="M1589" s="2" t="s">
        <v>3055</v>
      </c>
      <c r="N1589" s="2" t="s">
        <v>3105</v>
      </c>
      <c r="O1589" s="19" t="str">
        <f t="shared" si="51"/>
        <v>300</v>
      </c>
      <c r="P1589">
        <f t="shared" si="52"/>
        <v>50</v>
      </c>
    </row>
    <row r="1590" spans="1:16" ht="14.5" customHeight="1" x14ac:dyDescent="0.35">
      <c r="A1590" s="2" t="s">
        <v>119</v>
      </c>
      <c r="B1590" s="2" t="s">
        <v>119</v>
      </c>
      <c r="C1590" s="2" t="s">
        <v>120</v>
      </c>
      <c r="D1590" s="2"/>
      <c r="E1590" s="2"/>
      <c r="F1590" s="3">
        <v>52</v>
      </c>
      <c r="G1590" s="3">
        <v>100</v>
      </c>
      <c r="H1590" s="2" t="s">
        <v>3141</v>
      </c>
      <c r="I1590" s="2" t="s">
        <v>3155</v>
      </c>
      <c r="J1590" s="2" t="s">
        <v>3158</v>
      </c>
      <c r="K1590" s="2" t="s">
        <v>3166</v>
      </c>
      <c r="L1590" s="2">
        <v>2011</v>
      </c>
      <c r="M1590" s="2" t="s">
        <v>3055</v>
      </c>
      <c r="N1590" s="2" t="s">
        <v>3105</v>
      </c>
      <c r="O1590" s="19" t="str">
        <f t="shared" si="51"/>
        <v>300</v>
      </c>
      <c r="P1590">
        <f t="shared" si="52"/>
        <v>52</v>
      </c>
    </row>
    <row r="1591" spans="1:16" ht="14.5" customHeight="1" x14ac:dyDescent="0.35">
      <c r="A1591" s="2" t="s">
        <v>49</v>
      </c>
      <c r="B1591" s="2" t="s">
        <v>49</v>
      </c>
      <c r="C1591" t="s">
        <v>50</v>
      </c>
      <c r="F1591" s="3">
        <v>49484</v>
      </c>
      <c r="G1591" s="3">
        <v>100</v>
      </c>
      <c r="H1591" s="2" t="s">
        <v>3141</v>
      </c>
      <c r="I1591" s="2" t="s">
        <v>3155</v>
      </c>
      <c r="J1591" s="2" t="s">
        <v>3158</v>
      </c>
      <c r="K1591" s="2" t="s">
        <v>3166</v>
      </c>
      <c r="L1591" s="2">
        <v>2011</v>
      </c>
      <c r="M1591" s="2" t="s">
        <v>3064</v>
      </c>
      <c r="N1591" s="2" t="s">
        <v>3114</v>
      </c>
      <c r="O1591" s="19" t="str">
        <f t="shared" si="51"/>
        <v>500</v>
      </c>
      <c r="P1591">
        <f t="shared" si="52"/>
        <v>49484</v>
      </c>
    </row>
    <row r="1592" spans="1:16" ht="14.5" customHeight="1" x14ac:dyDescent="0.35">
      <c r="A1592" s="2" t="s">
        <v>55</v>
      </c>
      <c r="B1592" s="2" t="s">
        <v>55</v>
      </c>
      <c r="C1592" s="2" t="s">
        <v>56</v>
      </c>
      <c r="D1592" s="2"/>
      <c r="E1592" s="2"/>
      <c r="F1592" s="3">
        <v>12500</v>
      </c>
      <c r="G1592" s="3">
        <v>100</v>
      </c>
      <c r="H1592" s="2" t="s">
        <v>3141</v>
      </c>
      <c r="I1592" s="2" t="s">
        <v>3155</v>
      </c>
      <c r="J1592" s="2" t="s">
        <v>3158</v>
      </c>
      <c r="K1592" s="2" t="s">
        <v>3166</v>
      </c>
      <c r="L1592" s="2">
        <v>2011</v>
      </c>
      <c r="M1592" s="2" t="s">
        <v>3067</v>
      </c>
      <c r="N1592" s="2" t="s">
        <v>3117</v>
      </c>
      <c r="O1592" s="19" t="str">
        <f t="shared" si="51"/>
        <v>500</v>
      </c>
      <c r="P1592">
        <f t="shared" si="52"/>
        <v>12500</v>
      </c>
    </row>
    <row r="1593" spans="1:16" ht="14.5" customHeight="1" x14ac:dyDescent="0.35">
      <c r="A1593" s="2" t="s">
        <v>45</v>
      </c>
      <c r="B1593" s="2" t="s">
        <v>45</v>
      </c>
      <c r="C1593" s="2" t="s">
        <v>46</v>
      </c>
      <c r="D1593" s="2"/>
      <c r="E1593" s="2"/>
      <c r="F1593" s="3">
        <v>11560</v>
      </c>
      <c r="G1593" s="3">
        <v>100</v>
      </c>
      <c r="H1593" s="2" t="s">
        <v>3141</v>
      </c>
      <c r="I1593" s="2" t="s">
        <v>3155</v>
      </c>
      <c r="J1593" s="2" t="s">
        <v>3158</v>
      </c>
      <c r="K1593" s="2" t="s">
        <v>3166</v>
      </c>
      <c r="L1593" s="2">
        <v>2011</v>
      </c>
      <c r="M1593" s="2" t="s">
        <v>3063</v>
      </c>
      <c r="N1593" s="2" t="s">
        <v>3113</v>
      </c>
      <c r="O1593" s="19" t="str">
        <f t="shared" si="51"/>
        <v>400</v>
      </c>
      <c r="P1593">
        <f t="shared" si="52"/>
        <v>11560</v>
      </c>
    </row>
    <row r="1594" spans="1:16" ht="14.5" customHeight="1" x14ac:dyDescent="0.35">
      <c r="A1594" s="2" t="s">
        <v>53</v>
      </c>
      <c r="B1594" s="2" t="s">
        <v>53</v>
      </c>
      <c r="C1594" s="2" t="s">
        <v>54</v>
      </c>
      <c r="D1594" s="2"/>
      <c r="E1594" s="2"/>
      <c r="F1594" s="3">
        <v>11006</v>
      </c>
      <c r="G1594" s="3">
        <v>100</v>
      </c>
      <c r="H1594" s="2" t="s">
        <v>3141</v>
      </c>
      <c r="I1594" s="2" t="s">
        <v>3155</v>
      </c>
      <c r="J1594" s="2" t="s">
        <v>3158</v>
      </c>
      <c r="K1594" s="2" t="s">
        <v>3166</v>
      </c>
      <c r="L1594" s="2">
        <v>2011</v>
      </c>
      <c r="M1594" s="2" t="s">
        <v>3066</v>
      </c>
      <c r="N1594" s="2" t="s">
        <v>3116</v>
      </c>
      <c r="O1594" s="19" t="str">
        <f t="shared" si="51"/>
        <v>500</v>
      </c>
      <c r="P1594">
        <f t="shared" si="52"/>
        <v>11006</v>
      </c>
    </row>
    <row r="1595" spans="1:16" ht="14.5" customHeight="1" x14ac:dyDescent="0.35">
      <c r="A1595" s="2" t="s">
        <v>57</v>
      </c>
      <c r="B1595" s="2" t="s">
        <v>57</v>
      </c>
      <c r="C1595" s="2" t="s">
        <v>58</v>
      </c>
      <c r="D1595" s="2"/>
      <c r="E1595" s="2"/>
      <c r="F1595" s="3">
        <v>221</v>
      </c>
      <c r="G1595" s="3">
        <v>100</v>
      </c>
      <c r="H1595" s="2" t="s">
        <v>3141</v>
      </c>
      <c r="I1595" s="2" t="s">
        <v>3155</v>
      </c>
      <c r="J1595" s="2" t="s">
        <v>3158</v>
      </c>
      <c r="K1595" s="2" t="s">
        <v>3166</v>
      </c>
      <c r="L1595" s="2">
        <v>2011</v>
      </c>
      <c r="M1595" s="2" t="s">
        <v>3068</v>
      </c>
      <c r="N1595" s="2" t="s">
        <v>3118</v>
      </c>
      <c r="O1595" s="19" t="str">
        <f t="shared" si="51"/>
        <v>500</v>
      </c>
      <c r="P1595">
        <f t="shared" si="52"/>
        <v>221</v>
      </c>
    </row>
    <row r="1596" spans="1:16" ht="14.5" customHeight="1" x14ac:dyDescent="0.35">
      <c r="A1596" s="2" t="s">
        <v>51</v>
      </c>
      <c r="B1596" s="2" t="s">
        <v>51</v>
      </c>
      <c r="C1596" s="2" t="s">
        <v>52</v>
      </c>
      <c r="D1596" s="2"/>
      <c r="E1596" s="2"/>
      <c r="F1596" s="3">
        <v>15894</v>
      </c>
      <c r="G1596" s="3">
        <v>100</v>
      </c>
      <c r="H1596" s="2" t="s">
        <v>3141</v>
      </c>
      <c r="I1596" s="2" t="s">
        <v>3155</v>
      </c>
      <c r="J1596" s="2" t="s">
        <v>3158</v>
      </c>
      <c r="K1596" s="2" t="s">
        <v>3166</v>
      </c>
      <c r="L1596" s="2">
        <v>2011</v>
      </c>
      <c r="M1596" s="2" t="s">
        <v>3065</v>
      </c>
      <c r="N1596" s="2" t="s">
        <v>3115</v>
      </c>
      <c r="O1596" s="19" t="str">
        <f t="shared" si="51"/>
        <v>500</v>
      </c>
      <c r="P1596">
        <f t="shared" si="52"/>
        <v>15894</v>
      </c>
    </row>
    <row r="1597" spans="1:16" ht="14.5" customHeight="1" x14ac:dyDescent="0.35">
      <c r="A1597" s="2" t="s">
        <v>151</v>
      </c>
      <c r="B1597" s="2" t="s">
        <v>151</v>
      </c>
      <c r="C1597" s="2" t="s">
        <v>152</v>
      </c>
      <c r="D1597" s="2"/>
      <c r="E1597" s="2"/>
      <c r="F1597" s="3">
        <v>794</v>
      </c>
      <c r="G1597" s="3">
        <v>15</v>
      </c>
      <c r="H1597" s="2" t="s">
        <v>3135</v>
      </c>
      <c r="I1597" s="2" t="s">
        <v>3149</v>
      </c>
      <c r="J1597" s="2" t="s">
        <v>3158</v>
      </c>
      <c r="K1597" s="2" t="s">
        <v>3166</v>
      </c>
      <c r="L1597" s="2">
        <v>2011</v>
      </c>
      <c r="M1597" s="2" t="s">
        <v>3057</v>
      </c>
      <c r="N1597" s="2" t="s">
        <v>3107</v>
      </c>
      <c r="O1597" s="19" t="str">
        <f t="shared" si="51"/>
        <v>300</v>
      </c>
      <c r="P1597">
        <f t="shared" si="52"/>
        <v>119.1</v>
      </c>
    </row>
    <row r="1598" spans="1:16" ht="14.5" customHeight="1" x14ac:dyDescent="0.35">
      <c r="A1598" s="2" t="s">
        <v>185</v>
      </c>
      <c r="B1598" s="2" t="s">
        <v>185</v>
      </c>
      <c r="C1598" s="2" t="s">
        <v>186</v>
      </c>
      <c r="D1598" s="2"/>
      <c r="E1598" s="2"/>
      <c r="F1598" s="3">
        <v>14823</v>
      </c>
      <c r="G1598" s="3">
        <v>100</v>
      </c>
      <c r="H1598" s="2" t="s">
        <v>3141</v>
      </c>
      <c r="I1598" s="2" t="s">
        <v>3155</v>
      </c>
      <c r="J1598" s="2" t="s">
        <v>3158</v>
      </c>
      <c r="K1598" s="2" t="s">
        <v>3166</v>
      </c>
      <c r="L1598" s="2">
        <v>2011</v>
      </c>
      <c r="M1598" s="2" t="s">
        <v>3060</v>
      </c>
      <c r="N1598" s="2" t="s">
        <v>3110</v>
      </c>
      <c r="O1598" s="19" t="str">
        <f t="shared" si="51"/>
        <v>400</v>
      </c>
      <c r="P1598">
        <f t="shared" si="52"/>
        <v>14823</v>
      </c>
    </row>
    <row r="1599" spans="1:16" ht="14.5" customHeight="1" x14ac:dyDescent="0.35">
      <c r="A1599" s="2" t="s">
        <v>89</v>
      </c>
      <c r="B1599" s="2" t="s">
        <v>89</v>
      </c>
      <c r="C1599" s="2" t="s">
        <v>90</v>
      </c>
      <c r="D1599" s="2"/>
      <c r="E1599" s="2"/>
      <c r="F1599" s="3">
        <v>14742</v>
      </c>
      <c r="G1599" s="3">
        <v>100</v>
      </c>
      <c r="H1599" s="2" t="s">
        <v>3141</v>
      </c>
      <c r="I1599" s="2" t="s">
        <v>3155</v>
      </c>
      <c r="J1599" s="2" t="s">
        <v>3158</v>
      </c>
      <c r="K1599" s="2" t="s">
        <v>3166</v>
      </c>
      <c r="L1599" s="2">
        <v>2011</v>
      </c>
      <c r="M1599" s="2" t="s">
        <v>3035</v>
      </c>
      <c r="N1599" s="2" t="s">
        <v>3089</v>
      </c>
      <c r="O1599" s="19" t="str">
        <f t="shared" si="51"/>
        <v>100</v>
      </c>
      <c r="P1599">
        <f t="shared" si="52"/>
        <v>14742</v>
      </c>
    </row>
    <row r="1600" spans="1:16" ht="14.5" customHeight="1" x14ac:dyDescent="0.35">
      <c r="A1600" s="2" t="s">
        <v>61</v>
      </c>
      <c r="B1600" s="2" t="s">
        <v>61</v>
      </c>
      <c r="C1600" s="2" t="s">
        <v>62</v>
      </c>
      <c r="D1600" s="2"/>
      <c r="E1600" s="2"/>
      <c r="F1600" s="3">
        <v>208</v>
      </c>
      <c r="G1600" s="3">
        <v>100</v>
      </c>
      <c r="H1600" s="2" t="s">
        <v>3137</v>
      </c>
      <c r="I1600" s="2" t="s">
        <v>3151</v>
      </c>
      <c r="J1600" s="2" t="s">
        <v>3158</v>
      </c>
      <c r="K1600" s="2" t="s">
        <v>3166</v>
      </c>
      <c r="L1600" s="2">
        <v>2011</v>
      </c>
      <c r="M1600" s="2" t="s">
        <v>3078</v>
      </c>
      <c r="N1600" s="2" t="s">
        <v>3126</v>
      </c>
      <c r="O1600" s="19" t="str">
        <f t="shared" si="51"/>
        <v>700</v>
      </c>
      <c r="P1600">
        <f t="shared" si="52"/>
        <v>208</v>
      </c>
    </row>
    <row r="1601" spans="1:16" ht="14.5" customHeight="1" x14ac:dyDescent="0.35">
      <c r="A1601" s="2" t="s">
        <v>105</v>
      </c>
      <c r="B1601" s="2" t="s">
        <v>105</v>
      </c>
      <c r="C1601" t="s">
        <v>106</v>
      </c>
      <c r="F1601" s="3">
        <v>1644</v>
      </c>
      <c r="G1601" s="3">
        <v>75</v>
      </c>
      <c r="H1601" s="2" t="s">
        <v>3141</v>
      </c>
      <c r="I1601" s="2" t="s">
        <v>3155</v>
      </c>
      <c r="J1601" s="2" t="s">
        <v>3158</v>
      </c>
      <c r="K1601" s="2" t="s">
        <v>3166</v>
      </c>
      <c r="L1601" s="2">
        <v>2011</v>
      </c>
      <c r="M1601" s="2" t="s">
        <v>3043</v>
      </c>
      <c r="N1601" s="2" t="s">
        <v>3097</v>
      </c>
      <c r="O1601" s="19" t="str">
        <f t="shared" si="51"/>
        <v>200</v>
      </c>
      <c r="P1601">
        <f t="shared" si="52"/>
        <v>1233</v>
      </c>
    </row>
    <row r="1602" spans="1:16" ht="14.5" customHeight="1" x14ac:dyDescent="0.35">
      <c r="A1602" s="2" t="s">
        <v>135</v>
      </c>
      <c r="B1602" s="2" t="s">
        <v>135</v>
      </c>
      <c r="C1602" s="2" t="s">
        <v>136</v>
      </c>
      <c r="D1602" s="2"/>
      <c r="E1602" s="2"/>
      <c r="F1602" s="3">
        <v>1683</v>
      </c>
      <c r="G1602" s="3">
        <v>25</v>
      </c>
      <c r="H1602" s="2" t="s">
        <v>3141</v>
      </c>
      <c r="I1602" s="2" t="s">
        <v>3155</v>
      </c>
      <c r="J1602" s="2" t="s">
        <v>3158</v>
      </c>
      <c r="K1602" s="2" t="s">
        <v>3166</v>
      </c>
      <c r="L1602" s="2">
        <v>2011</v>
      </c>
      <c r="M1602" s="2" t="s">
        <v>3056</v>
      </c>
      <c r="N1602" s="2" t="s">
        <v>3106</v>
      </c>
      <c r="O1602" s="19" t="str">
        <f t="shared" si="51"/>
        <v>300</v>
      </c>
      <c r="P1602">
        <f t="shared" si="52"/>
        <v>420.75</v>
      </c>
    </row>
    <row r="1603" spans="1:16" ht="14.5" customHeight="1" x14ac:dyDescent="0.35">
      <c r="A1603" s="2" t="s">
        <v>75</v>
      </c>
      <c r="B1603" s="2" t="s">
        <v>75</v>
      </c>
      <c r="C1603" t="s">
        <v>76</v>
      </c>
      <c r="F1603" s="3">
        <v>198621</v>
      </c>
      <c r="G1603" s="3">
        <v>25</v>
      </c>
      <c r="H1603" s="2" t="s">
        <v>3140</v>
      </c>
      <c r="I1603" s="2" t="s">
        <v>3154</v>
      </c>
      <c r="J1603" s="2" t="s">
        <v>3158</v>
      </c>
      <c r="K1603" s="2" t="s">
        <v>3166</v>
      </c>
      <c r="L1603" s="2">
        <v>2011</v>
      </c>
      <c r="M1603" s="2" t="s">
        <v>3023</v>
      </c>
      <c r="N1603" s="2" t="s">
        <v>3082</v>
      </c>
      <c r="O1603" s="19" t="str">
        <f t="shared" ref="O1603:O1666" si="53">LEFT(N1603,1) &amp; "00"</f>
        <v>100</v>
      </c>
      <c r="P1603">
        <f t="shared" si="52"/>
        <v>49655.25</v>
      </c>
    </row>
    <row r="1604" spans="1:16" ht="14.5" customHeight="1" x14ac:dyDescent="0.35">
      <c r="A1604" s="2" t="s">
        <v>67</v>
      </c>
      <c r="B1604" s="2" t="s">
        <v>67</v>
      </c>
      <c r="C1604" s="2" t="s">
        <v>68</v>
      </c>
      <c r="D1604" s="2"/>
      <c r="E1604" s="2"/>
      <c r="F1604" s="3">
        <v>11056</v>
      </c>
      <c r="G1604" s="3">
        <v>25</v>
      </c>
      <c r="H1604" s="2" t="s">
        <v>3140</v>
      </c>
      <c r="I1604" s="2" t="s">
        <v>3154</v>
      </c>
      <c r="J1604" s="2" t="s">
        <v>3158</v>
      </c>
      <c r="K1604" s="2" t="s">
        <v>3166</v>
      </c>
      <c r="L1604" s="2">
        <v>2011</v>
      </c>
      <c r="M1604" s="2" t="s">
        <v>3023</v>
      </c>
      <c r="N1604" s="2" t="s">
        <v>3082</v>
      </c>
      <c r="O1604" s="19" t="str">
        <f t="shared" si="53"/>
        <v>100</v>
      </c>
      <c r="P1604">
        <f t="shared" si="52"/>
        <v>2764</v>
      </c>
    </row>
    <row r="1605" spans="1:16" ht="14.5" customHeight="1" x14ac:dyDescent="0.35">
      <c r="A1605" s="2" t="s">
        <v>95</v>
      </c>
      <c r="B1605" s="2" t="s">
        <v>95</v>
      </c>
      <c r="C1605" s="2" t="s">
        <v>96</v>
      </c>
      <c r="D1605" s="2"/>
      <c r="E1605" s="2"/>
      <c r="F1605" s="3">
        <v>8924</v>
      </c>
      <c r="G1605" s="3">
        <v>25</v>
      </c>
      <c r="H1605" s="2" t="s">
        <v>3140</v>
      </c>
      <c r="I1605" s="2" t="s">
        <v>3154</v>
      </c>
      <c r="J1605" s="2" t="s">
        <v>3158</v>
      </c>
      <c r="K1605" s="2" t="s">
        <v>3166</v>
      </c>
      <c r="L1605" s="2">
        <v>2011</v>
      </c>
      <c r="M1605" s="2" t="s">
        <v>3040</v>
      </c>
      <c r="N1605" s="2" t="s">
        <v>3094</v>
      </c>
      <c r="O1605" s="19" t="str">
        <f t="shared" si="53"/>
        <v>100</v>
      </c>
      <c r="P1605">
        <f t="shared" si="52"/>
        <v>2231</v>
      </c>
    </row>
    <row r="1606" spans="1:16" ht="14.5" customHeight="1" x14ac:dyDescent="0.35">
      <c r="A1606" s="2" t="s">
        <v>91</v>
      </c>
      <c r="B1606" s="2" t="s">
        <v>91</v>
      </c>
      <c r="C1606" s="2" t="s">
        <v>92</v>
      </c>
      <c r="D1606" s="2"/>
      <c r="E1606" s="2"/>
      <c r="F1606" s="3">
        <v>2050</v>
      </c>
      <c r="G1606" s="3">
        <v>25</v>
      </c>
      <c r="H1606" s="2" t="s">
        <v>3140</v>
      </c>
      <c r="I1606" s="2" t="s">
        <v>3154</v>
      </c>
      <c r="J1606" s="2" t="s">
        <v>3158</v>
      </c>
      <c r="K1606" s="2" t="s">
        <v>3166</v>
      </c>
      <c r="L1606" s="2">
        <v>2011</v>
      </c>
      <c r="M1606" s="2" t="s">
        <v>3039</v>
      </c>
      <c r="N1606" s="2" t="s">
        <v>3093</v>
      </c>
      <c r="O1606" s="19" t="str">
        <f t="shared" si="53"/>
        <v>100</v>
      </c>
      <c r="P1606">
        <f t="shared" si="52"/>
        <v>512.5</v>
      </c>
    </row>
    <row r="1607" spans="1:16" ht="14.5" customHeight="1" x14ac:dyDescent="0.35">
      <c r="A1607" s="2" t="s">
        <v>65</v>
      </c>
      <c r="B1607" s="2" t="s">
        <v>65</v>
      </c>
      <c r="C1607" s="2" t="s">
        <v>66</v>
      </c>
      <c r="D1607" s="2"/>
      <c r="E1607" s="2"/>
      <c r="F1607" s="3">
        <v>6135</v>
      </c>
      <c r="G1607" s="3">
        <v>25</v>
      </c>
      <c r="H1607" s="2" t="s">
        <v>3140</v>
      </c>
      <c r="I1607" s="2" t="s">
        <v>3154</v>
      </c>
      <c r="J1607" s="2" t="s">
        <v>3158</v>
      </c>
      <c r="K1607" s="2" t="s">
        <v>3166</v>
      </c>
      <c r="L1607" s="2">
        <v>2011</v>
      </c>
      <c r="M1607" s="2" t="s">
        <v>3023</v>
      </c>
      <c r="N1607" s="2" t="s">
        <v>3082</v>
      </c>
      <c r="O1607" s="19" t="str">
        <f t="shared" si="53"/>
        <v>100</v>
      </c>
      <c r="P1607">
        <f t="shared" si="52"/>
        <v>1533.75</v>
      </c>
    </row>
    <row r="1608" spans="1:16" ht="14.5" customHeight="1" x14ac:dyDescent="0.35">
      <c r="A1608" s="2" t="s">
        <v>93</v>
      </c>
      <c r="B1608" s="2" t="s">
        <v>93</v>
      </c>
      <c r="C1608" s="2" t="s">
        <v>94</v>
      </c>
      <c r="D1608" s="2"/>
      <c r="E1608" s="2"/>
      <c r="F1608" s="3">
        <v>7368</v>
      </c>
      <c r="G1608" s="3">
        <v>25</v>
      </c>
      <c r="H1608" s="2" t="s">
        <v>3140</v>
      </c>
      <c r="I1608" s="2" t="s">
        <v>3154</v>
      </c>
      <c r="J1608" s="2" t="s">
        <v>3158</v>
      </c>
      <c r="K1608" s="2" t="s">
        <v>3166</v>
      </c>
      <c r="L1608" s="2">
        <v>2011</v>
      </c>
      <c r="M1608" s="2" t="s">
        <v>3040</v>
      </c>
      <c r="N1608" s="2" t="s">
        <v>3094</v>
      </c>
      <c r="O1608" s="19" t="str">
        <f t="shared" si="53"/>
        <v>100</v>
      </c>
      <c r="P1608">
        <f t="shared" si="52"/>
        <v>1842</v>
      </c>
    </row>
    <row r="1609" spans="1:16" ht="14.5" customHeight="1" x14ac:dyDescent="0.35">
      <c r="A1609" s="2" t="s">
        <v>79</v>
      </c>
      <c r="B1609" s="2" t="s">
        <v>79</v>
      </c>
      <c r="C1609" s="2" t="s">
        <v>80</v>
      </c>
      <c r="D1609" s="2"/>
      <c r="E1609" s="2"/>
      <c r="F1609" s="3">
        <v>2965</v>
      </c>
      <c r="G1609" s="3">
        <v>25</v>
      </c>
      <c r="H1609" s="2" t="s">
        <v>3140</v>
      </c>
      <c r="I1609" s="2" t="s">
        <v>3154</v>
      </c>
      <c r="J1609" s="2" t="s">
        <v>3158</v>
      </c>
      <c r="K1609" s="2" t="s">
        <v>3166</v>
      </c>
      <c r="L1609" s="2">
        <v>2011</v>
      </c>
      <c r="M1609" s="2" t="s">
        <v>3026</v>
      </c>
      <c r="N1609" s="2" t="s">
        <v>3026</v>
      </c>
      <c r="O1609" s="19" t="str">
        <f t="shared" si="53"/>
        <v>100</v>
      </c>
      <c r="P1609">
        <f t="shared" si="52"/>
        <v>741.25</v>
      </c>
    </row>
    <row r="1610" spans="1:16" ht="14.5" customHeight="1" x14ac:dyDescent="0.35">
      <c r="A1610" s="2" t="s">
        <v>87</v>
      </c>
      <c r="B1610" s="2" t="s">
        <v>87</v>
      </c>
      <c r="C1610" s="2" t="s">
        <v>88</v>
      </c>
      <c r="D1610" s="2"/>
      <c r="E1610" s="2"/>
      <c r="F1610" s="3">
        <v>166</v>
      </c>
      <c r="G1610" s="3">
        <v>25</v>
      </c>
      <c r="H1610" s="2" t="s">
        <v>3141</v>
      </c>
      <c r="I1610" s="2" t="s">
        <v>3155</v>
      </c>
      <c r="J1610" s="2" t="s">
        <v>3158</v>
      </c>
      <c r="K1610" s="2" t="s">
        <v>3166</v>
      </c>
      <c r="L1610" s="2">
        <v>2011</v>
      </c>
      <c r="M1610" s="2" t="s">
        <v>3033</v>
      </c>
      <c r="N1610" s="2" t="s">
        <v>3088</v>
      </c>
      <c r="O1610" s="19" t="str">
        <f t="shared" si="53"/>
        <v>100</v>
      </c>
      <c r="P1610">
        <f t="shared" si="52"/>
        <v>41.5</v>
      </c>
    </row>
    <row r="1611" spans="1:16" ht="14.5" customHeight="1" x14ac:dyDescent="0.35">
      <c r="A1611" s="2" t="s">
        <v>69</v>
      </c>
      <c r="B1611" s="2" t="s">
        <v>69</v>
      </c>
      <c r="C1611" s="2" t="s">
        <v>70</v>
      </c>
      <c r="D1611" s="2"/>
      <c r="E1611" s="2"/>
      <c r="F1611" s="3">
        <v>14287</v>
      </c>
      <c r="G1611" s="3">
        <v>25</v>
      </c>
      <c r="H1611" s="2" t="s">
        <v>3140</v>
      </c>
      <c r="I1611" s="2" t="s">
        <v>3154</v>
      </c>
      <c r="J1611" s="2" t="s">
        <v>3158</v>
      </c>
      <c r="K1611" s="2" t="s">
        <v>3166</v>
      </c>
      <c r="L1611" s="2">
        <v>2011</v>
      </c>
      <c r="M1611" s="2" t="s">
        <v>3023</v>
      </c>
      <c r="N1611" s="2" t="s">
        <v>3082</v>
      </c>
      <c r="O1611" s="19" t="str">
        <f t="shared" si="53"/>
        <v>100</v>
      </c>
      <c r="P1611">
        <f t="shared" si="52"/>
        <v>3571.75</v>
      </c>
    </row>
    <row r="1612" spans="1:16" ht="14.5" customHeight="1" x14ac:dyDescent="0.35">
      <c r="A1612" s="2" t="s">
        <v>77</v>
      </c>
      <c r="B1612" s="2" t="s">
        <v>77</v>
      </c>
      <c r="C1612" t="s">
        <v>78</v>
      </c>
      <c r="F1612" s="3">
        <v>374283</v>
      </c>
      <c r="G1612" s="3">
        <v>25</v>
      </c>
      <c r="H1612" s="2" t="s">
        <v>3140</v>
      </c>
      <c r="I1612" s="2" t="s">
        <v>3154</v>
      </c>
      <c r="J1612" s="2" t="s">
        <v>3158</v>
      </c>
      <c r="K1612" s="2" t="s">
        <v>3166</v>
      </c>
      <c r="L1612" s="2">
        <v>2011</v>
      </c>
      <c r="M1612" s="2" t="s">
        <v>3023</v>
      </c>
      <c r="N1612" s="2" t="s">
        <v>3082</v>
      </c>
      <c r="O1612" s="19" t="str">
        <f t="shared" si="53"/>
        <v>100</v>
      </c>
      <c r="P1612">
        <f t="shared" si="52"/>
        <v>93570.75</v>
      </c>
    </row>
    <row r="1613" spans="1:16" ht="14.5" customHeight="1" x14ac:dyDescent="0.35">
      <c r="A1613" s="2" t="s">
        <v>73</v>
      </c>
      <c r="B1613" s="2" t="s">
        <v>73</v>
      </c>
      <c r="C1613" s="2" t="s">
        <v>74</v>
      </c>
      <c r="D1613" s="2"/>
      <c r="E1613" s="2"/>
      <c r="F1613" s="3">
        <v>15996</v>
      </c>
      <c r="G1613" s="3">
        <v>25</v>
      </c>
      <c r="H1613" s="2" t="s">
        <v>3140</v>
      </c>
      <c r="I1613" s="2" t="s">
        <v>3154</v>
      </c>
      <c r="J1613" s="2" t="s">
        <v>3158</v>
      </c>
      <c r="K1613" s="2" t="s">
        <v>3166</v>
      </c>
      <c r="L1613" s="2">
        <v>2011</v>
      </c>
      <c r="M1613" s="2" t="s">
        <v>3023</v>
      </c>
      <c r="N1613" s="2" t="s">
        <v>3082</v>
      </c>
      <c r="O1613" s="19" t="str">
        <f t="shared" si="53"/>
        <v>100</v>
      </c>
      <c r="P1613">
        <f t="shared" si="52"/>
        <v>3999</v>
      </c>
    </row>
    <row r="1614" spans="1:16" ht="14.5" customHeight="1" x14ac:dyDescent="0.35">
      <c r="A1614" s="2" t="s">
        <v>71</v>
      </c>
      <c r="B1614" s="2" t="s">
        <v>71</v>
      </c>
      <c r="C1614" s="2" t="s">
        <v>72</v>
      </c>
      <c r="D1614" s="2"/>
      <c r="E1614" s="2"/>
      <c r="F1614" s="3">
        <v>14622</v>
      </c>
      <c r="G1614" s="3">
        <v>25</v>
      </c>
      <c r="H1614" s="2" t="s">
        <v>3140</v>
      </c>
      <c r="I1614" s="2" t="s">
        <v>3154</v>
      </c>
      <c r="J1614" s="2" t="s">
        <v>3158</v>
      </c>
      <c r="K1614" s="2" t="s">
        <v>3166</v>
      </c>
      <c r="L1614" s="2">
        <v>2011</v>
      </c>
      <c r="M1614" s="2" t="s">
        <v>3023</v>
      </c>
      <c r="N1614" s="2" t="s">
        <v>3082</v>
      </c>
      <c r="O1614" s="19" t="str">
        <f t="shared" si="53"/>
        <v>100</v>
      </c>
      <c r="P1614">
        <f t="shared" si="52"/>
        <v>3655.5</v>
      </c>
    </row>
    <row r="1615" spans="1:16" ht="14.5" customHeight="1" x14ac:dyDescent="0.35">
      <c r="A1615" s="2" t="s">
        <v>149</v>
      </c>
      <c r="B1615" s="2" t="s">
        <v>149</v>
      </c>
      <c r="C1615" s="2" t="s">
        <v>150</v>
      </c>
      <c r="D1615" s="2"/>
      <c r="E1615" s="2"/>
      <c r="F1615" s="3">
        <v>259</v>
      </c>
      <c r="G1615" s="3">
        <v>25</v>
      </c>
      <c r="H1615" s="2" t="s">
        <v>3141</v>
      </c>
      <c r="I1615" s="2" t="s">
        <v>3155</v>
      </c>
      <c r="J1615" s="2" t="s">
        <v>3158</v>
      </c>
      <c r="K1615" s="2" t="s">
        <v>3166</v>
      </c>
      <c r="L1615" s="2">
        <v>2011</v>
      </c>
      <c r="M1615" s="2" t="s">
        <v>3057</v>
      </c>
      <c r="N1615" s="2" t="s">
        <v>3107</v>
      </c>
      <c r="O1615" s="19" t="str">
        <f t="shared" si="53"/>
        <v>300</v>
      </c>
      <c r="P1615">
        <f t="shared" si="52"/>
        <v>64.75</v>
      </c>
    </row>
    <row r="1616" spans="1:16" ht="14.5" customHeight="1" x14ac:dyDescent="0.35">
      <c r="A1616" s="2" t="s">
        <v>139</v>
      </c>
      <c r="B1616" s="2" t="s">
        <v>139</v>
      </c>
      <c r="C1616" s="2" t="s">
        <v>140</v>
      </c>
      <c r="D1616" s="2"/>
      <c r="E1616" s="2"/>
      <c r="F1616" s="3">
        <v>12</v>
      </c>
      <c r="G1616" s="3">
        <v>25</v>
      </c>
      <c r="H1616" s="2" t="s">
        <v>3141</v>
      </c>
      <c r="I1616" s="2" t="s">
        <v>3155</v>
      </c>
      <c r="J1616" s="2" t="s">
        <v>3158</v>
      </c>
      <c r="K1616" s="2" t="s">
        <v>3166</v>
      </c>
      <c r="L1616" s="2">
        <v>2011</v>
      </c>
      <c r="M1616" s="2" t="s">
        <v>3057</v>
      </c>
      <c r="N1616" s="2" t="s">
        <v>3107</v>
      </c>
      <c r="O1616" s="19" t="str">
        <f t="shared" si="53"/>
        <v>300</v>
      </c>
      <c r="P1616">
        <f t="shared" si="52"/>
        <v>3</v>
      </c>
    </row>
    <row r="1617" spans="1:16" ht="14.5" customHeight="1" x14ac:dyDescent="0.35">
      <c r="A1617" s="2" t="s">
        <v>165</v>
      </c>
      <c r="B1617" s="2" t="s">
        <v>165</v>
      </c>
      <c r="C1617" s="2" t="s">
        <v>166</v>
      </c>
      <c r="D1617" s="2"/>
      <c r="E1617" s="2"/>
      <c r="F1617" s="3">
        <v>158</v>
      </c>
      <c r="G1617" s="3">
        <v>15</v>
      </c>
      <c r="H1617" s="2" t="s">
        <v>3140</v>
      </c>
      <c r="I1617" s="2" t="s">
        <v>3154</v>
      </c>
      <c r="J1617" s="2" t="s">
        <v>3158</v>
      </c>
      <c r="K1617" s="2" t="s">
        <v>3166</v>
      </c>
      <c r="L1617" s="2">
        <v>2011</v>
      </c>
      <c r="M1617" s="2" t="s">
        <v>3058</v>
      </c>
      <c r="N1617" s="2" t="s">
        <v>3108</v>
      </c>
      <c r="O1617" s="19" t="str">
        <f t="shared" si="53"/>
        <v>300</v>
      </c>
      <c r="P1617">
        <f t="shared" si="52"/>
        <v>23.7</v>
      </c>
    </row>
    <row r="1618" spans="1:16" ht="14.5" customHeight="1" x14ac:dyDescent="0.35">
      <c r="A1618" s="2" t="s">
        <v>147</v>
      </c>
      <c r="B1618" s="2" t="s">
        <v>147</v>
      </c>
      <c r="C1618" s="2" t="s">
        <v>148</v>
      </c>
      <c r="D1618" s="2"/>
      <c r="E1618" s="2"/>
      <c r="F1618" s="3">
        <v>216</v>
      </c>
      <c r="G1618" s="3">
        <v>25</v>
      </c>
      <c r="H1618" s="2" t="s">
        <v>3141</v>
      </c>
      <c r="I1618" s="2" t="s">
        <v>3155</v>
      </c>
      <c r="J1618" s="2" t="s">
        <v>3158</v>
      </c>
      <c r="K1618" s="2" t="s">
        <v>3166</v>
      </c>
      <c r="L1618" s="2">
        <v>2011</v>
      </c>
      <c r="M1618" s="2" t="s">
        <v>3057</v>
      </c>
      <c r="N1618" s="2" t="s">
        <v>3107</v>
      </c>
      <c r="O1618" s="19" t="str">
        <f t="shared" si="53"/>
        <v>300</v>
      </c>
      <c r="P1618">
        <f t="shared" si="52"/>
        <v>54</v>
      </c>
    </row>
    <row r="1619" spans="1:16" ht="14.5" customHeight="1" x14ac:dyDescent="0.35">
      <c r="A1619" s="2" t="s">
        <v>99</v>
      </c>
      <c r="B1619" s="2" t="s">
        <v>99</v>
      </c>
      <c r="C1619" s="2" t="s">
        <v>100</v>
      </c>
      <c r="D1619" s="2"/>
      <c r="E1619" s="2"/>
      <c r="F1619" s="3">
        <v>372</v>
      </c>
      <c r="G1619" s="3">
        <v>25</v>
      </c>
      <c r="H1619" s="2" t="s">
        <v>3134</v>
      </c>
      <c r="I1619" s="2" t="s">
        <v>3148</v>
      </c>
      <c r="J1619" s="2" t="s">
        <v>3158</v>
      </c>
      <c r="K1619" s="2" t="s">
        <v>3166</v>
      </c>
      <c r="L1619" s="2">
        <v>2011</v>
      </c>
      <c r="M1619" s="2" t="s">
        <v>3041</v>
      </c>
      <c r="N1619" s="2" t="s">
        <v>3095</v>
      </c>
      <c r="O1619" s="19" t="str">
        <f t="shared" si="53"/>
        <v>200</v>
      </c>
      <c r="P1619">
        <f t="shared" si="52"/>
        <v>93</v>
      </c>
    </row>
    <row r="1620" spans="1:16" ht="14.5" customHeight="1" x14ac:dyDescent="0.35">
      <c r="A1620" s="2" t="s">
        <v>83</v>
      </c>
      <c r="B1620" s="2" t="s">
        <v>83</v>
      </c>
      <c r="C1620" s="2" t="s">
        <v>84</v>
      </c>
      <c r="D1620" s="2"/>
      <c r="E1620" s="2"/>
      <c r="F1620" s="3">
        <v>209</v>
      </c>
      <c r="G1620" s="3">
        <v>25</v>
      </c>
      <c r="H1620" s="2" t="s">
        <v>3140</v>
      </c>
      <c r="I1620" s="2" t="s">
        <v>3154</v>
      </c>
      <c r="J1620" s="2" t="s">
        <v>3158</v>
      </c>
      <c r="K1620" s="2" t="s">
        <v>3166</v>
      </c>
      <c r="L1620" s="2">
        <v>2011</v>
      </c>
      <c r="M1620" s="2" t="s">
        <v>3030</v>
      </c>
      <c r="N1620" s="2" t="s">
        <v>3085</v>
      </c>
      <c r="O1620" s="19" t="str">
        <f t="shared" si="53"/>
        <v>100</v>
      </c>
      <c r="P1620">
        <f t="shared" si="52"/>
        <v>52.25</v>
      </c>
    </row>
    <row r="1621" spans="1:16" ht="14.5" customHeight="1" x14ac:dyDescent="0.35">
      <c r="A1621" s="2" t="s">
        <v>81</v>
      </c>
      <c r="B1621" s="2" t="s">
        <v>81</v>
      </c>
      <c r="C1621" s="2" t="s">
        <v>82</v>
      </c>
      <c r="D1621" s="2"/>
      <c r="E1621" s="2"/>
      <c r="F1621" s="3">
        <v>6</v>
      </c>
      <c r="G1621" s="3">
        <v>25</v>
      </c>
      <c r="H1621" s="2" t="s">
        <v>3140</v>
      </c>
      <c r="I1621" s="2" t="s">
        <v>3154</v>
      </c>
      <c r="J1621" s="2" t="s">
        <v>3158</v>
      </c>
      <c r="K1621" s="2" t="s">
        <v>3166</v>
      </c>
      <c r="L1621" s="2">
        <v>2011</v>
      </c>
      <c r="M1621" s="2" t="s">
        <v>3030</v>
      </c>
      <c r="N1621" s="2" t="s">
        <v>3085</v>
      </c>
      <c r="O1621" s="19" t="str">
        <f t="shared" si="53"/>
        <v>100</v>
      </c>
      <c r="P1621">
        <f t="shared" si="52"/>
        <v>1.5</v>
      </c>
    </row>
    <row r="1622" spans="1:16" ht="14.5" customHeight="1" x14ac:dyDescent="0.35">
      <c r="A1622" s="2" t="s">
        <v>85</v>
      </c>
      <c r="B1622" s="2" t="s">
        <v>85</v>
      </c>
      <c r="C1622" s="2" t="s">
        <v>86</v>
      </c>
      <c r="D1622" s="2"/>
      <c r="E1622" s="2"/>
      <c r="F1622" s="3">
        <v>305</v>
      </c>
      <c r="G1622" s="3">
        <v>25</v>
      </c>
      <c r="H1622" s="2" t="s">
        <v>3140</v>
      </c>
      <c r="I1622" s="2" t="s">
        <v>3154</v>
      </c>
      <c r="J1622" s="2" t="s">
        <v>3158</v>
      </c>
      <c r="K1622" s="2" t="s">
        <v>3166</v>
      </c>
      <c r="L1622" s="2">
        <v>2011</v>
      </c>
      <c r="M1622" s="2" t="s">
        <v>3030</v>
      </c>
      <c r="N1622" s="2" t="s">
        <v>3085</v>
      </c>
      <c r="O1622" s="19" t="str">
        <f t="shared" si="53"/>
        <v>100</v>
      </c>
      <c r="P1622">
        <f t="shared" si="52"/>
        <v>76.25</v>
      </c>
    </row>
    <row r="1623" spans="1:16" ht="14.5" customHeight="1" x14ac:dyDescent="0.35">
      <c r="A1623" s="2" t="s">
        <v>63</v>
      </c>
      <c r="B1623" s="2" t="s">
        <v>63</v>
      </c>
      <c r="C1623" s="2" t="s">
        <v>64</v>
      </c>
      <c r="D1623" s="2"/>
      <c r="E1623" s="2"/>
      <c r="F1623" s="3">
        <v>248</v>
      </c>
      <c r="G1623" s="3">
        <v>100</v>
      </c>
      <c r="H1623" s="2" t="s">
        <v>3141</v>
      </c>
      <c r="I1623" s="2" t="s">
        <v>3155</v>
      </c>
      <c r="J1623" s="2" t="s">
        <v>3158</v>
      </c>
      <c r="K1623" s="2" t="s">
        <v>3166</v>
      </c>
      <c r="L1623" s="2">
        <v>2011</v>
      </c>
      <c r="M1623" s="2" t="s">
        <v>3023</v>
      </c>
      <c r="N1623" s="2" t="s">
        <v>3082</v>
      </c>
      <c r="O1623" s="19" t="str">
        <f t="shared" si="53"/>
        <v>100</v>
      </c>
      <c r="P1623">
        <f t="shared" si="52"/>
        <v>248</v>
      </c>
    </row>
    <row r="1624" spans="1:16" ht="14.5" customHeight="1" x14ac:dyDescent="0.35">
      <c r="A1624" s="2" t="s">
        <v>97</v>
      </c>
      <c r="B1624" s="2" t="s">
        <v>97</v>
      </c>
      <c r="C1624" t="s">
        <v>98</v>
      </c>
      <c r="F1624" s="3">
        <v>3677</v>
      </c>
      <c r="G1624" s="3">
        <v>25</v>
      </c>
      <c r="H1624" s="2" t="s">
        <v>3141</v>
      </c>
      <c r="I1624" s="2" t="s">
        <v>3155</v>
      </c>
      <c r="J1624" s="2" t="s">
        <v>3158</v>
      </c>
      <c r="K1624" s="2" t="s">
        <v>3166</v>
      </c>
      <c r="L1624" s="2">
        <v>2011</v>
      </c>
      <c r="M1624" s="2" t="s">
        <v>3040</v>
      </c>
      <c r="N1624" s="2" t="s">
        <v>3094</v>
      </c>
      <c r="O1624" s="19" t="str">
        <f t="shared" si="53"/>
        <v>100</v>
      </c>
      <c r="P1624">
        <f t="shared" si="52"/>
        <v>919.25</v>
      </c>
    </row>
    <row r="1625" spans="1:16" ht="14.5" customHeight="1" x14ac:dyDescent="0.35">
      <c r="A1625" s="2" t="s">
        <v>137</v>
      </c>
      <c r="B1625" s="2" t="s">
        <v>137</v>
      </c>
      <c r="C1625" s="2" t="s">
        <v>138</v>
      </c>
      <c r="D1625" s="2"/>
      <c r="E1625" s="2"/>
      <c r="F1625" s="3">
        <v>36068</v>
      </c>
      <c r="G1625" s="3">
        <v>2</v>
      </c>
      <c r="H1625" s="2" t="s">
        <v>3137</v>
      </c>
      <c r="I1625" s="2" t="s">
        <v>3151</v>
      </c>
      <c r="J1625" s="2" t="s">
        <v>3158</v>
      </c>
      <c r="K1625" s="2" t="s">
        <v>3166</v>
      </c>
      <c r="L1625" s="2">
        <v>2011</v>
      </c>
      <c r="M1625" s="2" t="s">
        <v>3056</v>
      </c>
      <c r="N1625" s="2" t="s">
        <v>3106</v>
      </c>
      <c r="O1625" s="19" t="str">
        <f t="shared" si="53"/>
        <v>300</v>
      </c>
      <c r="P1625">
        <f t="shared" ref="P1625:P1686" si="54">F1625*G1625/100</f>
        <v>721.36</v>
      </c>
    </row>
    <row r="1626" spans="1:16" ht="14.5" customHeight="1" x14ac:dyDescent="0.35">
      <c r="A1626" s="2" t="s">
        <v>159</v>
      </c>
      <c r="B1626" s="2" t="s">
        <v>159</v>
      </c>
      <c r="C1626" s="2" t="s">
        <v>160</v>
      </c>
      <c r="D1626" s="2"/>
      <c r="E1626" s="2"/>
      <c r="F1626" s="3">
        <v>40</v>
      </c>
      <c r="G1626" s="3">
        <v>15</v>
      </c>
      <c r="H1626" s="2" t="s">
        <v>3135</v>
      </c>
      <c r="I1626" s="2" t="s">
        <v>3149</v>
      </c>
      <c r="J1626" s="2" t="s">
        <v>3158</v>
      </c>
      <c r="K1626" s="2" t="s">
        <v>3166</v>
      </c>
      <c r="L1626" s="2">
        <v>2011</v>
      </c>
      <c r="M1626" s="2" t="s">
        <v>3058</v>
      </c>
      <c r="N1626" s="2" t="s">
        <v>3108</v>
      </c>
      <c r="O1626" s="19" t="str">
        <f t="shared" si="53"/>
        <v>300</v>
      </c>
      <c r="P1626">
        <f t="shared" si="54"/>
        <v>6</v>
      </c>
    </row>
    <row r="1627" spans="1:16" ht="14.5" customHeight="1" x14ac:dyDescent="0.35">
      <c r="A1627" s="2" t="s">
        <v>113</v>
      </c>
      <c r="B1627" s="2" t="s">
        <v>113</v>
      </c>
      <c r="C1627" s="2" t="s">
        <v>114</v>
      </c>
      <c r="D1627" s="2"/>
      <c r="E1627" s="2"/>
      <c r="F1627" s="3">
        <v>30</v>
      </c>
      <c r="G1627" s="3">
        <v>55</v>
      </c>
      <c r="H1627" s="2" t="s">
        <v>3135</v>
      </c>
      <c r="I1627" s="2" t="s">
        <v>3149</v>
      </c>
      <c r="J1627" s="2" t="s">
        <v>3158</v>
      </c>
      <c r="K1627" s="2" t="s">
        <v>3166</v>
      </c>
      <c r="L1627" s="2">
        <v>2011</v>
      </c>
      <c r="M1627" s="2" t="s">
        <v>3054</v>
      </c>
      <c r="N1627" s="2" t="s">
        <v>3104</v>
      </c>
      <c r="O1627" s="19" t="str">
        <f t="shared" si="53"/>
        <v>300</v>
      </c>
      <c r="P1627">
        <f t="shared" si="54"/>
        <v>16.5</v>
      </c>
    </row>
    <row r="1628" spans="1:16" ht="14.5" customHeight="1" x14ac:dyDescent="0.35">
      <c r="A1628" s="2" t="s">
        <v>103</v>
      </c>
      <c r="B1628" s="2" t="s">
        <v>103</v>
      </c>
      <c r="C1628" s="2" t="s">
        <v>104</v>
      </c>
      <c r="D1628" s="2"/>
      <c r="E1628" s="2"/>
      <c r="F1628" s="3">
        <v>112</v>
      </c>
      <c r="G1628" s="3">
        <v>25</v>
      </c>
      <c r="H1628" s="2" t="s">
        <v>3135</v>
      </c>
      <c r="I1628" s="2" t="s">
        <v>3149</v>
      </c>
      <c r="J1628" s="2" t="s">
        <v>3158</v>
      </c>
      <c r="K1628" s="2" t="s">
        <v>3166</v>
      </c>
      <c r="L1628" s="2">
        <v>2011</v>
      </c>
      <c r="M1628" s="2" t="s">
        <v>3043</v>
      </c>
      <c r="N1628" s="2" t="s">
        <v>3097</v>
      </c>
      <c r="O1628" s="19" t="str">
        <f t="shared" si="53"/>
        <v>200</v>
      </c>
      <c r="P1628">
        <f t="shared" si="54"/>
        <v>28</v>
      </c>
    </row>
    <row r="1629" spans="1:16" ht="14.5" customHeight="1" x14ac:dyDescent="0.35">
      <c r="A1629" s="2" t="s">
        <v>180</v>
      </c>
      <c r="B1629" s="2" t="s">
        <v>180</v>
      </c>
      <c r="C1629" s="2" t="s">
        <v>181</v>
      </c>
      <c r="D1629" s="2"/>
      <c r="E1629" s="2"/>
      <c r="F1629" s="3">
        <v>300</v>
      </c>
      <c r="G1629" s="3">
        <v>5</v>
      </c>
      <c r="H1629" s="2" t="s">
        <v>3135</v>
      </c>
      <c r="I1629" s="2" t="s">
        <v>3149</v>
      </c>
      <c r="J1629" s="2" t="s">
        <v>3158</v>
      </c>
      <c r="K1629" s="2" t="s">
        <v>3166</v>
      </c>
      <c r="L1629" s="2">
        <v>2011</v>
      </c>
      <c r="M1629" s="2" t="s">
        <v>3058</v>
      </c>
      <c r="N1629" s="2" t="s">
        <v>3108</v>
      </c>
      <c r="O1629" s="19" t="str">
        <f t="shared" si="53"/>
        <v>300</v>
      </c>
      <c r="P1629">
        <f t="shared" si="54"/>
        <v>15</v>
      </c>
    </row>
    <row r="1630" spans="1:16" ht="14.5" customHeight="1" x14ac:dyDescent="0.35">
      <c r="A1630" s="2" t="s">
        <v>1835</v>
      </c>
      <c r="B1630" s="2" t="s">
        <v>1835</v>
      </c>
      <c r="C1630" s="2" t="s">
        <v>1836</v>
      </c>
      <c r="D1630" s="2"/>
      <c r="E1630" s="2"/>
      <c r="F1630" s="3">
        <v>1106</v>
      </c>
      <c r="G1630" s="3">
        <v>7</v>
      </c>
      <c r="H1630" s="2" t="s">
        <v>3135</v>
      </c>
      <c r="I1630" s="2" t="s">
        <v>3149</v>
      </c>
      <c r="J1630" s="2" t="s">
        <v>3158</v>
      </c>
      <c r="K1630" s="2" t="s">
        <v>3166</v>
      </c>
      <c r="L1630" s="2">
        <v>2011</v>
      </c>
      <c r="M1630" s="2" t="s">
        <v>3041</v>
      </c>
      <c r="N1630" s="2" t="s">
        <v>3095</v>
      </c>
      <c r="O1630" s="19" t="str">
        <f t="shared" si="53"/>
        <v>200</v>
      </c>
      <c r="P1630">
        <f t="shared" si="54"/>
        <v>77.42</v>
      </c>
    </row>
    <row r="1631" spans="1:16" ht="14.5" customHeight="1" x14ac:dyDescent="0.35">
      <c r="A1631" s="2" t="s">
        <v>111</v>
      </c>
      <c r="B1631" s="2" t="s">
        <v>111</v>
      </c>
      <c r="C1631" s="2" t="s">
        <v>112</v>
      </c>
      <c r="D1631" s="2"/>
      <c r="E1631" s="2"/>
      <c r="F1631" s="3">
        <v>226957</v>
      </c>
      <c r="G1631" s="3">
        <v>1</v>
      </c>
      <c r="H1631" s="2" t="s">
        <v>3135</v>
      </c>
      <c r="I1631" s="2" t="s">
        <v>3149</v>
      </c>
      <c r="J1631" s="2" t="s">
        <v>3158</v>
      </c>
      <c r="K1631" s="2" t="s">
        <v>3166</v>
      </c>
      <c r="L1631" s="2">
        <v>2011</v>
      </c>
      <c r="M1631" s="2" t="s">
        <v>3053</v>
      </c>
      <c r="N1631" s="2" t="s">
        <v>3103</v>
      </c>
      <c r="O1631" s="19" t="str">
        <f t="shared" si="53"/>
        <v>300</v>
      </c>
      <c r="P1631">
        <f t="shared" si="54"/>
        <v>2269.5700000000002</v>
      </c>
    </row>
    <row r="1632" spans="1:16" ht="14.5" customHeight="1" x14ac:dyDescent="0.35">
      <c r="A1632" s="2" t="s">
        <v>173</v>
      </c>
      <c r="B1632" s="2" t="s">
        <v>173</v>
      </c>
      <c r="C1632" s="2" t="s">
        <v>174</v>
      </c>
      <c r="D1632" s="2"/>
      <c r="E1632" s="2"/>
      <c r="F1632" s="3">
        <v>339</v>
      </c>
      <c r="G1632" s="3">
        <v>55</v>
      </c>
      <c r="H1632" s="2" t="s">
        <v>3138</v>
      </c>
      <c r="I1632" s="2" t="s">
        <v>3152</v>
      </c>
      <c r="J1632" s="2" t="s">
        <v>3158</v>
      </c>
      <c r="K1632" s="2" t="s">
        <v>3166</v>
      </c>
      <c r="L1632" s="2">
        <v>2011</v>
      </c>
      <c r="M1632" s="2" t="s">
        <v>3058</v>
      </c>
      <c r="N1632" s="2" t="s">
        <v>3108</v>
      </c>
      <c r="O1632" s="19" t="str">
        <f t="shared" si="53"/>
        <v>300</v>
      </c>
      <c r="P1632">
        <f t="shared" si="54"/>
        <v>186.45</v>
      </c>
    </row>
    <row r="1633" spans="1:16" ht="14.5" customHeight="1" x14ac:dyDescent="0.35">
      <c r="A1633" s="2" t="s">
        <v>157</v>
      </c>
      <c r="B1633" s="2" t="s">
        <v>157</v>
      </c>
      <c r="C1633" s="2" t="s">
        <v>179</v>
      </c>
      <c r="D1633" s="2"/>
      <c r="E1633" s="2"/>
      <c r="F1633" s="3">
        <v>280</v>
      </c>
      <c r="G1633" s="3">
        <v>25</v>
      </c>
      <c r="H1633" s="2" t="s">
        <v>3138</v>
      </c>
      <c r="I1633" s="2" t="s">
        <v>3152</v>
      </c>
      <c r="J1633" s="2" t="s">
        <v>3158</v>
      </c>
      <c r="K1633" s="2" t="s">
        <v>3166</v>
      </c>
      <c r="L1633" s="2">
        <v>2011</v>
      </c>
      <c r="M1633" s="2" t="s">
        <v>3058</v>
      </c>
      <c r="N1633" s="2" t="s">
        <v>3108</v>
      </c>
      <c r="O1633" s="19" t="str">
        <f t="shared" si="53"/>
        <v>300</v>
      </c>
      <c r="P1633">
        <f t="shared" si="54"/>
        <v>70</v>
      </c>
    </row>
    <row r="1634" spans="1:16" ht="14.5" customHeight="1" x14ac:dyDescent="0.35">
      <c r="A1634" s="2" t="s">
        <v>415</v>
      </c>
      <c r="B1634" s="2" t="s">
        <v>416</v>
      </c>
      <c r="C1634" s="2" t="s">
        <v>1837</v>
      </c>
      <c r="D1634" s="2" t="s">
        <v>3175</v>
      </c>
      <c r="E1634" s="2" t="s">
        <v>3176</v>
      </c>
      <c r="F1634" s="3">
        <v>4125</v>
      </c>
      <c r="G1634" s="3">
        <v>1.1397999534775529</v>
      </c>
      <c r="H1634" s="2" t="s">
        <v>3129</v>
      </c>
      <c r="I1634" s="2" t="s">
        <v>3143</v>
      </c>
      <c r="J1634" s="2" t="s">
        <v>3161</v>
      </c>
      <c r="K1634" s="2" t="s">
        <v>3162</v>
      </c>
      <c r="L1634" s="2">
        <v>2011</v>
      </c>
      <c r="M1634" s="2" t="s">
        <v>3077</v>
      </c>
      <c r="N1634" s="2" t="s">
        <v>3125</v>
      </c>
      <c r="O1634" s="19" t="str">
        <f t="shared" si="53"/>
        <v>700</v>
      </c>
      <c r="P1634">
        <f t="shared" si="54"/>
        <v>47.016748080949057</v>
      </c>
    </row>
    <row r="1635" spans="1:16" ht="14.5" customHeight="1" x14ac:dyDescent="0.35">
      <c r="A1635" s="2" t="s">
        <v>418</v>
      </c>
      <c r="B1635" s="2" t="s">
        <v>419</v>
      </c>
      <c r="C1635" s="2" t="s">
        <v>1837</v>
      </c>
      <c r="D1635" s="2" t="s">
        <v>3175</v>
      </c>
      <c r="E1635" s="2" t="s">
        <v>3176</v>
      </c>
      <c r="F1635" s="3">
        <v>4125</v>
      </c>
      <c r="G1635" s="3">
        <v>94.184694114910442</v>
      </c>
      <c r="H1635" s="2" t="s">
        <v>3133</v>
      </c>
      <c r="I1635" s="2" t="s">
        <v>3147</v>
      </c>
      <c r="J1635" s="2" t="s">
        <v>3161</v>
      </c>
      <c r="K1635" s="2" t="s">
        <v>3162</v>
      </c>
      <c r="L1635" s="2">
        <v>2011</v>
      </c>
      <c r="M1635" s="2" t="s">
        <v>3077</v>
      </c>
      <c r="N1635" s="2" t="s">
        <v>3125</v>
      </c>
      <c r="O1635" s="19" t="str">
        <f t="shared" si="53"/>
        <v>700</v>
      </c>
      <c r="P1635">
        <f t="shared" si="54"/>
        <v>3885.1186322400554</v>
      </c>
    </row>
    <row r="1636" spans="1:16" ht="14.5" customHeight="1" x14ac:dyDescent="0.35">
      <c r="A1636" s="2" t="s">
        <v>420</v>
      </c>
      <c r="B1636" s="2" t="s">
        <v>421</v>
      </c>
      <c r="C1636" s="2" t="s">
        <v>1837</v>
      </c>
      <c r="D1636" s="2" t="s">
        <v>3175</v>
      </c>
      <c r="E1636" s="2" t="s">
        <v>3176</v>
      </c>
      <c r="F1636" s="3">
        <v>4125</v>
      </c>
      <c r="G1636" s="3">
        <v>4.6755059316120029</v>
      </c>
      <c r="H1636" s="2" t="s">
        <v>3141</v>
      </c>
      <c r="I1636" s="2" t="s">
        <v>3155</v>
      </c>
      <c r="J1636" s="2" t="s">
        <v>3161</v>
      </c>
      <c r="K1636" s="2" t="s">
        <v>3162</v>
      </c>
      <c r="L1636" s="2">
        <v>2011</v>
      </c>
      <c r="M1636" s="2" t="s">
        <v>3077</v>
      </c>
      <c r="N1636" s="2" t="s">
        <v>3125</v>
      </c>
      <c r="O1636" s="19" t="str">
        <f t="shared" si="53"/>
        <v>700</v>
      </c>
      <c r="P1636">
        <f t="shared" si="54"/>
        <v>192.86461967899513</v>
      </c>
    </row>
    <row r="1637" spans="1:16" ht="14.5" customHeight="1" x14ac:dyDescent="0.35">
      <c r="A1637" s="2" t="s">
        <v>431</v>
      </c>
      <c r="B1637" s="2" t="s">
        <v>432</v>
      </c>
      <c r="C1637" s="2" t="s">
        <v>1838</v>
      </c>
      <c r="D1637" s="2" t="s">
        <v>3175</v>
      </c>
      <c r="E1637" s="2" t="s">
        <v>3176</v>
      </c>
      <c r="F1637" s="3">
        <v>240</v>
      </c>
      <c r="G1637" s="3">
        <v>55</v>
      </c>
      <c r="H1637" s="2" t="s">
        <v>3139</v>
      </c>
      <c r="I1637" s="2" t="s">
        <v>3153</v>
      </c>
      <c r="J1637" s="2" t="s">
        <v>3161</v>
      </c>
      <c r="K1637" s="2" t="s">
        <v>3162</v>
      </c>
      <c r="L1637" s="2">
        <v>2011</v>
      </c>
      <c r="M1637" s="2" t="s">
        <v>3077</v>
      </c>
      <c r="N1637" s="2" t="s">
        <v>3125</v>
      </c>
      <c r="O1637" s="19" t="str">
        <f t="shared" si="53"/>
        <v>700</v>
      </c>
      <c r="P1637">
        <f t="shared" si="54"/>
        <v>132</v>
      </c>
    </row>
    <row r="1638" spans="1:16" ht="14.5" customHeight="1" x14ac:dyDescent="0.35">
      <c r="A1638" s="2" t="s">
        <v>1421</v>
      </c>
      <c r="B1638" s="2" t="s">
        <v>1422</v>
      </c>
      <c r="C1638" s="2" t="s">
        <v>1839</v>
      </c>
      <c r="D1638" s="2" t="s">
        <v>3175</v>
      </c>
      <c r="E1638" s="2" t="s">
        <v>3176</v>
      </c>
      <c r="F1638" s="3">
        <v>765</v>
      </c>
      <c r="G1638" s="3">
        <v>100</v>
      </c>
      <c r="H1638" s="2" t="s">
        <v>3139</v>
      </c>
      <c r="I1638" s="2" t="s">
        <v>3153</v>
      </c>
      <c r="J1638" s="2" t="s">
        <v>3161</v>
      </c>
      <c r="K1638" s="2" t="s">
        <v>3162</v>
      </c>
      <c r="L1638" s="2">
        <v>2011</v>
      </c>
      <c r="M1638" s="2" t="s">
        <v>3078</v>
      </c>
      <c r="N1638" s="2" t="s">
        <v>3126</v>
      </c>
      <c r="O1638" s="19" t="str">
        <f t="shared" si="53"/>
        <v>700</v>
      </c>
      <c r="P1638">
        <f t="shared" si="54"/>
        <v>765</v>
      </c>
    </row>
    <row r="1639" spans="1:16" ht="14.5" customHeight="1" x14ac:dyDescent="0.35">
      <c r="A1639" s="2" t="s">
        <v>1424</v>
      </c>
      <c r="B1639" s="2" t="s">
        <v>1425</v>
      </c>
      <c r="C1639" s="2" t="s">
        <v>1840</v>
      </c>
      <c r="D1639" s="2" t="s">
        <v>3175</v>
      </c>
      <c r="E1639" s="2" t="s">
        <v>3176</v>
      </c>
      <c r="F1639" s="3">
        <v>2997</v>
      </c>
      <c r="G1639" s="3">
        <v>100</v>
      </c>
      <c r="H1639" s="2" t="s">
        <v>3141</v>
      </c>
      <c r="I1639" s="2" t="s">
        <v>3155</v>
      </c>
      <c r="J1639" s="2" t="s">
        <v>3161</v>
      </c>
      <c r="K1639" s="2" t="s">
        <v>3162</v>
      </c>
      <c r="L1639" s="2">
        <v>2011</v>
      </c>
      <c r="M1639" s="2" t="s">
        <v>3078</v>
      </c>
      <c r="N1639" s="2" t="s">
        <v>3126</v>
      </c>
      <c r="O1639" s="19" t="str">
        <f t="shared" si="53"/>
        <v>700</v>
      </c>
      <c r="P1639">
        <f t="shared" si="54"/>
        <v>2997</v>
      </c>
    </row>
    <row r="1640" spans="1:16" ht="14.5" customHeight="1" x14ac:dyDescent="0.35">
      <c r="A1640" s="2" t="s">
        <v>1427</v>
      </c>
      <c r="B1640" s="2" t="s">
        <v>1428</v>
      </c>
      <c r="C1640" s="2" t="s">
        <v>1841</v>
      </c>
      <c r="D1640" s="2" t="s">
        <v>3175</v>
      </c>
      <c r="E1640" s="2" t="s">
        <v>3176</v>
      </c>
      <c r="F1640" s="3">
        <v>12800</v>
      </c>
      <c r="G1640" s="3">
        <v>100</v>
      </c>
      <c r="H1640" s="2" t="s">
        <v>3135</v>
      </c>
      <c r="I1640" s="2" t="s">
        <v>3149</v>
      </c>
      <c r="J1640" s="2" t="s">
        <v>3161</v>
      </c>
      <c r="K1640" s="2" t="s">
        <v>3162</v>
      </c>
      <c r="L1640" s="2">
        <v>2011</v>
      </c>
      <c r="M1640" s="2" t="s">
        <v>3078</v>
      </c>
      <c r="N1640" s="2" t="s">
        <v>3126</v>
      </c>
      <c r="O1640" s="19" t="str">
        <f t="shared" si="53"/>
        <v>700</v>
      </c>
      <c r="P1640">
        <f t="shared" si="54"/>
        <v>12800</v>
      </c>
    </row>
    <row r="1641" spans="1:16" ht="14.5" customHeight="1" x14ac:dyDescent="0.35">
      <c r="A1641" s="2" t="s">
        <v>434</v>
      </c>
      <c r="B1641" s="2" t="s">
        <v>435</v>
      </c>
      <c r="C1641" s="2" t="s">
        <v>1842</v>
      </c>
      <c r="D1641" s="2" t="s">
        <v>3175</v>
      </c>
      <c r="E1641" s="2" t="s">
        <v>3176</v>
      </c>
      <c r="F1641" s="3">
        <v>3500</v>
      </c>
      <c r="G1641" s="3">
        <v>25</v>
      </c>
      <c r="H1641" s="2" t="s">
        <v>3140</v>
      </c>
      <c r="I1641" s="2" t="s">
        <v>3154</v>
      </c>
      <c r="J1641" s="2" t="s">
        <v>3161</v>
      </c>
      <c r="K1641" s="2" t="s">
        <v>3162</v>
      </c>
      <c r="L1641" s="2">
        <v>2011</v>
      </c>
      <c r="M1641" s="2" t="s">
        <v>3025</v>
      </c>
      <c r="N1641" s="2" t="s">
        <v>3083</v>
      </c>
      <c r="O1641" s="19" t="str">
        <f t="shared" si="53"/>
        <v>100</v>
      </c>
      <c r="P1641">
        <f t="shared" si="54"/>
        <v>875</v>
      </c>
    </row>
    <row r="1642" spans="1:16" ht="14.5" customHeight="1" x14ac:dyDescent="0.35">
      <c r="A1642" s="2" t="s">
        <v>437</v>
      </c>
      <c r="B1642" s="2" t="s">
        <v>438</v>
      </c>
      <c r="C1642" s="2" t="s">
        <v>1843</v>
      </c>
      <c r="D1642" s="2" t="s">
        <v>3175</v>
      </c>
      <c r="E1642" s="2" t="s">
        <v>3176</v>
      </c>
      <c r="F1642" s="3">
        <v>9928</v>
      </c>
      <c r="G1642" s="3">
        <v>43</v>
      </c>
      <c r="H1642" s="2" t="s">
        <v>3139</v>
      </c>
      <c r="I1642" s="2" t="s">
        <v>3153</v>
      </c>
      <c r="J1642" s="2" t="s">
        <v>3161</v>
      </c>
      <c r="K1642" s="2" t="s">
        <v>3162</v>
      </c>
      <c r="L1642" s="2">
        <v>2011</v>
      </c>
      <c r="M1642" s="2" t="s">
        <v>3078</v>
      </c>
      <c r="N1642" s="2" t="s">
        <v>3126</v>
      </c>
      <c r="O1642" s="19" t="str">
        <f t="shared" si="53"/>
        <v>700</v>
      </c>
      <c r="P1642">
        <f t="shared" si="54"/>
        <v>4269.04</v>
      </c>
    </row>
    <row r="1643" spans="1:16" ht="14.5" customHeight="1" x14ac:dyDescent="0.35">
      <c r="A1643" s="2" t="s">
        <v>440</v>
      </c>
      <c r="B1643" s="2" t="s">
        <v>441</v>
      </c>
      <c r="C1643" s="2" t="s">
        <v>1844</v>
      </c>
      <c r="D1643" s="2" t="s">
        <v>3175</v>
      </c>
      <c r="E1643" s="2" t="s">
        <v>3176</v>
      </c>
      <c r="F1643" s="3">
        <v>4556</v>
      </c>
      <c r="G1643" s="3">
        <v>100</v>
      </c>
      <c r="H1643" s="2" t="s">
        <v>3139</v>
      </c>
      <c r="I1643" s="2" t="s">
        <v>3153</v>
      </c>
      <c r="J1643" s="2" t="s">
        <v>3161</v>
      </c>
      <c r="K1643" s="2" t="s">
        <v>3162</v>
      </c>
      <c r="L1643" s="2">
        <v>2011</v>
      </c>
      <c r="M1643" s="2" t="s">
        <v>3078</v>
      </c>
      <c r="N1643" s="2" t="s">
        <v>3126</v>
      </c>
      <c r="O1643" s="19" t="str">
        <f t="shared" si="53"/>
        <v>700</v>
      </c>
      <c r="P1643">
        <f t="shared" si="54"/>
        <v>4556</v>
      </c>
    </row>
    <row r="1644" spans="1:16" ht="14.5" customHeight="1" x14ac:dyDescent="0.35">
      <c r="A1644" s="2" t="s">
        <v>443</v>
      </c>
      <c r="B1644" s="2" t="s">
        <v>444</v>
      </c>
      <c r="C1644" s="2" t="s">
        <v>1845</v>
      </c>
      <c r="D1644" s="2" t="s">
        <v>3175</v>
      </c>
      <c r="E1644" s="2" t="s">
        <v>3176</v>
      </c>
      <c r="F1644" s="3">
        <v>8093</v>
      </c>
      <c r="G1644" s="3">
        <v>17.214246272777469</v>
      </c>
      <c r="H1644" s="2" t="s">
        <v>3139</v>
      </c>
      <c r="I1644" s="2" t="s">
        <v>3153</v>
      </c>
      <c r="J1644" s="2" t="s">
        <v>3161</v>
      </c>
      <c r="K1644" s="2" t="s">
        <v>3162</v>
      </c>
      <c r="L1644" s="2">
        <v>2011</v>
      </c>
      <c r="M1644" s="2" t="s">
        <v>3078</v>
      </c>
      <c r="N1644" s="2" t="s">
        <v>3126</v>
      </c>
      <c r="O1644" s="19" t="str">
        <f t="shared" si="53"/>
        <v>700</v>
      </c>
      <c r="P1644">
        <f t="shared" si="54"/>
        <v>1393.1489508558807</v>
      </c>
    </row>
    <row r="1645" spans="1:16" ht="14.5" customHeight="1" x14ac:dyDescent="0.35">
      <c r="A1645" s="2" t="s">
        <v>443</v>
      </c>
      <c r="B1645" s="2" t="s">
        <v>444</v>
      </c>
      <c r="C1645" s="2" t="s">
        <v>1845</v>
      </c>
      <c r="D1645" s="2" t="s">
        <v>3175</v>
      </c>
      <c r="E1645" s="2" t="s">
        <v>3176</v>
      </c>
      <c r="F1645" s="3">
        <v>8093</v>
      </c>
      <c r="G1645" s="3">
        <v>3.7962451684152403</v>
      </c>
      <c r="H1645" s="2" t="s">
        <v>3141</v>
      </c>
      <c r="I1645" s="2" t="s">
        <v>3155</v>
      </c>
      <c r="J1645" s="2" t="s">
        <v>3161</v>
      </c>
      <c r="K1645" s="2" t="s">
        <v>3162</v>
      </c>
      <c r="L1645" s="2">
        <v>2011</v>
      </c>
      <c r="M1645" s="2" t="s">
        <v>3056</v>
      </c>
      <c r="N1645" s="2" t="s">
        <v>3106</v>
      </c>
      <c r="O1645" s="19" t="str">
        <f t="shared" si="53"/>
        <v>300</v>
      </c>
      <c r="P1645">
        <f t="shared" si="54"/>
        <v>307.23012147984542</v>
      </c>
    </row>
    <row r="1646" spans="1:16" ht="14.5" customHeight="1" x14ac:dyDescent="0.35">
      <c r="A1646" s="2" t="s">
        <v>1180</v>
      </c>
      <c r="B1646" s="2" t="s">
        <v>1181</v>
      </c>
      <c r="C1646" s="2" t="s">
        <v>1448</v>
      </c>
      <c r="D1646" s="2" t="s">
        <v>3185</v>
      </c>
      <c r="E1646" s="2" t="s">
        <v>3186</v>
      </c>
      <c r="F1646" s="3">
        <v>4234</v>
      </c>
      <c r="G1646" s="3">
        <v>55</v>
      </c>
      <c r="H1646" s="2" t="s">
        <v>3135</v>
      </c>
      <c r="I1646" s="2" t="s">
        <v>3149</v>
      </c>
      <c r="J1646" s="2" t="s">
        <v>3161</v>
      </c>
      <c r="K1646" s="2" t="s">
        <v>3162</v>
      </c>
      <c r="L1646" s="2">
        <v>2011</v>
      </c>
      <c r="M1646" s="2" t="s">
        <v>3041</v>
      </c>
      <c r="N1646" s="2" t="s">
        <v>3095</v>
      </c>
      <c r="O1646" s="19" t="str">
        <f t="shared" si="53"/>
        <v>200</v>
      </c>
      <c r="P1646">
        <f t="shared" si="54"/>
        <v>2328.6999999999998</v>
      </c>
    </row>
    <row r="1647" spans="1:16" ht="14.5" customHeight="1" x14ac:dyDescent="0.35">
      <c r="A1647" s="2" t="s">
        <v>1183</v>
      </c>
      <c r="B1647" s="2" t="s">
        <v>1184</v>
      </c>
      <c r="C1647" s="2" t="s">
        <v>1449</v>
      </c>
      <c r="D1647" s="2" t="s">
        <v>3185</v>
      </c>
      <c r="E1647" s="2" t="s">
        <v>3186</v>
      </c>
      <c r="F1647" s="3">
        <v>978</v>
      </c>
      <c r="G1647" s="3">
        <v>55</v>
      </c>
      <c r="H1647" s="2" t="s">
        <v>3135</v>
      </c>
      <c r="I1647" s="2" t="s">
        <v>3149</v>
      </c>
      <c r="J1647" s="2" t="s">
        <v>3161</v>
      </c>
      <c r="K1647" s="2" t="s">
        <v>3162</v>
      </c>
      <c r="L1647" s="2">
        <v>2011</v>
      </c>
      <c r="M1647" s="2" t="s">
        <v>3041</v>
      </c>
      <c r="N1647" s="2" t="s">
        <v>3095</v>
      </c>
      <c r="O1647" s="19" t="str">
        <f t="shared" si="53"/>
        <v>200</v>
      </c>
      <c r="P1647">
        <f t="shared" si="54"/>
        <v>537.9</v>
      </c>
    </row>
    <row r="1648" spans="1:16" ht="14.5" customHeight="1" x14ac:dyDescent="0.35">
      <c r="A1648" s="2" t="s">
        <v>1186</v>
      </c>
      <c r="B1648" s="2" t="s">
        <v>1187</v>
      </c>
      <c r="C1648" s="2" t="s">
        <v>1188</v>
      </c>
      <c r="D1648" s="2" t="s">
        <v>3185</v>
      </c>
      <c r="E1648" s="2" t="s">
        <v>3186</v>
      </c>
      <c r="F1648" s="3">
        <v>28</v>
      </c>
      <c r="G1648" s="3">
        <v>55</v>
      </c>
      <c r="H1648" s="2" t="s">
        <v>3135</v>
      </c>
      <c r="I1648" s="2" t="s">
        <v>3149</v>
      </c>
      <c r="J1648" s="2" t="s">
        <v>3161</v>
      </c>
      <c r="K1648" s="2" t="s">
        <v>3162</v>
      </c>
      <c r="L1648" s="2">
        <v>2011</v>
      </c>
      <c r="M1648" s="2" t="s">
        <v>3041</v>
      </c>
      <c r="N1648" s="2" t="s">
        <v>3095</v>
      </c>
      <c r="O1648" s="19" t="str">
        <f t="shared" si="53"/>
        <v>200</v>
      </c>
      <c r="P1648">
        <f t="shared" si="54"/>
        <v>15.4</v>
      </c>
    </row>
    <row r="1649" spans="1:16" ht="14.5" customHeight="1" x14ac:dyDescent="0.35">
      <c r="A1649" s="2" t="s">
        <v>1189</v>
      </c>
      <c r="B1649" s="2" t="s">
        <v>1190</v>
      </c>
      <c r="C1649" s="2" t="s">
        <v>1450</v>
      </c>
      <c r="D1649" s="2" t="s">
        <v>3185</v>
      </c>
      <c r="E1649" s="2" t="s">
        <v>3186</v>
      </c>
      <c r="F1649" s="3">
        <v>1596</v>
      </c>
      <c r="G1649" s="3">
        <v>55</v>
      </c>
      <c r="H1649" s="2" t="s">
        <v>3135</v>
      </c>
      <c r="I1649" s="2" t="s">
        <v>3149</v>
      </c>
      <c r="J1649" s="2" t="s">
        <v>3161</v>
      </c>
      <c r="K1649" s="2" t="s">
        <v>3162</v>
      </c>
      <c r="L1649" s="2">
        <v>2011</v>
      </c>
      <c r="M1649" s="2" t="s">
        <v>3041</v>
      </c>
      <c r="N1649" s="2" t="s">
        <v>3095</v>
      </c>
      <c r="O1649" s="19" t="str">
        <f t="shared" si="53"/>
        <v>200</v>
      </c>
      <c r="P1649">
        <f t="shared" si="54"/>
        <v>877.8</v>
      </c>
    </row>
    <row r="1650" spans="1:16" ht="14.5" customHeight="1" x14ac:dyDescent="0.35">
      <c r="A1650" s="2" t="s">
        <v>1192</v>
      </c>
      <c r="B1650" s="2" t="s">
        <v>1193</v>
      </c>
      <c r="C1650" s="2" t="s">
        <v>1451</v>
      </c>
      <c r="D1650" s="2" t="s">
        <v>3185</v>
      </c>
      <c r="E1650" s="2" t="s">
        <v>3186</v>
      </c>
      <c r="F1650" s="3">
        <v>40</v>
      </c>
      <c r="G1650" s="3">
        <v>55</v>
      </c>
      <c r="H1650" s="2" t="s">
        <v>3135</v>
      </c>
      <c r="I1650" s="2" t="s">
        <v>3149</v>
      </c>
      <c r="J1650" s="2" t="s">
        <v>3161</v>
      </c>
      <c r="K1650" s="2" t="s">
        <v>3162</v>
      </c>
      <c r="L1650" s="2">
        <v>2011</v>
      </c>
      <c r="M1650" s="2" t="s">
        <v>3041</v>
      </c>
      <c r="N1650" s="2" t="s">
        <v>3095</v>
      </c>
      <c r="O1650" s="19" t="str">
        <f t="shared" si="53"/>
        <v>200</v>
      </c>
      <c r="P1650">
        <f t="shared" si="54"/>
        <v>22</v>
      </c>
    </row>
    <row r="1651" spans="1:16" ht="14.5" customHeight="1" x14ac:dyDescent="0.35">
      <c r="A1651" s="2" t="s">
        <v>1195</v>
      </c>
      <c r="B1651" s="2" t="s">
        <v>1196</v>
      </c>
      <c r="C1651" s="2" t="s">
        <v>1452</v>
      </c>
      <c r="D1651" s="2" t="s">
        <v>3185</v>
      </c>
      <c r="E1651" s="2" t="s">
        <v>3186</v>
      </c>
      <c r="F1651" s="3">
        <v>157</v>
      </c>
      <c r="G1651" s="3">
        <v>55</v>
      </c>
      <c r="H1651" s="2" t="s">
        <v>3135</v>
      </c>
      <c r="I1651" s="2" t="s">
        <v>3149</v>
      </c>
      <c r="J1651" s="2" t="s">
        <v>3161</v>
      </c>
      <c r="K1651" s="2" t="s">
        <v>3162</v>
      </c>
      <c r="L1651" s="2">
        <v>2011</v>
      </c>
      <c r="M1651" s="2" t="s">
        <v>3041</v>
      </c>
      <c r="N1651" s="2" t="s">
        <v>3095</v>
      </c>
      <c r="O1651" s="19" t="str">
        <f t="shared" si="53"/>
        <v>200</v>
      </c>
      <c r="P1651">
        <f t="shared" si="54"/>
        <v>86.35</v>
      </c>
    </row>
    <row r="1652" spans="1:16" ht="14.5" customHeight="1" x14ac:dyDescent="0.35">
      <c r="A1652" s="2" t="s">
        <v>1198</v>
      </c>
      <c r="B1652" s="2" t="s">
        <v>1199</v>
      </c>
      <c r="C1652" s="2" t="s">
        <v>1453</v>
      </c>
      <c r="D1652" s="2" t="s">
        <v>3185</v>
      </c>
      <c r="E1652" s="2" t="s">
        <v>3186</v>
      </c>
      <c r="F1652" s="3">
        <v>331</v>
      </c>
      <c r="G1652" s="3">
        <v>55</v>
      </c>
      <c r="H1652" s="2" t="s">
        <v>3135</v>
      </c>
      <c r="I1652" s="2" t="s">
        <v>3149</v>
      </c>
      <c r="J1652" s="2" t="s">
        <v>3161</v>
      </c>
      <c r="K1652" s="2" t="s">
        <v>3162</v>
      </c>
      <c r="L1652" s="2">
        <v>2011</v>
      </c>
      <c r="M1652" s="2" t="s">
        <v>3041</v>
      </c>
      <c r="N1652" s="2" t="s">
        <v>3095</v>
      </c>
      <c r="O1652" s="19" t="str">
        <f t="shared" si="53"/>
        <v>200</v>
      </c>
      <c r="P1652">
        <f t="shared" si="54"/>
        <v>182.05</v>
      </c>
    </row>
    <row r="1653" spans="1:16" ht="14.5" customHeight="1" x14ac:dyDescent="0.35">
      <c r="A1653" s="2" t="s">
        <v>1201</v>
      </c>
      <c r="B1653" s="2" t="s">
        <v>1202</v>
      </c>
      <c r="C1653" s="2" t="s">
        <v>1455</v>
      </c>
      <c r="D1653" s="2" t="s">
        <v>3185</v>
      </c>
      <c r="E1653" s="2" t="s">
        <v>3186</v>
      </c>
      <c r="F1653" s="3">
        <v>100</v>
      </c>
      <c r="G1653" s="3">
        <v>55</v>
      </c>
      <c r="H1653" s="2" t="s">
        <v>3135</v>
      </c>
      <c r="I1653" s="2" t="s">
        <v>3149</v>
      </c>
      <c r="J1653" s="2" t="s">
        <v>3161</v>
      </c>
      <c r="K1653" s="2" t="s">
        <v>3162</v>
      </c>
      <c r="L1653" s="2">
        <v>2011</v>
      </c>
      <c r="M1653" s="2" t="s">
        <v>3041</v>
      </c>
      <c r="N1653" s="2" t="s">
        <v>3095</v>
      </c>
      <c r="O1653" s="19" t="str">
        <f t="shared" si="53"/>
        <v>200</v>
      </c>
      <c r="P1653">
        <f t="shared" si="54"/>
        <v>55</v>
      </c>
    </row>
    <row r="1654" spans="1:16" ht="14.5" customHeight="1" x14ac:dyDescent="0.35">
      <c r="A1654" s="2" t="s">
        <v>564</v>
      </c>
      <c r="B1654" s="2" t="s">
        <v>565</v>
      </c>
      <c r="C1654" s="2" t="s">
        <v>1456</v>
      </c>
      <c r="D1654" s="2" t="s">
        <v>3187</v>
      </c>
      <c r="E1654" s="2" t="s">
        <v>3188</v>
      </c>
      <c r="F1654" s="3">
        <v>457</v>
      </c>
      <c r="G1654" s="3">
        <v>100</v>
      </c>
      <c r="H1654" s="2" t="s">
        <v>3133</v>
      </c>
      <c r="I1654" s="2" t="s">
        <v>3147</v>
      </c>
      <c r="J1654" s="2" t="s">
        <v>3161</v>
      </c>
      <c r="K1654" s="2" t="s">
        <v>3162</v>
      </c>
      <c r="L1654" s="2">
        <v>2011</v>
      </c>
      <c r="M1654" s="2" t="s">
        <v>3059</v>
      </c>
      <c r="N1654" s="2" t="s">
        <v>3109</v>
      </c>
      <c r="O1654" s="19" t="str">
        <f t="shared" si="53"/>
        <v>400</v>
      </c>
      <c r="P1654">
        <f t="shared" si="54"/>
        <v>457</v>
      </c>
    </row>
    <row r="1655" spans="1:16" ht="14.5" customHeight="1" x14ac:dyDescent="0.35">
      <c r="A1655" s="2" t="s">
        <v>1846</v>
      </c>
      <c r="B1655" s="2" t="s">
        <v>580</v>
      </c>
      <c r="C1655" s="2" t="s">
        <v>1847</v>
      </c>
      <c r="D1655" s="2" t="s">
        <v>3187</v>
      </c>
      <c r="E1655" s="2" t="s">
        <v>3188</v>
      </c>
      <c r="F1655" s="3">
        <v>1213</v>
      </c>
      <c r="G1655" s="3">
        <v>100</v>
      </c>
      <c r="H1655" s="2" t="s">
        <v>3133</v>
      </c>
      <c r="I1655" s="2" t="s">
        <v>3147</v>
      </c>
      <c r="J1655" s="2" t="s">
        <v>3161</v>
      </c>
      <c r="K1655" s="2" t="s">
        <v>3162</v>
      </c>
      <c r="L1655" s="2">
        <v>2011</v>
      </c>
      <c r="M1655" s="2" t="s">
        <v>3078</v>
      </c>
      <c r="N1655" s="2" t="s">
        <v>3126</v>
      </c>
      <c r="O1655" s="19" t="str">
        <f t="shared" si="53"/>
        <v>700</v>
      </c>
      <c r="P1655">
        <f t="shared" si="54"/>
        <v>1213</v>
      </c>
    </row>
    <row r="1656" spans="1:16" ht="14.5" customHeight="1" x14ac:dyDescent="0.35">
      <c r="A1656" s="2" t="s">
        <v>576</v>
      </c>
      <c r="B1656" s="2" t="s">
        <v>577</v>
      </c>
      <c r="C1656" s="2" t="s">
        <v>1459</v>
      </c>
      <c r="D1656" s="2" t="s">
        <v>3187</v>
      </c>
      <c r="E1656" s="2" t="s">
        <v>3188</v>
      </c>
      <c r="F1656" s="3">
        <v>493</v>
      </c>
      <c r="G1656" s="3">
        <v>100</v>
      </c>
      <c r="H1656" s="2" t="s">
        <v>3133</v>
      </c>
      <c r="I1656" s="2" t="s">
        <v>3147</v>
      </c>
      <c r="J1656" s="2" t="s">
        <v>3161</v>
      </c>
      <c r="K1656" s="2" t="s">
        <v>3162</v>
      </c>
      <c r="L1656" s="2">
        <v>2011</v>
      </c>
      <c r="M1656" s="2" t="s">
        <v>3078</v>
      </c>
      <c r="N1656" s="2" t="s">
        <v>3126</v>
      </c>
      <c r="O1656" s="19" t="str">
        <f t="shared" si="53"/>
        <v>700</v>
      </c>
      <c r="P1656">
        <f t="shared" si="54"/>
        <v>493</v>
      </c>
    </row>
    <row r="1657" spans="1:16" ht="14.5" customHeight="1" x14ac:dyDescent="0.35">
      <c r="A1657" s="2" t="s">
        <v>567</v>
      </c>
      <c r="B1657" s="2" t="s">
        <v>568</v>
      </c>
      <c r="C1657" s="2" t="s">
        <v>1460</v>
      </c>
      <c r="D1657" s="2" t="s">
        <v>3187</v>
      </c>
      <c r="E1657" s="2" t="s">
        <v>3188</v>
      </c>
      <c r="F1657" s="3">
        <v>23628</v>
      </c>
      <c r="G1657" s="3">
        <v>100</v>
      </c>
      <c r="H1657" s="2" t="s">
        <v>3141</v>
      </c>
      <c r="I1657" s="2" t="s">
        <v>3155</v>
      </c>
      <c r="J1657" s="2" t="s">
        <v>3161</v>
      </c>
      <c r="K1657" s="2" t="s">
        <v>3162</v>
      </c>
      <c r="L1657" s="2">
        <v>2011</v>
      </c>
      <c r="M1657" s="2" t="s">
        <v>3078</v>
      </c>
      <c r="N1657" s="2" t="s">
        <v>3126</v>
      </c>
      <c r="O1657" s="19" t="str">
        <f t="shared" si="53"/>
        <v>700</v>
      </c>
      <c r="P1657">
        <f t="shared" si="54"/>
        <v>23628</v>
      </c>
    </row>
    <row r="1658" spans="1:16" ht="14.5" customHeight="1" x14ac:dyDescent="0.35">
      <c r="A1658" s="2" t="s">
        <v>570</v>
      </c>
      <c r="B1658" s="2" t="s">
        <v>571</v>
      </c>
      <c r="C1658" s="2" t="s">
        <v>1461</v>
      </c>
      <c r="D1658" s="2" t="s">
        <v>3187</v>
      </c>
      <c r="E1658" s="2" t="s">
        <v>3188</v>
      </c>
      <c r="F1658" s="3">
        <v>251</v>
      </c>
      <c r="G1658" s="3">
        <v>100</v>
      </c>
      <c r="H1658" s="2" t="s">
        <v>3133</v>
      </c>
      <c r="I1658" s="2" t="s">
        <v>3147</v>
      </c>
      <c r="J1658" s="2" t="s">
        <v>3161</v>
      </c>
      <c r="K1658" s="2" t="s">
        <v>3162</v>
      </c>
      <c r="L1658" s="2">
        <v>2011</v>
      </c>
      <c r="M1658" s="2" t="s">
        <v>3078</v>
      </c>
      <c r="N1658" s="2" t="s">
        <v>3126</v>
      </c>
      <c r="O1658" s="19" t="str">
        <f t="shared" si="53"/>
        <v>700</v>
      </c>
      <c r="P1658">
        <f t="shared" si="54"/>
        <v>251</v>
      </c>
    </row>
    <row r="1659" spans="1:16" ht="14.5" customHeight="1" x14ac:dyDescent="0.35">
      <c r="A1659" s="2" t="s">
        <v>588</v>
      </c>
      <c r="B1659" s="2" t="s">
        <v>589</v>
      </c>
      <c r="C1659" s="2" t="s">
        <v>1462</v>
      </c>
      <c r="D1659" s="2" t="s">
        <v>3187</v>
      </c>
      <c r="E1659" s="2" t="s">
        <v>3188</v>
      </c>
      <c r="F1659" s="3">
        <v>39918</v>
      </c>
      <c r="G1659" s="3">
        <v>55</v>
      </c>
      <c r="H1659" s="2" t="s">
        <v>3133</v>
      </c>
      <c r="I1659" s="2" t="s">
        <v>3147</v>
      </c>
      <c r="J1659" s="2" t="s">
        <v>3161</v>
      </c>
      <c r="K1659" s="2" t="s">
        <v>3162</v>
      </c>
      <c r="L1659" s="2">
        <v>2011</v>
      </c>
      <c r="M1659" s="2" t="s">
        <v>3045</v>
      </c>
      <c r="N1659" s="2" t="s">
        <v>3098</v>
      </c>
      <c r="O1659" s="19" t="str">
        <f t="shared" si="53"/>
        <v>200</v>
      </c>
      <c r="P1659">
        <f t="shared" si="54"/>
        <v>21954.9</v>
      </c>
    </row>
    <row r="1660" spans="1:16" ht="14.5" customHeight="1" x14ac:dyDescent="0.35">
      <c r="A1660" s="2" t="s">
        <v>561</v>
      </c>
      <c r="B1660" s="2" t="s">
        <v>562</v>
      </c>
      <c r="C1660" s="2" t="s">
        <v>1463</v>
      </c>
      <c r="D1660" s="2" t="s">
        <v>3187</v>
      </c>
      <c r="E1660" s="2" t="s">
        <v>3188</v>
      </c>
      <c r="F1660" s="3">
        <v>3514</v>
      </c>
      <c r="G1660" s="3">
        <v>100</v>
      </c>
      <c r="H1660" s="2" t="s">
        <v>3141</v>
      </c>
      <c r="I1660" s="2" t="s">
        <v>3155</v>
      </c>
      <c r="J1660" s="2" t="s">
        <v>3161</v>
      </c>
      <c r="K1660" s="2" t="s">
        <v>3162</v>
      </c>
      <c r="L1660" s="2">
        <v>2011</v>
      </c>
      <c r="M1660" s="2" t="s">
        <v>3066</v>
      </c>
      <c r="N1660" s="2" t="s">
        <v>3116</v>
      </c>
      <c r="O1660" s="19" t="str">
        <f t="shared" si="53"/>
        <v>500</v>
      </c>
      <c r="P1660">
        <f t="shared" si="54"/>
        <v>3514</v>
      </c>
    </row>
    <row r="1661" spans="1:16" ht="14.5" customHeight="1" x14ac:dyDescent="0.35">
      <c r="A1661" s="2" t="s">
        <v>591</v>
      </c>
      <c r="B1661" s="2" t="s">
        <v>592</v>
      </c>
      <c r="C1661" s="2" t="s">
        <v>1464</v>
      </c>
      <c r="D1661" s="2" t="s">
        <v>3187</v>
      </c>
      <c r="E1661" s="2" t="s">
        <v>3188</v>
      </c>
      <c r="F1661" s="3">
        <v>1284</v>
      </c>
      <c r="G1661" s="3">
        <v>16.5</v>
      </c>
      <c r="H1661" s="2" t="s">
        <v>3134</v>
      </c>
      <c r="I1661" s="2" t="s">
        <v>3148</v>
      </c>
      <c r="J1661" s="2" t="s">
        <v>3161</v>
      </c>
      <c r="K1661" s="2" t="s">
        <v>3162</v>
      </c>
      <c r="L1661" s="2">
        <v>2011</v>
      </c>
      <c r="M1661" s="2" t="s">
        <v>3044</v>
      </c>
      <c r="N1661" s="2" t="s">
        <v>3044</v>
      </c>
      <c r="O1661" s="19" t="str">
        <f t="shared" si="53"/>
        <v>200</v>
      </c>
      <c r="P1661">
        <f t="shared" si="54"/>
        <v>211.86</v>
      </c>
    </row>
    <row r="1662" spans="1:16" ht="14.5" customHeight="1" x14ac:dyDescent="0.35">
      <c r="A1662" s="2" t="s">
        <v>591</v>
      </c>
      <c r="B1662" s="2" t="s">
        <v>592</v>
      </c>
      <c r="C1662" s="2" t="s">
        <v>1464</v>
      </c>
      <c r="D1662" s="2" t="s">
        <v>3187</v>
      </c>
      <c r="E1662" s="2" t="s">
        <v>3188</v>
      </c>
      <c r="F1662" s="3">
        <v>1284</v>
      </c>
      <c r="G1662" s="3">
        <v>38.5</v>
      </c>
      <c r="H1662" s="2" t="s">
        <v>3135</v>
      </c>
      <c r="I1662" s="2" t="s">
        <v>3149</v>
      </c>
      <c r="J1662" s="2" t="s">
        <v>3161</v>
      </c>
      <c r="K1662" s="2" t="s">
        <v>3162</v>
      </c>
      <c r="L1662" s="2">
        <v>2011</v>
      </c>
      <c r="M1662" s="2" t="s">
        <v>3044</v>
      </c>
      <c r="N1662" s="2" t="s">
        <v>3044</v>
      </c>
      <c r="O1662" s="19" t="str">
        <f t="shared" si="53"/>
        <v>200</v>
      </c>
      <c r="P1662">
        <f t="shared" si="54"/>
        <v>494.34</v>
      </c>
    </row>
    <row r="1663" spans="1:16" ht="14.5" customHeight="1" x14ac:dyDescent="0.35">
      <c r="A1663" s="2" t="s">
        <v>594</v>
      </c>
      <c r="B1663" s="2" t="s">
        <v>595</v>
      </c>
      <c r="C1663" s="2" t="s">
        <v>1465</v>
      </c>
      <c r="D1663" s="2" t="s">
        <v>3187</v>
      </c>
      <c r="E1663" s="2" t="s">
        <v>3188</v>
      </c>
      <c r="F1663" s="3">
        <v>3769</v>
      </c>
      <c r="G1663" s="3">
        <v>55</v>
      </c>
      <c r="H1663" s="2" t="s">
        <v>3133</v>
      </c>
      <c r="I1663" s="2" t="s">
        <v>3147</v>
      </c>
      <c r="J1663" s="2" t="s">
        <v>3161</v>
      </c>
      <c r="K1663" s="2" t="s">
        <v>3162</v>
      </c>
      <c r="L1663" s="2">
        <v>2011</v>
      </c>
      <c r="M1663" s="2" t="s">
        <v>3045</v>
      </c>
      <c r="N1663" s="2" t="s">
        <v>3098</v>
      </c>
      <c r="O1663" s="19" t="str">
        <f t="shared" si="53"/>
        <v>200</v>
      </c>
      <c r="P1663">
        <f t="shared" si="54"/>
        <v>2072.9499999999998</v>
      </c>
    </row>
    <row r="1664" spans="1:16" ht="14.5" customHeight="1" x14ac:dyDescent="0.35">
      <c r="A1664" s="2" t="s">
        <v>582</v>
      </c>
      <c r="B1664" s="2" t="s">
        <v>583</v>
      </c>
      <c r="C1664" s="2" t="s">
        <v>1466</v>
      </c>
      <c r="D1664" s="2" t="s">
        <v>3187</v>
      </c>
      <c r="E1664" s="2" t="s">
        <v>3188</v>
      </c>
      <c r="F1664" s="3">
        <v>17748</v>
      </c>
      <c r="G1664" s="3">
        <v>100</v>
      </c>
      <c r="H1664" s="2" t="s">
        <v>3134</v>
      </c>
      <c r="I1664" s="2" t="s">
        <v>3148</v>
      </c>
      <c r="J1664" s="2" t="s">
        <v>3161</v>
      </c>
      <c r="K1664" s="2" t="s">
        <v>3162</v>
      </c>
      <c r="L1664" s="2">
        <v>2011</v>
      </c>
      <c r="M1664" s="2" t="s">
        <v>3074</v>
      </c>
      <c r="N1664" s="2" t="s">
        <v>3123</v>
      </c>
      <c r="O1664" s="19" t="str">
        <f t="shared" si="53"/>
        <v>600</v>
      </c>
      <c r="P1664">
        <f t="shared" si="54"/>
        <v>17748</v>
      </c>
    </row>
    <row r="1665" spans="1:16" ht="14.5" customHeight="1" x14ac:dyDescent="0.35">
      <c r="A1665" s="2" t="s">
        <v>597</v>
      </c>
      <c r="B1665" s="2" t="s">
        <v>598</v>
      </c>
      <c r="C1665" s="2" t="s">
        <v>1848</v>
      </c>
      <c r="D1665" s="2" t="s">
        <v>3187</v>
      </c>
      <c r="E1665" s="2" t="s">
        <v>3188</v>
      </c>
      <c r="F1665" s="3">
        <v>496</v>
      </c>
      <c r="G1665" s="3">
        <v>55</v>
      </c>
      <c r="H1665" s="2" t="s">
        <v>3134</v>
      </c>
      <c r="I1665" s="2" t="s">
        <v>3148</v>
      </c>
      <c r="J1665" s="2" t="s">
        <v>3161</v>
      </c>
      <c r="K1665" s="2" t="s">
        <v>3162</v>
      </c>
      <c r="L1665" s="2">
        <v>2011</v>
      </c>
      <c r="M1665" s="2" t="s">
        <v>3041</v>
      </c>
      <c r="N1665" s="2" t="s">
        <v>3095</v>
      </c>
      <c r="O1665" s="19" t="str">
        <f t="shared" si="53"/>
        <v>200</v>
      </c>
      <c r="P1665">
        <f t="shared" si="54"/>
        <v>272.8</v>
      </c>
    </row>
    <row r="1666" spans="1:16" ht="14.5" customHeight="1" x14ac:dyDescent="0.35">
      <c r="A1666" s="2" t="s">
        <v>573</v>
      </c>
      <c r="B1666" s="2" t="s">
        <v>574</v>
      </c>
      <c r="C1666" s="2" t="s">
        <v>1469</v>
      </c>
      <c r="D1666" s="2" t="s">
        <v>3187</v>
      </c>
      <c r="E1666" s="2" t="s">
        <v>3188</v>
      </c>
      <c r="F1666" s="3">
        <v>28</v>
      </c>
      <c r="G1666" s="3">
        <v>100</v>
      </c>
      <c r="H1666" s="2" t="s">
        <v>3134</v>
      </c>
      <c r="I1666" s="2" t="s">
        <v>3148</v>
      </c>
      <c r="J1666" s="2" t="s">
        <v>3161</v>
      </c>
      <c r="K1666" s="2" t="s">
        <v>3162</v>
      </c>
      <c r="L1666" s="2">
        <v>2011</v>
      </c>
      <c r="M1666" s="2" t="s">
        <v>3077</v>
      </c>
      <c r="N1666" s="2" t="s">
        <v>3125</v>
      </c>
      <c r="O1666" s="19" t="str">
        <f t="shared" si="53"/>
        <v>700</v>
      </c>
      <c r="P1666">
        <f t="shared" si="54"/>
        <v>28</v>
      </c>
    </row>
    <row r="1667" spans="1:16" ht="14.5" customHeight="1" x14ac:dyDescent="0.35">
      <c r="A1667" s="2" t="s">
        <v>555</v>
      </c>
      <c r="B1667" s="2" t="s">
        <v>556</v>
      </c>
      <c r="C1667" s="2" t="s">
        <v>1470</v>
      </c>
      <c r="D1667" s="2" t="s">
        <v>3187</v>
      </c>
      <c r="E1667" s="2" t="s">
        <v>3188</v>
      </c>
      <c r="F1667" s="3">
        <v>4167</v>
      </c>
      <c r="G1667" s="3">
        <v>55</v>
      </c>
      <c r="H1667" s="2" t="s">
        <v>3134</v>
      </c>
      <c r="I1667" s="2" t="s">
        <v>3148</v>
      </c>
      <c r="J1667" s="2" t="s">
        <v>3161</v>
      </c>
      <c r="K1667" s="2" t="s">
        <v>3162</v>
      </c>
      <c r="L1667" s="2">
        <v>2011</v>
      </c>
      <c r="M1667" s="2" t="s">
        <v>3046</v>
      </c>
      <c r="N1667" s="2" t="s">
        <v>3099</v>
      </c>
      <c r="O1667" s="19" t="str">
        <f t="shared" ref="O1667:O1730" si="55">LEFT(N1667,1) &amp; "00"</f>
        <v>200</v>
      </c>
      <c r="P1667">
        <f t="shared" si="54"/>
        <v>2291.85</v>
      </c>
    </row>
    <row r="1668" spans="1:16" ht="14.5" customHeight="1" x14ac:dyDescent="0.35">
      <c r="A1668" s="2" t="s">
        <v>558</v>
      </c>
      <c r="B1668" s="2" t="s">
        <v>559</v>
      </c>
      <c r="C1668" s="2" t="s">
        <v>1471</v>
      </c>
      <c r="D1668" s="2" t="s">
        <v>3187</v>
      </c>
      <c r="E1668" s="2" t="s">
        <v>3188</v>
      </c>
      <c r="F1668" s="3">
        <v>2684</v>
      </c>
      <c r="G1668" s="3">
        <v>55</v>
      </c>
      <c r="H1668" s="2" t="s">
        <v>3134</v>
      </c>
      <c r="I1668" s="2" t="s">
        <v>3148</v>
      </c>
      <c r="J1668" s="2" t="s">
        <v>3161</v>
      </c>
      <c r="K1668" s="2" t="s">
        <v>3162</v>
      </c>
      <c r="L1668" s="2">
        <v>2011</v>
      </c>
      <c r="M1668" s="2" t="s">
        <v>3046</v>
      </c>
      <c r="N1668" s="2" t="s">
        <v>3099</v>
      </c>
      <c r="O1668" s="19" t="str">
        <f t="shared" si="55"/>
        <v>200</v>
      </c>
      <c r="P1668">
        <f t="shared" si="54"/>
        <v>1476.2</v>
      </c>
    </row>
    <row r="1669" spans="1:16" ht="14.5" customHeight="1" x14ac:dyDescent="0.35">
      <c r="A1669" s="2" t="s">
        <v>195</v>
      </c>
      <c r="B1669" s="2" t="s">
        <v>196</v>
      </c>
      <c r="C1669" s="2" t="s">
        <v>1228</v>
      </c>
      <c r="D1669" s="2" t="s">
        <v>3169</v>
      </c>
      <c r="E1669" s="2" t="s">
        <v>3170</v>
      </c>
      <c r="F1669" s="3">
        <v>6253</v>
      </c>
      <c r="G1669" s="3">
        <v>55</v>
      </c>
      <c r="H1669" s="2" t="s">
        <v>3139</v>
      </c>
      <c r="I1669" s="2" t="s">
        <v>3153</v>
      </c>
      <c r="J1669" s="2" t="s">
        <v>3161</v>
      </c>
      <c r="K1669" s="2" t="s">
        <v>3162</v>
      </c>
      <c r="L1669" s="2">
        <v>2011</v>
      </c>
      <c r="M1669" s="2" t="s">
        <v>3052</v>
      </c>
      <c r="N1669" s="2" t="s">
        <v>3102</v>
      </c>
      <c r="O1669" s="19" t="str">
        <f t="shared" si="55"/>
        <v>300</v>
      </c>
      <c r="P1669">
        <f t="shared" si="54"/>
        <v>3439.15</v>
      </c>
    </row>
    <row r="1670" spans="1:16" ht="14.5" customHeight="1" x14ac:dyDescent="0.35">
      <c r="A1670" s="2" t="s">
        <v>198</v>
      </c>
      <c r="B1670" s="2" t="s">
        <v>199</v>
      </c>
      <c r="C1670" s="2" t="s">
        <v>1229</v>
      </c>
      <c r="D1670" s="2" t="s">
        <v>3169</v>
      </c>
      <c r="E1670" s="2" t="s">
        <v>3170</v>
      </c>
      <c r="F1670" s="3">
        <v>1699</v>
      </c>
      <c r="G1670" s="3">
        <v>55</v>
      </c>
      <c r="H1670" s="2" t="s">
        <v>3139</v>
      </c>
      <c r="I1670" s="2" t="s">
        <v>3153</v>
      </c>
      <c r="J1670" s="2" t="s">
        <v>3161</v>
      </c>
      <c r="K1670" s="2" t="s">
        <v>3162</v>
      </c>
      <c r="L1670" s="2">
        <v>2011</v>
      </c>
      <c r="M1670" s="2" t="s">
        <v>3052</v>
      </c>
      <c r="N1670" s="2" t="s">
        <v>3102</v>
      </c>
      <c r="O1670" s="19" t="str">
        <f t="shared" si="55"/>
        <v>300</v>
      </c>
      <c r="P1670">
        <f t="shared" si="54"/>
        <v>934.45</v>
      </c>
    </row>
    <row r="1671" spans="1:16" ht="14.5" customHeight="1" x14ac:dyDescent="0.35">
      <c r="A1671" s="2" t="s">
        <v>219</v>
      </c>
      <c r="B1671" s="2" t="s">
        <v>220</v>
      </c>
      <c r="C1671" s="2" t="s">
        <v>1231</v>
      </c>
      <c r="D1671" s="2" t="s">
        <v>3169</v>
      </c>
      <c r="E1671" s="2" t="s">
        <v>3170</v>
      </c>
      <c r="F1671" s="3">
        <v>24</v>
      </c>
      <c r="G1671" s="3">
        <v>55</v>
      </c>
      <c r="H1671" s="2" t="s">
        <v>3139</v>
      </c>
      <c r="I1671" s="2" t="s">
        <v>3153</v>
      </c>
      <c r="J1671" s="2" t="s">
        <v>3161</v>
      </c>
      <c r="K1671" s="2" t="s">
        <v>3162</v>
      </c>
      <c r="L1671" s="2">
        <v>2011</v>
      </c>
      <c r="M1671" s="2" t="s">
        <v>3052</v>
      </c>
      <c r="N1671" s="2" t="s">
        <v>3102</v>
      </c>
      <c r="O1671" s="19" t="str">
        <f t="shared" si="55"/>
        <v>300</v>
      </c>
      <c r="P1671">
        <f t="shared" si="54"/>
        <v>13.2</v>
      </c>
    </row>
    <row r="1672" spans="1:16" ht="14.5" customHeight="1" x14ac:dyDescent="0.35">
      <c r="A1672" s="2" t="s">
        <v>201</v>
      </c>
      <c r="B1672" s="2" t="s">
        <v>202</v>
      </c>
      <c r="C1672" s="2" t="s">
        <v>1849</v>
      </c>
      <c r="D1672" s="2" t="s">
        <v>3169</v>
      </c>
      <c r="E1672" s="2" t="s">
        <v>3170</v>
      </c>
      <c r="F1672" s="3">
        <v>239</v>
      </c>
      <c r="G1672" s="3">
        <v>55</v>
      </c>
      <c r="H1672" s="2" t="s">
        <v>3139</v>
      </c>
      <c r="I1672" s="2" t="s">
        <v>3153</v>
      </c>
      <c r="J1672" s="2" t="s">
        <v>3161</v>
      </c>
      <c r="K1672" s="2" t="s">
        <v>3162</v>
      </c>
      <c r="L1672" s="2">
        <v>2011</v>
      </c>
      <c r="M1672" s="2" t="s">
        <v>3052</v>
      </c>
      <c r="N1672" s="2" t="s">
        <v>3102</v>
      </c>
      <c r="O1672" s="19" t="str">
        <f t="shared" si="55"/>
        <v>300</v>
      </c>
      <c r="P1672">
        <f t="shared" si="54"/>
        <v>131.44999999999999</v>
      </c>
    </row>
    <row r="1673" spans="1:16" ht="14.5" customHeight="1" x14ac:dyDescent="0.35">
      <c r="A1673" s="2" t="s">
        <v>204</v>
      </c>
      <c r="B1673" s="2" t="s">
        <v>205</v>
      </c>
      <c r="C1673" s="2" t="s">
        <v>1850</v>
      </c>
      <c r="D1673" s="2" t="s">
        <v>3169</v>
      </c>
      <c r="E1673" s="2" t="s">
        <v>3170</v>
      </c>
      <c r="F1673" s="3">
        <v>904</v>
      </c>
      <c r="G1673" s="3">
        <v>55</v>
      </c>
      <c r="H1673" s="2" t="s">
        <v>3139</v>
      </c>
      <c r="I1673" s="2" t="s">
        <v>3153</v>
      </c>
      <c r="J1673" s="2" t="s">
        <v>3161</v>
      </c>
      <c r="K1673" s="2" t="s">
        <v>3162</v>
      </c>
      <c r="L1673" s="2">
        <v>2011</v>
      </c>
      <c r="M1673" s="2" t="s">
        <v>3052</v>
      </c>
      <c r="N1673" s="2" t="s">
        <v>3102</v>
      </c>
      <c r="O1673" s="19" t="str">
        <f t="shared" si="55"/>
        <v>300</v>
      </c>
      <c r="P1673">
        <f t="shared" si="54"/>
        <v>497.2</v>
      </c>
    </row>
    <row r="1674" spans="1:16" ht="14.5" customHeight="1" x14ac:dyDescent="0.35">
      <c r="A1674" s="2" t="s">
        <v>207</v>
      </c>
      <c r="B1674" s="2" t="s">
        <v>208</v>
      </c>
      <c r="C1674" s="2" t="s">
        <v>1851</v>
      </c>
      <c r="D1674" s="2" t="s">
        <v>3169</v>
      </c>
      <c r="E1674" s="2" t="s">
        <v>3170</v>
      </c>
      <c r="F1674" s="3">
        <v>107</v>
      </c>
      <c r="G1674" s="3">
        <v>55</v>
      </c>
      <c r="H1674" s="2" t="s">
        <v>3134</v>
      </c>
      <c r="I1674" s="2" t="s">
        <v>3148</v>
      </c>
      <c r="J1674" s="2" t="s">
        <v>3161</v>
      </c>
      <c r="K1674" s="2" t="s">
        <v>3162</v>
      </c>
      <c r="L1674" s="2">
        <v>2011</v>
      </c>
      <c r="M1674" s="2" t="s">
        <v>3059</v>
      </c>
      <c r="N1674" s="2" t="s">
        <v>3109</v>
      </c>
      <c r="O1674" s="19" t="str">
        <f t="shared" si="55"/>
        <v>400</v>
      </c>
      <c r="P1674">
        <f t="shared" si="54"/>
        <v>58.85</v>
      </c>
    </row>
    <row r="1675" spans="1:16" ht="14.5" customHeight="1" x14ac:dyDescent="0.35">
      <c r="A1675" s="2" t="s">
        <v>222</v>
      </c>
      <c r="B1675" s="2" t="s">
        <v>223</v>
      </c>
      <c r="C1675" s="2" t="s">
        <v>1852</v>
      </c>
      <c r="D1675" s="2" t="s">
        <v>3169</v>
      </c>
      <c r="E1675" s="2" t="s">
        <v>3170</v>
      </c>
      <c r="F1675" s="3">
        <v>10</v>
      </c>
      <c r="G1675" s="3">
        <v>55</v>
      </c>
      <c r="H1675" s="2" t="s">
        <v>3139</v>
      </c>
      <c r="I1675" s="2" t="s">
        <v>3153</v>
      </c>
      <c r="J1675" s="2" t="s">
        <v>3161</v>
      </c>
      <c r="K1675" s="2" t="s">
        <v>3162</v>
      </c>
      <c r="L1675" s="2">
        <v>2011</v>
      </c>
      <c r="M1675" s="2" t="s">
        <v>3052</v>
      </c>
      <c r="N1675" s="2" t="s">
        <v>3102</v>
      </c>
      <c r="O1675" s="19" t="str">
        <f t="shared" si="55"/>
        <v>300</v>
      </c>
      <c r="P1675">
        <f t="shared" si="54"/>
        <v>5.5</v>
      </c>
    </row>
    <row r="1676" spans="1:16" ht="14.5" customHeight="1" x14ac:dyDescent="0.35">
      <c r="A1676" s="2" t="s">
        <v>225</v>
      </c>
      <c r="B1676" s="2" t="s">
        <v>226</v>
      </c>
      <c r="C1676" s="2" t="s">
        <v>1853</v>
      </c>
      <c r="D1676" s="2" t="s">
        <v>3169</v>
      </c>
      <c r="E1676" s="2" t="s">
        <v>3170</v>
      </c>
      <c r="F1676" s="3">
        <v>295</v>
      </c>
      <c r="G1676" s="3">
        <v>55</v>
      </c>
      <c r="H1676" s="2" t="s">
        <v>3139</v>
      </c>
      <c r="I1676" s="2" t="s">
        <v>3153</v>
      </c>
      <c r="J1676" s="2" t="s">
        <v>3161</v>
      </c>
      <c r="K1676" s="2" t="s">
        <v>3162</v>
      </c>
      <c r="L1676" s="2">
        <v>2011</v>
      </c>
      <c r="M1676" s="2" t="s">
        <v>3052</v>
      </c>
      <c r="N1676" s="2" t="s">
        <v>3102</v>
      </c>
      <c r="O1676" s="19" t="str">
        <f t="shared" si="55"/>
        <v>300</v>
      </c>
      <c r="P1676">
        <f t="shared" si="54"/>
        <v>162.25</v>
      </c>
    </row>
    <row r="1677" spans="1:16" ht="14.5" customHeight="1" x14ac:dyDescent="0.35">
      <c r="A1677" s="2" t="s">
        <v>213</v>
      </c>
      <c r="B1677" s="2" t="s">
        <v>214</v>
      </c>
      <c r="C1677" s="2" t="s">
        <v>1854</v>
      </c>
      <c r="D1677" s="2" t="s">
        <v>3169</v>
      </c>
      <c r="E1677" s="2" t="s">
        <v>3170</v>
      </c>
      <c r="F1677" s="3">
        <v>74</v>
      </c>
      <c r="G1677" s="3">
        <v>55</v>
      </c>
      <c r="H1677" s="2" t="s">
        <v>3139</v>
      </c>
      <c r="I1677" s="2" t="s">
        <v>3153</v>
      </c>
      <c r="J1677" s="2" t="s">
        <v>3161</v>
      </c>
      <c r="K1677" s="2" t="s">
        <v>3162</v>
      </c>
      <c r="L1677" s="2">
        <v>2011</v>
      </c>
      <c r="M1677" s="2" t="s">
        <v>3052</v>
      </c>
      <c r="N1677" s="2" t="s">
        <v>3102</v>
      </c>
      <c r="O1677" s="19" t="str">
        <f t="shared" si="55"/>
        <v>300</v>
      </c>
      <c r="P1677">
        <f t="shared" si="54"/>
        <v>40.700000000000003</v>
      </c>
    </row>
    <row r="1678" spans="1:16" ht="14.5" customHeight="1" x14ac:dyDescent="0.35">
      <c r="A1678" s="2" t="s">
        <v>216</v>
      </c>
      <c r="B1678" s="2" t="s">
        <v>217</v>
      </c>
      <c r="C1678" s="2" t="s">
        <v>1855</v>
      </c>
      <c r="D1678" s="2" t="s">
        <v>3169</v>
      </c>
      <c r="E1678" s="2" t="s">
        <v>3170</v>
      </c>
      <c r="F1678" s="3">
        <v>288</v>
      </c>
      <c r="G1678" s="3">
        <v>55</v>
      </c>
      <c r="H1678" s="2" t="s">
        <v>3134</v>
      </c>
      <c r="I1678" s="2" t="s">
        <v>3148</v>
      </c>
      <c r="J1678" s="2" t="s">
        <v>3161</v>
      </c>
      <c r="K1678" s="2" t="s">
        <v>3162</v>
      </c>
      <c r="L1678" s="2">
        <v>2011</v>
      </c>
      <c r="M1678" s="2" t="s">
        <v>3052</v>
      </c>
      <c r="N1678" s="2" t="s">
        <v>3102</v>
      </c>
      <c r="O1678" s="19" t="str">
        <f t="shared" si="55"/>
        <v>300</v>
      </c>
      <c r="P1678">
        <f t="shared" si="54"/>
        <v>158.4</v>
      </c>
    </row>
    <row r="1679" spans="1:16" ht="14.5" customHeight="1" x14ac:dyDescent="0.35">
      <c r="A1679" s="2" t="s">
        <v>195</v>
      </c>
      <c r="B1679" s="2" t="s">
        <v>196</v>
      </c>
      <c r="C1679" s="2" t="s">
        <v>1238</v>
      </c>
      <c r="D1679" s="2" t="s">
        <v>3169</v>
      </c>
      <c r="E1679" s="2" t="s">
        <v>3170</v>
      </c>
      <c r="F1679" s="3">
        <v>4250</v>
      </c>
      <c r="G1679" s="3">
        <v>55</v>
      </c>
      <c r="H1679" s="2" t="s">
        <v>3139</v>
      </c>
      <c r="I1679" s="2" t="s">
        <v>3153</v>
      </c>
      <c r="J1679" s="2" t="s">
        <v>3161</v>
      </c>
      <c r="K1679" s="2" t="s">
        <v>3162</v>
      </c>
      <c r="L1679" s="2">
        <v>2011</v>
      </c>
      <c r="M1679" s="2" t="s">
        <v>3052</v>
      </c>
      <c r="N1679" s="2" t="s">
        <v>3102</v>
      </c>
      <c r="O1679" s="19" t="str">
        <f t="shared" si="55"/>
        <v>300</v>
      </c>
      <c r="P1679">
        <f t="shared" si="54"/>
        <v>2337.5</v>
      </c>
    </row>
    <row r="1680" spans="1:16" ht="14.5" customHeight="1" x14ac:dyDescent="0.35">
      <c r="A1680" s="2" t="s">
        <v>198</v>
      </c>
      <c r="B1680" s="2" t="s">
        <v>199</v>
      </c>
      <c r="C1680" s="2" t="s">
        <v>1239</v>
      </c>
      <c r="D1680" s="2" t="s">
        <v>3169</v>
      </c>
      <c r="E1680" s="2" t="s">
        <v>3170</v>
      </c>
      <c r="F1680" s="3">
        <v>1589</v>
      </c>
      <c r="G1680" s="3">
        <v>55</v>
      </c>
      <c r="H1680" s="2" t="s">
        <v>3139</v>
      </c>
      <c r="I1680" s="2" t="s">
        <v>3153</v>
      </c>
      <c r="J1680" s="2" t="s">
        <v>3161</v>
      </c>
      <c r="K1680" s="2" t="s">
        <v>3162</v>
      </c>
      <c r="L1680" s="2">
        <v>2011</v>
      </c>
      <c r="M1680" s="2" t="s">
        <v>3052</v>
      </c>
      <c r="N1680" s="2" t="s">
        <v>3102</v>
      </c>
      <c r="O1680" s="19" t="str">
        <f t="shared" si="55"/>
        <v>300</v>
      </c>
      <c r="P1680">
        <f t="shared" si="54"/>
        <v>873.95</v>
      </c>
    </row>
    <row r="1681" spans="1:16" ht="14.5" customHeight="1" x14ac:dyDescent="0.35">
      <c r="A1681" s="2" t="s">
        <v>228</v>
      </c>
      <c r="B1681" s="2" t="s">
        <v>229</v>
      </c>
      <c r="C1681" s="2" t="s">
        <v>1240</v>
      </c>
      <c r="D1681" s="2" t="s">
        <v>3169</v>
      </c>
      <c r="E1681" s="2" t="s">
        <v>3170</v>
      </c>
      <c r="F1681" s="3">
        <v>3197</v>
      </c>
      <c r="G1681" s="3">
        <v>100</v>
      </c>
      <c r="H1681" s="2" t="s">
        <v>3141</v>
      </c>
      <c r="I1681" s="2" t="s">
        <v>3155</v>
      </c>
      <c r="J1681" s="2" t="s">
        <v>3161</v>
      </c>
      <c r="K1681" s="2" t="s">
        <v>3162</v>
      </c>
      <c r="L1681" s="2">
        <v>2011</v>
      </c>
      <c r="M1681" s="2" t="s">
        <v>3061</v>
      </c>
      <c r="N1681" s="2" t="s">
        <v>3111</v>
      </c>
      <c r="O1681" s="19" t="str">
        <f t="shared" si="55"/>
        <v>400</v>
      </c>
      <c r="P1681">
        <f t="shared" si="54"/>
        <v>3197</v>
      </c>
    </row>
    <row r="1682" spans="1:16" ht="14.5" customHeight="1" x14ac:dyDescent="0.35">
      <c r="A1682" s="2" t="s">
        <v>235</v>
      </c>
      <c r="B1682" s="2" t="s">
        <v>236</v>
      </c>
      <c r="C1682" s="2" t="s">
        <v>1856</v>
      </c>
      <c r="D1682" s="2" t="s">
        <v>3169</v>
      </c>
      <c r="E1682" s="2" t="s">
        <v>3170</v>
      </c>
      <c r="F1682" s="3">
        <v>892</v>
      </c>
      <c r="G1682" s="3">
        <v>100</v>
      </c>
      <c r="H1682" s="2" t="s">
        <v>3141</v>
      </c>
      <c r="I1682" s="2" t="s">
        <v>3155</v>
      </c>
      <c r="J1682" s="2" t="s">
        <v>3161</v>
      </c>
      <c r="K1682" s="2" t="s">
        <v>3162</v>
      </c>
      <c r="L1682" s="2">
        <v>2011</v>
      </c>
      <c r="M1682" s="2" t="s">
        <v>3058</v>
      </c>
      <c r="N1682" s="2" t="s">
        <v>3108</v>
      </c>
      <c r="O1682" s="19" t="str">
        <f t="shared" si="55"/>
        <v>300</v>
      </c>
      <c r="P1682">
        <f t="shared" si="54"/>
        <v>892</v>
      </c>
    </row>
    <row r="1683" spans="1:16" ht="14.5" customHeight="1" x14ac:dyDescent="0.35">
      <c r="A1683" s="2" t="s">
        <v>231</v>
      </c>
      <c r="B1683" s="2" t="s">
        <v>232</v>
      </c>
      <c r="C1683" s="2" t="s">
        <v>1857</v>
      </c>
      <c r="D1683" s="2" t="s">
        <v>3169</v>
      </c>
      <c r="E1683" s="2" t="s">
        <v>3170</v>
      </c>
      <c r="F1683" s="3">
        <v>1112</v>
      </c>
      <c r="G1683" s="3">
        <v>100</v>
      </c>
      <c r="H1683" s="2" t="s">
        <v>3141</v>
      </c>
      <c r="I1683" s="2" t="s">
        <v>3155</v>
      </c>
      <c r="J1683" s="2" t="s">
        <v>3161</v>
      </c>
      <c r="K1683" s="2" t="s">
        <v>3162</v>
      </c>
      <c r="L1683" s="2">
        <v>2011</v>
      </c>
      <c r="M1683" s="2" t="s">
        <v>3061</v>
      </c>
      <c r="N1683" s="2" t="s">
        <v>3111</v>
      </c>
      <c r="O1683" s="19" t="str">
        <f t="shared" si="55"/>
        <v>400</v>
      </c>
      <c r="P1683">
        <f t="shared" si="54"/>
        <v>1112</v>
      </c>
    </row>
    <row r="1684" spans="1:16" ht="14.5" customHeight="1" x14ac:dyDescent="0.35">
      <c r="A1684" s="2" t="s">
        <v>238</v>
      </c>
      <c r="B1684" s="2" t="s">
        <v>239</v>
      </c>
      <c r="C1684" s="2" t="s">
        <v>1858</v>
      </c>
      <c r="D1684" s="2" t="s">
        <v>3169</v>
      </c>
      <c r="E1684" s="2" t="s">
        <v>3170</v>
      </c>
      <c r="F1684" s="3">
        <v>24791</v>
      </c>
      <c r="G1684" s="3">
        <v>4.3547010284134799</v>
      </c>
      <c r="H1684" s="2" t="s">
        <v>3129</v>
      </c>
      <c r="I1684" s="2" t="s">
        <v>3143</v>
      </c>
      <c r="J1684" s="2" t="s">
        <v>3161</v>
      </c>
      <c r="K1684" s="2" t="s">
        <v>3162</v>
      </c>
      <c r="L1684" s="2">
        <v>2011</v>
      </c>
      <c r="M1684" s="2" t="s">
        <v>3059</v>
      </c>
      <c r="N1684" s="2" t="s">
        <v>3109</v>
      </c>
      <c r="O1684" s="19" t="str">
        <f t="shared" si="55"/>
        <v>400</v>
      </c>
      <c r="P1684">
        <f t="shared" si="54"/>
        <v>1079.5739319539859</v>
      </c>
    </row>
    <row r="1685" spans="1:16" ht="14.5" customHeight="1" x14ac:dyDescent="0.35">
      <c r="A1685" s="2" t="s">
        <v>238</v>
      </c>
      <c r="B1685" s="2" t="s">
        <v>239</v>
      </c>
      <c r="C1685" s="2" t="s">
        <v>1858</v>
      </c>
      <c r="D1685" s="2" t="s">
        <v>3169</v>
      </c>
      <c r="E1685" s="2" t="s">
        <v>3170</v>
      </c>
      <c r="F1685" s="3">
        <v>24791</v>
      </c>
      <c r="G1685" s="3">
        <v>33.786431445876183</v>
      </c>
      <c r="H1685" s="2" t="s">
        <v>3130</v>
      </c>
      <c r="I1685" s="2" t="s">
        <v>3144</v>
      </c>
      <c r="J1685" s="2" t="s">
        <v>3161</v>
      </c>
      <c r="K1685" s="2" t="s">
        <v>3162</v>
      </c>
      <c r="L1685" s="2">
        <v>2011</v>
      </c>
      <c r="M1685" s="2" t="s">
        <v>3059</v>
      </c>
      <c r="N1685" s="2" t="s">
        <v>3109</v>
      </c>
      <c r="O1685" s="19" t="str">
        <f t="shared" si="55"/>
        <v>400</v>
      </c>
      <c r="P1685">
        <f t="shared" si="54"/>
        <v>8375.9942197471646</v>
      </c>
    </row>
    <row r="1686" spans="1:16" ht="14.5" customHeight="1" x14ac:dyDescent="0.35">
      <c r="A1686" s="2" t="s">
        <v>238</v>
      </c>
      <c r="B1686" s="2" t="s">
        <v>239</v>
      </c>
      <c r="C1686" s="2" t="s">
        <v>1858</v>
      </c>
      <c r="D1686" s="2" t="s">
        <v>3169</v>
      </c>
      <c r="E1686" s="2" t="s">
        <v>3170</v>
      </c>
      <c r="F1686" s="3">
        <v>24791</v>
      </c>
      <c r="G1686" s="3">
        <v>2.9549205316857035</v>
      </c>
      <c r="H1686" s="2" t="s">
        <v>3131</v>
      </c>
      <c r="I1686" s="2" t="s">
        <v>3145</v>
      </c>
      <c r="J1686" s="2" t="s">
        <v>3161</v>
      </c>
      <c r="K1686" s="2" t="s">
        <v>3162</v>
      </c>
      <c r="L1686" s="2">
        <v>2011</v>
      </c>
      <c r="M1686" s="2" t="s">
        <v>3059</v>
      </c>
      <c r="N1686" s="2" t="s">
        <v>3109</v>
      </c>
      <c r="O1686" s="19" t="str">
        <f t="shared" si="55"/>
        <v>400</v>
      </c>
      <c r="P1686">
        <f t="shared" si="54"/>
        <v>732.55434901020271</v>
      </c>
    </row>
    <row r="1687" spans="1:16" ht="14.5" customHeight="1" x14ac:dyDescent="0.35">
      <c r="A1687" s="2" t="s">
        <v>238</v>
      </c>
      <c r="B1687" s="2" t="s">
        <v>239</v>
      </c>
      <c r="C1687" s="2" t="s">
        <v>1858</v>
      </c>
      <c r="D1687" s="2" t="s">
        <v>3169</v>
      </c>
      <c r="E1687" s="2" t="s">
        <v>3170</v>
      </c>
      <c r="F1687" s="3">
        <v>24791</v>
      </c>
      <c r="G1687" s="3">
        <v>1.4475021340595913</v>
      </c>
      <c r="H1687" s="2" t="s">
        <v>3132</v>
      </c>
      <c r="I1687" s="2" t="s">
        <v>3146</v>
      </c>
      <c r="J1687" s="2" t="s">
        <v>3161</v>
      </c>
      <c r="K1687" s="2" t="s">
        <v>3162</v>
      </c>
      <c r="L1687" s="2">
        <v>2011</v>
      </c>
      <c r="M1687" s="2" t="s">
        <v>3059</v>
      </c>
      <c r="N1687" s="2" t="s">
        <v>3109</v>
      </c>
      <c r="O1687" s="19" t="str">
        <f t="shared" si="55"/>
        <v>400</v>
      </c>
      <c r="P1687">
        <f t="shared" ref="P1687:P1750" si="56">F1687*G1687/100</f>
        <v>358.85025405471328</v>
      </c>
    </row>
    <row r="1688" spans="1:16" ht="14.5" customHeight="1" x14ac:dyDescent="0.35">
      <c r="A1688" s="2" t="s">
        <v>238</v>
      </c>
      <c r="B1688" s="2" t="s">
        <v>239</v>
      </c>
      <c r="C1688" s="2" t="s">
        <v>1858</v>
      </c>
      <c r="D1688" s="2" t="s">
        <v>3169</v>
      </c>
      <c r="E1688" s="2" t="s">
        <v>3170</v>
      </c>
      <c r="F1688" s="3">
        <v>24791</v>
      </c>
      <c r="G1688" s="3">
        <v>2.4263241331653185</v>
      </c>
      <c r="H1688" s="2" t="s">
        <v>3133</v>
      </c>
      <c r="I1688" s="2" t="s">
        <v>3147</v>
      </c>
      <c r="J1688" s="2" t="s">
        <v>3161</v>
      </c>
      <c r="K1688" s="2" t="s">
        <v>3162</v>
      </c>
      <c r="L1688" s="2">
        <v>2011</v>
      </c>
      <c r="M1688" s="2" t="s">
        <v>3059</v>
      </c>
      <c r="N1688" s="2" t="s">
        <v>3109</v>
      </c>
      <c r="O1688" s="19" t="str">
        <f t="shared" si="55"/>
        <v>400</v>
      </c>
      <c r="P1688">
        <f t="shared" si="56"/>
        <v>601.51001585301412</v>
      </c>
    </row>
    <row r="1689" spans="1:16" ht="14.5" customHeight="1" x14ac:dyDescent="0.35">
      <c r="A1689" s="2" t="s">
        <v>238</v>
      </c>
      <c r="B1689" s="2" t="s">
        <v>239</v>
      </c>
      <c r="C1689" s="2" t="s">
        <v>1858</v>
      </c>
      <c r="D1689" s="2" t="s">
        <v>3169</v>
      </c>
      <c r="E1689" s="2" t="s">
        <v>3170</v>
      </c>
      <c r="F1689" s="3">
        <v>24791</v>
      </c>
      <c r="G1689" s="3">
        <v>1.0564611194666884</v>
      </c>
      <c r="H1689" s="2" t="s">
        <v>3134</v>
      </c>
      <c r="I1689" s="2" t="s">
        <v>3148</v>
      </c>
      <c r="J1689" s="2" t="s">
        <v>3161</v>
      </c>
      <c r="K1689" s="2" t="s">
        <v>3162</v>
      </c>
      <c r="L1689" s="2">
        <v>2011</v>
      </c>
      <c r="M1689" s="2" t="s">
        <v>3059</v>
      </c>
      <c r="N1689" s="2" t="s">
        <v>3109</v>
      </c>
      <c r="O1689" s="19" t="str">
        <f t="shared" si="55"/>
        <v>400</v>
      </c>
      <c r="P1689">
        <f t="shared" si="56"/>
        <v>261.90727612698674</v>
      </c>
    </row>
    <row r="1690" spans="1:16" ht="14.5" customHeight="1" x14ac:dyDescent="0.35">
      <c r="A1690" s="2" t="s">
        <v>238</v>
      </c>
      <c r="B1690" s="2" t="s">
        <v>239</v>
      </c>
      <c r="C1690" s="2" t="s">
        <v>1858</v>
      </c>
      <c r="D1690" s="2" t="s">
        <v>3169</v>
      </c>
      <c r="E1690" s="2" t="s">
        <v>3170</v>
      </c>
      <c r="F1690" s="3">
        <v>24791</v>
      </c>
      <c r="G1690" s="3">
        <v>1.8539896752164546</v>
      </c>
      <c r="H1690" s="2" t="s">
        <v>3135</v>
      </c>
      <c r="I1690" s="2" t="s">
        <v>3149</v>
      </c>
      <c r="J1690" s="2" t="s">
        <v>3161</v>
      </c>
      <c r="K1690" s="2" t="s">
        <v>3162</v>
      </c>
      <c r="L1690" s="2">
        <v>2011</v>
      </c>
      <c r="M1690" s="2" t="s">
        <v>3059</v>
      </c>
      <c r="N1690" s="2" t="s">
        <v>3109</v>
      </c>
      <c r="O1690" s="19" t="str">
        <f t="shared" si="55"/>
        <v>400</v>
      </c>
      <c r="P1690">
        <f t="shared" si="56"/>
        <v>459.62258038291128</v>
      </c>
    </row>
    <row r="1691" spans="1:16" ht="14.5" customHeight="1" x14ac:dyDescent="0.35">
      <c r="A1691" s="2" t="s">
        <v>238</v>
      </c>
      <c r="B1691" s="2" t="s">
        <v>239</v>
      </c>
      <c r="C1691" s="2" t="s">
        <v>1858</v>
      </c>
      <c r="D1691" s="2" t="s">
        <v>3169</v>
      </c>
      <c r="E1691" s="2" t="s">
        <v>3170</v>
      </c>
      <c r="F1691" s="3">
        <v>24791</v>
      </c>
      <c r="G1691" s="3">
        <v>1.5271736921263366</v>
      </c>
      <c r="H1691" s="2" t="s">
        <v>3136</v>
      </c>
      <c r="I1691" s="2" t="s">
        <v>3150</v>
      </c>
      <c r="J1691" s="2" t="s">
        <v>3161</v>
      </c>
      <c r="K1691" s="2" t="s">
        <v>3162</v>
      </c>
      <c r="L1691" s="2">
        <v>2011</v>
      </c>
      <c r="M1691" s="2" t="s">
        <v>3059</v>
      </c>
      <c r="N1691" s="2" t="s">
        <v>3109</v>
      </c>
      <c r="O1691" s="19" t="str">
        <f t="shared" si="55"/>
        <v>400</v>
      </c>
      <c r="P1691">
        <f t="shared" si="56"/>
        <v>378.60163001504014</v>
      </c>
    </row>
    <row r="1692" spans="1:16" ht="14.5" customHeight="1" x14ac:dyDescent="0.35">
      <c r="A1692" s="2" t="s">
        <v>238</v>
      </c>
      <c r="B1692" s="2" t="s">
        <v>239</v>
      </c>
      <c r="C1692" s="2" t="s">
        <v>1858</v>
      </c>
      <c r="D1692" s="2" t="s">
        <v>3169</v>
      </c>
      <c r="E1692" s="2" t="s">
        <v>3170</v>
      </c>
      <c r="F1692" s="3">
        <v>24791</v>
      </c>
      <c r="G1692" s="3">
        <v>19.696516401772286</v>
      </c>
      <c r="H1692" s="2" t="s">
        <v>3138</v>
      </c>
      <c r="I1692" s="2" t="s">
        <v>3152</v>
      </c>
      <c r="J1692" s="2" t="s">
        <v>3161</v>
      </c>
      <c r="K1692" s="2" t="s">
        <v>3162</v>
      </c>
      <c r="L1692" s="2">
        <v>2011</v>
      </c>
      <c r="M1692" s="2" t="s">
        <v>3059</v>
      </c>
      <c r="N1692" s="2" t="s">
        <v>3109</v>
      </c>
      <c r="O1692" s="19" t="str">
        <f t="shared" si="55"/>
        <v>400</v>
      </c>
      <c r="P1692">
        <f t="shared" si="56"/>
        <v>4882.9633811633676</v>
      </c>
    </row>
    <row r="1693" spans="1:16" ht="14.5" customHeight="1" x14ac:dyDescent="0.35">
      <c r="A1693" s="2" t="s">
        <v>238</v>
      </c>
      <c r="B1693" s="2" t="s">
        <v>239</v>
      </c>
      <c r="C1693" s="2" t="s">
        <v>1858</v>
      </c>
      <c r="D1693" s="2" t="s">
        <v>3169</v>
      </c>
      <c r="E1693" s="2" t="s">
        <v>3170</v>
      </c>
      <c r="F1693" s="3">
        <v>24791</v>
      </c>
      <c r="G1693" s="3">
        <v>30.895979838217958</v>
      </c>
      <c r="H1693" s="2" t="s">
        <v>3141</v>
      </c>
      <c r="I1693" s="2" t="s">
        <v>3155</v>
      </c>
      <c r="J1693" s="2" t="s">
        <v>3161</v>
      </c>
      <c r="K1693" s="2" t="s">
        <v>3162</v>
      </c>
      <c r="L1693" s="2">
        <v>2011</v>
      </c>
      <c r="M1693" s="2" t="s">
        <v>3059</v>
      </c>
      <c r="N1693" s="2" t="s">
        <v>3109</v>
      </c>
      <c r="O1693" s="19" t="str">
        <f t="shared" si="55"/>
        <v>400</v>
      </c>
      <c r="P1693">
        <f t="shared" si="56"/>
        <v>7659.4223616926138</v>
      </c>
    </row>
    <row r="1694" spans="1:16" ht="14.5" customHeight="1" x14ac:dyDescent="0.35">
      <c r="A1694" s="2" t="s">
        <v>241</v>
      </c>
      <c r="B1694" s="2" t="s">
        <v>242</v>
      </c>
      <c r="C1694" s="2" t="s">
        <v>1859</v>
      </c>
      <c r="D1694" s="2" t="s">
        <v>3169</v>
      </c>
      <c r="E1694" s="2" t="s">
        <v>3170</v>
      </c>
      <c r="F1694" s="3">
        <v>1240</v>
      </c>
      <c r="G1694" s="3">
        <v>100</v>
      </c>
      <c r="H1694" s="2" t="s">
        <v>3141</v>
      </c>
      <c r="I1694" s="2" t="s">
        <v>3155</v>
      </c>
      <c r="J1694" s="2" t="s">
        <v>3161</v>
      </c>
      <c r="K1694" s="2" t="s">
        <v>3162</v>
      </c>
      <c r="L1694" s="2">
        <v>2011</v>
      </c>
      <c r="M1694" s="2" t="s">
        <v>3061</v>
      </c>
      <c r="N1694" s="2" t="s">
        <v>3111</v>
      </c>
      <c r="O1694" s="19" t="str">
        <f t="shared" si="55"/>
        <v>400</v>
      </c>
      <c r="P1694">
        <f t="shared" si="56"/>
        <v>1240</v>
      </c>
    </row>
    <row r="1695" spans="1:16" ht="14.5" customHeight="1" x14ac:dyDescent="0.35">
      <c r="A1695" s="2" t="s">
        <v>244</v>
      </c>
      <c r="B1695" s="2" t="s">
        <v>245</v>
      </c>
      <c r="C1695" s="2" t="s">
        <v>1860</v>
      </c>
      <c r="D1695" s="2" t="s">
        <v>3169</v>
      </c>
      <c r="E1695" s="2" t="s">
        <v>3170</v>
      </c>
      <c r="F1695" s="3">
        <v>961</v>
      </c>
      <c r="G1695" s="3">
        <v>15</v>
      </c>
      <c r="H1695" s="2" t="s">
        <v>3135</v>
      </c>
      <c r="I1695" s="2" t="s">
        <v>3149</v>
      </c>
      <c r="J1695" s="2" t="s">
        <v>3161</v>
      </c>
      <c r="K1695" s="2" t="s">
        <v>3162</v>
      </c>
      <c r="L1695" s="2">
        <v>2011</v>
      </c>
      <c r="M1695" s="2" t="s">
        <v>3058</v>
      </c>
      <c r="N1695" s="2" t="s">
        <v>3108</v>
      </c>
      <c r="O1695" s="19" t="str">
        <f t="shared" si="55"/>
        <v>300</v>
      </c>
      <c r="P1695">
        <f t="shared" si="56"/>
        <v>144.15</v>
      </c>
    </row>
    <row r="1696" spans="1:16" ht="14.5" customHeight="1" x14ac:dyDescent="0.35">
      <c r="A1696" s="2" t="s">
        <v>247</v>
      </c>
      <c r="B1696" s="2" t="s">
        <v>248</v>
      </c>
      <c r="C1696" s="2" t="s">
        <v>1861</v>
      </c>
      <c r="D1696" s="2" t="s">
        <v>3169</v>
      </c>
      <c r="E1696" s="2" t="s">
        <v>3170</v>
      </c>
      <c r="F1696" s="3">
        <v>1081</v>
      </c>
      <c r="G1696" s="3">
        <v>100</v>
      </c>
      <c r="H1696" s="2" t="s">
        <v>3139</v>
      </c>
      <c r="I1696" s="2" t="s">
        <v>3153</v>
      </c>
      <c r="J1696" s="2" t="s">
        <v>3161</v>
      </c>
      <c r="K1696" s="2" t="s">
        <v>3162</v>
      </c>
      <c r="L1696" s="2">
        <v>2011</v>
      </c>
      <c r="M1696" s="2" t="s">
        <v>3054</v>
      </c>
      <c r="N1696" s="2" t="s">
        <v>3104</v>
      </c>
      <c r="O1696" s="19" t="str">
        <f t="shared" si="55"/>
        <v>300</v>
      </c>
      <c r="P1696">
        <f t="shared" si="56"/>
        <v>1081</v>
      </c>
    </row>
    <row r="1697" spans="1:16" ht="14.5" customHeight="1" x14ac:dyDescent="0.35">
      <c r="A1697" s="2" t="s">
        <v>252</v>
      </c>
      <c r="B1697" s="2" t="s">
        <v>253</v>
      </c>
      <c r="C1697" s="2" t="s">
        <v>1247</v>
      </c>
      <c r="D1697" s="2" t="s">
        <v>3169</v>
      </c>
      <c r="E1697" s="2" t="s">
        <v>3170</v>
      </c>
      <c r="F1697" s="3">
        <v>35</v>
      </c>
      <c r="G1697" s="3">
        <v>55</v>
      </c>
      <c r="H1697" s="2" t="s">
        <v>3139</v>
      </c>
      <c r="I1697" s="2" t="s">
        <v>3153</v>
      </c>
      <c r="J1697" s="2" t="s">
        <v>3161</v>
      </c>
      <c r="K1697" s="2" t="s">
        <v>3162</v>
      </c>
      <c r="L1697" s="2">
        <v>2011</v>
      </c>
      <c r="M1697" s="2" t="s">
        <v>3053</v>
      </c>
      <c r="N1697" s="2" t="s">
        <v>3103</v>
      </c>
      <c r="O1697" s="19" t="str">
        <f t="shared" si="55"/>
        <v>300</v>
      </c>
      <c r="P1697">
        <f t="shared" si="56"/>
        <v>19.25</v>
      </c>
    </row>
    <row r="1698" spans="1:16" ht="14.5" customHeight="1" x14ac:dyDescent="0.35">
      <c r="A1698" s="2" t="s">
        <v>255</v>
      </c>
      <c r="B1698" s="2" t="s">
        <v>256</v>
      </c>
      <c r="C1698" s="2" t="s">
        <v>1862</v>
      </c>
      <c r="D1698" s="2" t="s">
        <v>3169</v>
      </c>
      <c r="E1698" s="2" t="s">
        <v>3170</v>
      </c>
      <c r="F1698" s="3">
        <v>25710</v>
      </c>
      <c r="G1698" s="3">
        <v>100</v>
      </c>
      <c r="H1698" s="2" t="s">
        <v>3141</v>
      </c>
      <c r="I1698" s="2" t="s">
        <v>3155</v>
      </c>
      <c r="J1698" s="2" t="s">
        <v>3161</v>
      </c>
      <c r="K1698" s="2" t="s">
        <v>3162</v>
      </c>
      <c r="L1698" s="2">
        <v>2011</v>
      </c>
      <c r="M1698" s="2" t="s">
        <v>3061</v>
      </c>
      <c r="N1698" s="2" t="s">
        <v>3111</v>
      </c>
      <c r="O1698" s="19" t="str">
        <f t="shared" si="55"/>
        <v>400</v>
      </c>
      <c r="P1698">
        <f t="shared" si="56"/>
        <v>25710</v>
      </c>
    </row>
    <row r="1699" spans="1:16" ht="14.5" customHeight="1" x14ac:dyDescent="0.35">
      <c r="A1699" s="2" t="s">
        <v>258</v>
      </c>
      <c r="B1699" s="2" t="s">
        <v>259</v>
      </c>
      <c r="C1699" s="2" t="s">
        <v>1863</v>
      </c>
      <c r="D1699" s="2" t="s">
        <v>3169</v>
      </c>
      <c r="E1699" s="2" t="s">
        <v>3170</v>
      </c>
      <c r="F1699" s="3">
        <v>984</v>
      </c>
      <c r="G1699" s="3">
        <v>100</v>
      </c>
      <c r="H1699" s="2" t="s">
        <v>3134</v>
      </c>
      <c r="I1699" s="2" t="s">
        <v>3148</v>
      </c>
      <c r="J1699" s="2" t="s">
        <v>3161</v>
      </c>
      <c r="K1699" s="2" t="s">
        <v>3162</v>
      </c>
      <c r="L1699" s="2">
        <v>2011</v>
      </c>
      <c r="M1699" s="2" t="s">
        <v>3059</v>
      </c>
      <c r="N1699" s="2" t="s">
        <v>3109</v>
      </c>
      <c r="O1699" s="19" t="str">
        <f t="shared" si="55"/>
        <v>400</v>
      </c>
      <c r="P1699">
        <f t="shared" si="56"/>
        <v>984</v>
      </c>
    </row>
    <row r="1700" spans="1:16" ht="14.5" customHeight="1" x14ac:dyDescent="0.35">
      <c r="A1700" s="2" t="s">
        <v>261</v>
      </c>
      <c r="B1700" s="2" t="s">
        <v>262</v>
      </c>
      <c r="C1700" s="2" t="s">
        <v>1864</v>
      </c>
      <c r="D1700" s="2" t="s">
        <v>3169</v>
      </c>
      <c r="E1700" s="2" t="s">
        <v>3170</v>
      </c>
      <c r="F1700" s="3">
        <v>14775</v>
      </c>
      <c r="G1700" s="3">
        <v>100</v>
      </c>
      <c r="H1700" s="2" t="s">
        <v>3141</v>
      </c>
      <c r="I1700" s="2" t="s">
        <v>3155</v>
      </c>
      <c r="J1700" s="2" t="s">
        <v>3161</v>
      </c>
      <c r="K1700" s="2" t="s">
        <v>3162</v>
      </c>
      <c r="L1700" s="2">
        <v>2011</v>
      </c>
      <c r="M1700" s="2" t="s">
        <v>3064</v>
      </c>
      <c r="N1700" s="2" t="s">
        <v>3114</v>
      </c>
      <c r="O1700" s="19" t="str">
        <f t="shared" si="55"/>
        <v>500</v>
      </c>
      <c r="P1700">
        <f t="shared" si="56"/>
        <v>14775</v>
      </c>
    </row>
    <row r="1701" spans="1:16" ht="14.5" customHeight="1" x14ac:dyDescent="0.35">
      <c r="A1701" s="2" t="s">
        <v>270</v>
      </c>
      <c r="B1701" s="2" t="s">
        <v>271</v>
      </c>
      <c r="C1701" s="2" t="s">
        <v>1256</v>
      </c>
      <c r="D1701" s="2" t="s">
        <v>3169</v>
      </c>
      <c r="E1701" s="2" t="s">
        <v>3170</v>
      </c>
      <c r="F1701" s="3">
        <v>320</v>
      </c>
      <c r="G1701" s="3">
        <v>55</v>
      </c>
      <c r="H1701" s="2" t="s">
        <v>3129</v>
      </c>
      <c r="I1701" s="2" t="s">
        <v>3143</v>
      </c>
      <c r="J1701" s="2" t="s">
        <v>3161</v>
      </c>
      <c r="K1701" s="2" t="s">
        <v>3162</v>
      </c>
      <c r="L1701" s="2">
        <v>2011</v>
      </c>
      <c r="M1701" s="2" t="s">
        <v>3041</v>
      </c>
      <c r="N1701" s="2" t="s">
        <v>3095</v>
      </c>
      <c r="O1701" s="19" t="str">
        <f t="shared" si="55"/>
        <v>200</v>
      </c>
      <c r="P1701">
        <f t="shared" si="56"/>
        <v>176</v>
      </c>
    </row>
    <row r="1702" spans="1:16" ht="14.5" customHeight="1" x14ac:dyDescent="0.35">
      <c r="A1702" s="2" t="s">
        <v>1482</v>
      </c>
      <c r="B1702" s="2" t="s">
        <v>1483</v>
      </c>
      <c r="C1702" s="2" t="s">
        <v>1484</v>
      </c>
      <c r="D1702" s="2" t="s">
        <v>3169</v>
      </c>
      <c r="E1702" s="2" t="s">
        <v>3170</v>
      </c>
      <c r="F1702" s="3">
        <v>4500</v>
      </c>
      <c r="G1702" s="3">
        <v>55</v>
      </c>
      <c r="H1702" s="2" t="s">
        <v>3133</v>
      </c>
      <c r="I1702" s="2" t="s">
        <v>3147</v>
      </c>
      <c r="J1702" s="2" t="s">
        <v>3161</v>
      </c>
      <c r="K1702" s="2" t="s">
        <v>3162</v>
      </c>
      <c r="L1702" s="2">
        <v>2011</v>
      </c>
      <c r="M1702" s="2" t="s">
        <v>3045</v>
      </c>
      <c r="N1702" s="2" t="s">
        <v>3098</v>
      </c>
      <c r="O1702" s="19" t="str">
        <f t="shared" si="55"/>
        <v>200</v>
      </c>
      <c r="P1702">
        <f t="shared" si="56"/>
        <v>2475</v>
      </c>
    </row>
    <row r="1703" spans="1:16" ht="14.5" customHeight="1" x14ac:dyDescent="0.35">
      <c r="A1703" s="2" t="s">
        <v>273</v>
      </c>
      <c r="B1703" s="2" t="s">
        <v>274</v>
      </c>
      <c r="C1703" s="2" t="s">
        <v>1865</v>
      </c>
      <c r="D1703" s="2" t="s">
        <v>3169</v>
      </c>
      <c r="E1703" s="2" t="s">
        <v>3170</v>
      </c>
      <c r="F1703" s="3">
        <v>148</v>
      </c>
      <c r="G1703" s="3">
        <v>55</v>
      </c>
      <c r="H1703" s="2" t="s">
        <v>3129</v>
      </c>
      <c r="I1703" s="2" t="s">
        <v>3143</v>
      </c>
      <c r="J1703" s="2" t="s">
        <v>3161</v>
      </c>
      <c r="K1703" s="2" t="s">
        <v>3162</v>
      </c>
      <c r="L1703" s="2">
        <v>2011</v>
      </c>
      <c r="M1703" s="2" t="s">
        <v>3041</v>
      </c>
      <c r="N1703" s="2" t="s">
        <v>3095</v>
      </c>
      <c r="O1703" s="19" t="str">
        <f t="shared" si="55"/>
        <v>200</v>
      </c>
      <c r="P1703">
        <f t="shared" si="56"/>
        <v>81.400000000000006</v>
      </c>
    </row>
    <row r="1704" spans="1:16" ht="14.5" customHeight="1" x14ac:dyDescent="0.35">
      <c r="A1704" s="2" t="s">
        <v>1258</v>
      </c>
      <c r="B1704" s="2" t="s">
        <v>1259</v>
      </c>
      <c r="C1704" s="2" t="s">
        <v>1866</v>
      </c>
      <c r="D1704" s="2" t="s">
        <v>3169</v>
      </c>
      <c r="E1704" s="2" t="s">
        <v>3170</v>
      </c>
      <c r="F1704" s="3">
        <v>268</v>
      </c>
      <c r="G1704" s="3">
        <v>55</v>
      </c>
      <c r="H1704" s="2" t="s">
        <v>3138</v>
      </c>
      <c r="I1704" s="2" t="s">
        <v>3152</v>
      </c>
      <c r="J1704" s="2" t="s">
        <v>3161</v>
      </c>
      <c r="K1704" s="2" t="s">
        <v>3162</v>
      </c>
      <c r="L1704" s="2">
        <v>2011</v>
      </c>
      <c r="M1704" s="2" t="s">
        <v>3043</v>
      </c>
      <c r="N1704" s="2" t="s">
        <v>3097</v>
      </c>
      <c r="O1704" s="19" t="str">
        <f t="shared" si="55"/>
        <v>200</v>
      </c>
      <c r="P1704">
        <f t="shared" si="56"/>
        <v>147.4</v>
      </c>
    </row>
    <row r="1705" spans="1:16" ht="14.5" customHeight="1" x14ac:dyDescent="0.35">
      <c r="A1705" s="2" t="s">
        <v>279</v>
      </c>
      <c r="B1705" s="2" t="s">
        <v>280</v>
      </c>
      <c r="C1705" s="2" t="s">
        <v>1867</v>
      </c>
      <c r="D1705" s="2" t="s">
        <v>3169</v>
      </c>
      <c r="E1705" s="2" t="s">
        <v>3170</v>
      </c>
      <c r="F1705" s="3">
        <v>25279</v>
      </c>
      <c r="G1705" s="3">
        <v>100</v>
      </c>
      <c r="H1705" s="2" t="s">
        <v>3134</v>
      </c>
      <c r="I1705" s="2" t="s">
        <v>3148</v>
      </c>
      <c r="J1705" s="2" t="s">
        <v>3161</v>
      </c>
      <c r="K1705" s="2" t="s">
        <v>3162</v>
      </c>
      <c r="L1705" s="2">
        <v>2011</v>
      </c>
      <c r="M1705" s="2" t="s">
        <v>3074</v>
      </c>
      <c r="N1705" s="2" t="s">
        <v>3123</v>
      </c>
      <c r="O1705" s="19" t="str">
        <f t="shared" si="55"/>
        <v>600</v>
      </c>
      <c r="P1705">
        <f t="shared" si="56"/>
        <v>25279</v>
      </c>
    </row>
    <row r="1706" spans="1:16" ht="14.5" customHeight="1" x14ac:dyDescent="0.35">
      <c r="A1706" s="2" t="s">
        <v>1485</v>
      </c>
      <c r="B1706" s="2" t="s">
        <v>1486</v>
      </c>
      <c r="C1706" s="2" t="s">
        <v>1487</v>
      </c>
      <c r="D1706" s="2" t="s">
        <v>3169</v>
      </c>
      <c r="E1706" s="2" t="s">
        <v>3170</v>
      </c>
      <c r="F1706" s="3">
        <v>3000</v>
      </c>
      <c r="G1706" s="3">
        <v>55</v>
      </c>
      <c r="H1706" s="2" t="s">
        <v>3129</v>
      </c>
      <c r="I1706" s="2" t="s">
        <v>3143</v>
      </c>
      <c r="J1706" s="2" t="s">
        <v>3161</v>
      </c>
      <c r="K1706" s="2" t="s">
        <v>3162</v>
      </c>
      <c r="L1706" s="2">
        <v>2011</v>
      </c>
      <c r="M1706" s="2" t="s">
        <v>3059</v>
      </c>
      <c r="N1706" s="2" t="s">
        <v>3109</v>
      </c>
      <c r="O1706" s="19" t="str">
        <f t="shared" si="55"/>
        <v>400</v>
      </c>
      <c r="P1706">
        <f t="shared" si="56"/>
        <v>1650</v>
      </c>
    </row>
    <row r="1707" spans="1:16" ht="14.5" customHeight="1" x14ac:dyDescent="0.35">
      <c r="A1707" s="2" t="s">
        <v>282</v>
      </c>
      <c r="B1707" s="2" t="s">
        <v>283</v>
      </c>
      <c r="C1707" s="2" t="s">
        <v>1868</v>
      </c>
      <c r="D1707" s="2" t="s">
        <v>3169</v>
      </c>
      <c r="E1707" s="2" t="s">
        <v>3170</v>
      </c>
      <c r="F1707" s="3">
        <v>561</v>
      </c>
      <c r="G1707" s="3">
        <v>55</v>
      </c>
      <c r="H1707" s="2" t="s">
        <v>3138</v>
      </c>
      <c r="I1707" s="2" t="s">
        <v>3152</v>
      </c>
      <c r="J1707" s="2" t="s">
        <v>3161</v>
      </c>
      <c r="K1707" s="2" t="s">
        <v>3162</v>
      </c>
      <c r="L1707" s="2">
        <v>2011</v>
      </c>
      <c r="M1707" s="2" t="s">
        <v>3057</v>
      </c>
      <c r="N1707" s="2" t="s">
        <v>3107</v>
      </c>
      <c r="O1707" s="19" t="str">
        <f t="shared" si="55"/>
        <v>300</v>
      </c>
      <c r="P1707">
        <f t="shared" si="56"/>
        <v>308.55</v>
      </c>
    </row>
    <row r="1708" spans="1:16" ht="14.5" customHeight="1" x14ac:dyDescent="0.35">
      <c r="A1708" s="2" t="s">
        <v>285</v>
      </c>
      <c r="B1708" s="2" t="s">
        <v>286</v>
      </c>
      <c r="C1708" s="2" t="s">
        <v>1869</v>
      </c>
      <c r="D1708" s="2" t="s">
        <v>3169</v>
      </c>
      <c r="E1708" s="2" t="s">
        <v>3170</v>
      </c>
      <c r="F1708" s="3">
        <v>8340</v>
      </c>
      <c r="G1708" s="3">
        <v>55</v>
      </c>
      <c r="H1708" s="2" t="s">
        <v>3132</v>
      </c>
      <c r="I1708" s="2" t="s">
        <v>3146</v>
      </c>
      <c r="J1708" s="2" t="s">
        <v>3161</v>
      </c>
      <c r="K1708" s="2" t="s">
        <v>3162</v>
      </c>
      <c r="L1708" s="2">
        <v>2011</v>
      </c>
      <c r="M1708" s="2" t="s">
        <v>3057</v>
      </c>
      <c r="N1708" s="2" t="s">
        <v>3107</v>
      </c>
      <c r="O1708" s="19" t="str">
        <f t="shared" si="55"/>
        <v>300</v>
      </c>
      <c r="P1708">
        <f t="shared" si="56"/>
        <v>4587</v>
      </c>
    </row>
    <row r="1709" spans="1:16" ht="14.5" customHeight="1" x14ac:dyDescent="0.35">
      <c r="A1709" s="2" t="s">
        <v>288</v>
      </c>
      <c r="B1709" s="2" t="s">
        <v>289</v>
      </c>
      <c r="C1709" s="2" t="s">
        <v>1264</v>
      </c>
      <c r="D1709" s="2" t="s">
        <v>3169</v>
      </c>
      <c r="E1709" s="2" t="s">
        <v>3170</v>
      </c>
      <c r="F1709" s="3">
        <v>608</v>
      </c>
      <c r="G1709" s="3">
        <v>100</v>
      </c>
      <c r="H1709" s="2" t="s">
        <v>3131</v>
      </c>
      <c r="I1709" s="2" t="s">
        <v>3145</v>
      </c>
      <c r="J1709" s="2" t="s">
        <v>3161</v>
      </c>
      <c r="K1709" s="2" t="s">
        <v>3162</v>
      </c>
      <c r="L1709" s="2">
        <v>2011</v>
      </c>
      <c r="M1709" s="2" t="s">
        <v>3076</v>
      </c>
      <c r="N1709" s="2" t="s">
        <v>3124</v>
      </c>
      <c r="O1709" s="19" t="str">
        <f t="shared" si="55"/>
        <v>700</v>
      </c>
      <c r="P1709">
        <f t="shared" si="56"/>
        <v>608</v>
      </c>
    </row>
    <row r="1710" spans="1:16" ht="14.5" customHeight="1" x14ac:dyDescent="0.35">
      <c r="A1710" s="2" t="s">
        <v>291</v>
      </c>
      <c r="B1710" s="2" t="s">
        <v>292</v>
      </c>
      <c r="C1710" s="2" t="s">
        <v>1870</v>
      </c>
      <c r="D1710" s="2" t="s">
        <v>3169</v>
      </c>
      <c r="E1710" s="2" t="s">
        <v>3170</v>
      </c>
      <c r="F1710" s="3">
        <v>183</v>
      </c>
      <c r="G1710" s="3">
        <v>55</v>
      </c>
      <c r="H1710" s="2" t="s">
        <v>3131</v>
      </c>
      <c r="I1710" s="2" t="s">
        <v>3145</v>
      </c>
      <c r="J1710" s="2" t="s">
        <v>3161</v>
      </c>
      <c r="K1710" s="2" t="s">
        <v>3162</v>
      </c>
      <c r="L1710" s="2">
        <v>2011</v>
      </c>
      <c r="M1710" s="2" t="s">
        <v>3076</v>
      </c>
      <c r="N1710" s="2" t="s">
        <v>3124</v>
      </c>
      <c r="O1710" s="19" t="str">
        <f t="shared" si="55"/>
        <v>700</v>
      </c>
      <c r="P1710">
        <f t="shared" si="56"/>
        <v>100.65</v>
      </c>
    </row>
    <row r="1711" spans="1:16" ht="14.5" customHeight="1" x14ac:dyDescent="0.35">
      <c r="A1711" s="2" t="s">
        <v>295</v>
      </c>
      <c r="B1711" s="2" t="s">
        <v>296</v>
      </c>
      <c r="C1711" s="2" t="s">
        <v>1871</v>
      </c>
      <c r="D1711" s="2" t="s">
        <v>3169</v>
      </c>
      <c r="E1711" s="2" t="s">
        <v>3170</v>
      </c>
      <c r="F1711" s="3">
        <v>2472</v>
      </c>
      <c r="G1711" s="3">
        <v>5.6200824278756087</v>
      </c>
      <c r="H1711" s="2" t="s">
        <v>3129</v>
      </c>
      <c r="I1711" s="2" t="s">
        <v>3143</v>
      </c>
      <c r="J1711" s="2" t="s">
        <v>3161</v>
      </c>
      <c r="K1711" s="2" t="s">
        <v>3162</v>
      </c>
      <c r="L1711" s="2">
        <v>2011</v>
      </c>
      <c r="M1711" s="2" t="s">
        <v>3078</v>
      </c>
      <c r="N1711" s="2" t="s">
        <v>3126</v>
      </c>
      <c r="O1711" s="19" t="str">
        <f t="shared" si="55"/>
        <v>700</v>
      </c>
      <c r="P1711">
        <f t="shared" si="56"/>
        <v>138.92843761708505</v>
      </c>
    </row>
    <row r="1712" spans="1:16" ht="14.5" customHeight="1" x14ac:dyDescent="0.35">
      <c r="A1712" s="2" t="s">
        <v>295</v>
      </c>
      <c r="B1712" s="2" t="s">
        <v>296</v>
      </c>
      <c r="C1712" s="2" t="s">
        <v>1871</v>
      </c>
      <c r="D1712" s="2" t="s">
        <v>3169</v>
      </c>
      <c r="E1712" s="2" t="s">
        <v>3170</v>
      </c>
      <c r="F1712" s="3">
        <v>2472</v>
      </c>
      <c r="G1712" s="3">
        <v>5.5339078306481824</v>
      </c>
      <c r="H1712" s="2" t="s">
        <v>3130</v>
      </c>
      <c r="I1712" s="2" t="s">
        <v>3144</v>
      </c>
      <c r="J1712" s="2" t="s">
        <v>3161</v>
      </c>
      <c r="K1712" s="2" t="s">
        <v>3162</v>
      </c>
      <c r="L1712" s="2">
        <v>2011</v>
      </c>
      <c r="M1712" s="2" t="s">
        <v>3078</v>
      </c>
      <c r="N1712" s="2" t="s">
        <v>3126</v>
      </c>
      <c r="O1712" s="19" t="str">
        <f t="shared" si="55"/>
        <v>700</v>
      </c>
      <c r="P1712">
        <f t="shared" si="56"/>
        <v>136.79820157362306</v>
      </c>
    </row>
    <row r="1713" spans="1:16" ht="14.5" customHeight="1" x14ac:dyDescent="0.35">
      <c r="A1713" s="2" t="s">
        <v>295</v>
      </c>
      <c r="B1713" s="2" t="s">
        <v>296</v>
      </c>
      <c r="C1713" s="2" t="s">
        <v>1871</v>
      </c>
      <c r="D1713" s="2" t="s">
        <v>3169</v>
      </c>
      <c r="E1713" s="2" t="s">
        <v>3170</v>
      </c>
      <c r="F1713" s="3">
        <v>2472</v>
      </c>
      <c r="G1713" s="3">
        <v>4.8782315473960285</v>
      </c>
      <c r="H1713" s="2" t="s">
        <v>3132</v>
      </c>
      <c r="I1713" s="2" t="s">
        <v>3146</v>
      </c>
      <c r="J1713" s="2" t="s">
        <v>3161</v>
      </c>
      <c r="K1713" s="2" t="s">
        <v>3162</v>
      </c>
      <c r="L1713" s="2">
        <v>2011</v>
      </c>
      <c r="M1713" s="2" t="s">
        <v>3078</v>
      </c>
      <c r="N1713" s="2" t="s">
        <v>3126</v>
      </c>
      <c r="O1713" s="19" t="str">
        <f t="shared" si="55"/>
        <v>700</v>
      </c>
      <c r="P1713">
        <f t="shared" si="56"/>
        <v>120.58988385162982</v>
      </c>
    </row>
    <row r="1714" spans="1:16" ht="14.5" customHeight="1" x14ac:dyDescent="0.35">
      <c r="A1714" s="2" t="s">
        <v>295</v>
      </c>
      <c r="B1714" s="2" t="s">
        <v>296</v>
      </c>
      <c r="C1714" s="2" t="s">
        <v>1871</v>
      </c>
      <c r="D1714" s="2" t="s">
        <v>3169</v>
      </c>
      <c r="E1714" s="2" t="s">
        <v>3170</v>
      </c>
      <c r="F1714" s="3">
        <v>2472</v>
      </c>
      <c r="G1714" s="3">
        <v>5.3465717497189953</v>
      </c>
      <c r="H1714" s="2" t="s">
        <v>3133</v>
      </c>
      <c r="I1714" s="2" t="s">
        <v>3147</v>
      </c>
      <c r="J1714" s="2" t="s">
        <v>3161</v>
      </c>
      <c r="K1714" s="2" t="s">
        <v>3162</v>
      </c>
      <c r="L1714" s="2">
        <v>2011</v>
      </c>
      <c r="M1714" s="2" t="s">
        <v>3078</v>
      </c>
      <c r="N1714" s="2" t="s">
        <v>3126</v>
      </c>
      <c r="O1714" s="19" t="str">
        <f t="shared" si="55"/>
        <v>700</v>
      </c>
      <c r="P1714">
        <f t="shared" si="56"/>
        <v>132.16725365305356</v>
      </c>
    </row>
    <row r="1715" spans="1:16" ht="14.5" customHeight="1" x14ac:dyDescent="0.35">
      <c r="A1715" s="2" t="s">
        <v>295</v>
      </c>
      <c r="B1715" s="2" t="s">
        <v>296</v>
      </c>
      <c r="C1715" s="2" t="s">
        <v>1871</v>
      </c>
      <c r="D1715" s="2" t="s">
        <v>3169</v>
      </c>
      <c r="E1715" s="2" t="s">
        <v>3170</v>
      </c>
      <c r="F1715" s="3">
        <v>2472</v>
      </c>
      <c r="G1715" s="3">
        <v>10.153615586361934</v>
      </c>
      <c r="H1715" s="2" t="s">
        <v>3134</v>
      </c>
      <c r="I1715" s="2" t="s">
        <v>3148</v>
      </c>
      <c r="J1715" s="2" t="s">
        <v>3161</v>
      </c>
      <c r="K1715" s="2" t="s">
        <v>3162</v>
      </c>
      <c r="L1715" s="2">
        <v>2011</v>
      </c>
      <c r="M1715" s="2" t="s">
        <v>3078</v>
      </c>
      <c r="N1715" s="2" t="s">
        <v>3126</v>
      </c>
      <c r="O1715" s="19" t="str">
        <f t="shared" si="55"/>
        <v>700</v>
      </c>
      <c r="P1715">
        <f t="shared" si="56"/>
        <v>250.99737729486699</v>
      </c>
    </row>
    <row r="1716" spans="1:16" ht="14.5" customHeight="1" x14ac:dyDescent="0.35">
      <c r="A1716" s="2" t="s">
        <v>295</v>
      </c>
      <c r="B1716" s="2" t="s">
        <v>296</v>
      </c>
      <c r="C1716" s="2" t="s">
        <v>1871</v>
      </c>
      <c r="D1716" s="2" t="s">
        <v>3169</v>
      </c>
      <c r="E1716" s="2" t="s">
        <v>3170</v>
      </c>
      <c r="F1716" s="3">
        <v>2472</v>
      </c>
      <c r="G1716" s="3">
        <v>4.8782315473960285</v>
      </c>
      <c r="H1716" s="2" t="s">
        <v>3135</v>
      </c>
      <c r="I1716" s="2" t="s">
        <v>3149</v>
      </c>
      <c r="J1716" s="2" t="s">
        <v>3161</v>
      </c>
      <c r="K1716" s="2" t="s">
        <v>3162</v>
      </c>
      <c r="L1716" s="2">
        <v>2011</v>
      </c>
      <c r="M1716" s="2" t="s">
        <v>3078</v>
      </c>
      <c r="N1716" s="2" t="s">
        <v>3126</v>
      </c>
      <c r="O1716" s="19" t="str">
        <f t="shared" si="55"/>
        <v>700</v>
      </c>
      <c r="P1716">
        <f t="shared" si="56"/>
        <v>120.58988385162982</v>
      </c>
    </row>
    <row r="1717" spans="1:16" ht="14.5" customHeight="1" x14ac:dyDescent="0.35">
      <c r="A1717" s="2" t="s">
        <v>295</v>
      </c>
      <c r="B1717" s="2" t="s">
        <v>296</v>
      </c>
      <c r="C1717" s="2" t="s">
        <v>1871</v>
      </c>
      <c r="D1717" s="2" t="s">
        <v>3169</v>
      </c>
      <c r="E1717" s="2" t="s">
        <v>3170</v>
      </c>
      <c r="F1717" s="3">
        <v>2472</v>
      </c>
      <c r="G1717" s="3">
        <v>4.8782315473960285</v>
      </c>
      <c r="H1717" s="2" t="s">
        <v>3138</v>
      </c>
      <c r="I1717" s="2" t="s">
        <v>3152</v>
      </c>
      <c r="J1717" s="2" t="s">
        <v>3161</v>
      </c>
      <c r="K1717" s="2" t="s">
        <v>3162</v>
      </c>
      <c r="L1717" s="2">
        <v>2011</v>
      </c>
      <c r="M1717" s="2" t="s">
        <v>3078</v>
      </c>
      <c r="N1717" s="2" t="s">
        <v>3126</v>
      </c>
      <c r="O1717" s="19" t="str">
        <f t="shared" si="55"/>
        <v>700</v>
      </c>
      <c r="P1717">
        <f t="shared" si="56"/>
        <v>120.58988385162982</v>
      </c>
    </row>
    <row r="1718" spans="1:16" ht="14.5" customHeight="1" x14ac:dyDescent="0.35">
      <c r="A1718" s="2" t="s">
        <v>295</v>
      </c>
      <c r="B1718" s="2" t="s">
        <v>296</v>
      </c>
      <c r="C1718" s="2" t="s">
        <v>1871</v>
      </c>
      <c r="D1718" s="2" t="s">
        <v>3169</v>
      </c>
      <c r="E1718" s="2" t="s">
        <v>3170</v>
      </c>
      <c r="F1718" s="3">
        <v>2472</v>
      </c>
      <c r="G1718" s="3">
        <v>58.711127763207195</v>
      </c>
      <c r="H1718" s="2" t="s">
        <v>3141</v>
      </c>
      <c r="I1718" s="2" t="s">
        <v>3155</v>
      </c>
      <c r="J1718" s="2" t="s">
        <v>3161</v>
      </c>
      <c r="K1718" s="2" t="s">
        <v>3162</v>
      </c>
      <c r="L1718" s="2">
        <v>2011</v>
      </c>
      <c r="M1718" s="2" t="s">
        <v>3078</v>
      </c>
      <c r="N1718" s="2" t="s">
        <v>3126</v>
      </c>
      <c r="O1718" s="19" t="str">
        <f t="shared" si="55"/>
        <v>700</v>
      </c>
      <c r="P1718">
        <f t="shared" si="56"/>
        <v>1451.3390783064817</v>
      </c>
    </row>
    <row r="1719" spans="1:16" ht="14.5" customHeight="1" x14ac:dyDescent="0.35">
      <c r="A1719" s="2" t="s">
        <v>298</v>
      </c>
      <c r="B1719" s="2" t="s">
        <v>299</v>
      </c>
      <c r="C1719" s="2" t="s">
        <v>1267</v>
      </c>
      <c r="D1719" s="2" t="s">
        <v>3169</v>
      </c>
      <c r="E1719" s="2" t="s">
        <v>3170</v>
      </c>
      <c r="F1719" s="3">
        <v>982</v>
      </c>
      <c r="G1719" s="3">
        <v>55</v>
      </c>
      <c r="H1719" s="2" t="s">
        <v>3131</v>
      </c>
      <c r="I1719" s="2" t="s">
        <v>3145</v>
      </c>
      <c r="J1719" s="2" t="s">
        <v>3161</v>
      </c>
      <c r="K1719" s="2" t="s">
        <v>3162</v>
      </c>
      <c r="L1719" s="2">
        <v>2011</v>
      </c>
      <c r="M1719" s="2" t="s">
        <v>3076</v>
      </c>
      <c r="N1719" s="2" t="s">
        <v>3124</v>
      </c>
      <c r="O1719" s="19" t="str">
        <f t="shared" si="55"/>
        <v>700</v>
      </c>
      <c r="P1719">
        <f t="shared" si="56"/>
        <v>540.1</v>
      </c>
    </row>
    <row r="1720" spans="1:16" ht="14.5" customHeight="1" x14ac:dyDescent="0.35">
      <c r="A1720" s="2" t="s">
        <v>301</v>
      </c>
      <c r="B1720" s="2" t="s">
        <v>302</v>
      </c>
      <c r="C1720" s="2" t="s">
        <v>1872</v>
      </c>
      <c r="D1720" s="2" t="s">
        <v>3169</v>
      </c>
      <c r="E1720" s="2" t="s">
        <v>3170</v>
      </c>
      <c r="F1720" s="3">
        <v>103</v>
      </c>
      <c r="G1720" s="3">
        <v>55</v>
      </c>
      <c r="H1720" s="2" t="s">
        <v>3131</v>
      </c>
      <c r="I1720" s="2" t="s">
        <v>3145</v>
      </c>
      <c r="J1720" s="2" t="s">
        <v>3161</v>
      </c>
      <c r="K1720" s="2" t="s">
        <v>3162</v>
      </c>
      <c r="L1720" s="2">
        <v>2011</v>
      </c>
      <c r="M1720" s="2" t="s">
        <v>3076</v>
      </c>
      <c r="N1720" s="2" t="s">
        <v>3124</v>
      </c>
      <c r="O1720" s="19" t="str">
        <f t="shared" si="55"/>
        <v>700</v>
      </c>
      <c r="P1720">
        <f t="shared" si="56"/>
        <v>56.65</v>
      </c>
    </row>
    <row r="1721" spans="1:16" ht="14.5" customHeight="1" x14ac:dyDescent="0.35">
      <c r="A1721" s="2" t="s">
        <v>308</v>
      </c>
      <c r="B1721" s="2" t="s">
        <v>309</v>
      </c>
      <c r="C1721" s="2" t="s">
        <v>1873</v>
      </c>
      <c r="D1721" s="2" t="s">
        <v>3169</v>
      </c>
      <c r="E1721" s="2" t="s">
        <v>3170</v>
      </c>
      <c r="F1721" s="3">
        <v>4385</v>
      </c>
      <c r="G1721" s="3">
        <v>100</v>
      </c>
      <c r="H1721" s="2" t="s">
        <v>3131</v>
      </c>
      <c r="I1721" s="2" t="s">
        <v>3145</v>
      </c>
      <c r="J1721" s="2" t="s">
        <v>3161</v>
      </c>
      <c r="K1721" s="2" t="s">
        <v>3162</v>
      </c>
      <c r="L1721" s="2">
        <v>2011</v>
      </c>
      <c r="M1721" s="2" t="s">
        <v>3076</v>
      </c>
      <c r="N1721" s="2" t="s">
        <v>3124</v>
      </c>
      <c r="O1721" s="19" t="str">
        <f t="shared" si="55"/>
        <v>700</v>
      </c>
      <c r="P1721">
        <f t="shared" si="56"/>
        <v>4385</v>
      </c>
    </row>
    <row r="1722" spans="1:16" ht="14.5" customHeight="1" x14ac:dyDescent="0.35">
      <c r="A1722" s="2" t="s">
        <v>304</v>
      </c>
      <c r="B1722" s="2" t="s">
        <v>305</v>
      </c>
      <c r="C1722" s="2" t="s">
        <v>1874</v>
      </c>
      <c r="D1722" s="2" t="s">
        <v>3169</v>
      </c>
      <c r="E1722" s="2" t="s">
        <v>3170</v>
      </c>
      <c r="F1722" s="3">
        <v>745</v>
      </c>
      <c r="G1722" s="3">
        <v>100</v>
      </c>
      <c r="H1722" s="2" t="s">
        <v>3131</v>
      </c>
      <c r="I1722" s="2" t="s">
        <v>3145</v>
      </c>
      <c r="J1722" s="2" t="s">
        <v>3161</v>
      </c>
      <c r="K1722" s="2" t="s">
        <v>3162</v>
      </c>
      <c r="L1722" s="2">
        <v>2011</v>
      </c>
      <c r="M1722" s="2" t="s">
        <v>3076</v>
      </c>
      <c r="N1722" s="2" t="s">
        <v>3124</v>
      </c>
      <c r="O1722" s="19" t="str">
        <f t="shared" si="55"/>
        <v>700</v>
      </c>
      <c r="P1722">
        <f t="shared" si="56"/>
        <v>745</v>
      </c>
    </row>
    <row r="1723" spans="1:16" ht="14.5" customHeight="1" x14ac:dyDescent="0.35">
      <c r="A1723" s="2" t="s">
        <v>311</v>
      </c>
      <c r="B1723" s="2" t="s">
        <v>312</v>
      </c>
      <c r="C1723" s="2" t="s">
        <v>1875</v>
      </c>
      <c r="D1723" s="2" t="s">
        <v>3169</v>
      </c>
      <c r="E1723" s="2" t="s">
        <v>3170</v>
      </c>
      <c r="F1723" s="3">
        <v>169627</v>
      </c>
      <c r="G1723" s="3">
        <v>100</v>
      </c>
      <c r="H1723" s="2" t="s">
        <v>3131</v>
      </c>
      <c r="I1723" s="2" t="s">
        <v>3145</v>
      </c>
      <c r="J1723" s="2" t="s">
        <v>3161</v>
      </c>
      <c r="K1723" s="2" t="s">
        <v>3162</v>
      </c>
      <c r="L1723" s="2">
        <v>2011</v>
      </c>
      <c r="M1723" s="2" t="s">
        <v>3076</v>
      </c>
      <c r="N1723" s="2" t="s">
        <v>3124</v>
      </c>
      <c r="O1723" s="19" t="str">
        <f t="shared" si="55"/>
        <v>700</v>
      </c>
      <c r="P1723">
        <f t="shared" si="56"/>
        <v>169627</v>
      </c>
    </row>
    <row r="1724" spans="1:16" ht="14.5" customHeight="1" x14ac:dyDescent="0.35">
      <c r="A1724" s="2" t="s">
        <v>314</v>
      </c>
      <c r="B1724" s="2" t="s">
        <v>315</v>
      </c>
      <c r="C1724" s="2" t="s">
        <v>1876</v>
      </c>
      <c r="D1724" s="2" t="s">
        <v>3169</v>
      </c>
      <c r="E1724" s="2" t="s">
        <v>3170</v>
      </c>
      <c r="F1724" s="3">
        <v>5755</v>
      </c>
      <c r="G1724" s="3">
        <v>100</v>
      </c>
      <c r="H1724" s="2" t="s">
        <v>3131</v>
      </c>
      <c r="I1724" s="2" t="s">
        <v>3145</v>
      </c>
      <c r="J1724" s="2" t="s">
        <v>3161</v>
      </c>
      <c r="K1724" s="2" t="s">
        <v>3162</v>
      </c>
      <c r="L1724" s="2">
        <v>2011</v>
      </c>
      <c r="M1724" s="2" t="s">
        <v>3076</v>
      </c>
      <c r="N1724" s="2" t="s">
        <v>3124</v>
      </c>
      <c r="O1724" s="19" t="str">
        <f t="shared" si="55"/>
        <v>700</v>
      </c>
      <c r="P1724">
        <f t="shared" si="56"/>
        <v>5755</v>
      </c>
    </row>
    <row r="1725" spans="1:16" ht="14.5" customHeight="1" x14ac:dyDescent="0.35">
      <c r="A1725" s="2" t="s">
        <v>317</v>
      </c>
      <c r="B1725" s="2" t="s">
        <v>318</v>
      </c>
      <c r="C1725" s="2" t="s">
        <v>1877</v>
      </c>
      <c r="D1725" s="2" t="s">
        <v>3169</v>
      </c>
      <c r="E1725" s="2" t="s">
        <v>3170</v>
      </c>
      <c r="F1725" s="3">
        <v>2812</v>
      </c>
      <c r="G1725" s="3">
        <v>100</v>
      </c>
      <c r="H1725" s="2" t="s">
        <v>3132</v>
      </c>
      <c r="I1725" s="2" t="s">
        <v>3146</v>
      </c>
      <c r="J1725" s="2" t="s">
        <v>3161</v>
      </c>
      <c r="K1725" s="2" t="s">
        <v>3162</v>
      </c>
      <c r="L1725" s="2">
        <v>2011</v>
      </c>
      <c r="M1725" s="2" t="s">
        <v>3077</v>
      </c>
      <c r="N1725" s="2" t="s">
        <v>3125</v>
      </c>
      <c r="O1725" s="19" t="str">
        <f t="shared" si="55"/>
        <v>700</v>
      </c>
      <c r="P1725">
        <f t="shared" si="56"/>
        <v>2812</v>
      </c>
    </row>
    <row r="1726" spans="1:16" ht="14.5" customHeight="1" x14ac:dyDescent="0.35">
      <c r="A1726" s="2" t="s">
        <v>320</v>
      </c>
      <c r="B1726" s="2" t="s">
        <v>321</v>
      </c>
      <c r="C1726" s="2" t="s">
        <v>1878</v>
      </c>
      <c r="D1726" s="2" t="s">
        <v>3169</v>
      </c>
      <c r="E1726" s="2" t="s">
        <v>3170</v>
      </c>
      <c r="F1726" s="3">
        <v>682</v>
      </c>
      <c r="G1726" s="3">
        <v>55</v>
      </c>
      <c r="H1726" s="2" t="s">
        <v>3134</v>
      </c>
      <c r="I1726" s="2" t="s">
        <v>3148</v>
      </c>
      <c r="J1726" s="2" t="s">
        <v>3161</v>
      </c>
      <c r="K1726" s="2" t="s">
        <v>3162</v>
      </c>
      <c r="L1726" s="2">
        <v>2011</v>
      </c>
      <c r="M1726" s="2" t="s">
        <v>3077</v>
      </c>
      <c r="N1726" s="2" t="s">
        <v>3125</v>
      </c>
      <c r="O1726" s="19" t="str">
        <f t="shared" si="55"/>
        <v>700</v>
      </c>
      <c r="P1726">
        <f t="shared" si="56"/>
        <v>375.1</v>
      </c>
    </row>
    <row r="1727" spans="1:16" ht="14.5" customHeight="1" x14ac:dyDescent="0.35">
      <c r="A1727" s="2" t="s">
        <v>323</v>
      </c>
      <c r="B1727" s="2" t="s">
        <v>324</v>
      </c>
      <c r="C1727" s="2" t="s">
        <v>1879</v>
      </c>
      <c r="D1727" s="2" t="s">
        <v>3169</v>
      </c>
      <c r="E1727" s="2" t="s">
        <v>3170</v>
      </c>
      <c r="F1727" s="3">
        <v>17171</v>
      </c>
      <c r="G1727" s="3">
        <v>39.514692787177204</v>
      </c>
      <c r="H1727" s="2" t="s">
        <v>3129</v>
      </c>
      <c r="I1727" s="2" t="s">
        <v>3143</v>
      </c>
      <c r="J1727" s="2" t="s">
        <v>3161</v>
      </c>
      <c r="K1727" s="2" t="s">
        <v>3162</v>
      </c>
      <c r="L1727" s="2">
        <v>2011</v>
      </c>
      <c r="M1727" s="2" t="s">
        <v>3077</v>
      </c>
      <c r="N1727" s="2" t="s">
        <v>3125</v>
      </c>
      <c r="O1727" s="19" t="str">
        <f t="shared" si="55"/>
        <v>700</v>
      </c>
      <c r="P1727">
        <f t="shared" si="56"/>
        <v>6785.067898486197</v>
      </c>
    </row>
    <row r="1728" spans="1:16" ht="14.5" customHeight="1" x14ac:dyDescent="0.35">
      <c r="A1728" s="2" t="s">
        <v>323</v>
      </c>
      <c r="B1728" s="2" t="s">
        <v>324</v>
      </c>
      <c r="C1728" s="2" t="s">
        <v>1879</v>
      </c>
      <c r="D1728" s="2" t="s">
        <v>3169</v>
      </c>
      <c r="E1728" s="2" t="s">
        <v>3170</v>
      </c>
      <c r="F1728" s="3">
        <v>17171</v>
      </c>
      <c r="G1728" s="3">
        <v>1.1743098842386466</v>
      </c>
      <c r="H1728" s="2" t="s">
        <v>3130</v>
      </c>
      <c r="I1728" s="2" t="s">
        <v>3144</v>
      </c>
      <c r="J1728" s="2" t="s">
        <v>3161</v>
      </c>
      <c r="K1728" s="2" t="s">
        <v>3162</v>
      </c>
      <c r="L1728" s="2">
        <v>2011</v>
      </c>
      <c r="M1728" s="2" t="s">
        <v>3077</v>
      </c>
      <c r="N1728" s="2" t="s">
        <v>3125</v>
      </c>
      <c r="O1728" s="19" t="str">
        <f t="shared" si="55"/>
        <v>700</v>
      </c>
      <c r="P1728">
        <f t="shared" si="56"/>
        <v>201.64075022261801</v>
      </c>
    </row>
    <row r="1729" spans="1:16" ht="14.5" customHeight="1" x14ac:dyDescent="0.35">
      <c r="A1729" s="2" t="s">
        <v>323</v>
      </c>
      <c r="B1729" s="2" t="s">
        <v>324</v>
      </c>
      <c r="C1729" s="2" t="s">
        <v>1879</v>
      </c>
      <c r="D1729" s="2" t="s">
        <v>3169</v>
      </c>
      <c r="E1729" s="2" t="s">
        <v>3170</v>
      </c>
      <c r="F1729" s="3">
        <v>17171</v>
      </c>
      <c r="G1729" s="3">
        <v>22.445458593054319</v>
      </c>
      <c r="H1729" s="2" t="s">
        <v>3131</v>
      </c>
      <c r="I1729" s="2" t="s">
        <v>3145</v>
      </c>
      <c r="J1729" s="2" t="s">
        <v>3161</v>
      </c>
      <c r="K1729" s="2" t="s">
        <v>3162</v>
      </c>
      <c r="L1729" s="2">
        <v>2011</v>
      </c>
      <c r="M1729" s="2" t="s">
        <v>3077</v>
      </c>
      <c r="N1729" s="2" t="s">
        <v>3125</v>
      </c>
      <c r="O1729" s="19" t="str">
        <f t="shared" si="55"/>
        <v>700</v>
      </c>
      <c r="P1729">
        <f t="shared" si="56"/>
        <v>3854.1096950133569</v>
      </c>
    </row>
    <row r="1730" spans="1:16" ht="14.5" customHeight="1" x14ac:dyDescent="0.35">
      <c r="A1730" s="2" t="s">
        <v>323</v>
      </c>
      <c r="B1730" s="2" t="s">
        <v>324</v>
      </c>
      <c r="C1730" s="2" t="s">
        <v>1879</v>
      </c>
      <c r="D1730" s="2" t="s">
        <v>3169</v>
      </c>
      <c r="E1730" s="2" t="s">
        <v>3170</v>
      </c>
      <c r="F1730" s="3">
        <v>17171</v>
      </c>
      <c r="G1730" s="3">
        <v>36.865538735529832</v>
      </c>
      <c r="H1730" s="2" t="s">
        <v>3141</v>
      </c>
      <c r="I1730" s="2" t="s">
        <v>3155</v>
      </c>
      <c r="J1730" s="2" t="s">
        <v>3161</v>
      </c>
      <c r="K1730" s="2" t="s">
        <v>3162</v>
      </c>
      <c r="L1730" s="2">
        <v>2011</v>
      </c>
      <c r="M1730" s="2" t="s">
        <v>3077</v>
      </c>
      <c r="N1730" s="2" t="s">
        <v>3125</v>
      </c>
      <c r="O1730" s="19" t="str">
        <f t="shared" si="55"/>
        <v>700</v>
      </c>
      <c r="P1730">
        <f t="shared" si="56"/>
        <v>6330.1816562778267</v>
      </c>
    </row>
    <row r="1731" spans="1:16" ht="14.5" customHeight="1" x14ac:dyDescent="0.35">
      <c r="A1731" s="2" t="s">
        <v>326</v>
      </c>
      <c r="B1731" s="2" t="s">
        <v>327</v>
      </c>
      <c r="C1731" s="2" t="s">
        <v>1880</v>
      </c>
      <c r="D1731" s="2" t="s">
        <v>3169</v>
      </c>
      <c r="E1731" s="2" t="s">
        <v>3170</v>
      </c>
      <c r="F1731" s="3">
        <v>322</v>
      </c>
      <c r="G1731" s="3">
        <v>100</v>
      </c>
      <c r="H1731" s="2" t="s">
        <v>3138</v>
      </c>
      <c r="I1731" s="2" t="s">
        <v>3152</v>
      </c>
      <c r="J1731" s="2" t="s">
        <v>3161</v>
      </c>
      <c r="K1731" s="2" t="s">
        <v>3162</v>
      </c>
      <c r="L1731" s="2">
        <v>2011</v>
      </c>
      <c r="M1731" s="2" t="s">
        <v>3077</v>
      </c>
      <c r="N1731" s="2" t="s">
        <v>3125</v>
      </c>
      <c r="O1731" s="19" t="str">
        <f t="shared" ref="O1731:O1794" si="57">LEFT(N1731,1) &amp; "00"</f>
        <v>700</v>
      </c>
      <c r="P1731">
        <f t="shared" si="56"/>
        <v>322</v>
      </c>
    </row>
    <row r="1732" spans="1:16" ht="14.5" customHeight="1" x14ac:dyDescent="0.35">
      <c r="A1732" s="2" t="s">
        <v>329</v>
      </c>
      <c r="B1732" s="2" t="s">
        <v>330</v>
      </c>
      <c r="C1732" s="2" t="s">
        <v>1881</v>
      </c>
      <c r="D1732" s="2" t="s">
        <v>3169</v>
      </c>
      <c r="E1732" s="2" t="s">
        <v>3170</v>
      </c>
      <c r="F1732" s="3">
        <v>347</v>
      </c>
      <c r="G1732" s="3">
        <v>100</v>
      </c>
      <c r="H1732" s="2" t="s">
        <v>3138</v>
      </c>
      <c r="I1732" s="2" t="s">
        <v>3152</v>
      </c>
      <c r="J1732" s="2" t="s">
        <v>3161</v>
      </c>
      <c r="K1732" s="2" t="s">
        <v>3162</v>
      </c>
      <c r="L1732" s="2">
        <v>2011</v>
      </c>
      <c r="M1732" s="2" t="s">
        <v>3077</v>
      </c>
      <c r="N1732" s="2" t="s">
        <v>3125</v>
      </c>
      <c r="O1732" s="19" t="str">
        <f t="shared" si="57"/>
        <v>700</v>
      </c>
      <c r="P1732">
        <f t="shared" si="56"/>
        <v>347</v>
      </c>
    </row>
    <row r="1733" spans="1:16" ht="14.5" customHeight="1" x14ac:dyDescent="0.35">
      <c r="A1733" s="2" t="s">
        <v>332</v>
      </c>
      <c r="B1733" s="2" t="s">
        <v>333</v>
      </c>
      <c r="C1733" s="2" t="s">
        <v>1278</v>
      </c>
      <c r="D1733" s="2" t="s">
        <v>3169</v>
      </c>
      <c r="E1733" s="2" t="s">
        <v>3170</v>
      </c>
      <c r="F1733" s="3">
        <v>46577</v>
      </c>
      <c r="G1733" s="3">
        <v>15.58590819712148</v>
      </c>
      <c r="H1733" s="2" t="s">
        <v>3131</v>
      </c>
      <c r="I1733" s="2" t="s">
        <v>3145</v>
      </c>
      <c r="J1733" s="2" t="s">
        <v>3161</v>
      </c>
      <c r="K1733" s="2" t="s">
        <v>3162</v>
      </c>
      <c r="L1733" s="2">
        <v>2011</v>
      </c>
      <c r="M1733" s="2" t="s">
        <v>3041</v>
      </c>
      <c r="N1733" s="2" t="s">
        <v>3095</v>
      </c>
      <c r="O1733" s="19" t="str">
        <f t="shared" si="57"/>
        <v>200</v>
      </c>
      <c r="P1733">
        <f t="shared" si="56"/>
        <v>7259.4484609732717</v>
      </c>
    </row>
    <row r="1734" spans="1:16" ht="14.5" customHeight="1" x14ac:dyDescent="0.35">
      <c r="A1734" s="2" t="s">
        <v>332</v>
      </c>
      <c r="B1734" s="2" t="s">
        <v>333</v>
      </c>
      <c r="C1734" s="2" t="s">
        <v>1278</v>
      </c>
      <c r="D1734" s="2" t="s">
        <v>3169</v>
      </c>
      <c r="E1734" s="2" t="s">
        <v>3170</v>
      </c>
      <c r="F1734" s="3">
        <v>46577</v>
      </c>
      <c r="G1734" s="3">
        <v>20.711525220114005</v>
      </c>
      <c r="H1734" s="2" t="s">
        <v>3138</v>
      </c>
      <c r="I1734" s="2" t="s">
        <v>3152</v>
      </c>
      <c r="J1734" s="2" t="s">
        <v>3161</v>
      </c>
      <c r="K1734" s="2" t="s">
        <v>3162</v>
      </c>
      <c r="L1734" s="2">
        <v>2011</v>
      </c>
      <c r="M1734" s="2" t="s">
        <v>3041</v>
      </c>
      <c r="N1734" s="2" t="s">
        <v>3095</v>
      </c>
      <c r="O1734" s="19" t="str">
        <f t="shared" si="57"/>
        <v>200</v>
      </c>
      <c r="P1734">
        <f t="shared" si="56"/>
        <v>9646.8071017724997</v>
      </c>
    </row>
    <row r="1735" spans="1:16" ht="14.5" customHeight="1" x14ac:dyDescent="0.35">
      <c r="A1735" s="2" t="s">
        <v>332</v>
      </c>
      <c r="B1735" s="2" t="s">
        <v>333</v>
      </c>
      <c r="C1735" s="2" t="s">
        <v>1278</v>
      </c>
      <c r="D1735" s="2" t="s">
        <v>3169</v>
      </c>
      <c r="E1735" s="2" t="s">
        <v>3170</v>
      </c>
      <c r="F1735" s="3">
        <v>46577</v>
      </c>
      <c r="G1735" s="3">
        <v>0.71753147094513381</v>
      </c>
      <c r="H1735" s="2" t="s">
        <v>3139</v>
      </c>
      <c r="I1735" s="2" t="s">
        <v>3153</v>
      </c>
      <c r="J1735" s="2" t="s">
        <v>3161</v>
      </c>
      <c r="K1735" s="2" t="s">
        <v>3162</v>
      </c>
      <c r="L1735" s="2">
        <v>2011</v>
      </c>
      <c r="M1735" s="2" t="s">
        <v>3041</v>
      </c>
      <c r="N1735" s="2" t="s">
        <v>3095</v>
      </c>
      <c r="O1735" s="19" t="str">
        <f t="shared" si="57"/>
        <v>200</v>
      </c>
      <c r="P1735">
        <f t="shared" si="56"/>
        <v>334.20463322211504</v>
      </c>
    </row>
    <row r="1736" spans="1:16" ht="14.5" customHeight="1" x14ac:dyDescent="0.35">
      <c r="A1736" s="2" t="s">
        <v>332</v>
      </c>
      <c r="B1736" s="2" t="s">
        <v>333</v>
      </c>
      <c r="C1736" s="2" t="s">
        <v>1278</v>
      </c>
      <c r="D1736" s="2" t="s">
        <v>3169</v>
      </c>
      <c r="E1736" s="2" t="s">
        <v>3170</v>
      </c>
      <c r="F1736" s="3">
        <v>46577</v>
      </c>
      <c r="G1736" s="3">
        <v>17.985035111819389</v>
      </c>
      <c r="H1736" s="2" t="s">
        <v>3141</v>
      </c>
      <c r="I1736" s="2" t="s">
        <v>3155</v>
      </c>
      <c r="J1736" s="2" t="s">
        <v>3161</v>
      </c>
      <c r="K1736" s="2" t="s">
        <v>3162</v>
      </c>
      <c r="L1736" s="2">
        <v>2011</v>
      </c>
      <c r="M1736" s="2" t="s">
        <v>3041</v>
      </c>
      <c r="N1736" s="2" t="s">
        <v>3095</v>
      </c>
      <c r="O1736" s="19" t="str">
        <f t="shared" si="57"/>
        <v>200</v>
      </c>
      <c r="P1736">
        <f t="shared" si="56"/>
        <v>8376.8898040321164</v>
      </c>
    </row>
    <row r="1737" spans="1:16" ht="14.5" customHeight="1" x14ac:dyDescent="0.35">
      <c r="A1737" s="2" t="s">
        <v>198</v>
      </c>
      <c r="B1737" s="2" t="s">
        <v>335</v>
      </c>
      <c r="C1737" s="2" t="s">
        <v>1279</v>
      </c>
      <c r="D1737" s="2" t="s">
        <v>3169</v>
      </c>
      <c r="E1737" s="2" t="s">
        <v>3170</v>
      </c>
      <c r="F1737" s="3">
        <v>18618</v>
      </c>
      <c r="G1737" s="3">
        <v>15.58590819712148</v>
      </c>
      <c r="H1737" s="2" t="s">
        <v>3131</v>
      </c>
      <c r="I1737" s="2" t="s">
        <v>3145</v>
      </c>
      <c r="J1737" s="2" t="s">
        <v>3161</v>
      </c>
      <c r="K1737" s="2" t="s">
        <v>3162</v>
      </c>
      <c r="L1737" s="2">
        <v>2011</v>
      </c>
      <c r="M1737" s="2" t="s">
        <v>3041</v>
      </c>
      <c r="N1737" s="2" t="s">
        <v>3095</v>
      </c>
      <c r="O1737" s="19" t="str">
        <f t="shared" si="57"/>
        <v>200</v>
      </c>
      <c r="P1737">
        <f t="shared" si="56"/>
        <v>2901.7843881400772</v>
      </c>
    </row>
    <row r="1738" spans="1:16" ht="14.5" customHeight="1" x14ac:dyDescent="0.35">
      <c r="A1738" s="2" t="s">
        <v>198</v>
      </c>
      <c r="B1738" s="2" t="s">
        <v>335</v>
      </c>
      <c r="C1738" s="2" t="s">
        <v>1279</v>
      </c>
      <c r="D1738" s="2" t="s">
        <v>3169</v>
      </c>
      <c r="E1738" s="2" t="s">
        <v>3170</v>
      </c>
      <c r="F1738" s="3">
        <v>18618</v>
      </c>
      <c r="G1738" s="3">
        <v>20.711525220114005</v>
      </c>
      <c r="H1738" s="2" t="s">
        <v>3138</v>
      </c>
      <c r="I1738" s="2" t="s">
        <v>3152</v>
      </c>
      <c r="J1738" s="2" t="s">
        <v>3161</v>
      </c>
      <c r="K1738" s="2" t="s">
        <v>3162</v>
      </c>
      <c r="L1738" s="2">
        <v>2011</v>
      </c>
      <c r="M1738" s="2" t="s">
        <v>3041</v>
      </c>
      <c r="N1738" s="2" t="s">
        <v>3095</v>
      </c>
      <c r="O1738" s="19" t="str">
        <f t="shared" si="57"/>
        <v>200</v>
      </c>
      <c r="P1738">
        <f t="shared" si="56"/>
        <v>3856.0717654808254</v>
      </c>
    </row>
    <row r="1739" spans="1:16" ht="14.5" customHeight="1" x14ac:dyDescent="0.35">
      <c r="A1739" s="2" t="s">
        <v>198</v>
      </c>
      <c r="B1739" s="2" t="s">
        <v>335</v>
      </c>
      <c r="C1739" s="2" t="s">
        <v>1279</v>
      </c>
      <c r="D1739" s="2" t="s">
        <v>3169</v>
      </c>
      <c r="E1739" s="2" t="s">
        <v>3170</v>
      </c>
      <c r="F1739" s="3">
        <v>18618</v>
      </c>
      <c r="G1739" s="3">
        <v>0.71753147094513381</v>
      </c>
      <c r="H1739" s="2" t="s">
        <v>3139</v>
      </c>
      <c r="I1739" s="2" t="s">
        <v>3153</v>
      </c>
      <c r="J1739" s="2" t="s">
        <v>3161</v>
      </c>
      <c r="K1739" s="2" t="s">
        <v>3162</v>
      </c>
      <c r="L1739" s="2">
        <v>2011</v>
      </c>
      <c r="M1739" s="2" t="s">
        <v>3041</v>
      </c>
      <c r="N1739" s="2" t="s">
        <v>3095</v>
      </c>
      <c r="O1739" s="19" t="str">
        <f t="shared" si="57"/>
        <v>200</v>
      </c>
      <c r="P1739">
        <f t="shared" si="56"/>
        <v>133.59000926056501</v>
      </c>
    </row>
    <row r="1740" spans="1:16" ht="14.5" customHeight="1" x14ac:dyDescent="0.35">
      <c r="A1740" s="2" t="s">
        <v>198</v>
      </c>
      <c r="B1740" s="2" t="s">
        <v>335</v>
      </c>
      <c r="C1740" s="2" t="s">
        <v>1279</v>
      </c>
      <c r="D1740" s="2" t="s">
        <v>3169</v>
      </c>
      <c r="E1740" s="2" t="s">
        <v>3170</v>
      </c>
      <c r="F1740" s="3">
        <v>18618</v>
      </c>
      <c r="G1740" s="3">
        <v>17.985035111819389</v>
      </c>
      <c r="H1740" s="2" t="s">
        <v>3141</v>
      </c>
      <c r="I1740" s="2" t="s">
        <v>3155</v>
      </c>
      <c r="J1740" s="2" t="s">
        <v>3161</v>
      </c>
      <c r="K1740" s="2" t="s">
        <v>3162</v>
      </c>
      <c r="L1740" s="2">
        <v>2011</v>
      </c>
      <c r="M1740" s="2" t="s">
        <v>3041</v>
      </c>
      <c r="N1740" s="2" t="s">
        <v>3095</v>
      </c>
      <c r="O1740" s="19" t="str">
        <f t="shared" si="57"/>
        <v>200</v>
      </c>
      <c r="P1740">
        <f t="shared" si="56"/>
        <v>3348.453837118534</v>
      </c>
    </row>
    <row r="1741" spans="1:16" ht="14.5" customHeight="1" x14ac:dyDescent="0.35">
      <c r="A1741" s="2" t="s">
        <v>337</v>
      </c>
      <c r="B1741" s="2" t="s">
        <v>338</v>
      </c>
      <c r="C1741" s="2" t="s">
        <v>1882</v>
      </c>
      <c r="D1741" s="2" t="s">
        <v>3169</v>
      </c>
      <c r="E1741" s="2" t="s">
        <v>3170</v>
      </c>
      <c r="F1741" s="3">
        <v>7252</v>
      </c>
      <c r="G1741" s="3">
        <v>55</v>
      </c>
      <c r="H1741" s="2" t="s">
        <v>3138</v>
      </c>
      <c r="I1741" s="2" t="s">
        <v>3152</v>
      </c>
      <c r="J1741" s="2" t="s">
        <v>3161</v>
      </c>
      <c r="K1741" s="2" t="s">
        <v>3162</v>
      </c>
      <c r="L1741" s="2">
        <v>2011</v>
      </c>
      <c r="M1741" s="2" t="s">
        <v>3041</v>
      </c>
      <c r="N1741" s="2" t="s">
        <v>3095</v>
      </c>
      <c r="O1741" s="19" t="str">
        <f t="shared" si="57"/>
        <v>200</v>
      </c>
      <c r="P1741">
        <f t="shared" si="56"/>
        <v>3988.6</v>
      </c>
    </row>
    <row r="1742" spans="1:16" ht="14.5" customHeight="1" x14ac:dyDescent="0.35">
      <c r="A1742" s="2" t="s">
        <v>340</v>
      </c>
      <c r="B1742" s="2" t="s">
        <v>341</v>
      </c>
      <c r="C1742" s="2" t="s">
        <v>1883</v>
      </c>
      <c r="D1742" s="2" t="s">
        <v>3169</v>
      </c>
      <c r="E1742" s="2" t="s">
        <v>3170</v>
      </c>
      <c r="F1742" s="3">
        <v>5410</v>
      </c>
      <c r="G1742" s="3">
        <v>55</v>
      </c>
      <c r="H1742" s="2" t="s">
        <v>3138</v>
      </c>
      <c r="I1742" s="2" t="s">
        <v>3152</v>
      </c>
      <c r="J1742" s="2" t="s">
        <v>3161</v>
      </c>
      <c r="K1742" s="2" t="s">
        <v>3162</v>
      </c>
      <c r="L1742" s="2">
        <v>2011</v>
      </c>
      <c r="M1742" s="2" t="s">
        <v>3041</v>
      </c>
      <c r="N1742" s="2" t="s">
        <v>3095</v>
      </c>
      <c r="O1742" s="19" t="str">
        <f t="shared" si="57"/>
        <v>200</v>
      </c>
      <c r="P1742">
        <f t="shared" si="56"/>
        <v>2975.5</v>
      </c>
    </row>
    <row r="1743" spans="1:16" ht="14.5" customHeight="1" x14ac:dyDescent="0.35">
      <c r="A1743" s="2" t="s">
        <v>343</v>
      </c>
      <c r="B1743" s="2" t="s">
        <v>344</v>
      </c>
      <c r="C1743" s="2" t="s">
        <v>1884</v>
      </c>
      <c r="D1743" s="2" t="s">
        <v>3169</v>
      </c>
      <c r="E1743" s="2" t="s">
        <v>3170</v>
      </c>
      <c r="F1743" s="3">
        <v>1549</v>
      </c>
      <c r="G1743" s="3">
        <v>55</v>
      </c>
      <c r="H1743" s="2" t="s">
        <v>3139</v>
      </c>
      <c r="I1743" s="2" t="s">
        <v>3153</v>
      </c>
      <c r="J1743" s="2" t="s">
        <v>3161</v>
      </c>
      <c r="K1743" s="2" t="s">
        <v>3162</v>
      </c>
      <c r="L1743" s="2">
        <v>2011</v>
      </c>
      <c r="M1743" s="2" t="s">
        <v>3041</v>
      </c>
      <c r="N1743" s="2" t="s">
        <v>3095</v>
      </c>
      <c r="O1743" s="19" t="str">
        <f t="shared" si="57"/>
        <v>200</v>
      </c>
      <c r="P1743">
        <f t="shared" si="56"/>
        <v>851.95</v>
      </c>
    </row>
    <row r="1744" spans="1:16" ht="14.5" customHeight="1" x14ac:dyDescent="0.35">
      <c r="A1744" s="2" t="s">
        <v>349</v>
      </c>
      <c r="B1744" s="2" t="s">
        <v>350</v>
      </c>
      <c r="C1744" s="2" t="s">
        <v>1284</v>
      </c>
      <c r="D1744" s="2" t="s">
        <v>3169</v>
      </c>
      <c r="E1744" s="2" t="s">
        <v>3170</v>
      </c>
      <c r="F1744" s="3">
        <v>1366</v>
      </c>
      <c r="G1744" s="3">
        <v>55</v>
      </c>
      <c r="H1744" s="2" t="s">
        <v>3131</v>
      </c>
      <c r="I1744" s="2" t="s">
        <v>3145</v>
      </c>
      <c r="J1744" s="2" t="s">
        <v>3161</v>
      </c>
      <c r="K1744" s="2" t="s">
        <v>3162</v>
      </c>
      <c r="L1744" s="2">
        <v>2011</v>
      </c>
      <c r="M1744" s="2" t="s">
        <v>3041</v>
      </c>
      <c r="N1744" s="2" t="s">
        <v>3095</v>
      </c>
      <c r="O1744" s="19" t="str">
        <f t="shared" si="57"/>
        <v>200</v>
      </c>
      <c r="P1744">
        <f t="shared" si="56"/>
        <v>751.3</v>
      </c>
    </row>
    <row r="1745" spans="1:16" ht="14.5" customHeight="1" x14ac:dyDescent="0.35">
      <c r="A1745" s="2" t="s">
        <v>346</v>
      </c>
      <c r="B1745" s="2" t="s">
        <v>347</v>
      </c>
      <c r="C1745" s="2" t="s">
        <v>1885</v>
      </c>
      <c r="D1745" s="2" t="s">
        <v>3169</v>
      </c>
      <c r="E1745" s="2" t="s">
        <v>3170</v>
      </c>
      <c r="F1745" s="3">
        <v>4314</v>
      </c>
      <c r="G1745" s="3">
        <v>55</v>
      </c>
      <c r="H1745" s="2" t="s">
        <v>3131</v>
      </c>
      <c r="I1745" s="2" t="s">
        <v>3145</v>
      </c>
      <c r="J1745" s="2" t="s">
        <v>3161</v>
      </c>
      <c r="K1745" s="2" t="s">
        <v>3162</v>
      </c>
      <c r="L1745" s="2">
        <v>2011</v>
      </c>
      <c r="M1745" s="2" t="s">
        <v>3041</v>
      </c>
      <c r="N1745" s="2" t="s">
        <v>3095</v>
      </c>
      <c r="O1745" s="19" t="str">
        <f t="shared" si="57"/>
        <v>200</v>
      </c>
      <c r="P1745">
        <f t="shared" si="56"/>
        <v>2372.6999999999998</v>
      </c>
    </row>
    <row r="1746" spans="1:16" ht="14.5" customHeight="1" x14ac:dyDescent="0.35">
      <c r="A1746" s="2" t="s">
        <v>352</v>
      </c>
      <c r="B1746" s="2" t="s">
        <v>353</v>
      </c>
      <c r="C1746" s="2" t="s">
        <v>1886</v>
      </c>
      <c r="D1746" s="2" t="s">
        <v>3169</v>
      </c>
      <c r="E1746" s="2" t="s">
        <v>3170</v>
      </c>
      <c r="F1746" s="3">
        <v>1405</v>
      </c>
      <c r="G1746" s="3">
        <v>55</v>
      </c>
      <c r="H1746" s="2" t="s">
        <v>3131</v>
      </c>
      <c r="I1746" s="2" t="s">
        <v>3145</v>
      </c>
      <c r="J1746" s="2" t="s">
        <v>3161</v>
      </c>
      <c r="K1746" s="2" t="s">
        <v>3162</v>
      </c>
      <c r="L1746" s="2">
        <v>2011</v>
      </c>
      <c r="M1746" s="2" t="s">
        <v>3041</v>
      </c>
      <c r="N1746" s="2" t="s">
        <v>3095</v>
      </c>
      <c r="O1746" s="19" t="str">
        <f t="shared" si="57"/>
        <v>200</v>
      </c>
      <c r="P1746">
        <f t="shared" si="56"/>
        <v>772.75</v>
      </c>
    </row>
    <row r="1747" spans="1:16" ht="14.5" customHeight="1" x14ac:dyDescent="0.35">
      <c r="A1747" s="2" t="s">
        <v>355</v>
      </c>
      <c r="B1747" s="2" t="s">
        <v>356</v>
      </c>
      <c r="C1747" s="2" t="s">
        <v>1887</v>
      </c>
      <c r="D1747" s="2" t="s">
        <v>3169</v>
      </c>
      <c r="E1747" s="2" t="s">
        <v>3170</v>
      </c>
      <c r="F1747" s="3">
        <v>1444</v>
      </c>
      <c r="G1747" s="3">
        <v>55</v>
      </c>
      <c r="H1747" s="2" t="s">
        <v>3131</v>
      </c>
      <c r="I1747" s="2" t="s">
        <v>3145</v>
      </c>
      <c r="J1747" s="2" t="s">
        <v>3161</v>
      </c>
      <c r="K1747" s="2" t="s">
        <v>3162</v>
      </c>
      <c r="L1747" s="2">
        <v>2011</v>
      </c>
      <c r="M1747" s="2" t="s">
        <v>3041</v>
      </c>
      <c r="N1747" s="2" t="s">
        <v>3095</v>
      </c>
      <c r="O1747" s="19" t="str">
        <f t="shared" si="57"/>
        <v>200</v>
      </c>
      <c r="P1747">
        <f t="shared" si="56"/>
        <v>794.2</v>
      </c>
    </row>
    <row r="1748" spans="1:16" ht="14.5" customHeight="1" x14ac:dyDescent="0.35">
      <c r="A1748" s="2" t="s">
        <v>358</v>
      </c>
      <c r="B1748" s="2" t="s">
        <v>359</v>
      </c>
      <c r="C1748" s="2" t="s">
        <v>1888</v>
      </c>
      <c r="D1748" s="2" t="s">
        <v>3169</v>
      </c>
      <c r="E1748" s="2" t="s">
        <v>3170</v>
      </c>
      <c r="F1748" s="3">
        <v>7726</v>
      </c>
      <c r="G1748" s="3">
        <v>55</v>
      </c>
      <c r="H1748" s="2" t="s">
        <v>3141</v>
      </c>
      <c r="I1748" s="2" t="s">
        <v>3155</v>
      </c>
      <c r="J1748" s="2" t="s">
        <v>3161</v>
      </c>
      <c r="K1748" s="2" t="s">
        <v>3162</v>
      </c>
      <c r="L1748" s="2">
        <v>2011</v>
      </c>
      <c r="M1748" s="2" t="s">
        <v>3041</v>
      </c>
      <c r="N1748" s="2" t="s">
        <v>3095</v>
      </c>
      <c r="O1748" s="19" t="str">
        <f t="shared" si="57"/>
        <v>200</v>
      </c>
      <c r="P1748">
        <f t="shared" si="56"/>
        <v>4249.3</v>
      </c>
    </row>
    <row r="1749" spans="1:16" ht="14.5" customHeight="1" x14ac:dyDescent="0.35">
      <c r="A1749" s="2" t="s">
        <v>361</v>
      </c>
      <c r="B1749" s="2" t="s">
        <v>362</v>
      </c>
      <c r="C1749" s="2" t="s">
        <v>1889</v>
      </c>
      <c r="D1749" s="2" t="s">
        <v>3169</v>
      </c>
      <c r="E1749" s="2" t="s">
        <v>3170</v>
      </c>
      <c r="F1749" s="3">
        <v>3860</v>
      </c>
      <c r="G1749" s="3">
        <v>55</v>
      </c>
      <c r="H1749" s="2" t="s">
        <v>3141</v>
      </c>
      <c r="I1749" s="2" t="s">
        <v>3155</v>
      </c>
      <c r="J1749" s="2" t="s">
        <v>3161</v>
      </c>
      <c r="K1749" s="2" t="s">
        <v>3162</v>
      </c>
      <c r="L1749" s="2">
        <v>2011</v>
      </c>
      <c r="M1749" s="2" t="s">
        <v>3041</v>
      </c>
      <c r="N1749" s="2" t="s">
        <v>3095</v>
      </c>
      <c r="O1749" s="19" t="str">
        <f t="shared" si="57"/>
        <v>200</v>
      </c>
      <c r="P1749">
        <f t="shared" si="56"/>
        <v>2123</v>
      </c>
    </row>
    <row r="1750" spans="1:16" ht="14.5" customHeight="1" x14ac:dyDescent="0.35">
      <c r="A1750" s="2" t="s">
        <v>364</v>
      </c>
      <c r="B1750" s="2" t="s">
        <v>365</v>
      </c>
      <c r="C1750" s="2" t="s">
        <v>1890</v>
      </c>
      <c r="D1750" s="2" t="s">
        <v>3169</v>
      </c>
      <c r="E1750" s="2" t="s">
        <v>3170</v>
      </c>
      <c r="F1750" s="3">
        <v>5530</v>
      </c>
      <c r="G1750" s="3">
        <v>55</v>
      </c>
      <c r="H1750" s="2" t="s">
        <v>3138</v>
      </c>
      <c r="I1750" s="2" t="s">
        <v>3152</v>
      </c>
      <c r="J1750" s="2" t="s">
        <v>3161</v>
      </c>
      <c r="K1750" s="2" t="s">
        <v>3162</v>
      </c>
      <c r="L1750" s="2">
        <v>2011</v>
      </c>
      <c r="M1750" s="2" t="s">
        <v>3041</v>
      </c>
      <c r="N1750" s="2" t="s">
        <v>3095</v>
      </c>
      <c r="O1750" s="19" t="str">
        <f t="shared" si="57"/>
        <v>200</v>
      </c>
      <c r="P1750">
        <f t="shared" si="56"/>
        <v>3041.5</v>
      </c>
    </row>
    <row r="1751" spans="1:16" ht="14.5" customHeight="1" x14ac:dyDescent="0.35">
      <c r="A1751" s="2" t="s">
        <v>367</v>
      </c>
      <c r="B1751" s="2" t="s">
        <v>368</v>
      </c>
      <c r="C1751" s="2" t="s">
        <v>1891</v>
      </c>
      <c r="D1751" s="2" t="s">
        <v>3169</v>
      </c>
      <c r="E1751" s="2" t="s">
        <v>3170</v>
      </c>
      <c r="F1751" s="3">
        <v>4515</v>
      </c>
      <c r="G1751" s="3">
        <v>55</v>
      </c>
      <c r="H1751" s="2" t="s">
        <v>3138</v>
      </c>
      <c r="I1751" s="2" t="s">
        <v>3152</v>
      </c>
      <c r="J1751" s="2" t="s">
        <v>3161</v>
      </c>
      <c r="K1751" s="2" t="s">
        <v>3162</v>
      </c>
      <c r="L1751" s="2">
        <v>2011</v>
      </c>
      <c r="M1751" s="2" t="s">
        <v>3041</v>
      </c>
      <c r="N1751" s="2" t="s">
        <v>3095</v>
      </c>
      <c r="O1751" s="19" t="str">
        <f t="shared" si="57"/>
        <v>200</v>
      </c>
      <c r="P1751">
        <f t="shared" ref="P1751:P1814" si="58">F1751*G1751/100</f>
        <v>2483.25</v>
      </c>
    </row>
    <row r="1752" spans="1:16" ht="14.5" customHeight="1" x14ac:dyDescent="0.35">
      <c r="A1752" s="2" t="s">
        <v>370</v>
      </c>
      <c r="B1752" s="2" t="s">
        <v>371</v>
      </c>
      <c r="C1752" s="2" t="s">
        <v>1892</v>
      </c>
      <c r="D1752" s="2" t="s">
        <v>3169</v>
      </c>
      <c r="E1752" s="2" t="s">
        <v>3170</v>
      </c>
      <c r="F1752" s="3">
        <v>1513</v>
      </c>
      <c r="G1752" s="3">
        <v>55</v>
      </c>
      <c r="H1752" s="2" t="s">
        <v>3138</v>
      </c>
      <c r="I1752" s="2" t="s">
        <v>3152</v>
      </c>
      <c r="J1752" s="2" t="s">
        <v>3161</v>
      </c>
      <c r="K1752" s="2" t="s">
        <v>3162</v>
      </c>
      <c r="L1752" s="2">
        <v>2011</v>
      </c>
      <c r="M1752" s="2" t="s">
        <v>3041</v>
      </c>
      <c r="N1752" s="2" t="s">
        <v>3095</v>
      </c>
      <c r="O1752" s="19" t="str">
        <f t="shared" si="57"/>
        <v>200</v>
      </c>
      <c r="P1752">
        <f t="shared" si="58"/>
        <v>832.15</v>
      </c>
    </row>
    <row r="1753" spans="1:16" ht="14.5" customHeight="1" x14ac:dyDescent="0.35">
      <c r="A1753" s="2" t="s">
        <v>373</v>
      </c>
      <c r="B1753" s="2" t="s">
        <v>374</v>
      </c>
      <c r="C1753" s="2" t="s">
        <v>1893</v>
      </c>
      <c r="D1753" s="2" t="s">
        <v>3169</v>
      </c>
      <c r="E1753" s="2" t="s">
        <v>3170</v>
      </c>
      <c r="F1753" s="3">
        <v>42</v>
      </c>
      <c r="G1753" s="3">
        <v>20</v>
      </c>
      <c r="H1753" s="2" t="s">
        <v>3138</v>
      </c>
      <c r="I1753" s="2" t="s">
        <v>3152</v>
      </c>
      <c r="J1753" s="2" t="s">
        <v>3161</v>
      </c>
      <c r="K1753" s="2" t="s">
        <v>3162</v>
      </c>
      <c r="L1753" s="2">
        <v>2011</v>
      </c>
      <c r="M1753" s="2" t="s">
        <v>3077</v>
      </c>
      <c r="N1753" s="2" t="s">
        <v>3125</v>
      </c>
      <c r="O1753" s="19" t="str">
        <f t="shared" si="57"/>
        <v>700</v>
      </c>
      <c r="P1753">
        <f t="shared" si="58"/>
        <v>8.4</v>
      </c>
    </row>
    <row r="1754" spans="1:16" ht="14.5" customHeight="1" x14ac:dyDescent="0.35">
      <c r="A1754" s="2" t="s">
        <v>376</v>
      </c>
      <c r="B1754" s="2" t="s">
        <v>377</v>
      </c>
      <c r="C1754" s="2" t="s">
        <v>1894</v>
      </c>
      <c r="D1754" s="2" t="s">
        <v>3169</v>
      </c>
      <c r="E1754" s="2" t="s">
        <v>3170</v>
      </c>
      <c r="F1754" s="3">
        <v>2750</v>
      </c>
      <c r="G1754" s="3">
        <v>20</v>
      </c>
      <c r="H1754" s="2" t="s">
        <v>3138</v>
      </c>
      <c r="I1754" s="2" t="s">
        <v>3152</v>
      </c>
      <c r="J1754" s="2" t="s">
        <v>3161</v>
      </c>
      <c r="K1754" s="2" t="s">
        <v>3162</v>
      </c>
      <c r="L1754" s="2">
        <v>2011</v>
      </c>
      <c r="M1754" s="2" t="s">
        <v>3057</v>
      </c>
      <c r="N1754" s="2" t="s">
        <v>3107</v>
      </c>
      <c r="O1754" s="19" t="str">
        <f t="shared" si="57"/>
        <v>300</v>
      </c>
      <c r="P1754">
        <f t="shared" si="58"/>
        <v>550</v>
      </c>
    </row>
    <row r="1755" spans="1:16" ht="14.5" customHeight="1" x14ac:dyDescent="0.35">
      <c r="A1755" s="2" t="s">
        <v>379</v>
      </c>
      <c r="B1755" s="2" t="s">
        <v>380</v>
      </c>
      <c r="C1755" s="2" t="s">
        <v>1895</v>
      </c>
      <c r="D1755" s="2" t="s">
        <v>3169</v>
      </c>
      <c r="E1755" s="2" t="s">
        <v>3170</v>
      </c>
      <c r="F1755" s="3">
        <v>107</v>
      </c>
      <c r="G1755" s="3">
        <v>20</v>
      </c>
      <c r="H1755" s="2" t="s">
        <v>3138</v>
      </c>
      <c r="I1755" s="2" t="s">
        <v>3152</v>
      </c>
      <c r="J1755" s="2" t="s">
        <v>3161</v>
      </c>
      <c r="K1755" s="2" t="s">
        <v>3162</v>
      </c>
      <c r="L1755" s="2">
        <v>2011</v>
      </c>
      <c r="M1755" s="2" t="s">
        <v>3057</v>
      </c>
      <c r="N1755" s="2" t="s">
        <v>3107</v>
      </c>
      <c r="O1755" s="19" t="str">
        <f t="shared" si="57"/>
        <v>300</v>
      </c>
      <c r="P1755">
        <f t="shared" si="58"/>
        <v>21.4</v>
      </c>
    </row>
    <row r="1756" spans="1:16" ht="14.5" customHeight="1" x14ac:dyDescent="0.35">
      <c r="A1756" s="2" t="s">
        <v>382</v>
      </c>
      <c r="B1756" s="2" t="s">
        <v>383</v>
      </c>
      <c r="C1756" s="2" t="s">
        <v>1896</v>
      </c>
      <c r="D1756" s="2" t="s">
        <v>3169</v>
      </c>
      <c r="E1756" s="2" t="s">
        <v>3170</v>
      </c>
      <c r="F1756" s="3">
        <v>446</v>
      </c>
      <c r="G1756" s="3">
        <v>55</v>
      </c>
      <c r="H1756" s="2" t="s">
        <v>3138</v>
      </c>
      <c r="I1756" s="2" t="s">
        <v>3152</v>
      </c>
      <c r="J1756" s="2" t="s">
        <v>3161</v>
      </c>
      <c r="K1756" s="2" t="s">
        <v>3162</v>
      </c>
      <c r="L1756" s="2">
        <v>2011</v>
      </c>
      <c r="M1756" s="2" t="s">
        <v>3042</v>
      </c>
      <c r="N1756" s="2" t="s">
        <v>3096</v>
      </c>
      <c r="O1756" s="19" t="str">
        <f t="shared" si="57"/>
        <v>200</v>
      </c>
      <c r="P1756">
        <f t="shared" si="58"/>
        <v>245.3</v>
      </c>
    </row>
    <row r="1757" spans="1:16" ht="14.5" customHeight="1" x14ac:dyDescent="0.35">
      <c r="A1757" s="2" t="s">
        <v>1297</v>
      </c>
      <c r="B1757" s="2" t="s">
        <v>1298</v>
      </c>
      <c r="C1757" s="2" t="s">
        <v>1897</v>
      </c>
      <c r="D1757" s="2" t="s">
        <v>3169</v>
      </c>
      <c r="E1757" s="2" t="s">
        <v>3170</v>
      </c>
      <c r="F1757" s="3">
        <v>1000</v>
      </c>
      <c r="G1757" s="3">
        <v>15</v>
      </c>
      <c r="H1757" s="2" t="s">
        <v>3138</v>
      </c>
      <c r="I1757" s="2" t="s">
        <v>3152</v>
      </c>
      <c r="J1757" s="2" t="s">
        <v>3161</v>
      </c>
      <c r="K1757" s="2" t="s">
        <v>3162</v>
      </c>
      <c r="L1757" s="2">
        <v>2011</v>
      </c>
      <c r="M1757" s="2" t="s">
        <v>3055</v>
      </c>
      <c r="N1757" s="2" t="s">
        <v>3105</v>
      </c>
      <c r="O1757" s="19" t="str">
        <f t="shared" si="57"/>
        <v>300</v>
      </c>
      <c r="P1757">
        <f t="shared" si="58"/>
        <v>150</v>
      </c>
    </row>
    <row r="1758" spans="1:16" ht="14.5" customHeight="1" x14ac:dyDescent="0.35">
      <c r="A1758" s="2" t="s">
        <v>388</v>
      </c>
      <c r="B1758" s="2" t="s">
        <v>389</v>
      </c>
      <c r="C1758" s="2" t="s">
        <v>1898</v>
      </c>
      <c r="D1758" s="2" t="s">
        <v>3169</v>
      </c>
      <c r="E1758" s="2" t="s">
        <v>3170</v>
      </c>
      <c r="F1758" s="3">
        <v>463</v>
      </c>
      <c r="G1758" s="3">
        <v>55</v>
      </c>
      <c r="H1758" s="2" t="s">
        <v>3138</v>
      </c>
      <c r="I1758" s="2" t="s">
        <v>3152</v>
      </c>
      <c r="J1758" s="2" t="s">
        <v>3161</v>
      </c>
      <c r="K1758" s="2" t="s">
        <v>3162</v>
      </c>
      <c r="L1758" s="2">
        <v>2011</v>
      </c>
      <c r="M1758" s="2" t="s">
        <v>3041</v>
      </c>
      <c r="N1758" s="2" t="s">
        <v>3095</v>
      </c>
      <c r="O1758" s="19" t="str">
        <f t="shared" si="57"/>
        <v>200</v>
      </c>
      <c r="P1758">
        <f t="shared" si="58"/>
        <v>254.65</v>
      </c>
    </row>
    <row r="1759" spans="1:16" ht="14.5" customHeight="1" x14ac:dyDescent="0.35">
      <c r="A1759" s="2" t="s">
        <v>1301</v>
      </c>
      <c r="B1759" s="2" t="s">
        <v>1302</v>
      </c>
      <c r="C1759" s="2" t="s">
        <v>1899</v>
      </c>
      <c r="D1759" s="2" t="s">
        <v>3169</v>
      </c>
      <c r="E1759" s="2" t="s">
        <v>3170</v>
      </c>
      <c r="F1759" s="3">
        <v>110</v>
      </c>
      <c r="G1759" s="3">
        <v>55</v>
      </c>
      <c r="H1759" s="2" t="s">
        <v>3138</v>
      </c>
      <c r="I1759" s="2" t="s">
        <v>3152</v>
      </c>
      <c r="J1759" s="2" t="s">
        <v>3161</v>
      </c>
      <c r="K1759" s="2" t="s">
        <v>3162</v>
      </c>
      <c r="L1759" s="2">
        <v>2011</v>
      </c>
      <c r="M1759" s="2" t="s">
        <v>3042</v>
      </c>
      <c r="N1759" s="2" t="s">
        <v>3096</v>
      </c>
      <c r="O1759" s="19" t="str">
        <f t="shared" si="57"/>
        <v>200</v>
      </c>
      <c r="P1759">
        <f t="shared" si="58"/>
        <v>60.5</v>
      </c>
    </row>
    <row r="1760" spans="1:16" ht="14.5" customHeight="1" x14ac:dyDescent="0.35">
      <c r="A1760" s="2" t="s">
        <v>385</v>
      </c>
      <c r="B1760" s="2" t="s">
        <v>386</v>
      </c>
      <c r="C1760" s="2" t="s">
        <v>1900</v>
      </c>
      <c r="D1760" s="2" t="s">
        <v>3169</v>
      </c>
      <c r="E1760" s="2" t="s">
        <v>3170</v>
      </c>
      <c r="F1760" s="3">
        <v>4164</v>
      </c>
      <c r="G1760" s="3">
        <v>28.338014903857236</v>
      </c>
      <c r="H1760" s="2" t="s">
        <v>3131</v>
      </c>
      <c r="I1760" s="2" t="s">
        <v>3145</v>
      </c>
      <c r="J1760" s="2" t="s">
        <v>3161</v>
      </c>
      <c r="K1760" s="2" t="s">
        <v>3162</v>
      </c>
      <c r="L1760" s="2">
        <v>2011</v>
      </c>
      <c r="M1760" s="2" t="s">
        <v>3062</v>
      </c>
      <c r="N1760" s="2" t="s">
        <v>3112</v>
      </c>
      <c r="O1760" s="19" t="str">
        <f t="shared" si="57"/>
        <v>400</v>
      </c>
      <c r="P1760">
        <f t="shared" si="58"/>
        <v>1179.9949405966154</v>
      </c>
    </row>
    <row r="1761" spans="1:16" ht="14.5" customHeight="1" x14ac:dyDescent="0.35">
      <c r="A1761" s="2" t="s">
        <v>385</v>
      </c>
      <c r="B1761" s="2" t="s">
        <v>386</v>
      </c>
      <c r="C1761" s="2" t="s">
        <v>1900</v>
      </c>
      <c r="D1761" s="2" t="s">
        <v>3169</v>
      </c>
      <c r="E1761" s="2" t="s">
        <v>3170</v>
      </c>
      <c r="F1761" s="3">
        <v>4164</v>
      </c>
      <c r="G1761" s="3">
        <v>37.657318582025461</v>
      </c>
      <c r="H1761" s="2" t="s">
        <v>3138</v>
      </c>
      <c r="I1761" s="2" t="s">
        <v>3152</v>
      </c>
      <c r="J1761" s="2" t="s">
        <v>3161</v>
      </c>
      <c r="K1761" s="2" t="s">
        <v>3162</v>
      </c>
      <c r="L1761" s="2">
        <v>2011</v>
      </c>
      <c r="M1761" s="2" t="s">
        <v>3062</v>
      </c>
      <c r="N1761" s="2" t="s">
        <v>3112</v>
      </c>
      <c r="O1761" s="19" t="str">
        <f t="shared" si="57"/>
        <v>400</v>
      </c>
      <c r="P1761">
        <f t="shared" si="58"/>
        <v>1568.0507457555402</v>
      </c>
    </row>
    <row r="1762" spans="1:16" ht="14.5" customHeight="1" x14ac:dyDescent="0.35">
      <c r="A1762" s="2" t="s">
        <v>385</v>
      </c>
      <c r="B1762" s="2" t="s">
        <v>386</v>
      </c>
      <c r="C1762" s="2" t="s">
        <v>1900</v>
      </c>
      <c r="D1762" s="2" t="s">
        <v>3169</v>
      </c>
      <c r="E1762" s="2" t="s">
        <v>3170</v>
      </c>
      <c r="F1762" s="3">
        <v>4164</v>
      </c>
      <c r="G1762" s="3">
        <v>1.3046026744456978</v>
      </c>
      <c r="H1762" s="2" t="s">
        <v>3139</v>
      </c>
      <c r="I1762" s="2" t="s">
        <v>3153</v>
      </c>
      <c r="J1762" s="2" t="s">
        <v>3161</v>
      </c>
      <c r="K1762" s="2" t="s">
        <v>3162</v>
      </c>
      <c r="L1762" s="2">
        <v>2011</v>
      </c>
      <c r="M1762" s="2" t="s">
        <v>3062</v>
      </c>
      <c r="N1762" s="2" t="s">
        <v>3112</v>
      </c>
      <c r="O1762" s="19" t="str">
        <f t="shared" si="57"/>
        <v>400</v>
      </c>
      <c r="P1762">
        <f t="shared" si="58"/>
        <v>54.323655363918853</v>
      </c>
    </row>
    <row r="1763" spans="1:16" ht="14.5" customHeight="1" x14ac:dyDescent="0.35">
      <c r="A1763" s="2" t="s">
        <v>385</v>
      </c>
      <c r="B1763" s="2" t="s">
        <v>386</v>
      </c>
      <c r="C1763" s="2" t="s">
        <v>1900</v>
      </c>
      <c r="D1763" s="2" t="s">
        <v>3169</v>
      </c>
      <c r="E1763" s="2" t="s">
        <v>3170</v>
      </c>
      <c r="F1763" s="3">
        <v>4164</v>
      </c>
      <c r="G1763" s="3">
        <v>32.700063839671621</v>
      </c>
      <c r="H1763" s="2" t="s">
        <v>3141</v>
      </c>
      <c r="I1763" s="2" t="s">
        <v>3155</v>
      </c>
      <c r="J1763" s="2" t="s">
        <v>3161</v>
      </c>
      <c r="K1763" s="2" t="s">
        <v>3162</v>
      </c>
      <c r="L1763" s="2">
        <v>2011</v>
      </c>
      <c r="M1763" s="2" t="s">
        <v>3062</v>
      </c>
      <c r="N1763" s="2" t="s">
        <v>3112</v>
      </c>
      <c r="O1763" s="19" t="str">
        <f t="shared" si="57"/>
        <v>400</v>
      </c>
      <c r="P1763">
        <f t="shared" si="58"/>
        <v>1361.6306582839263</v>
      </c>
    </row>
    <row r="1764" spans="1:16" ht="14.5" customHeight="1" x14ac:dyDescent="0.35">
      <c r="A1764" s="2" t="s">
        <v>393</v>
      </c>
      <c r="B1764" s="2" t="s">
        <v>394</v>
      </c>
      <c r="C1764" s="2" t="s">
        <v>1901</v>
      </c>
      <c r="D1764" s="2" t="s">
        <v>3169</v>
      </c>
      <c r="E1764" s="2" t="s">
        <v>3170</v>
      </c>
      <c r="F1764" s="3">
        <v>4261</v>
      </c>
      <c r="G1764" s="3">
        <v>100</v>
      </c>
      <c r="H1764" s="2" t="s">
        <v>3138</v>
      </c>
      <c r="I1764" s="2" t="s">
        <v>3152</v>
      </c>
      <c r="J1764" s="2" t="s">
        <v>3161</v>
      </c>
      <c r="K1764" s="2" t="s">
        <v>3162</v>
      </c>
      <c r="L1764" s="2">
        <v>2011</v>
      </c>
      <c r="M1764" s="2" t="s">
        <v>3062</v>
      </c>
      <c r="N1764" s="2" t="s">
        <v>3112</v>
      </c>
      <c r="O1764" s="19" t="str">
        <f t="shared" si="57"/>
        <v>400</v>
      </c>
      <c r="P1764">
        <f t="shared" si="58"/>
        <v>4261</v>
      </c>
    </row>
    <row r="1765" spans="1:16" ht="14.5" customHeight="1" x14ac:dyDescent="0.35">
      <c r="A1765" s="2" t="s">
        <v>396</v>
      </c>
      <c r="B1765" s="2" t="s">
        <v>396</v>
      </c>
      <c r="C1765" s="2" t="s">
        <v>1305</v>
      </c>
      <c r="D1765" s="2" t="s">
        <v>3169</v>
      </c>
      <c r="E1765" s="2" t="s">
        <v>3170</v>
      </c>
      <c r="F1765" s="3">
        <v>58</v>
      </c>
      <c r="G1765" s="3">
        <v>100</v>
      </c>
      <c r="H1765" s="2" t="s">
        <v>3137</v>
      </c>
      <c r="I1765" s="2" t="s">
        <v>3151</v>
      </c>
      <c r="J1765" s="2" t="s">
        <v>3161</v>
      </c>
      <c r="K1765" s="2" t="s">
        <v>3162</v>
      </c>
      <c r="L1765" s="2">
        <v>2011</v>
      </c>
      <c r="M1765" s="2" t="s">
        <v>3077</v>
      </c>
      <c r="N1765" s="2" t="s">
        <v>3125</v>
      </c>
      <c r="O1765" s="19" t="str">
        <f t="shared" si="57"/>
        <v>700</v>
      </c>
      <c r="P1765">
        <f t="shared" si="58"/>
        <v>58</v>
      </c>
    </row>
    <row r="1766" spans="1:16" ht="14.5" customHeight="1" x14ac:dyDescent="0.35">
      <c r="A1766" s="2" t="s">
        <v>1488</v>
      </c>
      <c r="B1766" s="2" t="s">
        <v>1489</v>
      </c>
      <c r="C1766" s="2" t="s">
        <v>1490</v>
      </c>
      <c r="D1766" s="2" t="s">
        <v>3169</v>
      </c>
      <c r="E1766" s="2" t="s">
        <v>3170</v>
      </c>
      <c r="F1766" s="3">
        <v>4395</v>
      </c>
      <c r="G1766" s="3">
        <v>55</v>
      </c>
      <c r="H1766" s="2" t="s">
        <v>3136</v>
      </c>
      <c r="I1766" s="2" t="s">
        <v>3150</v>
      </c>
      <c r="J1766" s="2" t="s">
        <v>3161</v>
      </c>
      <c r="K1766" s="2" t="s">
        <v>3162</v>
      </c>
      <c r="L1766" s="2">
        <v>2011</v>
      </c>
      <c r="M1766" s="2" t="s">
        <v>3041</v>
      </c>
      <c r="N1766" s="2" t="s">
        <v>3095</v>
      </c>
      <c r="O1766" s="19" t="str">
        <f t="shared" si="57"/>
        <v>200</v>
      </c>
      <c r="P1766">
        <f t="shared" si="58"/>
        <v>2417.25</v>
      </c>
    </row>
    <row r="1767" spans="1:16" ht="14.5" customHeight="1" x14ac:dyDescent="0.35">
      <c r="A1767" s="2" t="s">
        <v>1491</v>
      </c>
      <c r="B1767" s="2" t="s">
        <v>1492</v>
      </c>
      <c r="C1767" s="2" t="s">
        <v>1493</v>
      </c>
      <c r="D1767" s="2" t="s">
        <v>3169</v>
      </c>
      <c r="E1767" s="2" t="s">
        <v>3170</v>
      </c>
      <c r="F1767" s="3">
        <v>2339</v>
      </c>
      <c r="G1767" s="3">
        <v>55</v>
      </c>
      <c r="H1767" s="2" t="s">
        <v>3136</v>
      </c>
      <c r="I1767" s="2" t="s">
        <v>3150</v>
      </c>
      <c r="J1767" s="2" t="s">
        <v>3161</v>
      </c>
      <c r="K1767" s="2" t="s">
        <v>3162</v>
      </c>
      <c r="L1767" s="2">
        <v>2011</v>
      </c>
      <c r="M1767" s="2" t="s">
        <v>3041</v>
      </c>
      <c r="N1767" s="2" t="s">
        <v>3095</v>
      </c>
      <c r="O1767" s="19" t="str">
        <f t="shared" si="57"/>
        <v>200</v>
      </c>
      <c r="P1767">
        <f t="shared" si="58"/>
        <v>1286.45</v>
      </c>
    </row>
    <row r="1768" spans="1:16" ht="14.5" customHeight="1" x14ac:dyDescent="0.35">
      <c r="A1768" s="2" t="s">
        <v>1494</v>
      </c>
      <c r="B1768" s="2" t="s">
        <v>1495</v>
      </c>
      <c r="C1768" s="2" t="s">
        <v>1496</v>
      </c>
      <c r="D1768" s="2" t="s">
        <v>3169</v>
      </c>
      <c r="E1768" s="2" t="s">
        <v>3170</v>
      </c>
      <c r="F1768" s="3">
        <v>9</v>
      </c>
      <c r="G1768" s="3">
        <v>55</v>
      </c>
      <c r="H1768" s="2" t="s">
        <v>3136</v>
      </c>
      <c r="I1768" s="2" t="s">
        <v>3150</v>
      </c>
      <c r="J1768" s="2" t="s">
        <v>3161</v>
      </c>
      <c r="K1768" s="2" t="s">
        <v>3162</v>
      </c>
      <c r="L1768" s="2">
        <v>2011</v>
      </c>
      <c r="M1768" s="2" t="s">
        <v>3057</v>
      </c>
      <c r="N1768" s="2" t="s">
        <v>3107</v>
      </c>
      <c r="O1768" s="19" t="str">
        <f t="shared" si="57"/>
        <v>300</v>
      </c>
      <c r="P1768">
        <f t="shared" si="58"/>
        <v>4.95</v>
      </c>
    </row>
    <row r="1769" spans="1:16" ht="14.5" customHeight="1" x14ac:dyDescent="0.35">
      <c r="A1769" s="2" t="s">
        <v>1497</v>
      </c>
      <c r="B1769" s="2" t="s">
        <v>1498</v>
      </c>
      <c r="C1769" s="2" t="s">
        <v>1499</v>
      </c>
      <c r="D1769" s="2" t="s">
        <v>3169</v>
      </c>
      <c r="E1769" s="2" t="s">
        <v>3170</v>
      </c>
      <c r="F1769" s="3">
        <v>1618</v>
      </c>
      <c r="G1769" s="3">
        <v>55</v>
      </c>
      <c r="H1769" s="2" t="s">
        <v>3136</v>
      </c>
      <c r="I1769" s="2" t="s">
        <v>3150</v>
      </c>
      <c r="J1769" s="2" t="s">
        <v>3161</v>
      </c>
      <c r="K1769" s="2" t="s">
        <v>3162</v>
      </c>
      <c r="L1769" s="2">
        <v>2011</v>
      </c>
      <c r="M1769" s="2" t="s">
        <v>3041</v>
      </c>
      <c r="N1769" s="2" t="s">
        <v>3095</v>
      </c>
      <c r="O1769" s="19" t="str">
        <f t="shared" si="57"/>
        <v>200</v>
      </c>
      <c r="P1769">
        <f t="shared" si="58"/>
        <v>889.9</v>
      </c>
    </row>
    <row r="1770" spans="1:16" ht="14.5" customHeight="1" x14ac:dyDescent="0.35">
      <c r="A1770" s="2" t="s">
        <v>1500</v>
      </c>
      <c r="B1770" s="2" t="s">
        <v>1501</v>
      </c>
      <c r="C1770" s="2" t="s">
        <v>1502</v>
      </c>
      <c r="D1770" s="2" t="s">
        <v>3169</v>
      </c>
      <c r="E1770" s="2" t="s">
        <v>3170</v>
      </c>
      <c r="F1770" s="3">
        <v>68</v>
      </c>
      <c r="G1770" s="3">
        <v>55</v>
      </c>
      <c r="H1770" s="2" t="s">
        <v>3136</v>
      </c>
      <c r="I1770" s="2" t="s">
        <v>3150</v>
      </c>
      <c r="J1770" s="2" t="s">
        <v>3161</v>
      </c>
      <c r="K1770" s="2" t="s">
        <v>3162</v>
      </c>
      <c r="L1770" s="2">
        <v>2011</v>
      </c>
      <c r="M1770" s="2" t="s">
        <v>3041</v>
      </c>
      <c r="N1770" s="2" t="s">
        <v>3095</v>
      </c>
      <c r="O1770" s="19" t="str">
        <f t="shared" si="57"/>
        <v>200</v>
      </c>
      <c r="P1770">
        <f t="shared" si="58"/>
        <v>37.4</v>
      </c>
    </row>
    <row r="1771" spans="1:16" ht="14.5" customHeight="1" x14ac:dyDescent="0.35">
      <c r="A1771" s="2" t="s">
        <v>1503</v>
      </c>
      <c r="B1771" s="2" t="s">
        <v>1504</v>
      </c>
      <c r="C1771" s="2" t="s">
        <v>1505</v>
      </c>
      <c r="D1771" s="2" t="s">
        <v>3169</v>
      </c>
      <c r="E1771" s="2" t="s">
        <v>3170</v>
      </c>
      <c r="F1771" s="3">
        <v>19</v>
      </c>
      <c r="G1771" s="3">
        <v>55</v>
      </c>
      <c r="H1771" s="2" t="s">
        <v>3136</v>
      </c>
      <c r="I1771" s="2" t="s">
        <v>3150</v>
      </c>
      <c r="J1771" s="2" t="s">
        <v>3161</v>
      </c>
      <c r="K1771" s="2" t="s">
        <v>3162</v>
      </c>
      <c r="L1771" s="2">
        <v>2011</v>
      </c>
      <c r="M1771" s="2" t="s">
        <v>3055</v>
      </c>
      <c r="N1771" s="2" t="s">
        <v>3105</v>
      </c>
      <c r="O1771" s="19" t="str">
        <f t="shared" si="57"/>
        <v>300</v>
      </c>
      <c r="P1771">
        <f t="shared" si="58"/>
        <v>10.45</v>
      </c>
    </row>
    <row r="1772" spans="1:16" ht="14.5" customHeight="1" x14ac:dyDescent="0.35">
      <c r="A1772" s="2" t="s">
        <v>1506</v>
      </c>
      <c r="B1772" s="2" t="s">
        <v>1507</v>
      </c>
      <c r="C1772" s="2" t="s">
        <v>1902</v>
      </c>
      <c r="D1772" s="2" t="s">
        <v>3169</v>
      </c>
      <c r="E1772" s="2" t="s">
        <v>3170</v>
      </c>
      <c r="F1772" s="3">
        <v>200</v>
      </c>
      <c r="G1772" s="3">
        <v>55</v>
      </c>
      <c r="H1772" s="2" t="s">
        <v>3136</v>
      </c>
      <c r="I1772" s="2" t="s">
        <v>3150</v>
      </c>
      <c r="J1772" s="2" t="s">
        <v>3161</v>
      </c>
      <c r="K1772" s="2" t="s">
        <v>3162</v>
      </c>
      <c r="L1772" s="2">
        <v>2011</v>
      </c>
      <c r="M1772" s="2" t="s">
        <v>3041</v>
      </c>
      <c r="N1772" s="2" t="s">
        <v>3095</v>
      </c>
      <c r="O1772" s="19" t="str">
        <f t="shared" si="57"/>
        <v>200</v>
      </c>
      <c r="P1772">
        <f t="shared" si="58"/>
        <v>110</v>
      </c>
    </row>
    <row r="1773" spans="1:16" ht="14.5" customHeight="1" x14ac:dyDescent="0.35">
      <c r="A1773" s="2" t="s">
        <v>1509</v>
      </c>
      <c r="B1773" s="2" t="s">
        <v>1510</v>
      </c>
      <c r="C1773" s="2" t="s">
        <v>1903</v>
      </c>
      <c r="D1773" s="2" t="s">
        <v>3169</v>
      </c>
      <c r="E1773" s="2" t="s">
        <v>3170</v>
      </c>
      <c r="F1773" s="3">
        <v>35</v>
      </c>
      <c r="G1773" s="3">
        <v>55</v>
      </c>
      <c r="H1773" s="2" t="s">
        <v>3136</v>
      </c>
      <c r="I1773" s="2" t="s">
        <v>3150</v>
      </c>
      <c r="J1773" s="2" t="s">
        <v>3161</v>
      </c>
      <c r="K1773" s="2" t="s">
        <v>3162</v>
      </c>
      <c r="L1773" s="2">
        <v>2011</v>
      </c>
      <c r="M1773" s="2" t="s">
        <v>3041</v>
      </c>
      <c r="N1773" s="2" t="s">
        <v>3095</v>
      </c>
      <c r="O1773" s="19" t="str">
        <f t="shared" si="57"/>
        <v>200</v>
      </c>
      <c r="P1773">
        <f t="shared" si="58"/>
        <v>19.25</v>
      </c>
    </row>
    <row r="1774" spans="1:16" ht="14.5" customHeight="1" x14ac:dyDescent="0.35">
      <c r="A1774" s="2" t="s">
        <v>1512</v>
      </c>
      <c r="B1774" s="2" t="s">
        <v>1513</v>
      </c>
      <c r="C1774" s="2" t="s">
        <v>1514</v>
      </c>
      <c r="D1774" s="2" t="s">
        <v>3169</v>
      </c>
      <c r="E1774" s="2" t="s">
        <v>3170</v>
      </c>
      <c r="F1774" s="3">
        <v>311</v>
      </c>
      <c r="G1774" s="3">
        <v>55</v>
      </c>
      <c r="H1774" s="2" t="s">
        <v>3136</v>
      </c>
      <c r="I1774" s="2" t="s">
        <v>3150</v>
      </c>
      <c r="J1774" s="2" t="s">
        <v>3161</v>
      </c>
      <c r="K1774" s="2" t="s">
        <v>3162</v>
      </c>
      <c r="L1774" s="2">
        <v>2011</v>
      </c>
      <c r="M1774" s="2" t="s">
        <v>3041</v>
      </c>
      <c r="N1774" s="2" t="s">
        <v>3095</v>
      </c>
      <c r="O1774" s="19" t="str">
        <f t="shared" si="57"/>
        <v>200</v>
      </c>
      <c r="P1774">
        <f t="shared" si="58"/>
        <v>171.05</v>
      </c>
    </row>
    <row r="1775" spans="1:16" ht="14.5" customHeight="1" x14ac:dyDescent="0.35">
      <c r="A1775" s="2" t="s">
        <v>398</v>
      </c>
      <c r="B1775" s="2" t="s">
        <v>399</v>
      </c>
      <c r="C1775" s="2" t="s">
        <v>1116</v>
      </c>
      <c r="D1775" s="2" t="s">
        <v>3171</v>
      </c>
      <c r="E1775" s="2" t="s">
        <v>3172</v>
      </c>
      <c r="F1775" s="3">
        <v>94</v>
      </c>
      <c r="G1775" s="3">
        <v>100</v>
      </c>
      <c r="H1775" s="2" t="s">
        <v>3139</v>
      </c>
      <c r="I1775" s="2" t="s">
        <v>3153</v>
      </c>
      <c r="J1775" s="2" t="s">
        <v>3161</v>
      </c>
      <c r="K1775" s="2" t="s">
        <v>3162</v>
      </c>
      <c r="L1775" s="2">
        <v>2011</v>
      </c>
      <c r="M1775" s="2" t="s">
        <v>3059</v>
      </c>
      <c r="N1775" s="2" t="s">
        <v>3109</v>
      </c>
      <c r="O1775" s="19" t="str">
        <f t="shared" si="57"/>
        <v>400</v>
      </c>
      <c r="P1775">
        <f t="shared" si="58"/>
        <v>94</v>
      </c>
    </row>
    <row r="1776" spans="1:16" ht="14.5" customHeight="1" x14ac:dyDescent="0.35">
      <c r="A1776" s="2" t="s">
        <v>195</v>
      </c>
      <c r="B1776" s="2" t="s">
        <v>401</v>
      </c>
      <c r="C1776" s="2" t="s">
        <v>1117</v>
      </c>
      <c r="D1776" s="2" t="s">
        <v>3171</v>
      </c>
      <c r="E1776" s="2" t="s">
        <v>3172</v>
      </c>
      <c r="F1776" s="3">
        <v>4555</v>
      </c>
      <c r="G1776" s="3">
        <v>55</v>
      </c>
      <c r="H1776" s="2" t="s">
        <v>3139</v>
      </c>
      <c r="I1776" s="2" t="s">
        <v>3153</v>
      </c>
      <c r="J1776" s="2" t="s">
        <v>3161</v>
      </c>
      <c r="K1776" s="2" t="s">
        <v>3162</v>
      </c>
      <c r="L1776" s="2">
        <v>2011</v>
      </c>
      <c r="M1776" s="2" t="s">
        <v>3041</v>
      </c>
      <c r="N1776" s="2" t="s">
        <v>3095</v>
      </c>
      <c r="O1776" s="19" t="str">
        <f t="shared" si="57"/>
        <v>200</v>
      </c>
      <c r="P1776">
        <f t="shared" si="58"/>
        <v>2505.25</v>
      </c>
    </row>
    <row r="1777" spans="1:16" ht="14.5" customHeight="1" x14ac:dyDescent="0.35">
      <c r="A1777" s="2" t="s">
        <v>403</v>
      </c>
      <c r="B1777" s="2" t="s">
        <v>404</v>
      </c>
      <c r="C1777" s="2" t="s">
        <v>1118</v>
      </c>
      <c r="D1777" s="2" t="s">
        <v>3171</v>
      </c>
      <c r="E1777" s="2" t="s">
        <v>3172</v>
      </c>
      <c r="F1777" s="3">
        <v>1842</v>
      </c>
      <c r="G1777" s="3">
        <v>55</v>
      </c>
      <c r="H1777" s="2" t="s">
        <v>3139</v>
      </c>
      <c r="I1777" s="2" t="s">
        <v>3153</v>
      </c>
      <c r="J1777" s="2" t="s">
        <v>3161</v>
      </c>
      <c r="K1777" s="2" t="s">
        <v>3162</v>
      </c>
      <c r="L1777" s="2">
        <v>2011</v>
      </c>
      <c r="M1777" s="2" t="s">
        <v>3041</v>
      </c>
      <c r="N1777" s="2" t="s">
        <v>3095</v>
      </c>
      <c r="O1777" s="19" t="str">
        <f t="shared" si="57"/>
        <v>200</v>
      </c>
      <c r="P1777">
        <f t="shared" si="58"/>
        <v>1013.1</v>
      </c>
    </row>
    <row r="1778" spans="1:16" ht="14.5" customHeight="1" x14ac:dyDescent="0.35">
      <c r="A1778" s="2" t="s">
        <v>406</v>
      </c>
      <c r="B1778" s="2" t="s">
        <v>407</v>
      </c>
      <c r="C1778" s="2" t="s">
        <v>1119</v>
      </c>
      <c r="D1778" s="2" t="s">
        <v>3171</v>
      </c>
      <c r="E1778" s="2" t="s">
        <v>3172</v>
      </c>
      <c r="F1778" s="3">
        <v>4224</v>
      </c>
      <c r="G1778" s="3">
        <v>55</v>
      </c>
      <c r="H1778" s="2" t="s">
        <v>3139</v>
      </c>
      <c r="I1778" s="2" t="s">
        <v>3153</v>
      </c>
      <c r="J1778" s="2" t="s">
        <v>3161</v>
      </c>
      <c r="K1778" s="2" t="s">
        <v>3162</v>
      </c>
      <c r="L1778" s="2">
        <v>2011</v>
      </c>
      <c r="M1778" s="2" t="s">
        <v>3041</v>
      </c>
      <c r="N1778" s="2" t="s">
        <v>3095</v>
      </c>
      <c r="O1778" s="19" t="str">
        <f t="shared" si="57"/>
        <v>200</v>
      </c>
      <c r="P1778">
        <f t="shared" si="58"/>
        <v>2323.1999999999998</v>
      </c>
    </row>
    <row r="1779" spans="1:16" ht="14.5" customHeight="1" x14ac:dyDescent="0.35">
      <c r="A1779" s="2" t="s">
        <v>409</v>
      </c>
      <c r="B1779" s="2" t="s">
        <v>410</v>
      </c>
      <c r="C1779" s="2" t="s">
        <v>1418</v>
      </c>
      <c r="D1779" s="2" t="s">
        <v>3173</v>
      </c>
      <c r="E1779" s="2" t="s">
        <v>3174</v>
      </c>
      <c r="F1779" s="3">
        <v>108</v>
      </c>
      <c r="G1779" s="3">
        <v>100</v>
      </c>
      <c r="H1779" s="2" t="s">
        <v>3139</v>
      </c>
      <c r="I1779" s="2" t="s">
        <v>3153</v>
      </c>
      <c r="J1779" s="2" t="s">
        <v>3161</v>
      </c>
      <c r="K1779" s="2" t="s">
        <v>3162</v>
      </c>
      <c r="L1779" s="2">
        <v>2011</v>
      </c>
      <c r="M1779" s="2" t="s">
        <v>3059</v>
      </c>
      <c r="N1779" s="2" t="s">
        <v>3109</v>
      </c>
      <c r="O1779" s="19" t="str">
        <f t="shared" si="57"/>
        <v>400</v>
      </c>
      <c r="P1779">
        <f t="shared" si="58"/>
        <v>108</v>
      </c>
    </row>
    <row r="1780" spans="1:16" ht="14.5" customHeight="1" x14ac:dyDescent="0.35">
      <c r="A1780" s="2" t="s">
        <v>1120</v>
      </c>
      <c r="B1780" s="2" t="s">
        <v>1121</v>
      </c>
      <c r="C1780" s="2" t="s">
        <v>1419</v>
      </c>
      <c r="D1780" s="2" t="s">
        <v>3173</v>
      </c>
      <c r="E1780" s="2" t="s">
        <v>3174</v>
      </c>
      <c r="F1780" s="3">
        <v>42</v>
      </c>
      <c r="G1780" s="3">
        <v>100</v>
      </c>
      <c r="H1780" s="2" t="s">
        <v>3132</v>
      </c>
      <c r="I1780" s="2" t="s">
        <v>3146</v>
      </c>
      <c r="J1780" s="2" t="s">
        <v>3161</v>
      </c>
      <c r="K1780" s="2" t="s">
        <v>3162</v>
      </c>
      <c r="L1780" s="2">
        <v>2011</v>
      </c>
      <c r="M1780" s="2" t="s">
        <v>3059</v>
      </c>
      <c r="N1780" s="2" t="s">
        <v>3109</v>
      </c>
      <c r="O1780" s="19" t="str">
        <f t="shared" si="57"/>
        <v>400</v>
      </c>
      <c r="P1780">
        <f t="shared" si="58"/>
        <v>42</v>
      </c>
    </row>
    <row r="1781" spans="1:16" ht="14.5" customHeight="1" x14ac:dyDescent="0.35">
      <c r="A1781" s="2" t="s">
        <v>1124</v>
      </c>
      <c r="B1781" s="2" t="s">
        <v>1125</v>
      </c>
      <c r="C1781" s="2" t="s">
        <v>1904</v>
      </c>
      <c r="D1781" s="2" t="s">
        <v>3173</v>
      </c>
      <c r="E1781" s="2" t="s">
        <v>3174</v>
      </c>
      <c r="F1781" s="3">
        <v>502</v>
      </c>
      <c r="G1781" s="3">
        <v>100</v>
      </c>
      <c r="H1781" s="2" t="s">
        <v>3139</v>
      </c>
      <c r="I1781" s="2" t="s">
        <v>3153</v>
      </c>
      <c r="J1781" s="2" t="s">
        <v>3161</v>
      </c>
      <c r="K1781" s="2" t="s">
        <v>3162</v>
      </c>
      <c r="L1781" s="2">
        <v>2011</v>
      </c>
      <c r="M1781" s="2" t="s">
        <v>3059</v>
      </c>
      <c r="N1781" s="2" t="s">
        <v>3109</v>
      </c>
      <c r="O1781" s="19" t="str">
        <f t="shared" si="57"/>
        <v>400</v>
      </c>
      <c r="P1781">
        <f t="shared" si="58"/>
        <v>502</v>
      </c>
    </row>
    <row r="1782" spans="1:16" ht="14.5" customHeight="1" x14ac:dyDescent="0.35">
      <c r="A1782" s="2" t="s">
        <v>446</v>
      </c>
      <c r="B1782" s="2" t="s">
        <v>447</v>
      </c>
      <c r="C1782" s="2" t="s">
        <v>1905</v>
      </c>
      <c r="D1782" s="2" t="s">
        <v>3175</v>
      </c>
      <c r="E1782" s="2" t="s">
        <v>3176</v>
      </c>
      <c r="F1782" s="3">
        <v>7006</v>
      </c>
      <c r="G1782" s="3">
        <v>25</v>
      </c>
      <c r="H1782" s="2" t="s">
        <v>3140</v>
      </c>
      <c r="I1782" s="2" t="s">
        <v>3154</v>
      </c>
      <c r="J1782" s="2" t="s">
        <v>3161</v>
      </c>
      <c r="K1782" s="2" t="s">
        <v>3162</v>
      </c>
      <c r="L1782" s="2">
        <v>2011</v>
      </c>
      <c r="M1782" s="2" t="s">
        <v>3025</v>
      </c>
      <c r="N1782" s="2" t="s">
        <v>3083</v>
      </c>
      <c r="O1782" s="19" t="str">
        <f t="shared" si="57"/>
        <v>100</v>
      </c>
      <c r="P1782">
        <f t="shared" si="58"/>
        <v>1751.5</v>
      </c>
    </row>
    <row r="1783" spans="1:16" ht="14.5" customHeight="1" x14ac:dyDescent="0.35">
      <c r="A1783" s="2" t="s">
        <v>449</v>
      </c>
      <c r="B1783" s="2" t="s">
        <v>450</v>
      </c>
      <c r="C1783" s="2" t="s">
        <v>1906</v>
      </c>
      <c r="D1783" s="2" t="s">
        <v>3175</v>
      </c>
      <c r="E1783" s="2" t="s">
        <v>3176</v>
      </c>
      <c r="F1783" s="3">
        <v>7847</v>
      </c>
      <c r="G1783" s="3">
        <v>43</v>
      </c>
      <c r="H1783" s="2" t="s">
        <v>3139</v>
      </c>
      <c r="I1783" s="2" t="s">
        <v>3153</v>
      </c>
      <c r="J1783" s="2" t="s">
        <v>3161</v>
      </c>
      <c r="K1783" s="2" t="s">
        <v>3162</v>
      </c>
      <c r="L1783" s="2">
        <v>2011</v>
      </c>
      <c r="M1783" s="2" t="s">
        <v>3078</v>
      </c>
      <c r="N1783" s="2" t="s">
        <v>3126</v>
      </c>
      <c r="O1783" s="19" t="str">
        <f t="shared" si="57"/>
        <v>700</v>
      </c>
      <c r="P1783">
        <f t="shared" si="58"/>
        <v>3374.21</v>
      </c>
    </row>
    <row r="1784" spans="1:16" ht="14.5" customHeight="1" x14ac:dyDescent="0.35">
      <c r="A1784" s="2" t="s">
        <v>452</v>
      </c>
      <c r="B1784" s="2" t="s">
        <v>453</v>
      </c>
      <c r="C1784" s="2" t="s">
        <v>1907</v>
      </c>
      <c r="D1784" s="2" t="s">
        <v>3175</v>
      </c>
      <c r="E1784" s="2" t="s">
        <v>3176</v>
      </c>
      <c r="F1784" s="3">
        <v>4355</v>
      </c>
      <c r="G1784" s="3">
        <v>100</v>
      </c>
      <c r="H1784" s="2" t="s">
        <v>3139</v>
      </c>
      <c r="I1784" s="2" t="s">
        <v>3153</v>
      </c>
      <c r="J1784" s="2" t="s">
        <v>3161</v>
      </c>
      <c r="K1784" s="2" t="s">
        <v>3162</v>
      </c>
      <c r="L1784" s="2">
        <v>2011</v>
      </c>
      <c r="M1784" s="2" t="s">
        <v>3078</v>
      </c>
      <c r="N1784" s="2" t="s">
        <v>3126</v>
      </c>
      <c r="O1784" s="19" t="str">
        <f t="shared" si="57"/>
        <v>700</v>
      </c>
      <c r="P1784">
        <f t="shared" si="58"/>
        <v>4355</v>
      </c>
    </row>
    <row r="1785" spans="1:16" ht="14.5" customHeight="1" x14ac:dyDescent="0.35">
      <c r="A1785" s="2" t="s">
        <v>455</v>
      </c>
      <c r="B1785" s="2" t="s">
        <v>456</v>
      </c>
      <c r="C1785" s="2" t="s">
        <v>1908</v>
      </c>
      <c r="D1785" s="2" t="s">
        <v>3175</v>
      </c>
      <c r="E1785" s="2" t="s">
        <v>3176</v>
      </c>
      <c r="F1785" s="3">
        <v>5757</v>
      </c>
      <c r="G1785" s="3">
        <v>18.160197869101978</v>
      </c>
      <c r="H1785" s="2" t="s">
        <v>3139</v>
      </c>
      <c r="I1785" s="2" t="s">
        <v>3153</v>
      </c>
      <c r="J1785" s="2" t="s">
        <v>3161</v>
      </c>
      <c r="K1785" s="2" t="s">
        <v>3162</v>
      </c>
      <c r="L1785" s="2">
        <v>2011</v>
      </c>
      <c r="M1785" s="2" t="s">
        <v>3078</v>
      </c>
      <c r="N1785" s="2" t="s">
        <v>3126</v>
      </c>
      <c r="O1785" s="19" t="str">
        <f t="shared" si="57"/>
        <v>700</v>
      </c>
      <c r="P1785">
        <f t="shared" si="58"/>
        <v>1045.4825913242009</v>
      </c>
    </row>
    <row r="1786" spans="1:16" ht="14.5" customHeight="1" x14ac:dyDescent="0.35">
      <c r="A1786" s="2" t="s">
        <v>455</v>
      </c>
      <c r="B1786" s="2" t="s">
        <v>456</v>
      </c>
      <c r="C1786" s="2" t="s">
        <v>1908</v>
      </c>
      <c r="D1786" s="2" t="s">
        <v>3175</v>
      </c>
      <c r="E1786" s="2" t="s">
        <v>3176</v>
      </c>
      <c r="F1786" s="3">
        <v>5757</v>
      </c>
      <c r="G1786" s="3">
        <v>4.2427701674277021</v>
      </c>
      <c r="H1786" s="2" t="s">
        <v>3141</v>
      </c>
      <c r="I1786" s="2" t="s">
        <v>3155</v>
      </c>
      <c r="J1786" s="2" t="s">
        <v>3161</v>
      </c>
      <c r="K1786" s="2" t="s">
        <v>3162</v>
      </c>
      <c r="L1786" s="2">
        <v>2011</v>
      </c>
      <c r="M1786" s="2" t="s">
        <v>3056</v>
      </c>
      <c r="N1786" s="2" t="s">
        <v>3106</v>
      </c>
      <c r="O1786" s="19" t="str">
        <f t="shared" si="57"/>
        <v>300</v>
      </c>
      <c r="P1786">
        <f t="shared" si="58"/>
        <v>244.25627853881281</v>
      </c>
    </row>
    <row r="1787" spans="1:16" ht="14.5" customHeight="1" x14ac:dyDescent="0.35">
      <c r="A1787" s="2" t="s">
        <v>458</v>
      </c>
      <c r="B1787" s="2" t="s">
        <v>459</v>
      </c>
      <c r="C1787" s="2" t="s">
        <v>1909</v>
      </c>
      <c r="D1787" s="2" t="s">
        <v>3175</v>
      </c>
      <c r="E1787" s="2" t="s">
        <v>3176</v>
      </c>
      <c r="F1787" s="3">
        <v>9370</v>
      </c>
      <c r="G1787" s="3">
        <v>100</v>
      </c>
      <c r="H1787" s="2" t="s">
        <v>3139</v>
      </c>
      <c r="I1787" s="2" t="s">
        <v>3153</v>
      </c>
      <c r="J1787" s="2" t="s">
        <v>3161</v>
      </c>
      <c r="K1787" s="2" t="s">
        <v>3162</v>
      </c>
      <c r="L1787" s="2">
        <v>2011</v>
      </c>
      <c r="M1787" s="2" t="s">
        <v>3078</v>
      </c>
      <c r="N1787" s="2" t="s">
        <v>3126</v>
      </c>
      <c r="O1787" s="19" t="str">
        <f t="shared" si="57"/>
        <v>700</v>
      </c>
      <c r="P1787">
        <f t="shared" si="58"/>
        <v>9370</v>
      </c>
    </row>
    <row r="1788" spans="1:16" ht="14.5" customHeight="1" x14ac:dyDescent="0.35">
      <c r="A1788" s="2" t="s">
        <v>461</v>
      </c>
      <c r="B1788" s="2" t="s">
        <v>462</v>
      </c>
      <c r="C1788" s="2" t="s">
        <v>1141</v>
      </c>
      <c r="D1788" s="2" t="s">
        <v>3177</v>
      </c>
      <c r="E1788" s="2" t="s">
        <v>3178</v>
      </c>
      <c r="F1788" s="3">
        <v>14069.400983793934</v>
      </c>
      <c r="G1788" s="3">
        <v>25</v>
      </c>
      <c r="H1788" s="2" t="s">
        <v>3140</v>
      </c>
      <c r="I1788" s="2" t="s">
        <v>3154</v>
      </c>
      <c r="J1788" s="2" t="s">
        <v>3161</v>
      </c>
      <c r="K1788" s="2" t="s">
        <v>3162</v>
      </c>
      <c r="L1788" s="2">
        <v>2011</v>
      </c>
      <c r="M1788" s="2" t="s">
        <v>3031</v>
      </c>
      <c r="N1788" s="2" t="s">
        <v>3086</v>
      </c>
      <c r="O1788" s="19" t="str">
        <f t="shared" si="57"/>
        <v>100</v>
      </c>
      <c r="P1788">
        <f t="shared" si="58"/>
        <v>3517.3502459484835</v>
      </c>
    </row>
    <row r="1789" spans="1:16" ht="14.5" customHeight="1" x14ac:dyDescent="0.35">
      <c r="A1789" s="2" t="s">
        <v>464</v>
      </c>
      <c r="B1789" s="2" t="s">
        <v>465</v>
      </c>
      <c r="C1789" s="2" t="s">
        <v>1141</v>
      </c>
      <c r="D1789" s="2" t="s">
        <v>3177</v>
      </c>
      <c r="E1789" s="2" t="s">
        <v>3178</v>
      </c>
      <c r="F1789" s="3">
        <v>31089.541396905737</v>
      </c>
      <c r="G1789" s="3">
        <v>25</v>
      </c>
      <c r="H1789" s="2" t="s">
        <v>3140</v>
      </c>
      <c r="I1789" s="2" t="s">
        <v>3154</v>
      </c>
      <c r="J1789" s="2" t="s">
        <v>3161</v>
      </c>
      <c r="K1789" s="2" t="s">
        <v>3162</v>
      </c>
      <c r="L1789" s="2">
        <v>2011</v>
      </c>
      <c r="M1789" s="2" t="s">
        <v>3032</v>
      </c>
      <c r="N1789" s="2" t="s">
        <v>3087</v>
      </c>
      <c r="O1789" s="19" t="str">
        <f t="shared" si="57"/>
        <v>100</v>
      </c>
      <c r="P1789">
        <f t="shared" si="58"/>
        <v>7772.3853492264343</v>
      </c>
    </row>
    <row r="1790" spans="1:16" ht="14.5" customHeight="1" x14ac:dyDescent="0.35">
      <c r="A1790" s="2" t="s">
        <v>466</v>
      </c>
      <c r="B1790" s="2" t="s">
        <v>467</v>
      </c>
      <c r="C1790" s="2" t="s">
        <v>1141</v>
      </c>
      <c r="D1790" s="2" t="s">
        <v>3177</v>
      </c>
      <c r="E1790" s="2" t="s">
        <v>3178</v>
      </c>
      <c r="F1790" s="3">
        <v>8552.0576193003217</v>
      </c>
      <c r="G1790" s="3">
        <v>55</v>
      </c>
      <c r="H1790" s="2" t="s">
        <v>3141</v>
      </c>
      <c r="I1790" s="2" t="s">
        <v>3155</v>
      </c>
      <c r="J1790" s="2" t="s">
        <v>3161</v>
      </c>
      <c r="K1790" s="2" t="s">
        <v>3162</v>
      </c>
      <c r="L1790" s="2">
        <v>2011</v>
      </c>
      <c r="M1790" s="2" t="s">
        <v>3041</v>
      </c>
      <c r="N1790" s="2" t="s">
        <v>3095</v>
      </c>
      <c r="O1790" s="19" t="str">
        <f t="shared" si="57"/>
        <v>200</v>
      </c>
      <c r="P1790">
        <f t="shared" si="58"/>
        <v>4703.6316906151769</v>
      </c>
    </row>
    <row r="1791" spans="1:16" ht="14.5" customHeight="1" x14ac:dyDescent="0.35">
      <c r="A1791" s="2" t="s">
        <v>468</v>
      </c>
      <c r="B1791" s="2" t="s">
        <v>469</v>
      </c>
      <c r="C1791" s="2" t="s">
        <v>1430</v>
      </c>
      <c r="D1791" s="2" t="s">
        <v>3177</v>
      </c>
      <c r="E1791" s="2" t="s">
        <v>3178</v>
      </c>
      <c r="F1791" s="3">
        <v>3148</v>
      </c>
      <c r="G1791" s="3">
        <v>55</v>
      </c>
      <c r="H1791" s="2" t="s">
        <v>3142</v>
      </c>
      <c r="I1791" s="2" t="s">
        <v>3156</v>
      </c>
      <c r="J1791" s="2" t="s">
        <v>3161</v>
      </c>
      <c r="K1791" s="2" t="s">
        <v>3162</v>
      </c>
      <c r="L1791" s="2">
        <v>2011</v>
      </c>
      <c r="M1791" s="2" t="s">
        <v>3054</v>
      </c>
      <c r="N1791" s="2" t="s">
        <v>3104</v>
      </c>
      <c r="O1791" s="19" t="str">
        <f t="shared" si="57"/>
        <v>300</v>
      </c>
      <c r="P1791">
        <f t="shared" si="58"/>
        <v>1731.4</v>
      </c>
    </row>
    <row r="1792" spans="1:16" ht="14.5" customHeight="1" x14ac:dyDescent="0.35">
      <c r="A1792" s="2" t="s">
        <v>471</v>
      </c>
      <c r="B1792" s="2" t="s">
        <v>472</v>
      </c>
      <c r="C1792" s="2" t="s">
        <v>1431</v>
      </c>
      <c r="D1792" s="2" t="s">
        <v>3177</v>
      </c>
      <c r="E1792" s="2" t="s">
        <v>3178</v>
      </c>
      <c r="F1792" s="3">
        <v>166</v>
      </c>
      <c r="G1792" s="3">
        <v>55</v>
      </c>
      <c r="H1792" s="2" t="s">
        <v>3142</v>
      </c>
      <c r="I1792" s="2" t="s">
        <v>3156</v>
      </c>
      <c r="J1792" s="2" t="s">
        <v>3161</v>
      </c>
      <c r="K1792" s="2" t="s">
        <v>3162</v>
      </c>
      <c r="L1792" s="2">
        <v>2011</v>
      </c>
      <c r="M1792" s="2" t="s">
        <v>3041</v>
      </c>
      <c r="N1792" s="2" t="s">
        <v>3095</v>
      </c>
      <c r="O1792" s="19" t="str">
        <f t="shared" si="57"/>
        <v>200</v>
      </c>
      <c r="P1792">
        <f t="shared" si="58"/>
        <v>91.3</v>
      </c>
    </row>
    <row r="1793" spans="1:16" ht="14.5" customHeight="1" x14ac:dyDescent="0.35">
      <c r="A1793" s="2" t="s">
        <v>474</v>
      </c>
      <c r="B1793" s="2" t="s">
        <v>475</v>
      </c>
      <c r="C1793" s="2" t="s">
        <v>1432</v>
      </c>
      <c r="D1793" s="2" t="s">
        <v>3177</v>
      </c>
      <c r="E1793" s="2" t="s">
        <v>3178</v>
      </c>
      <c r="F1793" s="3">
        <v>1869</v>
      </c>
      <c r="G1793" s="3">
        <v>100</v>
      </c>
      <c r="H1793" s="2" t="s">
        <v>3142</v>
      </c>
      <c r="I1793" s="2" t="s">
        <v>3156</v>
      </c>
      <c r="J1793" s="2" t="s">
        <v>3161</v>
      </c>
      <c r="K1793" s="2" t="s">
        <v>3162</v>
      </c>
      <c r="L1793" s="2">
        <v>2011</v>
      </c>
      <c r="M1793" s="2" t="s">
        <v>3054</v>
      </c>
      <c r="N1793" s="2" t="s">
        <v>3104</v>
      </c>
      <c r="O1793" s="19" t="str">
        <f t="shared" si="57"/>
        <v>300</v>
      </c>
      <c r="P1793">
        <f t="shared" si="58"/>
        <v>1869</v>
      </c>
    </row>
    <row r="1794" spans="1:16" ht="14.5" customHeight="1" x14ac:dyDescent="0.35">
      <c r="A1794" s="2" t="s">
        <v>477</v>
      </c>
      <c r="B1794" s="2" t="s">
        <v>478</v>
      </c>
      <c r="C1794" s="2" t="s">
        <v>1433</v>
      </c>
      <c r="D1794" s="2" t="s">
        <v>3177</v>
      </c>
      <c r="E1794" s="2" t="s">
        <v>3178</v>
      </c>
      <c r="F1794" s="3">
        <v>300</v>
      </c>
      <c r="G1794" s="3">
        <v>100</v>
      </c>
      <c r="H1794" s="2" t="s">
        <v>3142</v>
      </c>
      <c r="I1794" s="2" t="s">
        <v>3156</v>
      </c>
      <c r="J1794" s="2" t="s">
        <v>3161</v>
      </c>
      <c r="K1794" s="2" t="s">
        <v>3162</v>
      </c>
      <c r="L1794" s="2">
        <v>2011</v>
      </c>
      <c r="M1794" s="2" t="s">
        <v>3054</v>
      </c>
      <c r="N1794" s="2" t="s">
        <v>3104</v>
      </c>
      <c r="O1794" s="19" t="str">
        <f t="shared" si="57"/>
        <v>300</v>
      </c>
      <c r="P1794">
        <f t="shared" si="58"/>
        <v>300</v>
      </c>
    </row>
    <row r="1795" spans="1:16" ht="14.5" customHeight="1" x14ac:dyDescent="0.35">
      <c r="A1795" s="2" t="s">
        <v>480</v>
      </c>
      <c r="B1795" s="2" t="s">
        <v>481</v>
      </c>
      <c r="C1795" s="2" t="s">
        <v>1434</v>
      </c>
      <c r="D1795" s="2" t="s">
        <v>3177</v>
      </c>
      <c r="E1795" s="2" t="s">
        <v>3178</v>
      </c>
      <c r="F1795" s="3">
        <v>100</v>
      </c>
      <c r="G1795" s="3">
        <v>55</v>
      </c>
      <c r="H1795" s="2" t="s">
        <v>3142</v>
      </c>
      <c r="I1795" s="2" t="s">
        <v>3156</v>
      </c>
      <c r="J1795" s="2" t="s">
        <v>3161</v>
      </c>
      <c r="K1795" s="2" t="s">
        <v>3162</v>
      </c>
      <c r="L1795" s="2">
        <v>2011</v>
      </c>
      <c r="M1795" s="2" t="s">
        <v>3041</v>
      </c>
      <c r="N1795" s="2" t="s">
        <v>3095</v>
      </c>
      <c r="O1795" s="19" t="str">
        <f t="shared" ref="O1795:O1858" si="59">LEFT(N1795,1) &amp; "00"</f>
        <v>200</v>
      </c>
      <c r="P1795">
        <f t="shared" si="58"/>
        <v>55</v>
      </c>
    </row>
    <row r="1796" spans="1:16" ht="14.5" customHeight="1" x14ac:dyDescent="0.35">
      <c r="A1796" s="2" t="s">
        <v>1147</v>
      </c>
      <c r="B1796" s="2" t="s">
        <v>1148</v>
      </c>
      <c r="C1796" s="2" t="s">
        <v>1435</v>
      </c>
      <c r="D1796" s="2" t="s">
        <v>3179</v>
      </c>
      <c r="E1796" s="2" t="s">
        <v>3180</v>
      </c>
      <c r="F1796" s="3">
        <v>168</v>
      </c>
      <c r="G1796" s="3">
        <v>100</v>
      </c>
      <c r="H1796" s="2" t="s">
        <v>3142</v>
      </c>
      <c r="I1796" s="2" t="s">
        <v>3156</v>
      </c>
      <c r="J1796" s="2" t="s">
        <v>3161</v>
      </c>
      <c r="K1796" s="2" t="s">
        <v>3162</v>
      </c>
      <c r="L1796" s="2">
        <v>2011</v>
      </c>
      <c r="M1796" s="2" t="s">
        <v>3054</v>
      </c>
      <c r="N1796" s="2" t="s">
        <v>3104</v>
      </c>
      <c r="O1796" s="19" t="str">
        <f t="shared" si="59"/>
        <v>300</v>
      </c>
      <c r="P1796">
        <f t="shared" si="58"/>
        <v>168</v>
      </c>
    </row>
    <row r="1797" spans="1:16" ht="14.5" customHeight="1" x14ac:dyDescent="0.35">
      <c r="A1797" s="2" t="s">
        <v>486</v>
      </c>
      <c r="B1797" s="2" t="s">
        <v>487</v>
      </c>
      <c r="C1797" s="2" t="s">
        <v>1436</v>
      </c>
      <c r="D1797" s="2" t="s">
        <v>3181</v>
      </c>
      <c r="E1797" s="2" t="s">
        <v>3182</v>
      </c>
      <c r="F1797" s="3">
        <v>86</v>
      </c>
      <c r="G1797" s="3">
        <v>100</v>
      </c>
      <c r="H1797" s="2" t="s">
        <v>3139</v>
      </c>
      <c r="I1797" s="2" t="s">
        <v>3153</v>
      </c>
      <c r="J1797" s="2" t="s">
        <v>3161</v>
      </c>
      <c r="K1797" s="2" t="s">
        <v>3162</v>
      </c>
      <c r="L1797" s="2">
        <v>2011</v>
      </c>
      <c r="M1797" s="2" t="s">
        <v>3059</v>
      </c>
      <c r="N1797" s="2" t="s">
        <v>3109</v>
      </c>
      <c r="O1797" s="19" t="str">
        <f t="shared" si="59"/>
        <v>400</v>
      </c>
      <c r="P1797">
        <f t="shared" si="58"/>
        <v>86</v>
      </c>
    </row>
    <row r="1798" spans="1:16" ht="14.5" customHeight="1" x14ac:dyDescent="0.35">
      <c r="A1798" s="2" t="s">
        <v>1151</v>
      </c>
      <c r="B1798" s="2" t="s">
        <v>1152</v>
      </c>
      <c r="C1798" s="2" t="s">
        <v>1153</v>
      </c>
      <c r="D1798" s="2" t="s">
        <v>3183</v>
      </c>
      <c r="E1798" s="2" t="s">
        <v>3184</v>
      </c>
      <c r="F1798" s="3">
        <v>79</v>
      </c>
      <c r="G1798" s="3">
        <v>100</v>
      </c>
      <c r="H1798" s="2" t="s">
        <v>3139</v>
      </c>
      <c r="I1798" s="2" t="s">
        <v>3153</v>
      </c>
      <c r="J1798" s="2" t="s">
        <v>3161</v>
      </c>
      <c r="K1798" s="2" t="s">
        <v>3162</v>
      </c>
      <c r="L1798" s="2">
        <v>2011</v>
      </c>
      <c r="M1798" s="2" t="s">
        <v>3059</v>
      </c>
      <c r="N1798" s="2" t="s">
        <v>3109</v>
      </c>
      <c r="O1798" s="19" t="str">
        <f t="shared" si="59"/>
        <v>400</v>
      </c>
      <c r="P1798">
        <f t="shared" si="58"/>
        <v>79</v>
      </c>
    </row>
    <row r="1799" spans="1:16" ht="14.5" customHeight="1" x14ac:dyDescent="0.35">
      <c r="A1799" s="2" t="s">
        <v>489</v>
      </c>
      <c r="B1799" s="2" t="s">
        <v>490</v>
      </c>
      <c r="C1799" s="2" t="s">
        <v>1154</v>
      </c>
      <c r="D1799" s="2" t="s">
        <v>3183</v>
      </c>
      <c r="E1799" s="2" t="s">
        <v>3184</v>
      </c>
      <c r="F1799" s="3">
        <v>591</v>
      </c>
      <c r="G1799" s="3">
        <v>100</v>
      </c>
      <c r="H1799" s="2" t="s">
        <v>3139</v>
      </c>
      <c r="I1799" s="2" t="s">
        <v>3153</v>
      </c>
      <c r="J1799" s="2" t="s">
        <v>3161</v>
      </c>
      <c r="K1799" s="2" t="s">
        <v>3162</v>
      </c>
      <c r="L1799" s="2">
        <v>2011</v>
      </c>
      <c r="M1799" s="2" t="s">
        <v>3059</v>
      </c>
      <c r="N1799" s="2" t="s">
        <v>3109</v>
      </c>
      <c r="O1799" s="19" t="str">
        <f t="shared" si="59"/>
        <v>400</v>
      </c>
      <c r="P1799">
        <f t="shared" si="58"/>
        <v>591</v>
      </c>
    </row>
    <row r="1800" spans="1:16" ht="14.5" customHeight="1" x14ac:dyDescent="0.35">
      <c r="A1800" s="2" t="s">
        <v>1155</v>
      </c>
      <c r="B1800" s="2" t="s">
        <v>1156</v>
      </c>
      <c r="C1800" s="2" t="s">
        <v>1157</v>
      </c>
      <c r="D1800" s="2" t="s">
        <v>3185</v>
      </c>
      <c r="E1800" s="2" t="s">
        <v>3186</v>
      </c>
      <c r="F1800" s="3">
        <v>140</v>
      </c>
      <c r="G1800" s="3">
        <v>55</v>
      </c>
      <c r="H1800" s="2" t="s">
        <v>3135</v>
      </c>
      <c r="I1800" s="2" t="s">
        <v>3149</v>
      </c>
      <c r="J1800" s="2" t="s">
        <v>3161</v>
      </c>
      <c r="K1800" s="2" t="s">
        <v>3162</v>
      </c>
      <c r="L1800" s="2">
        <v>2011</v>
      </c>
      <c r="M1800" s="2" t="s">
        <v>3054</v>
      </c>
      <c r="N1800" s="2" t="s">
        <v>3104</v>
      </c>
      <c r="O1800" s="19" t="str">
        <f t="shared" si="59"/>
        <v>300</v>
      </c>
      <c r="P1800">
        <f t="shared" si="58"/>
        <v>77</v>
      </c>
    </row>
    <row r="1801" spans="1:16" ht="14.5" customHeight="1" x14ac:dyDescent="0.35">
      <c r="A1801" s="2" t="s">
        <v>492</v>
      </c>
      <c r="B1801" s="2" t="s">
        <v>493</v>
      </c>
      <c r="C1801" s="2" t="s">
        <v>1158</v>
      </c>
      <c r="D1801" s="2" t="s">
        <v>3185</v>
      </c>
      <c r="E1801" s="2" t="s">
        <v>3186</v>
      </c>
      <c r="F1801" s="3">
        <v>104</v>
      </c>
      <c r="G1801" s="3">
        <v>15</v>
      </c>
      <c r="H1801" s="2" t="s">
        <v>3135</v>
      </c>
      <c r="I1801" s="2" t="s">
        <v>3149</v>
      </c>
      <c r="J1801" s="2" t="s">
        <v>3161</v>
      </c>
      <c r="K1801" s="2" t="s">
        <v>3162</v>
      </c>
      <c r="L1801" s="2">
        <v>2011</v>
      </c>
      <c r="M1801" s="2" t="s">
        <v>3057</v>
      </c>
      <c r="N1801" s="2" t="s">
        <v>3107</v>
      </c>
      <c r="O1801" s="19" t="str">
        <f t="shared" si="59"/>
        <v>300</v>
      </c>
      <c r="P1801">
        <f t="shared" si="58"/>
        <v>15.6</v>
      </c>
    </row>
    <row r="1802" spans="1:16" ht="14.5" customHeight="1" x14ac:dyDescent="0.35">
      <c r="A1802" s="2" t="s">
        <v>501</v>
      </c>
      <c r="B1802" s="2" t="s">
        <v>502</v>
      </c>
      <c r="C1802" s="2" t="s">
        <v>1159</v>
      </c>
      <c r="D1802" s="2" t="s">
        <v>3185</v>
      </c>
      <c r="E1802" s="2" t="s">
        <v>3186</v>
      </c>
      <c r="F1802" s="3">
        <v>272</v>
      </c>
      <c r="G1802" s="3">
        <v>100</v>
      </c>
      <c r="H1802" s="2" t="s">
        <v>3135</v>
      </c>
      <c r="I1802" s="2" t="s">
        <v>3149</v>
      </c>
      <c r="J1802" s="2" t="s">
        <v>3161</v>
      </c>
      <c r="K1802" s="2" t="s">
        <v>3162</v>
      </c>
      <c r="L1802" s="2">
        <v>2011</v>
      </c>
      <c r="M1802" s="2" t="s">
        <v>3054</v>
      </c>
      <c r="N1802" s="2" t="s">
        <v>3104</v>
      </c>
      <c r="O1802" s="19" t="str">
        <f t="shared" si="59"/>
        <v>300</v>
      </c>
      <c r="P1802">
        <f t="shared" si="58"/>
        <v>272</v>
      </c>
    </row>
    <row r="1803" spans="1:16" ht="14.5" customHeight="1" x14ac:dyDescent="0.35">
      <c r="A1803" s="2" t="s">
        <v>504</v>
      </c>
      <c r="B1803" s="2" t="s">
        <v>505</v>
      </c>
      <c r="C1803" s="2" t="s">
        <v>1438</v>
      </c>
      <c r="D1803" s="2" t="s">
        <v>3185</v>
      </c>
      <c r="E1803" s="2" t="s">
        <v>3186</v>
      </c>
      <c r="F1803" s="3">
        <v>9797</v>
      </c>
      <c r="G1803" s="3">
        <v>55</v>
      </c>
      <c r="H1803" s="2" t="s">
        <v>3135</v>
      </c>
      <c r="I1803" s="2" t="s">
        <v>3149</v>
      </c>
      <c r="J1803" s="2" t="s">
        <v>3161</v>
      </c>
      <c r="K1803" s="2" t="s">
        <v>3162</v>
      </c>
      <c r="L1803" s="2">
        <v>2011</v>
      </c>
      <c r="M1803" s="2" t="s">
        <v>3041</v>
      </c>
      <c r="N1803" s="2" t="s">
        <v>3095</v>
      </c>
      <c r="O1803" s="19" t="str">
        <f t="shared" si="59"/>
        <v>200</v>
      </c>
      <c r="P1803">
        <f t="shared" si="58"/>
        <v>5388.35</v>
      </c>
    </row>
    <row r="1804" spans="1:16" ht="14.5" customHeight="1" x14ac:dyDescent="0.35">
      <c r="A1804" s="2" t="s">
        <v>507</v>
      </c>
      <c r="B1804" s="2" t="s">
        <v>508</v>
      </c>
      <c r="C1804" s="2" t="s">
        <v>1439</v>
      </c>
      <c r="D1804" s="2" t="s">
        <v>3185</v>
      </c>
      <c r="E1804" s="2" t="s">
        <v>3186</v>
      </c>
      <c r="F1804" s="3">
        <v>2757</v>
      </c>
      <c r="G1804" s="3">
        <v>55</v>
      </c>
      <c r="H1804" s="2" t="s">
        <v>3135</v>
      </c>
      <c r="I1804" s="2" t="s">
        <v>3149</v>
      </c>
      <c r="J1804" s="2" t="s">
        <v>3161</v>
      </c>
      <c r="K1804" s="2" t="s">
        <v>3162</v>
      </c>
      <c r="L1804" s="2">
        <v>2011</v>
      </c>
      <c r="M1804" s="2" t="s">
        <v>3041</v>
      </c>
      <c r="N1804" s="2" t="s">
        <v>3095</v>
      </c>
      <c r="O1804" s="19" t="str">
        <f t="shared" si="59"/>
        <v>200</v>
      </c>
      <c r="P1804">
        <f t="shared" si="58"/>
        <v>1516.35</v>
      </c>
    </row>
    <row r="1805" spans="1:16" ht="14.5" customHeight="1" x14ac:dyDescent="0.35">
      <c r="A1805" s="2" t="s">
        <v>1162</v>
      </c>
      <c r="B1805" s="2" t="s">
        <v>1163</v>
      </c>
      <c r="C1805" s="2" t="s">
        <v>1440</v>
      </c>
      <c r="D1805" s="2" t="s">
        <v>3185</v>
      </c>
      <c r="E1805" s="2" t="s">
        <v>3186</v>
      </c>
      <c r="F1805" s="3">
        <v>4458</v>
      </c>
      <c r="G1805" s="3">
        <v>55</v>
      </c>
      <c r="H1805" s="2" t="s">
        <v>3135</v>
      </c>
      <c r="I1805" s="2" t="s">
        <v>3149</v>
      </c>
      <c r="J1805" s="2" t="s">
        <v>3161</v>
      </c>
      <c r="K1805" s="2" t="s">
        <v>3162</v>
      </c>
      <c r="L1805" s="2">
        <v>2011</v>
      </c>
      <c r="M1805" s="2" t="s">
        <v>3041</v>
      </c>
      <c r="N1805" s="2" t="s">
        <v>3095</v>
      </c>
      <c r="O1805" s="19" t="str">
        <f t="shared" si="59"/>
        <v>200</v>
      </c>
      <c r="P1805">
        <f t="shared" si="58"/>
        <v>2451.9</v>
      </c>
    </row>
    <row r="1806" spans="1:16" ht="14.5" customHeight="1" x14ac:dyDescent="0.35">
      <c r="A1806" s="2" t="s">
        <v>1165</v>
      </c>
      <c r="B1806" s="2" t="s">
        <v>1166</v>
      </c>
      <c r="C1806" s="2" t="s">
        <v>1441</v>
      </c>
      <c r="D1806" s="2" t="s">
        <v>3185</v>
      </c>
      <c r="E1806" s="2" t="s">
        <v>3186</v>
      </c>
      <c r="F1806" s="3">
        <v>142</v>
      </c>
      <c r="G1806" s="3">
        <v>55</v>
      </c>
      <c r="H1806" s="2" t="s">
        <v>3135</v>
      </c>
      <c r="I1806" s="2" t="s">
        <v>3149</v>
      </c>
      <c r="J1806" s="2" t="s">
        <v>3161</v>
      </c>
      <c r="K1806" s="2" t="s">
        <v>3162</v>
      </c>
      <c r="L1806" s="2">
        <v>2011</v>
      </c>
      <c r="M1806" s="2" t="s">
        <v>3041</v>
      </c>
      <c r="N1806" s="2" t="s">
        <v>3095</v>
      </c>
      <c r="O1806" s="19" t="str">
        <f t="shared" si="59"/>
        <v>200</v>
      </c>
      <c r="P1806">
        <f t="shared" si="58"/>
        <v>78.099999999999994</v>
      </c>
    </row>
    <row r="1807" spans="1:16" ht="14.5" customHeight="1" x14ac:dyDescent="0.35">
      <c r="A1807" s="2" t="s">
        <v>1442</v>
      </c>
      <c r="B1807" s="2" t="s">
        <v>1443</v>
      </c>
      <c r="C1807" s="2" t="s">
        <v>1444</v>
      </c>
      <c r="D1807" s="2" t="s">
        <v>3185</v>
      </c>
      <c r="E1807" s="2" t="s">
        <v>3186</v>
      </c>
      <c r="F1807" s="3">
        <v>145</v>
      </c>
      <c r="G1807" s="3">
        <v>55</v>
      </c>
      <c r="H1807" s="2" t="s">
        <v>3135</v>
      </c>
      <c r="I1807" s="2" t="s">
        <v>3149</v>
      </c>
      <c r="J1807" s="2" t="s">
        <v>3161</v>
      </c>
      <c r="K1807" s="2" t="s">
        <v>3162</v>
      </c>
      <c r="L1807" s="2">
        <v>2011</v>
      </c>
      <c r="M1807" s="2" t="s">
        <v>3041</v>
      </c>
      <c r="N1807" s="2" t="s">
        <v>3095</v>
      </c>
      <c r="O1807" s="19" t="str">
        <f t="shared" si="59"/>
        <v>200</v>
      </c>
      <c r="P1807">
        <f t="shared" si="58"/>
        <v>79.75</v>
      </c>
    </row>
    <row r="1808" spans="1:16" ht="14.5" customHeight="1" x14ac:dyDescent="0.35">
      <c r="A1808" s="2" t="s">
        <v>1168</v>
      </c>
      <c r="B1808" s="2" t="s">
        <v>1169</v>
      </c>
      <c r="C1808" s="2" t="s">
        <v>1445</v>
      </c>
      <c r="D1808" s="2" t="s">
        <v>3185</v>
      </c>
      <c r="E1808" s="2" t="s">
        <v>3186</v>
      </c>
      <c r="F1808" s="3">
        <v>263</v>
      </c>
      <c r="G1808" s="3">
        <v>55</v>
      </c>
      <c r="H1808" s="2" t="s">
        <v>3135</v>
      </c>
      <c r="I1808" s="2" t="s">
        <v>3149</v>
      </c>
      <c r="J1808" s="2" t="s">
        <v>3161</v>
      </c>
      <c r="K1808" s="2" t="s">
        <v>3162</v>
      </c>
      <c r="L1808" s="2">
        <v>2011</v>
      </c>
      <c r="M1808" s="2" t="s">
        <v>3041</v>
      </c>
      <c r="N1808" s="2" t="s">
        <v>3095</v>
      </c>
      <c r="O1808" s="19" t="str">
        <f t="shared" si="59"/>
        <v>200</v>
      </c>
      <c r="P1808">
        <f t="shared" si="58"/>
        <v>144.65</v>
      </c>
    </row>
    <row r="1809" spans="1:16" ht="14.5" customHeight="1" x14ac:dyDescent="0.35">
      <c r="A1809" s="2" t="s">
        <v>1171</v>
      </c>
      <c r="B1809" s="2" t="s">
        <v>1172</v>
      </c>
      <c r="C1809" s="2" t="s">
        <v>1446</v>
      </c>
      <c r="D1809" s="2" t="s">
        <v>3185</v>
      </c>
      <c r="E1809" s="2" t="s">
        <v>3186</v>
      </c>
      <c r="F1809" s="3">
        <v>884</v>
      </c>
      <c r="G1809" s="3">
        <v>55</v>
      </c>
      <c r="H1809" s="2" t="s">
        <v>3135</v>
      </c>
      <c r="I1809" s="2" t="s">
        <v>3149</v>
      </c>
      <c r="J1809" s="2" t="s">
        <v>3161</v>
      </c>
      <c r="K1809" s="2" t="s">
        <v>3162</v>
      </c>
      <c r="L1809" s="2">
        <v>2011</v>
      </c>
      <c r="M1809" s="2" t="s">
        <v>3041</v>
      </c>
      <c r="N1809" s="2" t="s">
        <v>3095</v>
      </c>
      <c r="O1809" s="19" t="str">
        <f t="shared" si="59"/>
        <v>200</v>
      </c>
      <c r="P1809">
        <f t="shared" si="58"/>
        <v>486.2</v>
      </c>
    </row>
    <row r="1810" spans="1:16" ht="14.5" customHeight="1" x14ac:dyDescent="0.35">
      <c r="A1810" s="2" t="s">
        <v>1174</v>
      </c>
      <c r="B1810" s="2" t="s">
        <v>1175</v>
      </c>
      <c r="C1810" s="2" t="s">
        <v>1447</v>
      </c>
      <c r="D1810" s="2" t="s">
        <v>3185</v>
      </c>
      <c r="E1810" s="2" t="s">
        <v>3186</v>
      </c>
      <c r="F1810" s="3">
        <v>101</v>
      </c>
      <c r="G1810" s="3">
        <v>55</v>
      </c>
      <c r="H1810" s="2" t="s">
        <v>3135</v>
      </c>
      <c r="I1810" s="2" t="s">
        <v>3149</v>
      </c>
      <c r="J1810" s="2" t="s">
        <v>3161</v>
      </c>
      <c r="K1810" s="2" t="s">
        <v>3162</v>
      </c>
      <c r="L1810" s="2">
        <v>2011</v>
      </c>
      <c r="M1810" s="2" t="s">
        <v>3041</v>
      </c>
      <c r="N1810" s="2" t="s">
        <v>3095</v>
      </c>
      <c r="O1810" s="19" t="str">
        <f t="shared" si="59"/>
        <v>200</v>
      </c>
      <c r="P1810">
        <f t="shared" si="58"/>
        <v>55.55</v>
      </c>
    </row>
    <row r="1811" spans="1:16" ht="14.5" customHeight="1" x14ac:dyDescent="0.35">
      <c r="A1811" s="2" t="s">
        <v>1177</v>
      </c>
      <c r="B1811" s="2" t="s">
        <v>1178</v>
      </c>
      <c r="C1811" s="2" t="s">
        <v>1179</v>
      </c>
      <c r="D1811" s="2" t="s">
        <v>3185</v>
      </c>
      <c r="E1811" s="2" t="s">
        <v>3186</v>
      </c>
      <c r="F1811" s="3">
        <v>90</v>
      </c>
      <c r="G1811" s="3">
        <v>55</v>
      </c>
      <c r="H1811" s="2" t="s">
        <v>3135</v>
      </c>
      <c r="I1811" s="2" t="s">
        <v>3149</v>
      </c>
      <c r="J1811" s="2" t="s">
        <v>3161</v>
      </c>
      <c r="K1811" s="2" t="s">
        <v>3162</v>
      </c>
      <c r="L1811" s="2">
        <v>2011</v>
      </c>
      <c r="M1811" s="2" t="s">
        <v>3041</v>
      </c>
      <c r="N1811" s="2" t="s">
        <v>3095</v>
      </c>
      <c r="O1811" s="19" t="str">
        <f t="shared" si="59"/>
        <v>200</v>
      </c>
      <c r="P1811">
        <f t="shared" si="58"/>
        <v>49.5</v>
      </c>
    </row>
    <row r="1812" spans="1:16" ht="14.5" customHeight="1" x14ac:dyDescent="0.35">
      <c r="A1812" s="2" t="s">
        <v>630</v>
      </c>
      <c r="B1812" s="2" t="s">
        <v>630</v>
      </c>
      <c r="C1812" s="2" t="s">
        <v>1517</v>
      </c>
      <c r="D1812" s="2"/>
      <c r="E1812" s="2"/>
      <c r="F1812" s="3">
        <v>147</v>
      </c>
      <c r="G1812" s="3">
        <v>100</v>
      </c>
      <c r="H1812" s="2" t="s">
        <v>3139</v>
      </c>
      <c r="I1812" s="2" t="s">
        <v>3153</v>
      </c>
      <c r="J1812" s="2" t="s">
        <v>3160</v>
      </c>
      <c r="K1812" s="2" t="s">
        <v>3163</v>
      </c>
      <c r="L1812" s="2">
        <v>2011</v>
      </c>
      <c r="M1812" s="2" t="s">
        <v>3053</v>
      </c>
      <c r="N1812" s="2" t="s">
        <v>3103</v>
      </c>
      <c r="O1812" s="19" t="str">
        <f t="shared" si="59"/>
        <v>300</v>
      </c>
      <c r="P1812">
        <f t="shared" si="58"/>
        <v>147</v>
      </c>
    </row>
    <row r="1813" spans="1:16" ht="14.5" customHeight="1" x14ac:dyDescent="0.35">
      <c r="A1813" s="2" t="s">
        <v>632</v>
      </c>
      <c r="B1813" s="2" t="s">
        <v>632</v>
      </c>
      <c r="C1813" s="2" t="s">
        <v>1518</v>
      </c>
      <c r="D1813" s="2"/>
      <c r="E1813" s="2"/>
      <c r="F1813" s="3">
        <v>70</v>
      </c>
      <c r="G1813" s="3">
        <v>100</v>
      </c>
      <c r="H1813" s="2" t="s">
        <v>3139</v>
      </c>
      <c r="I1813" s="2" t="s">
        <v>3153</v>
      </c>
      <c r="J1813" s="2" t="s">
        <v>3160</v>
      </c>
      <c r="K1813" s="2" t="s">
        <v>3163</v>
      </c>
      <c r="L1813" s="2">
        <v>2011</v>
      </c>
      <c r="M1813" s="2" t="s">
        <v>3054</v>
      </c>
      <c r="N1813" s="2" t="s">
        <v>3104</v>
      </c>
      <c r="O1813" s="19" t="str">
        <f t="shared" si="59"/>
        <v>300</v>
      </c>
      <c r="P1813">
        <f t="shared" si="58"/>
        <v>70</v>
      </c>
    </row>
    <row r="1814" spans="1:16" ht="14.5" customHeight="1" x14ac:dyDescent="0.35">
      <c r="A1814" s="2" t="s">
        <v>747</v>
      </c>
      <c r="B1814" s="2" t="s">
        <v>747</v>
      </c>
      <c r="C1814" s="2" t="s">
        <v>1519</v>
      </c>
      <c r="D1814" s="2"/>
      <c r="E1814" s="2"/>
      <c r="F1814" s="3">
        <v>149</v>
      </c>
      <c r="G1814" s="3">
        <v>100</v>
      </c>
      <c r="H1814" s="2" t="s">
        <v>3139</v>
      </c>
      <c r="I1814" s="2" t="s">
        <v>3153</v>
      </c>
      <c r="J1814" s="2" t="s">
        <v>3160</v>
      </c>
      <c r="K1814" s="2" t="s">
        <v>3163</v>
      </c>
      <c r="L1814" s="2">
        <v>2011</v>
      </c>
      <c r="M1814" s="2" t="s">
        <v>3053</v>
      </c>
      <c r="N1814" s="2" t="s">
        <v>3103</v>
      </c>
      <c r="O1814" s="19" t="str">
        <f t="shared" si="59"/>
        <v>300</v>
      </c>
      <c r="P1814">
        <f t="shared" si="58"/>
        <v>149</v>
      </c>
    </row>
    <row r="1815" spans="1:16" ht="14.5" customHeight="1" x14ac:dyDescent="0.35">
      <c r="A1815" s="2" t="s">
        <v>638</v>
      </c>
      <c r="B1815" s="2" t="s">
        <v>638</v>
      </c>
      <c r="C1815" s="2" t="s">
        <v>1520</v>
      </c>
      <c r="D1815" s="2"/>
      <c r="E1815" s="2"/>
      <c r="F1815" s="3">
        <v>100</v>
      </c>
      <c r="G1815" s="3">
        <v>100</v>
      </c>
      <c r="H1815" s="2" t="s">
        <v>3139</v>
      </c>
      <c r="I1815" s="2" t="s">
        <v>3153</v>
      </c>
      <c r="J1815" s="2" t="s">
        <v>3160</v>
      </c>
      <c r="K1815" s="2" t="s">
        <v>3163</v>
      </c>
      <c r="L1815" s="2">
        <v>2011</v>
      </c>
      <c r="M1815" s="2" t="s">
        <v>3053</v>
      </c>
      <c r="N1815" s="2" t="s">
        <v>3103</v>
      </c>
      <c r="O1815" s="19" t="str">
        <f t="shared" si="59"/>
        <v>300</v>
      </c>
      <c r="P1815">
        <f t="shared" ref="P1815:P1871" si="60">F1815*G1815/100</f>
        <v>100</v>
      </c>
    </row>
    <row r="1816" spans="1:16" ht="14.5" customHeight="1" x14ac:dyDescent="0.35">
      <c r="A1816" s="2" t="s">
        <v>640</v>
      </c>
      <c r="B1816" s="2" t="s">
        <v>640</v>
      </c>
      <c r="C1816" s="2" t="s">
        <v>1579</v>
      </c>
      <c r="D1816" s="2"/>
      <c r="E1816" s="2"/>
      <c r="F1816" s="3">
        <v>146.99999999999991</v>
      </c>
      <c r="G1816" s="3">
        <v>100</v>
      </c>
      <c r="H1816" s="2" t="s">
        <v>3139</v>
      </c>
      <c r="I1816" s="2" t="s">
        <v>3153</v>
      </c>
      <c r="J1816" s="2" t="s">
        <v>3160</v>
      </c>
      <c r="K1816" s="2" t="s">
        <v>3163</v>
      </c>
      <c r="L1816" s="2">
        <v>2011</v>
      </c>
      <c r="M1816" s="2" t="s">
        <v>3054</v>
      </c>
      <c r="N1816" s="2" t="s">
        <v>3104</v>
      </c>
      <c r="O1816" s="19" t="str">
        <f t="shared" si="59"/>
        <v>300</v>
      </c>
      <c r="P1816">
        <f t="shared" si="60"/>
        <v>146.99999999999991</v>
      </c>
    </row>
    <row r="1817" spans="1:16" ht="14.5" customHeight="1" x14ac:dyDescent="0.35">
      <c r="A1817" s="2" t="s">
        <v>638</v>
      </c>
      <c r="B1817" s="2" t="s">
        <v>638</v>
      </c>
      <c r="C1817" s="2" t="s">
        <v>1580</v>
      </c>
      <c r="D1817" s="2"/>
      <c r="E1817" s="2"/>
      <c r="F1817" s="3">
        <v>219</v>
      </c>
      <c r="G1817" s="3">
        <v>100</v>
      </c>
      <c r="H1817" s="2" t="s">
        <v>3139</v>
      </c>
      <c r="I1817" s="2" t="s">
        <v>3153</v>
      </c>
      <c r="J1817" s="2" t="s">
        <v>3160</v>
      </c>
      <c r="K1817" s="2" t="s">
        <v>3163</v>
      </c>
      <c r="L1817" s="2">
        <v>2011</v>
      </c>
      <c r="M1817" s="2" t="s">
        <v>3053</v>
      </c>
      <c r="N1817" s="2" t="s">
        <v>3103</v>
      </c>
      <c r="O1817" s="19" t="str">
        <f t="shared" si="59"/>
        <v>300</v>
      </c>
      <c r="P1817">
        <f t="shared" si="60"/>
        <v>219</v>
      </c>
    </row>
    <row r="1818" spans="1:16" ht="14.5" customHeight="1" x14ac:dyDescent="0.35">
      <c r="A1818" s="2" t="s">
        <v>1581</v>
      </c>
      <c r="B1818" s="2" t="s">
        <v>1581</v>
      </c>
      <c r="C1818" s="2" t="s">
        <v>1582</v>
      </c>
      <c r="D1818" s="2"/>
      <c r="E1818" s="2"/>
      <c r="F1818" s="3">
        <v>312</v>
      </c>
      <c r="G1818" s="3">
        <v>100</v>
      </c>
      <c r="H1818" s="2" t="s">
        <v>3139</v>
      </c>
      <c r="I1818" s="2" t="s">
        <v>3153</v>
      </c>
      <c r="J1818" s="2" t="s">
        <v>3160</v>
      </c>
      <c r="K1818" s="2" t="s">
        <v>3163</v>
      </c>
      <c r="L1818" s="2">
        <v>2011</v>
      </c>
      <c r="M1818" s="2" t="s">
        <v>3054</v>
      </c>
      <c r="N1818" s="2" t="s">
        <v>3104</v>
      </c>
      <c r="O1818" s="19" t="str">
        <f t="shared" si="59"/>
        <v>300</v>
      </c>
      <c r="P1818">
        <f t="shared" si="60"/>
        <v>312</v>
      </c>
    </row>
    <row r="1819" spans="1:16" ht="14.5" customHeight="1" x14ac:dyDescent="0.35">
      <c r="A1819" s="2" t="s">
        <v>740</v>
      </c>
      <c r="B1819" s="2" t="s">
        <v>740</v>
      </c>
      <c r="C1819" s="2" t="s">
        <v>1583</v>
      </c>
      <c r="D1819" s="2"/>
      <c r="E1819" s="2"/>
      <c r="F1819" s="3">
        <v>167</v>
      </c>
      <c r="G1819" s="3">
        <v>100</v>
      </c>
      <c r="H1819" s="2" t="s">
        <v>3139</v>
      </c>
      <c r="I1819" s="2" t="s">
        <v>3153</v>
      </c>
      <c r="J1819" s="2" t="s">
        <v>3160</v>
      </c>
      <c r="K1819" s="2" t="s">
        <v>3163</v>
      </c>
      <c r="L1819" s="2">
        <v>2011</v>
      </c>
      <c r="M1819" s="2" t="s">
        <v>3058</v>
      </c>
      <c r="N1819" s="2" t="s">
        <v>3108</v>
      </c>
      <c r="O1819" s="19" t="str">
        <f t="shared" si="59"/>
        <v>300</v>
      </c>
      <c r="P1819">
        <f t="shared" si="60"/>
        <v>167</v>
      </c>
    </row>
    <row r="1820" spans="1:16" ht="14.5" customHeight="1" x14ac:dyDescent="0.35">
      <c r="A1820" s="2" t="s">
        <v>638</v>
      </c>
      <c r="B1820" s="2" t="s">
        <v>638</v>
      </c>
      <c r="C1820" s="2" t="s">
        <v>1584</v>
      </c>
      <c r="D1820" s="2"/>
      <c r="E1820" s="2"/>
      <c r="F1820" s="3">
        <v>219</v>
      </c>
      <c r="G1820" s="3">
        <v>100</v>
      </c>
      <c r="H1820" s="2" t="s">
        <v>3139</v>
      </c>
      <c r="I1820" s="2" t="s">
        <v>3153</v>
      </c>
      <c r="J1820" s="2" t="s">
        <v>3160</v>
      </c>
      <c r="K1820" s="2" t="s">
        <v>3163</v>
      </c>
      <c r="L1820" s="2">
        <v>2011</v>
      </c>
      <c r="M1820" s="2" t="s">
        <v>3053</v>
      </c>
      <c r="N1820" s="2" t="s">
        <v>3103</v>
      </c>
      <c r="O1820" s="19" t="str">
        <f t="shared" si="59"/>
        <v>300</v>
      </c>
      <c r="P1820">
        <f t="shared" si="60"/>
        <v>219</v>
      </c>
    </row>
    <row r="1821" spans="1:16" ht="14.5" customHeight="1" x14ac:dyDescent="0.35">
      <c r="A1821" s="2" t="s">
        <v>743</v>
      </c>
      <c r="B1821" s="2" t="s">
        <v>743</v>
      </c>
      <c r="C1821" s="2" t="s">
        <v>1585</v>
      </c>
      <c r="D1821" s="2"/>
      <c r="E1821" s="2"/>
      <c r="F1821" s="3">
        <v>145</v>
      </c>
      <c r="G1821" s="3">
        <v>100</v>
      </c>
      <c r="H1821" s="2" t="s">
        <v>3139</v>
      </c>
      <c r="I1821" s="2" t="s">
        <v>3153</v>
      </c>
      <c r="J1821" s="2" t="s">
        <v>3160</v>
      </c>
      <c r="K1821" s="2" t="s">
        <v>3163</v>
      </c>
      <c r="L1821" s="2">
        <v>2011</v>
      </c>
      <c r="M1821" s="2" t="s">
        <v>3054</v>
      </c>
      <c r="N1821" s="2" t="s">
        <v>3104</v>
      </c>
      <c r="O1821" s="19" t="str">
        <f t="shared" si="59"/>
        <v>300</v>
      </c>
      <c r="P1821">
        <f t="shared" si="60"/>
        <v>145</v>
      </c>
    </row>
    <row r="1822" spans="1:16" ht="14.5" customHeight="1" x14ac:dyDescent="0.35">
      <c r="A1822" s="2" t="s">
        <v>745</v>
      </c>
      <c r="B1822" s="2" t="s">
        <v>745</v>
      </c>
      <c r="C1822" s="2" t="s">
        <v>1586</v>
      </c>
      <c r="D1822" s="2"/>
      <c r="E1822" s="2"/>
      <c r="F1822" s="3">
        <v>111</v>
      </c>
      <c r="G1822" s="3">
        <v>100</v>
      </c>
      <c r="H1822" s="2" t="s">
        <v>3139</v>
      </c>
      <c r="I1822" s="2" t="s">
        <v>3153</v>
      </c>
      <c r="J1822" s="2" t="s">
        <v>3160</v>
      </c>
      <c r="K1822" s="2" t="s">
        <v>3163</v>
      </c>
      <c r="L1822" s="2">
        <v>2011</v>
      </c>
      <c r="M1822" s="2" t="s">
        <v>3054</v>
      </c>
      <c r="N1822" s="2" t="s">
        <v>3104</v>
      </c>
      <c r="O1822" s="19" t="str">
        <f t="shared" si="59"/>
        <v>300</v>
      </c>
      <c r="P1822">
        <f t="shared" si="60"/>
        <v>111</v>
      </c>
    </row>
    <row r="1823" spans="1:16" ht="14.5" customHeight="1" x14ac:dyDescent="0.35">
      <c r="A1823" s="2" t="s">
        <v>747</v>
      </c>
      <c r="B1823" s="2" t="s">
        <v>747</v>
      </c>
      <c r="C1823" s="2" t="s">
        <v>1587</v>
      </c>
      <c r="D1823" s="2"/>
      <c r="E1823" s="2"/>
      <c r="F1823" s="3">
        <v>183</v>
      </c>
      <c r="G1823" s="3">
        <v>100</v>
      </c>
      <c r="H1823" s="2" t="s">
        <v>3139</v>
      </c>
      <c r="I1823" s="2" t="s">
        <v>3153</v>
      </c>
      <c r="J1823" s="2" t="s">
        <v>3160</v>
      </c>
      <c r="K1823" s="2" t="s">
        <v>3163</v>
      </c>
      <c r="L1823" s="2">
        <v>2011</v>
      </c>
      <c r="M1823" s="2" t="s">
        <v>3053</v>
      </c>
      <c r="N1823" s="2" t="s">
        <v>3103</v>
      </c>
      <c r="O1823" s="19" t="str">
        <f t="shared" si="59"/>
        <v>300</v>
      </c>
      <c r="P1823">
        <f t="shared" si="60"/>
        <v>183</v>
      </c>
    </row>
    <row r="1824" spans="1:16" ht="14.5" customHeight="1" x14ac:dyDescent="0.35">
      <c r="A1824" s="2" t="s">
        <v>749</v>
      </c>
      <c r="B1824" s="2" t="s">
        <v>749</v>
      </c>
      <c r="C1824" s="2" t="s">
        <v>1588</v>
      </c>
      <c r="D1824" s="2"/>
      <c r="E1824" s="2"/>
      <c r="F1824" s="3">
        <v>247</v>
      </c>
      <c r="G1824" s="3">
        <v>100</v>
      </c>
      <c r="H1824" s="2" t="s">
        <v>3139</v>
      </c>
      <c r="I1824" s="2" t="s">
        <v>3153</v>
      </c>
      <c r="J1824" s="2" t="s">
        <v>3160</v>
      </c>
      <c r="K1824" s="2" t="s">
        <v>3163</v>
      </c>
      <c r="L1824" s="2">
        <v>2011</v>
      </c>
      <c r="M1824" s="2" t="s">
        <v>3053</v>
      </c>
      <c r="N1824" s="2" t="s">
        <v>3103</v>
      </c>
      <c r="O1824" s="19" t="str">
        <f t="shared" si="59"/>
        <v>300</v>
      </c>
      <c r="P1824">
        <f t="shared" si="60"/>
        <v>247</v>
      </c>
    </row>
    <row r="1825" spans="1:16" ht="14.5" customHeight="1" x14ac:dyDescent="0.35">
      <c r="A1825" s="2" t="s">
        <v>1589</v>
      </c>
      <c r="B1825" s="2" t="s">
        <v>1589</v>
      </c>
      <c r="C1825" s="2" t="s">
        <v>1590</v>
      </c>
      <c r="D1825" s="2"/>
      <c r="E1825" s="2"/>
      <c r="F1825" s="3">
        <v>464</v>
      </c>
      <c r="G1825" s="3">
        <v>25</v>
      </c>
      <c r="H1825" s="2" t="s">
        <v>3140</v>
      </c>
      <c r="I1825" s="2" t="s">
        <v>3154</v>
      </c>
      <c r="J1825" s="2" t="s">
        <v>3160</v>
      </c>
      <c r="K1825" s="2" t="s">
        <v>3163</v>
      </c>
      <c r="L1825" s="2">
        <v>2011</v>
      </c>
      <c r="M1825" s="2" t="s">
        <v>3034</v>
      </c>
      <c r="N1825" s="2" t="s">
        <v>3034</v>
      </c>
      <c r="O1825" s="19" t="str">
        <f t="shared" si="59"/>
        <v>100</v>
      </c>
      <c r="P1825">
        <f t="shared" si="60"/>
        <v>116</v>
      </c>
    </row>
    <row r="1826" spans="1:16" ht="14.5" customHeight="1" x14ac:dyDescent="0.35">
      <c r="A1826" s="2" t="s">
        <v>1910</v>
      </c>
      <c r="B1826" s="2" t="s">
        <v>1910</v>
      </c>
      <c r="C1826" s="2" t="s">
        <v>1911</v>
      </c>
      <c r="D1826" s="2"/>
      <c r="E1826" s="2"/>
      <c r="F1826" s="3">
        <v>100000</v>
      </c>
      <c r="G1826" s="3">
        <v>99.999999999999901</v>
      </c>
      <c r="H1826" s="2" t="s">
        <v>3134</v>
      </c>
      <c r="I1826" s="2" t="s">
        <v>3148</v>
      </c>
      <c r="J1826" s="2" t="s">
        <v>3160</v>
      </c>
      <c r="K1826" s="2" t="s">
        <v>3163</v>
      </c>
      <c r="L1826" s="2">
        <v>2011</v>
      </c>
      <c r="M1826" s="2" t="s">
        <v>3080</v>
      </c>
      <c r="N1826" s="2" t="s">
        <v>3080</v>
      </c>
      <c r="O1826" s="19" t="str">
        <f t="shared" si="59"/>
        <v>600</v>
      </c>
      <c r="P1826">
        <f t="shared" si="60"/>
        <v>99999.999999999913</v>
      </c>
    </row>
    <row r="1827" spans="1:16" ht="14.5" customHeight="1" x14ac:dyDescent="0.35">
      <c r="A1827" s="2" t="s">
        <v>753</v>
      </c>
      <c r="B1827" s="2" t="s">
        <v>753</v>
      </c>
      <c r="C1827" s="2" t="s">
        <v>1595</v>
      </c>
      <c r="D1827" s="2"/>
      <c r="E1827" s="2"/>
      <c r="F1827" s="3">
        <v>409</v>
      </c>
      <c r="G1827" s="3">
        <v>25</v>
      </c>
      <c r="H1827" s="2" t="s">
        <v>3140</v>
      </c>
      <c r="I1827" s="2" t="s">
        <v>3154</v>
      </c>
      <c r="J1827" s="2" t="s">
        <v>3160</v>
      </c>
      <c r="K1827" s="2" t="s">
        <v>3163</v>
      </c>
      <c r="L1827" s="2">
        <v>2011</v>
      </c>
      <c r="M1827" s="2" t="s">
        <v>3040</v>
      </c>
      <c r="N1827" s="2" t="s">
        <v>3094</v>
      </c>
      <c r="O1827" s="19" t="str">
        <f t="shared" si="59"/>
        <v>100</v>
      </c>
      <c r="P1827">
        <f t="shared" si="60"/>
        <v>102.25</v>
      </c>
    </row>
    <row r="1828" spans="1:16" ht="14.5" customHeight="1" x14ac:dyDescent="0.35">
      <c r="A1828" s="2" t="s">
        <v>757</v>
      </c>
      <c r="B1828" s="2" t="s">
        <v>757</v>
      </c>
      <c r="C1828" s="2" t="s">
        <v>1596</v>
      </c>
      <c r="D1828" s="2"/>
      <c r="E1828" s="2"/>
      <c r="F1828" s="3">
        <v>253</v>
      </c>
      <c r="G1828" s="3">
        <v>100</v>
      </c>
      <c r="H1828" s="2" t="s">
        <v>3138</v>
      </c>
      <c r="I1828" s="2" t="s">
        <v>3152</v>
      </c>
      <c r="J1828" s="2" t="s">
        <v>3160</v>
      </c>
      <c r="K1828" s="2" t="s">
        <v>3163</v>
      </c>
      <c r="L1828" s="2">
        <v>2011</v>
      </c>
      <c r="M1828" s="2" t="s">
        <v>3053</v>
      </c>
      <c r="N1828" s="2" t="s">
        <v>3103</v>
      </c>
      <c r="O1828" s="19" t="str">
        <f t="shared" si="59"/>
        <v>300</v>
      </c>
      <c r="P1828">
        <f t="shared" si="60"/>
        <v>253</v>
      </c>
    </row>
    <row r="1829" spans="1:16" ht="14.5" customHeight="1" x14ac:dyDescent="0.35">
      <c r="A1829" s="2" t="s">
        <v>759</v>
      </c>
      <c r="B1829" s="2" t="s">
        <v>759</v>
      </c>
      <c r="C1829" s="2" t="s">
        <v>1597</v>
      </c>
      <c r="D1829" s="2"/>
      <c r="E1829" s="2"/>
      <c r="F1829" s="3">
        <v>1761.7392</v>
      </c>
      <c r="G1829" s="3">
        <v>30.361906007427208</v>
      </c>
      <c r="H1829" s="2" t="s">
        <v>3138</v>
      </c>
      <c r="I1829" s="2" t="s">
        <v>3152</v>
      </c>
      <c r="J1829" s="2" t="s">
        <v>3160</v>
      </c>
      <c r="K1829" s="2" t="s">
        <v>3163</v>
      </c>
      <c r="L1829" s="2">
        <v>2011</v>
      </c>
      <c r="M1829" s="2" t="s">
        <v>3053</v>
      </c>
      <c r="N1829" s="2" t="s">
        <v>3103</v>
      </c>
      <c r="O1829" s="19" t="str">
        <f t="shared" si="59"/>
        <v>300</v>
      </c>
      <c r="P1829">
        <f t="shared" si="60"/>
        <v>534.89760000000001</v>
      </c>
    </row>
    <row r="1830" spans="1:16" ht="14.5" customHeight="1" x14ac:dyDescent="0.35">
      <c r="A1830" s="2" t="s">
        <v>761</v>
      </c>
      <c r="B1830" s="2" t="s">
        <v>761</v>
      </c>
      <c r="C1830" s="2" t="s">
        <v>1598</v>
      </c>
      <c r="D1830" s="2"/>
      <c r="E1830" s="2"/>
      <c r="F1830" s="3">
        <v>275.94617897866505</v>
      </c>
      <c r="G1830" s="3">
        <v>100</v>
      </c>
      <c r="H1830" s="2" t="s">
        <v>3139</v>
      </c>
      <c r="I1830" s="2" t="s">
        <v>3153</v>
      </c>
      <c r="J1830" s="2" t="s">
        <v>3160</v>
      </c>
      <c r="K1830" s="2" t="s">
        <v>3163</v>
      </c>
      <c r="L1830" s="2">
        <v>2011</v>
      </c>
      <c r="M1830" s="2" t="s">
        <v>3054</v>
      </c>
      <c r="N1830" s="2" t="s">
        <v>3104</v>
      </c>
      <c r="O1830" s="19" t="str">
        <f t="shared" si="59"/>
        <v>300</v>
      </c>
      <c r="P1830">
        <f t="shared" si="60"/>
        <v>275.94617897866505</v>
      </c>
    </row>
    <row r="1831" spans="1:16" ht="14.5" customHeight="1" x14ac:dyDescent="0.35">
      <c r="A1831" s="2" t="s">
        <v>763</v>
      </c>
      <c r="B1831" s="2" t="s">
        <v>763</v>
      </c>
      <c r="C1831" s="2" t="s">
        <v>1599</v>
      </c>
      <c r="D1831" s="2"/>
      <c r="E1831" s="2"/>
      <c r="F1831" s="3">
        <v>213</v>
      </c>
      <c r="G1831" s="3">
        <v>100</v>
      </c>
      <c r="H1831" s="2" t="s">
        <v>3139</v>
      </c>
      <c r="I1831" s="2" t="s">
        <v>3153</v>
      </c>
      <c r="J1831" s="2" t="s">
        <v>3160</v>
      </c>
      <c r="K1831" s="2" t="s">
        <v>3163</v>
      </c>
      <c r="L1831" s="2">
        <v>2011</v>
      </c>
      <c r="M1831" s="2" t="s">
        <v>3078</v>
      </c>
      <c r="N1831" s="2" t="s">
        <v>3126</v>
      </c>
      <c r="O1831" s="19" t="str">
        <f t="shared" si="59"/>
        <v>700</v>
      </c>
      <c r="P1831">
        <f t="shared" si="60"/>
        <v>213</v>
      </c>
    </row>
    <row r="1832" spans="1:16" ht="14.5" customHeight="1" x14ac:dyDescent="0.35">
      <c r="A1832" s="2" t="s">
        <v>765</v>
      </c>
      <c r="B1832" s="2" t="s">
        <v>765</v>
      </c>
      <c r="C1832" s="2" t="s">
        <v>1600</v>
      </c>
      <c r="D1832" s="2"/>
      <c r="E1832" s="2"/>
      <c r="F1832" s="3">
        <v>258</v>
      </c>
      <c r="G1832" s="3">
        <v>100</v>
      </c>
      <c r="H1832" s="2" t="s">
        <v>3134</v>
      </c>
      <c r="I1832" s="2" t="s">
        <v>3148</v>
      </c>
      <c r="J1832" s="2" t="s">
        <v>3160</v>
      </c>
      <c r="K1832" s="2" t="s">
        <v>3163</v>
      </c>
      <c r="L1832" s="2">
        <v>2011</v>
      </c>
      <c r="M1832" s="2" t="s">
        <v>3053</v>
      </c>
      <c r="N1832" s="2" t="s">
        <v>3103</v>
      </c>
      <c r="O1832" s="19" t="str">
        <f t="shared" si="59"/>
        <v>300</v>
      </c>
      <c r="P1832">
        <f t="shared" si="60"/>
        <v>258</v>
      </c>
    </row>
    <row r="1833" spans="1:16" ht="14.5" customHeight="1" x14ac:dyDescent="0.35">
      <c r="A1833" s="2" t="s">
        <v>1912</v>
      </c>
      <c r="B1833" s="2" t="s">
        <v>1912</v>
      </c>
      <c r="C1833" s="2" t="s">
        <v>1913</v>
      </c>
      <c r="D1833" s="2"/>
      <c r="E1833" s="2"/>
      <c r="F1833" s="3">
        <v>500</v>
      </c>
      <c r="G1833" s="3">
        <v>100</v>
      </c>
      <c r="H1833" s="2" t="s">
        <v>3141</v>
      </c>
      <c r="I1833" s="2" t="s">
        <v>3155</v>
      </c>
      <c r="J1833" s="2" t="s">
        <v>3160</v>
      </c>
      <c r="K1833" s="2" t="s">
        <v>3163</v>
      </c>
      <c r="L1833" s="2">
        <v>2011</v>
      </c>
      <c r="M1833" s="2" t="s">
        <v>3056</v>
      </c>
      <c r="N1833" s="2" t="s">
        <v>3106</v>
      </c>
      <c r="O1833" s="19" t="str">
        <f t="shared" si="59"/>
        <v>300</v>
      </c>
      <c r="P1833">
        <f t="shared" si="60"/>
        <v>500</v>
      </c>
    </row>
    <row r="1834" spans="1:16" ht="14.5" customHeight="1" x14ac:dyDescent="0.35">
      <c r="A1834" s="2" t="s">
        <v>767</v>
      </c>
      <c r="B1834" s="2" t="s">
        <v>767</v>
      </c>
      <c r="C1834" s="2" t="s">
        <v>1601</v>
      </c>
      <c r="D1834" s="2"/>
      <c r="E1834" s="2"/>
      <c r="F1834" s="3">
        <v>8350</v>
      </c>
      <c r="G1834" s="3">
        <v>100</v>
      </c>
      <c r="H1834" s="2" t="s">
        <v>3139</v>
      </c>
      <c r="I1834" s="2" t="s">
        <v>3153</v>
      </c>
      <c r="J1834" s="2" t="s">
        <v>3160</v>
      </c>
      <c r="K1834" s="2" t="s">
        <v>3163</v>
      </c>
      <c r="L1834" s="2">
        <v>2011</v>
      </c>
      <c r="M1834" s="2" t="s">
        <v>3053</v>
      </c>
      <c r="N1834" s="2" t="s">
        <v>3103</v>
      </c>
      <c r="O1834" s="19" t="str">
        <f t="shared" si="59"/>
        <v>300</v>
      </c>
      <c r="P1834">
        <f t="shared" si="60"/>
        <v>8350</v>
      </c>
    </row>
    <row r="1835" spans="1:16" ht="14.5" customHeight="1" x14ac:dyDescent="0.35">
      <c r="A1835" s="2" t="s">
        <v>1319</v>
      </c>
      <c r="B1835" s="2" t="s">
        <v>1319</v>
      </c>
      <c r="C1835" s="2" t="s">
        <v>1602</v>
      </c>
      <c r="D1835" s="2"/>
      <c r="E1835" s="2"/>
      <c r="F1835" s="3">
        <v>1990</v>
      </c>
      <c r="G1835" s="3">
        <v>100</v>
      </c>
      <c r="H1835" s="2" t="s">
        <v>3139</v>
      </c>
      <c r="I1835" s="2" t="s">
        <v>3153</v>
      </c>
      <c r="J1835" s="2" t="s">
        <v>3160</v>
      </c>
      <c r="K1835" s="2" t="s">
        <v>3163</v>
      </c>
      <c r="L1835" s="2">
        <v>2011</v>
      </c>
      <c r="M1835" s="2" t="s">
        <v>3053</v>
      </c>
      <c r="N1835" s="2" t="s">
        <v>3103</v>
      </c>
      <c r="O1835" s="19" t="str">
        <f t="shared" si="59"/>
        <v>300</v>
      </c>
      <c r="P1835">
        <f t="shared" si="60"/>
        <v>1990</v>
      </c>
    </row>
    <row r="1836" spans="1:16" ht="14.5" customHeight="1" x14ac:dyDescent="0.35">
      <c r="A1836" s="2" t="s">
        <v>771</v>
      </c>
      <c r="B1836" s="2" t="s">
        <v>771</v>
      </c>
      <c r="C1836" s="2" t="s">
        <v>1603</v>
      </c>
      <c r="D1836" s="2"/>
      <c r="E1836" s="2"/>
      <c r="F1836" s="3">
        <v>588</v>
      </c>
      <c r="G1836" s="3">
        <v>100</v>
      </c>
      <c r="H1836" s="2" t="s">
        <v>3139</v>
      </c>
      <c r="I1836" s="2" t="s">
        <v>3153</v>
      </c>
      <c r="J1836" s="2" t="s">
        <v>3160</v>
      </c>
      <c r="K1836" s="2" t="s">
        <v>3163</v>
      </c>
      <c r="L1836" s="2">
        <v>2011</v>
      </c>
      <c r="M1836" s="2" t="s">
        <v>3078</v>
      </c>
      <c r="N1836" s="2" t="s">
        <v>3126</v>
      </c>
      <c r="O1836" s="19" t="str">
        <f t="shared" si="59"/>
        <v>700</v>
      </c>
      <c r="P1836">
        <f t="shared" si="60"/>
        <v>588</v>
      </c>
    </row>
    <row r="1837" spans="1:16" ht="14.5" customHeight="1" x14ac:dyDescent="0.35">
      <c r="A1837" s="2" t="s">
        <v>775</v>
      </c>
      <c r="B1837" s="2" t="s">
        <v>775</v>
      </c>
      <c r="C1837" s="2" t="s">
        <v>1604</v>
      </c>
      <c r="D1837" s="2"/>
      <c r="E1837" s="2"/>
      <c r="F1837" s="3">
        <v>338</v>
      </c>
      <c r="G1837" s="3">
        <v>100</v>
      </c>
      <c r="H1837" s="2" t="s">
        <v>3134</v>
      </c>
      <c r="I1837" s="2" t="s">
        <v>3148</v>
      </c>
      <c r="J1837" s="2" t="s">
        <v>3160</v>
      </c>
      <c r="K1837" s="2" t="s">
        <v>3163</v>
      </c>
      <c r="L1837" s="2">
        <v>2011</v>
      </c>
      <c r="M1837" s="2" t="s">
        <v>3078</v>
      </c>
      <c r="N1837" s="2" t="s">
        <v>3126</v>
      </c>
      <c r="O1837" s="19" t="str">
        <f t="shared" si="59"/>
        <v>700</v>
      </c>
      <c r="P1837">
        <f t="shared" si="60"/>
        <v>338</v>
      </c>
    </row>
    <row r="1838" spans="1:16" ht="14.5" customHeight="1" x14ac:dyDescent="0.35">
      <c r="A1838" s="2" t="s">
        <v>1914</v>
      </c>
      <c r="B1838" s="2" t="s">
        <v>1914</v>
      </c>
      <c r="C1838" s="2" t="s">
        <v>1915</v>
      </c>
      <c r="D1838" s="2"/>
      <c r="E1838" s="2"/>
      <c r="F1838" s="3">
        <v>400</v>
      </c>
      <c r="G1838" s="3">
        <v>100</v>
      </c>
      <c r="H1838" s="2" t="s">
        <v>3139</v>
      </c>
      <c r="I1838" s="2" t="s">
        <v>3153</v>
      </c>
      <c r="J1838" s="2" t="s">
        <v>3160</v>
      </c>
      <c r="K1838" s="2" t="s">
        <v>3163</v>
      </c>
      <c r="L1838" s="2">
        <v>2011</v>
      </c>
      <c r="M1838" s="2" t="s">
        <v>3078</v>
      </c>
      <c r="N1838" s="2" t="s">
        <v>3126</v>
      </c>
      <c r="O1838" s="19" t="str">
        <f t="shared" si="59"/>
        <v>700</v>
      </c>
      <c r="P1838">
        <f t="shared" si="60"/>
        <v>400</v>
      </c>
    </row>
    <row r="1839" spans="1:16" ht="14.5" customHeight="1" x14ac:dyDescent="0.35">
      <c r="A1839" s="2" t="s">
        <v>785</v>
      </c>
      <c r="B1839" s="2" t="s">
        <v>785</v>
      </c>
      <c r="C1839" s="2" t="s">
        <v>1608</v>
      </c>
      <c r="D1839" s="2"/>
      <c r="E1839" s="2"/>
      <c r="F1839" s="3">
        <v>960</v>
      </c>
      <c r="G1839" s="3">
        <v>100</v>
      </c>
      <c r="H1839" s="2" t="s">
        <v>3140</v>
      </c>
      <c r="I1839" s="2" t="s">
        <v>3154</v>
      </c>
      <c r="J1839" s="2" t="s">
        <v>3160</v>
      </c>
      <c r="K1839" s="2" t="s">
        <v>3163</v>
      </c>
      <c r="L1839" s="2">
        <v>2011</v>
      </c>
      <c r="M1839" s="2" t="s">
        <v>3024</v>
      </c>
      <c r="N1839" s="2" t="s">
        <v>3081</v>
      </c>
      <c r="O1839" s="19" t="str">
        <f t="shared" si="59"/>
        <v>100</v>
      </c>
      <c r="P1839">
        <f t="shared" si="60"/>
        <v>960</v>
      </c>
    </row>
    <row r="1840" spans="1:16" ht="14.5" customHeight="1" x14ac:dyDescent="0.35">
      <c r="A1840" s="2" t="s">
        <v>789</v>
      </c>
      <c r="B1840" s="2" t="s">
        <v>789</v>
      </c>
      <c r="C1840" s="2" t="s">
        <v>1611</v>
      </c>
      <c r="D1840" s="2"/>
      <c r="E1840" s="2"/>
      <c r="F1840" s="3">
        <v>774</v>
      </c>
      <c r="G1840" s="3">
        <v>100</v>
      </c>
      <c r="H1840" s="2" t="s">
        <v>3130</v>
      </c>
      <c r="I1840" s="2" t="s">
        <v>3144</v>
      </c>
      <c r="J1840" s="2" t="s">
        <v>3160</v>
      </c>
      <c r="K1840" s="2" t="s">
        <v>3163</v>
      </c>
      <c r="L1840" s="2">
        <v>2011</v>
      </c>
      <c r="M1840" s="2" t="s">
        <v>3053</v>
      </c>
      <c r="N1840" s="2" t="s">
        <v>3103</v>
      </c>
      <c r="O1840" s="19" t="str">
        <f t="shared" si="59"/>
        <v>300</v>
      </c>
      <c r="P1840">
        <f t="shared" si="60"/>
        <v>774</v>
      </c>
    </row>
    <row r="1841" spans="1:16" ht="14.5" customHeight="1" x14ac:dyDescent="0.35">
      <c r="A1841" s="2" t="s">
        <v>791</v>
      </c>
      <c r="B1841" s="2" t="s">
        <v>791</v>
      </c>
      <c r="C1841" s="2" t="s">
        <v>1612</v>
      </c>
      <c r="D1841" s="2"/>
      <c r="E1841" s="2"/>
      <c r="F1841" s="3">
        <v>1881</v>
      </c>
      <c r="G1841" s="3">
        <v>100</v>
      </c>
      <c r="H1841" s="2" t="s">
        <v>3129</v>
      </c>
      <c r="I1841" s="2" t="s">
        <v>3143</v>
      </c>
      <c r="J1841" s="2" t="s">
        <v>3160</v>
      </c>
      <c r="K1841" s="2" t="s">
        <v>3163</v>
      </c>
      <c r="L1841" s="2">
        <v>2011</v>
      </c>
      <c r="M1841" s="2" t="s">
        <v>3053</v>
      </c>
      <c r="N1841" s="2" t="s">
        <v>3103</v>
      </c>
      <c r="O1841" s="19" t="str">
        <f t="shared" si="59"/>
        <v>300</v>
      </c>
      <c r="P1841">
        <f t="shared" si="60"/>
        <v>1881</v>
      </c>
    </row>
    <row r="1842" spans="1:16" ht="14.5" customHeight="1" x14ac:dyDescent="0.35">
      <c r="A1842" s="2" t="s">
        <v>797</v>
      </c>
      <c r="B1842" s="2" t="s">
        <v>797</v>
      </c>
      <c r="C1842" s="2" t="s">
        <v>1615</v>
      </c>
      <c r="D1842" s="2"/>
      <c r="E1842" s="2"/>
      <c r="F1842" s="3">
        <v>1385</v>
      </c>
      <c r="G1842" s="3">
        <v>100</v>
      </c>
      <c r="H1842" s="2" t="s">
        <v>3139</v>
      </c>
      <c r="I1842" s="2" t="s">
        <v>3153</v>
      </c>
      <c r="J1842" s="2" t="s">
        <v>3160</v>
      </c>
      <c r="K1842" s="2" t="s">
        <v>3163</v>
      </c>
      <c r="L1842" s="2">
        <v>2011</v>
      </c>
      <c r="M1842" s="2" t="s">
        <v>3078</v>
      </c>
      <c r="N1842" s="2" t="s">
        <v>3126</v>
      </c>
      <c r="O1842" s="19" t="str">
        <f t="shared" si="59"/>
        <v>700</v>
      </c>
      <c r="P1842">
        <f t="shared" si="60"/>
        <v>1385</v>
      </c>
    </row>
    <row r="1843" spans="1:16" ht="14.5" customHeight="1" x14ac:dyDescent="0.35">
      <c r="A1843" s="2" t="s">
        <v>819</v>
      </c>
      <c r="B1843" s="2" t="s">
        <v>819</v>
      </c>
      <c r="C1843" s="2" t="s">
        <v>1616</v>
      </c>
      <c r="D1843" s="2"/>
      <c r="E1843" s="2"/>
      <c r="F1843" s="3">
        <v>500</v>
      </c>
      <c r="G1843" s="3">
        <v>100</v>
      </c>
      <c r="H1843" s="2" t="s">
        <v>3141</v>
      </c>
      <c r="I1843" s="2" t="s">
        <v>3155</v>
      </c>
      <c r="J1843" s="2" t="s">
        <v>3160</v>
      </c>
      <c r="K1843" s="2" t="s">
        <v>3163</v>
      </c>
      <c r="L1843" s="2">
        <v>2011</v>
      </c>
      <c r="M1843" s="2" t="s">
        <v>3069</v>
      </c>
      <c r="N1843" s="2" t="s">
        <v>3069</v>
      </c>
      <c r="O1843" s="19" t="str">
        <f t="shared" si="59"/>
        <v>500</v>
      </c>
      <c r="P1843">
        <f t="shared" si="60"/>
        <v>500</v>
      </c>
    </row>
    <row r="1844" spans="1:16" ht="14.5" customHeight="1" x14ac:dyDescent="0.35">
      <c r="A1844" s="2" t="s">
        <v>811</v>
      </c>
      <c r="B1844" s="2" t="s">
        <v>811</v>
      </c>
      <c r="C1844" s="2" t="s">
        <v>1617</v>
      </c>
      <c r="D1844" s="2"/>
      <c r="E1844" s="2"/>
      <c r="F1844" s="3">
        <v>5700</v>
      </c>
      <c r="G1844" s="3">
        <v>100</v>
      </c>
      <c r="H1844" s="2" t="s">
        <v>3135</v>
      </c>
      <c r="I1844" s="2" t="s">
        <v>3149</v>
      </c>
      <c r="J1844" s="2" t="s">
        <v>3160</v>
      </c>
      <c r="K1844" s="2" t="s">
        <v>3163</v>
      </c>
      <c r="L1844" s="2">
        <v>2011</v>
      </c>
      <c r="M1844" s="2" t="s">
        <v>3071</v>
      </c>
      <c r="N1844" s="2" t="s">
        <v>3120</v>
      </c>
      <c r="O1844" s="19" t="str">
        <f t="shared" si="59"/>
        <v>600</v>
      </c>
      <c r="P1844">
        <f t="shared" si="60"/>
        <v>5700</v>
      </c>
    </row>
    <row r="1845" spans="1:16" ht="14.5" customHeight="1" x14ac:dyDescent="0.35">
      <c r="A1845" s="2" t="s">
        <v>821</v>
      </c>
      <c r="B1845" s="2" t="s">
        <v>821</v>
      </c>
      <c r="C1845" s="2" t="s">
        <v>1618</v>
      </c>
      <c r="D1845" s="2"/>
      <c r="E1845" s="2"/>
      <c r="F1845" s="3">
        <v>8454</v>
      </c>
      <c r="G1845" s="3">
        <v>100</v>
      </c>
      <c r="H1845" s="2" t="s">
        <v>3134</v>
      </c>
      <c r="I1845" s="2" t="s">
        <v>3148</v>
      </c>
      <c r="J1845" s="2" t="s">
        <v>3160</v>
      </c>
      <c r="K1845" s="2" t="s">
        <v>3163</v>
      </c>
      <c r="L1845" s="2">
        <v>2011</v>
      </c>
      <c r="M1845" s="2" t="s">
        <v>3071</v>
      </c>
      <c r="N1845" s="2" t="s">
        <v>3120</v>
      </c>
      <c r="O1845" s="19" t="str">
        <f t="shared" si="59"/>
        <v>600</v>
      </c>
      <c r="P1845">
        <f t="shared" si="60"/>
        <v>8454</v>
      </c>
    </row>
    <row r="1846" spans="1:16" ht="14.5" customHeight="1" x14ac:dyDescent="0.35">
      <c r="A1846" s="2" t="s">
        <v>1619</v>
      </c>
      <c r="B1846" s="2" t="s">
        <v>1619</v>
      </c>
      <c r="C1846" s="2" t="s">
        <v>1620</v>
      </c>
      <c r="D1846" s="2"/>
      <c r="E1846" s="2"/>
      <c r="F1846" s="3">
        <v>36674</v>
      </c>
      <c r="G1846" s="3">
        <v>100</v>
      </c>
      <c r="H1846" s="2" t="s">
        <v>3134</v>
      </c>
      <c r="I1846" s="2" t="s">
        <v>3148</v>
      </c>
      <c r="J1846" s="2" t="s">
        <v>3160</v>
      </c>
      <c r="K1846" s="2" t="s">
        <v>3163</v>
      </c>
      <c r="L1846" s="2">
        <v>2011</v>
      </c>
      <c r="M1846" s="2" t="s">
        <v>3059</v>
      </c>
      <c r="N1846" s="2" t="s">
        <v>3109</v>
      </c>
      <c r="O1846" s="19" t="str">
        <f t="shared" si="59"/>
        <v>400</v>
      </c>
      <c r="P1846">
        <f t="shared" si="60"/>
        <v>36674</v>
      </c>
    </row>
    <row r="1847" spans="1:16" ht="14.5" customHeight="1" x14ac:dyDescent="0.35">
      <c r="A1847" s="2" t="s">
        <v>831</v>
      </c>
      <c r="B1847" s="2" t="s">
        <v>831</v>
      </c>
      <c r="C1847" s="2" t="s">
        <v>1621</v>
      </c>
      <c r="D1847" s="2"/>
      <c r="E1847" s="2"/>
      <c r="F1847" s="3">
        <v>10122</v>
      </c>
      <c r="G1847" s="3">
        <v>100</v>
      </c>
      <c r="H1847" s="2" t="s">
        <v>3136</v>
      </c>
      <c r="I1847" s="2" t="s">
        <v>3150</v>
      </c>
      <c r="J1847" s="2" t="s">
        <v>3160</v>
      </c>
      <c r="K1847" s="2" t="s">
        <v>3163</v>
      </c>
      <c r="L1847" s="2">
        <v>2011</v>
      </c>
      <c r="M1847" s="2" t="s">
        <v>3071</v>
      </c>
      <c r="N1847" s="2" t="s">
        <v>3120</v>
      </c>
      <c r="O1847" s="19" t="str">
        <f t="shared" si="59"/>
        <v>600</v>
      </c>
      <c r="P1847">
        <f t="shared" si="60"/>
        <v>10122</v>
      </c>
    </row>
    <row r="1848" spans="1:16" ht="14.5" customHeight="1" x14ac:dyDescent="0.35">
      <c r="A1848" s="2" t="s">
        <v>799</v>
      </c>
      <c r="B1848" s="2" t="s">
        <v>799</v>
      </c>
      <c r="C1848" s="2" t="s">
        <v>1622</v>
      </c>
      <c r="D1848" s="2"/>
      <c r="E1848" s="2"/>
      <c r="F1848" s="3">
        <v>7500</v>
      </c>
      <c r="G1848" s="3">
        <v>100</v>
      </c>
      <c r="H1848" s="2" t="s">
        <v>3140</v>
      </c>
      <c r="I1848" s="2" t="s">
        <v>3154</v>
      </c>
      <c r="J1848" s="2" t="s">
        <v>3160</v>
      </c>
      <c r="K1848" s="2" t="s">
        <v>3163</v>
      </c>
      <c r="L1848" s="2">
        <v>2011</v>
      </c>
      <c r="M1848" s="2" t="s">
        <v>3024</v>
      </c>
      <c r="N1848" s="2" t="s">
        <v>3081</v>
      </c>
      <c r="O1848" s="19" t="str">
        <f t="shared" si="59"/>
        <v>100</v>
      </c>
      <c r="P1848">
        <f t="shared" si="60"/>
        <v>7500</v>
      </c>
    </row>
    <row r="1849" spans="1:16" ht="14.5" customHeight="1" x14ac:dyDescent="0.35">
      <c r="A1849" s="2" t="s">
        <v>1623</v>
      </c>
      <c r="B1849" s="2" t="s">
        <v>1623</v>
      </c>
      <c r="C1849" s="2" t="s">
        <v>1624</v>
      </c>
      <c r="D1849" s="2"/>
      <c r="E1849" s="2"/>
      <c r="F1849" s="3">
        <v>19402</v>
      </c>
      <c r="G1849" s="3">
        <v>100</v>
      </c>
      <c r="H1849" s="2" t="s">
        <v>3141</v>
      </c>
      <c r="I1849" s="2" t="s">
        <v>3155</v>
      </c>
      <c r="J1849" s="2" t="s">
        <v>3160</v>
      </c>
      <c r="K1849" s="2" t="s">
        <v>3163</v>
      </c>
      <c r="L1849" s="2">
        <v>2011</v>
      </c>
      <c r="M1849" s="2" t="s">
        <v>3035</v>
      </c>
      <c r="N1849" s="2" t="s">
        <v>3089</v>
      </c>
      <c r="O1849" s="19" t="str">
        <f t="shared" si="59"/>
        <v>100</v>
      </c>
      <c r="P1849">
        <f t="shared" si="60"/>
        <v>19402</v>
      </c>
    </row>
    <row r="1850" spans="1:16" ht="14.5" customHeight="1" x14ac:dyDescent="0.35">
      <c r="A1850" s="2" t="s">
        <v>1625</v>
      </c>
      <c r="B1850" s="2" t="s">
        <v>1625</v>
      </c>
      <c r="C1850" s="2" t="s">
        <v>1626</v>
      </c>
      <c r="D1850" s="2"/>
      <c r="E1850" s="2"/>
      <c r="F1850" s="3">
        <v>4196</v>
      </c>
      <c r="G1850" s="3">
        <v>100</v>
      </c>
      <c r="H1850" s="2" t="s">
        <v>3141</v>
      </c>
      <c r="I1850" s="2" t="s">
        <v>3155</v>
      </c>
      <c r="J1850" s="2" t="s">
        <v>3160</v>
      </c>
      <c r="K1850" s="2" t="s">
        <v>3163</v>
      </c>
      <c r="L1850" s="2">
        <v>2011</v>
      </c>
      <c r="M1850" s="2" t="s">
        <v>3035</v>
      </c>
      <c r="N1850" s="2" t="s">
        <v>3089</v>
      </c>
      <c r="O1850" s="19" t="str">
        <f t="shared" si="59"/>
        <v>100</v>
      </c>
      <c r="P1850">
        <f t="shared" si="60"/>
        <v>4196</v>
      </c>
    </row>
    <row r="1851" spans="1:16" ht="14.5" customHeight="1" x14ac:dyDescent="0.35">
      <c r="A1851" s="2" t="s">
        <v>1627</v>
      </c>
      <c r="B1851" s="2" t="s">
        <v>1627</v>
      </c>
      <c r="C1851" s="2" t="s">
        <v>1628</v>
      </c>
      <c r="D1851" s="2"/>
      <c r="E1851" s="2"/>
      <c r="F1851" s="3">
        <v>16722</v>
      </c>
      <c r="G1851" s="3">
        <v>100</v>
      </c>
      <c r="H1851" s="2" t="s">
        <v>3134</v>
      </c>
      <c r="I1851" s="2" t="s">
        <v>3148</v>
      </c>
      <c r="J1851" s="2" t="s">
        <v>3160</v>
      </c>
      <c r="K1851" s="2" t="s">
        <v>3163</v>
      </c>
      <c r="L1851" s="2">
        <v>2011</v>
      </c>
      <c r="M1851" s="2" t="s">
        <v>3035</v>
      </c>
      <c r="N1851" s="2" t="s">
        <v>3089</v>
      </c>
      <c r="O1851" s="19" t="str">
        <f t="shared" si="59"/>
        <v>100</v>
      </c>
      <c r="P1851">
        <f t="shared" si="60"/>
        <v>16722</v>
      </c>
    </row>
    <row r="1852" spans="1:16" ht="14.5" customHeight="1" x14ac:dyDescent="0.35">
      <c r="A1852" s="2" t="s">
        <v>807</v>
      </c>
      <c r="B1852" s="2" t="s">
        <v>807</v>
      </c>
      <c r="C1852" s="2" t="s">
        <v>1629</v>
      </c>
      <c r="D1852" s="2"/>
      <c r="E1852" s="2"/>
      <c r="F1852" s="3">
        <v>9684</v>
      </c>
      <c r="G1852" s="3">
        <v>100</v>
      </c>
      <c r="H1852" s="2" t="s">
        <v>3141</v>
      </c>
      <c r="I1852" s="2" t="s">
        <v>3155</v>
      </c>
      <c r="J1852" s="2" t="s">
        <v>3160</v>
      </c>
      <c r="K1852" s="2" t="s">
        <v>3163</v>
      </c>
      <c r="L1852" s="2">
        <v>2011</v>
      </c>
      <c r="M1852" s="2" t="s">
        <v>3064</v>
      </c>
      <c r="N1852" s="2" t="s">
        <v>3114</v>
      </c>
      <c r="O1852" s="19" t="str">
        <f t="shared" si="59"/>
        <v>500</v>
      </c>
      <c r="P1852">
        <f t="shared" si="60"/>
        <v>9684</v>
      </c>
    </row>
    <row r="1853" spans="1:16" ht="14.5" customHeight="1" x14ac:dyDescent="0.35">
      <c r="A1853" s="2" t="s">
        <v>813</v>
      </c>
      <c r="B1853" s="2" t="s">
        <v>813</v>
      </c>
      <c r="C1853" s="2" t="s">
        <v>1630</v>
      </c>
      <c r="D1853" s="2"/>
      <c r="E1853" s="2"/>
      <c r="F1853" s="3">
        <v>1000</v>
      </c>
      <c r="G1853" s="3">
        <v>40</v>
      </c>
      <c r="H1853" s="2" t="s">
        <v>3138</v>
      </c>
      <c r="I1853" s="2" t="s">
        <v>3152</v>
      </c>
      <c r="J1853" s="2" t="s">
        <v>3160</v>
      </c>
      <c r="K1853" s="2" t="s">
        <v>3163</v>
      </c>
      <c r="L1853" s="2">
        <v>2011</v>
      </c>
      <c r="M1853" s="2" t="s">
        <v>3043</v>
      </c>
      <c r="N1853" s="2" t="s">
        <v>3097</v>
      </c>
      <c r="O1853" s="19" t="str">
        <f t="shared" si="59"/>
        <v>200</v>
      </c>
      <c r="P1853">
        <f t="shared" si="60"/>
        <v>400</v>
      </c>
    </row>
    <row r="1854" spans="1:16" ht="14.5" customHeight="1" x14ac:dyDescent="0.35">
      <c r="A1854" s="2" t="s">
        <v>815</v>
      </c>
      <c r="B1854" s="2" t="s">
        <v>815</v>
      </c>
      <c r="C1854" s="2" t="s">
        <v>1631</v>
      </c>
      <c r="D1854" s="2"/>
      <c r="E1854" s="2"/>
      <c r="F1854" s="3">
        <v>130939</v>
      </c>
      <c r="G1854" s="3">
        <v>100</v>
      </c>
      <c r="H1854" s="2" t="s">
        <v>3141</v>
      </c>
      <c r="I1854" s="2" t="s">
        <v>3155</v>
      </c>
      <c r="J1854" s="2" t="s">
        <v>3160</v>
      </c>
      <c r="K1854" s="2" t="s">
        <v>3163</v>
      </c>
      <c r="L1854" s="2">
        <v>2011</v>
      </c>
      <c r="M1854" s="2" t="s">
        <v>3064</v>
      </c>
      <c r="N1854" s="2" t="s">
        <v>3114</v>
      </c>
      <c r="O1854" s="19" t="str">
        <f t="shared" si="59"/>
        <v>500</v>
      </c>
      <c r="P1854">
        <f t="shared" si="60"/>
        <v>130939</v>
      </c>
    </row>
    <row r="1855" spans="1:16" ht="14.5" customHeight="1" x14ac:dyDescent="0.35">
      <c r="A1855" s="2" t="s">
        <v>825</v>
      </c>
      <c r="B1855" s="2" t="s">
        <v>825</v>
      </c>
      <c r="C1855" s="2" t="s">
        <v>1632</v>
      </c>
      <c r="D1855" s="2"/>
      <c r="E1855" s="2"/>
      <c r="F1855" s="3">
        <v>2124</v>
      </c>
      <c r="G1855" s="3">
        <v>100</v>
      </c>
      <c r="H1855" s="2" t="s">
        <v>3141</v>
      </c>
      <c r="I1855" s="2" t="s">
        <v>3155</v>
      </c>
      <c r="J1855" s="2" t="s">
        <v>3160</v>
      </c>
      <c r="K1855" s="2" t="s">
        <v>3163</v>
      </c>
      <c r="L1855" s="2">
        <v>2011</v>
      </c>
      <c r="M1855" s="2" t="s">
        <v>3064</v>
      </c>
      <c r="N1855" s="2" t="s">
        <v>3114</v>
      </c>
      <c r="O1855" s="19" t="str">
        <f t="shared" si="59"/>
        <v>500</v>
      </c>
      <c r="P1855">
        <f t="shared" si="60"/>
        <v>2124</v>
      </c>
    </row>
    <row r="1856" spans="1:16" ht="14.5" customHeight="1" x14ac:dyDescent="0.35">
      <c r="A1856" s="2" t="s">
        <v>1321</v>
      </c>
      <c r="B1856" s="2" t="s">
        <v>1321</v>
      </c>
      <c r="C1856" s="2" t="s">
        <v>1633</v>
      </c>
      <c r="D1856" s="2"/>
      <c r="E1856" s="2"/>
      <c r="F1856" s="3">
        <v>1976</v>
      </c>
      <c r="G1856" s="3">
        <v>100</v>
      </c>
      <c r="H1856" s="2" t="s">
        <v>3141</v>
      </c>
      <c r="I1856" s="2" t="s">
        <v>3155</v>
      </c>
      <c r="J1856" s="2" t="s">
        <v>3160</v>
      </c>
      <c r="K1856" s="2" t="s">
        <v>3163</v>
      </c>
      <c r="L1856" s="2">
        <v>2011</v>
      </c>
      <c r="M1856" s="2" t="s">
        <v>3064</v>
      </c>
      <c r="N1856" s="2" t="s">
        <v>3114</v>
      </c>
      <c r="O1856" s="19" t="str">
        <f t="shared" si="59"/>
        <v>500</v>
      </c>
      <c r="P1856">
        <f t="shared" si="60"/>
        <v>1976</v>
      </c>
    </row>
    <row r="1857" spans="1:16" ht="14.5" customHeight="1" x14ac:dyDescent="0.35">
      <c r="A1857" s="2" t="s">
        <v>833</v>
      </c>
      <c r="B1857" s="2" t="s">
        <v>833</v>
      </c>
      <c r="C1857" s="2" t="s">
        <v>1634</v>
      </c>
      <c r="D1857" s="2"/>
      <c r="E1857" s="2"/>
      <c r="F1857" s="3">
        <v>11463</v>
      </c>
      <c r="G1857" s="3">
        <v>100</v>
      </c>
      <c r="H1857" s="2" t="s">
        <v>3141</v>
      </c>
      <c r="I1857" s="2" t="s">
        <v>3155</v>
      </c>
      <c r="J1857" s="2" t="s">
        <v>3160</v>
      </c>
      <c r="K1857" s="2" t="s">
        <v>3163</v>
      </c>
      <c r="L1857" s="2">
        <v>2011</v>
      </c>
      <c r="M1857" s="2" t="s">
        <v>3064</v>
      </c>
      <c r="N1857" s="2" t="s">
        <v>3114</v>
      </c>
      <c r="O1857" s="19" t="str">
        <f t="shared" si="59"/>
        <v>500</v>
      </c>
      <c r="P1857">
        <f t="shared" si="60"/>
        <v>11463</v>
      </c>
    </row>
    <row r="1858" spans="1:16" ht="14.5" customHeight="1" x14ac:dyDescent="0.35">
      <c r="A1858" s="2" t="s">
        <v>835</v>
      </c>
      <c r="B1858" s="2" t="s">
        <v>835</v>
      </c>
      <c r="C1858" s="2" t="s">
        <v>1635</v>
      </c>
      <c r="D1858" s="2"/>
      <c r="E1858" s="2"/>
      <c r="F1858" s="3">
        <v>2585</v>
      </c>
      <c r="G1858" s="3">
        <v>100</v>
      </c>
      <c r="H1858" s="2" t="s">
        <v>3141</v>
      </c>
      <c r="I1858" s="2" t="s">
        <v>3155</v>
      </c>
      <c r="J1858" s="2" t="s">
        <v>3160</v>
      </c>
      <c r="K1858" s="2" t="s">
        <v>3163</v>
      </c>
      <c r="L1858" s="2">
        <v>2011</v>
      </c>
      <c r="M1858" s="2" t="s">
        <v>3035</v>
      </c>
      <c r="N1858" s="2" t="s">
        <v>3089</v>
      </c>
      <c r="O1858" s="19" t="str">
        <f t="shared" si="59"/>
        <v>100</v>
      </c>
      <c r="P1858">
        <f t="shared" si="60"/>
        <v>2585</v>
      </c>
    </row>
    <row r="1859" spans="1:16" ht="14.5" customHeight="1" x14ac:dyDescent="0.35">
      <c r="A1859" s="2" t="s">
        <v>1636</v>
      </c>
      <c r="B1859" s="2" t="s">
        <v>1636</v>
      </c>
      <c r="C1859" s="2" t="s">
        <v>1637</v>
      </c>
      <c r="D1859" s="2"/>
      <c r="E1859" s="2"/>
      <c r="F1859" s="3">
        <v>1100</v>
      </c>
      <c r="G1859" s="3">
        <v>100</v>
      </c>
      <c r="H1859" s="2" t="s">
        <v>3129</v>
      </c>
      <c r="I1859" s="2" t="s">
        <v>3143</v>
      </c>
      <c r="J1859" s="2" t="s">
        <v>3160</v>
      </c>
      <c r="K1859" s="2" t="s">
        <v>3163</v>
      </c>
      <c r="L1859" s="2">
        <v>2011</v>
      </c>
      <c r="M1859" s="2" t="s">
        <v>3053</v>
      </c>
      <c r="N1859" s="2" t="s">
        <v>3103</v>
      </c>
      <c r="O1859" s="19" t="str">
        <f t="shared" ref="O1859:O1922" si="61">LEFT(N1859,1) &amp; "00"</f>
        <v>300</v>
      </c>
      <c r="P1859">
        <f t="shared" si="60"/>
        <v>1100</v>
      </c>
    </row>
    <row r="1860" spans="1:16" ht="14.5" customHeight="1" x14ac:dyDescent="0.35">
      <c r="A1860" s="2" t="s">
        <v>839</v>
      </c>
      <c r="B1860" s="2" t="s">
        <v>839</v>
      </c>
      <c r="C1860" s="2" t="s">
        <v>1638</v>
      </c>
      <c r="D1860" s="2"/>
      <c r="E1860" s="2"/>
      <c r="F1860" s="3">
        <v>10000</v>
      </c>
      <c r="G1860" s="3">
        <v>100</v>
      </c>
      <c r="H1860" s="2" t="s">
        <v>3141</v>
      </c>
      <c r="I1860" s="2" t="s">
        <v>3155</v>
      </c>
      <c r="J1860" s="2" t="s">
        <v>3160</v>
      </c>
      <c r="K1860" s="2" t="s">
        <v>3163</v>
      </c>
      <c r="L1860" s="2">
        <v>2011</v>
      </c>
      <c r="M1860" s="2" t="s">
        <v>3069</v>
      </c>
      <c r="N1860" s="2" t="s">
        <v>3069</v>
      </c>
      <c r="O1860" s="19" t="str">
        <f t="shared" si="61"/>
        <v>500</v>
      </c>
      <c r="P1860">
        <f t="shared" si="60"/>
        <v>10000</v>
      </c>
    </row>
    <row r="1861" spans="1:16" ht="14.5" customHeight="1" x14ac:dyDescent="0.35">
      <c r="A1861" s="2" t="s">
        <v>779</v>
      </c>
      <c r="B1861" s="2" t="s">
        <v>779</v>
      </c>
      <c r="C1861" s="2" t="s">
        <v>1916</v>
      </c>
      <c r="D1861" s="2"/>
      <c r="E1861" s="2"/>
      <c r="F1861" s="3">
        <v>60</v>
      </c>
      <c r="G1861" s="3">
        <v>100</v>
      </c>
      <c r="H1861" s="2" t="s">
        <v>3140</v>
      </c>
      <c r="I1861" s="2" t="s">
        <v>3154</v>
      </c>
      <c r="J1861" s="2" t="s">
        <v>3160</v>
      </c>
      <c r="K1861" s="2" t="s">
        <v>3163</v>
      </c>
      <c r="L1861" s="2">
        <v>2011</v>
      </c>
      <c r="M1861" s="2" t="s">
        <v>3053</v>
      </c>
      <c r="N1861" s="2" t="s">
        <v>3103</v>
      </c>
      <c r="O1861" s="19" t="str">
        <f t="shared" si="61"/>
        <v>300</v>
      </c>
      <c r="P1861">
        <f t="shared" si="60"/>
        <v>60</v>
      </c>
    </row>
    <row r="1862" spans="1:16" ht="14.5" customHeight="1" x14ac:dyDescent="0.35">
      <c r="A1862" s="2" t="s">
        <v>781</v>
      </c>
      <c r="B1862" s="2" t="s">
        <v>781</v>
      </c>
      <c r="C1862" s="2" t="s">
        <v>1917</v>
      </c>
      <c r="D1862" s="2"/>
      <c r="E1862" s="2"/>
      <c r="F1862" s="3">
        <v>45</v>
      </c>
      <c r="G1862" s="3">
        <v>100</v>
      </c>
      <c r="H1862" s="2" t="s">
        <v>3140</v>
      </c>
      <c r="I1862" s="2" t="s">
        <v>3154</v>
      </c>
      <c r="J1862" s="2" t="s">
        <v>3160</v>
      </c>
      <c r="K1862" s="2" t="s">
        <v>3163</v>
      </c>
      <c r="L1862" s="2">
        <v>2011</v>
      </c>
      <c r="M1862" s="2" t="s">
        <v>3053</v>
      </c>
      <c r="N1862" s="2" t="s">
        <v>3103</v>
      </c>
      <c r="O1862" s="19" t="str">
        <f t="shared" si="61"/>
        <v>300</v>
      </c>
      <c r="P1862">
        <f t="shared" si="60"/>
        <v>45</v>
      </c>
    </row>
    <row r="1863" spans="1:16" ht="14.5" customHeight="1" x14ac:dyDescent="0.35">
      <c r="A1863" s="2" t="s">
        <v>1918</v>
      </c>
      <c r="B1863" s="2" t="s">
        <v>1918</v>
      </c>
      <c r="C1863" s="2" t="s">
        <v>1919</v>
      </c>
      <c r="D1863" s="2"/>
      <c r="E1863" s="2"/>
      <c r="F1863" s="3">
        <v>1600</v>
      </c>
      <c r="G1863" s="3">
        <v>100</v>
      </c>
      <c r="H1863" s="2" t="s">
        <v>3140</v>
      </c>
      <c r="I1863" s="2" t="s">
        <v>3154</v>
      </c>
      <c r="J1863" s="2" t="s">
        <v>3160</v>
      </c>
      <c r="K1863" s="2" t="s">
        <v>3163</v>
      </c>
      <c r="L1863" s="2">
        <v>2011</v>
      </c>
      <c r="M1863" s="2" t="s">
        <v>3024</v>
      </c>
      <c r="N1863" s="2" t="s">
        <v>3081</v>
      </c>
      <c r="O1863" s="19" t="str">
        <f t="shared" si="61"/>
        <v>100</v>
      </c>
      <c r="P1863">
        <f t="shared" si="60"/>
        <v>1600</v>
      </c>
    </row>
    <row r="1864" spans="1:16" ht="14.5" customHeight="1" x14ac:dyDescent="0.35">
      <c r="A1864" s="2" t="s">
        <v>1609</v>
      </c>
      <c r="B1864" s="2" t="s">
        <v>1609</v>
      </c>
      <c r="C1864" s="2" t="s">
        <v>1920</v>
      </c>
      <c r="D1864" s="2"/>
      <c r="E1864" s="2"/>
      <c r="F1864" s="3">
        <v>8961</v>
      </c>
      <c r="G1864" s="3">
        <v>100</v>
      </c>
      <c r="H1864" s="2" t="s">
        <v>3141</v>
      </c>
      <c r="I1864" s="2" t="s">
        <v>3155</v>
      </c>
      <c r="J1864" s="2" t="s">
        <v>3160</v>
      </c>
      <c r="K1864" s="2" t="s">
        <v>3163</v>
      </c>
      <c r="L1864" s="2">
        <v>2011</v>
      </c>
      <c r="M1864" s="2" t="s">
        <v>3035</v>
      </c>
      <c r="N1864" s="2" t="s">
        <v>3089</v>
      </c>
      <c r="O1864" s="19" t="str">
        <f t="shared" si="61"/>
        <v>100</v>
      </c>
      <c r="P1864">
        <f t="shared" si="60"/>
        <v>8961</v>
      </c>
    </row>
    <row r="1865" spans="1:16" ht="14.5" customHeight="1" x14ac:dyDescent="0.35">
      <c r="A1865" s="2" t="s">
        <v>783</v>
      </c>
      <c r="B1865" s="2" t="s">
        <v>783</v>
      </c>
      <c r="C1865" s="2" t="s">
        <v>1921</v>
      </c>
      <c r="D1865" s="2"/>
      <c r="E1865" s="2"/>
      <c r="F1865" s="3">
        <v>10708</v>
      </c>
      <c r="G1865" s="3">
        <v>100</v>
      </c>
      <c r="H1865" s="2" t="s">
        <v>3134</v>
      </c>
      <c r="I1865" s="2" t="s">
        <v>3148</v>
      </c>
      <c r="J1865" s="2" t="s">
        <v>3160</v>
      </c>
      <c r="K1865" s="2" t="s">
        <v>3163</v>
      </c>
      <c r="L1865" s="2">
        <v>2011</v>
      </c>
      <c r="M1865" s="2" t="s">
        <v>3071</v>
      </c>
      <c r="N1865" s="2" t="s">
        <v>3120</v>
      </c>
      <c r="O1865" s="19" t="str">
        <f t="shared" si="61"/>
        <v>600</v>
      </c>
      <c r="P1865">
        <f t="shared" si="60"/>
        <v>10708</v>
      </c>
    </row>
    <row r="1866" spans="1:16" ht="14.5" customHeight="1" x14ac:dyDescent="0.35">
      <c r="A1866" s="2" t="s">
        <v>1922</v>
      </c>
      <c r="B1866" s="2" t="s">
        <v>1922</v>
      </c>
      <c r="C1866" s="2" t="s">
        <v>1923</v>
      </c>
      <c r="D1866" s="2"/>
      <c r="E1866" s="2"/>
      <c r="F1866" s="3">
        <v>915</v>
      </c>
      <c r="G1866" s="3">
        <v>100</v>
      </c>
      <c r="H1866" s="2" t="s">
        <v>3139</v>
      </c>
      <c r="I1866" s="2" t="s">
        <v>3153</v>
      </c>
      <c r="J1866" s="2" t="s">
        <v>3160</v>
      </c>
      <c r="K1866" s="2" t="s">
        <v>3163</v>
      </c>
      <c r="L1866" s="2">
        <v>2011</v>
      </c>
      <c r="M1866" s="2" t="s">
        <v>3053</v>
      </c>
      <c r="N1866" s="2" t="s">
        <v>3103</v>
      </c>
      <c r="O1866" s="19" t="str">
        <f t="shared" si="61"/>
        <v>300</v>
      </c>
      <c r="P1866">
        <f t="shared" si="60"/>
        <v>915</v>
      </c>
    </row>
    <row r="1867" spans="1:16" ht="14.5" customHeight="1" x14ac:dyDescent="0.35">
      <c r="A1867" s="2" t="s">
        <v>843</v>
      </c>
      <c r="B1867" s="2" t="s">
        <v>843</v>
      </c>
      <c r="C1867" s="2" t="s">
        <v>1639</v>
      </c>
      <c r="D1867" s="2"/>
      <c r="E1867" s="2"/>
      <c r="F1867" s="3">
        <v>45721</v>
      </c>
      <c r="G1867" s="3">
        <v>100</v>
      </c>
      <c r="H1867" s="2" t="s">
        <v>3134</v>
      </c>
      <c r="I1867" s="2" t="s">
        <v>3148</v>
      </c>
      <c r="J1867" s="2" t="s">
        <v>3160</v>
      </c>
      <c r="K1867" s="2" t="s">
        <v>3163</v>
      </c>
      <c r="L1867" s="2">
        <v>2011</v>
      </c>
      <c r="M1867" s="2" t="s">
        <v>3048</v>
      </c>
      <c r="N1867" s="2" t="s">
        <v>3048</v>
      </c>
      <c r="O1867" s="19" t="str">
        <f t="shared" si="61"/>
        <v>200</v>
      </c>
      <c r="P1867">
        <f t="shared" si="60"/>
        <v>45721</v>
      </c>
    </row>
    <row r="1868" spans="1:16" ht="14.5" customHeight="1" x14ac:dyDescent="0.35">
      <c r="A1868" s="2" t="s">
        <v>1325</v>
      </c>
      <c r="B1868" s="2" t="s">
        <v>1325</v>
      </c>
      <c r="C1868" s="2" t="s">
        <v>1640</v>
      </c>
      <c r="D1868" s="2"/>
      <c r="E1868" s="2"/>
      <c r="F1868" s="3">
        <v>50630</v>
      </c>
      <c r="G1868" s="3">
        <v>100</v>
      </c>
      <c r="H1868" s="2" t="s">
        <v>3134</v>
      </c>
      <c r="I1868" s="2" t="s">
        <v>3148</v>
      </c>
      <c r="J1868" s="2" t="s">
        <v>3160</v>
      </c>
      <c r="K1868" s="2" t="s">
        <v>3163</v>
      </c>
      <c r="L1868" s="2">
        <v>2011</v>
      </c>
      <c r="M1868" s="2" t="s">
        <v>3073</v>
      </c>
      <c r="N1868" s="2" t="s">
        <v>3122</v>
      </c>
      <c r="O1868" s="19" t="str">
        <f t="shared" si="61"/>
        <v>600</v>
      </c>
      <c r="P1868">
        <f t="shared" si="60"/>
        <v>50630</v>
      </c>
    </row>
    <row r="1869" spans="1:16" ht="14.5" customHeight="1" x14ac:dyDescent="0.35">
      <c r="A1869" s="2" t="s">
        <v>845</v>
      </c>
      <c r="B1869" s="2" t="s">
        <v>845</v>
      </c>
      <c r="C1869" s="2" t="s">
        <v>1641</v>
      </c>
      <c r="D1869" s="2"/>
      <c r="E1869" s="2"/>
      <c r="F1869" s="3">
        <v>40778</v>
      </c>
      <c r="G1869" s="3">
        <v>100</v>
      </c>
      <c r="H1869" s="2" t="s">
        <v>3134</v>
      </c>
      <c r="I1869" s="2" t="s">
        <v>3148</v>
      </c>
      <c r="J1869" s="2" t="s">
        <v>3160</v>
      </c>
      <c r="K1869" s="2" t="s">
        <v>3163</v>
      </c>
      <c r="L1869" s="2">
        <v>2011</v>
      </c>
      <c r="M1869" s="2" t="s">
        <v>3050</v>
      </c>
      <c r="N1869" s="2" t="s">
        <v>3050</v>
      </c>
      <c r="O1869" s="19" t="str">
        <f t="shared" si="61"/>
        <v>200</v>
      </c>
      <c r="P1869">
        <f t="shared" si="60"/>
        <v>40778</v>
      </c>
    </row>
    <row r="1870" spans="1:16" ht="14.5" customHeight="1" x14ac:dyDescent="0.35">
      <c r="A1870" s="2" t="s">
        <v>859</v>
      </c>
      <c r="B1870" s="2" t="s">
        <v>859</v>
      </c>
      <c r="C1870" s="2" t="s">
        <v>1642</v>
      </c>
      <c r="D1870" s="2"/>
      <c r="E1870" s="2"/>
      <c r="F1870" s="3">
        <v>136423</v>
      </c>
      <c r="G1870" s="3">
        <v>100</v>
      </c>
      <c r="H1870" s="2" t="s">
        <v>3134</v>
      </c>
      <c r="I1870" s="2" t="s">
        <v>3148</v>
      </c>
      <c r="J1870" s="2" t="s">
        <v>3160</v>
      </c>
      <c r="K1870" s="2" t="s">
        <v>3163</v>
      </c>
      <c r="L1870" s="2">
        <v>2011</v>
      </c>
      <c r="M1870" s="2" t="s">
        <v>3071</v>
      </c>
      <c r="N1870" s="2" t="s">
        <v>3120</v>
      </c>
      <c r="O1870" s="19" t="str">
        <f t="shared" si="61"/>
        <v>600</v>
      </c>
      <c r="P1870">
        <f t="shared" si="60"/>
        <v>136423</v>
      </c>
    </row>
    <row r="1871" spans="1:16" ht="14.5" customHeight="1" x14ac:dyDescent="0.35">
      <c r="A1871" s="2" t="s">
        <v>1322</v>
      </c>
      <c r="B1871" s="2" t="s">
        <v>1322</v>
      </c>
      <c r="C1871" s="2" t="s">
        <v>1643</v>
      </c>
      <c r="D1871" s="2"/>
      <c r="E1871" s="2"/>
      <c r="F1871" s="3">
        <v>24767</v>
      </c>
      <c r="G1871" s="3">
        <v>100</v>
      </c>
      <c r="H1871" s="2" t="s">
        <v>3132</v>
      </c>
      <c r="I1871" s="2" t="s">
        <v>3146</v>
      </c>
      <c r="J1871" s="2" t="s">
        <v>3160</v>
      </c>
      <c r="K1871" s="2" t="s">
        <v>3163</v>
      </c>
      <c r="L1871" s="2">
        <v>2011</v>
      </c>
      <c r="M1871" s="2" t="s">
        <v>3050</v>
      </c>
      <c r="N1871" s="2" t="s">
        <v>3050</v>
      </c>
      <c r="O1871" s="19" t="str">
        <f t="shared" si="61"/>
        <v>200</v>
      </c>
      <c r="P1871">
        <f t="shared" si="60"/>
        <v>24767</v>
      </c>
    </row>
    <row r="1872" spans="1:16" ht="14.5" customHeight="1" x14ac:dyDescent="0.35">
      <c r="A1872" s="2" t="s">
        <v>861</v>
      </c>
      <c r="B1872" s="2" t="s">
        <v>861</v>
      </c>
      <c r="C1872" s="2" t="s">
        <v>1644</v>
      </c>
      <c r="D1872" s="2"/>
      <c r="E1872" s="2"/>
      <c r="F1872" s="3">
        <v>10319</v>
      </c>
      <c r="G1872" s="3">
        <v>100</v>
      </c>
      <c r="H1872" s="2" t="s">
        <v>3134</v>
      </c>
      <c r="I1872" s="2" t="s">
        <v>3148</v>
      </c>
      <c r="J1872" s="2" t="s">
        <v>3160</v>
      </c>
      <c r="K1872" s="2" t="s">
        <v>3163</v>
      </c>
      <c r="L1872" s="2">
        <v>2011</v>
      </c>
      <c r="M1872" s="2" t="s">
        <v>3071</v>
      </c>
      <c r="N1872" s="2" t="s">
        <v>3120</v>
      </c>
      <c r="O1872" s="19" t="str">
        <f t="shared" si="61"/>
        <v>600</v>
      </c>
      <c r="P1872">
        <f t="shared" ref="P1872:P1923" si="62">F1872*G1872/100</f>
        <v>10319</v>
      </c>
    </row>
    <row r="1873" spans="1:16" ht="14.5" customHeight="1" x14ac:dyDescent="0.35">
      <c r="A1873" s="2" t="s">
        <v>1645</v>
      </c>
      <c r="B1873" s="2" t="s">
        <v>1645</v>
      </c>
      <c r="C1873" s="2" t="s">
        <v>1646</v>
      </c>
      <c r="D1873" s="2"/>
      <c r="E1873" s="2"/>
      <c r="F1873" s="3">
        <v>938</v>
      </c>
      <c r="G1873" s="3">
        <v>100</v>
      </c>
      <c r="H1873" s="2" t="s">
        <v>3134</v>
      </c>
      <c r="I1873" s="2" t="s">
        <v>3148</v>
      </c>
      <c r="J1873" s="2" t="s">
        <v>3160</v>
      </c>
      <c r="K1873" s="2" t="s">
        <v>3163</v>
      </c>
      <c r="L1873" s="2">
        <v>2011</v>
      </c>
      <c r="M1873" s="2" t="s">
        <v>3048</v>
      </c>
      <c r="N1873" s="2" t="s">
        <v>3048</v>
      </c>
      <c r="O1873" s="19" t="str">
        <f t="shared" si="61"/>
        <v>200</v>
      </c>
      <c r="P1873">
        <f t="shared" si="62"/>
        <v>938</v>
      </c>
    </row>
    <row r="1874" spans="1:16" ht="14.5" customHeight="1" x14ac:dyDescent="0.35">
      <c r="A1874" s="2" t="s">
        <v>863</v>
      </c>
      <c r="B1874" s="2" t="s">
        <v>863</v>
      </c>
      <c r="C1874" s="2" t="s">
        <v>1647</v>
      </c>
      <c r="D1874" s="2"/>
      <c r="E1874" s="2"/>
      <c r="F1874" s="3">
        <v>673</v>
      </c>
      <c r="G1874" s="3">
        <v>100</v>
      </c>
      <c r="H1874" s="2" t="s">
        <v>3134</v>
      </c>
      <c r="I1874" s="2" t="s">
        <v>3148</v>
      </c>
      <c r="J1874" s="2" t="s">
        <v>3160</v>
      </c>
      <c r="K1874" s="2" t="s">
        <v>3163</v>
      </c>
      <c r="L1874" s="2">
        <v>2011</v>
      </c>
      <c r="M1874" s="2" t="s">
        <v>3071</v>
      </c>
      <c r="N1874" s="2" t="s">
        <v>3120</v>
      </c>
      <c r="O1874" s="19" t="str">
        <f t="shared" si="61"/>
        <v>600</v>
      </c>
      <c r="P1874">
        <f t="shared" si="62"/>
        <v>673</v>
      </c>
    </row>
    <row r="1875" spans="1:16" ht="14.5" customHeight="1" x14ac:dyDescent="0.35">
      <c r="A1875" s="2" t="s">
        <v>851</v>
      </c>
      <c r="B1875" s="2" t="s">
        <v>851</v>
      </c>
      <c r="C1875" s="2" t="s">
        <v>1648</v>
      </c>
      <c r="D1875" s="2"/>
      <c r="E1875" s="2"/>
      <c r="F1875" s="3">
        <v>34341</v>
      </c>
      <c r="G1875" s="3">
        <v>100</v>
      </c>
      <c r="H1875" s="2" t="s">
        <v>3134</v>
      </c>
      <c r="I1875" s="2" t="s">
        <v>3148</v>
      </c>
      <c r="J1875" s="2" t="s">
        <v>3160</v>
      </c>
      <c r="K1875" s="2" t="s">
        <v>3163</v>
      </c>
      <c r="L1875" s="2">
        <v>2011</v>
      </c>
      <c r="M1875" s="2" t="s">
        <v>3047</v>
      </c>
      <c r="N1875" s="2" t="s">
        <v>3047</v>
      </c>
      <c r="O1875" s="19" t="str">
        <f t="shared" si="61"/>
        <v>200</v>
      </c>
      <c r="P1875">
        <f t="shared" si="62"/>
        <v>34341</v>
      </c>
    </row>
    <row r="1876" spans="1:16" ht="14.5" customHeight="1" x14ac:dyDescent="0.35">
      <c r="A1876" s="2" t="s">
        <v>853</v>
      </c>
      <c r="B1876" s="2" t="s">
        <v>853</v>
      </c>
      <c r="C1876" s="2" t="s">
        <v>1649</v>
      </c>
      <c r="D1876" s="2"/>
      <c r="E1876" s="2"/>
      <c r="F1876" s="3">
        <v>7284</v>
      </c>
      <c r="G1876" s="3">
        <v>100</v>
      </c>
      <c r="H1876" s="2" t="s">
        <v>3134</v>
      </c>
      <c r="I1876" s="2" t="s">
        <v>3148</v>
      </c>
      <c r="J1876" s="2" t="s">
        <v>3160</v>
      </c>
      <c r="K1876" s="2" t="s">
        <v>3163</v>
      </c>
      <c r="L1876" s="2">
        <v>2011</v>
      </c>
      <c r="M1876" s="2" t="s">
        <v>3047</v>
      </c>
      <c r="N1876" s="2" t="s">
        <v>3047</v>
      </c>
      <c r="O1876" s="19" t="str">
        <f t="shared" si="61"/>
        <v>200</v>
      </c>
      <c r="P1876">
        <f t="shared" si="62"/>
        <v>7284</v>
      </c>
    </row>
    <row r="1877" spans="1:16" ht="14.5" customHeight="1" x14ac:dyDescent="0.35">
      <c r="A1877" s="2" t="s">
        <v>1323</v>
      </c>
      <c r="B1877" s="2" t="s">
        <v>1323</v>
      </c>
      <c r="C1877" s="2" t="s">
        <v>1650</v>
      </c>
      <c r="D1877" s="2"/>
      <c r="E1877" s="2"/>
      <c r="F1877" s="3">
        <v>33160</v>
      </c>
      <c r="G1877" s="3">
        <v>100</v>
      </c>
      <c r="H1877" s="2" t="s">
        <v>3134</v>
      </c>
      <c r="I1877" s="2" t="s">
        <v>3148</v>
      </c>
      <c r="J1877" s="2" t="s">
        <v>3160</v>
      </c>
      <c r="K1877" s="2" t="s">
        <v>3163</v>
      </c>
      <c r="L1877" s="2">
        <v>2011</v>
      </c>
      <c r="M1877" s="2" t="s">
        <v>3063</v>
      </c>
      <c r="N1877" s="2" t="s">
        <v>3113</v>
      </c>
      <c r="O1877" s="19" t="str">
        <f t="shared" si="61"/>
        <v>400</v>
      </c>
      <c r="P1877">
        <f t="shared" si="62"/>
        <v>33160</v>
      </c>
    </row>
    <row r="1878" spans="1:16" ht="14.5" customHeight="1" x14ac:dyDescent="0.35">
      <c r="A1878" s="2" t="s">
        <v>855</v>
      </c>
      <c r="B1878" s="2" t="s">
        <v>855</v>
      </c>
      <c r="C1878" s="2" t="s">
        <v>1651</v>
      </c>
      <c r="D1878" s="2"/>
      <c r="E1878" s="2"/>
      <c r="F1878" s="3">
        <v>2114</v>
      </c>
      <c r="G1878" s="3">
        <v>100</v>
      </c>
      <c r="H1878" s="2" t="s">
        <v>3134</v>
      </c>
      <c r="I1878" s="2" t="s">
        <v>3148</v>
      </c>
      <c r="J1878" s="2" t="s">
        <v>3160</v>
      </c>
      <c r="K1878" s="2" t="s">
        <v>3163</v>
      </c>
      <c r="L1878" s="2">
        <v>2011</v>
      </c>
      <c r="M1878" s="2" t="s">
        <v>3047</v>
      </c>
      <c r="N1878" s="2" t="s">
        <v>3047</v>
      </c>
      <c r="O1878" s="19" t="str">
        <f t="shared" si="61"/>
        <v>200</v>
      </c>
      <c r="P1878">
        <f t="shared" si="62"/>
        <v>2114</v>
      </c>
    </row>
    <row r="1879" spans="1:16" ht="14.5" customHeight="1" x14ac:dyDescent="0.35">
      <c r="A1879" s="2" t="s">
        <v>1924</v>
      </c>
      <c r="B1879" s="2" t="s">
        <v>1924</v>
      </c>
      <c r="C1879" s="2" t="s">
        <v>1925</v>
      </c>
      <c r="D1879" s="2"/>
      <c r="E1879" s="2"/>
      <c r="F1879" s="3">
        <v>10000</v>
      </c>
      <c r="G1879" s="3">
        <v>100</v>
      </c>
      <c r="H1879" s="2" t="s">
        <v>3134</v>
      </c>
      <c r="I1879" s="2" t="s">
        <v>3148</v>
      </c>
      <c r="J1879" s="2" t="s">
        <v>3160</v>
      </c>
      <c r="K1879" s="2" t="s">
        <v>3163</v>
      </c>
      <c r="L1879" s="2">
        <v>2011</v>
      </c>
      <c r="M1879" s="2" t="s">
        <v>3080</v>
      </c>
      <c r="N1879" s="2" t="s">
        <v>3080</v>
      </c>
      <c r="O1879" s="19" t="str">
        <f t="shared" si="61"/>
        <v>600</v>
      </c>
      <c r="P1879">
        <f t="shared" si="62"/>
        <v>10000</v>
      </c>
    </row>
    <row r="1880" spans="1:16" ht="14.5" customHeight="1" x14ac:dyDescent="0.35">
      <c r="A1880" s="2" t="s">
        <v>865</v>
      </c>
      <c r="B1880" s="2" t="s">
        <v>865</v>
      </c>
      <c r="C1880" s="2" t="s">
        <v>1652</v>
      </c>
      <c r="D1880" s="2"/>
      <c r="E1880" s="2"/>
      <c r="F1880" s="3">
        <v>2675</v>
      </c>
      <c r="G1880" s="3">
        <v>100</v>
      </c>
      <c r="H1880" s="2" t="s">
        <v>3134</v>
      </c>
      <c r="I1880" s="2" t="s">
        <v>3148</v>
      </c>
      <c r="J1880" s="2" t="s">
        <v>3160</v>
      </c>
      <c r="K1880" s="2" t="s">
        <v>3163</v>
      </c>
      <c r="L1880" s="2">
        <v>2011</v>
      </c>
      <c r="M1880" s="2" t="s">
        <v>3053</v>
      </c>
      <c r="N1880" s="2" t="s">
        <v>3103</v>
      </c>
      <c r="O1880" s="19" t="str">
        <f t="shared" si="61"/>
        <v>300</v>
      </c>
      <c r="P1880">
        <f t="shared" si="62"/>
        <v>2675</v>
      </c>
    </row>
    <row r="1881" spans="1:16" ht="14.5" customHeight="1" x14ac:dyDescent="0.35">
      <c r="A1881" s="2" t="s">
        <v>777</v>
      </c>
      <c r="B1881" s="2" t="s">
        <v>777</v>
      </c>
      <c r="C1881" s="2" t="s">
        <v>1653</v>
      </c>
      <c r="D1881" s="2"/>
      <c r="E1881" s="2"/>
      <c r="F1881" s="3">
        <v>25000</v>
      </c>
      <c r="G1881" s="3">
        <v>100</v>
      </c>
      <c r="H1881" s="2" t="s">
        <v>3134</v>
      </c>
      <c r="I1881" s="2" t="s">
        <v>3148</v>
      </c>
      <c r="J1881" s="2" t="s">
        <v>3160</v>
      </c>
      <c r="K1881" s="2" t="s">
        <v>3163</v>
      </c>
      <c r="L1881" s="2">
        <v>2011</v>
      </c>
      <c r="M1881" s="2" t="s">
        <v>3053</v>
      </c>
      <c r="N1881" s="2" t="s">
        <v>3103</v>
      </c>
      <c r="O1881" s="19" t="str">
        <f t="shared" si="61"/>
        <v>300</v>
      </c>
      <c r="P1881">
        <f t="shared" si="62"/>
        <v>25000</v>
      </c>
    </row>
    <row r="1882" spans="1:16" ht="14.5" customHeight="1" x14ac:dyDescent="0.35">
      <c r="A1882" s="2" t="s">
        <v>869</v>
      </c>
      <c r="B1882" s="2" t="s">
        <v>869</v>
      </c>
      <c r="C1882" s="2" t="s">
        <v>1654</v>
      </c>
      <c r="D1882" s="2"/>
      <c r="E1882" s="2"/>
      <c r="F1882" s="3">
        <v>3479.9</v>
      </c>
      <c r="G1882" s="3">
        <v>100</v>
      </c>
      <c r="H1882" s="2" t="s">
        <v>3137</v>
      </c>
      <c r="I1882" s="2" t="s">
        <v>3151</v>
      </c>
      <c r="J1882" s="2" t="s">
        <v>3160</v>
      </c>
      <c r="K1882" s="2" t="s">
        <v>3163</v>
      </c>
      <c r="L1882" s="2">
        <v>2011</v>
      </c>
      <c r="M1882" s="2" t="s">
        <v>3054</v>
      </c>
      <c r="N1882" s="2" t="s">
        <v>3104</v>
      </c>
      <c r="O1882" s="19" t="str">
        <f t="shared" si="61"/>
        <v>300</v>
      </c>
      <c r="P1882">
        <f t="shared" si="62"/>
        <v>3479.9</v>
      </c>
    </row>
    <row r="1883" spans="1:16" ht="14.5" customHeight="1" x14ac:dyDescent="0.35">
      <c r="A1883" s="2" t="s">
        <v>871</v>
      </c>
      <c r="B1883" s="2" t="s">
        <v>871</v>
      </c>
      <c r="C1883" s="2" t="s">
        <v>1655</v>
      </c>
      <c r="D1883" s="2"/>
      <c r="E1883" s="2"/>
      <c r="F1883" s="3">
        <v>441</v>
      </c>
      <c r="G1883" s="3">
        <v>100</v>
      </c>
      <c r="H1883" s="2" t="s">
        <v>3137</v>
      </c>
      <c r="I1883" s="2" t="s">
        <v>3151</v>
      </c>
      <c r="J1883" s="2" t="s">
        <v>3160</v>
      </c>
      <c r="K1883" s="2" t="s">
        <v>3163</v>
      </c>
      <c r="L1883" s="2">
        <v>2011</v>
      </c>
      <c r="M1883" s="2" t="s">
        <v>3053</v>
      </c>
      <c r="N1883" s="2" t="s">
        <v>3103</v>
      </c>
      <c r="O1883" s="19" t="str">
        <f t="shared" si="61"/>
        <v>300</v>
      </c>
      <c r="P1883">
        <f t="shared" si="62"/>
        <v>441</v>
      </c>
    </row>
    <row r="1884" spans="1:16" ht="14.5" customHeight="1" x14ac:dyDescent="0.35">
      <c r="A1884" s="2" t="s">
        <v>873</v>
      </c>
      <c r="B1884" s="2" t="s">
        <v>873</v>
      </c>
      <c r="C1884" s="2" t="s">
        <v>1656</v>
      </c>
      <c r="D1884" s="2"/>
      <c r="E1884" s="2"/>
      <c r="F1884" s="3">
        <v>1637</v>
      </c>
      <c r="G1884" s="3">
        <v>100</v>
      </c>
      <c r="H1884" s="2" t="s">
        <v>3137</v>
      </c>
      <c r="I1884" s="2" t="s">
        <v>3151</v>
      </c>
      <c r="J1884" s="2" t="s">
        <v>3160</v>
      </c>
      <c r="K1884" s="2" t="s">
        <v>3163</v>
      </c>
      <c r="L1884" s="2">
        <v>2011</v>
      </c>
      <c r="M1884" s="2" t="s">
        <v>3059</v>
      </c>
      <c r="N1884" s="2" t="s">
        <v>3109</v>
      </c>
      <c r="O1884" s="19" t="str">
        <f t="shared" si="61"/>
        <v>400</v>
      </c>
      <c r="P1884">
        <f t="shared" si="62"/>
        <v>1637</v>
      </c>
    </row>
    <row r="1885" spans="1:16" ht="14.5" customHeight="1" x14ac:dyDescent="0.35">
      <c r="A1885" s="2" t="s">
        <v>882</v>
      </c>
      <c r="B1885" s="2" t="s">
        <v>882</v>
      </c>
      <c r="C1885" s="2" t="s">
        <v>1657</v>
      </c>
      <c r="D1885" s="2"/>
      <c r="E1885" s="2"/>
      <c r="F1885" s="3">
        <v>1060</v>
      </c>
      <c r="G1885" s="3">
        <v>100</v>
      </c>
      <c r="H1885" s="2" t="s">
        <v>3140</v>
      </c>
      <c r="I1885" s="2" t="s">
        <v>3154</v>
      </c>
      <c r="J1885" s="2" t="s">
        <v>3160</v>
      </c>
      <c r="K1885" s="2" t="s">
        <v>3163</v>
      </c>
      <c r="L1885" s="2">
        <v>2011</v>
      </c>
      <c r="M1885" s="2" t="s">
        <v>3024</v>
      </c>
      <c r="N1885" s="2" t="s">
        <v>3081</v>
      </c>
      <c r="O1885" s="19" t="str">
        <f t="shared" si="61"/>
        <v>100</v>
      </c>
      <c r="P1885">
        <f t="shared" si="62"/>
        <v>1060</v>
      </c>
    </row>
    <row r="1886" spans="1:16" ht="14.5" customHeight="1" x14ac:dyDescent="0.35">
      <c r="A1886" s="2" t="s">
        <v>877</v>
      </c>
      <c r="B1886" s="2" t="s">
        <v>877</v>
      </c>
      <c r="C1886" s="2" t="s">
        <v>1658</v>
      </c>
      <c r="D1886" s="2"/>
      <c r="E1886" s="2"/>
      <c r="F1886" s="3">
        <v>682980.36035328812</v>
      </c>
      <c r="G1886" s="3">
        <v>25.513337487664568</v>
      </c>
      <c r="H1886" s="2" t="s">
        <v>3140</v>
      </c>
      <c r="I1886" s="2" t="s">
        <v>3154</v>
      </c>
      <c r="J1886" s="2" t="s">
        <v>3160</v>
      </c>
      <c r="K1886" s="2" t="s">
        <v>3163</v>
      </c>
      <c r="L1886" s="2">
        <v>2011</v>
      </c>
      <c r="M1886" s="2" t="s">
        <v>3024</v>
      </c>
      <c r="N1886" s="2" t="s">
        <v>3081</v>
      </c>
      <c r="O1886" s="19" t="str">
        <f t="shared" si="61"/>
        <v>100</v>
      </c>
      <c r="P1886">
        <f t="shared" si="62"/>
        <v>174251.08431140202</v>
      </c>
    </row>
    <row r="1887" spans="1:16" ht="14.5" customHeight="1" x14ac:dyDescent="0.35">
      <c r="A1887" s="2" t="s">
        <v>892</v>
      </c>
      <c r="B1887" s="2" t="s">
        <v>892</v>
      </c>
      <c r="C1887" s="2" t="s">
        <v>1659</v>
      </c>
      <c r="D1887" s="2"/>
      <c r="E1887" s="2"/>
      <c r="F1887" s="3">
        <v>6344</v>
      </c>
      <c r="G1887" s="3">
        <v>25</v>
      </c>
      <c r="H1887" s="2" t="s">
        <v>3140</v>
      </c>
      <c r="I1887" s="2" t="s">
        <v>3154</v>
      </c>
      <c r="J1887" s="2" t="s">
        <v>3160</v>
      </c>
      <c r="K1887" s="2" t="s">
        <v>3163</v>
      </c>
      <c r="L1887" s="2">
        <v>2011</v>
      </c>
      <c r="M1887" s="2" t="s">
        <v>3024</v>
      </c>
      <c r="N1887" s="2" t="s">
        <v>3081</v>
      </c>
      <c r="O1887" s="19" t="str">
        <f t="shared" si="61"/>
        <v>100</v>
      </c>
      <c r="P1887">
        <f t="shared" si="62"/>
        <v>1586</v>
      </c>
    </row>
    <row r="1888" spans="1:16" ht="14.5" customHeight="1" x14ac:dyDescent="0.35">
      <c r="A1888" s="2" t="s">
        <v>1515</v>
      </c>
      <c r="B1888" s="2" t="s">
        <v>1515</v>
      </c>
      <c r="C1888" s="2" t="s">
        <v>1516</v>
      </c>
      <c r="D1888" s="2"/>
      <c r="E1888" s="2"/>
      <c r="F1888" s="3">
        <v>2180.9500000000003</v>
      </c>
      <c r="G1888" s="3">
        <v>100</v>
      </c>
      <c r="H1888" s="2" t="s">
        <v>3139</v>
      </c>
      <c r="I1888" s="2" t="s">
        <v>3153</v>
      </c>
      <c r="J1888" s="2" t="s">
        <v>3160</v>
      </c>
      <c r="K1888" s="2" t="s">
        <v>3163</v>
      </c>
      <c r="L1888" s="2">
        <v>2011</v>
      </c>
      <c r="M1888" s="2" t="s">
        <v>3053</v>
      </c>
      <c r="N1888" s="2" t="s">
        <v>3103</v>
      </c>
      <c r="O1888" s="19" t="str">
        <f t="shared" si="61"/>
        <v>300</v>
      </c>
      <c r="P1888">
        <f t="shared" si="62"/>
        <v>2180.9500000000003</v>
      </c>
    </row>
    <row r="1889" spans="1:16" ht="14.5" customHeight="1" x14ac:dyDescent="0.35">
      <c r="A1889" s="2" t="s">
        <v>894</v>
      </c>
      <c r="B1889" s="2" t="s">
        <v>894</v>
      </c>
      <c r="C1889" s="2" t="s">
        <v>1660</v>
      </c>
      <c r="D1889" s="2"/>
      <c r="E1889" s="2"/>
      <c r="F1889" s="3">
        <v>8401</v>
      </c>
      <c r="G1889" s="3">
        <v>100</v>
      </c>
      <c r="H1889" s="2" t="s">
        <v>3140</v>
      </c>
      <c r="I1889" s="2" t="s">
        <v>3154</v>
      </c>
      <c r="J1889" s="2" t="s">
        <v>3160</v>
      </c>
      <c r="K1889" s="2" t="s">
        <v>3163</v>
      </c>
      <c r="L1889" s="2">
        <v>2011</v>
      </c>
      <c r="M1889" s="2" t="s">
        <v>3024</v>
      </c>
      <c r="N1889" s="2" t="s">
        <v>3081</v>
      </c>
      <c r="O1889" s="19" t="str">
        <f t="shared" si="61"/>
        <v>100</v>
      </c>
      <c r="P1889">
        <f t="shared" si="62"/>
        <v>8401</v>
      </c>
    </row>
    <row r="1890" spans="1:16" ht="14.5" customHeight="1" x14ac:dyDescent="0.35">
      <c r="A1890" s="2" t="s">
        <v>879</v>
      </c>
      <c r="B1890" s="2" t="s">
        <v>879</v>
      </c>
      <c r="C1890" s="2" t="s">
        <v>1661</v>
      </c>
      <c r="D1890" s="2"/>
      <c r="E1890" s="2"/>
      <c r="F1890" s="3">
        <v>531</v>
      </c>
      <c r="G1890" s="3">
        <v>25</v>
      </c>
      <c r="H1890" s="2" t="s">
        <v>3140</v>
      </c>
      <c r="I1890" s="2" t="s">
        <v>3154</v>
      </c>
      <c r="J1890" s="2" t="s">
        <v>3160</v>
      </c>
      <c r="K1890" s="2" t="s">
        <v>3163</v>
      </c>
      <c r="L1890" s="2">
        <v>2011</v>
      </c>
      <c r="M1890" s="2" t="s">
        <v>3024</v>
      </c>
      <c r="N1890" s="2" t="s">
        <v>3081</v>
      </c>
      <c r="O1890" s="19" t="str">
        <f t="shared" si="61"/>
        <v>100</v>
      </c>
      <c r="P1890">
        <f t="shared" si="62"/>
        <v>132.75</v>
      </c>
    </row>
    <row r="1891" spans="1:16" ht="14.5" customHeight="1" x14ac:dyDescent="0.35">
      <c r="A1891" s="2" t="s">
        <v>1662</v>
      </c>
      <c r="B1891" s="2" t="s">
        <v>1662</v>
      </c>
      <c r="C1891" s="2" t="s">
        <v>1663</v>
      </c>
      <c r="D1891" s="2"/>
      <c r="E1891" s="2"/>
      <c r="F1891" s="3">
        <v>8488</v>
      </c>
      <c r="G1891" s="3">
        <v>25</v>
      </c>
      <c r="H1891" s="2" t="s">
        <v>3140</v>
      </c>
      <c r="I1891" s="2" t="s">
        <v>3154</v>
      </c>
      <c r="J1891" s="2" t="s">
        <v>3160</v>
      </c>
      <c r="K1891" s="2" t="s">
        <v>3163</v>
      </c>
      <c r="L1891" s="2">
        <v>2011</v>
      </c>
      <c r="M1891" s="2" t="s">
        <v>3037</v>
      </c>
      <c r="N1891" s="2" t="s">
        <v>3091</v>
      </c>
      <c r="O1891" s="19" t="str">
        <f t="shared" si="61"/>
        <v>100</v>
      </c>
      <c r="P1891">
        <f t="shared" si="62"/>
        <v>2122</v>
      </c>
    </row>
    <row r="1892" spans="1:16" ht="14.5" customHeight="1" x14ac:dyDescent="0.35">
      <c r="A1892" s="2" t="s">
        <v>1309</v>
      </c>
      <c r="B1892" s="2" t="s">
        <v>1309</v>
      </c>
      <c r="C1892" s="2" t="s">
        <v>1664</v>
      </c>
      <c r="D1892" s="2"/>
      <c r="E1892" s="2"/>
      <c r="F1892" s="3">
        <v>2119</v>
      </c>
      <c r="G1892" s="3">
        <v>25</v>
      </c>
      <c r="H1892" s="2" t="s">
        <v>3140</v>
      </c>
      <c r="I1892" s="2" t="s">
        <v>3154</v>
      </c>
      <c r="J1892" s="2" t="s">
        <v>3160</v>
      </c>
      <c r="K1892" s="2" t="s">
        <v>3163</v>
      </c>
      <c r="L1892" s="2">
        <v>2011</v>
      </c>
      <c r="M1892" s="2" t="s">
        <v>3027</v>
      </c>
      <c r="N1892" s="2" t="s">
        <v>3027</v>
      </c>
      <c r="O1892" s="19" t="str">
        <f t="shared" si="61"/>
        <v>100</v>
      </c>
      <c r="P1892">
        <f t="shared" si="62"/>
        <v>529.75</v>
      </c>
    </row>
    <row r="1893" spans="1:16" ht="14.5" customHeight="1" x14ac:dyDescent="0.35">
      <c r="A1893" s="2" t="s">
        <v>1665</v>
      </c>
      <c r="B1893" s="2" t="s">
        <v>1665</v>
      </c>
      <c r="C1893" s="2" t="s">
        <v>1666</v>
      </c>
      <c r="D1893" s="2"/>
      <c r="E1893" s="2"/>
      <c r="F1893" s="3">
        <v>171</v>
      </c>
      <c r="G1893" s="3">
        <v>25</v>
      </c>
      <c r="H1893" s="2" t="s">
        <v>3140</v>
      </c>
      <c r="I1893" s="2" t="s">
        <v>3154</v>
      </c>
      <c r="J1893" s="2" t="s">
        <v>3160</v>
      </c>
      <c r="K1893" s="2" t="s">
        <v>3163</v>
      </c>
      <c r="L1893" s="2">
        <v>2011</v>
      </c>
      <c r="M1893" s="2" t="s">
        <v>3033</v>
      </c>
      <c r="N1893" s="2" t="s">
        <v>3088</v>
      </c>
      <c r="O1893" s="19" t="str">
        <f t="shared" si="61"/>
        <v>100</v>
      </c>
      <c r="P1893">
        <f t="shared" si="62"/>
        <v>42.75</v>
      </c>
    </row>
    <row r="1894" spans="1:16" ht="14.5" customHeight="1" x14ac:dyDescent="0.35">
      <c r="A1894" s="2" t="s">
        <v>896</v>
      </c>
      <c r="B1894" s="2" t="s">
        <v>896</v>
      </c>
      <c r="C1894" s="2" t="s">
        <v>1667</v>
      </c>
      <c r="D1894" s="2"/>
      <c r="E1894" s="2"/>
      <c r="F1894" s="3">
        <v>1898</v>
      </c>
      <c r="G1894" s="3">
        <v>25</v>
      </c>
      <c r="H1894" s="2" t="s">
        <v>3140</v>
      </c>
      <c r="I1894" s="2" t="s">
        <v>3154</v>
      </c>
      <c r="J1894" s="2" t="s">
        <v>3160</v>
      </c>
      <c r="K1894" s="2" t="s">
        <v>3163</v>
      </c>
      <c r="L1894" s="2">
        <v>2011</v>
      </c>
      <c r="M1894" s="2" t="s">
        <v>3027</v>
      </c>
      <c r="N1894" s="2" t="s">
        <v>3027</v>
      </c>
      <c r="O1894" s="19" t="str">
        <f t="shared" si="61"/>
        <v>100</v>
      </c>
      <c r="P1894">
        <f t="shared" si="62"/>
        <v>474.5</v>
      </c>
    </row>
    <row r="1895" spans="1:16" ht="14.5" customHeight="1" x14ac:dyDescent="0.35">
      <c r="A1895" s="2" t="s">
        <v>1310</v>
      </c>
      <c r="B1895" s="2" t="s">
        <v>1310</v>
      </c>
      <c r="C1895" s="2" t="s">
        <v>1668</v>
      </c>
      <c r="D1895" s="2"/>
      <c r="E1895" s="2"/>
      <c r="F1895" s="3">
        <v>24545</v>
      </c>
      <c r="G1895" s="3">
        <v>25</v>
      </c>
      <c r="H1895" s="2" t="s">
        <v>3140</v>
      </c>
      <c r="I1895" s="2" t="s">
        <v>3154</v>
      </c>
      <c r="J1895" s="2" t="s">
        <v>3160</v>
      </c>
      <c r="K1895" s="2" t="s">
        <v>3163</v>
      </c>
      <c r="L1895" s="2">
        <v>2011</v>
      </c>
      <c r="M1895" s="2" t="s">
        <v>3038</v>
      </c>
      <c r="N1895" s="2" t="s">
        <v>3092</v>
      </c>
      <c r="O1895" s="19" t="str">
        <f t="shared" si="61"/>
        <v>100</v>
      </c>
      <c r="P1895">
        <f t="shared" si="62"/>
        <v>6136.25</v>
      </c>
    </row>
    <row r="1896" spans="1:16" ht="14.5" customHeight="1" x14ac:dyDescent="0.35">
      <c r="A1896" s="2" t="s">
        <v>1311</v>
      </c>
      <c r="B1896" s="2" t="s">
        <v>1311</v>
      </c>
      <c r="C1896" s="2" t="s">
        <v>1669</v>
      </c>
      <c r="D1896" s="2"/>
      <c r="E1896" s="2"/>
      <c r="F1896" s="3">
        <v>105092</v>
      </c>
      <c r="G1896" s="3">
        <v>100</v>
      </c>
      <c r="H1896" s="2" t="s">
        <v>3141</v>
      </c>
      <c r="I1896" s="2" t="s">
        <v>3155</v>
      </c>
      <c r="J1896" s="2" t="s">
        <v>3160</v>
      </c>
      <c r="K1896" s="2" t="s">
        <v>3163</v>
      </c>
      <c r="L1896" s="2">
        <v>2011</v>
      </c>
      <c r="M1896" s="2" t="s">
        <v>3035</v>
      </c>
      <c r="N1896" s="2" t="s">
        <v>3089</v>
      </c>
      <c r="O1896" s="19" t="str">
        <f t="shared" si="61"/>
        <v>100</v>
      </c>
      <c r="P1896">
        <f t="shared" si="62"/>
        <v>105092</v>
      </c>
    </row>
    <row r="1897" spans="1:16" ht="14.5" customHeight="1" x14ac:dyDescent="0.35">
      <c r="A1897" s="2" t="s">
        <v>910</v>
      </c>
      <c r="B1897" s="2" t="s">
        <v>910</v>
      </c>
      <c r="C1897" s="2" t="s">
        <v>1670</v>
      </c>
      <c r="D1897" s="2"/>
      <c r="E1897" s="2"/>
      <c r="F1897" s="3">
        <v>26921</v>
      </c>
      <c r="G1897" s="3">
        <v>25</v>
      </c>
      <c r="H1897" s="2" t="s">
        <v>3140</v>
      </c>
      <c r="I1897" s="2" t="s">
        <v>3154</v>
      </c>
      <c r="J1897" s="2" t="s">
        <v>3160</v>
      </c>
      <c r="K1897" s="2" t="s">
        <v>3163</v>
      </c>
      <c r="L1897" s="2">
        <v>2011</v>
      </c>
      <c r="M1897" s="2" t="s">
        <v>3039</v>
      </c>
      <c r="N1897" s="2" t="s">
        <v>3093</v>
      </c>
      <c r="O1897" s="19" t="str">
        <f t="shared" si="61"/>
        <v>100</v>
      </c>
      <c r="P1897">
        <f t="shared" si="62"/>
        <v>6730.25</v>
      </c>
    </row>
    <row r="1898" spans="1:16" ht="14.5" customHeight="1" x14ac:dyDescent="0.35">
      <c r="A1898" s="2" t="s">
        <v>1589</v>
      </c>
      <c r="B1898" s="2" t="s">
        <v>1589</v>
      </c>
      <c r="C1898" s="2" t="s">
        <v>1672</v>
      </c>
      <c r="D1898" s="2"/>
      <c r="E1898" s="2"/>
      <c r="F1898" s="3">
        <v>521</v>
      </c>
      <c r="G1898" s="3">
        <v>25</v>
      </c>
      <c r="H1898" s="2" t="s">
        <v>3140</v>
      </c>
      <c r="I1898" s="2" t="s">
        <v>3154</v>
      </c>
      <c r="J1898" s="2" t="s">
        <v>3160</v>
      </c>
      <c r="K1898" s="2" t="s">
        <v>3163</v>
      </c>
      <c r="L1898" s="2">
        <v>2011</v>
      </c>
      <c r="M1898" s="2" t="s">
        <v>3034</v>
      </c>
      <c r="N1898" s="2" t="s">
        <v>3034</v>
      </c>
      <c r="O1898" s="19" t="str">
        <f t="shared" si="61"/>
        <v>100</v>
      </c>
      <c r="P1898">
        <f t="shared" si="62"/>
        <v>130.25</v>
      </c>
    </row>
    <row r="1899" spans="1:16" ht="14.5" customHeight="1" x14ac:dyDescent="0.35">
      <c r="A1899" s="2" t="s">
        <v>1312</v>
      </c>
      <c r="B1899" s="2" t="s">
        <v>1312</v>
      </c>
      <c r="C1899" s="2" t="s">
        <v>1673</v>
      </c>
      <c r="D1899" s="2"/>
      <c r="E1899" s="2"/>
      <c r="F1899" s="3">
        <v>419</v>
      </c>
      <c r="G1899" s="3">
        <v>25</v>
      </c>
      <c r="H1899" s="2" t="s">
        <v>3140</v>
      </c>
      <c r="I1899" s="2" t="s">
        <v>3154</v>
      </c>
      <c r="J1899" s="2" t="s">
        <v>3160</v>
      </c>
      <c r="K1899" s="2" t="s">
        <v>3163</v>
      </c>
      <c r="L1899" s="2">
        <v>2011</v>
      </c>
      <c r="M1899" s="2" t="s">
        <v>3024</v>
      </c>
      <c r="N1899" s="2" t="s">
        <v>3081</v>
      </c>
      <c r="O1899" s="19" t="str">
        <f t="shared" si="61"/>
        <v>100</v>
      </c>
      <c r="P1899">
        <f t="shared" si="62"/>
        <v>104.75</v>
      </c>
    </row>
    <row r="1900" spans="1:16" ht="14.5" customHeight="1" x14ac:dyDescent="0.35">
      <c r="A1900" s="2" t="s">
        <v>1314</v>
      </c>
      <c r="B1900" s="2" t="s">
        <v>1314</v>
      </c>
      <c r="C1900" s="2" t="s">
        <v>1674</v>
      </c>
      <c r="D1900" s="2"/>
      <c r="E1900" s="2"/>
      <c r="F1900" s="3">
        <v>112</v>
      </c>
      <c r="G1900" s="3">
        <v>25</v>
      </c>
      <c r="H1900" s="2" t="s">
        <v>3140</v>
      </c>
      <c r="I1900" s="2" t="s">
        <v>3154</v>
      </c>
      <c r="J1900" s="2" t="s">
        <v>3160</v>
      </c>
      <c r="K1900" s="2" t="s">
        <v>3163</v>
      </c>
      <c r="L1900" s="2">
        <v>2011</v>
      </c>
      <c r="M1900" s="2" t="s">
        <v>3030</v>
      </c>
      <c r="N1900" s="2" t="s">
        <v>3085</v>
      </c>
      <c r="O1900" s="19" t="str">
        <f t="shared" si="61"/>
        <v>100</v>
      </c>
      <c r="P1900">
        <f t="shared" si="62"/>
        <v>28</v>
      </c>
    </row>
    <row r="1901" spans="1:16" ht="14.5" customHeight="1" x14ac:dyDescent="0.35">
      <c r="A1901" s="2" t="s">
        <v>1675</v>
      </c>
      <c r="B1901" s="2" t="s">
        <v>1675</v>
      </c>
      <c r="C1901" s="2" t="s">
        <v>1676</v>
      </c>
      <c r="D1901" s="2"/>
      <c r="E1901" s="2"/>
      <c r="F1901" s="3">
        <v>10364</v>
      </c>
      <c r="G1901" s="3">
        <v>25</v>
      </c>
      <c r="H1901" s="2" t="s">
        <v>3140</v>
      </c>
      <c r="I1901" s="2" t="s">
        <v>3154</v>
      </c>
      <c r="J1901" s="2" t="s">
        <v>3160</v>
      </c>
      <c r="K1901" s="2" t="s">
        <v>3163</v>
      </c>
      <c r="L1901" s="2">
        <v>2011</v>
      </c>
      <c r="M1901" s="2" t="s">
        <v>3028</v>
      </c>
      <c r="N1901" s="2" t="s">
        <v>3028</v>
      </c>
      <c r="O1901" s="19" t="str">
        <f t="shared" si="61"/>
        <v>100</v>
      </c>
      <c r="P1901">
        <f t="shared" si="62"/>
        <v>2591</v>
      </c>
    </row>
    <row r="1902" spans="1:16" ht="14.5" customHeight="1" x14ac:dyDescent="0.35">
      <c r="A1902" s="2" t="s">
        <v>1677</v>
      </c>
      <c r="B1902" s="2" t="s">
        <v>1677</v>
      </c>
      <c r="C1902" s="2" t="s">
        <v>1678</v>
      </c>
      <c r="D1902" s="2"/>
      <c r="E1902" s="2"/>
      <c r="F1902" s="3">
        <v>1901</v>
      </c>
      <c r="G1902" s="3">
        <v>25</v>
      </c>
      <c r="H1902" s="2" t="s">
        <v>3140</v>
      </c>
      <c r="I1902" s="2" t="s">
        <v>3154</v>
      </c>
      <c r="J1902" s="2" t="s">
        <v>3160</v>
      </c>
      <c r="K1902" s="2" t="s">
        <v>3163</v>
      </c>
      <c r="L1902" s="2">
        <v>2011</v>
      </c>
      <c r="M1902" s="2" t="s">
        <v>3034</v>
      </c>
      <c r="N1902" s="2" t="s">
        <v>3034</v>
      </c>
      <c r="O1902" s="19" t="str">
        <f t="shared" si="61"/>
        <v>100</v>
      </c>
      <c r="P1902">
        <f t="shared" si="62"/>
        <v>475.25</v>
      </c>
    </row>
    <row r="1903" spans="1:16" ht="14.5" customHeight="1" x14ac:dyDescent="0.35">
      <c r="A1903" s="2" t="s">
        <v>912</v>
      </c>
      <c r="B1903" s="2" t="s">
        <v>912</v>
      </c>
      <c r="C1903" s="2" t="s">
        <v>1679</v>
      </c>
      <c r="D1903" s="2"/>
      <c r="E1903" s="2"/>
      <c r="F1903" s="3">
        <v>636</v>
      </c>
      <c r="G1903" s="3">
        <v>25</v>
      </c>
      <c r="H1903" s="2" t="s">
        <v>3140</v>
      </c>
      <c r="I1903" s="2" t="s">
        <v>3154</v>
      </c>
      <c r="J1903" s="2" t="s">
        <v>3160</v>
      </c>
      <c r="K1903" s="2" t="s">
        <v>3163</v>
      </c>
      <c r="L1903" s="2">
        <v>2011</v>
      </c>
      <c r="M1903" s="2" t="s">
        <v>3028</v>
      </c>
      <c r="N1903" s="2" t="s">
        <v>3028</v>
      </c>
      <c r="O1903" s="19" t="str">
        <f t="shared" si="61"/>
        <v>100</v>
      </c>
      <c r="P1903">
        <f t="shared" si="62"/>
        <v>159</v>
      </c>
    </row>
    <row r="1904" spans="1:16" ht="14.5" customHeight="1" x14ac:dyDescent="0.35">
      <c r="A1904" s="2" t="s">
        <v>1662</v>
      </c>
      <c r="B1904" s="2" t="s">
        <v>1662</v>
      </c>
      <c r="C1904" s="2" t="s">
        <v>1680</v>
      </c>
      <c r="D1904" s="2"/>
      <c r="E1904" s="2"/>
      <c r="F1904" s="3">
        <v>7521</v>
      </c>
      <c r="G1904" s="3">
        <v>25</v>
      </c>
      <c r="H1904" s="2" t="s">
        <v>3140</v>
      </c>
      <c r="I1904" s="2" t="s">
        <v>3154</v>
      </c>
      <c r="J1904" s="2" t="s">
        <v>3160</v>
      </c>
      <c r="K1904" s="2" t="s">
        <v>3163</v>
      </c>
      <c r="L1904" s="2">
        <v>2011</v>
      </c>
      <c r="M1904" s="2" t="s">
        <v>3037</v>
      </c>
      <c r="N1904" s="2" t="s">
        <v>3091</v>
      </c>
      <c r="O1904" s="19" t="str">
        <f t="shared" si="61"/>
        <v>100</v>
      </c>
      <c r="P1904">
        <f t="shared" si="62"/>
        <v>1880.25</v>
      </c>
    </row>
    <row r="1905" spans="1:16" ht="14.5" customHeight="1" x14ac:dyDescent="0.35">
      <c r="A1905" s="2" t="s">
        <v>918</v>
      </c>
      <c r="B1905" s="2" t="s">
        <v>918</v>
      </c>
      <c r="C1905" s="2" t="s">
        <v>1681</v>
      </c>
      <c r="D1905" s="2"/>
      <c r="E1905" s="2"/>
      <c r="F1905" s="3">
        <v>125</v>
      </c>
      <c r="G1905" s="3">
        <v>100</v>
      </c>
      <c r="H1905" s="2" t="s">
        <v>3139</v>
      </c>
      <c r="I1905" s="2" t="s">
        <v>3153</v>
      </c>
      <c r="J1905" s="2" t="s">
        <v>3160</v>
      </c>
      <c r="K1905" s="2" t="s">
        <v>3163</v>
      </c>
      <c r="L1905" s="2">
        <v>2011</v>
      </c>
      <c r="M1905" s="2" t="s">
        <v>3054</v>
      </c>
      <c r="N1905" s="2" t="s">
        <v>3104</v>
      </c>
      <c r="O1905" s="19" t="str">
        <f t="shared" si="61"/>
        <v>300</v>
      </c>
      <c r="P1905">
        <f t="shared" si="62"/>
        <v>125</v>
      </c>
    </row>
    <row r="1906" spans="1:16" ht="14.5" customHeight="1" x14ac:dyDescent="0.35">
      <c r="A1906" s="2" t="s">
        <v>922</v>
      </c>
      <c r="B1906" s="2" t="s">
        <v>922</v>
      </c>
      <c r="C1906" s="2" t="s">
        <v>1682</v>
      </c>
      <c r="D1906" s="2"/>
      <c r="E1906" s="2"/>
      <c r="F1906" s="3">
        <v>326</v>
      </c>
      <c r="G1906" s="3">
        <v>100</v>
      </c>
      <c r="H1906" s="2" t="s">
        <v>3135</v>
      </c>
      <c r="I1906" s="2" t="s">
        <v>3149</v>
      </c>
      <c r="J1906" s="2" t="s">
        <v>3160</v>
      </c>
      <c r="K1906" s="2" t="s">
        <v>3163</v>
      </c>
      <c r="L1906" s="2">
        <v>2011</v>
      </c>
      <c r="M1906" s="2" t="s">
        <v>3053</v>
      </c>
      <c r="N1906" s="2" t="s">
        <v>3103</v>
      </c>
      <c r="O1906" s="19" t="str">
        <f t="shared" si="61"/>
        <v>300</v>
      </c>
      <c r="P1906">
        <f t="shared" si="62"/>
        <v>326</v>
      </c>
    </row>
    <row r="1907" spans="1:16" ht="14.5" customHeight="1" x14ac:dyDescent="0.35">
      <c r="A1907" s="2" t="s">
        <v>936</v>
      </c>
      <c r="B1907" s="2" t="s">
        <v>936</v>
      </c>
      <c r="C1907" s="2" t="s">
        <v>1683</v>
      </c>
      <c r="D1907" s="2"/>
      <c r="E1907" s="2"/>
      <c r="F1907" s="3">
        <v>507.01295905091246</v>
      </c>
      <c r="G1907" s="3">
        <v>17.972394445268222</v>
      </c>
      <c r="H1907" s="2" t="s">
        <v>3139</v>
      </c>
      <c r="I1907" s="2" t="s">
        <v>3153</v>
      </c>
      <c r="J1907" s="2" t="s">
        <v>3160</v>
      </c>
      <c r="K1907" s="2" t="s">
        <v>3163</v>
      </c>
      <c r="L1907" s="2">
        <v>2011</v>
      </c>
      <c r="M1907" s="2" t="s">
        <v>3057</v>
      </c>
      <c r="N1907" s="2" t="s">
        <v>3107</v>
      </c>
      <c r="O1907" s="19" t="str">
        <f t="shared" si="61"/>
        <v>300</v>
      </c>
      <c r="P1907">
        <f t="shared" si="62"/>
        <v>91.122368889256236</v>
      </c>
    </row>
    <row r="1908" spans="1:16" ht="14.5" customHeight="1" x14ac:dyDescent="0.35">
      <c r="A1908" s="2" t="s">
        <v>938</v>
      </c>
      <c r="B1908" s="2" t="s">
        <v>938</v>
      </c>
      <c r="C1908" s="2" t="s">
        <v>1684</v>
      </c>
      <c r="D1908" s="2"/>
      <c r="E1908" s="2"/>
      <c r="F1908" s="3">
        <v>119.35237805335586</v>
      </c>
      <c r="G1908" s="3">
        <v>100</v>
      </c>
      <c r="H1908" s="2" t="s">
        <v>3139</v>
      </c>
      <c r="I1908" s="2" t="s">
        <v>3153</v>
      </c>
      <c r="J1908" s="2" t="s">
        <v>3160</v>
      </c>
      <c r="K1908" s="2" t="s">
        <v>3163</v>
      </c>
      <c r="L1908" s="2">
        <v>2011</v>
      </c>
      <c r="M1908" s="2" t="s">
        <v>3057</v>
      </c>
      <c r="N1908" s="2" t="s">
        <v>3107</v>
      </c>
      <c r="O1908" s="19" t="str">
        <f t="shared" si="61"/>
        <v>300</v>
      </c>
      <c r="P1908">
        <f t="shared" si="62"/>
        <v>119.35237805335586</v>
      </c>
    </row>
    <row r="1909" spans="1:16" ht="14.5" customHeight="1" x14ac:dyDescent="0.35">
      <c r="A1909" s="2" t="s">
        <v>924</v>
      </c>
      <c r="B1909" s="2" t="s">
        <v>924</v>
      </c>
      <c r="C1909" s="2" t="s">
        <v>1685</v>
      </c>
      <c r="D1909" s="2"/>
      <c r="E1909" s="2"/>
      <c r="F1909" s="3">
        <v>303</v>
      </c>
      <c r="G1909" s="3">
        <v>100</v>
      </c>
      <c r="H1909" s="2" t="s">
        <v>3135</v>
      </c>
      <c r="I1909" s="2" t="s">
        <v>3149</v>
      </c>
      <c r="J1909" s="2" t="s">
        <v>3160</v>
      </c>
      <c r="K1909" s="2" t="s">
        <v>3163</v>
      </c>
      <c r="L1909" s="2">
        <v>2011</v>
      </c>
      <c r="M1909" s="2" t="s">
        <v>3054</v>
      </c>
      <c r="N1909" s="2" t="s">
        <v>3104</v>
      </c>
      <c r="O1909" s="19" t="str">
        <f t="shared" si="61"/>
        <v>300</v>
      </c>
      <c r="P1909">
        <f t="shared" si="62"/>
        <v>303</v>
      </c>
    </row>
    <row r="1910" spans="1:16" ht="14.5" customHeight="1" x14ac:dyDescent="0.35">
      <c r="A1910" s="2" t="s">
        <v>1326</v>
      </c>
      <c r="B1910" s="2" t="s">
        <v>1326</v>
      </c>
      <c r="C1910" s="2" t="s">
        <v>1686</v>
      </c>
      <c r="D1910" s="2"/>
      <c r="E1910" s="2"/>
      <c r="F1910" s="3">
        <v>1377</v>
      </c>
      <c r="G1910" s="3">
        <v>100</v>
      </c>
      <c r="H1910" s="2" t="s">
        <v>3135</v>
      </c>
      <c r="I1910" s="2" t="s">
        <v>3149</v>
      </c>
      <c r="J1910" s="2" t="s">
        <v>3160</v>
      </c>
      <c r="K1910" s="2" t="s">
        <v>3163</v>
      </c>
      <c r="L1910" s="2">
        <v>2011</v>
      </c>
      <c r="M1910" s="2" t="s">
        <v>3054</v>
      </c>
      <c r="N1910" s="2" t="s">
        <v>3104</v>
      </c>
      <c r="O1910" s="19" t="str">
        <f t="shared" si="61"/>
        <v>300</v>
      </c>
      <c r="P1910">
        <f t="shared" si="62"/>
        <v>1377</v>
      </c>
    </row>
    <row r="1911" spans="1:16" ht="14.5" customHeight="1" x14ac:dyDescent="0.35">
      <c r="A1911" s="2" t="s">
        <v>928</v>
      </c>
      <c r="B1911" s="2" t="s">
        <v>928</v>
      </c>
      <c r="C1911" s="2" t="s">
        <v>1687</v>
      </c>
      <c r="D1911" s="2"/>
      <c r="E1911" s="2"/>
      <c r="F1911" s="3">
        <v>1080</v>
      </c>
      <c r="G1911" s="3">
        <v>100</v>
      </c>
      <c r="H1911" s="2" t="s">
        <v>3135</v>
      </c>
      <c r="I1911" s="2" t="s">
        <v>3149</v>
      </c>
      <c r="J1911" s="2" t="s">
        <v>3160</v>
      </c>
      <c r="K1911" s="2" t="s">
        <v>3163</v>
      </c>
      <c r="L1911" s="2">
        <v>2011</v>
      </c>
      <c r="M1911" s="2" t="s">
        <v>3054</v>
      </c>
      <c r="N1911" s="2" t="s">
        <v>3104</v>
      </c>
      <c r="O1911" s="19" t="str">
        <f t="shared" si="61"/>
        <v>300</v>
      </c>
      <c r="P1911">
        <f t="shared" si="62"/>
        <v>1080</v>
      </c>
    </row>
    <row r="1912" spans="1:16" ht="14.5" customHeight="1" x14ac:dyDescent="0.35">
      <c r="A1912" s="2" t="s">
        <v>930</v>
      </c>
      <c r="B1912" s="2" t="s">
        <v>930</v>
      </c>
      <c r="C1912" s="2" t="s">
        <v>1688</v>
      </c>
      <c r="D1912" s="2"/>
      <c r="E1912" s="2"/>
      <c r="F1912" s="3">
        <v>2166</v>
      </c>
      <c r="G1912" s="3">
        <v>35</v>
      </c>
      <c r="H1912" s="2" t="s">
        <v>3135</v>
      </c>
      <c r="I1912" s="2" t="s">
        <v>3149</v>
      </c>
      <c r="J1912" s="2" t="s">
        <v>3160</v>
      </c>
      <c r="K1912" s="2" t="s">
        <v>3163</v>
      </c>
      <c r="L1912" s="2">
        <v>2011</v>
      </c>
      <c r="M1912" s="2" t="s">
        <v>3057</v>
      </c>
      <c r="N1912" s="2" t="s">
        <v>3107</v>
      </c>
      <c r="O1912" s="19" t="str">
        <f t="shared" si="61"/>
        <v>300</v>
      </c>
      <c r="P1912">
        <f t="shared" si="62"/>
        <v>758.1</v>
      </c>
    </row>
    <row r="1913" spans="1:16" ht="14.5" customHeight="1" x14ac:dyDescent="0.35">
      <c r="A1913" s="2" t="s">
        <v>1327</v>
      </c>
      <c r="B1913" s="2" t="s">
        <v>1327</v>
      </c>
      <c r="C1913" s="2" t="s">
        <v>1689</v>
      </c>
      <c r="D1913" s="2"/>
      <c r="E1913" s="2"/>
      <c r="F1913" s="3">
        <v>104</v>
      </c>
      <c r="G1913" s="3">
        <v>100</v>
      </c>
      <c r="H1913" s="2" t="s">
        <v>3135</v>
      </c>
      <c r="I1913" s="2" t="s">
        <v>3149</v>
      </c>
      <c r="J1913" s="2" t="s">
        <v>3160</v>
      </c>
      <c r="K1913" s="2" t="s">
        <v>3163</v>
      </c>
      <c r="L1913" s="2">
        <v>2011</v>
      </c>
      <c r="M1913" s="2" t="s">
        <v>3053</v>
      </c>
      <c r="N1913" s="2" t="s">
        <v>3103</v>
      </c>
      <c r="O1913" s="19" t="str">
        <f t="shared" si="61"/>
        <v>300</v>
      </c>
      <c r="P1913">
        <f t="shared" si="62"/>
        <v>104</v>
      </c>
    </row>
    <row r="1914" spans="1:16" ht="14.5" customHeight="1" x14ac:dyDescent="0.35">
      <c r="A1914" s="2" t="s">
        <v>934</v>
      </c>
      <c r="B1914" s="2" t="s">
        <v>934</v>
      </c>
      <c r="C1914" s="2" t="s">
        <v>1690</v>
      </c>
      <c r="D1914" s="2"/>
      <c r="E1914" s="2"/>
      <c r="F1914" s="3">
        <v>959</v>
      </c>
      <c r="G1914" s="3">
        <v>100</v>
      </c>
      <c r="H1914" s="2" t="s">
        <v>3135</v>
      </c>
      <c r="I1914" s="2" t="s">
        <v>3149</v>
      </c>
      <c r="J1914" s="2" t="s">
        <v>3160</v>
      </c>
      <c r="K1914" s="2" t="s">
        <v>3163</v>
      </c>
      <c r="L1914" s="2">
        <v>2011</v>
      </c>
      <c r="M1914" s="2" t="s">
        <v>3041</v>
      </c>
      <c r="N1914" s="2" t="s">
        <v>3095</v>
      </c>
      <c r="O1914" s="19" t="str">
        <f t="shared" si="61"/>
        <v>200</v>
      </c>
      <c r="P1914">
        <f t="shared" si="62"/>
        <v>959</v>
      </c>
    </row>
    <row r="1915" spans="1:16" ht="14.5" customHeight="1" x14ac:dyDescent="0.35">
      <c r="A1915" s="2" t="s">
        <v>942</v>
      </c>
      <c r="B1915" s="2" t="s">
        <v>942</v>
      </c>
      <c r="C1915" s="2" t="s">
        <v>1691</v>
      </c>
      <c r="D1915" s="2"/>
      <c r="E1915" s="2"/>
      <c r="F1915" s="3">
        <v>91</v>
      </c>
      <c r="G1915" s="3">
        <v>100</v>
      </c>
      <c r="H1915" s="2" t="s">
        <v>3138</v>
      </c>
      <c r="I1915" s="2" t="s">
        <v>3152</v>
      </c>
      <c r="J1915" s="2" t="s">
        <v>3160</v>
      </c>
      <c r="K1915" s="2" t="s">
        <v>3163</v>
      </c>
      <c r="L1915" s="2">
        <v>2011</v>
      </c>
      <c r="M1915" s="2" t="s">
        <v>3054</v>
      </c>
      <c r="N1915" s="2" t="s">
        <v>3104</v>
      </c>
      <c r="O1915" s="19" t="str">
        <f t="shared" si="61"/>
        <v>300</v>
      </c>
      <c r="P1915">
        <f t="shared" si="62"/>
        <v>91</v>
      </c>
    </row>
    <row r="1916" spans="1:16" ht="14.5" customHeight="1" x14ac:dyDescent="0.35">
      <c r="A1916" s="2" t="s">
        <v>944</v>
      </c>
      <c r="B1916" s="2" t="s">
        <v>944</v>
      </c>
      <c r="C1916" s="2" t="s">
        <v>1692</v>
      </c>
      <c r="D1916" s="2"/>
      <c r="E1916" s="2"/>
      <c r="F1916" s="3">
        <v>240</v>
      </c>
      <c r="G1916" s="3">
        <v>100</v>
      </c>
      <c r="H1916" s="2" t="s">
        <v>3138</v>
      </c>
      <c r="I1916" s="2" t="s">
        <v>3152</v>
      </c>
      <c r="J1916" s="2" t="s">
        <v>3160</v>
      </c>
      <c r="K1916" s="2" t="s">
        <v>3163</v>
      </c>
      <c r="L1916" s="2">
        <v>2011</v>
      </c>
      <c r="M1916" s="2" t="s">
        <v>3054</v>
      </c>
      <c r="N1916" s="2" t="s">
        <v>3104</v>
      </c>
      <c r="O1916" s="19" t="str">
        <f t="shared" si="61"/>
        <v>300</v>
      </c>
      <c r="P1916">
        <f t="shared" si="62"/>
        <v>240</v>
      </c>
    </row>
    <row r="1917" spans="1:16" ht="14.5" customHeight="1" x14ac:dyDescent="0.35">
      <c r="A1917" s="2" t="s">
        <v>952</v>
      </c>
      <c r="B1917" s="2" t="s">
        <v>952</v>
      </c>
      <c r="C1917" s="2" t="s">
        <v>1693</v>
      </c>
      <c r="D1917" s="2"/>
      <c r="E1917" s="2"/>
      <c r="F1917" s="3">
        <v>116.5</v>
      </c>
      <c r="G1917" s="3">
        <v>100</v>
      </c>
      <c r="H1917" s="2" t="s">
        <v>3138</v>
      </c>
      <c r="I1917" s="2" t="s">
        <v>3152</v>
      </c>
      <c r="J1917" s="2" t="s">
        <v>3160</v>
      </c>
      <c r="K1917" s="2" t="s">
        <v>3163</v>
      </c>
      <c r="L1917" s="2">
        <v>2011</v>
      </c>
      <c r="M1917" s="2" t="s">
        <v>3058</v>
      </c>
      <c r="N1917" s="2" t="s">
        <v>3108</v>
      </c>
      <c r="O1917" s="19" t="str">
        <f t="shared" si="61"/>
        <v>300</v>
      </c>
      <c r="P1917">
        <f t="shared" si="62"/>
        <v>116.5</v>
      </c>
    </row>
    <row r="1918" spans="1:16" ht="14.5" customHeight="1" x14ac:dyDescent="0.35">
      <c r="A1918" s="2" t="s">
        <v>1926</v>
      </c>
      <c r="B1918" s="2" t="s">
        <v>1926</v>
      </c>
      <c r="C1918" s="2" t="s">
        <v>1927</v>
      </c>
      <c r="D1918" s="2"/>
      <c r="E1918" s="2"/>
      <c r="F1918" s="3">
        <v>50</v>
      </c>
      <c r="G1918" s="3">
        <v>100</v>
      </c>
      <c r="H1918" s="2" t="s">
        <v>3138</v>
      </c>
      <c r="I1918" s="2" t="s">
        <v>3152</v>
      </c>
      <c r="J1918" s="2" t="s">
        <v>3160</v>
      </c>
      <c r="K1918" s="2" t="s">
        <v>3163</v>
      </c>
      <c r="L1918" s="2">
        <v>2011</v>
      </c>
      <c r="M1918" s="2" t="s">
        <v>3058</v>
      </c>
      <c r="N1918" s="2" t="s">
        <v>3108</v>
      </c>
      <c r="O1918" s="19" t="str">
        <f t="shared" si="61"/>
        <v>300</v>
      </c>
      <c r="P1918">
        <f t="shared" si="62"/>
        <v>50</v>
      </c>
    </row>
    <row r="1919" spans="1:16" ht="14.5" customHeight="1" x14ac:dyDescent="0.35">
      <c r="A1919" s="2" t="s">
        <v>948</v>
      </c>
      <c r="B1919" s="2" t="s">
        <v>948</v>
      </c>
      <c r="C1919" s="2" t="s">
        <v>1694</v>
      </c>
      <c r="D1919" s="2"/>
      <c r="E1919" s="2"/>
      <c r="F1919" s="3">
        <v>269.76676066399995</v>
      </c>
      <c r="G1919" s="3">
        <v>95.877502916731999</v>
      </c>
      <c r="H1919" s="2" t="s">
        <v>3138</v>
      </c>
      <c r="I1919" s="2" t="s">
        <v>3152</v>
      </c>
      <c r="J1919" s="2" t="s">
        <v>3160</v>
      </c>
      <c r="K1919" s="2" t="s">
        <v>3163</v>
      </c>
      <c r="L1919" s="2">
        <v>2011</v>
      </c>
      <c r="M1919" s="2" t="s">
        <v>3043</v>
      </c>
      <c r="N1919" s="2" t="s">
        <v>3097</v>
      </c>
      <c r="O1919" s="19" t="str">
        <f t="shared" si="61"/>
        <v>200</v>
      </c>
      <c r="P1919">
        <f t="shared" si="62"/>
        <v>258.64563382399996</v>
      </c>
    </row>
    <row r="1920" spans="1:16" ht="14.5" customHeight="1" x14ac:dyDescent="0.35">
      <c r="A1920" s="2" t="s">
        <v>1328</v>
      </c>
      <c r="B1920" s="2" t="s">
        <v>1328</v>
      </c>
      <c r="C1920" s="2" t="s">
        <v>1695</v>
      </c>
      <c r="D1920" s="2"/>
      <c r="E1920" s="2"/>
      <c r="F1920" s="3">
        <v>3270.0000000000005</v>
      </c>
      <c r="G1920" s="3">
        <v>55.000000000000007</v>
      </c>
      <c r="H1920" s="2" t="s">
        <v>3138</v>
      </c>
      <c r="I1920" s="2" t="s">
        <v>3152</v>
      </c>
      <c r="J1920" s="2" t="s">
        <v>3160</v>
      </c>
      <c r="K1920" s="2" t="s">
        <v>3163</v>
      </c>
      <c r="L1920" s="2">
        <v>2011</v>
      </c>
      <c r="M1920" s="2" t="s">
        <v>3041</v>
      </c>
      <c r="N1920" s="2" t="s">
        <v>3095</v>
      </c>
      <c r="O1920" s="19" t="str">
        <f t="shared" si="61"/>
        <v>200</v>
      </c>
      <c r="P1920">
        <f t="shared" si="62"/>
        <v>1798.5000000000007</v>
      </c>
    </row>
    <row r="1921" spans="1:16" ht="14.5" customHeight="1" x14ac:dyDescent="0.35">
      <c r="A1921" s="2" t="s">
        <v>1330</v>
      </c>
      <c r="B1921" s="2" t="s">
        <v>1330</v>
      </c>
      <c r="C1921" s="2" t="s">
        <v>1696</v>
      </c>
      <c r="D1921" s="2"/>
      <c r="E1921" s="2"/>
      <c r="F1921" s="3">
        <v>3008</v>
      </c>
      <c r="G1921" s="3">
        <v>55.000000000000007</v>
      </c>
      <c r="H1921" s="2" t="s">
        <v>3138</v>
      </c>
      <c r="I1921" s="2" t="s">
        <v>3152</v>
      </c>
      <c r="J1921" s="2" t="s">
        <v>3160</v>
      </c>
      <c r="K1921" s="2" t="s">
        <v>3163</v>
      </c>
      <c r="L1921" s="2">
        <v>2011</v>
      </c>
      <c r="M1921" s="2" t="s">
        <v>3041</v>
      </c>
      <c r="N1921" s="2" t="s">
        <v>3095</v>
      </c>
      <c r="O1921" s="19" t="str">
        <f t="shared" si="61"/>
        <v>200</v>
      </c>
      <c r="P1921">
        <f t="shared" si="62"/>
        <v>1654.4000000000003</v>
      </c>
    </row>
    <row r="1922" spans="1:16" ht="14.5" customHeight="1" x14ac:dyDescent="0.35">
      <c r="A1922" s="2" t="s">
        <v>1928</v>
      </c>
      <c r="B1922" s="2" t="s">
        <v>1928</v>
      </c>
      <c r="C1922" s="2" t="s">
        <v>1697</v>
      </c>
      <c r="D1922" s="2"/>
      <c r="E1922" s="2"/>
      <c r="F1922" s="3">
        <v>348</v>
      </c>
      <c r="G1922" s="3">
        <v>100</v>
      </c>
      <c r="H1922" s="2" t="s">
        <v>3139</v>
      </c>
      <c r="I1922" s="2" t="s">
        <v>3153</v>
      </c>
      <c r="J1922" s="2" t="s">
        <v>3160</v>
      </c>
      <c r="K1922" s="2" t="s">
        <v>3163</v>
      </c>
      <c r="L1922" s="2">
        <v>2011</v>
      </c>
      <c r="M1922" s="2" t="s">
        <v>3054</v>
      </c>
      <c r="N1922" s="2" t="s">
        <v>3104</v>
      </c>
      <c r="O1922" s="19" t="str">
        <f t="shared" si="61"/>
        <v>300</v>
      </c>
      <c r="P1922">
        <f t="shared" si="62"/>
        <v>348</v>
      </c>
    </row>
    <row r="1923" spans="1:16" ht="14.5" customHeight="1" x14ac:dyDescent="0.35">
      <c r="A1923" s="2" t="s">
        <v>1929</v>
      </c>
      <c r="B1923" s="2" t="s">
        <v>1929</v>
      </c>
      <c r="C1923" s="2" t="s">
        <v>1698</v>
      </c>
      <c r="D1923" s="2"/>
      <c r="E1923" s="2"/>
      <c r="F1923" s="3">
        <v>796.99999999999989</v>
      </c>
      <c r="G1923" s="3">
        <v>15.307402760351319</v>
      </c>
      <c r="H1923" s="2" t="s">
        <v>3136</v>
      </c>
      <c r="I1923" s="2" t="s">
        <v>3150</v>
      </c>
      <c r="J1923" s="2" t="s">
        <v>3160</v>
      </c>
      <c r="K1923" s="2" t="s">
        <v>3163</v>
      </c>
      <c r="L1923" s="2">
        <v>2011</v>
      </c>
      <c r="M1923" s="2" t="s">
        <v>3041</v>
      </c>
      <c r="N1923" s="2" t="s">
        <v>3095</v>
      </c>
      <c r="O1923" s="19" t="str">
        <f t="shared" ref="O1923:O1986" si="63">LEFT(N1923,1) &amp; "00"</f>
        <v>200</v>
      </c>
      <c r="P1923">
        <f t="shared" si="62"/>
        <v>122</v>
      </c>
    </row>
    <row r="1924" spans="1:16" ht="14.5" customHeight="1" x14ac:dyDescent="0.35">
      <c r="A1924" s="2" t="s">
        <v>956</v>
      </c>
      <c r="B1924" s="2" t="s">
        <v>956</v>
      </c>
      <c r="C1924" s="2" t="s">
        <v>1699</v>
      </c>
      <c r="D1924" s="2"/>
      <c r="E1924" s="2"/>
      <c r="F1924" s="3">
        <v>67</v>
      </c>
      <c r="G1924" s="3">
        <v>100</v>
      </c>
      <c r="H1924" s="2" t="s">
        <v>3136</v>
      </c>
      <c r="I1924" s="2" t="s">
        <v>3150</v>
      </c>
      <c r="J1924" s="2" t="s">
        <v>3160</v>
      </c>
      <c r="K1924" s="2" t="s">
        <v>3163</v>
      </c>
      <c r="L1924" s="2">
        <v>2011</v>
      </c>
      <c r="M1924" s="2" t="s">
        <v>3054</v>
      </c>
      <c r="N1924" s="2" t="s">
        <v>3104</v>
      </c>
      <c r="O1924" s="19" t="str">
        <f t="shared" si="63"/>
        <v>300</v>
      </c>
      <c r="P1924">
        <f t="shared" ref="P1924:P1982" si="64">F1924*G1924/100</f>
        <v>67</v>
      </c>
    </row>
    <row r="1925" spans="1:16" ht="14.5" customHeight="1" x14ac:dyDescent="0.35">
      <c r="A1925" s="2" t="s">
        <v>1334</v>
      </c>
      <c r="B1925" s="2" t="s">
        <v>1334</v>
      </c>
      <c r="C1925" s="2" t="s">
        <v>1521</v>
      </c>
      <c r="D1925" s="2"/>
      <c r="E1925" s="2"/>
      <c r="F1925" s="3">
        <v>103</v>
      </c>
      <c r="G1925" s="3">
        <v>100</v>
      </c>
      <c r="H1925" s="2" t="s">
        <v>3136</v>
      </c>
      <c r="I1925" s="2" t="s">
        <v>3150</v>
      </c>
      <c r="J1925" s="2" t="s">
        <v>3160</v>
      </c>
      <c r="K1925" s="2" t="s">
        <v>3163</v>
      </c>
      <c r="L1925" s="2">
        <v>2011</v>
      </c>
      <c r="M1925" s="2" t="s">
        <v>3054</v>
      </c>
      <c r="N1925" s="2" t="s">
        <v>3104</v>
      </c>
      <c r="O1925" s="19" t="str">
        <f t="shared" si="63"/>
        <v>300</v>
      </c>
      <c r="P1925">
        <f t="shared" si="64"/>
        <v>103</v>
      </c>
    </row>
    <row r="1926" spans="1:16" ht="14.5" customHeight="1" x14ac:dyDescent="0.35">
      <c r="A1926" s="2" t="s">
        <v>1335</v>
      </c>
      <c r="B1926" s="2" t="s">
        <v>1335</v>
      </c>
      <c r="C1926" s="2" t="s">
        <v>1522</v>
      </c>
      <c r="D1926" s="2"/>
      <c r="E1926" s="2"/>
      <c r="F1926" s="3">
        <v>417.59999999999997</v>
      </c>
      <c r="G1926" s="3">
        <v>100</v>
      </c>
      <c r="H1926" s="2" t="s">
        <v>3136</v>
      </c>
      <c r="I1926" s="2" t="s">
        <v>3150</v>
      </c>
      <c r="J1926" s="2" t="s">
        <v>3160</v>
      </c>
      <c r="K1926" s="2" t="s">
        <v>3163</v>
      </c>
      <c r="L1926" s="2">
        <v>2011</v>
      </c>
      <c r="M1926" s="2" t="s">
        <v>3054</v>
      </c>
      <c r="N1926" s="2" t="s">
        <v>3104</v>
      </c>
      <c r="O1926" s="19" t="str">
        <f t="shared" si="63"/>
        <v>300</v>
      </c>
      <c r="P1926">
        <f t="shared" si="64"/>
        <v>417.6</v>
      </c>
    </row>
    <row r="1927" spans="1:16" ht="14.5" customHeight="1" x14ac:dyDescent="0.35">
      <c r="A1927" s="2" t="s">
        <v>960</v>
      </c>
      <c r="B1927" s="2" t="s">
        <v>960</v>
      </c>
      <c r="C1927" s="2" t="s">
        <v>1523</v>
      </c>
      <c r="D1927" s="2"/>
      <c r="E1927" s="2"/>
      <c r="F1927" s="3">
        <v>2136.9999999999995</v>
      </c>
      <c r="G1927" s="3">
        <v>100</v>
      </c>
      <c r="H1927" s="2" t="s">
        <v>3136</v>
      </c>
      <c r="I1927" s="2" t="s">
        <v>3150</v>
      </c>
      <c r="J1927" s="2" t="s">
        <v>3160</v>
      </c>
      <c r="K1927" s="2" t="s">
        <v>3163</v>
      </c>
      <c r="L1927" s="2">
        <v>2011</v>
      </c>
      <c r="M1927" s="2" t="s">
        <v>3053</v>
      </c>
      <c r="N1927" s="2" t="s">
        <v>3103</v>
      </c>
      <c r="O1927" s="19" t="str">
        <f t="shared" si="63"/>
        <v>300</v>
      </c>
      <c r="P1927">
        <f t="shared" si="64"/>
        <v>2136.9999999999995</v>
      </c>
    </row>
    <row r="1928" spans="1:16" ht="14.5" customHeight="1" x14ac:dyDescent="0.35">
      <c r="A1928" s="2" t="s">
        <v>1337</v>
      </c>
      <c r="B1928" s="2" t="s">
        <v>1337</v>
      </c>
      <c r="C1928" s="2" t="s">
        <v>1524</v>
      </c>
      <c r="D1928" s="2"/>
      <c r="E1928" s="2"/>
      <c r="F1928" s="3">
        <v>1016</v>
      </c>
      <c r="G1928" s="3">
        <v>80.019685039370103</v>
      </c>
      <c r="H1928" s="2" t="s">
        <v>3136</v>
      </c>
      <c r="I1928" s="2" t="s">
        <v>3150</v>
      </c>
      <c r="J1928" s="2" t="s">
        <v>3160</v>
      </c>
      <c r="K1928" s="2" t="s">
        <v>3163</v>
      </c>
      <c r="L1928" s="2">
        <v>2011</v>
      </c>
      <c r="M1928" s="2" t="s">
        <v>3041</v>
      </c>
      <c r="N1928" s="2" t="s">
        <v>3095</v>
      </c>
      <c r="O1928" s="19" t="str">
        <f t="shared" si="63"/>
        <v>200</v>
      </c>
      <c r="P1928">
        <f t="shared" si="64"/>
        <v>813.00000000000034</v>
      </c>
    </row>
    <row r="1929" spans="1:16" ht="14.5" customHeight="1" x14ac:dyDescent="0.35">
      <c r="A1929" s="2" t="s">
        <v>1338</v>
      </c>
      <c r="B1929" s="2" t="s">
        <v>1338</v>
      </c>
      <c r="C1929" s="2" t="s">
        <v>1525</v>
      </c>
      <c r="D1929" s="2"/>
      <c r="E1929" s="2"/>
      <c r="F1929" s="3">
        <v>160</v>
      </c>
      <c r="G1929" s="3">
        <v>100</v>
      </c>
      <c r="H1929" s="2" t="s">
        <v>3136</v>
      </c>
      <c r="I1929" s="2" t="s">
        <v>3150</v>
      </c>
      <c r="J1929" s="2" t="s">
        <v>3160</v>
      </c>
      <c r="K1929" s="2" t="s">
        <v>3163</v>
      </c>
      <c r="L1929" s="2">
        <v>2011</v>
      </c>
      <c r="M1929" s="2" t="s">
        <v>3053</v>
      </c>
      <c r="N1929" s="2" t="s">
        <v>3103</v>
      </c>
      <c r="O1929" s="19" t="str">
        <f t="shared" si="63"/>
        <v>300</v>
      </c>
      <c r="P1929">
        <f t="shared" si="64"/>
        <v>160</v>
      </c>
    </row>
    <row r="1930" spans="1:16" ht="14.5" customHeight="1" x14ac:dyDescent="0.35">
      <c r="A1930" s="2" t="s">
        <v>967</v>
      </c>
      <c r="B1930" s="2" t="s">
        <v>967</v>
      </c>
      <c r="C1930" s="2" t="s">
        <v>1526</v>
      </c>
      <c r="D1930" s="2"/>
      <c r="E1930" s="2"/>
      <c r="F1930" s="3">
        <v>365</v>
      </c>
      <c r="G1930" s="3">
        <v>100</v>
      </c>
      <c r="H1930" s="2" t="s">
        <v>3136</v>
      </c>
      <c r="I1930" s="2" t="s">
        <v>3150</v>
      </c>
      <c r="J1930" s="2" t="s">
        <v>3160</v>
      </c>
      <c r="K1930" s="2" t="s">
        <v>3163</v>
      </c>
      <c r="L1930" s="2">
        <v>2011</v>
      </c>
      <c r="M1930" s="2" t="s">
        <v>3041</v>
      </c>
      <c r="N1930" s="2" t="s">
        <v>3095</v>
      </c>
      <c r="O1930" s="19" t="str">
        <f t="shared" si="63"/>
        <v>200</v>
      </c>
      <c r="P1930">
        <f t="shared" si="64"/>
        <v>365</v>
      </c>
    </row>
    <row r="1931" spans="1:16" ht="14.5" customHeight="1" x14ac:dyDescent="0.35">
      <c r="A1931" s="2" t="s">
        <v>969</v>
      </c>
      <c r="B1931" s="2" t="s">
        <v>969</v>
      </c>
      <c r="C1931" s="2" t="s">
        <v>1527</v>
      </c>
      <c r="D1931" s="2"/>
      <c r="E1931" s="2"/>
      <c r="F1931" s="3">
        <v>2000</v>
      </c>
      <c r="G1931" s="3">
        <v>100</v>
      </c>
      <c r="H1931" s="2" t="s">
        <v>3136</v>
      </c>
      <c r="I1931" s="2" t="s">
        <v>3150</v>
      </c>
      <c r="J1931" s="2" t="s">
        <v>3160</v>
      </c>
      <c r="K1931" s="2" t="s">
        <v>3163</v>
      </c>
      <c r="L1931" s="2">
        <v>2011</v>
      </c>
      <c r="M1931" s="2" t="s">
        <v>3053</v>
      </c>
      <c r="N1931" s="2" t="s">
        <v>3103</v>
      </c>
      <c r="O1931" s="19" t="str">
        <f t="shared" si="63"/>
        <v>300</v>
      </c>
      <c r="P1931">
        <f t="shared" si="64"/>
        <v>2000</v>
      </c>
    </row>
    <row r="1932" spans="1:16" ht="14.5" customHeight="1" x14ac:dyDescent="0.35">
      <c r="A1932" s="2" t="s">
        <v>971</v>
      </c>
      <c r="B1932" s="2" t="s">
        <v>971</v>
      </c>
      <c r="C1932" s="2" t="s">
        <v>1528</v>
      </c>
      <c r="D1932" s="2"/>
      <c r="E1932" s="2"/>
      <c r="F1932" s="3">
        <v>342</v>
      </c>
      <c r="G1932" s="3">
        <v>55.000000000000007</v>
      </c>
      <c r="H1932" s="2" t="s">
        <v>3136</v>
      </c>
      <c r="I1932" s="2" t="s">
        <v>3150</v>
      </c>
      <c r="J1932" s="2" t="s">
        <v>3160</v>
      </c>
      <c r="K1932" s="2" t="s">
        <v>3163</v>
      </c>
      <c r="L1932" s="2">
        <v>2011</v>
      </c>
      <c r="M1932" s="2" t="s">
        <v>3041</v>
      </c>
      <c r="N1932" s="2" t="s">
        <v>3095</v>
      </c>
      <c r="O1932" s="19" t="str">
        <f t="shared" si="63"/>
        <v>200</v>
      </c>
      <c r="P1932">
        <f t="shared" si="64"/>
        <v>188.10000000000002</v>
      </c>
    </row>
    <row r="1933" spans="1:16" ht="14.5" customHeight="1" x14ac:dyDescent="0.35">
      <c r="A1933" s="2" t="s">
        <v>973</v>
      </c>
      <c r="B1933" s="2" t="s">
        <v>973</v>
      </c>
      <c r="C1933" s="2" t="s">
        <v>1529</v>
      </c>
      <c r="D1933" s="2"/>
      <c r="E1933" s="2"/>
      <c r="F1933" s="3">
        <v>12597.000000000002</v>
      </c>
      <c r="G1933" s="3">
        <v>80</v>
      </c>
      <c r="H1933" s="2" t="s">
        <v>3136</v>
      </c>
      <c r="I1933" s="2" t="s">
        <v>3150</v>
      </c>
      <c r="J1933" s="2" t="s">
        <v>3160</v>
      </c>
      <c r="K1933" s="2" t="s">
        <v>3163</v>
      </c>
      <c r="L1933" s="2">
        <v>2011</v>
      </c>
      <c r="M1933" s="2" t="s">
        <v>3041</v>
      </c>
      <c r="N1933" s="2" t="s">
        <v>3095</v>
      </c>
      <c r="O1933" s="19" t="str">
        <f t="shared" si="63"/>
        <v>200</v>
      </c>
      <c r="P1933">
        <f t="shared" si="64"/>
        <v>10077.6</v>
      </c>
    </row>
    <row r="1934" spans="1:16" ht="14.5" customHeight="1" x14ac:dyDescent="0.35">
      <c r="A1934" s="2" t="s">
        <v>1339</v>
      </c>
      <c r="B1934" s="2" t="s">
        <v>1339</v>
      </c>
      <c r="C1934" s="2" t="s">
        <v>1530</v>
      </c>
      <c r="D1934" s="2"/>
      <c r="E1934" s="2"/>
      <c r="F1934" s="3">
        <v>79.000000000000014</v>
      </c>
      <c r="G1934" s="3">
        <v>80</v>
      </c>
      <c r="H1934" s="2" t="s">
        <v>3136</v>
      </c>
      <c r="I1934" s="2" t="s">
        <v>3150</v>
      </c>
      <c r="J1934" s="2" t="s">
        <v>3160</v>
      </c>
      <c r="K1934" s="2" t="s">
        <v>3163</v>
      </c>
      <c r="L1934" s="2">
        <v>2011</v>
      </c>
      <c r="M1934" s="2" t="s">
        <v>3041</v>
      </c>
      <c r="N1934" s="2" t="s">
        <v>3095</v>
      </c>
      <c r="O1934" s="19" t="str">
        <f t="shared" si="63"/>
        <v>200</v>
      </c>
      <c r="P1934">
        <f t="shared" si="64"/>
        <v>63.20000000000001</v>
      </c>
    </row>
    <row r="1935" spans="1:16" ht="14.5" customHeight="1" x14ac:dyDescent="0.35">
      <c r="A1935" s="2" t="s">
        <v>1930</v>
      </c>
      <c r="B1935" s="2" t="s">
        <v>1930</v>
      </c>
      <c r="C1935" s="2" t="s">
        <v>1531</v>
      </c>
      <c r="D1935" s="2"/>
      <c r="E1935" s="2"/>
      <c r="F1935" s="3">
        <v>2707.91</v>
      </c>
      <c r="G1935" s="3">
        <v>80</v>
      </c>
      <c r="H1935" s="2" t="s">
        <v>3136</v>
      </c>
      <c r="I1935" s="2" t="s">
        <v>3150</v>
      </c>
      <c r="J1935" s="2" t="s">
        <v>3160</v>
      </c>
      <c r="K1935" s="2" t="s">
        <v>3163</v>
      </c>
      <c r="L1935" s="2">
        <v>2011</v>
      </c>
      <c r="M1935" s="2" t="s">
        <v>3041</v>
      </c>
      <c r="N1935" s="2" t="s">
        <v>3095</v>
      </c>
      <c r="O1935" s="19" t="str">
        <f t="shared" si="63"/>
        <v>200</v>
      </c>
      <c r="P1935">
        <f t="shared" si="64"/>
        <v>2166.328</v>
      </c>
    </row>
    <row r="1936" spans="1:16" ht="14.5" customHeight="1" x14ac:dyDescent="0.35">
      <c r="A1936" s="2" t="s">
        <v>1931</v>
      </c>
      <c r="B1936" s="2" t="s">
        <v>1931</v>
      </c>
      <c r="C1936" s="2" t="s">
        <v>1532</v>
      </c>
      <c r="D1936" s="2"/>
      <c r="E1936" s="2"/>
      <c r="F1936" s="3">
        <v>260</v>
      </c>
      <c r="G1936" s="3">
        <v>80.000000000000014</v>
      </c>
      <c r="H1936" s="2" t="s">
        <v>3136</v>
      </c>
      <c r="I1936" s="2" t="s">
        <v>3150</v>
      </c>
      <c r="J1936" s="2" t="s">
        <v>3160</v>
      </c>
      <c r="K1936" s="2" t="s">
        <v>3163</v>
      </c>
      <c r="L1936" s="2">
        <v>2011</v>
      </c>
      <c r="M1936" s="2" t="s">
        <v>3041</v>
      </c>
      <c r="N1936" s="2" t="s">
        <v>3095</v>
      </c>
      <c r="O1936" s="19" t="str">
        <f t="shared" si="63"/>
        <v>200</v>
      </c>
      <c r="P1936">
        <f t="shared" si="64"/>
        <v>208.00000000000003</v>
      </c>
    </row>
    <row r="1937" spans="1:16" ht="14.5" customHeight="1" x14ac:dyDescent="0.35">
      <c r="A1937" s="2" t="s">
        <v>1932</v>
      </c>
      <c r="B1937" s="2" t="s">
        <v>1932</v>
      </c>
      <c r="C1937" s="2" t="s">
        <v>1533</v>
      </c>
      <c r="D1937" s="2"/>
      <c r="E1937" s="2"/>
      <c r="F1937" s="3">
        <v>192</v>
      </c>
      <c r="G1937" s="3">
        <v>80.000000000000014</v>
      </c>
      <c r="H1937" s="2" t="s">
        <v>3136</v>
      </c>
      <c r="I1937" s="2" t="s">
        <v>3150</v>
      </c>
      <c r="J1937" s="2" t="s">
        <v>3160</v>
      </c>
      <c r="K1937" s="2" t="s">
        <v>3163</v>
      </c>
      <c r="L1937" s="2">
        <v>2011</v>
      </c>
      <c r="M1937" s="2" t="s">
        <v>3041</v>
      </c>
      <c r="N1937" s="2" t="s">
        <v>3095</v>
      </c>
      <c r="O1937" s="19" t="str">
        <f t="shared" si="63"/>
        <v>200</v>
      </c>
      <c r="P1937">
        <f t="shared" si="64"/>
        <v>153.60000000000002</v>
      </c>
    </row>
    <row r="1938" spans="1:16" ht="14.5" customHeight="1" x14ac:dyDescent="0.35">
      <c r="A1938" s="2" t="s">
        <v>1933</v>
      </c>
      <c r="B1938" s="2" t="s">
        <v>1933</v>
      </c>
      <c r="C1938" s="2" t="s">
        <v>1534</v>
      </c>
      <c r="D1938" s="2"/>
      <c r="E1938" s="2"/>
      <c r="F1938" s="3">
        <v>31.000000000000004</v>
      </c>
      <c r="G1938" s="3">
        <v>80</v>
      </c>
      <c r="H1938" s="2" t="s">
        <v>3136</v>
      </c>
      <c r="I1938" s="2" t="s">
        <v>3150</v>
      </c>
      <c r="J1938" s="2" t="s">
        <v>3160</v>
      </c>
      <c r="K1938" s="2" t="s">
        <v>3163</v>
      </c>
      <c r="L1938" s="2">
        <v>2011</v>
      </c>
      <c r="M1938" s="2" t="s">
        <v>3041</v>
      </c>
      <c r="N1938" s="2" t="s">
        <v>3095</v>
      </c>
      <c r="O1938" s="19" t="str">
        <f t="shared" si="63"/>
        <v>200</v>
      </c>
      <c r="P1938">
        <f t="shared" si="64"/>
        <v>24.800000000000004</v>
      </c>
    </row>
    <row r="1939" spans="1:16" ht="14.5" customHeight="1" x14ac:dyDescent="0.35">
      <c r="A1939" s="2" t="s">
        <v>1934</v>
      </c>
      <c r="B1939" s="2" t="s">
        <v>1934</v>
      </c>
      <c r="C1939" s="2" t="s">
        <v>1535</v>
      </c>
      <c r="D1939" s="2"/>
      <c r="E1939" s="2"/>
      <c r="F1939" s="3">
        <v>1099</v>
      </c>
      <c r="G1939" s="3">
        <v>80</v>
      </c>
      <c r="H1939" s="2" t="s">
        <v>3136</v>
      </c>
      <c r="I1939" s="2" t="s">
        <v>3150</v>
      </c>
      <c r="J1939" s="2" t="s">
        <v>3160</v>
      </c>
      <c r="K1939" s="2" t="s">
        <v>3163</v>
      </c>
      <c r="L1939" s="2">
        <v>2011</v>
      </c>
      <c r="M1939" s="2" t="s">
        <v>3041</v>
      </c>
      <c r="N1939" s="2" t="s">
        <v>3095</v>
      </c>
      <c r="O1939" s="19" t="str">
        <f t="shared" si="63"/>
        <v>200</v>
      </c>
      <c r="P1939">
        <f t="shared" si="64"/>
        <v>879.2</v>
      </c>
    </row>
    <row r="1940" spans="1:16" ht="14.5" customHeight="1" x14ac:dyDescent="0.35">
      <c r="A1940" s="2" t="s">
        <v>1935</v>
      </c>
      <c r="B1940" s="2" t="s">
        <v>1935</v>
      </c>
      <c r="C1940" s="2" t="s">
        <v>1536</v>
      </c>
      <c r="D1940" s="2"/>
      <c r="E1940" s="2"/>
      <c r="F1940" s="3">
        <v>138</v>
      </c>
      <c r="G1940" s="3">
        <v>80</v>
      </c>
      <c r="H1940" s="2" t="s">
        <v>3136</v>
      </c>
      <c r="I1940" s="2" t="s">
        <v>3150</v>
      </c>
      <c r="J1940" s="2" t="s">
        <v>3160</v>
      </c>
      <c r="K1940" s="2" t="s">
        <v>3163</v>
      </c>
      <c r="L1940" s="2">
        <v>2011</v>
      </c>
      <c r="M1940" s="2" t="s">
        <v>3041</v>
      </c>
      <c r="N1940" s="2" t="s">
        <v>3095</v>
      </c>
      <c r="O1940" s="19" t="str">
        <f t="shared" si="63"/>
        <v>200</v>
      </c>
      <c r="P1940">
        <f t="shared" si="64"/>
        <v>110.4</v>
      </c>
    </row>
    <row r="1941" spans="1:16" ht="14.5" customHeight="1" x14ac:dyDescent="0.35">
      <c r="A1941" s="2" t="s">
        <v>654</v>
      </c>
      <c r="B1941" s="2" t="s">
        <v>654</v>
      </c>
      <c r="C1941" s="2" t="s">
        <v>1537</v>
      </c>
      <c r="D1941" s="2"/>
      <c r="E1941" s="2"/>
      <c r="F1941" s="3">
        <v>396.76171079429741</v>
      </c>
      <c r="G1941" s="3">
        <v>100</v>
      </c>
      <c r="H1941" s="2" t="s">
        <v>3130</v>
      </c>
      <c r="I1941" s="2" t="s">
        <v>3144</v>
      </c>
      <c r="J1941" s="2" t="s">
        <v>3160</v>
      </c>
      <c r="K1941" s="2" t="s">
        <v>3163</v>
      </c>
      <c r="L1941" s="2">
        <v>2011</v>
      </c>
      <c r="M1941" s="2" t="s">
        <v>3058</v>
      </c>
      <c r="N1941" s="2" t="s">
        <v>3108</v>
      </c>
      <c r="O1941" s="19" t="str">
        <f t="shared" si="63"/>
        <v>300</v>
      </c>
      <c r="P1941">
        <f t="shared" si="64"/>
        <v>396.76171079429741</v>
      </c>
    </row>
    <row r="1942" spans="1:16" ht="14.5" customHeight="1" x14ac:dyDescent="0.35">
      <c r="A1942" s="2" t="s">
        <v>1342</v>
      </c>
      <c r="B1942" s="2" t="s">
        <v>1342</v>
      </c>
      <c r="C1942" s="2" t="s">
        <v>1538</v>
      </c>
      <c r="D1942" s="2"/>
      <c r="E1942" s="2"/>
      <c r="F1942" s="3">
        <v>32.892376681614323</v>
      </c>
      <c r="G1942" s="3">
        <v>100</v>
      </c>
      <c r="H1942" s="2" t="s">
        <v>3130</v>
      </c>
      <c r="I1942" s="2" t="s">
        <v>3144</v>
      </c>
      <c r="J1942" s="2" t="s">
        <v>3160</v>
      </c>
      <c r="K1942" s="2" t="s">
        <v>3163</v>
      </c>
      <c r="L1942" s="2">
        <v>2011</v>
      </c>
      <c r="M1942" s="2" t="s">
        <v>3054</v>
      </c>
      <c r="N1942" s="2" t="s">
        <v>3104</v>
      </c>
      <c r="O1942" s="19" t="str">
        <f t="shared" si="63"/>
        <v>300</v>
      </c>
      <c r="P1942">
        <f t="shared" si="64"/>
        <v>32.892376681614323</v>
      </c>
    </row>
    <row r="1943" spans="1:16" ht="14.5" customHeight="1" x14ac:dyDescent="0.35">
      <c r="A1943" s="2" t="s">
        <v>1539</v>
      </c>
      <c r="B1943" s="2" t="s">
        <v>1539</v>
      </c>
      <c r="C1943" s="2" t="s">
        <v>1540</v>
      </c>
      <c r="D1943" s="2"/>
      <c r="E1943" s="2"/>
      <c r="F1943" s="3">
        <v>68</v>
      </c>
      <c r="G1943" s="3">
        <v>100</v>
      </c>
      <c r="H1943" s="2" t="s">
        <v>3130</v>
      </c>
      <c r="I1943" s="2" t="s">
        <v>3144</v>
      </c>
      <c r="J1943" s="2" t="s">
        <v>3160</v>
      </c>
      <c r="K1943" s="2" t="s">
        <v>3163</v>
      </c>
      <c r="L1943" s="2">
        <v>2011</v>
      </c>
      <c r="M1943" s="2" t="s">
        <v>3054</v>
      </c>
      <c r="N1943" s="2" t="s">
        <v>3104</v>
      </c>
      <c r="O1943" s="19" t="str">
        <f t="shared" si="63"/>
        <v>300</v>
      </c>
      <c r="P1943">
        <f t="shared" si="64"/>
        <v>68</v>
      </c>
    </row>
    <row r="1944" spans="1:16" ht="14.5" customHeight="1" x14ac:dyDescent="0.35">
      <c r="A1944" s="2" t="s">
        <v>658</v>
      </c>
      <c r="B1944" s="2" t="s">
        <v>658</v>
      </c>
      <c r="C1944" s="2" t="s">
        <v>1541</v>
      </c>
      <c r="D1944" s="2"/>
      <c r="E1944" s="2"/>
      <c r="F1944" s="3">
        <v>183.78378378378397</v>
      </c>
      <c r="G1944" s="3">
        <v>100</v>
      </c>
      <c r="H1944" s="2" t="s">
        <v>3129</v>
      </c>
      <c r="I1944" s="2" t="s">
        <v>3143</v>
      </c>
      <c r="J1944" s="2" t="s">
        <v>3160</v>
      </c>
      <c r="K1944" s="2" t="s">
        <v>3163</v>
      </c>
      <c r="L1944" s="2">
        <v>2011</v>
      </c>
      <c r="M1944" s="2" t="s">
        <v>3058</v>
      </c>
      <c r="N1944" s="2" t="s">
        <v>3108</v>
      </c>
      <c r="O1944" s="19" t="str">
        <f t="shared" si="63"/>
        <v>300</v>
      </c>
      <c r="P1944">
        <f t="shared" si="64"/>
        <v>183.78378378378397</v>
      </c>
    </row>
    <row r="1945" spans="1:16" ht="14.5" customHeight="1" x14ac:dyDescent="0.35">
      <c r="A1945" s="2" t="s">
        <v>666</v>
      </c>
      <c r="B1945" s="2" t="s">
        <v>666</v>
      </c>
      <c r="C1945" s="2" t="s">
        <v>1542</v>
      </c>
      <c r="D1945" s="2"/>
      <c r="E1945" s="2"/>
      <c r="F1945" s="3">
        <v>223</v>
      </c>
      <c r="G1945" s="3">
        <v>100</v>
      </c>
      <c r="H1945" s="2" t="s">
        <v>3130</v>
      </c>
      <c r="I1945" s="2" t="s">
        <v>3144</v>
      </c>
      <c r="J1945" s="2" t="s">
        <v>3160</v>
      </c>
      <c r="K1945" s="2" t="s">
        <v>3163</v>
      </c>
      <c r="L1945" s="2">
        <v>2011</v>
      </c>
      <c r="M1945" s="2" t="s">
        <v>3054</v>
      </c>
      <c r="N1945" s="2" t="s">
        <v>3104</v>
      </c>
      <c r="O1945" s="19" t="str">
        <f t="shared" si="63"/>
        <v>300</v>
      </c>
      <c r="P1945">
        <f t="shared" si="64"/>
        <v>223</v>
      </c>
    </row>
    <row r="1946" spans="1:16" ht="14.5" customHeight="1" x14ac:dyDescent="0.35">
      <c r="A1946" s="2" t="s">
        <v>668</v>
      </c>
      <c r="B1946" s="2" t="s">
        <v>668</v>
      </c>
      <c r="C1946" s="2" t="s">
        <v>1543</v>
      </c>
      <c r="D1946" s="2"/>
      <c r="E1946" s="2"/>
      <c r="F1946" s="3">
        <v>480</v>
      </c>
      <c r="G1946" s="3">
        <v>100</v>
      </c>
      <c r="H1946" s="2" t="s">
        <v>3130</v>
      </c>
      <c r="I1946" s="2" t="s">
        <v>3144</v>
      </c>
      <c r="J1946" s="2" t="s">
        <v>3160</v>
      </c>
      <c r="K1946" s="2" t="s">
        <v>3163</v>
      </c>
      <c r="L1946" s="2">
        <v>2011</v>
      </c>
      <c r="M1946" s="2" t="s">
        <v>3058</v>
      </c>
      <c r="N1946" s="2" t="s">
        <v>3108</v>
      </c>
      <c r="O1946" s="19" t="str">
        <f t="shared" si="63"/>
        <v>300</v>
      </c>
      <c r="P1946">
        <f t="shared" si="64"/>
        <v>480</v>
      </c>
    </row>
    <row r="1947" spans="1:16" ht="14.5" customHeight="1" x14ac:dyDescent="0.35">
      <c r="A1947" s="2" t="s">
        <v>1343</v>
      </c>
      <c r="B1947" s="2" t="s">
        <v>1343</v>
      </c>
      <c r="C1947" s="2" t="s">
        <v>1544</v>
      </c>
      <c r="D1947" s="2"/>
      <c r="E1947" s="2"/>
      <c r="F1947" s="3">
        <v>95.674426966292131</v>
      </c>
      <c r="G1947" s="3">
        <v>74.808949452168321</v>
      </c>
      <c r="H1947" s="2" t="s">
        <v>3130</v>
      </c>
      <c r="I1947" s="2" t="s">
        <v>3144</v>
      </c>
      <c r="J1947" s="2" t="s">
        <v>3160</v>
      </c>
      <c r="K1947" s="2" t="s">
        <v>3163</v>
      </c>
      <c r="L1947" s="2">
        <v>2011</v>
      </c>
      <c r="M1947" s="2" t="s">
        <v>3054</v>
      </c>
      <c r="N1947" s="2" t="s">
        <v>3104</v>
      </c>
      <c r="O1947" s="19" t="str">
        <f t="shared" si="63"/>
        <v>300</v>
      </c>
      <c r="P1947">
        <f t="shared" si="64"/>
        <v>71.573033707865179</v>
      </c>
    </row>
    <row r="1948" spans="1:16" ht="14.5" customHeight="1" x14ac:dyDescent="0.35">
      <c r="A1948" s="2" t="s">
        <v>932</v>
      </c>
      <c r="B1948" s="2" t="s">
        <v>932</v>
      </c>
      <c r="C1948" s="2" t="s">
        <v>1545</v>
      </c>
      <c r="D1948" s="2"/>
      <c r="E1948" s="2"/>
      <c r="F1948" s="3">
        <v>200</v>
      </c>
      <c r="G1948" s="3">
        <v>100</v>
      </c>
      <c r="H1948" s="2" t="s">
        <v>3135</v>
      </c>
      <c r="I1948" s="2" t="s">
        <v>3149</v>
      </c>
      <c r="J1948" s="2" t="s">
        <v>3160</v>
      </c>
      <c r="K1948" s="2" t="s">
        <v>3163</v>
      </c>
      <c r="L1948" s="2">
        <v>2011</v>
      </c>
      <c r="M1948" s="2" t="s">
        <v>3053</v>
      </c>
      <c r="N1948" s="2" t="s">
        <v>3103</v>
      </c>
      <c r="O1948" s="19" t="str">
        <f t="shared" si="63"/>
        <v>300</v>
      </c>
      <c r="P1948">
        <f t="shared" si="64"/>
        <v>200</v>
      </c>
    </row>
    <row r="1949" spans="1:16" ht="14.5" customHeight="1" x14ac:dyDescent="0.35">
      <c r="A1949" s="2" t="s">
        <v>1347</v>
      </c>
      <c r="B1949" s="2" t="s">
        <v>1347</v>
      </c>
      <c r="C1949" s="2" t="s">
        <v>1546</v>
      </c>
      <c r="D1949" s="2"/>
      <c r="E1949" s="2"/>
      <c r="F1949" s="3">
        <v>1990</v>
      </c>
      <c r="G1949" s="3">
        <v>100</v>
      </c>
      <c r="H1949" s="2" t="s">
        <v>3130</v>
      </c>
      <c r="I1949" s="2" t="s">
        <v>3144</v>
      </c>
      <c r="J1949" s="2" t="s">
        <v>3160</v>
      </c>
      <c r="K1949" s="2" t="s">
        <v>3163</v>
      </c>
      <c r="L1949" s="2">
        <v>2011</v>
      </c>
      <c r="M1949" s="2" t="s">
        <v>3047</v>
      </c>
      <c r="N1949" s="2" t="s">
        <v>3047</v>
      </c>
      <c r="O1949" s="19" t="str">
        <f t="shared" si="63"/>
        <v>200</v>
      </c>
      <c r="P1949">
        <f t="shared" si="64"/>
        <v>1990</v>
      </c>
    </row>
    <row r="1950" spans="1:16" ht="14.5" customHeight="1" x14ac:dyDescent="0.35">
      <c r="A1950" s="2" t="s">
        <v>729</v>
      </c>
      <c r="B1950" s="2" t="s">
        <v>729</v>
      </c>
      <c r="C1950" s="2" t="s">
        <v>1548</v>
      </c>
      <c r="D1950" s="2"/>
      <c r="E1950" s="2"/>
      <c r="F1950" s="3">
        <v>7233.1290829498257</v>
      </c>
      <c r="G1950" s="3">
        <v>25.390895253908951</v>
      </c>
      <c r="H1950" s="2" t="s">
        <v>3130</v>
      </c>
      <c r="I1950" s="2" t="s">
        <v>3144</v>
      </c>
      <c r="J1950" s="2" t="s">
        <v>3160</v>
      </c>
      <c r="K1950" s="2" t="s">
        <v>3163</v>
      </c>
      <c r="L1950" s="2">
        <v>2011</v>
      </c>
      <c r="M1950" s="2" t="s">
        <v>3058</v>
      </c>
      <c r="N1950" s="2" t="s">
        <v>3108</v>
      </c>
      <c r="O1950" s="19" t="str">
        <f t="shared" si="63"/>
        <v>300</v>
      </c>
      <c r="P1950">
        <f t="shared" si="64"/>
        <v>1836.5562290318153</v>
      </c>
    </row>
    <row r="1951" spans="1:16" ht="14.5" customHeight="1" x14ac:dyDescent="0.35">
      <c r="A1951" s="2" t="s">
        <v>731</v>
      </c>
      <c r="B1951" s="2" t="s">
        <v>731</v>
      </c>
      <c r="C1951" s="2" t="s">
        <v>1549</v>
      </c>
      <c r="D1951" s="2"/>
      <c r="E1951" s="2"/>
      <c r="F1951" s="3">
        <v>384.84425181974774</v>
      </c>
      <c r="G1951" s="3">
        <v>100</v>
      </c>
      <c r="H1951" s="2" t="s">
        <v>3132</v>
      </c>
      <c r="I1951" s="2" t="s">
        <v>3146</v>
      </c>
      <c r="J1951" s="2" t="s">
        <v>3160</v>
      </c>
      <c r="K1951" s="2" t="s">
        <v>3163</v>
      </c>
      <c r="L1951" s="2">
        <v>2011</v>
      </c>
      <c r="M1951" s="2" t="s">
        <v>3054</v>
      </c>
      <c r="N1951" s="2" t="s">
        <v>3104</v>
      </c>
      <c r="O1951" s="19" t="str">
        <f t="shared" si="63"/>
        <v>300</v>
      </c>
      <c r="P1951">
        <f t="shared" si="64"/>
        <v>384.84425181974774</v>
      </c>
    </row>
    <row r="1952" spans="1:16" ht="14.5" customHeight="1" x14ac:dyDescent="0.35">
      <c r="A1952" s="2" t="s">
        <v>662</v>
      </c>
      <c r="B1952" s="2" t="s">
        <v>662</v>
      </c>
      <c r="C1952" s="2" t="s">
        <v>1550</v>
      </c>
      <c r="D1952" s="2"/>
      <c r="E1952" s="2"/>
      <c r="F1952" s="3">
        <v>872</v>
      </c>
      <c r="G1952" s="3">
        <v>100</v>
      </c>
      <c r="H1952" s="2" t="s">
        <v>3130</v>
      </c>
      <c r="I1952" s="2" t="s">
        <v>3144</v>
      </c>
      <c r="J1952" s="2" t="s">
        <v>3160</v>
      </c>
      <c r="K1952" s="2" t="s">
        <v>3163</v>
      </c>
      <c r="L1952" s="2">
        <v>2011</v>
      </c>
      <c r="M1952" s="2" t="s">
        <v>3075</v>
      </c>
      <c r="N1952" s="2" t="s">
        <v>3075</v>
      </c>
      <c r="O1952" s="19" t="str">
        <f t="shared" si="63"/>
        <v>600</v>
      </c>
      <c r="P1952">
        <f t="shared" si="64"/>
        <v>872</v>
      </c>
    </row>
    <row r="1953" spans="1:16" ht="14.5" customHeight="1" x14ac:dyDescent="0.35">
      <c r="A1953" s="2" t="s">
        <v>672</v>
      </c>
      <c r="B1953" s="2" t="s">
        <v>672</v>
      </c>
      <c r="C1953" s="2" t="s">
        <v>1552</v>
      </c>
      <c r="D1953" s="2"/>
      <c r="E1953" s="2"/>
      <c r="F1953" s="3">
        <v>629.99999999999989</v>
      </c>
      <c r="G1953" s="3">
        <v>100</v>
      </c>
      <c r="H1953" s="2" t="s">
        <v>3130</v>
      </c>
      <c r="I1953" s="2" t="s">
        <v>3144</v>
      </c>
      <c r="J1953" s="2" t="s">
        <v>3160</v>
      </c>
      <c r="K1953" s="2" t="s">
        <v>3163</v>
      </c>
      <c r="L1953" s="2">
        <v>2011</v>
      </c>
      <c r="M1953" s="2" t="s">
        <v>3075</v>
      </c>
      <c r="N1953" s="2" t="s">
        <v>3075</v>
      </c>
      <c r="O1953" s="19" t="str">
        <f t="shared" si="63"/>
        <v>600</v>
      </c>
      <c r="P1953">
        <f t="shared" si="64"/>
        <v>629.99999999999989</v>
      </c>
    </row>
    <row r="1954" spans="1:16" ht="14.5" customHeight="1" x14ac:dyDescent="0.35">
      <c r="A1954" s="2" t="s">
        <v>1345</v>
      </c>
      <c r="B1954" s="2" t="s">
        <v>1345</v>
      </c>
      <c r="C1954" s="2" t="s">
        <v>1553</v>
      </c>
      <c r="D1954" s="2"/>
      <c r="E1954" s="2"/>
      <c r="F1954" s="3">
        <v>48.400000000000034</v>
      </c>
      <c r="G1954" s="3">
        <v>100</v>
      </c>
      <c r="H1954" s="2" t="s">
        <v>3130</v>
      </c>
      <c r="I1954" s="2" t="s">
        <v>3144</v>
      </c>
      <c r="J1954" s="2" t="s">
        <v>3160</v>
      </c>
      <c r="K1954" s="2" t="s">
        <v>3163</v>
      </c>
      <c r="L1954" s="2">
        <v>2011</v>
      </c>
      <c r="M1954" s="2" t="s">
        <v>3075</v>
      </c>
      <c r="N1954" s="2" t="s">
        <v>3075</v>
      </c>
      <c r="O1954" s="19" t="str">
        <f t="shared" si="63"/>
        <v>600</v>
      </c>
      <c r="P1954">
        <f t="shared" si="64"/>
        <v>48.400000000000034</v>
      </c>
    </row>
    <row r="1955" spans="1:16" ht="14.5" customHeight="1" x14ac:dyDescent="0.35">
      <c r="A1955" s="2" t="s">
        <v>1349</v>
      </c>
      <c r="B1955" s="2" t="s">
        <v>1349</v>
      </c>
      <c r="C1955" s="2" t="s">
        <v>1554</v>
      </c>
      <c r="D1955" s="2"/>
      <c r="E1955" s="2"/>
      <c r="F1955" s="3">
        <v>854.99999999999898</v>
      </c>
      <c r="G1955" s="3">
        <v>100</v>
      </c>
      <c r="H1955" s="2" t="s">
        <v>3130</v>
      </c>
      <c r="I1955" s="2" t="s">
        <v>3144</v>
      </c>
      <c r="J1955" s="2" t="s">
        <v>3160</v>
      </c>
      <c r="K1955" s="2" t="s">
        <v>3163</v>
      </c>
      <c r="L1955" s="2">
        <v>2011</v>
      </c>
      <c r="M1955" s="2" t="s">
        <v>3075</v>
      </c>
      <c r="N1955" s="2" t="s">
        <v>3075</v>
      </c>
      <c r="O1955" s="19" t="str">
        <f t="shared" si="63"/>
        <v>600</v>
      </c>
      <c r="P1955">
        <f t="shared" si="64"/>
        <v>854.99999999999898</v>
      </c>
    </row>
    <row r="1956" spans="1:16" ht="14.5" customHeight="1" x14ac:dyDescent="0.35">
      <c r="A1956" s="2" t="s">
        <v>735</v>
      </c>
      <c r="B1956" s="2" t="s">
        <v>735</v>
      </c>
      <c r="C1956" s="2" t="s">
        <v>1555</v>
      </c>
      <c r="D1956" s="2"/>
      <c r="E1956" s="2"/>
      <c r="F1956" s="3">
        <v>5078.8020000000006</v>
      </c>
      <c r="G1956" s="3">
        <v>57.958097204813264</v>
      </c>
      <c r="H1956" s="2" t="s">
        <v>3130</v>
      </c>
      <c r="I1956" s="2" t="s">
        <v>3144</v>
      </c>
      <c r="J1956" s="2" t="s">
        <v>3160</v>
      </c>
      <c r="K1956" s="2" t="s">
        <v>3163</v>
      </c>
      <c r="L1956" s="2">
        <v>2011</v>
      </c>
      <c r="M1956" s="2" t="s">
        <v>3075</v>
      </c>
      <c r="N1956" s="2" t="s">
        <v>3075</v>
      </c>
      <c r="O1956" s="19" t="str">
        <f t="shared" si="63"/>
        <v>600</v>
      </c>
      <c r="P1956">
        <f t="shared" si="64"/>
        <v>2943.5770000000007</v>
      </c>
    </row>
    <row r="1957" spans="1:16" ht="14.5" customHeight="1" x14ac:dyDescent="0.35">
      <c r="A1957" s="2" t="s">
        <v>652</v>
      </c>
      <c r="B1957" s="2" t="s">
        <v>652</v>
      </c>
      <c r="C1957" s="2" t="s">
        <v>1557</v>
      </c>
      <c r="D1957" s="2"/>
      <c r="E1957" s="2"/>
      <c r="F1957" s="3">
        <v>10717.216</v>
      </c>
      <c r="G1957" s="3">
        <v>55.000000000000014</v>
      </c>
      <c r="H1957" s="2" t="s">
        <v>3130</v>
      </c>
      <c r="I1957" s="2" t="s">
        <v>3144</v>
      </c>
      <c r="J1957" s="2" t="s">
        <v>3160</v>
      </c>
      <c r="K1957" s="2" t="s">
        <v>3163</v>
      </c>
      <c r="L1957" s="2">
        <v>2011</v>
      </c>
      <c r="M1957" s="2" t="s">
        <v>3041</v>
      </c>
      <c r="N1957" s="2" t="s">
        <v>3095</v>
      </c>
      <c r="O1957" s="19" t="str">
        <f t="shared" si="63"/>
        <v>200</v>
      </c>
      <c r="P1957">
        <f t="shared" si="64"/>
        <v>5894.4688000000015</v>
      </c>
    </row>
    <row r="1958" spans="1:16" ht="14.5" customHeight="1" x14ac:dyDescent="0.35">
      <c r="A1958" s="2" t="s">
        <v>1936</v>
      </c>
      <c r="B1958" s="2" t="s">
        <v>1936</v>
      </c>
      <c r="C1958" s="2" t="s">
        <v>1558</v>
      </c>
      <c r="D1958" s="2"/>
      <c r="E1958" s="2"/>
      <c r="F1958" s="3">
        <v>2638</v>
      </c>
      <c r="G1958" s="3">
        <v>55.000000000000007</v>
      </c>
      <c r="H1958" s="2" t="s">
        <v>3130</v>
      </c>
      <c r="I1958" s="2" t="s">
        <v>3144</v>
      </c>
      <c r="J1958" s="2" t="s">
        <v>3160</v>
      </c>
      <c r="K1958" s="2" t="s">
        <v>3163</v>
      </c>
      <c r="L1958" s="2">
        <v>2011</v>
      </c>
      <c r="M1958" s="2" t="s">
        <v>3041</v>
      </c>
      <c r="N1958" s="2" t="s">
        <v>3095</v>
      </c>
      <c r="O1958" s="19" t="str">
        <f t="shared" si="63"/>
        <v>200</v>
      </c>
      <c r="P1958">
        <f t="shared" si="64"/>
        <v>1450.9000000000003</v>
      </c>
    </row>
    <row r="1959" spans="1:16" ht="14.5" customHeight="1" x14ac:dyDescent="0.35">
      <c r="A1959" s="2" t="s">
        <v>684</v>
      </c>
      <c r="B1959" s="2" t="s">
        <v>684</v>
      </c>
      <c r="C1959" s="2" t="s">
        <v>1559</v>
      </c>
      <c r="D1959" s="2"/>
      <c r="E1959" s="2"/>
      <c r="F1959" s="3">
        <v>137</v>
      </c>
      <c r="G1959" s="3">
        <v>100</v>
      </c>
      <c r="H1959" s="2" t="s">
        <v>3130</v>
      </c>
      <c r="I1959" s="2" t="s">
        <v>3144</v>
      </c>
      <c r="J1959" s="2" t="s">
        <v>3160</v>
      </c>
      <c r="K1959" s="2" t="s">
        <v>3163</v>
      </c>
      <c r="L1959" s="2">
        <v>2011</v>
      </c>
      <c r="M1959" s="2" t="s">
        <v>3041</v>
      </c>
      <c r="N1959" s="2" t="s">
        <v>3095</v>
      </c>
      <c r="O1959" s="19" t="str">
        <f t="shared" si="63"/>
        <v>200</v>
      </c>
      <c r="P1959">
        <f t="shared" si="64"/>
        <v>137</v>
      </c>
    </row>
    <row r="1960" spans="1:16" ht="14.5" customHeight="1" x14ac:dyDescent="0.35">
      <c r="A1960" s="2" t="s">
        <v>1937</v>
      </c>
      <c r="B1960" s="2" t="s">
        <v>1937</v>
      </c>
      <c r="C1960" s="2" t="s">
        <v>1560</v>
      </c>
      <c r="D1960" s="2"/>
      <c r="E1960" s="2"/>
      <c r="F1960" s="3">
        <v>93</v>
      </c>
      <c r="G1960" s="3">
        <v>54.999999999999993</v>
      </c>
      <c r="H1960" s="2" t="s">
        <v>3130</v>
      </c>
      <c r="I1960" s="2" t="s">
        <v>3144</v>
      </c>
      <c r="J1960" s="2" t="s">
        <v>3160</v>
      </c>
      <c r="K1960" s="2" t="s">
        <v>3163</v>
      </c>
      <c r="L1960" s="2">
        <v>2011</v>
      </c>
      <c r="M1960" s="2" t="s">
        <v>3041</v>
      </c>
      <c r="N1960" s="2" t="s">
        <v>3095</v>
      </c>
      <c r="O1960" s="19" t="str">
        <f t="shared" si="63"/>
        <v>200</v>
      </c>
      <c r="P1960">
        <f t="shared" si="64"/>
        <v>51.149999999999991</v>
      </c>
    </row>
    <row r="1961" spans="1:16" ht="14.5" customHeight="1" x14ac:dyDescent="0.35">
      <c r="A1961" s="2" t="s">
        <v>692</v>
      </c>
      <c r="B1961" s="2" t="s">
        <v>692</v>
      </c>
      <c r="C1961" s="2" t="s">
        <v>1562</v>
      </c>
      <c r="D1961" s="2"/>
      <c r="E1961" s="2"/>
      <c r="F1961" s="3">
        <v>562</v>
      </c>
      <c r="G1961" s="3">
        <v>55.000000000000007</v>
      </c>
      <c r="H1961" s="2" t="s">
        <v>3130</v>
      </c>
      <c r="I1961" s="2" t="s">
        <v>3144</v>
      </c>
      <c r="J1961" s="2" t="s">
        <v>3160</v>
      </c>
      <c r="K1961" s="2" t="s">
        <v>3163</v>
      </c>
      <c r="L1961" s="2">
        <v>2011</v>
      </c>
      <c r="M1961" s="2" t="s">
        <v>3041</v>
      </c>
      <c r="N1961" s="2" t="s">
        <v>3095</v>
      </c>
      <c r="O1961" s="19" t="str">
        <f t="shared" si="63"/>
        <v>200</v>
      </c>
      <c r="P1961">
        <f t="shared" si="64"/>
        <v>309.10000000000002</v>
      </c>
    </row>
    <row r="1962" spans="1:16" ht="14.5" customHeight="1" x14ac:dyDescent="0.35">
      <c r="A1962" s="2" t="s">
        <v>694</v>
      </c>
      <c r="B1962" s="2" t="s">
        <v>694</v>
      </c>
      <c r="C1962" s="2" t="s">
        <v>1565</v>
      </c>
      <c r="D1962" s="2"/>
      <c r="E1962" s="2"/>
      <c r="F1962" s="3">
        <v>2200</v>
      </c>
      <c r="G1962" s="3">
        <v>100</v>
      </c>
      <c r="H1962" s="2" t="s">
        <v>3132</v>
      </c>
      <c r="I1962" s="2" t="s">
        <v>3146</v>
      </c>
      <c r="J1962" s="2" t="s">
        <v>3160</v>
      </c>
      <c r="K1962" s="2" t="s">
        <v>3163</v>
      </c>
      <c r="L1962" s="2">
        <v>2011</v>
      </c>
      <c r="M1962" s="2" t="s">
        <v>3041</v>
      </c>
      <c r="N1962" s="2" t="s">
        <v>3095</v>
      </c>
      <c r="O1962" s="19" t="str">
        <f t="shared" si="63"/>
        <v>200</v>
      </c>
      <c r="P1962">
        <f t="shared" si="64"/>
        <v>2200</v>
      </c>
    </row>
    <row r="1963" spans="1:16" ht="14.5" customHeight="1" x14ac:dyDescent="0.35">
      <c r="A1963" s="2" t="s">
        <v>1350</v>
      </c>
      <c r="B1963" s="2" t="s">
        <v>1350</v>
      </c>
      <c r="C1963" s="2" t="s">
        <v>1566</v>
      </c>
      <c r="D1963" s="2"/>
      <c r="E1963" s="2"/>
      <c r="F1963" s="3">
        <v>500</v>
      </c>
      <c r="G1963" s="3">
        <v>50</v>
      </c>
      <c r="H1963" s="2" t="s">
        <v>3132</v>
      </c>
      <c r="I1963" s="2" t="s">
        <v>3146</v>
      </c>
      <c r="J1963" s="2" t="s">
        <v>3160</v>
      </c>
      <c r="K1963" s="2" t="s">
        <v>3163</v>
      </c>
      <c r="L1963" s="2">
        <v>2011</v>
      </c>
      <c r="M1963" s="2" t="s">
        <v>3041</v>
      </c>
      <c r="N1963" s="2" t="s">
        <v>3095</v>
      </c>
      <c r="O1963" s="19" t="str">
        <f t="shared" si="63"/>
        <v>200</v>
      </c>
      <c r="P1963">
        <f t="shared" si="64"/>
        <v>250</v>
      </c>
    </row>
    <row r="1964" spans="1:16" ht="14.5" customHeight="1" x14ac:dyDescent="0.35">
      <c r="A1964" s="2" t="s">
        <v>698</v>
      </c>
      <c r="B1964" s="2" t="s">
        <v>698</v>
      </c>
      <c r="C1964" s="2" t="s">
        <v>1567</v>
      </c>
      <c r="D1964" s="2"/>
      <c r="E1964" s="2"/>
      <c r="F1964" s="3">
        <v>251</v>
      </c>
      <c r="G1964" s="3">
        <v>100</v>
      </c>
      <c r="H1964" s="2" t="s">
        <v>3132</v>
      </c>
      <c r="I1964" s="2" t="s">
        <v>3146</v>
      </c>
      <c r="J1964" s="2" t="s">
        <v>3160</v>
      </c>
      <c r="K1964" s="2" t="s">
        <v>3163</v>
      </c>
      <c r="L1964" s="2">
        <v>2011</v>
      </c>
      <c r="M1964" s="2" t="s">
        <v>3054</v>
      </c>
      <c r="N1964" s="2" t="s">
        <v>3104</v>
      </c>
      <c r="O1964" s="19" t="str">
        <f t="shared" si="63"/>
        <v>300</v>
      </c>
      <c r="P1964">
        <f t="shared" si="64"/>
        <v>251</v>
      </c>
    </row>
    <row r="1965" spans="1:16" ht="14.5" customHeight="1" x14ac:dyDescent="0.35">
      <c r="A1965" s="2" t="s">
        <v>700</v>
      </c>
      <c r="B1965" s="2" t="s">
        <v>700</v>
      </c>
      <c r="C1965" s="2" t="s">
        <v>1568</v>
      </c>
      <c r="D1965" s="2"/>
      <c r="E1965" s="2"/>
      <c r="F1965" s="3">
        <v>127</v>
      </c>
      <c r="G1965" s="3">
        <v>100</v>
      </c>
      <c r="H1965" s="2" t="s">
        <v>3132</v>
      </c>
      <c r="I1965" s="2" t="s">
        <v>3146</v>
      </c>
      <c r="J1965" s="2" t="s">
        <v>3160</v>
      </c>
      <c r="K1965" s="2" t="s">
        <v>3163</v>
      </c>
      <c r="L1965" s="2">
        <v>2011</v>
      </c>
      <c r="M1965" s="2" t="s">
        <v>3054</v>
      </c>
      <c r="N1965" s="2" t="s">
        <v>3104</v>
      </c>
      <c r="O1965" s="19" t="str">
        <f t="shared" si="63"/>
        <v>300</v>
      </c>
      <c r="P1965">
        <f t="shared" si="64"/>
        <v>127</v>
      </c>
    </row>
    <row r="1966" spans="1:16" ht="14.5" customHeight="1" x14ac:dyDescent="0.35">
      <c r="A1966" s="2" t="s">
        <v>704</v>
      </c>
      <c r="B1966" s="2" t="s">
        <v>704</v>
      </c>
      <c r="C1966" s="2" t="s">
        <v>1569</v>
      </c>
      <c r="D1966" s="2"/>
      <c r="E1966" s="2"/>
      <c r="F1966" s="3">
        <v>112</v>
      </c>
      <c r="G1966" s="3">
        <v>40</v>
      </c>
      <c r="H1966" s="2" t="s">
        <v>3132</v>
      </c>
      <c r="I1966" s="2" t="s">
        <v>3146</v>
      </c>
      <c r="J1966" s="2" t="s">
        <v>3160</v>
      </c>
      <c r="K1966" s="2" t="s">
        <v>3163</v>
      </c>
      <c r="L1966" s="2">
        <v>2011</v>
      </c>
      <c r="M1966" s="2" t="s">
        <v>3054</v>
      </c>
      <c r="N1966" s="2" t="s">
        <v>3104</v>
      </c>
      <c r="O1966" s="19" t="str">
        <f t="shared" si="63"/>
        <v>300</v>
      </c>
      <c r="P1966">
        <f t="shared" si="64"/>
        <v>44.8</v>
      </c>
    </row>
    <row r="1967" spans="1:16" ht="14.5" customHeight="1" x14ac:dyDescent="0.35">
      <c r="A1967" s="2" t="s">
        <v>702</v>
      </c>
      <c r="B1967" s="2" t="s">
        <v>702</v>
      </c>
      <c r="C1967" s="2" t="s">
        <v>1570</v>
      </c>
      <c r="D1967" s="2"/>
      <c r="E1967" s="2"/>
      <c r="F1967" s="3">
        <v>1249.9999999999995</v>
      </c>
      <c r="G1967" s="3">
        <v>100</v>
      </c>
      <c r="H1967" s="2" t="s">
        <v>3132</v>
      </c>
      <c r="I1967" s="2" t="s">
        <v>3146</v>
      </c>
      <c r="J1967" s="2" t="s">
        <v>3160</v>
      </c>
      <c r="K1967" s="2" t="s">
        <v>3163</v>
      </c>
      <c r="L1967" s="2">
        <v>2011</v>
      </c>
      <c r="M1967" s="2" t="s">
        <v>3058</v>
      </c>
      <c r="N1967" s="2" t="s">
        <v>3108</v>
      </c>
      <c r="O1967" s="19" t="str">
        <f t="shared" si="63"/>
        <v>300</v>
      </c>
      <c r="P1967">
        <f t="shared" si="64"/>
        <v>1249.9999999999995</v>
      </c>
    </row>
    <row r="1968" spans="1:16" ht="14.5" customHeight="1" x14ac:dyDescent="0.35">
      <c r="A1968" s="2" t="s">
        <v>708</v>
      </c>
      <c r="B1968" s="2" t="s">
        <v>708</v>
      </c>
      <c r="C1968" s="2" t="s">
        <v>1571</v>
      </c>
      <c r="D1968" s="2"/>
      <c r="E1968" s="2"/>
      <c r="F1968" s="3">
        <v>805</v>
      </c>
      <c r="G1968" s="3">
        <v>100</v>
      </c>
      <c r="H1968" s="2" t="s">
        <v>3132</v>
      </c>
      <c r="I1968" s="2" t="s">
        <v>3146</v>
      </c>
      <c r="J1968" s="2" t="s">
        <v>3160</v>
      </c>
      <c r="K1968" s="2" t="s">
        <v>3163</v>
      </c>
      <c r="L1968" s="2">
        <v>2011</v>
      </c>
      <c r="M1968" s="2" t="s">
        <v>3054</v>
      </c>
      <c r="N1968" s="2" t="s">
        <v>3104</v>
      </c>
      <c r="O1968" s="19" t="str">
        <f t="shared" si="63"/>
        <v>300</v>
      </c>
      <c r="P1968">
        <f t="shared" si="64"/>
        <v>805</v>
      </c>
    </row>
    <row r="1969" spans="1:16" ht="14.5" customHeight="1" x14ac:dyDescent="0.35">
      <c r="A1969" s="2" t="s">
        <v>710</v>
      </c>
      <c r="B1969" s="2" t="s">
        <v>710</v>
      </c>
      <c r="C1969" s="2" t="s">
        <v>1572</v>
      </c>
      <c r="D1969" s="2"/>
      <c r="E1969" s="2"/>
      <c r="F1969" s="3">
        <v>478</v>
      </c>
      <c r="G1969" s="3">
        <v>60</v>
      </c>
      <c r="H1969" s="2" t="s">
        <v>3132</v>
      </c>
      <c r="I1969" s="2" t="s">
        <v>3146</v>
      </c>
      <c r="J1969" s="2" t="s">
        <v>3160</v>
      </c>
      <c r="K1969" s="2" t="s">
        <v>3163</v>
      </c>
      <c r="L1969" s="2">
        <v>2011</v>
      </c>
      <c r="M1969" s="2" t="s">
        <v>3058</v>
      </c>
      <c r="N1969" s="2" t="s">
        <v>3108</v>
      </c>
      <c r="O1969" s="19" t="str">
        <f t="shared" si="63"/>
        <v>300</v>
      </c>
      <c r="P1969">
        <f t="shared" si="64"/>
        <v>286.8</v>
      </c>
    </row>
    <row r="1970" spans="1:16" ht="14.5" customHeight="1" x14ac:dyDescent="0.35">
      <c r="A1970" s="2" t="s">
        <v>712</v>
      </c>
      <c r="B1970" s="2" t="s">
        <v>712</v>
      </c>
      <c r="C1970" s="2" t="s">
        <v>1573</v>
      </c>
      <c r="D1970" s="2"/>
      <c r="E1970" s="2"/>
      <c r="F1970" s="3">
        <v>352</v>
      </c>
      <c r="G1970" s="3">
        <v>100</v>
      </c>
      <c r="H1970" s="2" t="s">
        <v>3132</v>
      </c>
      <c r="I1970" s="2" t="s">
        <v>3146</v>
      </c>
      <c r="J1970" s="2" t="s">
        <v>3160</v>
      </c>
      <c r="K1970" s="2" t="s">
        <v>3163</v>
      </c>
      <c r="L1970" s="2">
        <v>2011</v>
      </c>
      <c r="M1970" s="2" t="s">
        <v>3053</v>
      </c>
      <c r="N1970" s="2" t="s">
        <v>3103</v>
      </c>
      <c r="O1970" s="19" t="str">
        <f t="shared" si="63"/>
        <v>300</v>
      </c>
      <c r="P1970">
        <f t="shared" si="64"/>
        <v>352</v>
      </c>
    </row>
    <row r="1971" spans="1:16" ht="14.5" customHeight="1" x14ac:dyDescent="0.35">
      <c r="A1971" s="2" t="s">
        <v>714</v>
      </c>
      <c r="B1971" s="2" t="s">
        <v>714</v>
      </c>
      <c r="C1971" s="2" t="s">
        <v>1574</v>
      </c>
      <c r="D1971" s="2"/>
      <c r="E1971" s="2"/>
      <c r="F1971" s="3">
        <v>100</v>
      </c>
      <c r="G1971" s="3">
        <v>100</v>
      </c>
      <c r="H1971" s="2" t="s">
        <v>3132</v>
      </c>
      <c r="I1971" s="2" t="s">
        <v>3146</v>
      </c>
      <c r="J1971" s="2" t="s">
        <v>3160</v>
      </c>
      <c r="K1971" s="2" t="s">
        <v>3163</v>
      </c>
      <c r="L1971" s="2">
        <v>2011</v>
      </c>
      <c r="M1971" s="2" t="s">
        <v>3054</v>
      </c>
      <c r="N1971" s="2" t="s">
        <v>3104</v>
      </c>
      <c r="O1971" s="19" t="str">
        <f t="shared" si="63"/>
        <v>300</v>
      </c>
      <c r="P1971">
        <f t="shared" si="64"/>
        <v>100</v>
      </c>
    </row>
    <row r="1972" spans="1:16" ht="14.5" customHeight="1" x14ac:dyDescent="0.35">
      <c r="A1972" s="2" t="s">
        <v>716</v>
      </c>
      <c r="B1972" s="2" t="s">
        <v>716</v>
      </c>
      <c r="C1972" s="2" t="s">
        <v>1575</v>
      </c>
      <c r="D1972" s="2"/>
      <c r="E1972" s="2"/>
      <c r="F1972" s="3">
        <v>303</v>
      </c>
      <c r="G1972" s="3">
        <v>100</v>
      </c>
      <c r="H1972" s="2" t="s">
        <v>3132</v>
      </c>
      <c r="I1972" s="2" t="s">
        <v>3146</v>
      </c>
      <c r="J1972" s="2" t="s">
        <v>3160</v>
      </c>
      <c r="K1972" s="2" t="s">
        <v>3163</v>
      </c>
      <c r="L1972" s="2">
        <v>2011</v>
      </c>
      <c r="M1972" s="2" t="s">
        <v>3053</v>
      </c>
      <c r="N1972" s="2" t="s">
        <v>3103</v>
      </c>
      <c r="O1972" s="19" t="str">
        <f t="shared" si="63"/>
        <v>300</v>
      </c>
      <c r="P1972">
        <f t="shared" si="64"/>
        <v>303</v>
      </c>
    </row>
    <row r="1973" spans="1:16" ht="14.5" customHeight="1" x14ac:dyDescent="0.35">
      <c r="A1973" s="2" t="s">
        <v>1351</v>
      </c>
      <c r="B1973" s="2" t="s">
        <v>1351</v>
      </c>
      <c r="C1973" s="2" t="s">
        <v>1576</v>
      </c>
      <c r="D1973" s="2"/>
      <c r="E1973" s="2"/>
      <c r="F1973" s="3">
        <v>67</v>
      </c>
      <c r="G1973" s="3">
        <v>100</v>
      </c>
      <c r="H1973" s="2" t="s">
        <v>3139</v>
      </c>
      <c r="I1973" s="2" t="s">
        <v>3153</v>
      </c>
      <c r="J1973" s="2" t="s">
        <v>3160</v>
      </c>
      <c r="K1973" s="2" t="s">
        <v>3163</v>
      </c>
      <c r="L1973" s="2">
        <v>2011</v>
      </c>
      <c r="M1973" s="2" t="s">
        <v>3054</v>
      </c>
      <c r="N1973" s="2" t="s">
        <v>3104</v>
      </c>
      <c r="O1973" s="19" t="str">
        <f t="shared" si="63"/>
        <v>300</v>
      </c>
      <c r="P1973">
        <f t="shared" si="64"/>
        <v>67</v>
      </c>
    </row>
    <row r="1974" spans="1:16" ht="14.5" customHeight="1" x14ac:dyDescent="0.35">
      <c r="A1974" s="2" t="s">
        <v>718</v>
      </c>
      <c r="B1974" s="2" t="s">
        <v>718</v>
      </c>
      <c r="C1974" s="2" t="s">
        <v>1577</v>
      </c>
      <c r="D1974" s="2"/>
      <c r="E1974" s="2"/>
      <c r="F1974" s="3">
        <v>7983.862000000001</v>
      </c>
      <c r="G1974" s="3">
        <v>55.000000000000007</v>
      </c>
      <c r="H1974" s="2" t="s">
        <v>3139</v>
      </c>
      <c r="I1974" s="2" t="s">
        <v>3153</v>
      </c>
      <c r="J1974" s="2" t="s">
        <v>3160</v>
      </c>
      <c r="K1974" s="2" t="s">
        <v>3163</v>
      </c>
      <c r="L1974" s="2">
        <v>2011</v>
      </c>
      <c r="M1974" s="2" t="s">
        <v>3041</v>
      </c>
      <c r="N1974" s="2" t="s">
        <v>3095</v>
      </c>
      <c r="O1974" s="19" t="str">
        <f t="shared" si="63"/>
        <v>200</v>
      </c>
      <c r="P1974">
        <f t="shared" si="64"/>
        <v>4391.1241000000009</v>
      </c>
    </row>
    <row r="1975" spans="1:16" ht="14.5" customHeight="1" x14ac:dyDescent="0.35">
      <c r="A1975" s="2" t="s">
        <v>1354</v>
      </c>
      <c r="B1975" s="2" t="s">
        <v>1354</v>
      </c>
      <c r="C1975" s="2" t="s">
        <v>1578</v>
      </c>
      <c r="D1975" s="2"/>
      <c r="E1975" s="2"/>
      <c r="F1975" s="3">
        <v>1141.0000000000014</v>
      </c>
      <c r="G1975" s="3">
        <v>68.448729184925512</v>
      </c>
      <c r="H1975" s="2" t="s">
        <v>3139</v>
      </c>
      <c r="I1975" s="2" t="s">
        <v>3153</v>
      </c>
      <c r="J1975" s="2" t="s">
        <v>3160</v>
      </c>
      <c r="K1975" s="2" t="s">
        <v>3163</v>
      </c>
      <c r="L1975" s="2">
        <v>2011</v>
      </c>
      <c r="M1975" s="2" t="s">
        <v>3041</v>
      </c>
      <c r="N1975" s="2" t="s">
        <v>3095</v>
      </c>
      <c r="O1975" s="19" t="str">
        <f t="shared" si="63"/>
        <v>200</v>
      </c>
      <c r="P1975">
        <f t="shared" si="64"/>
        <v>781.00000000000102</v>
      </c>
    </row>
    <row r="1976" spans="1:16" ht="14.5" customHeight="1" x14ac:dyDescent="0.35">
      <c r="A1976" s="2" t="s">
        <v>1701</v>
      </c>
      <c r="B1976" s="2" t="s">
        <v>1701</v>
      </c>
      <c r="C1976" s="2" t="s">
        <v>1078</v>
      </c>
      <c r="D1976" s="2"/>
      <c r="E1976" s="2"/>
      <c r="F1976" s="3">
        <v>525</v>
      </c>
      <c r="G1976" s="3">
        <v>25</v>
      </c>
      <c r="H1976" s="2" t="s">
        <v>3139</v>
      </c>
      <c r="I1976" s="2" t="s">
        <v>3153</v>
      </c>
      <c r="J1976" s="2" t="s">
        <v>3159</v>
      </c>
      <c r="K1976" s="2" t="s">
        <v>3164</v>
      </c>
      <c r="L1976" s="2">
        <v>2011</v>
      </c>
      <c r="M1976" s="2" t="s">
        <v>3059</v>
      </c>
      <c r="N1976" s="2" t="s">
        <v>3109</v>
      </c>
      <c r="O1976" s="19" t="str">
        <f t="shared" si="63"/>
        <v>400</v>
      </c>
      <c r="P1976">
        <f t="shared" si="64"/>
        <v>131.25</v>
      </c>
    </row>
    <row r="1977" spans="1:16" ht="14.5" customHeight="1" x14ac:dyDescent="0.35">
      <c r="A1977" s="2" t="s">
        <v>1702</v>
      </c>
      <c r="B1977" s="2" t="s">
        <v>1702</v>
      </c>
      <c r="C1977" s="2" t="s">
        <v>1082</v>
      </c>
      <c r="D1977" s="2"/>
      <c r="E1977" s="2"/>
      <c r="F1977" s="3">
        <v>792.74</v>
      </c>
      <c r="G1977" s="3">
        <v>10</v>
      </c>
      <c r="H1977" s="2" t="s">
        <v>3132</v>
      </c>
      <c r="I1977" s="2" t="s">
        <v>3146</v>
      </c>
      <c r="J1977" s="2" t="s">
        <v>3159</v>
      </c>
      <c r="K1977" s="2" t="s">
        <v>3164</v>
      </c>
      <c r="L1977" s="2">
        <v>2011</v>
      </c>
      <c r="M1977" s="2" t="s">
        <v>3054</v>
      </c>
      <c r="N1977" s="2" t="s">
        <v>3104</v>
      </c>
      <c r="O1977" s="19" t="str">
        <f t="shared" si="63"/>
        <v>300</v>
      </c>
      <c r="P1977">
        <f t="shared" si="64"/>
        <v>79.274000000000001</v>
      </c>
    </row>
    <row r="1978" spans="1:16" ht="14.5" customHeight="1" x14ac:dyDescent="0.35">
      <c r="A1978" s="2" t="s">
        <v>1703</v>
      </c>
      <c r="B1978" s="2" t="s">
        <v>1703</v>
      </c>
      <c r="C1978" s="2" t="s">
        <v>1084</v>
      </c>
      <c r="D1978" s="2"/>
      <c r="E1978" s="2"/>
      <c r="F1978" s="3">
        <v>24998.86</v>
      </c>
      <c r="G1978" s="3">
        <v>0.8</v>
      </c>
      <c r="H1978" s="2" t="s">
        <v>3132</v>
      </c>
      <c r="I1978" s="2" t="s">
        <v>3146</v>
      </c>
      <c r="J1978" s="2" t="s">
        <v>3159</v>
      </c>
      <c r="K1978" s="2" t="s">
        <v>3164</v>
      </c>
      <c r="L1978" s="2">
        <v>2011</v>
      </c>
      <c r="M1978" s="2" t="s">
        <v>3059</v>
      </c>
      <c r="N1978" s="2" t="s">
        <v>3109</v>
      </c>
      <c r="O1978" s="19" t="str">
        <f t="shared" si="63"/>
        <v>400</v>
      </c>
      <c r="P1978">
        <f t="shared" si="64"/>
        <v>199.99088000000003</v>
      </c>
    </row>
    <row r="1979" spans="1:16" ht="14.5" customHeight="1" x14ac:dyDescent="0.35">
      <c r="A1979" s="2" t="s">
        <v>1704</v>
      </c>
      <c r="B1979" s="2" t="s">
        <v>1704</v>
      </c>
      <c r="C1979" s="2" t="s">
        <v>1088</v>
      </c>
      <c r="D1979" s="2"/>
      <c r="E1979" s="2"/>
      <c r="F1979" s="3">
        <v>6593.2</v>
      </c>
      <c r="G1979" s="3">
        <v>0.8</v>
      </c>
      <c r="H1979" s="2" t="s">
        <v>3132</v>
      </c>
      <c r="I1979" s="2" t="s">
        <v>3146</v>
      </c>
      <c r="J1979" s="2" t="s">
        <v>3159</v>
      </c>
      <c r="K1979" s="2" t="s">
        <v>3164</v>
      </c>
      <c r="L1979" s="2">
        <v>2011</v>
      </c>
      <c r="M1979" s="2" t="s">
        <v>3059</v>
      </c>
      <c r="N1979" s="2" t="s">
        <v>3109</v>
      </c>
      <c r="O1979" s="19" t="str">
        <f t="shared" si="63"/>
        <v>400</v>
      </c>
      <c r="P1979">
        <f t="shared" si="64"/>
        <v>52.745600000000003</v>
      </c>
    </row>
    <row r="1980" spans="1:16" ht="14.5" customHeight="1" x14ac:dyDescent="0.35">
      <c r="A1980" s="2" t="s">
        <v>1705</v>
      </c>
      <c r="B1980" s="2" t="s">
        <v>1705</v>
      </c>
      <c r="C1980" s="2" t="s">
        <v>1089</v>
      </c>
      <c r="D1980" s="2"/>
      <c r="E1980" s="2"/>
      <c r="F1980" s="3">
        <v>21.6</v>
      </c>
      <c r="G1980" s="3">
        <v>0.8</v>
      </c>
      <c r="H1980" s="2" t="s">
        <v>3132</v>
      </c>
      <c r="I1980" s="2" t="s">
        <v>3146</v>
      </c>
      <c r="J1980" s="2" t="s">
        <v>3159</v>
      </c>
      <c r="K1980" s="2" t="s">
        <v>3164</v>
      </c>
      <c r="L1980" s="2">
        <v>2011</v>
      </c>
      <c r="M1980" s="2" t="s">
        <v>3059</v>
      </c>
      <c r="N1980" s="2" t="s">
        <v>3109</v>
      </c>
      <c r="O1980" s="19" t="str">
        <f t="shared" si="63"/>
        <v>400</v>
      </c>
      <c r="P1980">
        <f t="shared" si="64"/>
        <v>0.17280000000000001</v>
      </c>
    </row>
    <row r="1981" spans="1:16" ht="14.5" customHeight="1" x14ac:dyDescent="0.35">
      <c r="A1981" s="2" t="s">
        <v>1741</v>
      </c>
      <c r="B1981" s="2" t="s">
        <v>1741</v>
      </c>
      <c r="C1981" s="2" t="s">
        <v>1027</v>
      </c>
      <c r="D1981" s="2"/>
      <c r="E1981" s="2"/>
      <c r="F1981" s="3">
        <v>7193</v>
      </c>
      <c r="G1981" s="3">
        <v>42</v>
      </c>
      <c r="H1981" s="2" t="s">
        <v>3139</v>
      </c>
      <c r="I1981" s="2" t="s">
        <v>3153</v>
      </c>
      <c r="J1981" s="2" t="s">
        <v>3159</v>
      </c>
      <c r="K1981" s="2" t="s">
        <v>3164</v>
      </c>
      <c r="L1981" s="2">
        <v>2011</v>
      </c>
      <c r="M1981" s="2" t="s">
        <v>3059</v>
      </c>
      <c r="N1981" s="2" t="s">
        <v>3109</v>
      </c>
      <c r="O1981" s="19" t="str">
        <f t="shared" si="63"/>
        <v>400</v>
      </c>
      <c r="P1981">
        <f t="shared" si="64"/>
        <v>3021.06</v>
      </c>
    </row>
    <row r="1982" spans="1:16" ht="14.5" customHeight="1" x14ac:dyDescent="0.35">
      <c r="A1982" s="2" t="s">
        <v>1938</v>
      </c>
      <c r="B1982" s="2" t="s">
        <v>1938</v>
      </c>
      <c r="C1982" s="2" t="s">
        <v>1029</v>
      </c>
      <c r="D1982" s="2"/>
      <c r="E1982" s="2"/>
      <c r="F1982" s="3">
        <v>41.6</v>
      </c>
      <c r="G1982" s="3">
        <v>100</v>
      </c>
      <c r="H1982" s="2" t="s">
        <v>3134</v>
      </c>
      <c r="I1982" s="2" t="s">
        <v>3148</v>
      </c>
      <c r="J1982" s="2" t="s">
        <v>3159</v>
      </c>
      <c r="K1982" s="2" t="s">
        <v>3164</v>
      </c>
      <c r="L1982" s="2">
        <v>2011</v>
      </c>
      <c r="M1982" s="2" t="s">
        <v>3059</v>
      </c>
      <c r="N1982" s="2" t="s">
        <v>3109</v>
      </c>
      <c r="O1982" s="19" t="str">
        <f t="shared" si="63"/>
        <v>400</v>
      </c>
      <c r="P1982">
        <f t="shared" si="64"/>
        <v>41.6</v>
      </c>
    </row>
    <row r="1983" spans="1:16" ht="14.5" customHeight="1" x14ac:dyDescent="0.35">
      <c r="A1983" s="2" t="s">
        <v>1939</v>
      </c>
      <c r="B1983" s="2" t="s">
        <v>1939</v>
      </c>
      <c r="C1983" s="2" t="s">
        <v>1745</v>
      </c>
      <c r="D1983" s="2"/>
      <c r="E1983" s="2"/>
      <c r="F1983" s="3">
        <v>1347.6</v>
      </c>
      <c r="G1983" s="3">
        <v>100</v>
      </c>
      <c r="H1983" s="2" t="s">
        <v>3134</v>
      </c>
      <c r="I1983" s="2" t="s">
        <v>3148</v>
      </c>
      <c r="J1983" s="2" t="s">
        <v>3159</v>
      </c>
      <c r="K1983" s="2" t="s">
        <v>3164</v>
      </c>
      <c r="L1983" s="2">
        <v>2011</v>
      </c>
      <c r="M1983" s="2" t="s">
        <v>3059</v>
      </c>
      <c r="N1983" s="2" t="s">
        <v>3109</v>
      </c>
      <c r="O1983" s="19" t="str">
        <f t="shared" si="63"/>
        <v>400</v>
      </c>
      <c r="P1983">
        <f t="shared" ref="P1983:P2046" si="65">F1983*G1983/100</f>
        <v>1347.6</v>
      </c>
    </row>
    <row r="1984" spans="1:16" ht="14.5" customHeight="1" x14ac:dyDescent="0.35">
      <c r="A1984" s="2" t="s">
        <v>1940</v>
      </c>
      <c r="B1984" s="2" t="s">
        <v>1940</v>
      </c>
      <c r="C1984" s="2" t="s">
        <v>1941</v>
      </c>
      <c r="D1984" s="2"/>
      <c r="E1984" s="2"/>
      <c r="F1984" s="3">
        <v>110</v>
      </c>
      <c r="G1984" s="3">
        <v>100</v>
      </c>
      <c r="H1984" s="2" t="s">
        <v>3134</v>
      </c>
      <c r="I1984" s="2" t="s">
        <v>3148</v>
      </c>
      <c r="J1984" s="2" t="s">
        <v>3159</v>
      </c>
      <c r="K1984" s="2" t="s">
        <v>3164</v>
      </c>
      <c r="L1984" s="2">
        <v>2011</v>
      </c>
      <c r="M1984" s="2" t="s">
        <v>3059</v>
      </c>
      <c r="N1984" s="2" t="s">
        <v>3109</v>
      </c>
      <c r="O1984" s="19" t="str">
        <f t="shared" si="63"/>
        <v>400</v>
      </c>
      <c r="P1984">
        <f t="shared" si="65"/>
        <v>110</v>
      </c>
    </row>
    <row r="1985" spans="1:16" ht="14.5" customHeight="1" x14ac:dyDescent="0.35">
      <c r="A1985" s="2" t="s">
        <v>1942</v>
      </c>
      <c r="B1985" s="2" t="s">
        <v>1942</v>
      </c>
      <c r="C1985" s="2" t="s">
        <v>1943</v>
      </c>
      <c r="D1985" s="2"/>
      <c r="E1985" s="2"/>
      <c r="F1985" s="3">
        <v>1779.59</v>
      </c>
      <c r="G1985" s="3">
        <v>100</v>
      </c>
      <c r="H1985" s="2" t="s">
        <v>3134</v>
      </c>
      <c r="I1985" s="2" t="s">
        <v>3148</v>
      </c>
      <c r="J1985" s="2" t="s">
        <v>3159</v>
      </c>
      <c r="K1985" s="2" t="s">
        <v>3164</v>
      </c>
      <c r="L1985" s="2">
        <v>2011</v>
      </c>
      <c r="M1985" s="2" t="s">
        <v>3059</v>
      </c>
      <c r="N1985" s="2" t="s">
        <v>3109</v>
      </c>
      <c r="O1985" s="19" t="str">
        <f t="shared" si="63"/>
        <v>400</v>
      </c>
      <c r="P1985">
        <f t="shared" si="65"/>
        <v>1779.59</v>
      </c>
    </row>
    <row r="1986" spans="1:16" ht="14.5" customHeight="1" x14ac:dyDescent="0.35">
      <c r="A1986" s="2" t="s">
        <v>1944</v>
      </c>
      <c r="B1986" s="2" t="s">
        <v>1944</v>
      </c>
      <c r="C1986" s="2" t="s">
        <v>1945</v>
      </c>
      <c r="D1986" s="2"/>
      <c r="E1986" s="2"/>
      <c r="F1986" s="3">
        <v>1050</v>
      </c>
      <c r="G1986" s="3">
        <v>100</v>
      </c>
      <c r="H1986" s="2" t="s">
        <v>3134</v>
      </c>
      <c r="I1986" s="2" t="s">
        <v>3148</v>
      </c>
      <c r="J1986" s="2" t="s">
        <v>3159</v>
      </c>
      <c r="K1986" s="2" t="s">
        <v>3164</v>
      </c>
      <c r="L1986" s="2">
        <v>2011</v>
      </c>
      <c r="M1986" s="2" t="s">
        <v>3059</v>
      </c>
      <c r="N1986" s="2" t="s">
        <v>3109</v>
      </c>
      <c r="O1986" s="19" t="str">
        <f t="shared" si="63"/>
        <v>400</v>
      </c>
      <c r="P1986">
        <f t="shared" si="65"/>
        <v>1050</v>
      </c>
    </row>
    <row r="1987" spans="1:16" ht="14.5" customHeight="1" x14ac:dyDescent="0.35">
      <c r="A1987" s="2" t="s">
        <v>1946</v>
      </c>
      <c r="B1987" s="2" t="s">
        <v>1946</v>
      </c>
      <c r="C1987" s="2" t="s">
        <v>1947</v>
      </c>
      <c r="D1987" s="2"/>
      <c r="E1987" s="2"/>
      <c r="F1987" s="3">
        <v>4367.3999999999996</v>
      </c>
      <c r="G1987" s="3">
        <v>100</v>
      </c>
      <c r="H1987" s="2" t="s">
        <v>3134</v>
      </c>
      <c r="I1987" s="2" t="s">
        <v>3148</v>
      </c>
      <c r="J1987" s="2" t="s">
        <v>3159</v>
      </c>
      <c r="K1987" s="2" t="s">
        <v>3164</v>
      </c>
      <c r="L1987" s="2">
        <v>2011</v>
      </c>
      <c r="M1987" s="2" t="s">
        <v>3059</v>
      </c>
      <c r="N1987" s="2" t="s">
        <v>3109</v>
      </c>
      <c r="O1987" s="19" t="str">
        <f t="shared" ref="O1987:O2050" si="66">LEFT(N1987,1) &amp; "00"</f>
        <v>400</v>
      </c>
      <c r="P1987">
        <f t="shared" si="65"/>
        <v>4367.3999999999996</v>
      </c>
    </row>
    <row r="1988" spans="1:16" ht="14.5" customHeight="1" x14ac:dyDescent="0.35">
      <c r="A1988" s="2" t="s">
        <v>1948</v>
      </c>
      <c r="B1988" s="2" t="s">
        <v>1948</v>
      </c>
      <c r="C1988" s="2" t="s">
        <v>1949</v>
      </c>
      <c r="D1988" s="2"/>
      <c r="E1988" s="2"/>
      <c r="F1988" s="3">
        <v>2000</v>
      </c>
      <c r="G1988" s="3">
        <v>100</v>
      </c>
      <c r="H1988" s="2" t="s">
        <v>3134</v>
      </c>
      <c r="I1988" s="2" t="s">
        <v>3148</v>
      </c>
      <c r="J1988" s="2" t="s">
        <v>3159</v>
      </c>
      <c r="K1988" s="2" t="s">
        <v>3164</v>
      </c>
      <c r="L1988" s="2">
        <v>2011</v>
      </c>
      <c r="M1988" s="2" t="s">
        <v>3059</v>
      </c>
      <c r="N1988" s="2" t="s">
        <v>3109</v>
      </c>
      <c r="O1988" s="19" t="str">
        <f t="shared" si="66"/>
        <v>400</v>
      </c>
      <c r="P1988">
        <f t="shared" si="65"/>
        <v>2000</v>
      </c>
    </row>
    <row r="1989" spans="1:16" ht="14.5" customHeight="1" x14ac:dyDescent="0.35">
      <c r="A1989" s="2" t="s">
        <v>1950</v>
      </c>
      <c r="B1989" s="2" t="s">
        <v>1950</v>
      </c>
      <c r="C1989" s="2" t="s">
        <v>1039</v>
      </c>
      <c r="D1989" s="2"/>
      <c r="E1989" s="2"/>
      <c r="F1989" s="3">
        <v>2860</v>
      </c>
      <c r="G1989" s="3">
        <v>100</v>
      </c>
      <c r="H1989" s="2" t="s">
        <v>3134</v>
      </c>
      <c r="I1989" s="2" t="s">
        <v>3148</v>
      </c>
      <c r="J1989" s="2" t="s">
        <v>3159</v>
      </c>
      <c r="K1989" s="2" t="s">
        <v>3164</v>
      </c>
      <c r="L1989" s="2">
        <v>2011</v>
      </c>
      <c r="M1989" s="2" t="s">
        <v>3059</v>
      </c>
      <c r="N1989" s="2" t="s">
        <v>3109</v>
      </c>
      <c r="O1989" s="19" t="str">
        <f t="shared" si="66"/>
        <v>400</v>
      </c>
      <c r="P1989">
        <f t="shared" si="65"/>
        <v>2860</v>
      </c>
    </row>
    <row r="1990" spans="1:16" ht="14.5" customHeight="1" x14ac:dyDescent="0.35">
      <c r="A1990" s="2" t="s">
        <v>1951</v>
      </c>
      <c r="B1990" s="2" t="s">
        <v>1951</v>
      </c>
      <c r="C1990" s="2" t="s">
        <v>1750</v>
      </c>
      <c r="D1990" s="2"/>
      <c r="E1990" s="2"/>
      <c r="F1990" s="3">
        <v>1910</v>
      </c>
      <c r="G1990" s="3">
        <v>100</v>
      </c>
      <c r="H1990" s="2" t="s">
        <v>3134</v>
      </c>
      <c r="I1990" s="2" t="s">
        <v>3148</v>
      </c>
      <c r="J1990" s="2" t="s">
        <v>3159</v>
      </c>
      <c r="K1990" s="2" t="s">
        <v>3164</v>
      </c>
      <c r="L1990" s="2">
        <v>2011</v>
      </c>
      <c r="M1990" s="2" t="s">
        <v>3059</v>
      </c>
      <c r="N1990" s="2" t="s">
        <v>3109</v>
      </c>
      <c r="O1990" s="19" t="str">
        <f t="shared" si="66"/>
        <v>400</v>
      </c>
      <c r="P1990">
        <f t="shared" si="65"/>
        <v>1910</v>
      </c>
    </row>
    <row r="1991" spans="1:16" ht="14.5" customHeight="1" x14ac:dyDescent="0.35">
      <c r="A1991" s="2" t="s">
        <v>1751</v>
      </c>
      <c r="B1991" s="2" t="s">
        <v>1751</v>
      </c>
      <c r="C1991" s="2" t="s">
        <v>1043</v>
      </c>
      <c r="D1991" s="2"/>
      <c r="E1991" s="2"/>
      <c r="F1991" s="3">
        <v>10589.97</v>
      </c>
      <c r="G1991" s="3">
        <v>100</v>
      </c>
      <c r="H1991" s="2" t="s">
        <v>3134</v>
      </c>
      <c r="I1991" s="2" t="s">
        <v>3148</v>
      </c>
      <c r="J1991" s="2" t="s">
        <v>3159</v>
      </c>
      <c r="K1991" s="2" t="s">
        <v>3164</v>
      </c>
      <c r="L1991" s="2">
        <v>2011</v>
      </c>
      <c r="M1991" s="2" t="s">
        <v>3049</v>
      </c>
      <c r="N1991" s="2" t="s">
        <v>3100</v>
      </c>
      <c r="O1991" s="19" t="str">
        <f t="shared" si="66"/>
        <v>200</v>
      </c>
      <c r="P1991">
        <f t="shared" si="65"/>
        <v>10589.97</v>
      </c>
    </row>
    <row r="1992" spans="1:16" ht="14.5" customHeight="1" x14ac:dyDescent="0.35">
      <c r="A1992" s="2" t="s">
        <v>1752</v>
      </c>
      <c r="B1992" s="2" t="s">
        <v>1752</v>
      </c>
      <c r="C1992" s="2" t="s">
        <v>1047</v>
      </c>
      <c r="D1992" s="2"/>
      <c r="E1992" s="2"/>
      <c r="F1992" s="3">
        <v>23436.15</v>
      </c>
      <c r="G1992" s="3">
        <v>100</v>
      </c>
      <c r="H1992" s="2" t="s">
        <v>3134</v>
      </c>
      <c r="I1992" s="2" t="s">
        <v>3148</v>
      </c>
      <c r="J1992" s="2" t="s">
        <v>3159</v>
      </c>
      <c r="K1992" s="2" t="s">
        <v>3164</v>
      </c>
      <c r="L1992" s="2">
        <v>2011</v>
      </c>
      <c r="M1992" s="2" t="s">
        <v>3059</v>
      </c>
      <c r="N1992" s="2" t="s">
        <v>3109</v>
      </c>
      <c r="O1992" s="19" t="str">
        <f t="shared" si="66"/>
        <v>400</v>
      </c>
      <c r="P1992">
        <f t="shared" si="65"/>
        <v>23436.15</v>
      </c>
    </row>
    <row r="1993" spans="1:16" ht="14.5" customHeight="1" x14ac:dyDescent="0.35">
      <c r="A1993" s="2" t="s">
        <v>1952</v>
      </c>
      <c r="B1993" s="2" t="s">
        <v>1952</v>
      </c>
      <c r="C1993" s="2" t="s">
        <v>1053</v>
      </c>
      <c r="D1993" s="2"/>
      <c r="E1993" s="2"/>
      <c r="F1993" s="3">
        <v>1838.95</v>
      </c>
      <c r="G1993" s="3">
        <v>100</v>
      </c>
      <c r="H1993" s="2" t="s">
        <v>3134</v>
      </c>
      <c r="I1993" s="2" t="s">
        <v>3148</v>
      </c>
      <c r="J1993" s="2" t="s">
        <v>3159</v>
      </c>
      <c r="K1993" s="2" t="s">
        <v>3164</v>
      </c>
      <c r="L1993" s="2">
        <v>2011</v>
      </c>
      <c r="M1993" s="2" t="s">
        <v>3059</v>
      </c>
      <c r="N1993" s="2" t="s">
        <v>3109</v>
      </c>
      <c r="O1993" s="19" t="str">
        <f t="shared" si="66"/>
        <v>400</v>
      </c>
      <c r="P1993">
        <f t="shared" si="65"/>
        <v>1838.95</v>
      </c>
    </row>
    <row r="1994" spans="1:16" ht="14.5" customHeight="1" x14ac:dyDescent="0.35">
      <c r="A1994" s="2" t="s">
        <v>1953</v>
      </c>
      <c r="B1994" s="2" t="s">
        <v>1953</v>
      </c>
      <c r="C1994" s="2" t="s">
        <v>1056</v>
      </c>
      <c r="D1994" s="2"/>
      <c r="E1994" s="2"/>
      <c r="F1994" s="3">
        <v>7711.65</v>
      </c>
      <c r="G1994" s="3">
        <v>100</v>
      </c>
      <c r="H1994" s="2" t="s">
        <v>3134</v>
      </c>
      <c r="I1994" s="2" t="s">
        <v>3148</v>
      </c>
      <c r="J1994" s="2" t="s">
        <v>3159</v>
      </c>
      <c r="K1994" s="2" t="s">
        <v>3164</v>
      </c>
      <c r="L1994" s="2">
        <v>2011</v>
      </c>
      <c r="M1994" s="2" t="s">
        <v>3059</v>
      </c>
      <c r="N1994" s="2" t="s">
        <v>3109</v>
      </c>
      <c r="O1994" s="19" t="str">
        <f t="shared" si="66"/>
        <v>400</v>
      </c>
      <c r="P1994">
        <f t="shared" si="65"/>
        <v>7711.65</v>
      </c>
    </row>
    <row r="1995" spans="1:16" ht="14.5" customHeight="1" x14ac:dyDescent="0.35">
      <c r="A1995" s="2" t="s">
        <v>1954</v>
      </c>
      <c r="B1995" s="2" t="s">
        <v>1954</v>
      </c>
      <c r="C1995" s="2" t="s">
        <v>1057</v>
      </c>
      <c r="D1995" s="2"/>
      <c r="E1995" s="2"/>
      <c r="F1995" s="3">
        <v>4296.2700000000004</v>
      </c>
      <c r="G1995" s="3">
        <v>100</v>
      </c>
      <c r="H1995" s="2" t="s">
        <v>3134</v>
      </c>
      <c r="I1995" s="2" t="s">
        <v>3148</v>
      </c>
      <c r="J1995" s="2" t="s">
        <v>3159</v>
      </c>
      <c r="K1995" s="2" t="s">
        <v>3164</v>
      </c>
      <c r="L1995" s="2">
        <v>2011</v>
      </c>
      <c r="M1995" s="2" t="s">
        <v>3059</v>
      </c>
      <c r="N1995" s="2" t="s">
        <v>3109</v>
      </c>
      <c r="O1995" s="19" t="str">
        <f t="shared" si="66"/>
        <v>400</v>
      </c>
      <c r="P1995">
        <f t="shared" si="65"/>
        <v>4296.2700000000004</v>
      </c>
    </row>
    <row r="1996" spans="1:16" ht="14.5" customHeight="1" x14ac:dyDescent="0.35">
      <c r="A1996" s="2" t="s">
        <v>1955</v>
      </c>
      <c r="B1996" s="2" t="s">
        <v>1955</v>
      </c>
      <c r="C1996" s="2" t="s">
        <v>1759</v>
      </c>
      <c r="D1996" s="2"/>
      <c r="E1996" s="2"/>
      <c r="F1996" s="3">
        <v>14734.98</v>
      </c>
      <c r="G1996" s="3">
        <v>100</v>
      </c>
      <c r="H1996" s="2" t="s">
        <v>3134</v>
      </c>
      <c r="I1996" s="2" t="s">
        <v>3148</v>
      </c>
      <c r="J1996" s="2" t="s">
        <v>3159</v>
      </c>
      <c r="K1996" s="2" t="s">
        <v>3164</v>
      </c>
      <c r="L1996" s="2">
        <v>2011</v>
      </c>
      <c r="M1996" s="2" t="s">
        <v>3059</v>
      </c>
      <c r="N1996" s="2" t="s">
        <v>3109</v>
      </c>
      <c r="O1996" s="19" t="str">
        <f t="shared" si="66"/>
        <v>400</v>
      </c>
      <c r="P1996">
        <f t="shared" si="65"/>
        <v>14734.98</v>
      </c>
    </row>
    <row r="1997" spans="1:16" ht="14.5" customHeight="1" x14ac:dyDescent="0.35">
      <c r="A1997" s="2" t="s">
        <v>1956</v>
      </c>
      <c r="B1997" s="2" t="s">
        <v>1956</v>
      </c>
      <c r="C1997" s="2" t="s">
        <v>1761</v>
      </c>
      <c r="D1997" s="2"/>
      <c r="E1997" s="2"/>
      <c r="F1997" s="3">
        <v>4337.7299999999996</v>
      </c>
      <c r="G1997" s="3">
        <v>100</v>
      </c>
      <c r="H1997" s="2" t="s">
        <v>3134</v>
      </c>
      <c r="I1997" s="2" t="s">
        <v>3148</v>
      </c>
      <c r="J1997" s="2" t="s">
        <v>3159</v>
      </c>
      <c r="K1997" s="2" t="s">
        <v>3164</v>
      </c>
      <c r="L1997" s="2">
        <v>2011</v>
      </c>
      <c r="M1997" s="2" t="s">
        <v>3059</v>
      </c>
      <c r="N1997" s="2" t="s">
        <v>3109</v>
      </c>
      <c r="O1997" s="19" t="str">
        <f t="shared" si="66"/>
        <v>400</v>
      </c>
      <c r="P1997">
        <f t="shared" si="65"/>
        <v>4337.7299999999996</v>
      </c>
    </row>
    <row r="1998" spans="1:16" ht="14.5" customHeight="1" x14ac:dyDescent="0.35">
      <c r="A1998" s="2" t="s">
        <v>1957</v>
      </c>
      <c r="B1998" s="2" t="s">
        <v>1957</v>
      </c>
      <c r="C1998" s="2" t="s">
        <v>1763</v>
      </c>
      <c r="D1998" s="2"/>
      <c r="E1998" s="2"/>
      <c r="F1998" s="3">
        <v>44620.72</v>
      </c>
      <c r="G1998" s="3">
        <v>100</v>
      </c>
      <c r="H1998" s="2" t="s">
        <v>3134</v>
      </c>
      <c r="I1998" s="2" t="s">
        <v>3148</v>
      </c>
      <c r="J1998" s="2" t="s">
        <v>3159</v>
      </c>
      <c r="K1998" s="2" t="s">
        <v>3164</v>
      </c>
      <c r="L1998" s="2">
        <v>2011</v>
      </c>
      <c r="M1998" s="2" t="s">
        <v>3059</v>
      </c>
      <c r="N1998" s="2" t="s">
        <v>3109</v>
      </c>
      <c r="O1998" s="19" t="str">
        <f t="shared" si="66"/>
        <v>400</v>
      </c>
      <c r="P1998">
        <f t="shared" si="65"/>
        <v>44620.72</v>
      </c>
    </row>
    <row r="1999" spans="1:16" ht="14.5" customHeight="1" x14ac:dyDescent="0.35">
      <c r="A1999" s="2" t="s">
        <v>1958</v>
      </c>
      <c r="B1999" s="2" t="s">
        <v>1958</v>
      </c>
      <c r="C1999" s="2" t="s">
        <v>1959</v>
      </c>
      <c r="D1999" s="2"/>
      <c r="E1999" s="2"/>
      <c r="F1999" s="3">
        <v>7987.9</v>
      </c>
      <c r="G1999" s="3">
        <v>100</v>
      </c>
      <c r="H1999" s="2" t="s">
        <v>3134</v>
      </c>
      <c r="I1999" s="2" t="s">
        <v>3148</v>
      </c>
      <c r="J1999" s="2" t="s">
        <v>3159</v>
      </c>
      <c r="K1999" s="2" t="s">
        <v>3164</v>
      </c>
      <c r="L1999" s="2">
        <v>2011</v>
      </c>
      <c r="M1999" s="2" t="s">
        <v>3059</v>
      </c>
      <c r="N1999" s="2" t="s">
        <v>3109</v>
      </c>
      <c r="O1999" s="19" t="str">
        <f t="shared" si="66"/>
        <v>400</v>
      </c>
      <c r="P1999">
        <f t="shared" si="65"/>
        <v>7987.9</v>
      </c>
    </row>
    <row r="2000" spans="1:16" ht="14.5" customHeight="1" x14ac:dyDescent="0.35">
      <c r="A2000" s="2" t="s">
        <v>1764</v>
      </c>
      <c r="B2000" s="2" t="s">
        <v>1764</v>
      </c>
      <c r="C2000" s="2" t="s">
        <v>1060</v>
      </c>
      <c r="D2000" s="2"/>
      <c r="E2000" s="2"/>
      <c r="F2000" s="3">
        <v>7765.46</v>
      </c>
      <c r="G2000" s="3">
        <v>100</v>
      </c>
      <c r="H2000" s="2" t="s">
        <v>3134</v>
      </c>
      <c r="I2000" s="2" t="s">
        <v>3148</v>
      </c>
      <c r="J2000" s="2" t="s">
        <v>3159</v>
      </c>
      <c r="K2000" s="2" t="s">
        <v>3164</v>
      </c>
      <c r="L2000" s="2">
        <v>2011</v>
      </c>
      <c r="M2000" s="2" t="s">
        <v>3059</v>
      </c>
      <c r="N2000" s="2" t="s">
        <v>3109</v>
      </c>
      <c r="O2000" s="19" t="str">
        <f t="shared" si="66"/>
        <v>400</v>
      </c>
      <c r="P2000">
        <f t="shared" si="65"/>
        <v>7765.46</v>
      </c>
    </row>
    <row r="2001" spans="1:16" ht="14.5" customHeight="1" x14ac:dyDescent="0.35">
      <c r="A2001" s="2" t="s">
        <v>1766</v>
      </c>
      <c r="B2001" s="2" t="s">
        <v>1766</v>
      </c>
      <c r="C2001" s="2" t="s">
        <v>1063</v>
      </c>
      <c r="D2001" s="2"/>
      <c r="E2001" s="2"/>
      <c r="F2001" s="3">
        <v>13829.8</v>
      </c>
      <c r="G2001" s="3">
        <v>100</v>
      </c>
      <c r="H2001" s="2" t="s">
        <v>3134</v>
      </c>
      <c r="I2001" s="2" t="s">
        <v>3148</v>
      </c>
      <c r="J2001" s="2" t="s">
        <v>3159</v>
      </c>
      <c r="K2001" s="2" t="s">
        <v>3164</v>
      </c>
      <c r="L2001" s="2">
        <v>2011</v>
      </c>
      <c r="M2001" s="2" t="s">
        <v>3059</v>
      </c>
      <c r="N2001" s="2" t="s">
        <v>3109</v>
      </c>
      <c r="O2001" s="19" t="str">
        <f t="shared" si="66"/>
        <v>400</v>
      </c>
      <c r="P2001">
        <f t="shared" si="65"/>
        <v>13829.8</v>
      </c>
    </row>
    <row r="2002" spans="1:16" ht="14.5" customHeight="1" x14ac:dyDescent="0.35">
      <c r="A2002" s="2" t="s">
        <v>1767</v>
      </c>
      <c r="B2002" s="2" t="s">
        <v>1767</v>
      </c>
      <c r="C2002" s="2" t="s">
        <v>1068</v>
      </c>
      <c r="D2002" s="2"/>
      <c r="E2002" s="2"/>
      <c r="F2002" s="3">
        <v>47317.22</v>
      </c>
      <c r="G2002" s="3">
        <v>100</v>
      </c>
      <c r="H2002" s="2" t="s">
        <v>3134</v>
      </c>
      <c r="I2002" s="2" t="s">
        <v>3148</v>
      </c>
      <c r="J2002" s="2" t="s">
        <v>3159</v>
      </c>
      <c r="K2002" s="2" t="s">
        <v>3164</v>
      </c>
      <c r="L2002" s="2">
        <v>2011</v>
      </c>
      <c r="M2002" s="2" t="s">
        <v>3059</v>
      </c>
      <c r="N2002" s="2" t="s">
        <v>3109</v>
      </c>
      <c r="O2002" s="19" t="str">
        <f t="shared" si="66"/>
        <v>400</v>
      </c>
      <c r="P2002">
        <f t="shared" si="65"/>
        <v>47317.22</v>
      </c>
    </row>
    <row r="2003" spans="1:16" ht="14.5" customHeight="1" x14ac:dyDescent="0.35">
      <c r="A2003" s="2" t="s">
        <v>1960</v>
      </c>
      <c r="B2003" s="2" t="s">
        <v>1960</v>
      </c>
      <c r="C2003" s="2" t="s">
        <v>1070</v>
      </c>
      <c r="D2003" s="2"/>
      <c r="E2003" s="2"/>
      <c r="F2003" s="3">
        <v>728.95</v>
      </c>
      <c r="G2003" s="3">
        <v>100</v>
      </c>
      <c r="H2003" s="2" t="s">
        <v>3134</v>
      </c>
      <c r="I2003" s="2" t="s">
        <v>3148</v>
      </c>
      <c r="J2003" s="2" t="s">
        <v>3159</v>
      </c>
      <c r="K2003" s="2" t="s">
        <v>3164</v>
      </c>
      <c r="L2003" s="2">
        <v>2011</v>
      </c>
      <c r="M2003" s="2" t="s">
        <v>3059</v>
      </c>
      <c r="N2003" s="2" t="s">
        <v>3109</v>
      </c>
      <c r="O2003" s="19" t="str">
        <f t="shared" si="66"/>
        <v>400</v>
      </c>
      <c r="P2003">
        <f t="shared" si="65"/>
        <v>728.95</v>
      </c>
    </row>
    <row r="2004" spans="1:16" ht="14.5" customHeight="1" x14ac:dyDescent="0.35">
      <c r="A2004" s="2" t="s">
        <v>1768</v>
      </c>
      <c r="B2004" s="2" t="s">
        <v>1768</v>
      </c>
      <c r="C2004" s="2" t="s">
        <v>1074</v>
      </c>
      <c r="D2004" s="2"/>
      <c r="E2004" s="2"/>
      <c r="F2004" s="3">
        <v>8031.39</v>
      </c>
      <c r="G2004" s="3">
        <v>100</v>
      </c>
      <c r="H2004" s="2" t="s">
        <v>3134</v>
      </c>
      <c r="I2004" s="2" t="s">
        <v>3148</v>
      </c>
      <c r="J2004" s="2" t="s">
        <v>3159</v>
      </c>
      <c r="K2004" s="2" t="s">
        <v>3164</v>
      </c>
      <c r="L2004" s="2">
        <v>2011</v>
      </c>
      <c r="M2004" s="2" t="s">
        <v>3059</v>
      </c>
      <c r="N2004" s="2" t="s">
        <v>3109</v>
      </c>
      <c r="O2004" s="19" t="str">
        <f t="shared" si="66"/>
        <v>400</v>
      </c>
      <c r="P2004">
        <f t="shared" si="65"/>
        <v>8031.39</v>
      </c>
    </row>
    <row r="2005" spans="1:16" ht="14.5" customHeight="1" x14ac:dyDescent="0.35">
      <c r="A2005" s="2" t="s">
        <v>1700</v>
      </c>
      <c r="B2005" s="2" t="s">
        <v>1700</v>
      </c>
      <c r="C2005" s="2" t="s">
        <v>1076</v>
      </c>
      <c r="D2005" s="2"/>
      <c r="E2005" s="2"/>
      <c r="F2005" s="3">
        <v>4900</v>
      </c>
      <c r="G2005" s="3">
        <v>48</v>
      </c>
      <c r="H2005" s="2" t="s">
        <v>3139</v>
      </c>
      <c r="I2005" s="2" t="s">
        <v>3153</v>
      </c>
      <c r="J2005" s="2" t="s">
        <v>3159</v>
      </c>
      <c r="K2005" s="2" t="s">
        <v>3164</v>
      </c>
      <c r="L2005" s="2">
        <v>2011</v>
      </c>
      <c r="M2005" s="2" t="s">
        <v>3059</v>
      </c>
      <c r="N2005" s="2" t="s">
        <v>3109</v>
      </c>
      <c r="O2005" s="19" t="str">
        <f t="shared" si="66"/>
        <v>400</v>
      </c>
      <c r="P2005">
        <f t="shared" si="65"/>
        <v>2352</v>
      </c>
    </row>
    <row r="2006" spans="1:16" ht="14.5" customHeight="1" x14ac:dyDescent="0.35">
      <c r="A2006" s="2" t="s">
        <v>1706</v>
      </c>
      <c r="B2006" s="2" t="s">
        <v>1706</v>
      </c>
      <c r="C2006" s="2" t="s">
        <v>1095</v>
      </c>
      <c r="D2006" s="2"/>
      <c r="E2006" s="2"/>
      <c r="F2006" s="3">
        <v>15500</v>
      </c>
      <c r="G2006" s="3">
        <v>1</v>
      </c>
      <c r="H2006" s="2" t="s">
        <v>3132</v>
      </c>
      <c r="I2006" s="2" t="s">
        <v>3146</v>
      </c>
      <c r="J2006" s="2" t="s">
        <v>3159</v>
      </c>
      <c r="K2006" s="2" t="s">
        <v>3164</v>
      </c>
      <c r="L2006" s="2">
        <v>2011</v>
      </c>
      <c r="M2006" s="2" t="s">
        <v>3059</v>
      </c>
      <c r="N2006" s="2" t="s">
        <v>3109</v>
      </c>
      <c r="O2006" s="19" t="str">
        <f t="shared" si="66"/>
        <v>400</v>
      </c>
      <c r="P2006">
        <f t="shared" si="65"/>
        <v>155</v>
      </c>
    </row>
    <row r="2007" spans="1:16" ht="14.5" customHeight="1" x14ac:dyDescent="0.35">
      <c r="A2007" s="2" t="s">
        <v>1707</v>
      </c>
      <c r="B2007" s="2" t="s">
        <v>1707</v>
      </c>
      <c r="C2007" s="2" t="s">
        <v>1356</v>
      </c>
      <c r="D2007" s="2"/>
      <c r="E2007" s="2"/>
      <c r="F2007" s="3">
        <v>630</v>
      </c>
      <c r="G2007" s="3">
        <v>100</v>
      </c>
      <c r="H2007" s="2" t="s">
        <v>3136</v>
      </c>
      <c r="I2007" s="2" t="s">
        <v>3150</v>
      </c>
      <c r="J2007" s="2" t="s">
        <v>3159</v>
      </c>
      <c r="K2007" s="2" t="s">
        <v>3164</v>
      </c>
      <c r="L2007" s="2">
        <v>2011</v>
      </c>
      <c r="M2007" s="2" t="s">
        <v>3041</v>
      </c>
      <c r="N2007" s="2" t="s">
        <v>3095</v>
      </c>
      <c r="O2007" s="19" t="str">
        <f t="shared" si="66"/>
        <v>200</v>
      </c>
      <c r="P2007">
        <f t="shared" si="65"/>
        <v>630</v>
      </c>
    </row>
    <row r="2008" spans="1:16" ht="14.5" customHeight="1" x14ac:dyDescent="0.35">
      <c r="A2008" s="2" t="s">
        <v>1708</v>
      </c>
      <c r="B2008" s="2" t="s">
        <v>1708</v>
      </c>
      <c r="C2008" s="2" t="s">
        <v>1709</v>
      </c>
      <c r="D2008" s="2"/>
      <c r="E2008" s="2"/>
      <c r="F2008" s="3">
        <v>1128.8399999999999</v>
      </c>
      <c r="G2008" s="3">
        <v>100</v>
      </c>
      <c r="H2008" s="2" t="s">
        <v>3136</v>
      </c>
      <c r="I2008" s="2" t="s">
        <v>3150</v>
      </c>
      <c r="J2008" s="2" t="s">
        <v>3159</v>
      </c>
      <c r="K2008" s="2" t="s">
        <v>3164</v>
      </c>
      <c r="L2008" s="2">
        <v>2011</v>
      </c>
      <c r="M2008" s="2" t="s">
        <v>3041</v>
      </c>
      <c r="N2008" s="2" t="s">
        <v>3095</v>
      </c>
      <c r="O2008" s="19" t="str">
        <f t="shared" si="66"/>
        <v>200</v>
      </c>
      <c r="P2008">
        <f t="shared" si="65"/>
        <v>1128.8399999999999</v>
      </c>
    </row>
    <row r="2009" spans="1:16" ht="14.5" customHeight="1" x14ac:dyDescent="0.35">
      <c r="A2009" s="2" t="s">
        <v>1710</v>
      </c>
      <c r="B2009" s="2" t="s">
        <v>1710</v>
      </c>
      <c r="C2009" s="2" t="s">
        <v>1711</v>
      </c>
      <c r="D2009" s="2"/>
      <c r="E2009" s="2"/>
      <c r="F2009" s="3">
        <v>6</v>
      </c>
      <c r="G2009" s="3">
        <v>100</v>
      </c>
      <c r="H2009" s="2" t="s">
        <v>3130</v>
      </c>
      <c r="I2009" s="2" t="s">
        <v>3144</v>
      </c>
      <c r="J2009" s="2" t="s">
        <v>3159</v>
      </c>
      <c r="K2009" s="2" t="s">
        <v>3164</v>
      </c>
      <c r="L2009" s="2">
        <v>2011</v>
      </c>
      <c r="M2009" s="2" t="s">
        <v>3059</v>
      </c>
      <c r="N2009" s="2" t="s">
        <v>3109</v>
      </c>
      <c r="O2009" s="19" t="str">
        <f t="shared" si="66"/>
        <v>400</v>
      </c>
      <c r="P2009">
        <f t="shared" si="65"/>
        <v>6</v>
      </c>
    </row>
    <row r="2010" spans="1:16" ht="14.5" customHeight="1" x14ac:dyDescent="0.35">
      <c r="A2010" s="2" t="s">
        <v>1712</v>
      </c>
      <c r="B2010" s="2" t="s">
        <v>1712</v>
      </c>
      <c r="C2010" s="2" t="s">
        <v>1099</v>
      </c>
      <c r="D2010" s="2"/>
      <c r="E2010" s="2"/>
      <c r="F2010" s="3">
        <v>18394</v>
      </c>
      <c r="G2010" s="3">
        <v>100</v>
      </c>
      <c r="H2010" s="2" t="s">
        <v>3130</v>
      </c>
      <c r="I2010" s="2" t="s">
        <v>3144</v>
      </c>
      <c r="J2010" s="2" t="s">
        <v>3159</v>
      </c>
      <c r="K2010" s="2" t="s">
        <v>3164</v>
      </c>
      <c r="L2010" s="2">
        <v>2011</v>
      </c>
      <c r="M2010" s="2" t="s">
        <v>3059</v>
      </c>
      <c r="N2010" s="2" t="s">
        <v>3109</v>
      </c>
      <c r="O2010" s="19" t="str">
        <f t="shared" si="66"/>
        <v>400</v>
      </c>
      <c r="P2010">
        <f t="shared" si="65"/>
        <v>18394</v>
      </c>
    </row>
    <row r="2011" spans="1:16" ht="14.5" customHeight="1" x14ac:dyDescent="0.35">
      <c r="A2011" s="2" t="s">
        <v>1713</v>
      </c>
      <c r="B2011" s="2" t="s">
        <v>1713</v>
      </c>
      <c r="C2011" s="2" t="s">
        <v>1714</v>
      </c>
      <c r="D2011" s="2"/>
      <c r="E2011" s="2"/>
      <c r="F2011" s="3">
        <v>6996</v>
      </c>
      <c r="G2011" s="3">
        <v>100</v>
      </c>
      <c r="H2011" s="2" t="s">
        <v>3130</v>
      </c>
      <c r="I2011" s="2" t="s">
        <v>3144</v>
      </c>
      <c r="J2011" s="2" t="s">
        <v>3159</v>
      </c>
      <c r="K2011" s="2" t="s">
        <v>3164</v>
      </c>
      <c r="L2011" s="2">
        <v>2011</v>
      </c>
      <c r="M2011" s="2" t="s">
        <v>3059</v>
      </c>
      <c r="N2011" s="2" t="s">
        <v>3109</v>
      </c>
      <c r="O2011" s="19" t="str">
        <f t="shared" si="66"/>
        <v>400</v>
      </c>
      <c r="P2011">
        <f t="shared" si="65"/>
        <v>6996</v>
      </c>
    </row>
    <row r="2012" spans="1:16" ht="14.5" customHeight="1" x14ac:dyDescent="0.35">
      <c r="A2012" s="2" t="s">
        <v>1715</v>
      </c>
      <c r="B2012" s="2" t="s">
        <v>1715</v>
      </c>
      <c r="C2012" s="2" t="s">
        <v>1716</v>
      </c>
      <c r="D2012" s="2"/>
      <c r="E2012" s="2"/>
      <c r="F2012" s="3">
        <v>335</v>
      </c>
      <c r="G2012" s="3">
        <v>100</v>
      </c>
      <c r="H2012" s="2" t="s">
        <v>3130</v>
      </c>
      <c r="I2012" s="2" t="s">
        <v>3144</v>
      </c>
      <c r="J2012" s="2" t="s">
        <v>3159</v>
      </c>
      <c r="K2012" s="2" t="s">
        <v>3164</v>
      </c>
      <c r="L2012" s="2">
        <v>2011</v>
      </c>
      <c r="M2012" s="2" t="s">
        <v>3059</v>
      </c>
      <c r="N2012" s="2" t="s">
        <v>3109</v>
      </c>
      <c r="O2012" s="19" t="str">
        <f t="shared" si="66"/>
        <v>400</v>
      </c>
      <c r="P2012">
        <f t="shared" si="65"/>
        <v>335</v>
      </c>
    </row>
    <row r="2013" spans="1:16" ht="14.5" customHeight="1" x14ac:dyDescent="0.35">
      <c r="A2013" s="2" t="s">
        <v>1717</v>
      </c>
      <c r="B2013" s="2" t="s">
        <v>1717</v>
      </c>
      <c r="C2013" s="2" t="s">
        <v>1101</v>
      </c>
      <c r="D2013" s="2"/>
      <c r="E2013" s="2"/>
      <c r="F2013" s="3">
        <v>75</v>
      </c>
      <c r="G2013" s="3">
        <v>100</v>
      </c>
      <c r="H2013" s="2" t="s">
        <v>3136</v>
      </c>
      <c r="I2013" s="2" t="s">
        <v>3150</v>
      </c>
      <c r="J2013" s="2" t="s">
        <v>3159</v>
      </c>
      <c r="K2013" s="2" t="s">
        <v>3164</v>
      </c>
      <c r="L2013" s="2">
        <v>2011</v>
      </c>
      <c r="M2013" s="2" t="s">
        <v>3041</v>
      </c>
      <c r="N2013" s="2" t="s">
        <v>3095</v>
      </c>
      <c r="O2013" s="19" t="str">
        <f t="shared" si="66"/>
        <v>200</v>
      </c>
      <c r="P2013">
        <f t="shared" si="65"/>
        <v>75</v>
      </c>
    </row>
    <row r="2014" spans="1:16" ht="14.5" customHeight="1" x14ac:dyDescent="0.35">
      <c r="A2014" s="2" t="s">
        <v>1718</v>
      </c>
      <c r="B2014" s="2" t="s">
        <v>1718</v>
      </c>
      <c r="C2014" s="2" t="s">
        <v>1103</v>
      </c>
      <c r="D2014" s="2"/>
      <c r="E2014" s="2"/>
      <c r="F2014" s="3">
        <v>828.77</v>
      </c>
      <c r="G2014" s="3">
        <v>3</v>
      </c>
      <c r="H2014" s="2" t="s">
        <v>3130</v>
      </c>
      <c r="I2014" s="2" t="s">
        <v>3144</v>
      </c>
      <c r="J2014" s="2" t="s">
        <v>3159</v>
      </c>
      <c r="K2014" s="2" t="s">
        <v>3164</v>
      </c>
      <c r="L2014" s="2">
        <v>2011</v>
      </c>
      <c r="M2014" s="2" t="s">
        <v>3059</v>
      </c>
      <c r="N2014" s="2" t="s">
        <v>3109</v>
      </c>
      <c r="O2014" s="19" t="str">
        <f t="shared" si="66"/>
        <v>400</v>
      </c>
      <c r="P2014">
        <f t="shared" si="65"/>
        <v>24.863099999999999</v>
      </c>
    </row>
    <row r="2015" spans="1:16" ht="14.5" customHeight="1" x14ac:dyDescent="0.35">
      <c r="A2015" s="2" t="s">
        <v>1719</v>
      </c>
      <c r="B2015" s="2" t="s">
        <v>1719</v>
      </c>
      <c r="C2015" s="2" t="s">
        <v>1105</v>
      </c>
      <c r="D2015" s="2"/>
      <c r="E2015" s="2"/>
      <c r="F2015" s="3">
        <v>543.83000000000004</v>
      </c>
      <c r="G2015" s="3">
        <v>12</v>
      </c>
      <c r="H2015" s="2" t="s">
        <v>3130</v>
      </c>
      <c r="I2015" s="2" t="s">
        <v>3144</v>
      </c>
      <c r="J2015" s="2" t="s">
        <v>3159</v>
      </c>
      <c r="K2015" s="2" t="s">
        <v>3164</v>
      </c>
      <c r="L2015" s="2">
        <v>2011</v>
      </c>
      <c r="M2015" s="2" t="s">
        <v>3059</v>
      </c>
      <c r="N2015" s="2" t="s">
        <v>3109</v>
      </c>
      <c r="O2015" s="19" t="str">
        <f t="shared" si="66"/>
        <v>400</v>
      </c>
      <c r="P2015">
        <f t="shared" si="65"/>
        <v>65.259600000000006</v>
      </c>
    </row>
    <row r="2016" spans="1:16" ht="14.5" customHeight="1" x14ac:dyDescent="0.35">
      <c r="A2016" s="2" t="s">
        <v>1720</v>
      </c>
      <c r="B2016" s="2" t="s">
        <v>1720</v>
      </c>
      <c r="C2016" s="2" t="s">
        <v>1111</v>
      </c>
      <c r="D2016" s="2"/>
      <c r="E2016" s="2"/>
      <c r="F2016" s="3">
        <v>223.12</v>
      </c>
      <c r="G2016" s="3">
        <v>17</v>
      </c>
      <c r="H2016" s="2" t="s">
        <v>3136</v>
      </c>
      <c r="I2016" s="2" t="s">
        <v>3150</v>
      </c>
      <c r="J2016" s="2" t="s">
        <v>3159</v>
      </c>
      <c r="K2016" s="2" t="s">
        <v>3164</v>
      </c>
      <c r="L2016" s="2">
        <v>2011</v>
      </c>
      <c r="M2016" s="2" t="s">
        <v>3041</v>
      </c>
      <c r="N2016" s="2" t="s">
        <v>3095</v>
      </c>
      <c r="O2016" s="19" t="str">
        <f t="shared" si="66"/>
        <v>200</v>
      </c>
      <c r="P2016">
        <f t="shared" si="65"/>
        <v>37.930399999999999</v>
      </c>
    </row>
    <row r="2017" spans="1:16" ht="14.5" customHeight="1" x14ac:dyDescent="0.35">
      <c r="A2017" s="2" t="s">
        <v>1721</v>
      </c>
      <c r="B2017" s="2" t="s">
        <v>1721</v>
      </c>
      <c r="C2017" s="2" t="s">
        <v>978</v>
      </c>
      <c r="D2017" s="2"/>
      <c r="E2017" s="2"/>
      <c r="F2017" s="3">
        <v>684</v>
      </c>
      <c r="G2017" s="3">
        <v>73.7</v>
      </c>
      <c r="H2017" s="2" t="s">
        <v>3130</v>
      </c>
      <c r="I2017" s="2" t="s">
        <v>3144</v>
      </c>
      <c r="J2017" s="2" t="s">
        <v>3159</v>
      </c>
      <c r="K2017" s="2" t="s">
        <v>3164</v>
      </c>
      <c r="L2017" s="2">
        <v>2011</v>
      </c>
      <c r="M2017" s="2" t="s">
        <v>3059</v>
      </c>
      <c r="N2017" s="2" t="s">
        <v>3109</v>
      </c>
      <c r="O2017" s="19" t="str">
        <f t="shared" si="66"/>
        <v>400</v>
      </c>
      <c r="P2017">
        <f t="shared" si="65"/>
        <v>504.108</v>
      </c>
    </row>
    <row r="2018" spans="1:16" ht="14.5" customHeight="1" x14ac:dyDescent="0.35">
      <c r="A2018" s="2" t="s">
        <v>1722</v>
      </c>
      <c r="B2018" s="2" t="s">
        <v>1722</v>
      </c>
      <c r="C2018" s="2" t="s">
        <v>979</v>
      </c>
      <c r="D2018" s="2"/>
      <c r="E2018" s="2"/>
      <c r="F2018" s="3">
        <v>684</v>
      </c>
      <c r="G2018" s="3">
        <v>73.7</v>
      </c>
      <c r="H2018" s="2" t="s">
        <v>3130</v>
      </c>
      <c r="I2018" s="2" t="s">
        <v>3144</v>
      </c>
      <c r="J2018" s="2" t="s">
        <v>3159</v>
      </c>
      <c r="K2018" s="2" t="s">
        <v>3164</v>
      </c>
      <c r="L2018" s="2">
        <v>2011</v>
      </c>
      <c r="M2018" s="2" t="s">
        <v>3059</v>
      </c>
      <c r="N2018" s="2" t="s">
        <v>3109</v>
      </c>
      <c r="O2018" s="19" t="str">
        <f t="shared" si="66"/>
        <v>400</v>
      </c>
      <c r="P2018">
        <f t="shared" si="65"/>
        <v>504.108</v>
      </c>
    </row>
    <row r="2019" spans="1:16" ht="14.5" customHeight="1" x14ac:dyDescent="0.35">
      <c r="A2019" s="2" t="s">
        <v>1725</v>
      </c>
      <c r="B2019" s="2" t="s">
        <v>1725</v>
      </c>
      <c r="C2019" s="2" t="s">
        <v>990</v>
      </c>
      <c r="D2019" s="2"/>
      <c r="E2019" s="2"/>
      <c r="F2019" s="3">
        <v>1623.97</v>
      </c>
      <c r="G2019" s="3">
        <v>1</v>
      </c>
      <c r="H2019" s="2" t="s">
        <v>3130</v>
      </c>
      <c r="I2019" s="2" t="s">
        <v>3144</v>
      </c>
      <c r="J2019" s="2" t="s">
        <v>3159</v>
      </c>
      <c r="K2019" s="2" t="s">
        <v>3164</v>
      </c>
      <c r="L2019" s="2">
        <v>2011</v>
      </c>
      <c r="M2019" s="2" t="s">
        <v>3059</v>
      </c>
      <c r="N2019" s="2" t="s">
        <v>3109</v>
      </c>
      <c r="O2019" s="19" t="str">
        <f t="shared" si="66"/>
        <v>400</v>
      </c>
      <c r="P2019">
        <f t="shared" si="65"/>
        <v>16.239699999999999</v>
      </c>
    </row>
    <row r="2020" spans="1:16" ht="14.5" customHeight="1" x14ac:dyDescent="0.35">
      <c r="A2020" s="2" t="s">
        <v>1726</v>
      </c>
      <c r="B2020" s="2" t="s">
        <v>1726</v>
      </c>
      <c r="C2020" s="2" t="s">
        <v>991</v>
      </c>
      <c r="D2020" s="2"/>
      <c r="E2020" s="2"/>
      <c r="F2020" s="3">
        <v>1140.1600000000001</v>
      </c>
      <c r="G2020" s="3">
        <v>10</v>
      </c>
      <c r="H2020" s="2" t="s">
        <v>3130</v>
      </c>
      <c r="I2020" s="2" t="s">
        <v>3144</v>
      </c>
      <c r="J2020" s="2" t="s">
        <v>3159</v>
      </c>
      <c r="K2020" s="2" t="s">
        <v>3164</v>
      </c>
      <c r="L2020" s="2">
        <v>2011</v>
      </c>
      <c r="M2020" s="2" t="s">
        <v>3059</v>
      </c>
      <c r="N2020" s="2" t="s">
        <v>3109</v>
      </c>
      <c r="O2020" s="19" t="str">
        <f t="shared" si="66"/>
        <v>400</v>
      </c>
      <c r="P2020">
        <f t="shared" si="65"/>
        <v>114.01600000000001</v>
      </c>
    </row>
    <row r="2021" spans="1:16" ht="14.5" customHeight="1" x14ac:dyDescent="0.35">
      <c r="A2021" s="2" t="s">
        <v>1729</v>
      </c>
      <c r="B2021" s="2" t="s">
        <v>1729</v>
      </c>
      <c r="C2021" s="2" t="s">
        <v>997</v>
      </c>
      <c r="D2021" s="2"/>
      <c r="E2021" s="2"/>
      <c r="F2021" s="3">
        <v>100.85</v>
      </c>
      <c r="G2021" s="3">
        <v>100</v>
      </c>
      <c r="H2021" s="2" t="s">
        <v>3132</v>
      </c>
      <c r="I2021" s="2" t="s">
        <v>3146</v>
      </c>
      <c r="J2021" s="2" t="s">
        <v>3159</v>
      </c>
      <c r="K2021" s="2" t="s">
        <v>3164</v>
      </c>
      <c r="L2021" s="2">
        <v>2011</v>
      </c>
      <c r="M2021" s="2" t="s">
        <v>3059</v>
      </c>
      <c r="N2021" s="2" t="s">
        <v>3109</v>
      </c>
      <c r="O2021" s="19" t="str">
        <f t="shared" si="66"/>
        <v>400</v>
      </c>
      <c r="P2021">
        <f t="shared" si="65"/>
        <v>100.85</v>
      </c>
    </row>
    <row r="2022" spans="1:16" ht="14.5" customHeight="1" x14ac:dyDescent="0.35">
      <c r="A2022" s="2" t="s">
        <v>1961</v>
      </c>
      <c r="B2022" s="2" t="s">
        <v>1961</v>
      </c>
      <c r="C2022" s="2" t="s">
        <v>1962</v>
      </c>
      <c r="D2022" s="2"/>
      <c r="E2022" s="2"/>
      <c r="F2022" s="3">
        <v>411.07</v>
      </c>
      <c r="G2022" s="3">
        <v>100</v>
      </c>
      <c r="H2022" s="2" t="s">
        <v>3133</v>
      </c>
      <c r="I2022" s="2" t="s">
        <v>3147</v>
      </c>
      <c r="J2022" s="2" t="s">
        <v>3159</v>
      </c>
      <c r="K2022" s="2" t="s">
        <v>3164</v>
      </c>
      <c r="L2022" s="2">
        <v>2011</v>
      </c>
      <c r="M2022" s="2" t="s">
        <v>3059</v>
      </c>
      <c r="N2022" s="2" t="s">
        <v>3109</v>
      </c>
      <c r="O2022" s="19" t="str">
        <f t="shared" si="66"/>
        <v>400</v>
      </c>
      <c r="P2022">
        <f t="shared" si="65"/>
        <v>411.07</v>
      </c>
    </row>
    <row r="2023" spans="1:16" ht="14.5" customHeight="1" x14ac:dyDescent="0.35">
      <c r="A2023" s="2" t="s">
        <v>1730</v>
      </c>
      <c r="B2023" s="2" t="s">
        <v>1730</v>
      </c>
      <c r="C2023" s="2" t="s">
        <v>999</v>
      </c>
      <c r="D2023" s="2"/>
      <c r="E2023" s="2"/>
      <c r="F2023" s="3">
        <v>8399.9599999999991</v>
      </c>
      <c r="G2023" s="3">
        <v>30</v>
      </c>
      <c r="H2023" s="2" t="s">
        <v>3133</v>
      </c>
      <c r="I2023" s="2" t="s">
        <v>3147</v>
      </c>
      <c r="J2023" s="2" t="s">
        <v>3159</v>
      </c>
      <c r="K2023" s="2" t="s">
        <v>3164</v>
      </c>
      <c r="L2023" s="2">
        <v>2011</v>
      </c>
      <c r="M2023" s="2" t="s">
        <v>3058</v>
      </c>
      <c r="N2023" s="2" t="s">
        <v>3108</v>
      </c>
      <c r="O2023" s="19" t="str">
        <f t="shared" si="66"/>
        <v>300</v>
      </c>
      <c r="P2023">
        <f t="shared" si="65"/>
        <v>2519.9879999999998</v>
      </c>
    </row>
    <row r="2024" spans="1:16" ht="14.5" customHeight="1" x14ac:dyDescent="0.35">
      <c r="A2024" s="2" t="s">
        <v>1731</v>
      </c>
      <c r="B2024" s="2" t="s">
        <v>1731</v>
      </c>
      <c r="C2024" s="2" t="s">
        <v>1001</v>
      </c>
      <c r="D2024" s="2"/>
      <c r="E2024" s="2"/>
      <c r="F2024" s="3">
        <v>5300.68</v>
      </c>
      <c r="G2024" s="3">
        <v>40</v>
      </c>
      <c r="H2024" s="2" t="s">
        <v>3133</v>
      </c>
      <c r="I2024" s="2" t="s">
        <v>3147</v>
      </c>
      <c r="J2024" s="2" t="s">
        <v>3159</v>
      </c>
      <c r="K2024" s="2" t="s">
        <v>3164</v>
      </c>
      <c r="L2024" s="2">
        <v>2011</v>
      </c>
      <c r="M2024" s="2" t="s">
        <v>3059</v>
      </c>
      <c r="N2024" s="2" t="s">
        <v>3109</v>
      </c>
      <c r="O2024" s="19" t="str">
        <f t="shared" si="66"/>
        <v>400</v>
      </c>
      <c r="P2024">
        <f t="shared" si="65"/>
        <v>2120.2719999999999</v>
      </c>
    </row>
    <row r="2025" spans="1:16" ht="14.5" customHeight="1" x14ac:dyDescent="0.35">
      <c r="A2025" s="2" t="s">
        <v>1963</v>
      </c>
      <c r="B2025" s="2" t="s">
        <v>1963</v>
      </c>
      <c r="C2025" s="2" t="s">
        <v>1964</v>
      </c>
      <c r="D2025" s="2"/>
      <c r="E2025" s="2"/>
      <c r="F2025" s="3">
        <v>1258.8699999999999</v>
      </c>
      <c r="G2025" s="3">
        <v>100</v>
      </c>
      <c r="H2025" s="2" t="s">
        <v>3133</v>
      </c>
      <c r="I2025" s="2" t="s">
        <v>3147</v>
      </c>
      <c r="J2025" s="2" t="s">
        <v>3159</v>
      </c>
      <c r="K2025" s="2" t="s">
        <v>3164</v>
      </c>
      <c r="L2025" s="2">
        <v>2011</v>
      </c>
      <c r="M2025" s="2" t="s">
        <v>3059</v>
      </c>
      <c r="N2025" s="2" t="s">
        <v>3109</v>
      </c>
      <c r="O2025" s="19" t="str">
        <f t="shared" si="66"/>
        <v>400</v>
      </c>
      <c r="P2025">
        <f t="shared" si="65"/>
        <v>1258.8699999999999</v>
      </c>
    </row>
    <row r="2026" spans="1:16" ht="14.5" customHeight="1" x14ac:dyDescent="0.35">
      <c r="A2026" s="2" t="s">
        <v>1732</v>
      </c>
      <c r="B2026" s="2" t="s">
        <v>1732</v>
      </c>
      <c r="C2026" s="2" t="s">
        <v>1003</v>
      </c>
      <c r="D2026" s="2"/>
      <c r="E2026" s="2"/>
      <c r="F2026" s="3">
        <v>212.64</v>
      </c>
      <c r="G2026" s="3">
        <v>100</v>
      </c>
      <c r="H2026" s="2" t="s">
        <v>3133</v>
      </c>
      <c r="I2026" s="2" t="s">
        <v>3147</v>
      </c>
      <c r="J2026" s="2" t="s">
        <v>3159</v>
      </c>
      <c r="K2026" s="2" t="s">
        <v>3164</v>
      </c>
      <c r="L2026" s="2">
        <v>2011</v>
      </c>
      <c r="M2026" s="2" t="s">
        <v>3059</v>
      </c>
      <c r="N2026" s="2" t="s">
        <v>3109</v>
      </c>
      <c r="O2026" s="19" t="str">
        <f t="shared" si="66"/>
        <v>400</v>
      </c>
      <c r="P2026">
        <f t="shared" si="65"/>
        <v>212.64</v>
      </c>
    </row>
    <row r="2027" spans="1:16" ht="14.5" customHeight="1" x14ac:dyDescent="0.35">
      <c r="A2027" s="2" t="s">
        <v>1965</v>
      </c>
      <c r="B2027" s="2" t="s">
        <v>1965</v>
      </c>
      <c r="C2027" s="2" t="s">
        <v>1966</v>
      </c>
      <c r="D2027" s="2"/>
      <c r="E2027" s="2"/>
      <c r="F2027" s="3">
        <v>203.76400000000001</v>
      </c>
      <c r="G2027" s="3">
        <v>100</v>
      </c>
      <c r="H2027" s="2" t="s">
        <v>3133</v>
      </c>
      <c r="I2027" s="2" t="s">
        <v>3147</v>
      </c>
      <c r="J2027" s="2" t="s">
        <v>3159</v>
      </c>
      <c r="K2027" s="2" t="s">
        <v>3164</v>
      </c>
      <c r="L2027" s="2">
        <v>2011</v>
      </c>
      <c r="M2027" s="2" t="s">
        <v>3059</v>
      </c>
      <c r="N2027" s="2" t="s">
        <v>3109</v>
      </c>
      <c r="O2027" s="19" t="str">
        <f t="shared" si="66"/>
        <v>400</v>
      </c>
      <c r="P2027">
        <f t="shared" si="65"/>
        <v>203.76400000000001</v>
      </c>
    </row>
    <row r="2028" spans="1:16" ht="14.5" customHeight="1" x14ac:dyDescent="0.35">
      <c r="A2028" s="2" t="s">
        <v>1967</v>
      </c>
      <c r="B2028" s="2" t="s">
        <v>1967</v>
      </c>
      <c r="C2028" s="2" t="s">
        <v>1968</v>
      </c>
      <c r="D2028" s="2"/>
      <c r="E2028" s="2"/>
      <c r="F2028" s="3">
        <v>3470.1055899999997</v>
      </c>
      <c r="G2028" s="3">
        <v>100</v>
      </c>
      <c r="H2028" s="2" t="s">
        <v>3133</v>
      </c>
      <c r="I2028" s="2" t="s">
        <v>3147</v>
      </c>
      <c r="J2028" s="2" t="s">
        <v>3159</v>
      </c>
      <c r="K2028" s="2" t="s">
        <v>3164</v>
      </c>
      <c r="L2028" s="2">
        <v>2011</v>
      </c>
      <c r="M2028" s="2" t="s">
        <v>3059</v>
      </c>
      <c r="N2028" s="2" t="s">
        <v>3109</v>
      </c>
      <c r="O2028" s="19" t="str">
        <f t="shared" si="66"/>
        <v>400</v>
      </c>
      <c r="P2028">
        <f t="shared" si="65"/>
        <v>3470.1055899999997</v>
      </c>
    </row>
    <row r="2029" spans="1:16" ht="14.5" customHeight="1" x14ac:dyDescent="0.35">
      <c r="A2029" s="2" t="s">
        <v>1733</v>
      </c>
      <c r="B2029" s="2" t="s">
        <v>1733</v>
      </c>
      <c r="C2029" s="2" t="s">
        <v>1005</v>
      </c>
      <c r="D2029" s="2"/>
      <c r="E2029" s="2"/>
      <c r="F2029" s="3">
        <v>202</v>
      </c>
      <c r="G2029" s="3">
        <v>100</v>
      </c>
      <c r="H2029" s="2" t="s">
        <v>3135</v>
      </c>
      <c r="I2029" s="2" t="s">
        <v>3149</v>
      </c>
      <c r="J2029" s="2" t="s">
        <v>3159</v>
      </c>
      <c r="K2029" s="2" t="s">
        <v>3164</v>
      </c>
      <c r="L2029" s="2">
        <v>2011</v>
      </c>
      <c r="M2029" s="2" t="s">
        <v>3059</v>
      </c>
      <c r="N2029" s="2" t="s">
        <v>3109</v>
      </c>
      <c r="O2029" s="19" t="str">
        <f t="shared" si="66"/>
        <v>400</v>
      </c>
      <c r="P2029">
        <f t="shared" si="65"/>
        <v>202</v>
      </c>
    </row>
    <row r="2030" spans="1:16" ht="14.5" customHeight="1" x14ac:dyDescent="0.35">
      <c r="A2030" s="2" t="s">
        <v>1734</v>
      </c>
      <c r="B2030" s="2" t="s">
        <v>1734</v>
      </c>
      <c r="C2030" s="2" t="s">
        <v>1007</v>
      </c>
      <c r="D2030" s="2"/>
      <c r="E2030" s="2"/>
      <c r="F2030" s="3">
        <v>1164</v>
      </c>
      <c r="G2030" s="3">
        <v>10</v>
      </c>
      <c r="H2030" s="2" t="s">
        <v>3135</v>
      </c>
      <c r="I2030" s="2" t="s">
        <v>3149</v>
      </c>
      <c r="J2030" s="2" t="s">
        <v>3159</v>
      </c>
      <c r="K2030" s="2" t="s">
        <v>3164</v>
      </c>
      <c r="L2030" s="2">
        <v>2011</v>
      </c>
      <c r="M2030" s="2" t="s">
        <v>3059</v>
      </c>
      <c r="N2030" s="2" t="s">
        <v>3109</v>
      </c>
      <c r="O2030" s="19" t="str">
        <f t="shared" si="66"/>
        <v>400</v>
      </c>
      <c r="P2030">
        <f t="shared" si="65"/>
        <v>116.4</v>
      </c>
    </row>
    <row r="2031" spans="1:16" ht="14.5" customHeight="1" x14ac:dyDescent="0.35">
      <c r="A2031" s="2" t="s">
        <v>1735</v>
      </c>
      <c r="B2031" s="2" t="s">
        <v>1735</v>
      </c>
      <c r="C2031" s="2" t="s">
        <v>1009</v>
      </c>
      <c r="D2031" s="2"/>
      <c r="E2031" s="2"/>
      <c r="F2031" s="3">
        <v>852.91</v>
      </c>
      <c r="G2031" s="3">
        <v>10</v>
      </c>
      <c r="H2031" s="2" t="s">
        <v>3135</v>
      </c>
      <c r="I2031" s="2" t="s">
        <v>3149</v>
      </c>
      <c r="J2031" s="2" t="s">
        <v>3159</v>
      </c>
      <c r="K2031" s="2" t="s">
        <v>3164</v>
      </c>
      <c r="L2031" s="2">
        <v>2011</v>
      </c>
      <c r="M2031" s="2" t="s">
        <v>3059</v>
      </c>
      <c r="N2031" s="2" t="s">
        <v>3109</v>
      </c>
      <c r="O2031" s="19" t="str">
        <f t="shared" si="66"/>
        <v>400</v>
      </c>
      <c r="P2031">
        <f t="shared" si="65"/>
        <v>85.290999999999997</v>
      </c>
    </row>
    <row r="2032" spans="1:16" ht="14.5" customHeight="1" x14ac:dyDescent="0.35">
      <c r="A2032" s="2" t="s">
        <v>1736</v>
      </c>
      <c r="B2032" s="2" t="s">
        <v>1736</v>
      </c>
      <c r="C2032" s="2" t="s">
        <v>1011</v>
      </c>
      <c r="D2032" s="2"/>
      <c r="E2032" s="2"/>
      <c r="F2032" s="3">
        <v>33</v>
      </c>
      <c r="G2032" s="3">
        <v>100</v>
      </c>
      <c r="H2032" s="2" t="s">
        <v>3135</v>
      </c>
      <c r="I2032" s="2" t="s">
        <v>3149</v>
      </c>
      <c r="J2032" s="2" t="s">
        <v>3159</v>
      </c>
      <c r="K2032" s="2" t="s">
        <v>3164</v>
      </c>
      <c r="L2032" s="2">
        <v>2011</v>
      </c>
      <c r="M2032" s="2" t="s">
        <v>3059</v>
      </c>
      <c r="N2032" s="2" t="s">
        <v>3109</v>
      </c>
      <c r="O2032" s="19" t="str">
        <f t="shared" si="66"/>
        <v>400</v>
      </c>
      <c r="P2032">
        <f t="shared" si="65"/>
        <v>33</v>
      </c>
    </row>
    <row r="2033" spans="1:16" ht="14.5" customHeight="1" x14ac:dyDescent="0.35">
      <c r="A2033" s="2" t="s">
        <v>1737</v>
      </c>
      <c r="B2033" s="2" t="s">
        <v>1737</v>
      </c>
      <c r="C2033" s="2" t="s">
        <v>1013</v>
      </c>
      <c r="D2033" s="2"/>
      <c r="E2033" s="2"/>
      <c r="F2033" s="3">
        <v>307.93</v>
      </c>
      <c r="G2033" s="3">
        <v>10</v>
      </c>
      <c r="H2033" s="2" t="s">
        <v>3135</v>
      </c>
      <c r="I2033" s="2" t="s">
        <v>3149</v>
      </c>
      <c r="J2033" s="2" t="s">
        <v>3159</v>
      </c>
      <c r="K2033" s="2" t="s">
        <v>3164</v>
      </c>
      <c r="L2033" s="2">
        <v>2011</v>
      </c>
      <c r="M2033" s="2" t="s">
        <v>3059</v>
      </c>
      <c r="N2033" s="2" t="s">
        <v>3109</v>
      </c>
      <c r="O2033" s="19" t="str">
        <f t="shared" si="66"/>
        <v>400</v>
      </c>
      <c r="P2033">
        <f t="shared" si="65"/>
        <v>30.793000000000003</v>
      </c>
    </row>
    <row r="2034" spans="1:16" ht="14.5" customHeight="1" x14ac:dyDescent="0.35">
      <c r="A2034" s="2" t="s">
        <v>1969</v>
      </c>
      <c r="B2034" s="2" t="s">
        <v>1969</v>
      </c>
      <c r="C2034" s="2" t="s">
        <v>1015</v>
      </c>
      <c r="D2034" s="2"/>
      <c r="E2034" s="2"/>
      <c r="F2034" s="3">
        <v>252</v>
      </c>
      <c r="G2034" s="3">
        <v>100</v>
      </c>
      <c r="H2034" s="2" t="s">
        <v>3139</v>
      </c>
      <c r="I2034" s="2" t="s">
        <v>3153</v>
      </c>
      <c r="J2034" s="2" t="s">
        <v>3159</v>
      </c>
      <c r="K2034" s="2" t="s">
        <v>3164</v>
      </c>
      <c r="L2034" s="2">
        <v>2011</v>
      </c>
      <c r="M2034" s="2" t="s">
        <v>3059</v>
      </c>
      <c r="N2034" s="2" t="s">
        <v>3109</v>
      </c>
      <c r="O2034" s="19" t="str">
        <f t="shared" si="66"/>
        <v>400</v>
      </c>
      <c r="P2034">
        <f t="shared" si="65"/>
        <v>252</v>
      </c>
    </row>
    <row r="2035" spans="1:16" ht="14.5" customHeight="1" x14ac:dyDescent="0.35">
      <c r="A2035" s="2" t="s">
        <v>1970</v>
      </c>
      <c r="B2035" s="2" t="s">
        <v>1970</v>
      </c>
      <c r="C2035" s="2" t="s">
        <v>1021</v>
      </c>
      <c r="D2035" s="2"/>
      <c r="E2035" s="2"/>
      <c r="F2035" s="3">
        <v>60</v>
      </c>
      <c r="G2035" s="3">
        <v>100</v>
      </c>
      <c r="H2035" s="2" t="s">
        <v>3139</v>
      </c>
      <c r="I2035" s="2" t="s">
        <v>3153</v>
      </c>
      <c r="J2035" s="2" t="s">
        <v>3159</v>
      </c>
      <c r="K2035" s="2" t="s">
        <v>3164</v>
      </c>
      <c r="L2035" s="2">
        <v>2011</v>
      </c>
      <c r="M2035" s="2" t="s">
        <v>3054</v>
      </c>
      <c r="N2035" s="2" t="s">
        <v>3104</v>
      </c>
      <c r="O2035" s="19" t="str">
        <f t="shared" si="66"/>
        <v>300</v>
      </c>
      <c r="P2035">
        <f t="shared" si="65"/>
        <v>60</v>
      </c>
    </row>
    <row r="2036" spans="1:16" ht="14.5" customHeight="1" x14ac:dyDescent="0.35">
      <c r="A2036" s="2" t="s">
        <v>1739</v>
      </c>
      <c r="B2036" s="2" t="s">
        <v>1739</v>
      </c>
      <c r="C2036" s="2" t="s">
        <v>1023</v>
      </c>
      <c r="D2036" s="2"/>
      <c r="E2036" s="2"/>
      <c r="F2036" s="3">
        <v>48498</v>
      </c>
      <c r="G2036" s="3">
        <v>1.4</v>
      </c>
      <c r="H2036" s="2" t="s">
        <v>3139</v>
      </c>
      <c r="I2036" s="2" t="s">
        <v>3153</v>
      </c>
      <c r="J2036" s="2" t="s">
        <v>3159</v>
      </c>
      <c r="K2036" s="2" t="s">
        <v>3164</v>
      </c>
      <c r="L2036" s="2">
        <v>2011</v>
      </c>
      <c r="M2036" s="2" t="s">
        <v>3054</v>
      </c>
      <c r="N2036" s="2" t="s">
        <v>3104</v>
      </c>
      <c r="O2036" s="19" t="str">
        <f t="shared" si="66"/>
        <v>300</v>
      </c>
      <c r="P2036">
        <f t="shared" si="65"/>
        <v>678.97199999999998</v>
      </c>
    </row>
    <row r="2037" spans="1:16" ht="14.5" customHeight="1" x14ac:dyDescent="0.35">
      <c r="A2037" s="2" t="s">
        <v>1740</v>
      </c>
      <c r="B2037" s="2" t="s">
        <v>1740</v>
      </c>
      <c r="C2037" s="2" t="s">
        <v>1025</v>
      </c>
      <c r="D2037" s="2"/>
      <c r="E2037" s="2"/>
      <c r="F2037" s="3">
        <v>91401</v>
      </c>
      <c r="G2037" s="3">
        <v>3.2</v>
      </c>
      <c r="H2037" s="2" t="s">
        <v>3139</v>
      </c>
      <c r="I2037" s="2" t="s">
        <v>3153</v>
      </c>
      <c r="J2037" s="2" t="s">
        <v>3159</v>
      </c>
      <c r="K2037" s="2" t="s">
        <v>3164</v>
      </c>
      <c r="L2037" s="2">
        <v>2011</v>
      </c>
      <c r="M2037" s="2" t="s">
        <v>3054</v>
      </c>
      <c r="N2037" s="2" t="s">
        <v>3104</v>
      </c>
      <c r="O2037" s="19" t="str">
        <f t="shared" si="66"/>
        <v>300</v>
      </c>
      <c r="P2037">
        <f t="shared" si="65"/>
        <v>2924.8320000000003</v>
      </c>
    </row>
    <row r="2038" spans="1:16" ht="14.5" customHeight="1" x14ac:dyDescent="0.35">
      <c r="A2038" s="2" t="s">
        <v>1401</v>
      </c>
      <c r="B2038" s="2" t="s">
        <v>1402</v>
      </c>
      <c r="C2038" s="2" t="s">
        <v>1770</v>
      </c>
      <c r="D2038" s="2"/>
      <c r="E2038" s="2"/>
      <c r="F2038" s="3">
        <v>1635</v>
      </c>
      <c r="G2038" s="3">
        <v>100</v>
      </c>
      <c r="H2038" s="2" t="s">
        <v>3134</v>
      </c>
      <c r="I2038" s="2" t="s">
        <v>3148</v>
      </c>
      <c r="J2038" s="2" t="s">
        <v>3157</v>
      </c>
      <c r="K2038" s="2" t="s">
        <v>3165</v>
      </c>
      <c r="L2038" s="2">
        <v>2012</v>
      </c>
      <c r="M2038" s="2" t="s">
        <v>3059</v>
      </c>
      <c r="N2038" s="2" t="s">
        <v>3109</v>
      </c>
      <c r="O2038" s="19" t="str">
        <f t="shared" si="66"/>
        <v>400</v>
      </c>
      <c r="P2038">
        <f t="shared" si="65"/>
        <v>1635</v>
      </c>
    </row>
    <row r="2039" spans="1:16" ht="14.5" customHeight="1" x14ac:dyDescent="0.35">
      <c r="A2039" s="2" t="s">
        <v>1404</v>
      </c>
      <c r="B2039" s="2" t="s">
        <v>1405</v>
      </c>
      <c r="C2039" s="2" t="s">
        <v>1771</v>
      </c>
      <c r="D2039" s="2"/>
      <c r="E2039" s="2"/>
      <c r="F2039" s="3">
        <v>4058</v>
      </c>
      <c r="G2039" s="3">
        <v>100</v>
      </c>
      <c r="H2039" s="2" t="s">
        <v>3134</v>
      </c>
      <c r="I2039" s="2" t="s">
        <v>3148</v>
      </c>
      <c r="J2039" s="2" t="s">
        <v>3157</v>
      </c>
      <c r="K2039" s="2" t="s">
        <v>3165</v>
      </c>
      <c r="L2039" s="2">
        <v>2012</v>
      </c>
      <c r="M2039" s="2" t="s">
        <v>3070</v>
      </c>
      <c r="N2039" s="2" t="s">
        <v>3119</v>
      </c>
      <c r="O2039" s="19" t="str">
        <f t="shared" si="66"/>
        <v>600</v>
      </c>
      <c r="P2039">
        <f t="shared" si="65"/>
        <v>4058</v>
      </c>
    </row>
    <row r="2040" spans="1:16" ht="14.5" customHeight="1" x14ac:dyDescent="0.35">
      <c r="A2040" s="2" t="s">
        <v>1407</v>
      </c>
      <c r="B2040" s="2" t="s">
        <v>1407</v>
      </c>
      <c r="C2040" s="2" t="s">
        <v>1773</v>
      </c>
      <c r="D2040" s="2"/>
      <c r="E2040" s="2"/>
      <c r="F2040" s="3">
        <v>410</v>
      </c>
      <c r="G2040" s="3">
        <v>100</v>
      </c>
      <c r="H2040" s="2" t="s">
        <v>3134</v>
      </c>
      <c r="I2040" s="2" t="s">
        <v>3148</v>
      </c>
      <c r="J2040" s="2" t="s">
        <v>3157</v>
      </c>
      <c r="K2040" s="2" t="s">
        <v>3165</v>
      </c>
      <c r="L2040" s="2">
        <v>2012</v>
      </c>
      <c r="M2040" s="2" t="s">
        <v>3059</v>
      </c>
      <c r="N2040" s="2" t="s">
        <v>3109</v>
      </c>
      <c r="O2040" s="19" t="str">
        <f t="shared" si="66"/>
        <v>400</v>
      </c>
      <c r="P2040">
        <f t="shared" si="65"/>
        <v>410</v>
      </c>
    </row>
    <row r="2041" spans="1:16" ht="14.5" customHeight="1" x14ac:dyDescent="0.35">
      <c r="A2041" s="2" t="s">
        <v>1409</v>
      </c>
      <c r="B2041" s="2" t="s">
        <v>1410</v>
      </c>
      <c r="C2041" s="2" t="s">
        <v>1774</v>
      </c>
      <c r="D2041" s="2"/>
      <c r="E2041" s="2"/>
      <c r="F2041" s="3">
        <v>20</v>
      </c>
      <c r="G2041" s="3">
        <v>100</v>
      </c>
      <c r="H2041" s="2" t="s">
        <v>3134</v>
      </c>
      <c r="I2041" s="2" t="s">
        <v>3148</v>
      </c>
      <c r="J2041" s="2" t="s">
        <v>3157</v>
      </c>
      <c r="K2041" s="2" t="s">
        <v>3165</v>
      </c>
      <c r="L2041" s="2">
        <v>2012</v>
      </c>
      <c r="M2041" s="2" t="s">
        <v>3059</v>
      </c>
      <c r="N2041" s="2" t="s">
        <v>3109</v>
      </c>
      <c r="O2041" s="19" t="str">
        <f t="shared" si="66"/>
        <v>400</v>
      </c>
      <c r="P2041">
        <f t="shared" si="65"/>
        <v>20</v>
      </c>
    </row>
    <row r="2042" spans="1:16" ht="14.5" customHeight="1" x14ac:dyDescent="0.35">
      <c r="A2042" s="2" t="s">
        <v>1412</v>
      </c>
      <c r="B2042" s="2" t="s">
        <v>1413</v>
      </c>
      <c r="C2042" s="2" t="s">
        <v>1775</v>
      </c>
      <c r="D2042" s="2"/>
      <c r="E2042" s="2"/>
      <c r="F2042" s="3">
        <v>8032</v>
      </c>
      <c r="G2042" s="3">
        <v>100</v>
      </c>
      <c r="H2042" s="2" t="s">
        <v>3134</v>
      </c>
      <c r="I2042" s="2" t="s">
        <v>3148</v>
      </c>
      <c r="J2042" s="2" t="s">
        <v>3157</v>
      </c>
      <c r="K2042" s="2" t="s">
        <v>3165</v>
      </c>
      <c r="L2042" s="2">
        <v>2012</v>
      </c>
      <c r="M2042" s="2" t="s">
        <v>3059</v>
      </c>
      <c r="N2042" s="2" t="s">
        <v>3109</v>
      </c>
      <c r="O2042" s="19" t="str">
        <f t="shared" si="66"/>
        <v>400</v>
      </c>
      <c r="P2042">
        <f t="shared" si="65"/>
        <v>8032</v>
      </c>
    </row>
    <row r="2043" spans="1:16" ht="14.5" customHeight="1" x14ac:dyDescent="0.35">
      <c r="A2043" s="2" t="s">
        <v>1777</v>
      </c>
      <c r="B2043" s="2" t="s">
        <v>1971</v>
      </c>
      <c r="C2043" s="2" t="s">
        <v>1778</v>
      </c>
      <c r="D2043" s="2"/>
      <c r="E2043" s="2"/>
      <c r="F2043" s="3">
        <v>71</v>
      </c>
      <c r="G2043" s="3">
        <v>100</v>
      </c>
      <c r="H2043" s="2" t="s">
        <v>3134</v>
      </c>
      <c r="I2043" s="2" t="s">
        <v>3148</v>
      </c>
      <c r="J2043" s="2" t="s">
        <v>3157</v>
      </c>
      <c r="K2043" s="2" t="s">
        <v>3165</v>
      </c>
      <c r="L2043" s="2">
        <v>2012</v>
      </c>
      <c r="M2043" s="2" t="s">
        <v>3059</v>
      </c>
      <c r="N2043" s="2" t="s">
        <v>3109</v>
      </c>
      <c r="O2043" s="19" t="str">
        <f t="shared" si="66"/>
        <v>400</v>
      </c>
      <c r="P2043">
        <f t="shared" si="65"/>
        <v>71</v>
      </c>
    </row>
    <row r="2044" spans="1:16" ht="14.5" customHeight="1" x14ac:dyDescent="0.35">
      <c r="A2044" s="2" t="s">
        <v>1415</v>
      </c>
      <c r="B2044" s="2" t="s">
        <v>1416</v>
      </c>
      <c r="C2044" s="2" t="s">
        <v>1780</v>
      </c>
      <c r="D2044" s="2"/>
      <c r="E2044" s="2"/>
      <c r="F2044" s="3">
        <v>250</v>
      </c>
      <c r="G2044" s="3">
        <v>100</v>
      </c>
      <c r="H2044" s="2" t="s">
        <v>3134</v>
      </c>
      <c r="I2044" s="2" t="s">
        <v>3148</v>
      </c>
      <c r="J2044" s="2" t="s">
        <v>3157</v>
      </c>
      <c r="K2044" s="2" t="s">
        <v>3165</v>
      </c>
      <c r="L2044" s="2">
        <v>2012</v>
      </c>
      <c r="M2044" s="2" t="s">
        <v>3059</v>
      </c>
      <c r="N2044" s="2" t="s">
        <v>3109</v>
      </c>
      <c r="O2044" s="19" t="str">
        <f t="shared" si="66"/>
        <v>400</v>
      </c>
      <c r="P2044">
        <f t="shared" si="65"/>
        <v>250</v>
      </c>
    </row>
    <row r="2045" spans="1:16" ht="14.5" customHeight="1" x14ac:dyDescent="0.35">
      <c r="A2045" s="2" t="s">
        <v>1781</v>
      </c>
      <c r="B2045" s="2" t="s">
        <v>1782</v>
      </c>
      <c r="C2045" s="2" t="s">
        <v>1783</v>
      </c>
      <c r="D2045" s="2"/>
      <c r="E2045" s="2"/>
      <c r="F2045" s="3">
        <v>300</v>
      </c>
      <c r="G2045" s="3">
        <v>100</v>
      </c>
      <c r="H2045" s="2" t="s">
        <v>3134</v>
      </c>
      <c r="I2045" s="2" t="s">
        <v>3148</v>
      </c>
      <c r="J2045" s="2" t="s">
        <v>3157</v>
      </c>
      <c r="K2045" s="2" t="s">
        <v>3165</v>
      </c>
      <c r="L2045" s="2">
        <v>2012</v>
      </c>
      <c r="M2045" s="2" t="s">
        <v>3059</v>
      </c>
      <c r="N2045" s="2" t="s">
        <v>3109</v>
      </c>
      <c r="O2045" s="19" t="str">
        <f t="shared" si="66"/>
        <v>400</v>
      </c>
      <c r="P2045">
        <f t="shared" si="65"/>
        <v>300</v>
      </c>
    </row>
    <row r="2046" spans="1:16" ht="14.5" customHeight="1" x14ac:dyDescent="0.35">
      <c r="A2046" s="2" t="s">
        <v>1972</v>
      </c>
      <c r="B2046" s="2" t="s">
        <v>1785</v>
      </c>
      <c r="C2046" s="2" t="s">
        <v>1786</v>
      </c>
      <c r="D2046" s="2"/>
      <c r="E2046" s="2"/>
      <c r="F2046" s="3">
        <v>97</v>
      </c>
      <c r="G2046" s="3">
        <v>100</v>
      </c>
      <c r="H2046" s="2" t="s">
        <v>3134</v>
      </c>
      <c r="I2046" s="2" t="s">
        <v>3148</v>
      </c>
      <c r="J2046" s="2" t="s">
        <v>3157</v>
      </c>
      <c r="K2046" s="2" t="s">
        <v>3165</v>
      </c>
      <c r="L2046" s="2">
        <v>2012</v>
      </c>
      <c r="M2046" s="2" t="s">
        <v>3059</v>
      </c>
      <c r="N2046" s="2" t="s">
        <v>3109</v>
      </c>
      <c r="O2046" s="19" t="str">
        <f t="shared" si="66"/>
        <v>400</v>
      </c>
      <c r="P2046">
        <f t="shared" si="65"/>
        <v>97</v>
      </c>
    </row>
    <row r="2047" spans="1:16" ht="14.5" customHeight="1" x14ac:dyDescent="0.35">
      <c r="A2047" s="2" t="s">
        <v>1366</v>
      </c>
      <c r="B2047" s="2" t="s">
        <v>1367</v>
      </c>
      <c r="C2047" s="2" t="s">
        <v>1787</v>
      </c>
      <c r="D2047" s="2"/>
      <c r="E2047" s="2"/>
      <c r="F2047" s="3">
        <v>1968</v>
      </c>
      <c r="G2047" s="3">
        <v>100</v>
      </c>
      <c r="H2047" s="2" t="s">
        <v>3134</v>
      </c>
      <c r="I2047" s="2" t="s">
        <v>3148</v>
      </c>
      <c r="J2047" s="2" t="s">
        <v>3157</v>
      </c>
      <c r="K2047" s="2" t="s">
        <v>3165</v>
      </c>
      <c r="L2047" s="2">
        <v>2012</v>
      </c>
      <c r="M2047" s="2" t="s">
        <v>3059</v>
      </c>
      <c r="N2047" s="2" t="s">
        <v>3109</v>
      </c>
      <c r="O2047" s="19" t="str">
        <f t="shared" si="66"/>
        <v>400</v>
      </c>
      <c r="P2047">
        <f t="shared" ref="P2047:P2110" si="67">F2047*G2047/100</f>
        <v>1968</v>
      </c>
    </row>
    <row r="2048" spans="1:16" ht="14.5" customHeight="1" x14ac:dyDescent="0.35">
      <c r="A2048" s="2" t="s">
        <v>1973</v>
      </c>
      <c r="B2048" s="2" t="s">
        <v>1974</v>
      </c>
      <c r="C2048" s="2" t="s">
        <v>1975</v>
      </c>
      <c r="D2048" s="2"/>
      <c r="E2048" s="2"/>
      <c r="F2048" s="3">
        <v>860</v>
      </c>
      <c r="G2048" s="3">
        <v>100</v>
      </c>
      <c r="H2048" s="2" t="s">
        <v>3141</v>
      </c>
      <c r="I2048" s="2" t="s">
        <v>3155</v>
      </c>
      <c r="J2048" s="2" t="s">
        <v>3157</v>
      </c>
      <c r="K2048" s="2" t="s">
        <v>3165</v>
      </c>
      <c r="L2048" s="2">
        <v>2012</v>
      </c>
      <c r="M2048" s="2" t="s">
        <v>3059</v>
      </c>
      <c r="N2048" s="2" t="s">
        <v>3109</v>
      </c>
      <c r="O2048" s="19" t="str">
        <f t="shared" si="66"/>
        <v>400</v>
      </c>
      <c r="P2048">
        <f t="shared" si="67"/>
        <v>860</v>
      </c>
    </row>
    <row r="2049" spans="1:16" ht="14.5" customHeight="1" x14ac:dyDescent="0.35">
      <c r="A2049" s="2" t="s">
        <v>1976</v>
      </c>
      <c r="B2049" s="2" t="s">
        <v>1789</v>
      </c>
      <c r="C2049" s="2" t="s">
        <v>1790</v>
      </c>
      <c r="D2049" s="2"/>
      <c r="E2049" s="2"/>
      <c r="F2049" s="3">
        <v>119</v>
      </c>
      <c r="G2049" s="3">
        <v>100</v>
      </c>
      <c r="H2049" s="2" t="s">
        <v>3141</v>
      </c>
      <c r="I2049" s="2" t="s">
        <v>3155</v>
      </c>
      <c r="J2049" s="2" t="s">
        <v>3157</v>
      </c>
      <c r="K2049" s="2" t="s">
        <v>3165</v>
      </c>
      <c r="L2049" s="2">
        <v>2012</v>
      </c>
      <c r="M2049" s="2" t="s">
        <v>3059</v>
      </c>
      <c r="N2049" s="2" t="s">
        <v>3109</v>
      </c>
      <c r="O2049" s="19" t="str">
        <f t="shared" si="66"/>
        <v>400</v>
      </c>
      <c r="P2049">
        <f t="shared" si="67"/>
        <v>119</v>
      </c>
    </row>
    <row r="2050" spans="1:16" ht="14.5" customHeight="1" x14ac:dyDescent="0.35">
      <c r="A2050" s="2" t="s">
        <v>1791</v>
      </c>
      <c r="B2050" s="2" t="s">
        <v>1792</v>
      </c>
      <c r="C2050" s="2" t="s">
        <v>1793</v>
      </c>
      <c r="D2050" s="2"/>
      <c r="E2050" s="2"/>
      <c r="F2050" s="3">
        <v>364</v>
      </c>
      <c r="G2050" s="3">
        <v>100</v>
      </c>
      <c r="H2050" s="2" t="s">
        <v>3141</v>
      </c>
      <c r="I2050" s="2" t="s">
        <v>3155</v>
      </c>
      <c r="J2050" s="2" t="s">
        <v>3157</v>
      </c>
      <c r="K2050" s="2" t="s">
        <v>3165</v>
      </c>
      <c r="L2050" s="2">
        <v>2012</v>
      </c>
      <c r="M2050" s="2" t="s">
        <v>3059</v>
      </c>
      <c r="N2050" s="2" t="s">
        <v>3109</v>
      </c>
      <c r="O2050" s="19" t="str">
        <f t="shared" si="66"/>
        <v>400</v>
      </c>
      <c r="P2050">
        <f t="shared" si="67"/>
        <v>364</v>
      </c>
    </row>
    <row r="2051" spans="1:16" ht="14.5" customHeight="1" x14ac:dyDescent="0.35">
      <c r="A2051" s="2" t="s">
        <v>1369</v>
      </c>
      <c r="B2051" s="2" t="s">
        <v>1370</v>
      </c>
      <c r="C2051" s="2" t="s">
        <v>1795</v>
      </c>
      <c r="D2051" s="2"/>
      <c r="E2051" s="2"/>
      <c r="F2051" s="3">
        <v>20</v>
      </c>
      <c r="G2051" s="3">
        <v>100</v>
      </c>
      <c r="H2051" s="2" t="s">
        <v>3134</v>
      </c>
      <c r="I2051" s="2" t="s">
        <v>3148</v>
      </c>
      <c r="J2051" s="2" t="s">
        <v>3157</v>
      </c>
      <c r="K2051" s="2" t="s">
        <v>3165</v>
      </c>
      <c r="L2051" s="2">
        <v>2012</v>
      </c>
      <c r="M2051" s="2" t="s">
        <v>3059</v>
      </c>
      <c r="N2051" s="2" t="s">
        <v>3109</v>
      </c>
      <c r="O2051" s="19" t="str">
        <f t="shared" ref="O2051:O2114" si="68">LEFT(N2051,1) &amp; "00"</f>
        <v>400</v>
      </c>
      <c r="P2051">
        <f t="shared" si="67"/>
        <v>20</v>
      </c>
    </row>
    <row r="2052" spans="1:16" ht="14.5" customHeight="1" x14ac:dyDescent="0.35">
      <c r="A2052" s="2" t="s">
        <v>1372</v>
      </c>
      <c r="B2052" s="2" t="s">
        <v>1373</v>
      </c>
      <c r="C2052" s="2" t="s">
        <v>1796</v>
      </c>
      <c r="D2052" s="2"/>
      <c r="E2052" s="2"/>
      <c r="F2052" s="3">
        <v>158</v>
      </c>
      <c r="G2052" s="3">
        <v>100</v>
      </c>
      <c r="H2052" s="2" t="s">
        <v>3134</v>
      </c>
      <c r="I2052" s="2" t="s">
        <v>3148</v>
      </c>
      <c r="J2052" s="2" t="s">
        <v>3157</v>
      </c>
      <c r="K2052" s="2" t="s">
        <v>3165</v>
      </c>
      <c r="L2052" s="2">
        <v>2012</v>
      </c>
      <c r="M2052" s="2" t="s">
        <v>3059</v>
      </c>
      <c r="N2052" s="2" t="s">
        <v>3109</v>
      </c>
      <c r="O2052" s="19" t="str">
        <f t="shared" si="68"/>
        <v>400</v>
      </c>
      <c r="P2052">
        <f t="shared" si="67"/>
        <v>158</v>
      </c>
    </row>
    <row r="2053" spans="1:16" ht="14.5" customHeight="1" x14ac:dyDescent="0.35">
      <c r="A2053" s="2" t="s">
        <v>1375</v>
      </c>
      <c r="B2053" s="2" t="s">
        <v>1376</v>
      </c>
      <c r="C2053" s="2" t="s">
        <v>1797</v>
      </c>
      <c r="D2053" s="2"/>
      <c r="E2053" s="2"/>
      <c r="F2053" s="3">
        <v>1060</v>
      </c>
      <c r="G2053" s="3">
        <v>100</v>
      </c>
      <c r="H2053" s="2" t="s">
        <v>3134</v>
      </c>
      <c r="I2053" s="2" t="s">
        <v>3148</v>
      </c>
      <c r="J2053" s="2" t="s">
        <v>3157</v>
      </c>
      <c r="K2053" s="2" t="s">
        <v>3165</v>
      </c>
      <c r="L2053" s="2">
        <v>2012</v>
      </c>
      <c r="M2053" s="2" t="s">
        <v>3059</v>
      </c>
      <c r="N2053" s="2" t="s">
        <v>3109</v>
      </c>
      <c r="O2053" s="19" t="str">
        <f t="shared" si="68"/>
        <v>400</v>
      </c>
      <c r="P2053">
        <f t="shared" si="67"/>
        <v>1060</v>
      </c>
    </row>
    <row r="2054" spans="1:16" ht="14.5" customHeight="1" x14ac:dyDescent="0.35">
      <c r="A2054" s="2" t="s">
        <v>34</v>
      </c>
      <c r="B2054" s="2" t="s">
        <v>35</v>
      </c>
      <c r="C2054" s="2" t="s">
        <v>1798</v>
      </c>
      <c r="D2054" s="2"/>
      <c r="E2054" s="2"/>
      <c r="F2054" s="3">
        <v>210</v>
      </c>
      <c r="G2054" s="3">
        <v>100</v>
      </c>
      <c r="H2054" s="2" t="s">
        <v>3141</v>
      </c>
      <c r="I2054" s="2" t="s">
        <v>3155</v>
      </c>
      <c r="J2054" s="2" t="s">
        <v>3157</v>
      </c>
      <c r="K2054" s="2" t="s">
        <v>3165</v>
      </c>
      <c r="L2054" s="2">
        <v>2012</v>
      </c>
      <c r="M2054" s="2" t="s">
        <v>3059</v>
      </c>
      <c r="N2054" s="2" t="s">
        <v>3109</v>
      </c>
      <c r="O2054" s="19" t="str">
        <f t="shared" si="68"/>
        <v>400</v>
      </c>
      <c r="P2054">
        <f t="shared" si="67"/>
        <v>210</v>
      </c>
    </row>
    <row r="2055" spans="1:16" ht="14.5" customHeight="1" x14ac:dyDescent="0.35">
      <c r="A2055" s="2" t="s">
        <v>7</v>
      </c>
      <c r="B2055" s="2" t="s">
        <v>8</v>
      </c>
      <c r="C2055" s="2" t="s">
        <v>1799</v>
      </c>
      <c r="D2055" s="2"/>
      <c r="E2055" s="2"/>
      <c r="F2055" s="3">
        <v>3661</v>
      </c>
      <c r="G2055" s="3">
        <v>100</v>
      </c>
      <c r="H2055" s="2" t="s">
        <v>3134</v>
      </c>
      <c r="I2055" s="2" t="s">
        <v>3148</v>
      </c>
      <c r="J2055" s="2" t="s">
        <v>3157</v>
      </c>
      <c r="K2055" s="2" t="s">
        <v>3165</v>
      </c>
      <c r="L2055" s="2">
        <v>2012</v>
      </c>
      <c r="M2055" s="2" t="s">
        <v>3059</v>
      </c>
      <c r="N2055" s="2" t="s">
        <v>3109</v>
      </c>
      <c r="O2055" s="19" t="str">
        <f t="shared" si="68"/>
        <v>400</v>
      </c>
      <c r="P2055">
        <f t="shared" si="67"/>
        <v>3661</v>
      </c>
    </row>
    <row r="2056" spans="1:16" ht="14.5" customHeight="1" x14ac:dyDescent="0.35">
      <c r="A2056" s="2" t="s">
        <v>1977</v>
      </c>
      <c r="B2056" s="2" t="s">
        <v>1800</v>
      </c>
      <c r="C2056" s="2" t="s">
        <v>1801</v>
      </c>
      <c r="D2056" s="2"/>
      <c r="E2056" s="2"/>
      <c r="F2056" s="3">
        <v>19</v>
      </c>
      <c r="G2056" s="3">
        <v>100</v>
      </c>
      <c r="H2056" s="2" t="s">
        <v>3141</v>
      </c>
      <c r="I2056" s="2" t="s">
        <v>3155</v>
      </c>
      <c r="J2056" s="2" t="s">
        <v>3157</v>
      </c>
      <c r="K2056" s="2" t="s">
        <v>3165</v>
      </c>
      <c r="L2056" s="2">
        <v>2012</v>
      </c>
      <c r="M2056" s="2" t="s">
        <v>3059</v>
      </c>
      <c r="N2056" s="2" t="s">
        <v>3109</v>
      </c>
      <c r="O2056" s="19" t="str">
        <f t="shared" si="68"/>
        <v>400</v>
      </c>
      <c r="P2056">
        <f t="shared" si="67"/>
        <v>19</v>
      </c>
    </row>
    <row r="2057" spans="1:16" ht="14.5" customHeight="1" x14ac:dyDescent="0.35">
      <c r="A2057" s="2" t="s">
        <v>34</v>
      </c>
      <c r="B2057" s="2" t="s">
        <v>35</v>
      </c>
      <c r="C2057" s="2" t="s">
        <v>1802</v>
      </c>
      <c r="D2057" s="2"/>
      <c r="E2057" s="2"/>
      <c r="F2057" s="3">
        <v>2200</v>
      </c>
      <c r="G2057" s="3">
        <v>100</v>
      </c>
      <c r="H2057" s="2" t="s">
        <v>3141</v>
      </c>
      <c r="I2057" s="2" t="s">
        <v>3155</v>
      </c>
      <c r="J2057" s="2" t="s">
        <v>3157</v>
      </c>
      <c r="K2057" s="2" t="s">
        <v>3165</v>
      </c>
      <c r="L2057" s="2">
        <v>2012</v>
      </c>
      <c r="M2057" s="2" t="s">
        <v>3059</v>
      </c>
      <c r="N2057" s="2" t="s">
        <v>3109</v>
      </c>
      <c r="O2057" s="19" t="str">
        <f t="shared" si="68"/>
        <v>400</v>
      </c>
      <c r="P2057">
        <f t="shared" si="67"/>
        <v>2200</v>
      </c>
    </row>
    <row r="2058" spans="1:16" ht="14.5" customHeight="1" x14ac:dyDescent="0.35">
      <c r="A2058" s="2" t="s">
        <v>7</v>
      </c>
      <c r="B2058" s="2" t="s">
        <v>8</v>
      </c>
      <c r="C2058" s="2" t="s">
        <v>1803</v>
      </c>
      <c r="D2058" s="2"/>
      <c r="E2058" s="2"/>
      <c r="F2058" s="3">
        <v>4718</v>
      </c>
      <c r="G2058" s="3">
        <v>100</v>
      </c>
      <c r="H2058" s="2" t="s">
        <v>3141</v>
      </c>
      <c r="I2058" s="2" t="s">
        <v>3155</v>
      </c>
      <c r="J2058" s="2" t="s">
        <v>3157</v>
      </c>
      <c r="K2058" s="2" t="s">
        <v>3165</v>
      </c>
      <c r="L2058" s="2">
        <v>2012</v>
      </c>
      <c r="M2058" s="2" t="s">
        <v>3059</v>
      </c>
      <c r="N2058" s="2" t="s">
        <v>3109</v>
      </c>
      <c r="O2058" s="19" t="str">
        <f t="shared" si="68"/>
        <v>400</v>
      </c>
      <c r="P2058">
        <f t="shared" si="67"/>
        <v>4718</v>
      </c>
    </row>
    <row r="2059" spans="1:16" ht="14.5" customHeight="1" x14ac:dyDescent="0.35">
      <c r="A2059" s="2" t="s">
        <v>1978</v>
      </c>
      <c r="B2059" s="2" t="s">
        <v>1979</v>
      </c>
      <c r="C2059" s="2" t="s">
        <v>1980</v>
      </c>
      <c r="D2059" s="2"/>
      <c r="E2059" s="2"/>
      <c r="F2059" s="3">
        <v>40</v>
      </c>
      <c r="G2059" s="3">
        <v>100</v>
      </c>
      <c r="H2059" s="2" t="s">
        <v>3141</v>
      </c>
      <c r="I2059" s="2" t="s">
        <v>3155</v>
      </c>
      <c r="J2059" s="2" t="s">
        <v>3157</v>
      </c>
      <c r="K2059" s="2" t="s">
        <v>3165</v>
      </c>
      <c r="L2059" s="2">
        <v>2012</v>
      </c>
      <c r="M2059" s="2" t="s">
        <v>3059</v>
      </c>
      <c r="N2059" s="2" t="s">
        <v>3109</v>
      </c>
      <c r="O2059" s="19" t="str">
        <f t="shared" si="68"/>
        <v>400</v>
      </c>
      <c r="P2059">
        <f t="shared" si="67"/>
        <v>40</v>
      </c>
    </row>
    <row r="2060" spans="1:16" ht="14.5" customHeight="1" x14ac:dyDescent="0.35">
      <c r="A2060" s="2" t="s">
        <v>25</v>
      </c>
      <c r="B2060" s="2" t="s">
        <v>26</v>
      </c>
      <c r="C2060" s="2" t="s">
        <v>1804</v>
      </c>
      <c r="D2060" s="2"/>
      <c r="E2060" s="2"/>
      <c r="F2060" s="3">
        <v>858</v>
      </c>
      <c r="G2060" s="3">
        <v>100</v>
      </c>
      <c r="H2060" s="2" t="s">
        <v>3141</v>
      </c>
      <c r="I2060" s="2" t="s">
        <v>3155</v>
      </c>
      <c r="J2060" s="2" t="s">
        <v>3157</v>
      </c>
      <c r="K2060" s="2" t="s">
        <v>3165</v>
      </c>
      <c r="L2060" s="2">
        <v>2012</v>
      </c>
      <c r="M2060" s="2" t="s">
        <v>3059</v>
      </c>
      <c r="N2060" s="2" t="s">
        <v>3109</v>
      </c>
      <c r="O2060" s="19" t="str">
        <f t="shared" si="68"/>
        <v>400</v>
      </c>
      <c r="P2060">
        <f t="shared" si="67"/>
        <v>858</v>
      </c>
    </row>
    <row r="2061" spans="1:16" ht="14.5" customHeight="1" x14ac:dyDescent="0.35">
      <c r="A2061" s="2" t="s">
        <v>31</v>
      </c>
      <c r="B2061" s="2" t="s">
        <v>1381</v>
      </c>
      <c r="C2061" s="2" t="s">
        <v>1805</v>
      </c>
      <c r="D2061" s="2"/>
      <c r="E2061" s="2"/>
      <c r="F2061" s="3">
        <v>880</v>
      </c>
      <c r="G2061" s="3">
        <v>100</v>
      </c>
      <c r="H2061" s="2" t="s">
        <v>3141</v>
      </c>
      <c r="I2061" s="2" t="s">
        <v>3155</v>
      </c>
      <c r="J2061" s="2" t="s">
        <v>3157</v>
      </c>
      <c r="K2061" s="2" t="s">
        <v>3165</v>
      </c>
      <c r="L2061" s="2">
        <v>2012</v>
      </c>
      <c r="M2061" s="2" t="s">
        <v>3059</v>
      </c>
      <c r="N2061" s="2" t="s">
        <v>3109</v>
      </c>
      <c r="O2061" s="19" t="str">
        <f t="shared" si="68"/>
        <v>400</v>
      </c>
      <c r="P2061">
        <f t="shared" si="67"/>
        <v>880</v>
      </c>
    </row>
    <row r="2062" spans="1:16" ht="14.5" customHeight="1" x14ac:dyDescent="0.35">
      <c r="A2062" s="2" t="s">
        <v>25</v>
      </c>
      <c r="B2062" s="2" t="s">
        <v>26</v>
      </c>
      <c r="C2062" s="2" t="s">
        <v>1806</v>
      </c>
      <c r="D2062" s="2"/>
      <c r="E2062" s="2"/>
      <c r="F2062" s="3">
        <v>2349</v>
      </c>
      <c r="G2062" s="3">
        <v>100</v>
      </c>
      <c r="H2062" s="2" t="s">
        <v>3141</v>
      </c>
      <c r="I2062" s="2" t="s">
        <v>3155</v>
      </c>
      <c r="J2062" s="2" t="s">
        <v>3157</v>
      </c>
      <c r="K2062" s="2" t="s">
        <v>3165</v>
      </c>
      <c r="L2062" s="2">
        <v>2012</v>
      </c>
      <c r="M2062" s="2" t="s">
        <v>3059</v>
      </c>
      <c r="N2062" s="2" t="s">
        <v>3109</v>
      </c>
      <c r="O2062" s="19" t="str">
        <f t="shared" si="68"/>
        <v>400</v>
      </c>
      <c r="P2062">
        <f t="shared" si="67"/>
        <v>2349</v>
      </c>
    </row>
    <row r="2063" spans="1:16" ht="14.5" customHeight="1" x14ac:dyDescent="0.35">
      <c r="A2063" s="2" t="s">
        <v>1807</v>
      </c>
      <c r="B2063" s="2" t="s">
        <v>1808</v>
      </c>
      <c r="C2063" s="2" t="s">
        <v>1809</v>
      </c>
      <c r="D2063" s="2"/>
      <c r="E2063" s="2"/>
      <c r="F2063" s="3">
        <v>1613</v>
      </c>
      <c r="G2063" s="3">
        <v>100</v>
      </c>
      <c r="H2063" s="2" t="s">
        <v>3141</v>
      </c>
      <c r="I2063" s="2" t="s">
        <v>3155</v>
      </c>
      <c r="J2063" s="2" t="s">
        <v>3157</v>
      </c>
      <c r="K2063" s="2" t="s">
        <v>3165</v>
      </c>
      <c r="L2063" s="2">
        <v>2012</v>
      </c>
      <c r="M2063" s="2" t="s">
        <v>3059</v>
      </c>
      <c r="N2063" s="2" t="s">
        <v>3109</v>
      </c>
      <c r="O2063" s="19" t="str">
        <f t="shared" si="68"/>
        <v>400</v>
      </c>
      <c r="P2063">
        <f t="shared" si="67"/>
        <v>1613</v>
      </c>
    </row>
    <row r="2064" spans="1:16" ht="14.5" customHeight="1" x14ac:dyDescent="0.35">
      <c r="A2064" s="2" t="s">
        <v>1814</v>
      </c>
      <c r="B2064" s="2" t="s">
        <v>1981</v>
      </c>
      <c r="C2064" s="2" t="s">
        <v>1815</v>
      </c>
      <c r="D2064" s="2"/>
      <c r="E2064" s="2"/>
      <c r="F2064" s="3">
        <v>36</v>
      </c>
      <c r="G2064" s="3">
        <v>100</v>
      </c>
      <c r="H2064" s="2" t="s">
        <v>3141</v>
      </c>
      <c r="I2064" s="2" t="s">
        <v>3155</v>
      </c>
      <c r="J2064" s="2" t="s">
        <v>3157</v>
      </c>
      <c r="K2064" s="2" t="s">
        <v>3165</v>
      </c>
      <c r="L2064" s="2">
        <v>2012</v>
      </c>
      <c r="M2064" s="2" t="s">
        <v>3054</v>
      </c>
      <c r="N2064" s="2" t="s">
        <v>3104</v>
      </c>
      <c r="O2064" s="19" t="str">
        <f t="shared" si="68"/>
        <v>300</v>
      </c>
      <c r="P2064">
        <f t="shared" si="67"/>
        <v>36</v>
      </c>
    </row>
    <row r="2065" spans="1:16" ht="14.5" customHeight="1" x14ac:dyDescent="0.35">
      <c r="A2065" s="2" t="s">
        <v>1817</v>
      </c>
      <c r="B2065" s="2" t="s">
        <v>1816</v>
      </c>
      <c r="C2065" s="2" t="s">
        <v>1818</v>
      </c>
      <c r="D2065" s="2"/>
      <c r="E2065" s="2"/>
      <c r="F2065" s="3">
        <v>2</v>
      </c>
      <c r="G2065" s="3">
        <v>100</v>
      </c>
      <c r="H2065" s="2" t="s">
        <v>3141</v>
      </c>
      <c r="I2065" s="2" t="s">
        <v>3155</v>
      </c>
      <c r="J2065" s="2" t="s">
        <v>3157</v>
      </c>
      <c r="K2065" s="2" t="s">
        <v>3165</v>
      </c>
      <c r="L2065" s="2">
        <v>2012</v>
      </c>
      <c r="M2065" s="2" t="s">
        <v>3052</v>
      </c>
      <c r="N2065" s="2" t="s">
        <v>3102</v>
      </c>
      <c r="O2065" s="19" t="str">
        <f t="shared" si="68"/>
        <v>300</v>
      </c>
      <c r="P2065">
        <f t="shared" si="67"/>
        <v>2</v>
      </c>
    </row>
    <row r="2066" spans="1:16" ht="14.5" customHeight="1" x14ac:dyDescent="0.35">
      <c r="A2066" s="2" t="s">
        <v>1383</v>
      </c>
      <c r="B2066" s="2" t="s">
        <v>1384</v>
      </c>
      <c r="C2066" s="2" t="s">
        <v>1820</v>
      </c>
      <c r="D2066" s="2"/>
      <c r="E2066" s="2"/>
      <c r="F2066" s="3">
        <v>377</v>
      </c>
      <c r="G2066" s="3">
        <v>100</v>
      </c>
      <c r="H2066" s="2" t="s">
        <v>3141</v>
      </c>
      <c r="I2066" s="2" t="s">
        <v>3155</v>
      </c>
      <c r="J2066" s="2" t="s">
        <v>3157</v>
      </c>
      <c r="K2066" s="2" t="s">
        <v>3165</v>
      </c>
      <c r="L2066" s="2">
        <v>2012</v>
      </c>
      <c r="M2066" s="2" t="s">
        <v>3051</v>
      </c>
      <c r="N2066" s="2" t="s">
        <v>3101</v>
      </c>
      <c r="O2066" s="19" t="str">
        <f t="shared" si="68"/>
        <v>300</v>
      </c>
      <c r="P2066">
        <f t="shared" si="67"/>
        <v>377</v>
      </c>
    </row>
    <row r="2067" spans="1:16" ht="14.5" customHeight="1" x14ac:dyDescent="0.35">
      <c r="A2067" s="2" t="s">
        <v>1386</v>
      </c>
      <c r="B2067" s="2" t="s">
        <v>1387</v>
      </c>
      <c r="C2067" s="2" t="s">
        <v>1822</v>
      </c>
      <c r="D2067" s="2"/>
      <c r="E2067" s="2"/>
      <c r="F2067" s="3">
        <v>75</v>
      </c>
      <c r="G2067" s="3">
        <v>100</v>
      </c>
      <c r="H2067" s="2" t="s">
        <v>3141</v>
      </c>
      <c r="I2067" s="2" t="s">
        <v>3155</v>
      </c>
      <c r="J2067" s="2" t="s">
        <v>3157</v>
      </c>
      <c r="K2067" s="2" t="s">
        <v>3165</v>
      </c>
      <c r="L2067" s="2">
        <v>2012</v>
      </c>
      <c r="M2067" s="2" t="s">
        <v>3051</v>
      </c>
      <c r="N2067" s="2" t="s">
        <v>3101</v>
      </c>
      <c r="O2067" s="19" t="str">
        <f t="shared" si="68"/>
        <v>300</v>
      </c>
      <c r="P2067">
        <f t="shared" si="67"/>
        <v>75</v>
      </c>
    </row>
    <row r="2068" spans="1:16" ht="14.5" customHeight="1" x14ac:dyDescent="0.35">
      <c r="A2068" s="2" t="s">
        <v>1982</v>
      </c>
      <c r="B2068" s="2" t="s">
        <v>1393</v>
      </c>
      <c r="C2068" s="2" t="s">
        <v>1826</v>
      </c>
      <c r="D2068" s="2"/>
      <c r="E2068" s="2"/>
      <c r="F2068" s="3">
        <v>170</v>
      </c>
      <c r="G2068" s="3">
        <v>100</v>
      </c>
      <c r="H2068" s="2" t="s">
        <v>3141</v>
      </c>
      <c r="I2068" s="2" t="s">
        <v>3155</v>
      </c>
      <c r="J2068" s="2" t="s">
        <v>3157</v>
      </c>
      <c r="K2068" s="2" t="s">
        <v>3165</v>
      </c>
      <c r="L2068" s="2">
        <v>2012</v>
      </c>
      <c r="M2068" s="2" t="s">
        <v>3051</v>
      </c>
      <c r="N2068" s="2" t="s">
        <v>3101</v>
      </c>
      <c r="O2068" s="19" t="str">
        <f t="shared" si="68"/>
        <v>300</v>
      </c>
      <c r="P2068">
        <f t="shared" si="67"/>
        <v>170</v>
      </c>
    </row>
    <row r="2069" spans="1:16" ht="14.5" customHeight="1" x14ac:dyDescent="0.35">
      <c r="A2069" s="2" t="s">
        <v>1395</v>
      </c>
      <c r="B2069" s="2" t="s">
        <v>1396</v>
      </c>
      <c r="C2069" s="2" t="s">
        <v>1828</v>
      </c>
      <c r="D2069" s="2"/>
      <c r="E2069" s="2"/>
      <c r="F2069" s="3">
        <v>94</v>
      </c>
      <c r="G2069" s="3">
        <v>100</v>
      </c>
      <c r="H2069" s="2" t="s">
        <v>3141</v>
      </c>
      <c r="I2069" s="2" t="s">
        <v>3155</v>
      </c>
      <c r="J2069" s="2" t="s">
        <v>3157</v>
      </c>
      <c r="K2069" s="2" t="s">
        <v>3165</v>
      </c>
      <c r="L2069" s="2">
        <v>2012</v>
      </c>
      <c r="M2069" s="2" t="s">
        <v>3054</v>
      </c>
      <c r="N2069" s="2" t="s">
        <v>3104</v>
      </c>
      <c r="O2069" s="19" t="str">
        <f t="shared" si="68"/>
        <v>300</v>
      </c>
      <c r="P2069">
        <f t="shared" si="67"/>
        <v>94</v>
      </c>
    </row>
    <row r="2070" spans="1:16" ht="14.5" customHeight="1" x14ac:dyDescent="0.35">
      <c r="A2070" s="2" t="s">
        <v>1398</v>
      </c>
      <c r="B2070" s="2" t="s">
        <v>1399</v>
      </c>
      <c r="C2070" s="2" t="s">
        <v>1830</v>
      </c>
      <c r="D2070" s="2"/>
      <c r="E2070" s="2"/>
      <c r="F2070" s="3">
        <v>223</v>
      </c>
      <c r="G2070" s="3">
        <v>100</v>
      </c>
      <c r="H2070" s="2" t="s">
        <v>3141</v>
      </c>
      <c r="I2070" s="2" t="s">
        <v>3155</v>
      </c>
      <c r="J2070" s="2" t="s">
        <v>3157</v>
      </c>
      <c r="K2070" s="2" t="s">
        <v>3165</v>
      </c>
      <c r="L2070" s="2">
        <v>2012</v>
      </c>
      <c r="M2070" s="2" t="s">
        <v>3054</v>
      </c>
      <c r="N2070" s="2" t="s">
        <v>3104</v>
      </c>
      <c r="O2070" s="19" t="str">
        <f t="shared" si="68"/>
        <v>300</v>
      </c>
      <c r="P2070">
        <f t="shared" si="67"/>
        <v>223</v>
      </c>
    </row>
    <row r="2071" spans="1:16" ht="14.5" customHeight="1" x14ac:dyDescent="0.35">
      <c r="A2071" s="2" t="s">
        <v>1983</v>
      </c>
      <c r="B2071" s="2" t="s">
        <v>1983</v>
      </c>
      <c r="C2071" s="2" t="s">
        <v>138</v>
      </c>
      <c r="D2071" s="2"/>
      <c r="E2071" s="2"/>
      <c r="F2071" s="3">
        <v>36873</v>
      </c>
      <c r="G2071" s="3">
        <v>2</v>
      </c>
      <c r="H2071" s="2" t="s">
        <v>3137</v>
      </c>
      <c r="I2071" s="2" t="s">
        <v>3151</v>
      </c>
      <c r="J2071" s="2" t="s">
        <v>3158</v>
      </c>
      <c r="K2071" s="2" t="s">
        <v>3166</v>
      </c>
      <c r="L2071" s="2">
        <v>2012</v>
      </c>
      <c r="M2071" s="2" t="s">
        <v>3056</v>
      </c>
      <c r="N2071" s="2" t="s">
        <v>3106</v>
      </c>
      <c r="O2071" s="19" t="str">
        <f t="shared" si="68"/>
        <v>300</v>
      </c>
      <c r="P2071">
        <f t="shared" si="67"/>
        <v>737.46</v>
      </c>
    </row>
    <row r="2072" spans="1:16" ht="14.5" customHeight="1" x14ac:dyDescent="0.35">
      <c r="A2072" s="2" t="s">
        <v>159</v>
      </c>
      <c r="B2072" s="2" t="s">
        <v>159</v>
      </c>
      <c r="C2072" s="2" t="s">
        <v>160</v>
      </c>
      <c r="D2072" s="2"/>
      <c r="E2072" s="2"/>
      <c r="F2072" s="3">
        <v>33</v>
      </c>
      <c r="G2072" s="3">
        <v>15</v>
      </c>
      <c r="H2072" s="2" t="s">
        <v>3135</v>
      </c>
      <c r="I2072" s="2" t="s">
        <v>3149</v>
      </c>
      <c r="J2072" s="2" t="s">
        <v>3158</v>
      </c>
      <c r="K2072" s="2" t="s">
        <v>3166</v>
      </c>
      <c r="L2072" s="2">
        <v>2012</v>
      </c>
      <c r="M2072" s="2" t="s">
        <v>3058</v>
      </c>
      <c r="N2072" s="2" t="s">
        <v>3108</v>
      </c>
      <c r="O2072" s="19" t="str">
        <f t="shared" si="68"/>
        <v>300</v>
      </c>
      <c r="P2072">
        <f t="shared" si="67"/>
        <v>4.95</v>
      </c>
    </row>
    <row r="2073" spans="1:16" ht="14.5" customHeight="1" x14ac:dyDescent="0.35">
      <c r="A2073" s="2" t="s">
        <v>113</v>
      </c>
      <c r="B2073" s="2" t="s">
        <v>113</v>
      </c>
      <c r="C2073" s="2" t="s">
        <v>114</v>
      </c>
      <c r="D2073" s="2"/>
      <c r="E2073" s="2"/>
      <c r="F2073" s="3">
        <v>20</v>
      </c>
      <c r="G2073" s="3">
        <v>55</v>
      </c>
      <c r="H2073" s="2" t="s">
        <v>3135</v>
      </c>
      <c r="I2073" s="2" t="s">
        <v>3149</v>
      </c>
      <c r="J2073" s="2" t="s">
        <v>3158</v>
      </c>
      <c r="K2073" s="2" t="s">
        <v>3166</v>
      </c>
      <c r="L2073" s="2">
        <v>2012</v>
      </c>
      <c r="M2073" s="2" t="s">
        <v>3054</v>
      </c>
      <c r="N2073" s="2" t="s">
        <v>3104</v>
      </c>
      <c r="O2073" s="19" t="str">
        <f t="shared" si="68"/>
        <v>300</v>
      </c>
      <c r="P2073">
        <f t="shared" si="67"/>
        <v>11</v>
      </c>
    </row>
    <row r="2074" spans="1:16" ht="14.5" customHeight="1" x14ac:dyDescent="0.35">
      <c r="A2074" s="2" t="s">
        <v>103</v>
      </c>
      <c r="B2074" s="2" t="s">
        <v>103</v>
      </c>
      <c r="C2074" s="2" t="s">
        <v>104</v>
      </c>
      <c r="D2074" s="2"/>
      <c r="E2074" s="2"/>
      <c r="F2074" s="3">
        <v>107</v>
      </c>
      <c r="G2074" s="3">
        <v>25</v>
      </c>
      <c r="H2074" s="2" t="s">
        <v>3135</v>
      </c>
      <c r="I2074" s="2" t="s">
        <v>3149</v>
      </c>
      <c r="J2074" s="2" t="s">
        <v>3158</v>
      </c>
      <c r="K2074" s="2" t="s">
        <v>3166</v>
      </c>
      <c r="L2074" s="2">
        <v>2012</v>
      </c>
      <c r="M2074" s="2" t="s">
        <v>3043</v>
      </c>
      <c r="N2074" s="2" t="s">
        <v>3097</v>
      </c>
      <c r="O2074" s="19" t="str">
        <f t="shared" si="68"/>
        <v>200</v>
      </c>
      <c r="P2074">
        <f t="shared" si="67"/>
        <v>26.75</v>
      </c>
    </row>
    <row r="2075" spans="1:16" ht="14.5" customHeight="1" x14ac:dyDescent="0.35">
      <c r="A2075" s="2" t="s">
        <v>1835</v>
      </c>
      <c r="B2075" s="2" t="s">
        <v>1835</v>
      </c>
      <c r="C2075" s="2" t="s">
        <v>1836</v>
      </c>
      <c r="D2075" s="2"/>
      <c r="E2075" s="2"/>
      <c r="F2075" s="3">
        <v>955</v>
      </c>
      <c r="G2075" s="3">
        <v>7</v>
      </c>
      <c r="H2075" s="2" t="s">
        <v>3135</v>
      </c>
      <c r="I2075" s="2" t="s">
        <v>3149</v>
      </c>
      <c r="J2075" s="2" t="s">
        <v>3158</v>
      </c>
      <c r="K2075" s="2" t="s">
        <v>3166</v>
      </c>
      <c r="L2075" s="2">
        <v>2012</v>
      </c>
      <c r="M2075" s="2" t="s">
        <v>3041</v>
      </c>
      <c r="N2075" s="2" t="s">
        <v>3095</v>
      </c>
      <c r="O2075" s="19" t="str">
        <f t="shared" si="68"/>
        <v>200</v>
      </c>
      <c r="P2075">
        <f t="shared" si="67"/>
        <v>66.849999999999994</v>
      </c>
    </row>
    <row r="2076" spans="1:16" ht="14.5" customHeight="1" x14ac:dyDescent="0.35">
      <c r="A2076" s="2" t="s">
        <v>180</v>
      </c>
      <c r="B2076" s="2" t="s">
        <v>180</v>
      </c>
      <c r="C2076" s="2" t="s">
        <v>181</v>
      </c>
      <c r="D2076" s="2"/>
      <c r="E2076" s="2"/>
      <c r="F2076" s="3">
        <v>306</v>
      </c>
      <c r="G2076" s="3">
        <v>5</v>
      </c>
      <c r="H2076" s="2" t="s">
        <v>3135</v>
      </c>
      <c r="I2076" s="2" t="s">
        <v>3149</v>
      </c>
      <c r="J2076" s="2" t="s">
        <v>3158</v>
      </c>
      <c r="K2076" s="2" t="s">
        <v>3166</v>
      </c>
      <c r="L2076" s="2">
        <v>2012</v>
      </c>
      <c r="M2076" s="2" t="s">
        <v>3058</v>
      </c>
      <c r="N2076" s="2" t="s">
        <v>3108</v>
      </c>
      <c r="O2076" s="19" t="str">
        <f t="shared" si="68"/>
        <v>300</v>
      </c>
      <c r="P2076">
        <f t="shared" si="67"/>
        <v>15.3</v>
      </c>
    </row>
    <row r="2077" spans="1:16" ht="14.5" customHeight="1" x14ac:dyDescent="0.35">
      <c r="A2077" s="2" t="s">
        <v>101</v>
      </c>
      <c r="B2077" s="2" t="s">
        <v>101</v>
      </c>
      <c r="C2077" s="2" t="s">
        <v>102</v>
      </c>
      <c r="D2077" s="2"/>
      <c r="E2077" s="2"/>
      <c r="F2077" s="3">
        <v>38</v>
      </c>
      <c r="G2077" s="3">
        <v>10</v>
      </c>
      <c r="H2077" s="2" t="s">
        <v>3135</v>
      </c>
      <c r="I2077" s="2" t="s">
        <v>3149</v>
      </c>
      <c r="J2077" s="2" t="s">
        <v>3158</v>
      </c>
      <c r="K2077" s="2" t="s">
        <v>3166</v>
      </c>
      <c r="L2077" s="2">
        <v>2012</v>
      </c>
      <c r="M2077" s="2" t="s">
        <v>3041</v>
      </c>
      <c r="N2077" s="2" t="s">
        <v>3095</v>
      </c>
      <c r="O2077" s="19" t="str">
        <f t="shared" si="68"/>
        <v>200</v>
      </c>
      <c r="P2077">
        <f t="shared" si="67"/>
        <v>3.8</v>
      </c>
    </row>
    <row r="2078" spans="1:16" ht="14.5" customHeight="1" x14ac:dyDescent="0.35">
      <c r="A2078" s="2" t="s">
        <v>111</v>
      </c>
      <c r="B2078" s="2" t="s">
        <v>111</v>
      </c>
      <c r="C2078" s="2" t="s">
        <v>112</v>
      </c>
      <c r="D2078" s="2"/>
      <c r="E2078" s="2"/>
      <c r="F2078" s="3">
        <v>232786</v>
      </c>
      <c r="G2078" s="3">
        <v>1</v>
      </c>
      <c r="H2078" s="2" t="s">
        <v>3135</v>
      </c>
      <c r="I2078" s="2" t="s">
        <v>3149</v>
      </c>
      <c r="J2078" s="2" t="s">
        <v>3158</v>
      </c>
      <c r="K2078" s="2" t="s">
        <v>3166</v>
      </c>
      <c r="L2078" s="2">
        <v>2012</v>
      </c>
      <c r="M2078" s="2" t="s">
        <v>3053</v>
      </c>
      <c r="N2078" s="2" t="s">
        <v>3103</v>
      </c>
      <c r="O2078" s="19" t="str">
        <f t="shared" si="68"/>
        <v>300</v>
      </c>
      <c r="P2078">
        <f t="shared" si="67"/>
        <v>2327.86</v>
      </c>
    </row>
    <row r="2079" spans="1:16" ht="14.5" customHeight="1" x14ac:dyDescent="0.35">
      <c r="A2079" s="2" t="s">
        <v>173</v>
      </c>
      <c r="B2079" s="2" t="s">
        <v>173</v>
      </c>
      <c r="C2079" s="2" t="s">
        <v>174</v>
      </c>
      <c r="D2079" s="2"/>
      <c r="E2079" s="2"/>
      <c r="F2079" s="3">
        <v>250</v>
      </c>
      <c r="G2079" s="3">
        <v>55</v>
      </c>
      <c r="H2079" s="2" t="s">
        <v>3138</v>
      </c>
      <c r="I2079" s="2" t="s">
        <v>3152</v>
      </c>
      <c r="J2079" s="2" t="s">
        <v>3158</v>
      </c>
      <c r="K2079" s="2" t="s">
        <v>3166</v>
      </c>
      <c r="L2079" s="2">
        <v>2012</v>
      </c>
      <c r="M2079" s="2" t="s">
        <v>3058</v>
      </c>
      <c r="N2079" s="2" t="s">
        <v>3108</v>
      </c>
      <c r="O2079" s="19" t="str">
        <f t="shared" si="68"/>
        <v>300</v>
      </c>
      <c r="P2079">
        <f t="shared" si="67"/>
        <v>137.5</v>
      </c>
    </row>
    <row r="2080" spans="1:16" ht="14.5" customHeight="1" x14ac:dyDescent="0.35">
      <c r="A2080" s="2" t="s">
        <v>157</v>
      </c>
      <c r="B2080" s="2" t="s">
        <v>157</v>
      </c>
      <c r="C2080" s="2" t="s">
        <v>179</v>
      </c>
      <c r="D2080" s="2"/>
      <c r="E2080" s="2"/>
      <c r="F2080" s="3">
        <v>250</v>
      </c>
      <c r="G2080" s="3">
        <v>25</v>
      </c>
      <c r="H2080" s="2" t="s">
        <v>3138</v>
      </c>
      <c r="I2080" s="2" t="s">
        <v>3152</v>
      </c>
      <c r="J2080" s="2" t="s">
        <v>3158</v>
      </c>
      <c r="K2080" s="2" t="s">
        <v>3166</v>
      </c>
      <c r="L2080" s="2">
        <v>2012</v>
      </c>
      <c r="M2080" s="2" t="s">
        <v>3058</v>
      </c>
      <c r="N2080" s="2" t="s">
        <v>3108</v>
      </c>
      <c r="O2080" s="19" t="str">
        <f t="shared" si="68"/>
        <v>300</v>
      </c>
      <c r="P2080">
        <f t="shared" si="67"/>
        <v>62.5</v>
      </c>
    </row>
    <row r="2081" spans="1:16" ht="14.5" customHeight="1" x14ac:dyDescent="0.35">
      <c r="A2081" s="2" t="s">
        <v>157</v>
      </c>
      <c r="B2081" s="2" t="s">
        <v>157</v>
      </c>
      <c r="C2081" s="2" t="s">
        <v>172</v>
      </c>
      <c r="D2081" s="2"/>
      <c r="E2081" s="2"/>
      <c r="F2081" s="3">
        <v>85</v>
      </c>
      <c r="G2081" s="3">
        <v>25</v>
      </c>
      <c r="H2081" s="2" t="s">
        <v>3138</v>
      </c>
      <c r="I2081" s="2" t="s">
        <v>3152</v>
      </c>
      <c r="J2081" s="2" t="s">
        <v>3158</v>
      </c>
      <c r="K2081" s="2" t="s">
        <v>3166</v>
      </c>
      <c r="L2081" s="2">
        <v>2012</v>
      </c>
      <c r="M2081" s="2" t="s">
        <v>3058</v>
      </c>
      <c r="N2081" s="2" t="s">
        <v>3108</v>
      </c>
      <c r="O2081" s="19" t="str">
        <f t="shared" si="68"/>
        <v>300</v>
      </c>
      <c r="P2081">
        <f t="shared" si="67"/>
        <v>21.25</v>
      </c>
    </row>
    <row r="2082" spans="1:16" ht="14.5" customHeight="1" x14ac:dyDescent="0.35">
      <c r="A2082" s="2" t="s">
        <v>157</v>
      </c>
      <c r="B2082" s="2" t="s">
        <v>157</v>
      </c>
      <c r="C2082" s="2" t="s">
        <v>169</v>
      </c>
      <c r="D2082" s="2"/>
      <c r="E2082" s="2"/>
      <c r="F2082" s="3">
        <v>13</v>
      </c>
      <c r="G2082" s="3">
        <v>25</v>
      </c>
      <c r="H2082" s="2" t="s">
        <v>3138</v>
      </c>
      <c r="I2082" s="2" t="s">
        <v>3152</v>
      </c>
      <c r="J2082" s="2" t="s">
        <v>3158</v>
      </c>
      <c r="K2082" s="2" t="s">
        <v>3166</v>
      </c>
      <c r="L2082" s="2">
        <v>2012</v>
      </c>
      <c r="M2082" s="2" t="s">
        <v>3058</v>
      </c>
      <c r="N2082" s="2" t="s">
        <v>3108</v>
      </c>
      <c r="O2082" s="19" t="str">
        <f t="shared" si="68"/>
        <v>300</v>
      </c>
      <c r="P2082">
        <f t="shared" si="67"/>
        <v>3.25</v>
      </c>
    </row>
    <row r="2083" spans="1:16" ht="14.5" customHeight="1" x14ac:dyDescent="0.35">
      <c r="A2083" s="2" t="s">
        <v>157</v>
      </c>
      <c r="B2083" s="2" t="s">
        <v>157</v>
      </c>
      <c r="C2083" s="2" t="s">
        <v>158</v>
      </c>
      <c r="D2083" s="2"/>
      <c r="E2083" s="2"/>
      <c r="F2083" s="3">
        <v>79</v>
      </c>
      <c r="G2083" s="3">
        <v>25</v>
      </c>
      <c r="H2083" s="2" t="s">
        <v>3138</v>
      </c>
      <c r="I2083" s="2" t="s">
        <v>3152</v>
      </c>
      <c r="J2083" s="2" t="s">
        <v>3158</v>
      </c>
      <c r="K2083" s="2" t="s">
        <v>3166</v>
      </c>
      <c r="L2083" s="2">
        <v>2012</v>
      </c>
      <c r="M2083" s="2" t="s">
        <v>3058</v>
      </c>
      <c r="N2083" s="2" t="s">
        <v>3108</v>
      </c>
      <c r="O2083" s="19" t="str">
        <f t="shared" si="68"/>
        <v>300</v>
      </c>
      <c r="P2083">
        <f t="shared" si="67"/>
        <v>19.75</v>
      </c>
    </row>
    <row r="2084" spans="1:16" ht="14.5" customHeight="1" x14ac:dyDescent="0.35">
      <c r="A2084" s="2" t="s">
        <v>157</v>
      </c>
      <c r="B2084" s="2" t="s">
        <v>157</v>
      </c>
      <c r="C2084" s="2" t="s">
        <v>184</v>
      </c>
      <c r="D2084" s="2"/>
      <c r="E2084" s="2"/>
      <c r="F2084" s="3">
        <v>3424</v>
      </c>
      <c r="G2084" s="3">
        <v>22</v>
      </c>
      <c r="H2084" s="2" t="s">
        <v>3138</v>
      </c>
      <c r="I2084" s="2" t="s">
        <v>3152</v>
      </c>
      <c r="J2084" s="2" t="s">
        <v>3158</v>
      </c>
      <c r="K2084" s="2" t="s">
        <v>3166</v>
      </c>
      <c r="L2084" s="2">
        <v>2012</v>
      </c>
      <c r="M2084" s="2" t="s">
        <v>3058</v>
      </c>
      <c r="N2084" s="2" t="s">
        <v>3108</v>
      </c>
      <c r="O2084" s="19" t="str">
        <f t="shared" si="68"/>
        <v>300</v>
      </c>
      <c r="P2084">
        <f t="shared" si="67"/>
        <v>753.28</v>
      </c>
    </row>
    <row r="2085" spans="1:16" ht="14.5" customHeight="1" x14ac:dyDescent="0.35">
      <c r="A2085" s="2" t="s">
        <v>170</v>
      </c>
      <c r="B2085" s="2" t="s">
        <v>170</v>
      </c>
      <c r="C2085" s="2" t="s">
        <v>178</v>
      </c>
      <c r="D2085" s="2"/>
      <c r="E2085" s="2"/>
      <c r="F2085" s="3">
        <v>1643</v>
      </c>
      <c r="G2085" s="3">
        <v>25</v>
      </c>
      <c r="H2085" s="2" t="s">
        <v>3138</v>
      </c>
      <c r="I2085" s="2" t="s">
        <v>3152</v>
      </c>
      <c r="J2085" s="2" t="s">
        <v>3158</v>
      </c>
      <c r="K2085" s="2" t="s">
        <v>3166</v>
      </c>
      <c r="L2085" s="2">
        <v>2012</v>
      </c>
      <c r="M2085" s="2" t="s">
        <v>3058</v>
      </c>
      <c r="N2085" s="2" t="s">
        <v>3108</v>
      </c>
      <c r="O2085" s="19" t="str">
        <f t="shared" si="68"/>
        <v>300</v>
      </c>
      <c r="P2085">
        <f t="shared" si="67"/>
        <v>410.75</v>
      </c>
    </row>
    <row r="2086" spans="1:16" ht="14.5" customHeight="1" x14ac:dyDescent="0.35">
      <c r="A2086" s="2" t="s">
        <v>155</v>
      </c>
      <c r="B2086" s="2" t="s">
        <v>155</v>
      </c>
      <c r="C2086" s="2" t="s">
        <v>156</v>
      </c>
      <c r="D2086" s="2"/>
      <c r="E2086" s="2"/>
      <c r="F2086" s="3">
        <v>34</v>
      </c>
      <c r="G2086" s="3">
        <v>50</v>
      </c>
      <c r="H2086" s="2" t="s">
        <v>3138</v>
      </c>
      <c r="I2086" s="2" t="s">
        <v>3152</v>
      </c>
      <c r="J2086" s="2" t="s">
        <v>3158</v>
      </c>
      <c r="K2086" s="2" t="s">
        <v>3166</v>
      </c>
      <c r="L2086" s="2">
        <v>2012</v>
      </c>
      <c r="M2086" s="2" t="s">
        <v>3058</v>
      </c>
      <c r="N2086" s="2" t="s">
        <v>3108</v>
      </c>
      <c r="O2086" s="19" t="str">
        <f t="shared" si="68"/>
        <v>300</v>
      </c>
      <c r="P2086">
        <f t="shared" si="67"/>
        <v>17</v>
      </c>
    </row>
    <row r="2087" spans="1:16" ht="14.5" customHeight="1" x14ac:dyDescent="0.35">
      <c r="A2087" s="2" t="s">
        <v>161</v>
      </c>
      <c r="B2087" s="2" t="s">
        <v>161</v>
      </c>
      <c r="C2087" s="2" t="s">
        <v>162</v>
      </c>
      <c r="D2087" s="2"/>
      <c r="E2087" s="2"/>
      <c r="F2087" s="3">
        <v>25</v>
      </c>
      <c r="G2087" s="3">
        <v>100</v>
      </c>
      <c r="H2087" s="2" t="s">
        <v>3138</v>
      </c>
      <c r="I2087" s="2" t="s">
        <v>3152</v>
      </c>
      <c r="J2087" s="2" t="s">
        <v>3158</v>
      </c>
      <c r="K2087" s="2" t="s">
        <v>3166</v>
      </c>
      <c r="L2087" s="2">
        <v>2012</v>
      </c>
      <c r="M2087" s="2" t="s">
        <v>3058</v>
      </c>
      <c r="N2087" s="2" t="s">
        <v>3108</v>
      </c>
      <c r="O2087" s="19" t="str">
        <f t="shared" si="68"/>
        <v>300</v>
      </c>
      <c r="P2087">
        <f t="shared" si="67"/>
        <v>25</v>
      </c>
    </row>
    <row r="2088" spans="1:16" ht="14.5" customHeight="1" x14ac:dyDescent="0.35">
      <c r="A2088" s="2" t="s">
        <v>175</v>
      </c>
      <c r="B2088" s="2" t="s">
        <v>175</v>
      </c>
      <c r="C2088" s="2" t="s">
        <v>176</v>
      </c>
      <c r="D2088" s="2"/>
      <c r="E2088" s="2"/>
      <c r="F2088" s="3">
        <v>137</v>
      </c>
      <c r="G2088" s="3">
        <v>1</v>
      </c>
      <c r="H2088" s="2" t="s">
        <v>3138</v>
      </c>
      <c r="I2088" s="2" t="s">
        <v>3152</v>
      </c>
      <c r="J2088" s="2" t="s">
        <v>3158</v>
      </c>
      <c r="K2088" s="2" t="s">
        <v>3166</v>
      </c>
      <c r="L2088" s="2">
        <v>2012</v>
      </c>
      <c r="M2088" s="2" t="s">
        <v>3058</v>
      </c>
      <c r="N2088" s="2" t="s">
        <v>3108</v>
      </c>
      <c r="O2088" s="19" t="str">
        <f t="shared" si="68"/>
        <v>300</v>
      </c>
      <c r="P2088">
        <f t="shared" si="67"/>
        <v>1.37</v>
      </c>
    </row>
    <row r="2089" spans="1:16" ht="14.5" customHeight="1" x14ac:dyDescent="0.35">
      <c r="A2089" s="2" t="s">
        <v>115</v>
      </c>
      <c r="B2089" s="2" t="s">
        <v>115</v>
      </c>
      <c r="C2089" s="2" t="s">
        <v>116</v>
      </c>
      <c r="D2089" s="2"/>
      <c r="E2089" s="2"/>
      <c r="F2089" s="3">
        <v>100</v>
      </c>
      <c r="G2089" s="3">
        <v>25</v>
      </c>
      <c r="H2089" s="2" t="s">
        <v>3138</v>
      </c>
      <c r="I2089" s="2" t="s">
        <v>3152</v>
      </c>
      <c r="J2089" s="2" t="s">
        <v>3158</v>
      </c>
      <c r="K2089" s="2" t="s">
        <v>3166</v>
      </c>
      <c r="L2089" s="2">
        <v>2012</v>
      </c>
      <c r="M2089" s="2" t="s">
        <v>3054</v>
      </c>
      <c r="N2089" s="2" t="s">
        <v>3104</v>
      </c>
      <c r="O2089" s="19" t="str">
        <f t="shared" si="68"/>
        <v>300</v>
      </c>
      <c r="P2089">
        <f t="shared" si="67"/>
        <v>25</v>
      </c>
    </row>
    <row r="2090" spans="1:16" ht="14.5" customHeight="1" x14ac:dyDescent="0.35">
      <c r="A2090" s="2" t="s">
        <v>182</v>
      </c>
      <c r="B2090" s="2" t="s">
        <v>182</v>
      </c>
      <c r="C2090" s="2" t="s">
        <v>183</v>
      </c>
      <c r="D2090" s="2"/>
      <c r="E2090" s="2"/>
      <c r="F2090" s="3">
        <v>867</v>
      </c>
      <c r="G2090" s="3">
        <v>100</v>
      </c>
      <c r="H2090" s="2" t="s">
        <v>3137</v>
      </c>
      <c r="I2090" s="2" t="s">
        <v>3151</v>
      </c>
      <c r="J2090" s="2" t="s">
        <v>3158</v>
      </c>
      <c r="K2090" s="2" t="s">
        <v>3166</v>
      </c>
      <c r="L2090" s="2">
        <v>2012</v>
      </c>
      <c r="M2090" s="2" t="s">
        <v>3058</v>
      </c>
      <c r="N2090" s="2" t="s">
        <v>3108</v>
      </c>
      <c r="O2090" s="19" t="str">
        <f t="shared" si="68"/>
        <v>300</v>
      </c>
      <c r="P2090">
        <f t="shared" si="67"/>
        <v>867</v>
      </c>
    </row>
    <row r="2091" spans="1:16" ht="14.5" customHeight="1" x14ac:dyDescent="0.35">
      <c r="A2091" s="2" t="s">
        <v>163</v>
      </c>
      <c r="B2091" s="2" t="s">
        <v>163</v>
      </c>
      <c r="C2091" s="2" t="s">
        <v>164</v>
      </c>
      <c r="D2091" s="2"/>
      <c r="E2091" s="2"/>
      <c r="F2091" s="3">
        <v>26</v>
      </c>
      <c r="G2091" s="3">
        <v>100</v>
      </c>
      <c r="H2091" s="2" t="s">
        <v>3137</v>
      </c>
      <c r="I2091" s="2" t="s">
        <v>3151</v>
      </c>
      <c r="J2091" s="2" t="s">
        <v>3158</v>
      </c>
      <c r="K2091" s="2" t="s">
        <v>3166</v>
      </c>
      <c r="L2091" s="2">
        <v>2012</v>
      </c>
      <c r="M2091" s="2" t="s">
        <v>3058</v>
      </c>
      <c r="N2091" s="2" t="s">
        <v>3108</v>
      </c>
      <c r="O2091" s="19" t="str">
        <f t="shared" si="68"/>
        <v>300</v>
      </c>
      <c r="P2091">
        <f t="shared" si="67"/>
        <v>26</v>
      </c>
    </row>
    <row r="2092" spans="1:16" ht="14.5" customHeight="1" x14ac:dyDescent="0.35">
      <c r="A2092" s="2" t="s">
        <v>167</v>
      </c>
      <c r="B2092" s="2" t="s">
        <v>167</v>
      </c>
      <c r="C2092" s="2" t="s">
        <v>168</v>
      </c>
      <c r="D2092" s="2"/>
      <c r="E2092" s="2"/>
      <c r="F2092" s="3">
        <v>45</v>
      </c>
      <c r="G2092" s="3">
        <v>55</v>
      </c>
      <c r="H2092" s="2" t="s">
        <v>3137</v>
      </c>
      <c r="I2092" s="2" t="s">
        <v>3151</v>
      </c>
      <c r="J2092" s="2" t="s">
        <v>3158</v>
      </c>
      <c r="K2092" s="2" t="s">
        <v>3166</v>
      </c>
      <c r="L2092" s="2">
        <v>2012</v>
      </c>
      <c r="M2092" s="2" t="s">
        <v>3058</v>
      </c>
      <c r="N2092" s="2" t="s">
        <v>3108</v>
      </c>
      <c r="O2092" s="19" t="str">
        <f t="shared" si="68"/>
        <v>300</v>
      </c>
      <c r="P2092">
        <f t="shared" si="67"/>
        <v>24.75</v>
      </c>
    </row>
    <row r="2093" spans="1:16" ht="14.5" customHeight="1" x14ac:dyDescent="0.35">
      <c r="A2093" s="2" t="s">
        <v>133</v>
      </c>
      <c r="B2093" s="2" t="s">
        <v>133</v>
      </c>
      <c r="C2093" s="2" t="s">
        <v>134</v>
      </c>
      <c r="D2093" s="2"/>
      <c r="E2093" s="2"/>
      <c r="F2093" s="3">
        <v>41</v>
      </c>
      <c r="G2093" s="3">
        <v>25</v>
      </c>
      <c r="H2093" s="2" t="s">
        <v>3141</v>
      </c>
      <c r="I2093" s="2" t="s">
        <v>3155</v>
      </c>
      <c r="J2093" s="2" t="s">
        <v>3158</v>
      </c>
      <c r="K2093" s="2" t="s">
        <v>3166</v>
      </c>
      <c r="L2093" s="2">
        <v>2012</v>
      </c>
      <c r="M2093" s="2" t="s">
        <v>3056</v>
      </c>
      <c r="N2093" s="2" t="s">
        <v>3106</v>
      </c>
      <c r="O2093" s="19" t="str">
        <f t="shared" si="68"/>
        <v>300</v>
      </c>
      <c r="P2093">
        <f t="shared" si="67"/>
        <v>10.25</v>
      </c>
    </row>
    <row r="2094" spans="1:16" ht="14.5" customHeight="1" x14ac:dyDescent="0.35">
      <c r="A2094" s="2" t="s">
        <v>1984</v>
      </c>
      <c r="B2094" s="2" t="s">
        <v>1984</v>
      </c>
      <c r="C2094" s="2" t="s">
        <v>1985</v>
      </c>
      <c r="D2094" s="2"/>
      <c r="E2094" s="2"/>
      <c r="F2094" s="3">
        <v>10</v>
      </c>
      <c r="G2094" s="3">
        <v>25</v>
      </c>
      <c r="H2094" s="2" t="s">
        <v>3141</v>
      </c>
      <c r="I2094" s="2" t="s">
        <v>3155</v>
      </c>
      <c r="J2094" s="2" t="s">
        <v>3158</v>
      </c>
      <c r="K2094" s="2" t="s">
        <v>3166</v>
      </c>
      <c r="L2094" s="2">
        <v>2012</v>
      </c>
      <c r="M2094" s="2" t="s">
        <v>3056</v>
      </c>
      <c r="N2094" s="2" t="s">
        <v>3106</v>
      </c>
      <c r="O2094" s="19" t="str">
        <f t="shared" si="68"/>
        <v>300</v>
      </c>
      <c r="P2094">
        <f t="shared" si="67"/>
        <v>2.5</v>
      </c>
    </row>
    <row r="2095" spans="1:16" ht="14.5" customHeight="1" x14ac:dyDescent="0.35">
      <c r="A2095" s="2" t="s">
        <v>141</v>
      </c>
      <c r="B2095" s="2" t="s">
        <v>141</v>
      </c>
      <c r="C2095" s="2" t="s">
        <v>142</v>
      </c>
      <c r="D2095" s="2"/>
      <c r="E2095" s="2"/>
      <c r="F2095" s="3">
        <v>35</v>
      </c>
      <c r="G2095" s="3">
        <v>100</v>
      </c>
      <c r="H2095" s="2" t="s">
        <v>3141</v>
      </c>
      <c r="I2095" s="2" t="s">
        <v>3155</v>
      </c>
      <c r="J2095" s="2" t="s">
        <v>3158</v>
      </c>
      <c r="K2095" s="2" t="s">
        <v>3166</v>
      </c>
      <c r="L2095" s="2">
        <v>2012</v>
      </c>
      <c r="M2095" s="2" t="s">
        <v>3057</v>
      </c>
      <c r="N2095" s="2" t="s">
        <v>3107</v>
      </c>
      <c r="O2095" s="19" t="str">
        <f t="shared" si="68"/>
        <v>300</v>
      </c>
      <c r="P2095">
        <f t="shared" si="67"/>
        <v>35</v>
      </c>
    </row>
    <row r="2096" spans="1:16" ht="14.5" customHeight="1" x14ac:dyDescent="0.35">
      <c r="A2096" s="2" t="s">
        <v>145</v>
      </c>
      <c r="B2096" s="2" t="s">
        <v>145</v>
      </c>
      <c r="C2096" s="2" t="s">
        <v>146</v>
      </c>
      <c r="D2096" s="2"/>
      <c r="E2096" s="2"/>
      <c r="F2096" s="3">
        <v>75</v>
      </c>
      <c r="G2096" s="3">
        <v>100</v>
      </c>
      <c r="H2096" s="2" t="s">
        <v>3141</v>
      </c>
      <c r="I2096" s="2" t="s">
        <v>3155</v>
      </c>
      <c r="J2096" s="2" t="s">
        <v>3158</v>
      </c>
      <c r="K2096" s="2" t="s">
        <v>3166</v>
      </c>
      <c r="L2096" s="2">
        <v>2012</v>
      </c>
      <c r="M2096" s="2" t="s">
        <v>3057</v>
      </c>
      <c r="N2096" s="2" t="s">
        <v>3107</v>
      </c>
      <c r="O2096" s="19" t="str">
        <f t="shared" si="68"/>
        <v>300</v>
      </c>
      <c r="P2096">
        <f t="shared" si="67"/>
        <v>75</v>
      </c>
    </row>
    <row r="2097" spans="1:16" ht="14.5" customHeight="1" x14ac:dyDescent="0.35">
      <c r="A2097" s="2" t="s">
        <v>109</v>
      </c>
      <c r="B2097" s="2" t="s">
        <v>109</v>
      </c>
      <c r="C2097" s="2" t="s">
        <v>110</v>
      </c>
      <c r="D2097" s="2"/>
      <c r="E2097" s="2"/>
      <c r="F2097" s="3">
        <v>74</v>
      </c>
      <c r="G2097" s="3">
        <v>25</v>
      </c>
      <c r="H2097" s="2" t="s">
        <v>3141</v>
      </c>
      <c r="I2097" s="2" t="s">
        <v>3155</v>
      </c>
      <c r="J2097" s="2" t="s">
        <v>3158</v>
      </c>
      <c r="K2097" s="2" t="s">
        <v>3166</v>
      </c>
      <c r="L2097" s="2">
        <v>2012</v>
      </c>
      <c r="M2097" s="2" t="s">
        <v>3053</v>
      </c>
      <c r="N2097" s="2" t="s">
        <v>3103</v>
      </c>
      <c r="O2097" s="19" t="str">
        <f t="shared" si="68"/>
        <v>300</v>
      </c>
      <c r="P2097">
        <f t="shared" si="67"/>
        <v>18.5</v>
      </c>
    </row>
    <row r="2098" spans="1:16" ht="14.5" customHeight="1" x14ac:dyDescent="0.35">
      <c r="A2098" s="2" t="s">
        <v>117</v>
      </c>
      <c r="B2098" s="2" t="s">
        <v>117</v>
      </c>
      <c r="C2098" s="2" t="s">
        <v>1831</v>
      </c>
      <c r="D2098" s="2"/>
      <c r="E2098" s="2"/>
      <c r="F2098" s="3">
        <v>260</v>
      </c>
      <c r="G2098" s="3">
        <v>100</v>
      </c>
      <c r="H2098" s="2" t="s">
        <v>3141</v>
      </c>
      <c r="I2098" s="2" t="s">
        <v>3155</v>
      </c>
      <c r="J2098" s="2" t="s">
        <v>3158</v>
      </c>
      <c r="K2098" s="2" t="s">
        <v>3166</v>
      </c>
      <c r="L2098" s="2">
        <v>2012</v>
      </c>
      <c r="M2098" s="2" t="s">
        <v>3055</v>
      </c>
      <c r="N2098" s="2" t="s">
        <v>3105</v>
      </c>
      <c r="O2098" s="19" t="str">
        <f t="shared" si="68"/>
        <v>300</v>
      </c>
      <c r="P2098">
        <f t="shared" si="67"/>
        <v>260</v>
      </c>
    </row>
    <row r="2099" spans="1:16" ht="14.5" customHeight="1" x14ac:dyDescent="0.35">
      <c r="A2099" s="2" t="s">
        <v>1832</v>
      </c>
      <c r="B2099" s="2" t="s">
        <v>1832</v>
      </c>
      <c r="C2099" s="2" t="s">
        <v>1833</v>
      </c>
      <c r="D2099" s="2"/>
      <c r="E2099" s="2"/>
      <c r="F2099" s="3">
        <v>24</v>
      </c>
      <c r="G2099" s="3">
        <v>25</v>
      </c>
      <c r="H2099" s="2" t="s">
        <v>3141</v>
      </c>
      <c r="I2099" s="2" t="s">
        <v>3155</v>
      </c>
      <c r="J2099" s="2" t="s">
        <v>3158</v>
      </c>
      <c r="K2099" s="2" t="s">
        <v>3166</v>
      </c>
      <c r="L2099" s="2">
        <v>2012</v>
      </c>
      <c r="M2099" s="2" t="s">
        <v>3078</v>
      </c>
      <c r="N2099" s="2" t="s">
        <v>3126</v>
      </c>
      <c r="O2099" s="19" t="str">
        <f t="shared" si="68"/>
        <v>700</v>
      </c>
      <c r="P2099">
        <f t="shared" si="67"/>
        <v>6</v>
      </c>
    </row>
    <row r="2100" spans="1:16" ht="14.5" customHeight="1" x14ac:dyDescent="0.35">
      <c r="A2100" s="2" t="s">
        <v>193</v>
      </c>
      <c r="B2100" s="2" t="s">
        <v>193</v>
      </c>
      <c r="C2100" s="2" t="s">
        <v>194</v>
      </c>
      <c r="D2100" s="2"/>
      <c r="E2100" s="2"/>
      <c r="F2100" s="3">
        <v>207</v>
      </c>
      <c r="G2100" s="3">
        <v>100</v>
      </c>
      <c r="H2100" s="2" t="s">
        <v>3141</v>
      </c>
      <c r="I2100" s="2" t="s">
        <v>3155</v>
      </c>
      <c r="J2100" s="2" t="s">
        <v>3158</v>
      </c>
      <c r="K2100" s="2" t="s">
        <v>3166</v>
      </c>
      <c r="L2100" s="2">
        <v>2012</v>
      </c>
      <c r="M2100" s="2" t="s">
        <v>3062</v>
      </c>
      <c r="N2100" s="2" t="s">
        <v>3112</v>
      </c>
      <c r="O2100" s="19" t="str">
        <f t="shared" si="68"/>
        <v>400</v>
      </c>
      <c r="P2100">
        <f t="shared" si="67"/>
        <v>207</v>
      </c>
    </row>
    <row r="2101" spans="1:16" ht="14.5" customHeight="1" x14ac:dyDescent="0.35">
      <c r="A2101" s="2" t="s">
        <v>43</v>
      </c>
      <c r="B2101" s="2" t="s">
        <v>43</v>
      </c>
      <c r="C2101" s="2" t="s">
        <v>44</v>
      </c>
      <c r="D2101" s="2"/>
      <c r="E2101" s="2"/>
      <c r="F2101" s="3">
        <v>442</v>
      </c>
      <c r="G2101" s="3">
        <v>100</v>
      </c>
      <c r="H2101" s="2" t="s">
        <v>3141</v>
      </c>
      <c r="I2101" s="2" t="s">
        <v>3155</v>
      </c>
      <c r="J2101" s="2" t="s">
        <v>3158</v>
      </c>
      <c r="K2101" s="2" t="s">
        <v>3166</v>
      </c>
      <c r="L2101" s="2">
        <v>2012</v>
      </c>
      <c r="M2101" s="2" t="s">
        <v>3062</v>
      </c>
      <c r="N2101" s="2" t="s">
        <v>3112</v>
      </c>
      <c r="O2101" s="19" t="str">
        <f t="shared" si="68"/>
        <v>400</v>
      </c>
      <c r="P2101">
        <f t="shared" si="67"/>
        <v>442</v>
      </c>
    </row>
    <row r="2102" spans="1:16" ht="14.5" customHeight="1" x14ac:dyDescent="0.35">
      <c r="A2102" s="2" t="s">
        <v>191</v>
      </c>
      <c r="B2102" s="2" t="s">
        <v>191</v>
      </c>
      <c r="C2102" s="2" t="s">
        <v>192</v>
      </c>
      <c r="D2102" s="2"/>
      <c r="E2102" s="2"/>
      <c r="F2102" s="3">
        <v>74</v>
      </c>
      <c r="G2102" s="3">
        <v>100</v>
      </c>
      <c r="H2102" s="2" t="s">
        <v>3141</v>
      </c>
      <c r="I2102" s="2" t="s">
        <v>3155</v>
      </c>
      <c r="J2102" s="2" t="s">
        <v>3158</v>
      </c>
      <c r="K2102" s="2" t="s">
        <v>3166</v>
      </c>
      <c r="L2102" s="2">
        <v>2012</v>
      </c>
      <c r="M2102" s="2" t="s">
        <v>3062</v>
      </c>
      <c r="N2102" s="2" t="s">
        <v>3112</v>
      </c>
      <c r="O2102" s="19" t="str">
        <f t="shared" si="68"/>
        <v>400</v>
      </c>
      <c r="P2102">
        <f t="shared" si="67"/>
        <v>74</v>
      </c>
    </row>
    <row r="2103" spans="1:16" ht="14.5" customHeight="1" x14ac:dyDescent="0.35">
      <c r="A2103" s="2" t="s">
        <v>187</v>
      </c>
      <c r="B2103" s="2" t="s">
        <v>187</v>
      </c>
      <c r="C2103" s="2" t="s">
        <v>188</v>
      </c>
      <c r="D2103" s="2"/>
      <c r="E2103" s="2"/>
      <c r="F2103" s="3">
        <v>52</v>
      </c>
      <c r="G2103" s="3">
        <v>100</v>
      </c>
      <c r="H2103" s="2" t="s">
        <v>3141</v>
      </c>
      <c r="I2103" s="2" t="s">
        <v>3155</v>
      </c>
      <c r="J2103" s="2" t="s">
        <v>3158</v>
      </c>
      <c r="K2103" s="2" t="s">
        <v>3166</v>
      </c>
      <c r="L2103" s="2">
        <v>2012</v>
      </c>
      <c r="M2103" s="2" t="s">
        <v>3062</v>
      </c>
      <c r="N2103" s="2" t="s">
        <v>3112</v>
      </c>
      <c r="O2103" s="19" t="str">
        <f t="shared" si="68"/>
        <v>400</v>
      </c>
      <c r="P2103">
        <f t="shared" si="67"/>
        <v>52</v>
      </c>
    </row>
    <row r="2104" spans="1:16" ht="14.5" customHeight="1" x14ac:dyDescent="0.35">
      <c r="A2104" s="2" t="s">
        <v>127</v>
      </c>
      <c r="B2104" s="2" t="s">
        <v>127</v>
      </c>
      <c r="C2104" s="2" t="s">
        <v>128</v>
      </c>
      <c r="D2104" s="2"/>
      <c r="E2104" s="2"/>
      <c r="F2104" s="3">
        <v>274</v>
      </c>
      <c r="G2104" s="3">
        <v>100</v>
      </c>
      <c r="H2104" s="2" t="s">
        <v>3141</v>
      </c>
      <c r="I2104" s="2" t="s">
        <v>3155</v>
      </c>
      <c r="J2104" s="2" t="s">
        <v>3158</v>
      </c>
      <c r="K2104" s="2" t="s">
        <v>3166</v>
      </c>
      <c r="L2104" s="2">
        <v>2012</v>
      </c>
      <c r="M2104" s="2" t="s">
        <v>3055</v>
      </c>
      <c r="N2104" s="2" t="s">
        <v>3105</v>
      </c>
      <c r="O2104" s="19" t="str">
        <f t="shared" si="68"/>
        <v>300</v>
      </c>
      <c r="P2104">
        <f t="shared" si="67"/>
        <v>274</v>
      </c>
    </row>
    <row r="2105" spans="1:16" ht="14.5" customHeight="1" x14ac:dyDescent="0.35">
      <c r="A2105" s="2" t="s">
        <v>121</v>
      </c>
      <c r="B2105" s="2" t="s">
        <v>121</v>
      </c>
      <c r="C2105" s="2" t="s">
        <v>122</v>
      </c>
      <c r="D2105" s="2"/>
      <c r="E2105" s="2"/>
      <c r="F2105" s="3">
        <v>131</v>
      </c>
      <c r="G2105" s="3">
        <v>100</v>
      </c>
      <c r="H2105" s="2" t="s">
        <v>3141</v>
      </c>
      <c r="I2105" s="2" t="s">
        <v>3155</v>
      </c>
      <c r="J2105" s="2" t="s">
        <v>3158</v>
      </c>
      <c r="K2105" s="2" t="s">
        <v>3166</v>
      </c>
      <c r="L2105" s="2">
        <v>2012</v>
      </c>
      <c r="M2105" s="2" t="s">
        <v>3055</v>
      </c>
      <c r="N2105" s="2" t="s">
        <v>3105</v>
      </c>
      <c r="O2105" s="19" t="str">
        <f t="shared" si="68"/>
        <v>300</v>
      </c>
      <c r="P2105">
        <f t="shared" si="67"/>
        <v>131</v>
      </c>
    </row>
    <row r="2106" spans="1:16" ht="14.5" customHeight="1" x14ac:dyDescent="0.35">
      <c r="A2106" s="2" t="s">
        <v>123</v>
      </c>
      <c r="B2106" s="2" t="s">
        <v>123</v>
      </c>
      <c r="C2106" s="2" t="s">
        <v>124</v>
      </c>
      <c r="D2106" s="2"/>
      <c r="E2106" s="2"/>
      <c r="F2106" s="3">
        <v>105</v>
      </c>
      <c r="G2106" s="3">
        <v>10</v>
      </c>
      <c r="H2106" s="2" t="s">
        <v>3137</v>
      </c>
      <c r="I2106" s="2" t="s">
        <v>3151</v>
      </c>
      <c r="J2106" s="2" t="s">
        <v>3158</v>
      </c>
      <c r="K2106" s="2" t="s">
        <v>3166</v>
      </c>
      <c r="L2106" s="2">
        <v>2012</v>
      </c>
      <c r="M2106" s="2" t="s">
        <v>3055</v>
      </c>
      <c r="N2106" s="2" t="s">
        <v>3105</v>
      </c>
      <c r="O2106" s="19" t="str">
        <f t="shared" si="68"/>
        <v>300</v>
      </c>
      <c r="P2106">
        <f t="shared" si="67"/>
        <v>10.5</v>
      </c>
    </row>
    <row r="2107" spans="1:16" ht="14.5" customHeight="1" x14ac:dyDescent="0.35">
      <c r="A2107" s="2" t="s">
        <v>1834</v>
      </c>
      <c r="B2107" s="2" t="s">
        <v>1834</v>
      </c>
      <c r="C2107" s="2" t="s">
        <v>1986</v>
      </c>
      <c r="D2107" s="2"/>
      <c r="E2107" s="2"/>
      <c r="F2107" s="3">
        <v>48</v>
      </c>
      <c r="G2107" s="3">
        <v>100</v>
      </c>
      <c r="H2107" s="2" t="s">
        <v>3141</v>
      </c>
      <c r="I2107" s="2" t="s">
        <v>3155</v>
      </c>
      <c r="J2107" s="2" t="s">
        <v>3158</v>
      </c>
      <c r="K2107" s="2" t="s">
        <v>3166</v>
      </c>
      <c r="L2107" s="2">
        <v>2012</v>
      </c>
      <c r="M2107" s="2" t="s">
        <v>3055</v>
      </c>
      <c r="N2107" s="2" t="s">
        <v>3105</v>
      </c>
      <c r="O2107" s="19" t="str">
        <f t="shared" si="68"/>
        <v>300</v>
      </c>
      <c r="P2107">
        <f t="shared" si="67"/>
        <v>48</v>
      </c>
    </row>
    <row r="2108" spans="1:16" ht="14.5" customHeight="1" x14ac:dyDescent="0.35">
      <c r="A2108" s="2" t="s">
        <v>119</v>
      </c>
      <c r="B2108" s="2" t="s">
        <v>119</v>
      </c>
      <c r="C2108" s="2" t="s">
        <v>120</v>
      </c>
      <c r="D2108" s="2"/>
      <c r="E2108" s="2"/>
      <c r="F2108" s="3">
        <v>50</v>
      </c>
      <c r="G2108" s="3">
        <v>100</v>
      </c>
      <c r="H2108" s="2" t="s">
        <v>3141</v>
      </c>
      <c r="I2108" s="2" t="s">
        <v>3155</v>
      </c>
      <c r="J2108" s="2" t="s">
        <v>3158</v>
      </c>
      <c r="K2108" s="2" t="s">
        <v>3166</v>
      </c>
      <c r="L2108" s="2">
        <v>2012</v>
      </c>
      <c r="M2108" s="2" t="s">
        <v>3055</v>
      </c>
      <c r="N2108" s="2" t="s">
        <v>3105</v>
      </c>
      <c r="O2108" s="19" t="str">
        <f t="shared" si="68"/>
        <v>300</v>
      </c>
      <c r="P2108">
        <f t="shared" si="67"/>
        <v>50</v>
      </c>
    </row>
    <row r="2109" spans="1:16" ht="14.5" customHeight="1" x14ac:dyDescent="0.35">
      <c r="A2109" s="2" t="s">
        <v>49</v>
      </c>
      <c r="B2109" s="2" t="s">
        <v>49</v>
      </c>
      <c r="C2109" s="2" t="s">
        <v>1987</v>
      </c>
      <c r="D2109" s="2"/>
      <c r="E2109" s="2"/>
      <c r="F2109" s="3">
        <v>51403</v>
      </c>
      <c r="G2109" s="3">
        <v>100</v>
      </c>
      <c r="H2109" s="2" t="s">
        <v>3141</v>
      </c>
      <c r="I2109" s="2" t="s">
        <v>3155</v>
      </c>
      <c r="J2109" s="2" t="s">
        <v>3158</v>
      </c>
      <c r="K2109" s="2" t="s">
        <v>3166</v>
      </c>
      <c r="L2109" s="2">
        <v>2012</v>
      </c>
      <c r="M2109" s="2" t="s">
        <v>3064</v>
      </c>
      <c r="N2109" s="2" t="s">
        <v>3114</v>
      </c>
      <c r="O2109" s="19" t="str">
        <f t="shared" si="68"/>
        <v>500</v>
      </c>
      <c r="P2109">
        <f t="shared" si="67"/>
        <v>51403</v>
      </c>
    </row>
    <row r="2110" spans="1:16" ht="14.5" customHeight="1" x14ac:dyDescent="0.35">
      <c r="A2110" s="2" t="s">
        <v>55</v>
      </c>
      <c r="B2110" s="2" t="s">
        <v>55</v>
      </c>
      <c r="C2110" s="2" t="s">
        <v>56</v>
      </c>
      <c r="D2110" s="2"/>
      <c r="E2110" s="2"/>
      <c r="F2110" s="3">
        <v>10500</v>
      </c>
      <c r="G2110" s="3">
        <v>100</v>
      </c>
      <c r="H2110" s="2" t="s">
        <v>3141</v>
      </c>
      <c r="I2110" s="2" t="s">
        <v>3155</v>
      </c>
      <c r="J2110" s="2" t="s">
        <v>3158</v>
      </c>
      <c r="K2110" s="2" t="s">
        <v>3166</v>
      </c>
      <c r="L2110" s="2">
        <v>2012</v>
      </c>
      <c r="M2110" s="2" t="s">
        <v>3067</v>
      </c>
      <c r="N2110" s="2" t="s">
        <v>3117</v>
      </c>
      <c r="O2110" s="19" t="str">
        <f t="shared" si="68"/>
        <v>500</v>
      </c>
      <c r="P2110">
        <f t="shared" si="67"/>
        <v>10500</v>
      </c>
    </row>
    <row r="2111" spans="1:16" ht="14.5" customHeight="1" x14ac:dyDescent="0.35">
      <c r="A2111" s="2" t="s">
        <v>45</v>
      </c>
      <c r="B2111" s="2" t="s">
        <v>45</v>
      </c>
      <c r="C2111" s="2" t="s">
        <v>46</v>
      </c>
      <c r="D2111" s="2"/>
      <c r="E2111" s="2"/>
      <c r="F2111" s="3">
        <v>12088</v>
      </c>
      <c r="G2111" s="3">
        <v>100</v>
      </c>
      <c r="H2111" s="2" t="s">
        <v>3141</v>
      </c>
      <c r="I2111" s="2" t="s">
        <v>3155</v>
      </c>
      <c r="J2111" s="2" t="s">
        <v>3158</v>
      </c>
      <c r="K2111" s="2" t="s">
        <v>3166</v>
      </c>
      <c r="L2111" s="2">
        <v>2012</v>
      </c>
      <c r="M2111" s="2" t="s">
        <v>3063</v>
      </c>
      <c r="N2111" s="2" t="s">
        <v>3113</v>
      </c>
      <c r="O2111" s="19" t="str">
        <f t="shared" si="68"/>
        <v>400</v>
      </c>
      <c r="P2111">
        <f t="shared" ref="P2111:P2174" si="69">F2111*G2111/100</f>
        <v>12088</v>
      </c>
    </row>
    <row r="2112" spans="1:16" ht="14.5" customHeight="1" x14ac:dyDescent="0.35">
      <c r="A2112" s="2" t="s">
        <v>53</v>
      </c>
      <c r="B2112" s="2" t="s">
        <v>53</v>
      </c>
      <c r="C2112" s="2" t="s">
        <v>54</v>
      </c>
      <c r="D2112" s="2"/>
      <c r="E2112" s="2"/>
      <c r="F2112" s="3">
        <v>9006</v>
      </c>
      <c r="G2112" s="3">
        <v>100</v>
      </c>
      <c r="H2112" s="2" t="s">
        <v>3141</v>
      </c>
      <c r="I2112" s="2" t="s">
        <v>3155</v>
      </c>
      <c r="J2112" s="2" t="s">
        <v>3158</v>
      </c>
      <c r="K2112" s="2" t="s">
        <v>3166</v>
      </c>
      <c r="L2112" s="2">
        <v>2012</v>
      </c>
      <c r="M2112" s="2" t="s">
        <v>3066</v>
      </c>
      <c r="N2112" s="2" t="s">
        <v>3116</v>
      </c>
      <c r="O2112" s="19" t="str">
        <f t="shared" si="68"/>
        <v>500</v>
      </c>
      <c r="P2112">
        <f t="shared" si="69"/>
        <v>9006</v>
      </c>
    </row>
    <row r="2113" spans="1:16" ht="14.5" customHeight="1" x14ac:dyDescent="0.35">
      <c r="A2113" s="2" t="s">
        <v>1988</v>
      </c>
      <c r="B2113" s="2" t="s">
        <v>1988</v>
      </c>
      <c r="C2113" s="2" t="s">
        <v>58</v>
      </c>
      <c r="D2113" s="2"/>
      <c r="E2113" s="2"/>
      <c r="F2113" s="3">
        <v>5221</v>
      </c>
      <c r="G2113" s="3">
        <v>100</v>
      </c>
      <c r="H2113" s="2" t="s">
        <v>3141</v>
      </c>
      <c r="I2113" s="2" t="s">
        <v>3155</v>
      </c>
      <c r="J2113" s="2" t="s">
        <v>3158</v>
      </c>
      <c r="K2113" s="2" t="s">
        <v>3166</v>
      </c>
      <c r="L2113" s="2">
        <v>2012</v>
      </c>
      <c r="M2113" s="2" t="s">
        <v>3068</v>
      </c>
      <c r="N2113" s="2" t="s">
        <v>3118</v>
      </c>
      <c r="O2113" s="19" t="str">
        <f t="shared" si="68"/>
        <v>500</v>
      </c>
      <c r="P2113">
        <f t="shared" si="69"/>
        <v>5221</v>
      </c>
    </row>
    <row r="2114" spans="1:16" ht="14.5" customHeight="1" x14ac:dyDescent="0.35">
      <c r="A2114" s="2" t="s">
        <v>51</v>
      </c>
      <c r="B2114" s="2" t="s">
        <v>51</v>
      </c>
      <c r="C2114" s="2" t="s">
        <v>52</v>
      </c>
      <c r="D2114" s="2"/>
      <c r="E2114" s="2"/>
      <c r="F2114" s="3">
        <v>14894</v>
      </c>
      <c r="G2114" s="3">
        <v>100</v>
      </c>
      <c r="H2114" s="2" t="s">
        <v>3141</v>
      </c>
      <c r="I2114" s="2" t="s">
        <v>3155</v>
      </c>
      <c r="J2114" s="2" t="s">
        <v>3158</v>
      </c>
      <c r="K2114" s="2" t="s">
        <v>3166</v>
      </c>
      <c r="L2114" s="2">
        <v>2012</v>
      </c>
      <c r="M2114" s="2" t="s">
        <v>3065</v>
      </c>
      <c r="N2114" s="2" t="s">
        <v>3115</v>
      </c>
      <c r="O2114" s="19" t="str">
        <f t="shared" si="68"/>
        <v>500</v>
      </c>
      <c r="P2114">
        <f t="shared" si="69"/>
        <v>14894</v>
      </c>
    </row>
    <row r="2115" spans="1:16" ht="14.5" customHeight="1" x14ac:dyDescent="0.35">
      <c r="A2115" s="2" t="s">
        <v>1989</v>
      </c>
      <c r="B2115" s="2" t="s">
        <v>1989</v>
      </c>
      <c r="C2115" s="2" t="s">
        <v>152</v>
      </c>
      <c r="D2115" s="2"/>
      <c r="E2115" s="2"/>
      <c r="F2115" s="3">
        <v>614</v>
      </c>
      <c r="G2115" s="3">
        <v>15</v>
      </c>
      <c r="H2115" s="2" t="s">
        <v>3141</v>
      </c>
      <c r="I2115" s="2" t="s">
        <v>3155</v>
      </c>
      <c r="J2115" s="2" t="s">
        <v>3158</v>
      </c>
      <c r="K2115" s="2" t="s">
        <v>3166</v>
      </c>
      <c r="L2115" s="2">
        <v>2012</v>
      </c>
      <c r="M2115" s="2" t="s">
        <v>3057</v>
      </c>
      <c r="N2115" s="2" t="s">
        <v>3107</v>
      </c>
      <c r="O2115" s="19" t="str">
        <f t="shared" ref="O2115:O2178" si="70">LEFT(N2115,1) &amp; "00"</f>
        <v>300</v>
      </c>
      <c r="P2115">
        <f t="shared" si="69"/>
        <v>92.1</v>
      </c>
    </row>
    <row r="2116" spans="1:16" ht="14.5" customHeight="1" x14ac:dyDescent="0.35">
      <c r="A2116" s="2" t="s">
        <v>185</v>
      </c>
      <c r="B2116" s="2" t="s">
        <v>185</v>
      </c>
      <c r="C2116" s="2" t="s">
        <v>186</v>
      </c>
      <c r="D2116" s="2"/>
      <c r="E2116" s="2"/>
      <c r="F2116" s="3">
        <v>15083</v>
      </c>
      <c r="G2116" s="3">
        <v>100</v>
      </c>
      <c r="H2116" s="2" t="s">
        <v>3141</v>
      </c>
      <c r="I2116" s="2" t="s">
        <v>3155</v>
      </c>
      <c r="J2116" s="2" t="s">
        <v>3158</v>
      </c>
      <c r="K2116" s="2" t="s">
        <v>3166</v>
      </c>
      <c r="L2116" s="2">
        <v>2012</v>
      </c>
      <c r="M2116" s="2" t="s">
        <v>3060</v>
      </c>
      <c r="N2116" s="2" t="s">
        <v>3110</v>
      </c>
      <c r="O2116" s="19" t="str">
        <f t="shared" si="70"/>
        <v>400</v>
      </c>
      <c r="P2116">
        <f t="shared" si="69"/>
        <v>15083</v>
      </c>
    </row>
    <row r="2117" spans="1:16" ht="14.5" customHeight="1" x14ac:dyDescent="0.35">
      <c r="A2117" s="2" t="s">
        <v>89</v>
      </c>
      <c r="B2117" s="2" t="s">
        <v>89</v>
      </c>
      <c r="C2117" s="2" t="s">
        <v>90</v>
      </c>
      <c r="D2117" s="2"/>
      <c r="E2117" s="2"/>
      <c r="F2117" s="3">
        <v>15001</v>
      </c>
      <c r="G2117" s="3">
        <v>100</v>
      </c>
      <c r="H2117" s="2" t="s">
        <v>3141</v>
      </c>
      <c r="I2117" s="2" t="s">
        <v>3155</v>
      </c>
      <c r="J2117" s="2" t="s">
        <v>3158</v>
      </c>
      <c r="K2117" s="2" t="s">
        <v>3166</v>
      </c>
      <c r="L2117" s="2">
        <v>2012</v>
      </c>
      <c r="M2117" s="2" t="s">
        <v>3035</v>
      </c>
      <c r="N2117" s="2" t="s">
        <v>3089</v>
      </c>
      <c r="O2117" s="19" t="str">
        <f t="shared" si="70"/>
        <v>100</v>
      </c>
      <c r="P2117">
        <f t="shared" si="69"/>
        <v>15001</v>
      </c>
    </row>
    <row r="2118" spans="1:16" ht="14.5" customHeight="1" x14ac:dyDescent="0.35">
      <c r="A2118" s="2" t="s">
        <v>1990</v>
      </c>
      <c r="B2118" s="2" t="s">
        <v>1990</v>
      </c>
      <c r="C2118" s="2" t="s">
        <v>48</v>
      </c>
      <c r="D2118" s="2"/>
      <c r="E2118" s="2"/>
      <c r="F2118" s="3">
        <v>150</v>
      </c>
      <c r="G2118" s="3">
        <v>100</v>
      </c>
      <c r="H2118" s="2" t="s">
        <v>3141</v>
      </c>
      <c r="I2118" s="2" t="s">
        <v>3155</v>
      </c>
      <c r="J2118" s="2" t="s">
        <v>3158</v>
      </c>
      <c r="K2118" s="2" t="s">
        <v>3166</v>
      </c>
      <c r="L2118" s="2">
        <v>2012</v>
      </c>
      <c r="M2118" s="2" t="s">
        <v>3056</v>
      </c>
      <c r="N2118" s="2" t="s">
        <v>3106</v>
      </c>
      <c r="O2118" s="19" t="str">
        <f t="shared" si="70"/>
        <v>300</v>
      </c>
      <c r="P2118">
        <f t="shared" si="69"/>
        <v>150</v>
      </c>
    </row>
    <row r="2119" spans="1:16" ht="14.5" customHeight="1" x14ac:dyDescent="0.35">
      <c r="A2119" s="2" t="s">
        <v>61</v>
      </c>
      <c r="B2119" s="2" t="s">
        <v>61</v>
      </c>
      <c r="C2119" s="2" t="s">
        <v>62</v>
      </c>
      <c r="D2119" s="2"/>
      <c r="E2119" s="2"/>
      <c r="F2119" s="3">
        <v>229</v>
      </c>
      <c r="G2119" s="3">
        <v>100</v>
      </c>
      <c r="H2119" s="2" t="s">
        <v>3137</v>
      </c>
      <c r="I2119" s="2" t="s">
        <v>3151</v>
      </c>
      <c r="J2119" s="2" t="s">
        <v>3158</v>
      </c>
      <c r="K2119" s="2" t="s">
        <v>3166</v>
      </c>
      <c r="L2119" s="2">
        <v>2012</v>
      </c>
      <c r="M2119" s="2" t="s">
        <v>3078</v>
      </c>
      <c r="N2119" s="2" t="s">
        <v>3126</v>
      </c>
      <c r="O2119" s="19" t="str">
        <f t="shared" si="70"/>
        <v>700</v>
      </c>
      <c r="P2119">
        <f t="shared" si="69"/>
        <v>229</v>
      </c>
    </row>
    <row r="2120" spans="1:16" ht="14.5" customHeight="1" x14ac:dyDescent="0.35">
      <c r="A2120" s="2" t="s">
        <v>105</v>
      </c>
      <c r="B2120" s="2" t="s">
        <v>105</v>
      </c>
      <c r="C2120" s="2" t="s">
        <v>106</v>
      </c>
      <c r="D2120" s="2"/>
      <c r="E2120" s="2"/>
      <c r="F2120" s="3">
        <v>1647</v>
      </c>
      <c r="G2120" s="3">
        <v>75</v>
      </c>
      <c r="H2120" s="2" t="s">
        <v>3141</v>
      </c>
      <c r="I2120" s="2" t="s">
        <v>3155</v>
      </c>
      <c r="J2120" s="2" t="s">
        <v>3158</v>
      </c>
      <c r="K2120" s="2" t="s">
        <v>3166</v>
      </c>
      <c r="L2120" s="2">
        <v>2012</v>
      </c>
      <c r="M2120" s="2" t="s">
        <v>3043</v>
      </c>
      <c r="N2120" s="2" t="s">
        <v>3097</v>
      </c>
      <c r="O2120" s="19" t="str">
        <f t="shared" si="70"/>
        <v>200</v>
      </c>
      <c r="P2120">
        <f t="shared" si="69"/>
        <v>1235.25</v>
      </c>
    </row>
    <row r="2121" spans="1:16" ht="14.5" customHeight="1" x14ac:dyDescent="0.35">
      <c r="A2121" s="2" t="s">
        <v>135</v>
      </c>
      <c r="B2121" s="2" t="s">
        <v>135</v>
      </c>
      <c r="C2121" s="2" t="s">
        <v>1991</v>
      </c>
      <c r="D2121" s="2"/>
      <c r="E2121" s="2"/>
      <c r="F2121" s="3">
        <v>893</v>
      </c>
      <c r="G2121" s="3">
        <v>25</v>
      </c>
      <c r="H2121" s="2" t="s">
        <v>3141</v>
      </c>
      <c r="I2121" s="2" t="s">
        <v>3155</v>
      </c>
      <c r="J2121" s="2" t="s">
        <v>3158</v>
      </c>
      <c r="K2121" s="2" t="s">
        <v>3166</v>
      </c>
      <c r="L2121" s="2">
        <v>2012</v>
      </c>
      <c r="M2121" s="2" t="s">
        <v>3056</v>
      </c>
      <c r="N2121" s="2" t="s">
        <v>3106</v>
      </c>
      <c r="O2121" s="19" t="str">
        <f t="shared" si="70"/>
        <v>300</v>
      </c>
      <c r="P2121">
        <f t="shared" si="69"/>
        <v>223.25</v>
      </c>
    </row>
    <row r="2122" spans="1:16" ht="14.5" customHeight="1" x14ac:dyDescent="0.35">
      <c r="A2122" s="2" t="s">
        <v>135</v>
      </c>
      <c r="B2122" s="2" t="s">
        <v>135</v>
      </c>
      <c r="C2122" s="2" t="s">
        <v>1992</v>
      </c>
      <c r="D2122" s="2"/>
      <c r="E2122" s="2"/>
      <c r="F2122" s="3">
        <v>540</v>
      </c>
      <c r="G2122" s="3">
        <v>25</v>
      </c>
      <c r="H2122" s="2" t="s">
        <v>3141</v>
      </c>
      <c r="I2122" s="2" t="s">
        <v>3155</v>
      </c>
      <c r="J2122" s="2" t="s">
        <v>3158</v>
      </c>
      <c r="K2122" s="2" t="s">
        <v>3166</v>
      </c>
      <c r="L2122" s="2">
        <v>2012</v>
      </c>
      <c r="M2122" s="2" t="s">
        <v>3056</v>
      </c>
      <c r="N2122" s="2" t="s">
        <v>3106</v>
      </c>
      <c r="O2122" s="19" t="str">
        <f t="shared" si="70"/>
        <v>300</v>
      </c>
      <c r="P2122">
        <f t="shared" si="69"/>
        <v>135</v>
      </c>
    </row>
    <row r="2123" spans="1:16" ht="14.5" customHeight="1" x14ac:dyDescent="0.35">
      <c r="A2123" s="2" t="s">
        <v>135</v>
      </c>
      <c r="B2123" s="2" t="s">
        <v>135</v>
      </c>
      <c r="C2123" s="2" t="s">
        <v>1993</v>
      </c>
      <c r="D2123" s="2"/>
      <c r="E2123" s="2"/>
      <c r="F2123" s="3">
        <v>228</v>
      </c>
      <c r="G2123" s="3">
        <v>25</v>
      </c>
      <c r="H2123" s="2" t="s">
        <v>3141</v>
      </c>
      <c r="I2123" s="2" t="s">
        <v>3155</v>
      </c>
      <c r="J2123" s="2" t="s">
        <v>3158</v>
      </c>
      <c r="K2123" s="2" t="s">
        <v>3166</v>
      </c>
      <c r="L2123" s="2">
        <v>2012</v>
      </c>
      <c r="M2123" s="2" t="s">
        <v>3056</v>
      </c>
      <c r="N2123" s="2" t="s">
        <v>3106</v>
      </c>
      <c r="O2123" s="19" t="str">
        <f t="shared" si="70"/>
        <v>300</v>
      </c>
      <c r="P2123">
        <f t="shared" si="69"/>
        <v>57</v>
      </c>
    </row>
    <row r="2124" spans="1:16" ht="14.5" customHeight="1" x14ac:dyDescent="0.35">
      <c r="A2124" s="2" t="s">
        <v>75</v>
      </c>
      <c r="B2124" s="2" t="s">
        <v>75</v>
      </c>
      <c r="C2124" s="2" t="s">
        <v>1994</v>
      </c>
      <c r="D2124" s="2"/>
      <c r="E2124" s="2"/>
      <c r="F2124" s="3">
        <v>203373</v>
      </c>
      <c r="G2124" s="3">
        <v>25</v>
      </c>
      <c r="H2124" s="2" t="s">
        <v>3140</v>
      </c>
      <c r="I2124" s="2" t="s">
        <v>3154</v>
      </c>
      <c r="J2124" s="2" t="s">
        <v>3158</v>
      </c>
      <c r="K2124" s="2" t="s">
        <v>3166</v>
      </c>
      <c r="L2124" s="2">
        <v>2012</v>
      </c>
      <c r="M2124" s="2" t="s">
        <v>3023</v>
      </c>
      <c r="N2124" s="2" t="s">
        <v>3082</v>
      </c>
      <c r="O2124" s="19" t="str">
        <f t="shared" si="70"/>
        <v>100</v>
      </c>
      <c r="P2124">
        <f t="shared" si="69"/>
        <v>50843.25</v>
      </c>
    </row>
    <row r="2125" spans="1:16" ht="14.5" customHeight="1" x14ac:dyDescent="0.35">
      <c r="A2125" s="2" t="s">
        <v>67</v>
      </c>
      <c r="B2125" s="2" t="s">
        <v>67</v>
      </c>
      <c r="C2125" s="2" t="s">
        <v>68</v>
      </c>
      <c r="D2125" s="2"/>
      <c r="E2125" s="2"/>
      <c r="F2125" s="3">
        <v>10702</v>
      </c>
      <c r="G2125" s="3">
        <v>25</v>
      </c>
      <c r="H2125" s="2" t="s">
        <v>3140</v>
      </c>
      <c r="I2125" s="2" t="s">
        <v>3154</v>
      </c>
      <c r="J2125" s="2" t="s">
        <v>3158</v>
      </c>
      <c r="K2125" s="2" t="s">
        <v>3166</v>
      </c>
      <c r="L2125" s="2">
        <v>2012</v>
      </c>
      <c r="M2125" s="2" t="s">
        <v>3023</v>
      </c>
      <c r="N2125" s="2" t="s">
        <v>3082</v>
      </c>
      <c r="O2125" s="19" t="str">
        <f t="shared" si="70"/>
        <v>100</v>
      </c>
      <c r="P2125">
        <f t="shared" si="69"/>
        <v>2675.5</v>
      </c>
    </row>
    <row r="2126" spans="1:16" ht="14.5" customHeight="1" x14ac:dyDescent="0.35">
      <c r="A2126" s="2" t="s">
        <v>95</v>
      </c>
      <c r="B2126" s="2" t="s">
        <v>95</v>
      </c>
      <c r="C2126" s="2" t="s">
        <v>96</v>
      </c>
      <c r="D2126" s="2"/>
      <c r="E2126" s="2"/>
      <c r="F2126" s="3">
        <v>8924</v>
      </c>
      <c r="G2126" s="3">
        <v>25</v>
      </c>
      <c r="H2126" s="2" t="s">
        <v>3140</v>
      </c>
      <c r="I2126" s="2" t="s">
        <v>3154</v>
      </c>
      <c r="J2126" s="2" t="s">
        <v>3158</v>
      </c>
      <c r="K2126" s="2" t="s">
        <v>3166</v>
      </c>
      <c r="L2126" s="2">
        <v>2012</v>
      </c>
      <c r="M2126" s="2" t="s">
        <v>3040</v>
      </c>
      <c r="N2126" s="2" t="s">
        <v>3094</v>
      </c>
      <c r="O2126" s="19" t="str">
        <f t="shared" si="70"/>
        <v>100</v>
      </c>
      <c r="P2126">
        <f t="shared" si="69"/>
        <v>2231</v>
      </c>
    </row>
    <row r="2127" spans="1:16" ht="14.5" customHeight="1" x14ac:dyDescent="0.35">
      <c r="A2127" s="2" t="s">
        <v>91</v>
      </c>
      <c r="B2127" s="2" t="s">
        <v>91</v>
      </c>
      <c r="C2127" s="2" t="s">
        <v>92</v>
      </c>
      <c r="D2127" s="2"/>
      <c r="E2127" s="2"/>
      <c r="F2127" s="3">
        <v>2110</v>
      </c>
      <c r="G2127" s="3">
        <v>25</v>
      </c>
      <c r="H2127" s="2" t="s">
        <v>3140</v>
      </c>
      <c r="I2127" s="2" t="s">
        <v>3154</v>
      </c>
      <c r="J2127" s="2" t="s">
        <v>3158</v>
      </c>
      <c r="K2127" s="2" t="s">
        <v>3166</v>
      </c>
      <c r="L2127" s="2">
        <v>2012</v>
      </c>
      <c r="M2127" s="2" t="s">
        <v>3039</v>
      </c>
      <c r="N2127" s="2" t="s">
        <v>3093</v>
      </c>
      <c r="O2127" s="19" t="str">
        <f t="shared" si="70"/>
        <v>100</v>
      </c>
      <c r="P2127">
        <f t="shared" si="69"/>
        <v>527.5</v>
      </c>
    </row>
    <row r="2128" spans="1:16" ht="14.5" customHeight="1" x14ac:dyDescent="0.35">
      <c r="A2128" s="2" t="s">
        <v>65</v>
      </c>
      <c r="B2128" s="2" t="s">
        <v>65</v>
      </c>
      <c r="C2128" s="2" t="s">
        <v>66</v>
      </c>
      <c r="D2128" s="2"/>
      <c r="E2128" s="2"/>
      <c r="F2128" s="3">
        <v>6375</v>
      </c>
      <c r="G2128" s="3">
        <v>25</v>
      </c>
      <c r="H2128" s="2" t="s">
        <v>3140</v>
      </c>
      <c r="I2128" s="2" t="s">
        <v>3154</v>
      </c>
      <c r="J2128" s="2" t="s">
        <v>3158</v>
      </c>
      <c r="K2128" s="2" t="s">
        <v>3166</v>
      </c>
      <c r="L2128" s="2">
        <v>2012</v>
      </c>
      <c r="M2128" s="2" t="s">
        <v>3023</v>
      </c>
      <c r="N2128" s="2" t="s">
        <v>3082</v>
      </c>
      <c r="O2128" s="19" t="str">
        <f t="shared" si="70"/>
        <v>100</v>
      </c>
      <c r="P2128">
        <f t="shared" si="69"/>
        <v>1593.75</v>
      </c>
    </row>
    <row r="2129" spans="1:16" ht="14.5" customHeight="1" x14ac:dyDescent="0.35">
      <c r="A2129" s="2" t="s">
        <v>93</v>
      </c>
      <c r="B2129" s="2" t="s">
        <v>93</v>
      </c>
      <c r="C2129" s="2" t="s">
        <v>94</v>
      </c>
      <c r="D2129" s="2"/>
      <c r="E2129" s="2"/>
      <c r="F2129" s="3">
        <v>7562</v>
      </c>
      <c r="G2129" s="3">
        <v>25</v>
      </c>
      <c r="H2129" s="2" t="s">
        <v>3140</v>
      </c>
      <c r="I2129" s="2" t="s">
        <v>3154</v>
      </c>
      <c r="J2129" s="2" t="s">
        <v>3158</v>
      </c>
      <c r="K2129" s="2" t="s">
        <v>3166</v>
      </c>
      <c r="L2129" s="2">
        <v>2012</v>
      </c>
      <c r="M2129" s="2" t="s">
        <v>3040</v>
      </c>
      <c r="N2129" s="2" t="s">
        <v>3094</v>
      </c>
      <c r="O2129" s="19" t="str">
        <f t="shared" si="70"/>
        <v>100</v>
      </c>
      <c r="P2129">
        <f t="shared" si="69"/>
        <v>1890.5</v>
      </c>
    </row>
    <row r="2130" spans="1:16" ht="14.5" customHeight="1" x14ac:dyDescent="0.35">
      <c r="A2130" s="2" t="s">
        <v>79</v>
      </c>
      <c r="B2130" s="2" t="s">
        <v>79</v>
      </c>
      <c r="C2130" s="2" t="s">
        <v>80</v>
      </c>
      <c r="D2130" s="2"/>
      <c r="E2130" s="2"/>
      <c r="F2130" s="3">
        <v>3027</v>
      </c>
      <c r="G2130" s="3">
        <v>25</v>
      </c>
      <c r="H2130" s="2" t="s">
        <v>3140</v>
      </c>
      <c r="I2130" s="2" t="s">
        <v>3154</v>
      </c>
      <c r="J2130" s="2" t="s">
        <v>3158</v>
      </c>
      <c r="K2130" s="2" t="s">
        <v>3166</v>
      </c>
      <c r="L2130" s="2">
        <v>2012</v>
      </c>
      <c r="M2130" s="2" t="s">
        <v>3026</v>
      </c>
      <c r="N2130" s="2" t="s">
        <v>3026</v>
      </c>
      <c r="O2130" s="19" t="str">
        <f t="shared" si="70"/>
        <v>100</v>
      </c>
      <c r="P2130">
        <f t="shared" si="69"/>
        <v>756.75</v>
      </c>
    </row>
    <row r="2131" spans="1:16" ht="14.5" customHeight="1" x14ac:dyDescent="0.35">
      <c r="A2131" s="2" t="s">
        <v>87</v>
      </c>
      <c r="B2131" s="2" t="s">
        <v>87</v>
      </c>
      <c r="C2131" s="2" t="s">
        <v>88</v>
      </c>
      <c r="D2131" s="2"/>
      <c r="E2131" s="2"/>
      <c r="F2131" s="3">
        <v>166</v>
      </c>
      <c r="G2131" s="3">
        <v>25</v>
      </c>
      <c r="H2131" s="2" t="s">
        <v>3141</v>
      </c>
      <c r="I2131" s="2" t="s">
        <v>3155</v>
      </c>
      <c r="J2131" s="2" t="s">
        <v>3158</v>
      </c>
      <c r="K2131" s="2" t="s">
        <v>3166</v>
      </c>
      <c r="L2131" s="2">
        <v>2012</v>
      </c>
      <c r="M2131" s="2" t="s">
        <v>3033</v>
      </c>
      <c r="N2131" s="2" t="s">
        <v>3088</v>
      </c>
      <c r="O2131" s="19" t="str">
        <f t="shared" si="70"/>
        <v>100</v>
      </c>
      <c r="P2131">
        <f t="shared" si="69"/>
        <v>41.5</v>
      </c>
    </row>
    <row r="2132" spans="1:16" ht="14.5" customHeight="1" x14ac:dyDescent="0.35">
      <c r="A2132" s="2" t="s">
        <v>69</v>
      </c>
      <c r="B2132" s="2" t="s">
        <v>69</v>
      </c>
      <c r="C2132" s="2" t="s">
        <v>70</v>
      </c>
      <c r="D2132" s="2"/>
      <c r="E2132" s="2"/>
      <c r="F2132" s="3">
        <v>15236</v>
      </c>
      <c r="G2132" s="3">
        <v>25</v>
      </c>
      <c r="H2132" s="2" t="s">
        <v>3140</v>
      </c>
      <c r="I2132" s="2" t="s">
        <v>3154</v>
      </c>
      <c r="J2132" s="2" t="s">
        <v>3158</v>
      </c>
      <c r="K2132" s="2" t="s">
        <v>3166</v>
      </c>
      <c r="L2132" s="2">
        <v>2012</v>
      </c>
      <c r="M2132" s="2" t="s">
        <v>3023</v>
      </c>
      <c r="N2132" s="2" t="s">
        <v>3082</v>
      </c>
      <c r="O2132" s="19" t="str">
        <f t="shared" si="70"/>
        <v>100</v>
      </c>
      <c r="P2132">
        <f t="shared" si="69"/>
        <v>3809</v>
      </c>
    </row>
    <row r="2133" spans="1:16" ht="14.5" customHeight="1" x14ac:dyDescent="0.35">
      <c r="A2133" s="2" t="s">
        <v>77</v>
      </c>
      <c r="B2133" s="2" t="s">
        <v>77</v>
      </c>
      <c r="C2133" s="2" t="s">
        <v>78</v>
      </c>
      <c r="D2133" s="2"/>
      <c r="E2133" s="2"/>
      <c r="F2133" s="3">
        <v>387693</v>
      </c>
      <c r="G2133" s="3">
        <v>25</v>
      </c>
      <c r="H2133" s="2" t="s">
        <v>3140</v>
      </c>
      <c r="I2133" s="2" t="s">
        <v>3154</v>
      </c>
      <c r="J2133" s="2" t="s">
        <v>3158</v>
      </c>
      <c r="K2133" s="2" t="s">
        <v>3166</v>
      </c>
      <c r="L2133" s="2">
        <v>2012</v>
      </c>
      <c r="M2133" s="2" t="s">
        <v>3023</v>
      </c>
      <c r="N2133" s="2" t="s">
        <v>3082</v>
      </c>
      <c r="O2133" s="19" t="str">
        <f t="shared" si="70"/>
        <v>100</v>
      </c>
      <c r="P2133">
        <f t="shared" si="69"/>
        <v>96923.25</v>
      </c>
    </row>
    <row r="2134" spans="1:16" ht="14.5" customHeight="1" x14ac:dyDescent="0.35">
      <c r="A2134" s="2" t="s">
        <v>73</v>
      </c>
      <c r="B2134" s="2" t="s">
        <v>73</v>
      </c>
      <c r="C2134" s="2" t="s">
        <v>74</v>
      </c>
      <c r="D2134" s="2"/>
      <c r="E2134" s="2"/>
      <c r="F2134" s="3">
        <v>16074</v>
      </c>
      <c r="G2134" s="3">
        <v>25</v>
      </c>
      <c r="H2134" s="2" t="s">
        <v>3140</v>
      </c>
      <c r="I2134" s="2" t="s">
        <v>3154</v>
      </c>
      <c r="J2134" s="2" t="s">
        <v>3158</v>
      </c>
      <c r="K2134" s="2" t="s">
        <v>3166</v>
      </c>
      <c r="L2134" s="2">
        <v>2012</v>
      </c>
      <c r="M2134" s="2" t="s">
        <v>3023</v>
      </c>
      <c r="N2134" s="2" t="s">
        <v>3082</v>
      </c>
      <c r="O2134" s="19" t="str">
        <f t="shared" si="70"/>
        <v>100</v>
      </c>
      <c r="P2134">
        <f t="shared" si="69"/>
        <v>4018.5</v>
      </c>
    </row>
    <row r="2135" spans="1:16" ht="14.5" customHeight="1" x14ac:dyDescent="0.35">
      <c r="A2135" s="2" t="s">
        <v>71</v>
      </c>
      <c r="B2135" s="2" t="s">
        <v>71</v>
      </c>
      <c r="C2135" s="2" t="s">
        <v>72</v>
      </c>
      <c r="D2135" s="2"/>
      <c r="E2135" s="2"/>
      <c r="F2135" s="3">
        <v>14855</v>
      </c>
      <c r="G2135" s="3">
        <v>25</v>
      </c>
      <c r="H2135" s="2" t="s">
        <v>3140</v>
      </c>
      <c r="I2135" s="2" t="s">
        <v>3154</v>
      </c>
      <c r="J2135" s="2" t="s">
        <v>3158</v>
      </c>
      <c r="K2135" s="2" t="s">
        <v>3166</v>
      </c>
      <c r="L2135" s="2">
        <v>2012</v>
      </c>
      <c r="M2135" s="2" t="s">
        <v>3023</v>
      </c>
      <c r="N2135" s="2" t="s">
        <v>3082</v>
      </c>
      <c r="O2135" s="19" t="str">
        <f t="shared" si="70"/>
        <v>100</v>
      </c>
      <c r="P2135">
        <f t="shared" si="69"/>
        <v>3713.75</v>
      </c>
    </row>
    <row r="2136" spans="1:16" ht="14.5" customHeight="1" x14ac:dyDescent="0.35">
      <c r="A2136" s="2" t="s">
        <v>149</v>
      </c>
      <c r="B2136" s="2" t="s">
        <v>149</v>
      </c>
      <c r="C2136" s="2" t="s">
        <v>150</v>
      </c>
      <c r="D2136" s="2"/>
      <c r="E2136" s="2"/>
      <c r="F2136" s="3">
        <v>259</v>
      </c>
      <c r="G2136" s="3">
        <v>25</v>
      </c>
      <c r="H2136" s="2" t="s">
        <v>3141</v>
      </c>
      <c r="I2136" s="2" t="s">
        <v>3155</v>
      </c>
      <c r="J2136" s="2" t="s">
        <v>3158</v>
      </c>
      <c r="K2136" s="2" t="s">
        <v>3166</v>
      </c>
      <c r="L2136" s="2">
        <v>2012</v>
      </c>
      <c r="M2136" s="2" t="s">
        <v>3057</v>
      </c>
      <c r="N2136" s="2" t="s">
        <v>3107</v>
      </c>
      <c r="O2136" s="19" t="str">
        <f t="shared" si="70"/>
        <v>300</v>
      </c>
      <c r="P2136">
        <f t="shared" si="69"/>
        <v>64.75</v>
      </c>
    </row>
    <row r="2137" spans="1:16" ht="14.5" customHeight="1" x14ac:dyDescent="0.35">
      <c r="A2137" s="2" t="s">
        <v>139</v>
      </c>
      <c r="B2137" s="2" t="s">
        <v>139</v>
      </c>
      <c r="C2137" s="2" t="s">
        <v>140</v>
      </c>
      <c r="D2137" s="2"/>
      <c r="E2137" s="2"/>
      <c r="F2137" s="3">
        <v>12</v>
      </c>
      <c r="G2137" s="3">
        <v>25</v>
      </c>
      <c r="H2137" s="2" t="s">
        <v>3141</v>
      </c>
      <c r="I2137" s="2" t="s">
        <v>3155</v>
      </c>
      <c r="J2137" s="2" t="s">
        <v>3158</v>
      </c>
      <c r="K2137" s="2" t="s">
        <v>3166</v>
      </c>
      <c r="L2137" s="2">
        <v>2012</v>
      </c>
      <c r="M2137" s="2" t="s">
        <v>3057</v>
      </c>
      <c r="N2137" s="2" t="s">
        <v>3107</v>
      </c>
      <c r="O2137" s="19" t="str">
        <f t="shared" si="70"/>
        <v>300</v>
      </c>
      <c r="P2137">
        <f t="shared" si="69"/>
        <v>3</v>
      </c>
    </row>
    <row r="2138" spans="1:16" ht="14.5" customHeight="1" x14ac:dyDescent="0.35">
      <c r="A2138" s="2" t="s">
        <v>165</v>
      </c>
      <c r="B2138" s="2" t="s">
        <v>165</v>
      </c>
      <c r="C2138" s="2" t="s">
        <v>166</v>
      </c>
      <c r="D2138" s="2"/>
      <c r="E2138" s="2"/>
      <c r="F2138" s="3">
        <v>48</v>
      </c>
      <c r="G2138" s="3">
        <v>15</v>
      </c>
      <c r="H2138" s="2" t="s">
        <v>3140</v>
      </c>
      <c r="I2138" s="2" t="s">
        <v>3154</v>
      </c>
      <c r="J2138" s="2" t="s">
        <v>3158</v>
      </c>
      <c r="K2138" s="2" t="s">
        <v>3166</v>
      </c>
      <c r="L2138" s="2">
        <v>2012</v>
      </c>
      <c r="M2138" s="2" t="s">
        <v>3058</v>
      </c>
      <c r="N2138" s="2" t="s">
        <v>3108</v>
      </c>
      <c r="O2138" s="19" t="str">
        <f t="shared" si="70"/>
        <v>300</v>
      </c>
      <c r="P2138">
        <f t="shared" si="69"/>
        <v>7.2</v>
      </c>
    </row>
    <row r="2139" spans="1:16" ht="14.5" customHeight="1" x14ac:dyDescent="0.35">
      <c r="A2139" s="2" t="s">
        <v>147</v>
      </c>
      <c r="B2139" s="2" t="s">
        <v>147</v>
      </c>
      <c r="C2139" s="2" t="s">
        <v>148</v>
      </c>
      <c r="D2139" s="2"/>
      <c r="E2139" s="2"/>
      <c r="F2139" s="3">
        <v>331</v>
      </c>
      <c r="G2139" s="3">
        <v>25</v>
      </c>
      <c r="H2139" s="2" t="s">
        <v>3141</v>
      </c>
      <c r="I2139" s="2" t="s">
        <v>3155</v>
      </c>
      <c r="J2139" s="2" t="s">
        <v>3158</v>
      </c>
      <c r="K2139" s="2" t="s">
        <v>3166</v>
      </c>
      <c r="L2139" s="2">
        <v>2012</v>
      </c>
      <c r="M2139" s="2" t="s">
        <v>3057</v>
      </c>
      <c r="N2139" s="2" t="s">
        <v>3107</v>
      </c>
      <c r="O2139" s="19" t="str">
        <f t="shared" si="70"/>
        <v>300</v>
      </c>
      <c r="P2139">
        <f t="shared" si="69"/>
        <v>82.75</v>
      </c>
    </row>
    <row r="2140" spans="1:16" ht="14.5" customHeight="1" x14ac:dyDescent="0.35">
      <c r="A2140" s="2" t="s">
        <v>99</v>
      </c>
      <c r="B2140" s="2" t="s">
        <v>99</v>
      </c>
      <c r="C2140" s="2" t="s">
        <v>100</v>
      </c>
      <c r="D2140" s="2"/>
      <c r="E2140" s="2"/>
      <c r="F2140" s="3">
        <v>372</v>
      </c>
      <c r="G2140" s="3">
        <v>25</v>
      </c>
      <c r="H2140" s="2" t="s">
        <v>3134</v>
      </c>
      <c r="I2140" s="2" t="s">
        <v>3148</v>
      </c>
      <c r="J2140" s="2" t="s">
        <v>3158</v>
      </c>
      <c r="K2140" s="2" t="s">
        <v>3166</v>
      </c>
      <c r="L2140" s="2">
        <v>2012</v>
      </c>
      <c r="M2140" s="2" t="s">
        <v>3041</v>
      </c>
      <c r="N2140" s="2" t="s">
        <v>3095</v>
      </c>
      <c r="O2140" s="19" t="str">
        <f t="shared" si="70"/>
        <v>200</v>
      </c>
      <c r="P2140">
        <f t="shared" si="69"/>
        <v>93</v>
      </c>
    </row>
    <row r="2141" spans="1:16" ht="14.5" customHeight="1" x14ac:dyDescent="0.35">
      <c r="A2141" s="2" t="s">
        <v>83</v>
      </c>
      <c r="B2141" s="2" t="s">
        <v>83</v>
      </c>
      <c r="C2141" s="2" t="s">
        <v>84</v>
      </c>
      <c r="D2141" s="2"/>
      <c r="E2141" s="2"/>
      <c r="F2141" s="3">
        <v>209</v>
      </c>
      <c r="G2141" s="3">
        <v>25</v>
      </c>
      <c r="H2141" s="2" t="s">
        <v>3140</v>
      </c>
      <c r="I2141" s="2" t="s">
        <v>3154</v>
      </c>
      <c r="J2141" s="2" t="s">
        <v>3158</v>
      </c>
      <c r="K2141" s="2" t="s">
        <v>3166</v>
      </c>
      <c r="L2141" s="2">
        <v>2012</v>
      </c>
      <c r="M2141" s="2" t="s">
        <v>3030</v>
      </c>
      <c r="N2141" s="2" t="s">
        <v>3085</v>
      </c>
      <c r="O2141" s="19" t="str">
        <f t="shared" si="70"/>
        <v>100</v>
      </c>
      <c r="P2141">
        <f t="shared" si="69"/>
        <v>52.25</v>
      </c>
    </row>
    <row r="2142" spans="1:16" ht="14.5" customHeight="1" x14ac:dyDescent="0.35">
      <c r="A2142" s="2" t="s">
        <v>81</v>
      </c>
      <c r="B2142" s="2" t="s">
        <v>81</v>
      </c>
      <c r="C2142" s="2" t="s">
        <v>82</v>
      </c>
      <c r="D2142" s="2"/>
      <c r="E2142" s="2"/>
      <c r="F2142" s="3">
        <v>6</v>
      </c>
      <c r="G2142" s="3">
        <v>25</v>
      </c>
      <c r="H2142" s="2" t="s">
        <v>3140</v>
      </c>
      <c r="I2142" s="2" t="s">
        <v>3154</v>
      </c>
      <c r="J2142" s="2" t="s">
        <v>3158</v>
      </c>
      <c r="K2142" s="2" t="s">
        <v>3166</v>
      </c>
      <c r="L2142" s="2">
        <v>2012</v>
      </c>
      <c r="M2142" s="2" t="s">
        <v>3030</v>
      </c>
      <c r="N2142" s="2" t="s">
        <v>3085</v>
      </c>
      <c r="O2142" s="19" t="str">
        <f t="shared" si="70"/>
        <v>100</v>
      </c>
      <c r="P2142">
        <f t="shared" si="69"/>
        <v>1.5</v>
      </c>
    </row>
    <row r="2143" spans="1:16" ht="14.5" customHeight="1" x14ac:dyDescent="0.35">
      <c r="A2143" s="2" t="s">
        <v>63</v>
      </c>
      <c r="B2143" s="2" t="s">
        <v>63</v>
      </c>
      <c r="C2143" s="2" t="s">
        <v>64</v>
      </c>
      <c r="D2143" s="2"/>
      <c r="E2143" s="2"/>
      <c r="F2143" s="3">
        <v>248</v>
      </c>
      <c r="G2143" s="3">
        <v>100</v>
      </c>
      <c r="H2143" s="2" t="s">
        <v>3141</v>
      </c>
      <c r="I2143" s="2" t="s">
        <v>3155</v>
      </c>
      <c r="J2143" s="2" t="s">
        <v>3158</v>
      </c>
      <c r="K2143" s="2" t="s">
        <v>3166</v>
      </c>
      <c r="L2143" s="2">
        <v>2012</v>
      </c>
      <c r="M2143" s="2" t="s">
        <v>3023</v>
      </c>
      <c r="N2143" s="2" t="s">
        <v>3082</v>
      </c>
      <c r="O2143" s="19" t="str">
        <f t="shared" si="70"/>
        <v>100</v>
      </c>
      <c r="P2143">
        <f t="shared" si="69"/>
        <v>248</v>
      </c>
    </row>
    <row r="2144" spans="1:16" ht="14.5" customHeight="1" x14ac:dyDescent="0.35">
      <c r="A2144" s="2" t="s">
        <v>85</v>
      </c>
      <c r="B2144" s="2" t="s">
        <v>85</v>
      </c>
      <c r="C2144" s="2" t="s">
        <v>86</v>
      </c>
      <c r="D2144" s="2"/>
      <c r="E2144" s="2"/>
      <c r="F2144" s="3">
        <v>305</v>
      </c>
      <c r="G2144" s="3">
        <v>25</v>
      </c>
      <c r="H2144" s="2" t="s">
        <v>3140</v>
      </c>
      <c r="I2144" s="2" t="s">
        <v>3154</v>
      </c>
      <c r="J2144" s="2" t="s">
        <v>3158</v>
      </c>
      <c r="K2144" s="2" t="s">
        <v>3166</v>
      </c>
      <c r="L2144" s="2">
        <v>2012</v>
      </c>
      <c r="M2144" s="2" t="s">
        <v>3030</v>
      </c>
      <c r="N2144" s="2" t="s">
        <v>3085</v>
      </c>
      <c r="O2144" s="19" t="str">
        <f t="shared" si="70"/>
        <v>100</v>
      </c>
      <c r="P2144">
        <f t="shared" si="69"/>
        <v>76.25</v>
      </c>
    </row>
    <row r="2145" spans="1:16" ht="14.5" customHeight="1" x14ac:dyDescent="0.35">
      <c r="A2145" s="2" t="s">
        <v>97</v>
      </c>
      <c r="B2145" s="2" t="s">
        <v>97</v>
      </c>
      <c r="C2145" s="2" t="s">
        <v>98</v>
      </c>
      <c r="D2145" s="2"/>
      <c r="E2145" s="2"/>
      <c r="F2145" s="3">
        <v>3020</v>
      </c>
      <c r="G2145" s="3">
        <v>25</v>
      </c>
      <c r="H2145" s="2" t="s">
        <v>3141</v>
      </c>
      <c r="I2145" s="2" t="s">
        <v>3155</v>
      </c>
      <c r="J2145" s="2" t="s">
        <v>3158</v>
      </c>
      <c r="K2145" s="2" t="s">
        <v>3166</v>
      </c>
      <c r="L2145" s="2">
        <v>2012</v>
      </c>
      <c r="M2145" s="2" t="s">
        <v>3040</v>
      </c>
      <c r="N2145" s="2" t="s">
        <v>3094</v>
      </c>
      <c r="O2145" s="19" t="str">
        <f t="shared" si="70"/>
        <v>100</v>
      </c>
      <c r="P2145">
        <f t="shared" si="69"/>
        <v>755</v>
      </c>
    </row>
    <row r="2146" spans="1:16" ht="14.5" customHeight="1" x14ac:dyDescent="0.35">
      <c r="A2146" s="2" t="s">
        <v>431</v>
      </c>
      <c r="B2146" s="2" t="s">
        <v>432</v>
      </c>
      <c r="C2146" s="2" t="s">
        <v>1838</v>
      </c>
      <c r="D2146" s="2" t="s">
        <v>3175</v>
      </c>
      <c r="E2146" s="2" t="s">
        <v>3176</v>
      </c>
      <c r="F2146" s="3">
        <v>300</v>
      </c>
      <c r="G2146" s="3">
        <v>55</v>
      </c>
      <c r="H2146" s="2" t="s">
        <v>3139</v>
      </c>
      <c r="I2146" s="2" t="s">
        <v>3153</v>
      </c>
      <c r="J2146" s="2" t="s">
        <v>3161</v>
      </c>
      <c r="K2146" s="2" t="s">
        <v>3162</v>
      </c>
      <c r="L2146" s="2">
        <v>2012</v>
      </c>
      <c r="M2146" s="2" t="s">
        <v>3077</v>
      </c>
      <c r="N2146" s="2" t="s">
        <v>3125</v>
      </c>
      <c r="O2146" s="19" t="str">
        <f t="shared" si="70"/>
        <v>700</v>
      </c>
      <c r="P2146">
        <f t="shared" si="69"/>
        <v>165</v>
      </c>
    </row>
    <row r="2147" spans="1:16" ht="14.5" customHeight="1" x14ac:dyDescent="0.35">
      <c r="A2147" s="2" t="s">
        <v>1427</v>
      </c>
      <c r="B2147" s="2" t="s">
        <v>1428</v>
      </c>
      <c r="C2147" s="2" t="s">
        <v>1995</v>
      </c>
      <c r="D2147" s="2" t="s">
        <v>3175</v>
      </c>
      <c r="E2147" s="2" t="s">
        <v>3176</v>
      </c>
      <c r="F2147" s="3">
        <v>12800</v>
      </c>
      <c r="G2147" s="3">
        <v>100</v>
      </c>
      <c r="H2147" s="2" t="s">
        <v>3135</v>
      </c>
      <c r="I2147" s="2" t="s">
        <v>3149</v>
      </c>
      <c r="J2147" s="2" t="s">
        <v>3161</v>
      </c>
      <c r="K2147" s="2" t="s">
        <v>3162</v>
      </c>
      <c r="L2147" s="2">
        <v>2012</v>
      </c>
      <c r="M2147" s="2" t="s">
        <v>3078</v>
      </c>
      <c r="N2147" s="2" t="s">
        <v>3126</v>
      </c>
      <c r="O2147" s="19" t="str">
        <f t="shared" si="70"/>
        <v>700</v>
      </c>
      <c r="P2147">
        <f t="shared" si="69"/>
        <v>12800</v>
      </c>
    </row>
    <row r="2148" spans="1:16" ht="14.5" customHeight="1" x14ac:dyDescent="0.35">
      <c r="A2148" s="2" t="s">
        <v>1421</v>
      </c>
      <c r="B2148" s="2" t="s">
        <v>1422</v>
      </c>
      <c r="C2148" s="2" t="s">
        <v>1839</v>
      </c>
      <c r="D2148" s="2" t="s">
        <v>3175</v>
      </c>
      <c r="E2148" s="2" t="s">
        <v>3176</v>
      </c>
      <c r="F2148" s="3">
        <v>765</v>
      </c>
      <c r="G2148" s="3">
        <v>100</v>
      </c>
      <c r="H2148" s="2" t="s">
        <v>3139</v>
      </c>
      <c r="I2148" s="2" t="s">
        <v>3153</v>
      </c>
      <c r="J2148" s="2" t="s">
        <v>3161</v>
      </c>
      <c r="K2148" s="2" t="s">
        <v>3162</v>
      </c>
      <c r="L2148" s="2">
        <v>2012</v>
      </c>
      <c r="M2148" s="2" t="s">
        <v>3078</v>
      </c>
      <c r="N2148" s="2" t="s">
        <v>3126</v>
      </c>
      <c r="O2148" s="19" t="str">
        <f t="shared" si="70"/>
        <v>700</v>
      </c>
      <c r="P2148">
        <f t="shared" si="69"/>
        <v>765</v>
      </c>
    </row>
    <row r="2149" spans="1:16" ht="14.5" customHeight="1" x14ac:dyDescent="0.35">
      <c r="A2149" s="2" t="s">
        <v>1424</v>
      </c>
      <c r="B2149" s="2" t="s">
        <v>1425</v>
      </c>
      <c r="C2149" s="2" t="s">
        <v>1840</v>
      </c>
      <c r="D2149" s="2" t="s">
        <v>3175</v>
      </c>
      <c r="E2149" s="2" t="s">
        <v>3176</v>
      </c>
      <c r="F2149" s="3">
        <v>2997</v>
      </c>
      <c r="G2149" s="3">
        <v>100</v>
      </c>
      <c r="H2149" s="2" t="s">
        <v>3141</v>
      </c>
      <c r="I2149" s="2" t="s">
        <v>3155</v>
      </c>
      <c r="J2149" s="2" t="s">
        <v>3161</v>
      </c>
      <c r="K2149" s="2" t="s">
        <v>3162</v>
      </c>
      <c r="L2149" s="2">
        <v>2012</v>
      </c>
      <c r="M2149" s="2" t="s">
        <v>3078</v>
      </c>
      <c r="N2149" s="2" t="s">
        <v>3126</v>
      </c>
      <c r="O2149" s="19" t="str">
        <f t="shared" si="70"/>
        <v>700</v>
      </c>
      <c r="P2149">
        <f t="shared" si="69"/>
        <v>2997</v>
      </c>
    </row>
    <row r="2150" spans="1:16" ht="14.5" customHeight="1" x14ac:dyDescent="0.35">
      <c r="A2150" s="2" t="s">
        <v>434</v>
      </c>
      <c r="B2150" s="2" t="s">
        <v>435</v>
      </c>
      <c r="C2150" s="2" t="s">
        <v>1842</v>
      </c>
      <c r="D2150" s="2" t="s">
        <v>3175</v>
      </c>
      <c r="E2150" s="2" t="s">
        <v>3176</v>
      </c>
      <c r="F2150" s="3">
        <v>3379</v>
      </c>
      <c r="G2150" s="3">
        <v>25</v>
      </c>
      <c r="H2150" s="2" t="s">
        <v>3140</v>
      </c>
      <c r="I2150" s="2" t="s">
        <v>3154</v>
      </c>
      <c r="J2150" s="2" t="s">
        <v>3161</v>
      </c>
      <c r="K2150" s="2" t="s">
        <v>3162</v>
      </c>
      <c r="L2150" s="2">
        <v>2012</v>
      </c>
      <c r="M2150" s="2" t="s">
        <v>3025</v>
      </c>
      <c r="N2150" s="2" t="s">
        <v>3083</v>
      </c>
      <c r="O2150" s="19" t="str">
        <f t="shared" si="70"/>
        <v>100</v>
      </c>
      <c r="P2150">
        <f t="shared" si="69"/>
        <v>844.75</v>
      </c>
    </row>
    <row r="2151" spans="1:16" ht="14.5" customHeight="1" x14ac:dyDescent="0.35">
      <c r="A2151" s="2" t="s">
        <v>437</v>
      </c>
      <c r="B2151" s="2" t="s">
        <v>438</v>
      </c>
      <c r="C2151" s="2" t="s">
        <v>1843</v>
      </c>
      <c r="D2151" s="2" t="s">
        <v>3175</v>
      </c>
      <c r="E2151" s="2" t="s">
        <v>3176</v>
      </c>
      <c r="F2151" s="3">
        <v>9512</v>
      </c>
      <c r="G2151" s="3">
        <v>43</v>
      </c>
      <c r="H2151" s="2" t="s">
        <v>3139</v>
      </c>
      <c r="I2151" s="2" t="s">
        <v>3153</v>
      </c>
      <c r="J2151" s="2" t="s">
        <v>3161</v>
      </c>
      <c r="K2151" s="2" t="s">
        <v>3162</v>
      </c>
      <c r="L2151" s="2">
        <v>2012</v>
      </c>
      <c r="M2151" s="2" t="s">
        <v>3078</v>
      </c>
      <c r="N2151" s="2" t="s">
        <v>3126</v>
      </c>
      <c r="O2151" s="19" t="str">
        <f t="shared" si="70"/>
        <v>700</v>
      </c>
      <c r="P2151">
        <f t="shared" si="69"/>
        <v>4090.16</v>
      </c>
    </row>
    <row r="2152" spans="1:16" ht="14.5" customHeight="1" x14ac:dyDescent="0.35">
      <c r="A2152" s="2" t="s">
        <v>440</v>
      </c>
      <c r="B2152" s="2" t="s">
        <v>441</v>
      </c>
      <c r="C2152" s="2" t="s">
        <v>1844</v>
      </c>
      <c r="D2152" s="2" t="s">
        <v>3175</v>
      </c>
      <c r="E2152" s="2" t="s">
        <v>3176</v>
      </c>
      <c r="F2152" s="3">
        <v>4556</v>
      </c>
      <c r="G2152" s="3">
        <v>100</v>
      </c>
      <c r="H2152" s="2" t="s">
        <v>3139</v>
      </c>
      <c r="I2152" s="2" t="s">
        <v>3153</v>
      </c>
      <c r="J2152" s="2" t="s">
        <v>3161</v>
      </c>
      <c r="K2152" s="2" t="s">
        <v>3162</v>
      </c>
      <c r="L2152" s="2">
        <v>2012</v>
      </c>
      <c r="M2152" s="2" t="s">
        <v>3078</v>
      </c>
      <c r="N2152" s="2" t="s">
        <v>3126</v>
      </c>
      <c r="O2152" s="19" t="str">
        <f t="shared" si="70"/>
        <v>700</v>
      </c>
      <c r="P2152">
        <f t="shared" si="69"/>
        <v>4556</v>
      </c>
    </row>
    <row r="2153" spans="1:16" ht="14.5" customHeight="1" x14ac:dyDescent="0.35">
      <c r="A2153" s="2" t="s">
        <v>443</v>
      </c>
      <c r="B2153" s="2" t="s">
        <v>444</v>
      </c>
      <c r="C2153" s="2" t="s">
        <v>1845</v>
      </c>
      <c r="D2153" s="2" t="s">
        <v>3175</v>
      </c>
      <c r="E2153" s="2" t="s">
        <v>3176</v>
      </c>
      <c r="F2153" s="3">
        <v>9624</v>
      </c>
      <c r="G2153" s="3">
        <v>17.214246272777469</v>
      </c>
      <c r="H2153" s="2" t="s">
        <v>3139</v>
      </c>
      <c r="I2153" s="2" t="s">
        <v>3153</v>
      </c>
      <c r="J2153" s="2" t="s">
        <v>3161</v>
      </c>
      <c r="K2153" s="2" t="s">
        <v>3162</v>
      </c>
      <c r="L2153" s="2">
        <v>2012</v>
      </c>
      <c r="M2153" s="2" t="s">
        <v>3078</v>
      </c>
      <c r="N2153" s="2" t="s">
        <v>3126</v>
      </c>
      <c r="O2153" s="19" t="str">
        <f t="shared" si="70"/>
        <v>700</v>
      </c>
      <c r="P2153">
        <f t="shared" si="69"/>
        <v>1656.6990612921038</v>
      </c>
    </row>
    <row r="2154" spans="1:16" ht="14.5" customHeight="1" x14ac:dyDescent="0.35">
      <c r="A2154" s="2" t="s">
        <v>443</v>
      </c>
      <c r="B2154" s="2" t="s">
        <v>444</v>
      </c>
      <c r="C2154" s="2" t="s">
        <v>1845</v>
      </c>
      <c r="D2154" s="2" t="s">
        <v>3175</v>
      </c>
      <c r="E2154" s="2" t="s">
        <v>3176</v>
      </c>
      <c r="F2154" s="3">
        <v>9624</v>
      </c>
      <c r="G2154" s="3">
        <v>3.7962451684152403</v>
      </c>
      <c r="H2154" s="2" t="s">
        <v>3141</v>
      </c>
      <c r="I2154" s="2" t="s">
        <v>3155</v>
      </c>
      <c r="J2154" s="2" t="s">
        <v>3161</v>
      </c>
      <c r="K2154" s="2" t="s">
        <v>3162</v>
      </c>
      <c r="L2154" s="2">
        <v>2012</v>
      </c>
      <c r="M2154" s="2" t="s">
        <v>3056</v>
      </c>
      <c r="N2154" s="2" t="s">
        <v>3106</v>
      </c>
      <c r="O2154" s="19" t="str">
        <f t="shared" si="70"/>
        <v>300</v>
      </c>
      <c r="P2154">
        <f t="shared" si="69"/>
        <v>365.35063500828272</v>
      </c>
    </row>
    <row r="2155" spans="1:16" ht="14.5" customHeight="1" x14ac:dyDescent="0.35">
      <c r="A2155" s="2" t="s">
        <v>446</v>
      </c>
      <c r="B2155" s="2" t="s">
        <v>447</v>
      </c>
      <c r="C2155" s="2" t="s">
        <v>1905</v>
      </c>
      <c r="D2155" s="2" t="s">
        <v>3175</v>
      </c>
      <c r="E2155" s="2" t="s">
        <v>3176</v>
      </c>
      <c r="F2155" s="3">
        <v>7000</v>
      </c>
      <c r="G2155" s="3">
        <v>25</v>
      </c>
      <c r="H2155" s="2" t="s">
        <v>3140</v>
      </c>
      <c r="I2155" s="2" t="s">
        <v>3154</v>
      </c>
      <c r="J2155" s="2" t="s">
        <v>3161</v>
      </c>
      <c r="K2155" s="2" t="s">
        <v>3162</v>
      </c>
      <c r="L2155" s="2">
        <v>2012</v>
      </c>
      <c r="M2155" s="2" t="s">
        <v>3025</v>
      </c>
      <c r="N2155" s="2" t="s">
        <v>3083</v>
      </c>
      <c r="O2155" s="19" t="str">
        <f t="shared" si="70"/>
        <v>100</v>
      </c>
      <c r="P2155">
        <f t="shared" si="69"/>
        <v>1750</v>
      </c>
    </row>
    <row r="2156" spans="1:16" ht="14.5" customHeight="1" x14ac:dyDescent="0.35">
      <c r="A2156" s="2" t="s">
        <v>449</v>
      </c>
      <c r="B2156" s="2" t="s">
        <v>450</v>
      </c>
      <c r="C2156" s="2" t="s">
        <v>1906</v>
      </c>
      <c r="D2156" s="2" t="s">
        <v>3175</v>
      </c>
      <c r="E2156" s="2" t="s">
        <v>3176</v>
      </c>
      <c r="F2156" s="3">
        <v>7803</v>
      </c>
      <c r="G2156" s="3">
        <v>43</v>
      </c>
      <c r="H2156" s="2" t="s">
        <v>3139</v>
      </c>
      <c r="I2156" s="2" t="s">
        <v>3153</v>
      </c>
      <c r="J2156" s="2" t="s">
        <v>3161</v>
      </c>
      <c r="K2156" s="2" t="s">
        <v>3162</v>
      </c>
      <c r="L2156" s="2">
        <v>2012</v>
      </c>
      <c r="M2156" s="2" t="s">
        <v>3078</v>
      </c>
      <c r="N2156" s="2" t="s">
        <v>3126</v>
      </c>
      <c r="O2156" s="19" t="str">
        <f t="shared" si="70"/>
        <v>700</v>
      </c>
      <c r="P2156">
        <f t="shared" si="69"/>
        <v>3355.29</v>
      </c>
    </row>
    <row r="2157" spans="1:16" ht="14.5" customHeight="1" x14ac:dyDescent="0.35">
      <c r="A2157" s="2" t="s">
        <v>452</v>
      </c>
      <c r="B2157" s="2" t="s">
        <v>453</v>
      </c>
      <c r="C2157" s="2" t="s">
        <v>1907</v>
      </c>
      <c r="D2157" s="2" t="s">
        <v>3175</v>
      </c>
      <c r="E2157" s="2" t="s">
        <v>3176</v>
      </c>
      <c r="F2157" s="3">
        <v>4355</v>
      </c>
      <c r="G2157" s="3">
        <v>100</v>
      </c>
      <c r="H2157" s="2" t="s">
        <v>3139</v>
      </c>
      <c r="I2157" s="2" t="s">
        <v>3153</v>
      </c>
      <c r="J2157" s="2" t="s">
        <v>3161</v>
      </c>
      <c r="K2157" s="2" t="s">
        <v>3162</v>
      </c>
      <c r="L2157" s="2">
        <v>2012</v>
      </c>
      <c r="M2157" s="2" t="s">
        <v>3078</v>
      </c>
      <c r="N2157" s="2" t="s">
        <v>3126</v>
      </c>
      <c r="O2157" s="19" t="str">
        <f t="shared" si="70"/>
        <v>700</v>
      </c>
      <c r="P2157">
        <f t="shared" si="69"/>
        <v>4355</v>
      </c>
    </row>
    <row r="2158" spans="1:16" ht="14.5" customHeight="1" x14ac:dyDescent="0.35">
      <c r="A2158" s="2" t="s">
        <v>455</v>
      </c>
      <c r="B2158" s="2" t="s">
        <v>456</v>
      </c>
      <c r="C2158" s="2" t="s">
        <v>1908</v>
      </c>
      <c r="D2158" s="2" t="s">
        <v>3175</v>
      </c>
      <c r="E2158" s="2" t="s">
        <v>3176</v>
      </c>
      <c r="F2158" s="3">
        <v>5897</v>
      </c>
      <c r="G2158" s="3">
        <v>18.160197869101978</v>
      </c>
      <c r="H2158" s="2" t="s">
        <v>3139</v>
      </c>
      <c r="I2158" s="2" t="s">
        <v>3153</v>
      </c>
      <c r="J2158" s="2" t="s">
        <v>3161</v>
      </c>
      <c r="K2158" s="2" t="s">
        <v>3162</v>
      </c>
      <c r="L2158" s="2">
        <v>2012</v>
      </c>
      <c r="M2158" s="2" t="s">
        <v>3078</v>
      </c>
      <c r="N2158" s="2" t="s">
        <v>3126</v>
      </c>
      <c r="O2158" s="19" t="str">
        <f t="shared" si="70"/>
        <v>700</v>
      </c>
      <c r="P2158">
        <f t="shared" si="69"/>
        <v>1070.9068683409437</v>
      </c>
    </row>
    <row r="2159" spans="1:16" ht="14.5" customHeight="1" x14ac:dyDescent="0.35">
      <c r="A2159" s="2" t="s">
        <v>455</v>
      </c>
      <c r="B2159" s="2" t="s">
        <v>456</v>
      </c>
      <c r="C2159" s="2" t="s">
        <v>1908</v>
      </c>
      <c r="D2159" s="2" t="s">
        <v>3175</v>
      </c>
      <c r="E2159" s="2" t="s">
        <v>3176</v>
      </c>
      <c r="F2159" s="3">
        <v>5897</v>
      </c>
      <c r="G2159" s="3">
        <v>4.2427701674277021</v>
      </c>
      <c r="H2159" s="2" t="s">
        <v>3141</v>
      </c>
      <c r="I2159" s="2" t="s">
        <v>3155</v>
      </c>
      <c r="J2159" s="2" t="s">
        <v>3161</v>
      </c>
      <c r="K2159" s="2" t="s">
        <v>3162</v>
      </c>
      <c r="L2159" s="2">
        <v>2012</v>
      </c>
      <c r="M2159" s="2" t="s">
        <v>3056</v>
      </c>
      <c r="N2159" s="2" t="s">
        <v>3106</v>
      </c>
      <c r="O2159" s="19" t="str">
        <f t="shared" si="70"/>
        <v>300</v>
      </c>
      <c r="P2159">
        <f t="shared" si="69"/>
        <v>250.19615677321158</v>
      </c>
    </row>
    <row r="2160" spans="1:16" ht="14.5" customHeight="1" x14ac:dyDescent="0.35">
      <c r="A2160" s="2" t="s">
        <v>458</v>
      </c>
      <c r="B2160" s="2" t="s">
        <v>459</v>
      </c>
      <c r="C2160" s="2" t="s">
        <v>1909</v>
      </c>
      <c r="D2160" s="2" t="s">
        <v>3175</v>
      </c>
      <c r="E2160" s="2" t="s">
        <v>3176</v>
      </c>
      <c r="F2160" s="3">
        <v>9310</v>
      </c>
      <c r="G2160" s="3">
        <v>100</v>
      </c>
      <c r="H2160" s="2" t="s">
        <v>3139</v>
      </c>
      <c r="I2160" s="2" t="s">
        <v>3153</v>
      </c>
      <c r="J2160" s="2" t="s">
        <v>3161</v>
      </c>
      <c r="K2160" s="2" t="s">
        <v>3162</v>
      </c>
      <c r="L2160" s="2">
        <v>2012</v>
      </c>
      <c r="M2160" s="2" t="s">
        <v>3078</v>
      </c>
      <c r="N2160" s="2" t="s">
        <v>3126</v>
      </c>
      <c r="O2160" s="19" t="str">
        <f t="shared" si="70"/>
        <v>700</v>
      </c>
      <c r="P2160">
        <f t="shared" si="69"/>
        <v>9310</v>
      </c>
    </row>
    <row r="2161" spans="1:16" ht="14.5" customHeight="1" x14ac:dyDescent="0.35">
      <c r="A2161" s="2" t="s">
        <v>461</v>
      </c>
      <c r="B2161" s="2" t="s">
        <v>462</v>
      </c>
      <c r="C2161" s="2" t="s">
        <v>1141</v>
      </c>
      <c r="D2161" s="2" t="s">
        <v>3177</v>
      </c>
      <c r="E2161" s="2" t="s">
        <v>3178</v>
      </c>
      <c r="F2161" s="3">
        <v>15043.841445891334</v>
      </c>
      <c r="G2161" s="3">
        <v>25</v>
      </c>
      <c r="H2161" s="2" t="s">
        <v>3140</v>
      </c>
      <c r="I2161" s="2" t="s">
        <v>3154</v>
      </c>
      <c r="J2161" s="2" t="s">
        <v>3161</v>
      </c>
      <c r="K2161" s="2" t="s">
        <v>3162</v>
      </c>
      <c r="L2161" s="2">
        <v>2012</v>
      </c>
      <c r="M2161" s="2" t="s">
        <v>3031</v>
      </c>
      <c r="N2161" s="2" t="s">
        <v>3086</v>
      </c>
      <c r="O2161" s="19" t="str">
        <f t="shared" si="70"/>
        <v>100</v>
      </c>
      <c r="P2161">
        <f t="shared" si="69"/>
        <v>3760.9603614728335</v>
      </c>
    </row>
    <row r="2162" spans="1:16" ht="14.5" customHeight="1" x14ac:dyDescent="0.35">
      <c r="A2162" s="2" t="s">
        <v>464</v>
      </c>
      <c r="B2162" s="2" t="s">
        <v>465</v>
      </c>
      <c r="C2162" s="2" t="s">
        <v>1141</v>
      </c>
      <c r="D2162" s="2" t="s">
        <v>3177</v>
      </c>
      <c r="E2162" s="2" t="s">
        <v>3178</v>
      </c>
      <c r="F2162" s="3">
        <v>33242.789223170184</v>
      </c>
      <c r="G2162" s="3">
        <v>25</v>
      </c>
      <c r="H2162" s="2" t="s">
        <v>3140</v>
      </c>
      <c r="I2162" s="2" t="s">
        <v>3154</v>
      </c>
      <c r="J2162" s="2" t="s">
        <v>3161</v>
      </c>
      <c r="K2162" s="2" t="s">
        <v>3162</v>
      </c>
      <c r="L2162" s="2">
        <v>2012</v>
      </c>
      <c r="M2162" s="2" t="s">
        <v>3032</v>
      </c>
      <c r="N2162" s="2" t="s">
        <v>3087</v>
      </c>
      <c r="O2162" s="19" t="str">
        <f t="shared" si="70"/>
        <v>100</v>
      </c>
      <c r="P2162">
        <f t="shared" si="69"/>
        <v>8310.6973057925461</v>
      </c>
    </row>
    <row r="2163" spans="1:16" ht="14.5" customHeight="1" x14ac:dyDescent="0.35">
      <c r="A2163" s="2" t="s">
        <v>466</v>
      </c>
      <c r="B2163" s="2" t="s">
        <v>467</v>
      </c>
      <c r="C2163" s="2" t="s">
        <v>1141</v>
      </c>
      <c r="D2163" s="2" t="s">
        <v>3177</v>
      </c>
      <c r="E2163" s="2" t="s">
        <v>3178</v>
      </c>
      <c r="F2163" s="3">
        <v>9144.3693309384798</v>
      </c>
      <c r="G2163" s="3">
        <v>55</v>
      </c>
      <c r="H2163" s="2" t="s">
        <v>3141</v>
      </c>
      <c r="I2163" s="2" t="s">
        <v>3155</v>
      </c>
      <c r="J2163" s="2" t="s">
        <v>3161</v>
      </c>
      <c r="K2163" s="2" t="s">
        <v>3162</v>
      </c>
      <c r="L2163" s="2">
        <v>2012</v>
      </c>
      <c r="M2163" s="2" t="s">
        <v>3041</v>
      </c>
      <c r="N2163" s="2" t="s">
        <v>3095</v>
      </c>
      <c r="O2163" s="19" t="str">
        <f t="shared" si="70"/>
        <v>200</v>
      </c>
      <c r="P2163">
        <f t="shared" si="69"/>
        <v>5029.4031320161639</v>
      </c>
    </row>
    <row r="2164" spans="1:16" ht="14.5" customHeight="1" x14ac:dyDescent="0.35">
      <c r="A2164" s="2" t="s">
        <v>468</v>
      </c>
      <c r="B2164" s="2" t="s">
        <v>469</v>
      </c>
      <c r="C2164" s="2" t="s">
        <v>1996</v>
      </c>
      <c r="D2164" s="2" t="s">
        <v>3177</v>
      </c>
      <c r="E2164" s="2" t="s">
        <v>3178</v>
      </c>
      <c r="F2164" s="3">
        <v>2173</v>
      </c>
      <c r="G2164" s="3">
        <v>55</v>
      </c>
      <c r="H2164" s="2" t="s">
        <v>3142</v>
      </c>
      <c r="I2164" s="2" t="s">
        <v>3156</v>
      </c>
      <c r="J2164" s="2" t="s">
        <v>3161</v>
      </c>
      <c r="K2164" s="2" t="s">
        <v>3162</v>
      </c>
      <c r="L2164" s="2">
        <v>2012</v>
      </c>
      <c r="M2164" s="2" t="s">
        <v>3054</v>
      </c>
      <c r="N2164" s="2" t="s">
        <v>3104</v>
      </c>
      <c r="O2164" s="19" t="str">
        <f t="shared" si="70"/>
        <v>300</v>
      </c>
      <c r="P2164">
        <f t="shared" si="69"/>
        <v>1195.1500000000001</v>
      </c>
    </row>
    <row r="2165" spans="1:16" ht="14.5" customHeight="1" x14ac:dyDescent="0.35">
      <c r="A2165" s="2" t="s">
        <v>474</v>
      </c>
      <c r="B2165" s="2" t="s">
        <v>475</v>
      </c>
      <c r="C2165" s="2" t="s">
        <v>1997</v>
      </c>
      <c r="D2165" s="2" t="s">
        <v>3177</v>
      </c>
      <c r="E2165" s="2" t="s">
        <v>3178</v>
      </c>
      <c r="F2165" s="3">
        <v>2385</v>
      </c>
      <c r="G2165" s="3">
        <v>100</v>
      </c>
      <c r="H2165" s="2" t="s">
        <v>3142</v>
      </c>
      <c r="I2165" s="2" t="s">
        <v>3156</v>
      </c>
      <c r="J2165" s="2" t="s">
        <v>3161</v>
      </c>
      <c r="K2165" s="2" t="s">
        <v>3162</v>
      </c>
      <c r="L2165" s="2">
        <v>2012</v>
      </c>
      <c r="M2165" s="2" t="s">
        <v>3054</v>
      </c>
      <c r="N2165" s="2" t="s">
        <v>3104</v>
      </c>
      <c r="O2165" s="19" t="str">
        <f t="shared" si="70"/>
        <v>300</v>
      </c>
      <c r="P2165">
        <f t="shared" si="69"/>
        <v>2385</v>
      </c>
    </row>
    <row r="2166" spans="1:16" ht="14.5" customHeight="1" x14ac:dyDescent="0.35">
      <c r="A2166" s="2" t="s">
        <v>471</v>
      </c>
      <c r="B2166" s="2" t="s">
        <v>472</v>
      </c>
      <c r="C2166" s="2" t="s">
        <v>1998</v>
      </c>
      <c r="D2166" s="2" t="s">
        <v>3177</v>
      </c>
      <c r="E2166" s="2" t="s">
        <v>3178</v>
      </c>
      <c r="F2166" s="3">
        <v>131</v>
      </c>
      <c r="G2166" s="3">
        <v>55</v>
      </c>
      <c r="H2166" s="2" t="s">
        <v>3142</v>
      </c>
      <c r="I2166" s="2" t="s">
        <v>3156</v>
      </c>
      <c r="J2166" s="2" t="s">
        <v>3161</v>
      </c>
      <c r="K2166" s="2" t="s">
        <v>3162</v>
      </c>
      <c r="L2166" s="2">
        <v>2012</v>
      </c>
      <c r="M2166" s="2" t="s">
        <v>3041</v>
      </c>
      <c r="N2166" s="2" t="s">
        <v>3095</v>
      </c>
      <c r="O2166" s="19" t="str">
        <f t="shared" si="70"/>
        <v>200</v>
      </c>
      <c r="P2166">
        <f t="shared" si="69"/>
        <v>72.05</v>
      </c>
    </row>
    <row r="2167" spans="1:16" ht="14.5" customHeight="1" x14ac:dyDescent="0.35">
      <c r="A2167" s="2" t="s">
        <v>1999</v>
      </c>
      <c r="B2167" s="2" t="s">
        <v>2000</v>
      </c>
      <c r="C2167" s="2" t="s">
        <v>2001</v>
      </c>
      <c r="D2167" s="2" t="s">
        <v>3177</v>
      </c>
      <c r="E2167" s="2" t="s">
        <v>3178</v>
      </c>
      <c r="F2167" s="3">
        <v>49</v>
      </c>
      <c r="G2167" s="3">
        <v>25</v>
      </c>
      <c r="H2167" s="2" t="s">
        <v>3142</v>
      </c>
      <c r="I2167" s="2" t="s">
        <v>3156</v>
      </c>
      <c r="J2167" s="2" t="s">
        <v>3161</v>
      </c>
      <c r="K2167" s="2" t="s">
        <v>3162</v>
      </c>
      <c r="L2167" s="2">
        <v>2012</v>
      </c>
      <c r="M2167" s="2" t="s">
        <v>3055</v>
      </c>
      <c r="N2167" s="2" t="s">
        <v>3105</v>
      </c>
      <c r="O2167" s="19" t="str">
        <f t="shared" si="70"/>
        <v>300</v>
      </c>
      <c r="P2167">
        <f t="shared" si="69"/>
        <v>12.25</v>
      </c>
    </row>
    <row r="2168" spans="1:16" ht="14.5" customHeight="1" x14ac:dyDescent="0.35">
      <c r="A2168" s="2" t="s">
        <v>477</v>
      </c>
      <c r="B2168" s="2" t="s">
        <v>478</v>
      </c>
      <c r="C2168" s="2" t="s">
        <v>2002</v>
      </c>
      <c r="D2168" s="2" t="s">
        <v>3177</v>
      </c>
      <c r="E2168" s="2" t="s">
        <v>3178</v>
      </c>
      <c r="F2168" s="3">
        <v>293</v>
      </c>
      <c r="G2168" s="3">
        <v>100</v>
      </c>
      <c r="H2168" s="2" t="s">
        <v>3142</v>
      </c>
      <c r="I2168" s="2" t="s">
        <v>3156</v>
      </c>
      <c r="J2168" s="2" t="s">
        <v>3161</v>
      </c>
      <c r="K2168" s="2" t="s">
        <v>3162</v>
      </c>
      <c r="L2168" s="2">
        <v>2012</v>
      </c>
      <c r="M2168" s="2" t="s">
        <v>3054</v>
      </c>
      <c r="N2168" s="2" t="s">
        <v>3104</v>
      </c>
      <c r="O2168" s="19" t="str">
        <f t="shared" si="70"/>
        <v>300</v>
      </c>
      <c r="P2168">
        <f t="shared" si="69"/>
        <v>293</v>
      </c>
    </row>
    <row r="2169" spans="1:16" ht="14.5" customHeight="1" x14ac:dyDescent="0.35">
      <c r="A2169" s="2" t="s">
        <v>480</v>
      </c>
      <c r="B2169" s="2" t="s">
        <v>481</v>
      </c>
      <c r="C2169" s="2" t="s">
        <v>2003</v>
      </c>
      <c r="D2169" s="2" t="s">
        <v>3177</v>
      </c>
      <c r="E2169" s="2" t="s">
        <v>3178</v>
      </c>
      <c r="F2169" s="3">
        <v>98</v>
      </c>
      <c r="G2169" s="3">
        <v>55</v>
      </c>
      <c r="H2169" s="2" t="s">
        <v>3142</v>
      </c>
      <c r="I2169" s="2" t="s">
        <v>3156</v>
      </c>
      <c r="J2169" s="2" t="s">
        <v>3161</v>
      </c>
      <c r="K2169" s="2" t="s">
        <v>3162</v>
      </c>
      <c r="L2169" s="2">
        <v>2012</v>
      </c>
      <c r="M2169" s="2" t="s">
        <v>3041</v>
      </c>
      <c r="N2169" s="2" t="s">
        <v>3095</v>
      </c>
      <c r="O2169" s="19" t="str">
        <f t="shared" si="70"/>
        <v>200</v>
      </c>
      <c r="P2169">
        <f t="shared" si="69"/>
        <v>53.9</v>
      </c>
    </row>
    <row r="2170" spans="1:16" ht="14.5" customHeight="1" x14ac:dyDescent="0.35">
      <c r="A2170" s="2" t="s">
        <v>1147</v>
      </c>
      <c r="B2170" s="2" t="s">
        <v>1148</v>
      </c>
      <c r="C2170" s="2" t="s">
        <v>1435</v>
      </c>
      <c r="D2170" s="2" t="s">
        <v>3179</v>
      </c>
      <c r="E2170" s="2" t="s">
        <v>3180</v>
      </c>
      <c r="F2170" s="3">
        <v>170</v>
      </c>
      <c r="G2170" s="3">
        <v>100</v>
      </c>
      <c r="H2170" s="2" t="s">
        <v>3142</v>
      </c>
      <c r="I2170" s="2" t="s">
        <v>3156</v>
      </c>
      <c r="J2170" s="2" t="s">
        <v>3161</v>
      </c>
      <c r="K2170" s="2" t="s">
        <v>3162</v>
      </c>
      <c r="L2170" s="2">
        <v>2012</v>
      </c>
      <c r="M2170" s="2" t="s">
        <v>3054</v>
      </c>
      <c r="N2170" s="2" t="s">
        <v>3104</v>
      </c>
      <c r="O2170" s="19" t="str">
        <f t="shared" si="70"/>
        <v>300</v>
      </c>
      <c r="P2170">
        <f t="shared" si="69"/>
        <v>170</v>
      </c>
    </row>
    <row r="2171" spans="1:16" ht="14.5" customHeight="1" x14ac:dyDescent="0.35">
      <c r="A2171" s="2" t="s">
        <v>486</v>
      </c>
      <c r="B2171" s="2" t="s">
        <v>487</v>
      </c>
      <c r="C2171" s="2" t="s">
        <v>1436</v>
      </c>
      <c r="D2171" s="2" t="s">
        <v>3181</v>
      </c>
      <c r="E2171" s="2" t="s">
        <v>3182</v>
      </c>
      <c r="F2171" s="3">
        <v>161</v>
      </c>
      <c r="G2171" s="3">
        <v>100</v>
      </c>
      <c r="H2171" s="2" t="s">
        <v>3139</v>
      </c>
      <c r="I2171" s="2" t="s">
        <v>3153</v>
      </c>
      <c r="J2171" s="2" t="s">
        <v>3161</v>
      </c>
      <c r="K2171" s="2" t="s">
        <v>3162</v>
      </c>
      <c r="L2171" s="2">
        <v>2012</v>
      </c>
      <c r="M2171" s="2" t="s">
        <v>3059</v>
      </c>
      <c r="N2171" s="2" t="s">
        <v>3109</v>
      </c>
      <c r="O2171" s="19" t="str">
        <f t="shared" si="70"/>
        <v>400</v>
      </c>
      <c r="P2171">
        <f t="shared" si="69"/>
        <v>161</v>
      </c>
    </row>
    <row r="2172" spans="1:16" ht="14.5" customHeight="1" x14ac:dyDescent="0.35">
      <c r="A2172" s="2" t="s">
        <v>1151</v>
      </c>
      <c r="B2172" s="2" t="s">
        <v>1152</v>
      </c>
      <c r="C2172" s="2" t="s">
        <v>1153</v>
      </c>
      <c r="D2172" s="2" t="s">
        <v>3183</v>
      </c>
      <c r="E2172" s="2" t="s">
        <v>3184</v>
      </c>
      <c r="F2172" s="3">
        <v>69</v>
      </c>
      <c r="G2172" s="3">
        <v>100</v>
      </c>
      <c r="H2172" s="2" t="s">
        <v>3139</v>
      </c>
      <c r="I2172" s="2" t="s">
        <v>3153</v>
      </c>
      <c r="J2172" s="2" t="s">
        <v>3161</v>
      </c>
      <c r="K2172" s="2" t="s">
        <v>3162</v>
      </c>
      <c r="L2172" s="2">
        <v>2012</v>
      </c>
      <c r="M2172" s="2" t="s">
        <v>3059</v>
      </c>
      <c r="N2172" s="2" t="s">
        <v>3109</v>
      </c>
      <c r="O2172" s="19" t="str">
        <f t="shared" si="70"/>
        <v>400</v>
      </c>
      <c r="P2172">
        <f t="shared" si="69"/>
        <v>69</v>
      </c>
    </row>
    <row r="2173" spans="1:16" ht="14.5" customHeight="1" x14ac:dyDescent="0.35">
      <c r="A2173" s="2" t="s">
        <v>489</v>
      </c>
      <c r="B2173" s="2" t="s">
        <v>490</v>
      </c>
      <c r="C2173" s="2" t="s">
        <v>1154</v>
      </c>
      <c r="D2173" s="2" t="s">
        <v>3183</v>
      </c>
      <c r="E2173" s="2" t="s">
        <v>3184</v>
      </c>
      <c r="F2173" s="3">
        <v>576</v>
      </c>
      <c r="G2173" s="3">
        <v>100</v>
      </c>
      <c r="H2173" s="2" t="s">
        <v>3139</v>
      </c>
      <c r="I2173" s="2" t="s">
        <v>3153</v>
      </c>
      <c r="J2173" s="2" t="s">
        <v>3161</v>
      </c>
      <c r="K2173" s="2" t="s">
        <v>3162</v>
      </c>
      <c r="L2173" s="2">
        <v>2012</v>
      </c>
      <c r="M2173" s="2" t="s">
        <v>3059</v>
      </c>
      <c r="N2173" s="2" t="s">
        <v>3109</v>
      </c>
      <c r="O2173" s="19" t="str">
        <f t="shared" si="70"/>
        <v>400</v>
      </c>
      <c r="P2173">
        <f t="shared" si="69"/>
        <v>576</v>
      </c>
    </row>
    <row r="2174" spans="1:16" ht="14.5" customHeight="1" x14ac:dyDescent="0.35">
      <c r="A2174" s="2" t="s">
        <v>1155</v>
      </c>
      <c r="B2174" s="2" t="s">
        <v>1156</v>
      </c>
      <c r="C2174" s="2" t="s">
        <v>1157</v>
      </c>
      <c r="D2174" s="2" t="s">
        <v>3185</v>
      </c>
      <c r="E2174" s="2" t="s">
        <v>3186</v>
      </c>
      <c r="F2174" s="3">
        <v>131</v>
      </c>
      <c r="G2174" s="3">
        <v>55</v>
      </c>
      <c r="H2174" s="2" t="s">
        <v>3135</v>
      </c>
      <c r="I2174" s="2" t="s">
        <v>3149</v>
      </c>
      <c r="J2174" s="2" t="s">
        <v>3161</v>
      </c>
      <c r="K2174" s="2" t="s">
        <v>3162</v>
      </c>
      <c r="L2174" s="2">
        <v>2012</v>
      </c>
      <c r="M2174" s="2" t="s">
        <v>3054</v>
      </c>
      <c r="N2174" s="2" t="s">
        <v>3104</v>
      </c>
      <c r="O2174" s="19" t="str">
        <f t="shared" si="70"/>
        <v>300</v>
      </c>
      <c r="P2174">
        <f t="shared" si="69"/>
        <v>72.05</v>
      </c>
    </row>
    <row r="2175" spans="1:16" ht="14.5" customHeight="1" x14ac:dyDescent="0.35">
      <c r="A2175" s="2" t="s">
        <v>501</v>
      </c>
      <c r="B2175" s="2" t="s">
        <v>502</v>
      </c>
      <c r="C2175" s="2" t="s">
        <v>1159</v>
      </c>
      <c r="D2175" s="2" t="s">
        <v>3185</v>
      </c>
      <c r="E2175" s="2" t="s">
        <v>3186</v>
      </c>
      <c r="F2175" s="3">
        <v>164</v>
      </c>
      <c r="G2175" s="3">
        <v>100</v>
      </c>
      <c r="H2175" s="2" t="s">
        <v>3135</v>
      </c>
      <c r="I2175" s="2" t="s">
        <v>3149</v>
      </c>
      <c r="J2175" s="2" t="s">
        <v>3161</v>
      </c>
      <c r="K2175" s="2" t="s">
        <v>3162</v>
      </c>
      <c r="L2175" s="2">
        <v>2012</v>
      </c>
      <c r="M2175" s="2" t="s">
        <v>3054</v>
      </c>
      <c r="N2175" s="2" t="s">
        <v>3104</v>
      </c>
      <c r="O2175" s="19" t="str">
        <f t="shared" si="70"/>
        <v>300</v>
      </c>
      <c r="P2175">
        <f t="shared" ref="P2175:P2238" si="71">F2175*G2175/100</f>
        <v>164</v>
      </c>
    </row>
    <row r="2176" spans="1:16" ht="14.5" customHeight="1" x14ac:dyDescent="0.35">
      <c r="A2176" s="2" t="s">
        <v>2004</v>
      </c>
      <c r="B2176" s="2" t="s">
        <v>2005</v>
      </c>
      <c r="C2176" s="2" t="s">
        <v>2006</v>
      </c>
      <c r="D2176" s="2" t="s">
        <v>3185</v>
      </c>
      <c r="E2176" s="2" t="s">
        <v>3186</v>
      </c>
      <c r="F2176" s="3">
        <v>1066</v>
      </c>
      <c r="G2176" s="3">
        <v>55</v>
      </c>
      <c r="H2176" s="2" t="s">
        <v>3135</v>
      </c>
      <c r="I2176" s="2" t="s">
        <v>3149</v>
      </c>
      <c r="J2176" s="2" t="s">
        <v>3161</v>
      </c>
      <c r="K2176" s="2" t="s">
        <v>3162</v>
      </c>
      <c r="L2176" s="2">
        <v>2012</v>
      </c>
      <c r="M2176" s="2" t="s">
        <v>3041</v>
      </c>
      <c r="N2176" s="2" t="s">
        <v>3095</v>
      </c>
      <c r="O2176" s="19" t="str">
        <f t="shared" si="70"/>
        <v>200</v>
      </c>
      <c r="P2176">
        <f t="shared" si="71"/>
        <v>586.29999999999995</v>
      </c>
    </row>
    <row r="2177" spans="1:16" ht="14.5" customHeight="1" x14ac:dyDescent="0.35">
      <c r="A2177" s="2" t="s">
        <v>2007</v>
      </c>
      <c r="B2177" s="2" t="s">
        <v>2008</v>
      </c>
      <c r="C2177" s="2" t="s">
        <v>2009</v>
      </c>
      <c r="D2177" s="2" t="s">
        <v>3185</v>
      </c>
      <c r="E2177" s="2" t="s">
        <v>3186</v>
      </c>
      <c r="F2177" s="3">
        <v>553</v>
      </c>
      <c r="G2177" s="3">
        <v>55</v>
      </c>
      <c r="H2177" s="2" t="s">
        <v>3135</v>
      </c>
      <c r="I2177" s="2" t="s">
        <v>3149</v>
      </c>
      <c r="J2177" s="2" t="s">
        <v>3161</v>
      </c>
      <c r="K2177" s="2" t="s">
        <v>3162</v>
      </c>
      <c r="L2177" s="2">
        <v>2012</v>
      </c>
      <c r="M2177" s="2" t="s">
        <v>3041</v>
      </c>
      <c r="N2177" s="2" t="s">
        <v>3095</v>
      </c>
      <c r="O2177" s="19" t="str">
        <f t="shared" si="70"/>
        <v>200</v>
      </c>
      <c r="P2177">
        <f t="shared" si="71"/>
        <v>304.14999999999998</v>
      </c>
    </row>
    <row r="2178" spans="1:16" ht="14.5" customHeight="1" x14ac:dyDescent="0.35">
      <c r="A2178" s="2" t="s">
        <v>510</v>
      </c>
      <c r="B2178" s="2" t="s">
        <v>511</v>
      </c>
      <c r="C2178" s="2" t="s">
        <v>2010</v>
      </c>
      <c r="D2178" s="2" t="s">
        <v>3185</v>
      </c>
      <c r="E2178" s="2" t="s">
        <v>3186</v>
      </c>
      <c r="F2178" s="3">
        <v>266</v>
      </c>
      <c r="G2178" s="3">
        <v>55</v>
      </c>
      <c r="H2178" s="2" t="s">
        <v>3135</v>
      </c>
      <c r="I2178" s="2" t="s">
        <v>3149</v>
      </c>
      <c r="J2178" s="2" t="s">
        <v>3161</v>
      </c>
      <c r="K2178" s="2" t="s">
        <v>3162</v>
      </c>
      <c r="L2178" s="2">
        <v>2012</v>
      </c>
      <c r="M2178" s="2" t="s">
        <v>3041</v>
      </c>
      <c r="N2178" s="2" t="s">
        <v>3095</v>
      </c>
      <c r="O2178" s="19" t="str">
        <f t="shared" si="70"/>
        <v>200</v>
      </c>
      <c r="P2178">
        <f t="shared" si="71"/>
        <v>146.30000000000001</v>
      </c>
    </row>
    <row r="2179" spans="1:16" ht="14.5" customHeight="1" x14ac:dyDescent="0.35">
      <c r="A2179" s="2" t="s">
        <v>522</v>
      </c>
      <c r="B2179" s="2" t="s">
        <v>523</v>
      </c>
      <c r="C2179" s="2" t="s">
        <v>2011</v>
      </c>
      <c r="D2179" s="2" t="s">
        <v>3185</v>
      </c>
      <c r="E2179" s="2" t="s">
        <v>3186</v>
      </c>
      <c r="F2179" s="3">
        <v>1</v>
      </c>
      <c r="G2179" s="3">
        <v>55</v>
      </c>
      <c r="H2179" s="2" t="s">
        <v>3135</v>
      </c>
      <c r="I2179" s="2" t="s">
        <v>3149</v>
      </c>
      <c r="J2179" s="2" t="s">
        <v>3161</v>
      </c>
      <c r="K2179" s="2" t="s">
        <v>3162</v>
      </c>
      <c r="L2179" s="2">
        <v>2012</v>
      </c>
      <c r="M2179" s="2" t="s">
        <v>3041</v>
      </c>
      <c r="N2179" s="2" t="s">
        <v>3095</v>
      </c>
      <c r="O2179" s="19" t="str">
        <f t="shared" ref="O2179:O2242" si="72">LEFT(N2179,1) &amp; "00"</f>
        <v>200</v>
      </c>
      <c r="P2179">
        <f t="shared" si="71"/>
        <v>0.55000000000000004</v>
      </c>
    </row>
    <row r="2180" spans="1:16" ht="14.5" customHeight="1" x14ac:dyDescent="0.35">
      <c r="A2180" s="2" t="s">
        <v>510</v>
      </c>
      <c r="B2180" s="2" t="s">
        <v>511</v>
      </c>
      <c r="C2180" s="2" t="s">
        <v>2012</v>
      </c>
      <c r="D2180" s="2" t="s">
        <v>3185</v>
      </c>
      <c r="E2180" s="2" t="s">
        <v>3186</v>
      </c>
      <c r="F2180" s="3">
        <v>65</v>
      </c>
      <c r="G2180" s="3">
        <v>55</v>
      </c>
      <c r="H2180" s="2" t="s">
        <v>3135</v>
      </c>
      <c r="I2180" s="2" t="s">
        <v>3149</v>
      </c>
      <c r="J2180" s="2" t="s">
        <v>3161</v>
      </c>
      <c r="K2180" s="2" t="s">
        <v>3162</v>
      </c>
      <c r="L2180" s="2">
        <v>2012</v>
      </c>
      <c r="M2180" s="2" t="s">
        <v>3041</v>
      </c>
      <c r="N2180" s="2" t="s">
        <v>3095</v>
      </c>
      <c r="O2180" s="19" t="str">
        <f t="shared" si="72"/>
        <v>200</v>
      </c>
      <c r="P2180">
        <f t="shared" si="71"/>
        <v>35.75</v>
      </c>
    </row>
    <row r="2181" spans="1:16" ht="14.5" customHeight="1" x14ac:dyDescent="0.35">
      <c r="A2181" s="2" t="s">
        <v>2013</v>
      </c>
      <c r="B2181" s="2" t="s">
        <v>2014</v>
      </c>
      <c r="C2181" s="2" t="s">
        <v>2015</v>
      </c>
      <c r="D2181" s="2" t="s">
        <v>3185</v>
      </c>
      <c r="E2181" s="2" t="s">
        <v>3186</v>
      </c>
      <c r="F2181" s="3">
        <v>4</v>
      </c>
      <c r="G2181" s="3">
        <v>55</v>
      </c>
      <c r="H2181" s="2" t="s">
        <v>3135</v>
      </c>
      <c r="I2181" s="2" t="s">
        <v>3149</v>
      </c>
      <c r="J2181" s="2" t="s">
        <v>3161</v>
      </c>
      <c r="K2181" s="2" t="s">
        <v>3162</v>
      </c>
      <c r="L2181" s="2">
        <v>2012</v>
      </c>
      <c r="M2181" s="2" t="s">
        <v>3041</v>
      </c>
      <c r="N2181" s="2" t="s">
        <v>3095</v>
      </c>
      <c r="O2181" s="19" t="str">
        <f t="shared" si="72"/>
        <v>200</v>
      </c>
      <c r="P2181">
        <f t="shared" si="71"/>
        <v>2.2000000000000002</v>
      </c>
    </row>
    <row r="2182" spans="1:16" ht="14.5" customHeight="1" x14ac:dyDescent="0.35">
      <c r="A2182" s="2" t="s">
        <v>2016</v>
      </c>
      <c r="B2182" s="2" t="s">
        <v>2017</v>
      </c>
      <c r="C2182" s="2" t="s">
        <v>2018</v>
      </c>
      <c r="D2182" s="2" t="s">
        <v>3185</v>
      </c>
      <c r="E2182" s="2" t="s">
        <v>3186</v>
      </c>
      <c r="F2182" s="3">
        <v>1455</v>
      </c>
      <c r="G2182" s="3">
        <v>55</v>
      </c>
      <c r="H2182" s="2" t="s">
        <v>3135</v>
      </c>
      <c r="I2182" s="2" t="s">
        <v>3149</v>
      </c>
      <c r="J2182" s="2" t="s">
        <v>3161</v>
      </c>
      <c r="K2182" s="2" t="s">
        <v>3162</v>
      </c>
      <c r="L2182" s="2">
        <v>2012</v>
      </c>
      <c r="M2182" s="2" t="s">
        <v>3041</v>
      </c>
      <c r="N2182" s="2" t="s">
        <v>3095</v>
      </c>
      <c r="O2182" s="19" t="str">
        <f t="shared" si="72"/>
        <v>200</v>
      </c>
      <c r="P2182">
        <f t="shared" si="71"/>
        <v>800.25</v>
      </c>
    </row>
    <row r="2183" spans="1:16" ht="14.5" customHeight="1" x14ac:dyDescent="0.35">
      <c r="A2183" s="2" t="s">
        <v>2019</v>
      </c>
      <c r="B2183" s="2" t="s">
        <v>2020</v>
      </c>
      <c r="C2183" s="2" t="s">
        <v>2021</v>
      </c>
      <c r="D2183" s="2" t="s">
        <v>3185</v>
      </c>
      <c r="E2183" s="2" t="s">
        <v>3186</v>
      </c>
      <c r="F2183" s="3">
        <v>439</v>
      </c>
      <c r="G2183" s="3">
        <v>55</v>
      </c>
      <c r="H2183" s="2" t="s">
        <v>3135</v>
      </c>
      <c r="I2183" s="2" t="s">
        <v>3149</v>
      </c>
      <c r="J2183" s="2" t="s">
        <v>3161</v>
      </c>
      <c r="K2183" s="2" t="s">
        <v>3162</v>
      </c>
      <c r="L2183" s="2">
        <v>2012</v>
      </c>
      <c r="M2183" s="2" t="s">
        <v>3041</v>
      </c>
      <c r="N2183" s="2" t="s">
        <v>3095</v>
      </c>
      <c r="O2183" s="19" t="str">
        <f t="shared" si="72"/>
        <v>200</v>
      </c>
      <c r="P2183">
        <f t="shared" si="71"/>
        <v>241.45</v>
      </c>
    </row>
    <row r="2184" spans="1:16" ht="14.5" customHeight="1" x14ac:dyDescent="0.35">
      <c r="A2184" s="2" t="s">
        <v>2022</v>
      </c>
      <c r="B2184" s="2" t="s">
        <v>2023</v>
      </c>
      <c r="C2184" s="2" t="s">
        <v>2024</v>
      </c>
      <c r="D2184" s="2" t="s">
        <v>3185</v>
      </c>
      <c r="E2184" s="2" t="s">
        <v>3186</v>
      </c>
      <c r="F2184" s="3">
        <v>3828</v>
      </c>
      <c r="G2184" s="3">
        <v>100</v>
      </c>
      <c r="H2184" s="2" t="s">
        <v>3141</v>
      </c>
      <c r="I2184" s="2" t="s">
        <v>3155</v>
      </c>
      <c r="J2184" s="2" t="s">
        <v>3161</v>
      </c>
      <c r="K2184" s="2" t="s">
        <v>3162</v>
      </c>
      <c r="L2184" s="2">
        <v>2012</v>
      </c>
      <c r="M2184" s="2" t="s">
        <v>3067</v>
      </c>
      <c r="N2184" s="2" t="s">
        <v>3117</v>
      </c>
      <c r="O2184" s="19" t="str">
        <f t="shared" si="72"/>
        <v>500</v>
      </c>
      <c r="P2184">
        <f t="shared" si="71"/>
        <v>3828</v>
      </c>
    </row>
    <row r="2185" spans="1:16" ht="14.5" customHeight="1" x14ac:dyDescent="0.35">
      <c r="A2185" s="2" t="s">
        <v>2025</v>
      </c>
      <c r="B2185" s="2" t="s">
        <v>2026</v>
      </c>
      <c r="C2185" s="2" t="s">
        <v>2027</v>
      </c>
      <c r="D2185" s="2" t="s">
        <v>3185</v>
      </c>
      <c r="E2185" s="2" t="s">
        <v>3186</v>
      </c>
      <c r="F2185" s="3">
        <v>2806</v>
      </c>
      <c r="G2185" s="3">
        <v>55</v>
      </c>
      <c r="H2185" s="2" t="s">
        <v>3135</v>
      </c>
      <c r="I2185" s="2" t="s">
        <v>3149</v>
      </c>
      <c r="J2185" s="2" t="s">
        <v>3161</v>
      </c>
      <c r="K2185" s="2" t="s">
        <v>3162</v>
      </c>
      <c r="L2185" s="2">
        <v>2012</v>
      </c>
      <c r="M2185" s="2" t="s">
        <v>3041</v>
      </c>
      <c r="N2185" s="2" t="s">
        <v>3095</v>
      </c>
      <c r="O2185" s="19" t="str">
        <f t="shared" si="72"/>
        <v>200</v>
      </c>
      <c r="P2185">
        <f t="shared" si="71"/>
        <v>1543.3</v>
      </c>
    </row>
    <row r="2186" spans="1:16" ht="14.5" customHeight="1" x14ac:dyDescent="0.35">
      <c r="A2186" s="2" t="s">
        <v>2025</v>
      </c>
      <c r="B2186" s="2" t="s">
        <v>2026</v>
      </c>
      <c r="C2186" s="2" t="s">
        <v>2028</v>
      </c>
      <c r="D2186" s="2" t="s">
        <v>3185</v>
      </c>
      <c r="E2186" s="2" t="s">
        <v>3186</v>
      </c>
      <c r="F2186" s="3">
        <v>1269</v>
      </c>
      <c r="G2186" s="3">
        <v>55</v>
      </c>
      <c r="H2186" s="2" t="s">
        <v>3135</v>
      </c>
      <c r="I2186" s="2" t="s">
        <v>3149</v>
      </c>
      <c r="J2186" s="2" t="s">
        <v>3161</v>
      </c>
      <c r="K2186" s="2" t="s">
        <v>3162</v>
      </c>
      <c r="L2186" s="2">
        <v>2012</v>
      </c>
      <c r="M2186" s="2" t="s">
        <v>3041</v>
      </c>
      <c r="N2186" s="2" t="s">
        <v>3095</v>
      </c>
      <c r="O2186" s="19" t="str">
        <f t="shared" si="72"/>
        <v>200</v>
      </c>
      <c r="P2186">
        <f t="shared" si="71"/>
        <v>697.95</v>
      </c>
    </row>
    <row r="2187" spans="1:16" ht="14.5" customHeight="1" x14ac:dyDescent="0.35">
      <c r="A2187" s="2" t="s">
        <v>504</v>
      </c>
      <c r="B2187" s="2" t="s">
        <v>505</v>
      </c>
      <c r="C2187" s="2" t="s">
        <v>1438</v>
      </c>
      <c r="D2187" s="2" t="s">
        <v>3185</v>
      </c>
      <c r="E2187" s="2" t="s">
        <v>3186</v>
      </c>
      <c r="F2187" s="3">
        <v>9919</v>
      </c>
      <c r="G2187" s="3">
        <v>55</v>
      </c>
      <c r="H2187" s="2" t="s">
        <v>3135</v>
      </c>
      <c r="I2187" s="2" t="s">
        <v>3149</v>
      </c>
      <c r="J2187" s="2" t="s">
        <v>3161</v>
      </c>
      <c r="K2187" s="2" t="s">
        <v>3162</v>
      </c>
      <c r="L2187" s="2">
        <v>2012</v>
      </c>
      <c r="M2187" s="2" t="s">
        <v>3041</v>
      </c>
      <c r="N2187" s="2" t="s">
        <v>3095</v>
      </c>
      <c r="O2187" s="19" t="str">
        <f t="shared" si="72"/>
        <v>200</v>
      </c>
      <c r="P2187">
        <f t="shared" si="71"/>
        <v>5455.45</v>
      </c>
    </row>
    <row r="2188" spans="1:16" ht="14.5" customHeight="1" x14ac:dyDescent="0.35">
      <c r="A2188" s="2" t="s">
        <v>507</v>
      </c>
      <c r="B2188" s="2" t="s">
        <v>508</v>
      </c>
      <c r="C2188" s="2" t="s">
        <v>1439</v>
      </c>
      <c r="D2188" s="2" t="s">
        <v>3185</v>
      </c>
      <c r="E2188" s="2" t="s">
        <v>3186</v>
      </c>
      <c r="F2188" s="3">
        <v>2790</v>
      </c>
      <c r="G2188" s="3">
        <v>55</v>
      </c>
      <c r="H2188" s="2" t="s">
        <v>3135</v>
      </c>
      <c r="I2188" s="2" t="s">
        <v>3149</v>
      </c>
      <c r="J2188" s="2" t="s">
        <v>3161</v>
      </c>
      <c r="K2188" s="2" t="s">
        <v>3162</v>
      </c>
      <c r="L2188" s="2">
        <v>2012</v>
      </c>
      <c r="M2188" s="2" t="s">
        <v>3041</v>
      </c>
      <c r="N2188" s="2" t="s">
        <v>3095</v>
      </c>
      <c r="O2188" s="19" t="str">
        <f t="shared" si="72"/>
        <v>200</v>
      </c>
      <c r="P2188">
        <f t="shared" si="71"/>
        <v>1534.5</v>
      </c>
    </row>
    <row r="2189" spans="1:16" ht="14.5" customHeight="1" x14ac:dyDescent="0.35">
      <c r="A2189" s="2" t="s">
        <v>1165</v>
      </c>
      <c r="B2189" s="2" t="s">
        <v>1166</v>
      </c>
      <c r="C2189" s="2" t="s">
        <v>2029</v>
      </c>
      <c r="D2189" s="2" t="s">
        <v>3185</v>
      </c>
      <c r="E2189" s="2" t="s">
        <v>3186</v>
      </c>
      <c r="F2189" s="3">
        <v>142</v>
      </c>
      <c r="G2189" s="3">
        <v>55</v>
      </c>
      <c r="H2189" s="2" t="s">
        <v>3135</v>
      </c>
      <c r="I2189" s="2" t="s">
        <v>3149</v>
      </c>
      <c r="J2189" s="2" t="s">
        <v>3161</v>
      </c>
      <c r="K2189" s="2" t="s">
        <v>3162</v>
      </c>
      <c r="L2189" s="2">
        <v>2012</v>
      </c>
      <c r="M2189" s="2" t="s">
        <v>3041</v>
      </c>
      <c r="N2189" s="2" t="s">
        <v>3095</v>
      </c>
      <c r="O2189" s="19" t="str">
        <f t="shared" si="72"/>
        <v>200</v>
      </c>
      <c r="P2189">
        <f t="shared" si="71"/>
        <v>78.099999999999994</v>
      </c>
    </row>
    <row r="2190" spans="1:16" ht="14.5" customHeight="1" x14ac:dyDescent="0.35">
      <c r="A2190" s="2" t="s">
        <v>1162</v>
      </c>
      <c r="B2190" s="2" t="s">
        <v>1163</v>
      </c>
      <c r="C2190" s="2" t="s">
        <v>1440</v>
      </c>
      <c r="D2190" s="2" t="s">
        <v>3185</v>
      </c>
      <c r="E2190" s="2" t="s">
        <v>3186</v>
      </c>
      <c r="F2190" s="3">
        <v>4547</v>
      </c>
      <c r="G2190" s="3">
        <v>55</v>
      </c>
      <c r="H2190" s="2" t="s">
        <v>3135</v>
      </c>
      <c r="I2190" s="2" t="s">
        <v>3149</v>
      </c>
      <c r="J2190" s="2" t="s">
        <v>3161</v>
      </c>
      <c r="K2190" s="2" t="s">
        <v>3162</v>
      </c>
      <c r="L2190" s="2">
        <v>2012</v>
      </c>
      <c r="M2190" s="2" t="s">
        <v>3041</v>
      </c>
      <c r="N2190" s="2" t="s">
        <v>3095</v>
      </c>
      <c r="O2190" s="19" t="str">
        <f t="shared" si="72"/>
        <v>200</v>
      </c>
      <c r="P2190">
        <f t="shared" si="71"/>
        <v>2500.85</v>
      </c>
    </row>
    <row r="2191" spans="1:16" ht="14.5" customHeight="1" x14ac:dyDescent="0.35">
      <c r="A2191" s="2" t="s">
        <v>1442</v>
      </c>
      <c r="B2191" s="2" t="s">
        <v>1443</v>
      </c>
      <c r="C2191" s="2" t="s">
        <v>1444</v>
      </c>
      <c r="D2191" s="2" t="s">
        <v>3185</v>
      </c>
      <c r="E2191" s="2" t="s">
        <v>3186</v>
      </c>
      <c r="F2191" s="3">
        <v>145</v>
      </c>
      <c r="G2191" s="3">
        <v>55</v>
      </c>
      <c r="H2191" s="2" t="s">
        <v>3135</v>
      </c>
      <c r="I2191" s="2" t="s">
        <v>3149</v>
      </c>
      <c r="J2191" s="2" t="s">
        <v>3161</v>
      </c>
      <c r="K2191" s="2" t="s">
        <v>3162</v>
      </c>
      <c r="L2191" s="2">
        <v>2012</v>
      </c>
      <c r="M2191" s="2" t="s">
        <v>3041</v>
      </c>
      <c r="N2191" s="2" t="s">
        <v>3095</v>
      </c>
      <c r="O2191" s="19" t="str">
        <f t="shared" si="72"/>
        <v>200</v>
      </c>
      <c r="P2191">
        <f t="shared" si="71"/>
        <v>79.75</v>
      </c>
    </row>
    <row r="2192" spans="1:16" ht="14.5" customHeight="1" x14ac:dyDescent="0.35">
      <c r="A2192" s="2" t="s">
        <v>2013</v>
      </c>
      <c r="B2192" s="2" t="s">
        <v>2014</v>
      </c>
      <c r="C2192" s="2" t="s">
        <v>2030</v>
      </c>
      <c r="D2192" s="2" t="s">
        <v>3185</v>
      </c>
      <c r="E2192" s="2" t="s">
        <v>3186</v>
      </c>
      <c r="F2192" s="3">
        <v>10</v>
      </c>
      <c r="G2192" s="3">
        <v>55</v>
      </c>
      <c r="H2192" s="2" t="s">
        <v>3135</v>
      </c>
      <c r="I2192" s="2" t="s">
        <v>3149</v>
      </c>
      <c r="J2192" s="2" t="s">
        <v>3161</v>
      </c>
      <c r="K2192" s="2" t="s">
        <v>3162</v>
      </c>
      <c r="L2192" s="2">
        <v>2012</v>
      </c>
      <c r="M2192" s="2" t="s">
        <v>3041</v>
      </c>
      <c r="N2192" s="2" t="s">
        <v>3095</v>
      </c>
      <c r="O2192" s="19" t="str">
        <f t="shared" si="72"/>
        <v>200</v>
      </c>
      <c r="P2192">
        <f t="shared" si="71"/>
        <v>5.5</v>
      </c>
    </row>
    <row r="2193" spans="1:16" ht="14.5" customHeight="1" x14ac:dyDescent="0.35">
      <c r="A2193" s="2" t="s">
        <v>2013</v>
      </c>
      <c r="B2193" s="2" t="s">
        <v>2014</v>
      </c>
      <c r="C2193" s="2" t="s">
        <v>2030</v>
      </c>
      <c r="D2193" s="2" t="s">
        <v>3185</v>
      </c>
      <c r="E2193" s="2" t="s">
        <v>3186</v>
      </c>
      <c r="F2193" s="3">
        <v>13</v>
      </c>
      <c r="G2193" s="3">
        <v>55</v>
      </c>
      <c r="H2193" s="2" t="s">
        <v>3135</v>
      </c>
      <c r="I2193" s="2" t="s">
        <v>3149</v>
      </c>
      <c r="J2193" s="2" t="s">
        <v>3161</v>
      </c>
      <c r="K2193" s="2" t="s">
        <v>3162</v>
      </c>
      <c r="L2193" s="2">
        <v>2012</v>
      </c>
      <c r="M2193" s="2" t="s">
        <v>3041</v>
      </c>
      <c r="N2193" s="2" t="s">
        <v>3095</v>
      </c>
      <c r="O2193" s="19" t="str">
        <f t="shared" si="72"/>
        <v>200</v>
      </c>
      <c r="P2193">
        <f t="shared" si="71"/>
        <v>7.15</v>
      </c>
    </row>
    <row r="2194" spans="1:16" ht="14.5" customHeight="1" x14ac:dyDescent="0.35">
      <c r="A2194" s="2" t="s">
        <v>1168</v>
      </c>
      <c r="B2194" s="2" t="s">
        <v>1169</v>
      </c>
      <c r="C2194" s="2" t="s">
        <v>1445</v>
      </c>
      <c r="D2194" s="2" t="s">
        <v>3185</v>
      </c>
      <c r="E2194" s="2" t="s">
        <v>3186</v>
      </c>
      <c r="F2194" s="3">
        <v>208</v>
      </c>
      <c r="G2194" s="3">
        <v>55</v>
      </c>
      <c r="H2194" s="2" t="s">
        <v>3135</v>
      </c>
      <c r="I2194" s="2" t="s">
        <v>3149</v>
      </c>
      <c r="J2194" s="2" t="s">
        <v>3161</v>
      </c>
      <c r="K2194" s="2" t="s">
        <v>3162</v>
      </c>
      <c r="L2194" s="2">
        <v>2012</v>
      </c>
      <c r="M2194" s="2" t="s">
        <v>3041</v>
      </c>
      <c r="N2194" s="2" t="s">
        <v>3095</v>
      </c>
      <c r="O2194" s="19" t="str">
        <f t="shared" si="72"/>
        <v>200</v>
      </c>
      <c r="P2194">
        <f t="shared" si="71"/>
        <v>114.4</v>
      </c>
    </row>
    <row r="2195" spans="1:16" ht="14.5" customHeight="1" x14ac:dyDescent="0.35">
      <c r="A2195" s="2" t="s">
        <v>1171</v>
      </c>
      <c r="B2195" s="2" t="s">
        <v>1172</v>
      </c>
      <c r="C2195" s="2" t="s">
        <v>1446</v>
      </c>
      <c r="D2195" s="2" t="s">
        <v>3185</v>
      </c>
      <c r="E2195" s="2" t="s">
        <v>3186</v>
      </c>
      <c r="F2195" s="3">
        <v>832</v>
      </c>
      <c r="G2195" s="3">
        <v>55</v>
      </c>
      <c r="H2195" s="2" t="s">
        <v>3135</v>
      </c>
      <c r="I2195" s="2" t="s">
        <v>3149</v>
      </c>
      <c r="J2195" s="2" t="s">
        <v>3161</v>
      </c>
      <c r="K2195" s="2" t="s">
        <v>3162</v>
      </c>
      <c r="L2195" s="2">
        <v>2012</v>
      </c>
      <c r="M2195" s="2" t="s">
        <v>3041</v>
      </c>
      <c r="N2195" s="2" t="s">
        <v>3095</v>
      </c>
      <c r="O2195" s="19" t="str">
        <f t="shared" si="72"/>
        <v>200</v>
      </c>
      <c r="P2195">
        <f t="shared" si="71"/>
        <v>457.6</v>
      </c>
    </row>
    <row r="2196" spans="1:16" ht="14.5" customHeight="1" x14ac:dyDescent="0.35">
      <c r="A2196" s="2" t="s">
        <v>1174</v>
      </c>
      <c r="B2196" s="2" t="s">
        <v>1175</v>
      </c>
      <c r="C2196" s="2" t="s">
        <v>1447</v>
      </c>
      <c r="D2196" s="2" t="s">
        <v>3185</v>
      </c>
      <c r="E2196" s="2" t="s">
        <v>3186</v>
      </c>
      <c r="F2196" s="3">
        <v>101</v>
      </c>
      <c r="G2196" s="3">
        <v>55</v>
      </c>
      <c r="H2196" s="2" t="s">
        <v>3135</v>
      </c>
      <c r="I2196" s="2" t="s">
        <v>3149</v>
      </c>
      <c r="J2196" s="2" t="s">
        <v>3161</v>
      </c>
      <c r="K2196" s="2" t="s">
        <v>3162</v>
      </c>
      <c r="L2196" s="2">
        <v>2012</v>
      </c>
      <c r="M2196" s="2" t="s">
        <v>3041</v>
      </c>
      <c r="N2196" s="2" t="s">
        <v>3095</v>
      </c>
      <c r="O2196" s="19" t="str">
        <f t="shared" si="72"/>
        <v>200</v>
      </c>
      <c r="P2196">
        <f t="shared" si="71"/>
        <v>55.55</v>
      </c>
    </row>
    <row r="2197" spans="1:16" ht="14.5" customHeight="1" x14ac:dyDescent="0.35">
      <c r="A2197" s="2" t="s">
        <v>1180</v>
      </c>
      <c r="B2197" s="2" t="s">
        <v>1181</v>
      </c>
      <c r="C2197" s="2" t="s">
        <v>1448</v>
      </c>
      <c r="D2197" s="2" t="s">
        <v>3185</v>
      </c>
      <c r="E2197" s="2" t="s">
        <v>3186</v>
      </c>
      <c r="F2197" s="3">
        <v>4287</v>
      </c>
      <c r="G2197" s="3">
        <v>55</v>
      </c>
      <c r="H2197" s="2" t="s">
        <v>3135</v>
      </c>
      <c r="I2197" s="2" t="s">
        <v>3149</v>
      </c>
      <c r="J2197" s="2" t="s">
        <v>3161</v>
      </c>
      <c r="K2197" s="2" t="s">
        <v>3162</v>
      </c>
      <c r="L2197" s="2">
        <v>2012</v>
      </c>
      <c r="M2197" s="2" t="s">
        <v>3041</v>
      </c>
      <c r="N2197" s="2" t="s">
        <v>3095</v>
      </c>
      <c r="O2197" s="19" t="str">
        <f t="shared" si="72"/>
        <v>200</v>
      </c>
      <c r="P2197">
        <f t="shared" si="71"/>
        <v>2357.85</v>
      </c>
    </row>
    <row r="2198" spans="1:16" ht="14.5" customHeight="1" x14ac:dyDescent="0.35">
      <c r="A2198" s="2" t="s">
        <v>1183</v>
      </c>
      <c r="B2198" s="2" t="s">
        <v>1184</v>
      </c>
      <c r="C2198" s="2" t="s">
        <v>1449</v>
      </c>
      <c r="D2198" s="2" t="s">
        <v>3185</v>
      </c>
      <c r="E2198" s="2" t="s">
        <v>3186</v>
      </c>
      <c r="F2198" s="3">
        <v>990</v>
      </c>
      <c r="G2198" s="3">
        <v>55</v>
      </c>
      <c r="H2198" s="2" t="s">
        <v>3135</v>
      </c>
      <c r="I2198" s="2" t="s">
        <v>3149</v>
      </c>
      <c r="J2198" s="2" t="s">
        <v>3161</v>
      </c>
      <c r="K2198" s="2" t="s">
        <v>3162</v>
      </c>
      <c r="L2198" s="2">
        <v>2012</v>
      </c>
      <c r="M2198" s="2" t="s">
        <v>3041</v>
      </c>
      <c r="N2198" s="2" t="s">
        <v>3095</v>
      </c>
      <c r="O2198" s="19" t="str">
        <f t="shared" si="72"/>
        <v>200</v>
      </c>
      <c r="P2198">
        <f t="shared" si="71"/>
        <v>544.5</v>
      </c>
    </row>
    <row r="2199" spans="1:16" ht="14.5" customHeight="1" x14ac:dyDescent="0.35">
      <c r="A2199" s="2" t="s">
        <v>1186</v>
      </c>
      <c r="B2199" s="2" t="s">
        <v>1187</v>
      </c>
      <c r="C2199" s="2" t="s">
        <v>1188</v>
      </c>
      <c r="D2199" s="2" t="s">
        <v>3185</v>
      </c>
      <c r="E2199" s="2" t="s">
        <v>3186</v>
      </c>
      <c r="F2199" s="3">
        <v>28</v>
      </c>
      <c r="G2199" s="3">
        <v>55</v>
      </c>
      <c r="H2199" s="2" t="s">
        <v>3135</v>
      </c>
      <c r="I2199" s="2" t="s">
        <v>3149</v>
      </c>
      <c r="J2199" s="2" t="s">
        <v>3161</v>
      </c>
      <c r="K2199" s="2" t="s">
        <v>3162</v>
      </c>
      <c r="L2199" s="2">
        <v>2012</v>
      </c>
      <c r="M2199" s="2" t="s">
        <v>3041</v>
      </c>
      <c r="N2199" s="2" t="s">
        <v>3095</v>
      </c>
      <c r="O2199" s="19" t="str">
        <f t="shared" si="72"/>
        <v>200</v>
      </c>
      <c r="P2199">
        <f t="shared" si="71"/>
        <v>15.4</v>
      </c>
    </row>
    <row r="2200" spans="1:16" ht="14.5" customHeight="1" x14ac:dyDescent="0.35">
      <c r="A2200" s="2" t="s">
        <v>1189</v>
      </c>
      <c r="B2200" s="2" t="s">
        <v>1190</v>
      </c>
      <c r="C2200" s="2" t="s">
        <v>1450</v>
      </c>
      <c r="D2200" s="2" t="s">
        <v>3185</v>
      </c>
      <c r="E2200" s="2" t="s">
        <v>3186</v>
      </c>
      <c r="F2200" s="3">
        <v>1593</v>
      </c>
      <c r="G2200" s="3">
        <v>55</v>
      </c>
      <c r="H2200" s="2" t="s">
        <v>3135</v>
      </c>
      <c r="I2200" s="2" t="s">
        <v>3149</v>
      </c>
      <c r="J2200" s="2" t="s">
        <v>3161</v>
      </c>
      <c r="K2200" s="2" t="s">
        <v>3162</v>
      </c>
      <c r="L2200" s="2">
        <v>2012</v>
      </c>
      <c r="M2200" s="2" t="s">
        <v>3041</v>
      </c>
      <c r="N2200" s="2" t="s">
        <v>3095</v>
      </c>
      <c r="O2200" s="19" t="str">
        <f t="shared" si="72"/>
        <v>200</v>
      </c>
      <c r="P2200">
        <f t="shared" si="71"/>
        <v>876.15</v>
      </c>
    </row>
    <row r="2201" spans="1:16" ht="14.5" customHeight="1" x14ac:dyDescent="0.35">
      <c r="A2201" s="2" t="s">
        <v>1192</v>
      </c>
      <c r="B2201" s="2" t="s">
        <v>1193</v>
      </c>
      <c r="C2201" s="2" t="s">
        <v>1451</v>
      </c>
      <c r="D2201" s="2" t="s">
        <v>3185</v>
      </c>
      <c r="E2201" s="2" t="s">
        <v>3186</v>
      </c>
      <c r="F2201" s="3">
        <v>100</v>
      </c>
      <c r="G2201" s="3">
        <v>55</v>
      </c>
      <c r="H2201" s="2" t="s">
        <v>3135</v>
      </c>
      <c r="I2201" s="2" t="s">
        <v>3149</v>
      </c>
      <c r="J2201" s="2" t="s">
        <v>3161</v>
      </c>
      <c r="K2201" s="2" t="s">
        <v>3162</v>
      </c>
      <c r="L2201" s="2">
        <v>2012</v>
      </c>
      <c r="M2201" s="2" t="s">
        <v>3041</v>
      </c>
      <c r="N2201" s="2" t="s">
        <v>3095</v>
      </c>
      <c r="O2201" s="19" t="str">
        <f t="shared" si="72"/>
        <v>200</v>
      </c>
      <c r="P2201">
        <f t="shared" si="71"/>
        <v>55</v>
      </c>
    </row>
    <row r="2202" spans="1:16" ht="14.5" customHeight="1" x14ac:dyDescent="0.35">
      <c r="A2202" s="2" t="s">
        <v>1195</v>
      </c>
      <c r="B2202" s="2" t="s">
        <v>1196</v>
      </c>
      <c r="C2202" s="2" t="s">
        <v>1452</v>
      </c>
      <c r="D2202" s="2" t="s">
        <v>3185</v>
      </c>
      <c r="E2202" s="2" t="s">
        <v>3186</v>
      </c>
      <c r="F2202" s="3">
        <v>89</v>
      </c>
      <c r="G2202" s="3">
        <v>55</v>
      </c>
      <c r="H2202" s="2" t="s">
        <v>3135</v>
      </c>
      <c r="I2202" s="2" t="s">
        <v>3149</v>
      </c>
      <c r="J2202" s="2" t="s">
        <v>3161</v>
      </c>
      <c r="K2202" s="2" t="s">
        <v>3162</v>
      </c>
      <c r="L2202" s="2">
        <v>2012</v>
      </c>
      <c r="M2202" s="2" t="s">
        <v>3041</v>
      </c>
      <c r="N2202" s="2" t="s">
        <v>3095</v>
      </c>
      <c r="O2202" s="19" t="str">
        <f t="shared" si="72"/>
        <v>200</v>
      </c>
      <c r="P2202">
        <f t="shared" si="71"/>
        <v>48.95</v>
      </c>
    </row>
    <row r="2203" spans="1:16" ht="14.5" customHeight="1" x14ac:dyDescent="0.35">
      <c r="A2203" s="2" t="s">
        <v>1198</v>
      </c>
      <c r="B2203" s="2" t="s">
        <v>1199</v>
      </c>
      <c r="C2203" s="2" t="s">
        <v>1454</v>
      </c>
      <c r="D2203" s="2" t="s">
        <v>3185</v>
      </c>
      <c r="E2203" s="2" t="s">
        <v>3186</v>
      </c>
      <c r="F2203" s="3">
        <v>229</v>
      </c>
      <c r="G2203" s="3">
        <v>55</v>
      </c>
      <c r="H2203" s="2" t="s">
        <v>3135</v>
      </c>
      <c r="I2203" s="2" t="s">
        <v>3149</v>
      </c>
      <c r="J2203" s="2" t="s">
        <v>3161</v>
      </c>
      <c r="K2203" s="2" t="s">
        <v>3162</v>
      </c>
      <c r="L2203" s="2">
        <v>2012</v>
      </c>
      <c r="M2203" s="2" t="s">
        <v>3041</v>
      </c>
      <c r="N2203" s="2" t="s">
        <v>3095</v>
      </c>
      <c r="O2203" s="19" t="str">
        <f t="shared" si="72"/>
        <v>200</v>
      </c>
      <c r="P2203">
        <f t="shared" si="71"/>
        <v>125.95</v>
      </c>
    </row>
    <row r="2204" spans="1:16" ht="14.5" customHeight="1" x14ac:dyDescent="0.35">
      <c r="A2204" s="2" t="s">
        <v>1201</v>
      </c>
      <c r="B2204" s="2" t="s">
        <v>1202</v>
      </c>
      <c r="C2204" s="2" t="s">
        <v>1455</v>
      </c>
      <c r="D2204" s="2" t="s">
        <v>3185</v>
      </c>
      <c r="E2204" s="2" t="s">
        <v>3186</v>
      </c>
      <c r="F2204" s="3">
        <v>48</v>
      </c>
      <c r="G2204" s="3">
        <v>55</v>
      </c>
      <c r="H2204" s="2" t="s">
        <v>3135</v>
      </c>
      <c r="I2204" s="2" t="s">
        <v>3149</v>
      </c>
      <c r="J2204" s="2" t="s">
        <v>3161</v>
      </c>
      <c r="K2204" s="2" t="s">
        <v>3162</v>
      </c>
      <c r="L2204" s="2">
        <v>2012</v>
      </c>
      <c r="M2204" s="2" t="s">
        <v>3041</v>
      </c>
      <c r="N2204" s="2" t="s">
        <v>3095</v>
      </c>
      <c r="O2204" s="19" t="str">
        <f t="shared" si="72"/>
        <v>200</v>
      </c>
      <c r="P2204">
        <f t="shared" si="71"/>
        <v>26.4</v>
      </c>
    </row>
    <row r="2205" spans="1:16" ht="14.5" customHeight="1" x14ac:dyDescent="0.35">
      <c r="A2205" s="2" t="s">
        <v>2031</v>
      </c>
      <c r="B2205" s="2" t="s">
        <v>2032</v>
      </c>
      <c r="C2205" s="2" t="s">
        <v>2033</v>
      </c>
      <c r="D2205" s="2" t="s">
        <v>3187</v>
      </c>
      <c r="E2205" s="2" t="s">
        <v>3188</v>
      </c>
      <c r="F2205" s="3">
        <v>424</v>
      </c>
      <c r="G2205" s="3">
        <v>16.5</v>
      </c>
      <c r="H2205" s="2" t="s">
        <v>3134</v>
      </c>
      <c r="I2205" s="2" t="s">
        <v>3148</v>
      </c>
      <c r="J2205" s="2" t="s">
        <v>3161</v>
      </c>
      <c r="K2205" s="2" t="s">
        <v>3162</v>
      </c>
      <c r="L2205" s="2">
        <v>2012</v>
      </c>
      <c r="M2205" s="2" t="s">
        <v>3044</v>
      </c>
      <c r="N2205" s="2" t="s">
        <v>3044</v>
      </c>
      <c r="O2205" s="19" t="str">
        <f t="shared" si="72"/>
        <v>200</v>
      </c>
      <c r="P2205">
        <f t="shared" si="71"/>
        <v>69.959999999999994</v>
      </c>
    </row>
    <row r="2206" spans="1:16" ht="14.5" customHeight="1" x14ac:dyDescent="0.35">
      <c r="A2206" s="2" t="s">
        <v>2031</v>
      </c>
      <c r="B2206" s="2" t="s">
        <v>2032</v>
      </c>
      <c r="C2206" s="2" t="s">
        <v>2033</v>
      </c>
      <c r="D2206" s="2" t="s">
        <v>3187</v>
      </c>
      <c r="E2206" s="2" t="s">
        <v>3188</v>
      </c>
      <c r="F2206" s="3">
        <v>424</v>
      </c>
      <c r="G2206" s="3">
        <v>38.5</v>
      </c>
      <c r="H2206" s="2" t="s">
        <v>3135</v>
      </c>
      <c r="I2206" s="2" t="s">
        <v>3149</v>
      </c>
      <c r="J2206" s="2" t="s">
        <v>3161</v>
      </c>
      <c r="K2206" s="2" t="s">
        <v>3162</v>
      </c>
      <c r="L2206" s="2">
        <v>2012</v>
      </c>
      <c r="M2206" s="2" t="s">
        <v>3044</v>
      </c>
      <c r="N2206" s="2" t="s">
        <v>3044</v>
      </c>
      <c r="O2206" s="19" t="str">
        <f t="shared" si="72"/>
        <v>200</v>
      </c>
      <c r="P2206">
        <f t="shared" si="71"/>
        <v>163.24</v>
      </c>
    </row>
    <row r="2207" spans="1:16" ht="14.5" customHeight="1" x14ac:dyDescent="0.35">
      <c r="A2207" s="2" t="s">
        <v>564</v>
      </c>
      <c r="B2207" s="2" t="s">
        <v>565</v>
      </c>
      <c r="C2207" s="2" t="s">
        <v>1456</v>
      </c>
      <c r="D2207" s="2" t="s">
        <v>3187</v>
      </c>
      <c r="E2207" s="2" t="s">
        <v>3188</v>
      </c>
      <c r="F2207" s="3">
        <v>467</v>
      </c>
      <c r="G2207" s="3">
        <v>100</v>
      </c>
      <c r="H2207" s="2" t="s">
        <v>3133</v>
      </c>
      <c r="I2207" s="2" t="s">
        <v>3147</v>
      </c>
      <c r="J2207" s="2" t="s">
        <v>3161</v>
      </c>
      <c r="K2207" s="2" t="s">
        <v>3162</v>
      </c>
      <c r="L2207" s="2">
        <v>2012</v>
      </c>
      <c r="M2207" s="2" t="s">
        <v>3059</v>
      </c>
      <c r="N2207" s="2" t="s">
        <v>3109</v>
      </c>
      <c r="O2207" s="19" t="str">
        <f t="shared" si="72"/>
        <v>400</v>
      </c>
      <c r="P2207">
        <f t="shared" si="71"/>
        <v>467</v>
      </c>
    </row>
    <row r="2208" spans="1:16" ht="14.5" customHeight="1" x14ac:dyDescent="0.35">
      <c r="A2208" s="2" t="s">
        <v>1846</v>
      </c>
      <c r="B2208" s="2" t="s">
        <v>580</v>
      </c>
      <c r="C2208" s="2" t="s">
        <v>1847</v>
      </c>
      <c r="D2208" s="2" t="s">
        <v>3187</v>
      </c>
      <c r="E2208" s="2" t="s">
        <v>3188</v>
      </c>
      <c r="F2208" s="3">
        <v>932</v>
      </c>
      <c r="G2208" s="3">
        <v>100</v>
      </c>
      <c r="H2208" s="2" t="s">
        <v>3133</v>
      </c>
      <c r="I2208" s="2" t="s">
        <v>3147</v>
      </c>
      <c r="J2208" s="2" t="s">
        <v>3161</v>
      </c>
      <c r="K2208" s="2" t="s">
        <v>3162</v>
      </c>
      <c r="L2208" s="2">
        <v>2012</v>
      </c>
      <c r="M2208" s="2" t="s">
        <v>3078</v>
      </c>
      <c r="N2208" s="2" t="s">
        <v>3126</v>
      </c>
      <c r="O2208" s="19" t="str">
        <f t="shared" si="72"/>
        <v>700</v>
      </c>
      <c r="P2208">
        <f t="shared" si="71"/>
        <v>932</v>
      </c>
    </row>
    <row r="2209" spans="1:16" ht="14.5" customHeight="1" x14ac:dyDescent="0.35">
      <c r="A2209" s="2" t="s">
        <v>576</v>
      </c>
      <c r="B2209" s="2" t="s">
        <v>577</v>
      </c>
      <c r="C2209" s="2" t="s">
        <v>1459</v>
      </c>
      <c r="D2209" s="2" t="s">
        <v>3187</v>
      </c>
      <c r="E2209" s="2" t="s">
        <v>3188</v>
      </c>
      <c r="F2209" s="3">
        <v>503</v>
      </c>
      <c r="G2209" s="3">
        <v>100</v>
      </c>
      <c r="H2209" s="2" t="s">
        <v>3133</v>
      </c>
      <c r="I2209" s="2" t="s">
        <v>3147</v>
      </c>
      <c r="J2209" s="2" t="s">
        <v>3161</v>
      </c>
      <c r="K2209" s="2" t="s">
        <v>3162</v>
      </c>
      <c r="L2209" s="2">
        <v>2012</v>
      </c>
      <c r="M2209" s="2" t="s">
        <v>3078</v>
      </c>
      <c r="N2209" s="2" t="s">
        <v>3126</v>
      </c>
      <c r="O2209" s="19" t="str">
        <f t="shared" si="72"/>
        <v>700</v>
      </c>
      <c r="P2209">
        <f t="shared" si="71"/>
        <v>503</v>
      </c>
    </row>
    <row r="2210" spans="1:16" ht="14.5" customHeight="1" x14ac:dyDescent="0.35">
      <c r="A2210" s="2" t="s">
        <v>567</v>
      </c>
      <c r="B2210" s="2" t="s">
        <v>568</v>
      </c>
      <c r="C2210" s="2" t="s">
        <v>1460</v>
      </c>
      <c r="D2210" s="2" t="s">
        <v>3187</v>
      </c>
      <c r="E2210" s="2" t="s">
        <v>3188</v>
      </c>
      <c r="F2210" s="3">
        <v>29097</v>
      </c>
      <c r="G2210" s="3">
        <v>100</v>
      </c>
      <c r="H2210" s="2" t="s">
        <v>3141</v>
      </c>
      <c r="I2210" s="2" t="s">
        <v>3155</v>
      </c>
      <c r="J2210" s="2" t="s">
        <v>3161</v>
      </c>
      <c r="K2210" s="2" t="s">
        <v>3162</v>
      </c>
      <c r="L2210" s="2">
        <v>2012</v>
      </c>
      <c r="M2210" s="2" t="s">
        <v>3078</v>
      </c>
      <c r="N2210" s="2" t="s">
        <v>3126</v>
      </c>
      <c r="O2210" s="19" t="str">
        <f t="shared" si="72"/>
        <v>700</v>
      </c>
      <c r="P2210">
        <f t="shared" si="71"/>
        <v>29097</v>
      </c>
    </row>
    <row r="2211" spans="1:16" ht="14.5" customHeight="1" x14ac:dyDescent="0.35">
      <c r="A2211" s="2" t="s">
        <v>570</v>
      </c>
      <c r="B2211" s="2" t="s">
        <v>571</v>
      </c>
      <c r="C2211" s="2" t="s">
        <v>1461</v>
      </c>
      <c r="D2211" s="2" t="s">
        <v>3187</v>
      </c>
      <c r="E2211" s="2" t="s">
        <v>3188</v>
      </c>
      <c r="F2211" s="3">
        <v>256</v>
      </c>
      <c r="G2211" s="3">
        <v>100</v>
      </c>
      <c r="H2211" s="2" t="s">
        <v>3133</v>
      </c>
      <c r="I2211" s="2" t="s">
        <v>3147</v>
      </c>
      <c r="J2211" s="2" t="s">
        <v>3161</v>
      </c>
      <c r="K2211" s="2" t="s">
        <v>3162</v>
      </c>
      <c r="L2211" s="2">
        <v>2012</v>
      </c>
      <c r="M2211" s="2" t="s">
        <v>3078</v>
      </c>
      <c r="N2211" s="2" t="s">
        <v>3126</v>
      </c>
      <c r="O2211" s="19" t="str">
        <f t="shared" si="72"/>
        <v>700</v>
      </c>
      <c r="P2211">
        <f t="shared" si="71"/>
        <v>256</v>
      </c>
    </row>
    <row r="2212" spans="1:16" ht="14.5" customHeight="1" x14ac:dyDescent="0.35">
      <c r="A2212" s="2" t="s">
        <v>588</v>
      </c>
      <c r="B2212" s="2" t="s">
        <v>589</v>
      </c>
      <c r="C2212" s="2" t="s">
        <v>1462</v>
      </c>
      <c r="D2212" s="2" t="s">
        <v>3187</v>
      </c>
      <c r="E2212" s="2" t="s">
        <v>3188</v>
      </c>
      <c r="F2212" s="3">
        <v>40021</v>
      </c>
      <c r="G2212" s="3">
        <v>55</v>
      </c>
      <c r="H2212" s="2" t="s">
        <v>3133</v>
      </c>
      <c r="I2212" s="2" t="s">
        <v>3147</v>
      </c>
      <c r="J2212" s="2" t="s">
        <v>3161</v>
      </c>
      <c r="K2212" s="2" t="s">
        <v>3162</v>
      </c>
      <c r="L2212" s="2">
        <v>2012</v>
      </c>
      <c r="M2212" s="2" t="s">
        <v>3045</v>
      </c>
      <c r="N2212" s="2" t="s">
        <v>3098</v>
      </c>
      <c r="O2212" s="19" t="str">
        <f t="shared" si="72"/>
        <v>200</v>
      </c>
      <c r="P2212">
        <f t="shared" si="71"/>
        <v>22011.55</v>
      </c>
    </row>
    <row r="2213" spans="1:16" ht="14.5" customHeight="1" x14ac:dyDescent="0.35">
      <c r="A2213" s="2" t="s">
        <v>561</v>
      </c>
      <c r="B2213" s="2" t="s">
        <v>562</v>
      </c>
      <c r="C2213" s="2" t="s">
        <v>1463</v>
      </c>
      <c r="D2213" s="2" t="s">
        <v>3187</v>
      </c>
      <c r="E2213" s="2" t="s">
        <v>3188</v>
      </c>
      <c r="F2213" s="3">
        <v>3588</v>
      </c>
      <c r="G2213" s="3">
        <v>100</v>
      </c>
      <c r="H2213" s="2" t="s">
        <v>3141</v>
      </c>
      <c r="I2213" s="2" t="s">
        <v>3155</v>
      </c>
      <c r="J2213" s="2" t="s">
        <v>3161</v>
      </c>
      <c r="K2213" s="2" t="s">
        <v>3162</v>
      </c>
      <c r="L2213" s="2">
        <v>2012</v>
      </c>
      <c r="M2213" s="2" t="s">
        <v>3066</v>
      </c>
      <c r="N2213" s="2" t="s">
        <v>3116</v>
      </c>
      <c r="O2213" s="19" t="str">
        <f t="shared" si="72"/>
        <v>500</v>
      </c>
      <c r="P2213">
        <f t="shared" si="71"/>
        <v>3588</v>
      </c>
    </row>
    <row r="2214" spans="1:16" ht="14.5" customHeight="1" x14ac:dyDescent="0.35">
      <c r="A2214" s="2" t="s">
        <v>591</v>
      </c>
      <c r="B2214" s="2" t="s">
        <v>592</v>
      </c>
      <c r="C2214" s="2" t="s">
        <v>1464</v>
      </c>
      <c r="D2214" s="2" t="s">
        <v>3187</v>
      </c>
      <c r="E2214" s="2" t="s">
        <v>3188</v>
      </c>
      <c r="F2214" s="3">
        <v>1311</v>
      </c>
      <c r="G2214" s="3">
        <v>16.5</v>
      </c>
      <c r="H2214" s="2" t="s">
        <v>3134</v>
      </c>
      <c r="I2214" s="2" t="s">
        <v>3148</v>
      </c>
      <c r="J2214" s="2" t="s">
        <v>3161</v>
      </c>
      <c r="K2214" s="2" t="s">
        <v>3162</v>
      </c>
      <c r="L2214" s="2">
        <v>2012</v>
      </c>
      <c r="M2214" s="2" t="s">
        <v>3044</v>
      </c>
      <c r="N2214" s="2" t="s">
        <v>3044</v>
      </c>
      <c r="O2214" s="19" t="str">
        <f t="shared" si="72"/>
        <v>200</v>
      </c>
      <c r="P2214">
        <f t="shared" si="71"/>
        <v>216.315</v>
      </c>
    </row>
    <row r="2215" spans="1:16" ht="14.5" customHeight="1" x14ac:dyDescent="0.35">
      <c r="A2215" s="2" t="s">
        <v>591</v>
      </c>
      <c r="B2215" s="2" t="s">
        <v>592</v>
      </c>
      <c r="C2215" s="2" t="s">
        <v>1464</v>
      </c>
      <c r="D2215" s="2" t="s">
        <v>3187</v>
      </c>
      <c r="E2215" s="2" t="s">
        <v>3188</v>
      </c>
      <c r="F2215" s="3">
        <v>1311</v>
      </c>
      <c r="G2215" s="3">
        <v>38.5</v>
      </c>
      <c r="H2215" s="2" t="s">
        <v>3135</v>
      </c>
      <c r="I2215" s="2" t="s">
        <v>3149</v>
      </c>
      <c r="J2215" s="2" t="s">
        <v>3161</v>
      </c>
      <c r="K2215" s="2" t="s">
        <v>3162</v>
      </c>
      <c r="L2215" s="2">
        <v>2012</v>
      </c>
      <c r="M2215" s="2" t="s">
        <v>3044</v>
      </c>
      <c r="N2215" s="2" t="s">
        <v>3044</v>
      </c>
      <c r="O2215" s="19" t="str">
        <f t="shared" si="72"/>
        <v>200</v>
      </c>
      <c r="P2215">
        <f t="shared" si="71"/>
        <v>504.73500000000001</v>
      </c>
    </row>
    <row r="2216" spans="1:16" ht="14.5" customHeight="1" x14ac:dyDescent="0.35">
      <c r="A2216" s="2" t="s">
        <v>594</v>
      </c>
      <c r="B2216" s="2" t="s">
        <v>595</v>
      </c>
      <c r="C2216" s="2" t="s">
        <v>1465</v>
      </c>
      <c r="D2216" s="2" t="s">
        <v>3187</v>
      </c>
      <c r="E2216" s="2" t="s">
        <v>3188</v>
      </c>
      <c r="F2216" s="3">
        <v>3848</v>
      </c>
      <c r="G2216" s="3">
        <v>55</v>
      </c>
      <c r="H2216" s="2" t="s">
        <v>3133</v>
      </c>
      <c r="I2216" s="2" t="s">
        <v>3147</v>
      </c>
      <c r="J2216" s="2" t="s">
        <v>3161</v>
      </c>
      <c r="K2216" s="2" t="s">
        <v>3162</v>
      </c>
      <c r="L2216" s="2">
        <v>2012</v>
      </c>
      <c r="M2216" s="2" t="s">
        <v>3045</v>
      </c>
      <c r="N2216" s="2" t="s">
        <v>3098</v>
      </c>
      <c r="O2216" s="19" t="str">
        <f t="shared" si="72"/>
        <v>200</v>
      </c>
      <c r="P2216">
        <f t="shared" si="71"/>
        <v>2116.4</v>
      </c>
    </row>
    <row r="2217" spans="1:16" ht="14.5" customHeight="1" x14ac:dyDescent="0.35">
      <c r="A2217" s="2" t="s">
        <v>582</v>
      </c>
      <c r="B2217" s="2" t="s">
        <v>583</v>
      </c>
      <c r="C2217" s="2" t="s">
        <v>1466</v>
      </c>
      <c r="D2217" s="2" t="s">
        <v>3187</v>
      </c>
      <c r="E2217" s="2" t="s">
        <v>3188</v>
      </c>
      <c r="F2217" s="3">
        <v>14921</v>
      </c>
      <c r="G2217" s="3">
        <v>100</v>
      </c>
      <c r="H2217" s="2" t="s">
        <v>3134</v>
      </c>
      <c r="I2217" s="2" t="s">
        <v>3148</v>
      </c>
      <c r="J2217" s="2" t="s">
        <v>3161</v>
      </c>
      <c r="K2217" s="2" t="s">
        <v>3162</v>
      </c>
      <c r="L2217" s="2">
        <v>2012</v>
      </c>
      <c r="M2217" s="2" t="s">
        <v>3074</v>
      </c>
      <c r="N2217" s="2" t="s">
        <v>3123</v>
      </c>
      <c r="O2217" s="19" t="str">
        <f t="shared" si="72"/>
        <v>600</v>
      </c>
      <c r="P2217">
        <f t="shared" si="71"/>
        <v>14921</v>
      </c>
    </row>
    <row r="2218" spans="1:16" ht="14.5" customHeight="1" x14ac:dyDescent="0.35">
      <c r="A2218" s="2" t="s">
        <v>597</v>
      </c>
      <c r="B2218" s="2" t="s">
        <v>598</v>
      </c>
      <c r="C2218" s="2" t="s">
        <v>1848</v>
      </c>
      <c r="D2218" s="2" t="s">
        <v>3187</v>
      </c>
      <c r="E2218" s="2" t="s">
        <v>3188</v>
      </c>
      <c r="F2218" s="3">
        <v>482</v>
      </c>
      <c r="G2218" s="3">
        <v>55</v>
      </c>
      <c r="H2218" s="2" t="s">
        <v>3134</v>
      </c>
      <c r="I2218" s="2" t="s">
        <v>3148</v>
      </c>
      <c r="J2218" s="2" t="s">
        <v>3161</v>
      </c>
      <c r="K2218" s="2" t="s">
        <v>3162</v>
      </c>
      <c r="L2218" s="2">
        <v>2012</v>
      </c>
      <c r="M2218" s="2" t="s">
        <v>3041</v>
      </c>
      <c r="N2218" s="2" t="s">
        <v>3095</v>
      </c>
      <c r="O2218" s="19" t="str">
        <f t="shared" si="72"/>
        <v>200</v>
      </c>
      <c r="P2218">
        <f t="shared" si="71"/>
        <v>265.10000000000002</v>
      </c>
    </row>
    <row r="2219" spans="1:16" ht="14.5" customHeight="1" x14ac:dyDescent="0.35">
      <c r="A2219" s="2" t="s">
        <v>573</v>
      </c>
      <c r="B2219" s="2" t="s">
        <v>574</v>
      </c>
      <c r="C2219" s="2" t="s">
        <v>1469</v>
      </c>
      <c r="D2219" s="2" t="s">
        <v>3187</v>
      </c>
      <c r="E2219" s="2" t="s">
        <v>3188</v>
      </c>
      <c r="F2219" s="3">
        <v>28</v>
      </c>
      <c r="G2219" s="3">
        <v>100</v>
      </c>
      <c r="H2219" s="2" t="s">
        <v>3134</v>
      </c>
      <c r="I2219" s="2" t="s">
        <v>3148</v>
      </c>
      <c r="J2219" s="2" t="s">
        <v>3161</v>
      </c>
      <c r="K2219" s="2" t="s">
        <v>3162</v>
      </c>
      <c r="L2219" s="2">
        <v>2012</v>
      </c>
      <c r="M2219" s="2" t="s">
        <v>3077</v>
      </c>
      <c r="N2219" s="2" t="s">
        <v>3125</v>
      </c>
      <c r="O2219" s="19" t="str">
        <f t="shared" si="72"/>
        <v>700</v>
      </c>
      <c r="P2219">
        <f t="shared" si="71"/>
        <v>28</v>
      </c>
    </row>
    <row r="2220" spans="1:16" ht="14.5" customHeight="1" x14ac:dyDescent="0.35">
      <c r="A2220" s="2" t="s">
        <v>555</v>
      </c>
      <c r="B2220" s="2" t="s">
        <v>556</v>
      </c>
      <c r="C2220" s="2" t="s">
        <v>1470</v>
      </c>
      <c r="D2220" s="2" t="s">
        <v>3187</v>
      </c>
      <c r="E2220" s="2" t="s">
        <v>3188</v>
      </c>
      <c r="F2220" s="3">
        <v>4254</v>
      </c>
      <c r="G2220" s="3">
        <v>55</v>
      </c>
      <c r="H2220" s="2" t="s">
        <v>3134</v>
      </c>
      <c r="I2220" s="2" t="s">
        <v>3148</v>
      </c>
      <c r="J2220" s="2" t="s">
        <v>3161</v>
      </c>
      <c r="K2220" s="2" t="s">
        <v>3162</v>
      </c>
      <c r="L2220" s="2">
        <v>2012</v>
      </c>
      <c r="M2220" s="2" t="s">
        <v>3046</v>
      </c>
      <c r="N2220" s="2" t="s">
        <v>3099</v>
      </c>
      <c r="O2220" s="19" t="str">
        <f t="shared" si="72"/>
        <v>200</v>
      </c>
      <c r="P2220">
        <f t="shared" si="71"/>
        <v>2339.6999999999998</v>
      </c>
    </row>
    <row r="2221" spans="1:16" ht="14.5" customHeight="1" x14ac:dyDescent="0.35">
      <c r="A2221" s="2" t="s">
        <v>558</v>
      </c>
      <c r="B2221" s="2" t="s">
        <v>559</v>
      </c>
      <c r="C2221" s="2" t="s">
        <v>1471</v>
      </c>
      <c r="D2221" s="2" t="s">
        <v>3187</v>
      </c>
      <c r="E2221" s="2" t="s">
        <v>3188</v>
      </c>
      <c r="F2221" s="3">
        <v>2740</v>
      </c>
      <c r="G2221" s="3">
        <v>55</v>
      </c>
      <c r="H2221" s="2" t="s">
        <v>3134</v>
      </c>
      <c r="I2221" s="2" t="s">
        <v>3148</v>
      </c>
      <c r="J2221" s="2" t="s">
        <v>3161</v>
      </c>
      <c r="K2221" s="2" t="s">
        <v>3162</v>
      </c>
      <c r="L2221" s="2">
        <v>2012</v>
      </c>
      <c r="M2221" s="2" t="s">
        <v>3046</v>
      </c>
      <c r="N2221" s="2" t="s">
        <v>3099</v>
      </c>
      <c r="O2221" s="19" t="str">
        <f t="shared" si="72"/>
        <v>200</v>
      </c>
      <c r="P2221">
        <f t="shared" si="71"/>
        <v>1507</v>
      </c>
    </row>
    <row r="2222" spans="1:16" ht="14.5" customHeight="1" x14ac:dyDescent="0.35">
      <c r="A2222" s="2" t="s">
        <v>195</v>
      </c>
      <c r="B2222" s="2" t="s">
        <v>196</v>
      </c>
      <c r="C2222" s="2" t="s">
        <v>1228</v>
      </c>
      <c r="D2222" s="2" t="s">
        <v>3169</v>
      </c>
      <c r="E2222" s="2" t="s">
        <v>3170</v>
      </c>
      <c r="F2222" s="3">
        <v>6356</v>
      </c>
      <c r="G2222" s="3">
        <v>55</v>
      </c>
      <c r="H2222" s="2" t="s">
        <v>3139</v>
      </c>
      <c r="I2222" s="2" t="s">
        <v>3153</v>
      </c>
      <c r="J2222" s="2" t="s">
        <v>3161</v>
      </c>
      <c r="K2222" s="2" t="s">
        <v>3162</v>
      </c>
      <c r="L2222" s="2">
        <v>2012</v>
      </c>
      <c r="M2222" s="2" t="s">
        <v>3052</v>
      </c>
      <c r="N2222" s="2" t="s">
        <v>3102</v>
      </c>
      <c r="O2222" s="19" t="str">
        <f t="shared" si="72"/>
        <v>300</v>
      </c>
      <c r="P2222">
        <f t="shared" si="71"/>
        <v>3495.8</v>
      </c>
    </row>
    <row r="2223" spans="1:16" ht="14.5" customHeight="1" x14ac:dyDescent="0.35">
      <c r="A2223" s="2" t="s">
        <v>198</v>
      </c>
      <c r="B2223" s="2" t="s">
        <v>199</v>
      </c>
      <c r="C2223" s="2" t="s">
        <v>1229</v>
      </c>
      <c r="D2223" s="2" t="s">
        <v>3169</v>
      </c>
      <c r="E2223" s="2" t="s">
        <v>3170</v>
      </c>
      <c r="F2223" s="3">
        <v>1728</v>
      </c>
      <c r="G2223" s="3">
        <v>55</v>
      </c>
      <c r="H2223" s="2" t="s">
        <v>3139</v>
      </c>
      <c r="I2223" s="2" t="s">
        <v>3153</v>
      </c>
      <c r="J2223" s="2" t="s">
        <v>3161</v>
      </c>
      <c r="K2223" s="2" t="s">
        <v>3162</v>
      </c>
      <c r="L2223" s="2">
        <v>2012</v>
      </c>
      <c r="M2223" s="2" t="s">
        <v>3052</v>
      </c>
      <c r="N2223" s="2" t="s">
        <v>3102</v>
      </c>
      <c r="O2223" s="19" t="str">
        <f t="shared" si="72"/>
        <v>300</v>
      </c>
      <c r="P2223">
        <f t="shared" si="71"/>
        <v>950.4</v>
      </c>
    </row>
    <row r="2224" spans="1:16" ht="14.5" customHeight="1" x14ac:dyDescent="0.35">
      <c r="A2224" s="2" t="s">
        <v>219</v>
      </c>
      <c r="B2224" s="2" t="s">
        <v>220</v>
      </c>
      <c r="C2224" s="2" t="s">
        <v>1231</v>
      </c>
      <c r="D2224" s="2" t="s">
        <v>3169</v>
      </c>
      <c r="E2224" s="2" t="s">
        <v>3170</v>
      </c>
      <c r="F2224" s="3">
        <v>25</v>
      </c>
      <c r="G2224" s="3">
        <v>55</v>
      </c>
      <c r="H2224" s="2" t="s">
        <v>3139</v>
      </c>
      <c r="I2224" s="2" t="s">
        <v>3153</v>
      </c>
      <c r="J2224" s="2" t="s">
        <v>3161</v>
      </c>
      <c r="K2224" s="2" t="s">
        <v>3162</v>
      </c>
      <c r="L2224" s="2">
        <v>2012</v>
      </c>
      <c r="M2224" s="2" t="s">
        <v>3052</v>
      </c>
      <c r="N2224" s="2" t="s">
        <v>3102</v>
      </c>
      <c r="O2224" s="19" t="str">
        <f t="shared" si="72"/>
        <v>300</v>
      </c>
      <c r="P2224">
        <f t="shared" si="71"/>
        <v>13.75</v>
      </c>
    </row>
    <row r="2225" spans="1:16" ht="14.5" customHeight="1" x14ac:dyDescent="0.35">
      <c r="A2225" s="2" t="s">
        <v>201</v>
      </c>
      <c r="B2225" s="2" t="s">
        <v>202</v>
      </c>
      <c r="C2225" s="2" t="s">
        <v>1849</v>
      </c>
      <c r="D2225" s="2" t="s">
        <v>3169</v>
      </c>
      <c r="E2225" s="2" t="s">
        <v>3170</v>
      </c>
      <c r="F2225" s="3">
        <v>247</v>
      </c>
      <c r="G2225" s="3">
        <v>55</v>
      </c>
      <c r="H2225" s="2" t="s">
        <v>3139</v>
      </c>
      <c r="I2225" s="2" t="s">
        <v>3153</v>
      </c>
      <c r="J2225" s="2" t="s">
        <v>3161</v>
      </c>
      <c r="K2225" s="2" t="s">
        <v>3162</v>
      </c>
      <c r="L2225" s="2">
        <v>2012</v>
      </c>
      <c r="M2225" s="2" t="s">
        <v>3052</v>
      </c>
      <c r="N2225" s="2" t="s">
        <v>3102</v>
      </c>
      <c r="O2225" s="19" t="str">
        <f t="shared" si="72"/>
        <v>300</v>
      </c>
      <c r="P2225">
        <f t="shared" si="71"/>
        <v>135.85</v>
      </c>
    </row>
    <row r="2226" spans="1:16" ht="14.5" customHeight="1" x14ac:dyDescent="0.35">
      <c r="A2226" s="2" t="s">
        <v>204</v>
      </c>
      <c r="B2226" s="2" t="s">
        <v>205</v>
      </c>
      <c r="C2226" s="2" t="s">
        <v>1850</v>
      </c>
      <c r="D2226" s="2" t="s">
        <v>3169</v>
      </c>
      <c r="E2226" s="2" t="s">
        <v>3170</v>
      </c>
      <c r="F2226" s="3">
        <v>877</v>
      </c>
      <c r="G2226" s="3">
        <v>55</v>
      </c>
      <c r="H2226" s="2" t="s">
        <v>3139</v>
      </c>
      <c r="I2226" s="2" t="s">
        <v>3153</v>
      </c>
      <c r="J2226" s="2" t="s">
        <v>3161</v>
      </c>
      <c r="K2226" s="2" t="s">
        <v>3162</v>
      </c>
      <c r="L2226" s="2">
        <v>2012</v>
      </c>
      <c r="M2226" s="2" t="s">
        <v>3052</v>
      </c>
      <c r="N2226" s="2" t="s">
        <v>3102</v>
      </c>
      <c r="O2226" s="19" t="str">
        <f t="shared" si="72"/>
        <v>300</v>
      </c>
      <c r="P2226">
        <f t="shared" si="71"/>
        <v>482.35</v>
      </c>
    </row>
    <row r="2227" spans="1:16" ht="14.5" customHeight="1" x14ac:dyDescent="0.35">
      <c r="A2227" s="2" t="s">
        <v>207</v>
      </c>
      <c r="B2227" s="2" t="s">
        <v>208</v>
      </c>
      <c r="C2227" s="2" t="s">
        <v>1851</v>
      </c>
      <c r="D2227" s="2" t="s">
        <v>3169</v>
      </c>
      <c r="E2227" s="2" t="s">
        <v>3170</v>
      </c>
      <c r="F2227" s="3">
        <v>66</v>
      </c>
      <c r="G2227" s="3">
        <v>55</v>
      </c>
      <c r="H2227" s="2" t="s">
        <v>3134</v>
      </c>
      <c r="I2227" s="2" t="s">
        <v>3148</v>
      </c>
      <c r="J2227" s="2" t="s">
        <v>3161</v>
      </c>
      <c r="K2227" s="2" t="s">
        <v>3162</v>
      </c>
      <c r="L2227" s="2">
        <v>2012</v>
      </c>
      <c r="M2227" s="2" t="s">
        <v>3059</v>
      </c>
      <c r="N2227" s="2" t="s">
        <v>3109</v>
      </c>
      <c r="O2227" s="19" t="str">
        <f t="shared" si="72"/>
        <v>400</v>
      </c>
      <c r="P2227">
        <f t="shared" si="71"/>
        <v>36.299999999999997</v>
      </c>
    </row>
    <row r="2228" spans="1:16" ht="14.5" customHeight="1" x14ac:dyDescent="0.35">
      <c r="A2228" s="2" t="s">
        <v>222</v>
      </c>
      <c r="B2228" s="2" t="s">
        <v>223</v>
      </c>
      <c r="C2228" s="2" t="s">
        <v>1852</v>
      </c>
      <c r="D2228" s="2" t="s">
        <v>3169</v>
      </c>
      <c r="E2228" s="2" t="s">
        <v>3170</v>
      </c>
      <c r="F2228" s="3">
        <v>10</v>
      </c>
      <c r="G2228" s="3">
        <v>55</v>
      </c>
      <c r="H2228" s="2" t="s">
        <v>3139</v>
      </c>
      <c r="I2228" s="2" t="s">
        <v>3153</v>
      </c>
      <c r="J2228" s="2" t="s">
        <v>3161</v>
      </c>
      <c r="K2228" s="2" t="s">
        <v>3162</v>
      </c>
      <c r="L2228" s="2">
        <v>2012</v>
      </c>
      <c r="M2228" s="2" t="s">
        <v>3052</v>
      </c>
      <c r="N2228" s="2" t="s">
        <v>3102</v>
      </c>
      <c r="O2228" s="19" t="str">
        <f t="shared" si="72"/>
        <v>300</v>
      </c>
      <c r="P2228">
        <f t="shared" si="71"/>
        <v>5.5</v>
      </c>
    </row>
    <row r="2229" spans="1:16" ht="14.5" customHeight="1" x14ac:dyDescent="0.35">
      <c r="A2229" s="2" t="s">
        <v>225</v>
      </c>
      <c r="B2229" s="2" t="s">
        <v>226</v>
      </c>
      <c r="C2229" s="2" t="s">
        <v>1853</v>
      </c>
      <c r="D2229" s="2" t="s">
        <v>3169</v>
      </c>
      <c r="E2229" s="2" t="s">
        <v>3170</v>
      </c>
      <c r="F2229" s="3">
        <v>286</v>
      </c>
      <c r="G2229" s="3">
        <v>55</v>
      </c>
      <c r="H2229" s="2" t="s">
        <v>3139</v>
      </c>
      <c r="I2229" s="2" t="s">
        <v>3153</v>
      </c>
      <c r="J2229" s="2" t="s">
        <v>3161</v>
      </c>
      <c r="K2229" s="2" t="s">
        <v>3162</v>
      </c>
      <c r="L2229" s="2">
        <v>2012</v>
      </c>
      <c r="M2229" s="2" t="s">
        <v>3052</v>
      </c>
      <c r="N2229" s="2" t="s">
        <v>3102</v>
      </c>
      <c r="O2229" s="19" t="str">
        <f t="shared" si="72"/>
        <v>300</v>
      </c>
      <c r="P2229">
        <f t="shared" si="71"/>
        <v>157.30000000000001</v>
      </c>
    </row>
    <row r="2230" spans="1:16" ht="14.5" customHeight="1" x14ac:dyDescent="0.35">
      <c r="A2230" s="2" t="s">
        <v>213</v>
      </c>
      <c r="B2230" s="2" t="s">
        <v>214</v>
      </c>
      <c r="C2230" s="2" t="s">
        <v>1854</v>
      </c>
      <c r="D2230" s="2" t="s">
        <v>3169</v>
      </c>
      <c r="E2230" s="2" t="s">
        <v>3170</v>
      </c>
      <c r="F2230" s="3">
        <v>74</v>
      </c>
      <c r="G2230" s="3">
        <v>55</v>
      </c>
      <c r="H2230" s="2" t="s">
        <v>3139</v>
      </c>
      <c r="I2230" s="2" t="s">
        <v>3153</v>
      </c>
      <c r="J2230" s="2" t="s">
        <v>3161</v>
      </c>
      <c r="K2230" s="2" t="s">
        <v>3162</v>
      </c>
      <c r="L2230" s="2">
        <v>2012</v>
      </c>
      <c r="M2230" s="2" t="s">
        <v>3052</v>
      </c>
      <c r="N2230" s="2" t="s">
        <v>3102</v>
      </c>
      <c r="O2230" s="19" t="str">
        <f t="shared" si="72"/>
        <v>300</v>
      </c>
      <c r="P2230">
        <f t="shared" si="71"/>
        <v>40.700000000000003</v>
      </c>
    </row>
    <row r="2231" spans="1:16" ht="14.5" customHeight="1" x14ac:dyDescent="0.35">
      <c r="A2231" s="2" t="s">
        <v>216</v>
      </c>
      <c r="B2231" s="2" t="s">
        <v>217</v>
      </c>
      <c r="C2231" s="2" t="s">
        <v>1855</v>
      </c>
      <c r="D2231" s="2" t="s">
        <v>3169</v>
      </c>
      <c r="E2231" s="2" t="s">
        <v>3170</v>
      </c>
      <c r="F2231" s="3">
        <v>91</v>
      </c>
      <c r="G2231" s="3">
        <v>55</v>
      </c>
      <c r="H2231" s="2" t="s">
        <v>3134</v>
      </c>
      <c r="I2231" s="2" t="s">
        <v>3148</v>
      </c>
      <c r="J2231" s="2" t="s">
        <v>3161</v>
      </c>
      <c r="K2231" s="2" t="s">
        <v>3162</v>
      </c>
      <c r="L2231" s="2">
        <v>2012</v>
      </c>
      <c r="M2231" s="2" t="s">
        <v>3052</v>
      </c>
      <c r="N2231" s="2" t="s">
        <v>3102</v>
      </c>
      <c r="O2231" s="19" t="str">
        <f t="shared" si="72"/>
        <v>300</v>
      </c>
      <c r="P2231">
        <f t="shared" si="71"/>
        <v>50.05</v>
      </c>
    </row>
    <row r="2232" spans="1:16" ht="14.5" customHeight="1" x14ac:dyDescent="0.35">
      <c r="A2232" s="2" t="s">
        <v>195</v>
      </c>
      <c r="B2232" s="2" t="s">
        <v>196</v>
      </c>
      <c r="C2232" s="2" t="s">
        <v>1238</v>
      </c>
      <c r="D2232" s="2" t="s">
        <v>3169</v>
      </c>
      <c r="E2232" s="2" t="s">
        <v>3170</v>
      </c>
      <c r="F2232" s="3">
        <v>4324</v>
      </c>
      <c r="G2232" s="3">
        <v>55</v>
      </c>
      <c r="H2232" s="2" t="s">
        <v>3139</v>
      </c>
      <c r="I2232" s="2" t="s">
        <v>3153</v>
      </c>
      <c r="J2232" s="2" t="s">
        <v>3161</v>
      </c>
      <c r="K2232" s="2" t="s">
        <v>3162</v>
      </c>
      <c r="L2232" s="2">
        <v>2012</v>
      </c>
      <c r="M2232" s="2" t="s">
        <v>3052</v>
      </c>
      <c r="N2232" s="2" t="s">
        <v>3102</v>
      </c>
      <c r="O2232" s="19" t="str">
        <f t="shared" si="72"/>
        <v>300</v>
      </c>
      <c r="P2232">
        <f t="shared" si="71"/>
        <v>2378.1999999999998</v>
      </c>
    </row>
    <row r="2233" spans="1:16" ht="14.5" customHeight="1" x14ac:dyDescent="0.35">
      <c r="A2233" s="2" t="s">
        <v>198</v>
      </c>
      <c r="B2233" s="2" t="s">
        <v>199</v>
      </c>
      <c r="C2233" s="2" t="s">
        <v>1239</v>
      </c>
      <c r="D2233" s="2" t="s">
        <v>3169</v>
      </c>
      <c r="E2233" s="2" t="s">
        <v>3170</v>
      </c>
      <c r="F2233" s="3">
        <v>1617</v>
      </c>
      <c r="G2233" s="3">
        <v>55</v>
      </c>
      <c r="H2233" s="2" t="s">
        <v>3139</v>
      </c>
      <c r="I2233" s="2" t="s">
        <v>3153</v>
      </c>
      <c r="J2233" s="2" t="s">
        <v>3161</v>
      </c>
      <c r="K2233" s="2" t="s">
        <v>3162</v>
      </c>
      <c r="L2233" s="2">
        <v>2012</v>
      </c>
      <c r="M2233" s="2" t="s">
        <v>3052</v>
      </c>
      <c r="N2233" s="2" t="s">
        <v>3102</v>
      </c>
      <c r="O2233" s="19" t="str">
        <f t="shared" si="72"/>
        <v>300</v>
      </c>
      <c r="P2233">
        <f t="shared" si="71"/>
        <v>889.35</v>
      </c>
    </row>
    <row r="2234" spans="1:16" ht="14.5" customHeight="1" x14ac:dyDescent="0.35">
      <c r="A2234" s="2" t="s">
        <v>228</v>
      </c>
      <c r="B2234" s="2" t="s">
        <v>229</v>
      </c>
      <c r="C2234" s="2" t="s">
        <v>1240</v>
      </c>
      <c r="D2234" s="2" t="s">
        <v>3169</v>
      </c>
      <c r="E2234" s="2" t="s">
        <v>3170</v>
      </c>
      <c r="F2234" s="3">
        <v>3220</v>
      </c>
      <c r="G2234" s="3">
        <v>100</v>
      </c>
      <c r="H2234" s="2" t="s">
        <v>3141</v>
      </c>
      <c r="I2234" s="2" t="s">
        <v>3155</v>
      </c>
      <c r="J2234" s="2" t="s">
        <v>3161</v>
      </c>
      <c r="K2234" s="2" t="s">
        <v>3162</v>
      </c>
      <c r="L2234" s="2">
        <v>2012</v>
      </c>
      <c r="M2234" s="2" t="s">
        <v>3061</v>
      </c>
      <c r="N2234" s="2" t="s">
        <v>3111</v>
      </c>
      <c r="O2234" s="19" t="str">
        <f t="shared" si="72"/>
        <v>400</v>
      </c>
      <c r="P2234">
        <f t="shared" si="71"/>
        <v>3220</v>
      </c>
    </row>
    <row r="2235" spans="1:16" ht="14.5" customHeight="1" x14ac:dyDescent="0.35">
      <c r="A2235" s="2" t="s">
        <v>235</v>
      </c>
      <c r="B2235" s="2" t="s">
        <v>236</v>
      </c>
      <c r="C2235" s="2" t="s">
        <v>1856</v>
      </c>
      <c r="D2235" s="2" t="s">
        <v>3169</v>
      </c>
      <c r="E2235" s="2" t="s">
        <v>3170</v>
      </c>
      <c r="F2235" s="3">
        <v>890</v>
      </c>
      <c r="G2235" s="3">
        <v>100</v>
      </c>
      <c r="H2235" s="2" t="s">
        <v>3141</v>
      </c>
      <c r="I2235" s="2" t="s">
        <v>3155</v>
      </c>
      <c r="J2235" s="2" t="s">
        <v>3161</v>
      </c>
      <c r="K2235" s="2" t="s">
        <v>3162</v>
      </c>
      <c r="L2235" s="2">
        <v>2012</v>
      </c>
      <c r="M2235" s="2" t="s">
        <v>3058</v>
      </c>
      <c r="N2235" s="2" t="s">
        <v>3108</v>
      </c>
      <c r="O2235" s="19" t="str">
        <f t="shared" si="72"/>
        <v>300</v>
      </c>
      <c r="P2235">
        <f t="shared" si="71"/>
        <v>890</v>
      </c>
    </row>
    <row r="2236" spans="1:16" ht="14.5" customHeight="1" x14ac:dyDescent="0.35">
      <c r="A2236" s="2" t="s">
        <v>231</v>
      </c>
      <c r="B2236" s="2" t="s">
        <v>232</v>
      </c>
      <c r="C2236" s="2" t="s">
        <v>1857</v>
      </c>
      <c r="D2236" s="2" t="s">
        <v>3169</v>
      </c>
      <c r="E2236" s="2" t="s">
        <v>3170</v>
      </c>
      <c r="F2236" s="3">
        <v>1247</v>
      </c>
      <c r="G2236" s="3">
        <v>100</v>
      </c>
      <c r="H2236" s="2" t="s">
        <v>3141</v>
      </c>
      <c r="I2236" s="2" t="s">
        <v>3155</v>
      </c>
      <c r="J2236" s="2" t="s">
        <v>3161</v>
      </c>
      <c r="K2236" s="2" t="s">
        <v>3162</v>
      </c>
      <c r="L2236" s="2">
        <v>2012</v>
      </c>
      <c r="M2236" s="2" t="s">
        <v>3061</v>
      </c>
      <c r="N2236" s="2" t="s">
        <v>3111</v>
      </c>
      <c r="O2236" s="19" t="str">
        <f t="shared" si="72"/>
        <v>400</v>
      </c>
      <c r="P2236">
        <f t="shared" si="71"/>
        <v>1247</v>
      </c>
    </row>
    <row r="2237" spans="1:16" ht="14.5" customHeight="1" x14ac:dyDescent="0.35">
      <c r="A2237" s="2" t="s">
        <v>238</v>
      </c>
      <c r="B2237" s="2" t="s">
        <v>239</v>
      </c>
      <c r="C2237" s="2" t="s">
        <v>1858</v>
      </c>
      <c r="D2237" s="2" t="s">
        <v>3169</v>
      </c>
      <c r="E2237" s="2" t="s">
        <v>3170</v>
      </c>
      <c r="F2237" s="3">
        <v>24728</v>
      </c>
      <c r="G2237" s="3">
        <v>4.3547010284134799</v>
      </c>
      <c r="H2237" s="2" t="s">
        <v>3129</v>
      </c>
      <c r="I2237" s="2" t="s">
        <v>3143</v>
      </c>
      <c r="J2237" s="2" t="s">
        <v>3161</v>
      </c>
      <c r="K2237" s="2" t="s">
        <v>3162</v>
      </c>
      <c r="L2237" s="2">
        <v>2012</v>
      </c>
      <c r="M2237" s="2" t="s">
        <v>3059</v>
      </c>
      <c r="N2237" s="2" t="s">
        <v>3109</v>
      </c>
      <c r="O2237" s="19" t="str">
        <f t="shared" si="72"/>
        <v>400</v>
      </c>
      <c r="P2237">
        <f t="shared" si="71"/>
        <v>1076.8304703060853</v>
      </c>
    </row>
    <row r="2238" spans="1:16" ht="14.5" customHeight="1" x14ac:dyDescent="0.35">
      <c r="A2238" s="2" t="s">
        <v>238</v>
      </c>
      <c r="B2238" s="2" t="s">
        <v>239</v>
      </c>
      <c r="C2238" s="2" t="s">
        <v>1858</v>
      </c>
      <c r="D2238" s="2" t="s">
        <v>3169</v>
      </c>
      <c r="E2238" s="2" t="s">
        <v>3170</v>
      </c>
      <c r="F2238" s="3">
        <v>24728</v>
      </c>
      <c r="G2238" s="3">
        <v>33.786431445876183</v>
      </c>
      <c r="H2238" s="2" t="s">
        <v>3130</v>
      </c>
      <c r="I2238" s="2" t="s">
        <v>3144</v>
      </c>
      <c r="J2238" s="2" t="s">
        <v>3161</v>
      </c>
      <c r="K2238" s="2" t="s">
        <v>3162</v>
      </c>
      <c r="L2238" s="2">
        <v>2012</v>
      </c>
      <c r="M2238" s="2" t="s">
        <v>3059</v>
      </c>
      <c r="N2238" s="2" t="s">
        <v>3109</v>
      </c>
      <c r="O2238" s="19" t="str">
        <f t="shared" si="72"/>
        <v>400</v>
      </c>
      <c r="P2238">
        <f t="shared" si="71"/>
        <v>8354.708767936263</v>
      </c>
    </row>
    <row r="2239" spans="1:16" ht="14.5" customHeight="1" x14ac:dyDescent="0.35">
      <c r="A2239" s="2" t="s">
        <v>238</v>
      </c>
      <c r="B2239" s="2" t="s">
        <v>239</v>
      </c>
      <c r="C2239" s="2" t="s">
        <v>1858</v>
      </c>
      <c r="D2239" s="2" t="s">
        <v>3169</v>
      </c>
      <c r="E2239" s="2" t="s">
        <v>3170</v>
      </c>
      <c r="F2239" s="3">
        <v>24728</v>
      </c>
      <c r="G2239" s="3">
        <v>2.9549205316857035</v>
      </c>
      <c r="H2239" s="2" t="s">
        <v>3131</v>
      </c>
      <c r="I2239" s="2" t="s">
        <v>3145</v>
      </c>
      <c r="J2239" s="2" t="s">
        <v>3161</v>
      </c>
      <c r="K2239" s="2" t="s">
        <v>3162</v>
      </c>
      <c r="L2239" s="2">
        <v>2012</v>
      </c>
      <c r="M2239" s="2" t="s">
        <v>3059</v>
      </c>
      <c r="N2239" s="2" t="s">
        <v>3109</v>
      </c>
      <c r="O2239" s="19" t="str">
        <f t="shared" si="72"/>
        <v>400</v>
      </c>
      <c r="P2239">
        <f t="shared" ref="P2239:P2302" si="73">F2239*G2239/100</f>
        <v>730.69274907524073</v>
      </c>
    </row>
    <row r="2240" spans="1:16" ht="14.5" customHeight="1" x14ac:dyDescent="0.35">
      <c r="A2240" s="2" t="s">
        <v>238</v>
      </c>
      <c r="B2240" s="2" t="s">
        <v>239</v>
      </c>
      <c r="C2240" s="2" t="s">
        <v>1858</v>
      </c>
      <c r="D2240" s="2" t="s">
        <v>3169</v>
      </c>
      <c r="E2240" s="2" t="s">
        <v>3170</v>
      </c>
      <c r="F2240" s="3">
        <v>24728</v>
      </c>
      <c r="G2240" s="3">
        <v>1.4475021340595913</v>
      </c>
      <c r="H2240" s="2" t="s">
        <v>3132</v>
      </c>
      <c r="I2240" s="2" t="s">
        <v>3146</v>
      </c>
      <c r="J2240" s="2" t="s">
        <v>3161</v>
      </c>
      <c r="K2240" s="2" t="s">
        <v>3162</v>
      </c>
      <c r="L2240" s="2">
        <v>2012</v>
      </c>
      <c r="M2240" s="2" t="s">
        <v>3059</v>
      </c>
      <c r="N2240" s="2" t="s">
        <v>3109</v>
      </c>
      <c r="O2240" s="19" t="str">
        <f t="shared" si="72"/>
        <v>400</v>
      </c>
      <c r="P2240">
        <f t="shared" si="73"/>
        <v>357.93832771025575</v>
      </c>
    </row>
    <row r="2241" spans="1:16" ht="14.5" customHeight="1" x14ac:dyDescent="0.35">
      <c r="A2241" s="2" t="s">
        <v>238</v>
      </c>
      <c r="B2241" s="2" t="s">
        <v>239</v>
      </c>
      <c r="C2241" s="2" t="s">
        <v>1858</v>
      </c>
      <c r="D2241" s="2" t="s">
        <v>3169</v>
      </c>
      <c r="E2241" s="2" t="s">
        <v>3170</v>
      </c>
      <c r="F2241" s="3">
        <v>24728</v>
      </c>
      <c r="G2241" s="3">
        <v>2.4263241331653185</v>
      </c>
      <c r="H2241" s="2" t="s">
        <v>3133</v>
      </c>
      <c r="I2241" s="2" t="s">
        <v>3147</v>
      </c>
      <c r="J2241" s="2" t="s">
        <v>3161</v>
      </c>
      <c r="K2241" s="2" t="s">
        <v>3162</v>
      </c>
      <c r="L2241" s="2">
        <v>2012</v>
      </c>
      <c r="M2241" s="2" t="s">
        <v>3059</v>
      </c>
      <c r="N2241" s="2" t="s">
        <v>3109</v>
      </c>
      <c r="O2241" s="19" t="str">
        <f t="shared" si="72"/>
        <v>400</v>
      </c>
      <c r="P2241">
        <f t="shared" si="73"/>
        <v>599.98143164911994</v>
      </c>
    </row>
    <row r="2242" spans="1:16" ht="14.5" customHeight="1" x14ac:dyDescent="0.35">
      <c r="A2242" s="2" t="s">
        <v>238</v>
      </c>
      <c r="B2242" s="2" t="s">
        <v>239</v>
      </c>
      <c r="C2242" s="2" t="s">
        <v>1858</v>
      </c>
      <c r="D2242" s="2" t="s">
        <v>3169</v>
      </c>
      <c r="E2242" s="2" t="s">
        <v>3170</v>
      </c>
      <c r="F2242" s="3">
        <v>24728</v>
      </c>
      <c r="G2242" s="3">
        <v>1.0564611194666884</v>
      </c>
      <c r="H2242" s="2" t="s">
        <v>3134</v>
      </c>
      <c r="I2242" s="2" t="s">
        <v>3148</v>
      </c>
      <c r="J2242" s="2" t="s">
        <v>3161</v>
      </c>
      <c r="K2242" s="2" t="s">
        <v>3162</v>
      </c>
      <c r="L2242" s="2">
        <v>2012</v>
      </c>
      <c r="M2242" s="2" t="s">
        <v>3059</v>
      </c>
      <c r="N2242" s="2" t="s">
        <v>3109</v>
      </c>
      <c r="O2242" s="19" t="str">
        <f t="shared" si="72"/>
        <v>400</v>
      </c>
      <c r="P2242">
        <f t="shared" si="73"/>
        <v>261.2417056217227</v>
      </c>
    </row>
    <row r="2243" spans="1:16" ht="14.5" customHeight="1" x14ac:dyDescent="0.35">
      <c r="A2243" s="2" t="s">
        <v>238</v>
      </c>
      <c r="B2243" s="2" t="s">
        <v>239</v>
      </c>
      <c r="C2243" s="2" t="s">
        <v>1858</v>
      </c>
      <c r="D2243" s="2" t="s">
        <v>3169</v>
      </c>
      <c r="E2243" s="2" t="s">
        <v>3170</v>
      </c>
      <c r="F2243" s="3">
        <v>24728</v>
      </c>
      <c r="G2243" s="3">
        <v>1.8539896752164546</v>
      </c>
      <c r="H2243" s="2" t="s">
        <v>3135</v>
      </c>
      <c r="I2243" s="2" t="s">
        <v>3149</v>
      </c>
      <c r="J2243" s="2" t="s">
        <v>3161</v>
      </c>
      <c r="K2243" s="2" t="s">
        <v>3162</v>
      </c>
      <c r="L2243" s="2">
        <v>2012</v>
      </c>
      <c r="M2243" s="2" t="s">
        <v>3059</v>
      </c>
      <c r="N2243" s="2" t="s">
        <v>3109</v>
      </c>
      <c r="O2243" s="19" t="str">
        <f t="shared" ref="O2243:O2306" si="74">LEFT(N2243,1) &amp; "00"</f>
        <v>400</v>
      </c>
      <c r="P2243">
        <f t="shared" si="73"/>
        <v>458.45456688752495</v>
      </c>
    </row>
    <row r="2244" spans="1:16" ht="14.5" customHeight="1" x14ac:dyDescent="0.35">
      <c r="A2244" s="2" t="s">
        <v>238</v>
      </c>
      <c r="B2244" s="2" t="s">
        <v>239</v>
      </c>
      <c r="C2244" s="2" t="s">
        <v>1858</v>
      </c>
      <c r="D2244" s="2" t="s">
        <v>3169</v>
      </c>
      <c r="E2244" s="2" t="s">
        <v>3170</v>
      </c>
      <c r="F2244" s="3">
        <v>24728</v>
      </c>
      <c r="G2244" s="3">
        <v>1.5271736921263366</v>
      </c>
      <c r="H2244" s="2" t="s">
        <v>3136</v>
      </c>
      <c r="I2244" s="2" t="s">
        <v>3150</v>
      </c>
      <c r="J2244" s="2" t="s">
        <v>3161</v>
      </c>
      <c r="K2244" s="2" t="s">
        <v>3162</v>
      </c>
      <c r="L2244" s="2">
        <v>2012</v>
      </c>
      <c r="M2244" s="2" t="s">
        <v>3059</v>
      </c>
      <c r="N2244" s="2" t="s">
        <v>3109</v>
      </c>
      <c r="O2244" s="19" t="str">
        <f t="shared" si="74"/>
        <v>400</v>
      </c>
      <c r="P2244">
        <f t="shared" si="73"/>
        <v>377.63951058900051</v>
      </c>
    </row>
    <row r="2245" spans="1:16" ht="14.5" customHeight="1" x14ac:dyDescent="0.35">
      <c r="A2245" s="2" t="s">
        <v>238</v>
      </c>
      <c r="B2245" s="2" t="s">
        <v>239</v>
      </c>
      <c r="C2245" s="2" t="s">
        <v>1858</v>
      </c>
      <c r="D2245" s="2" t="s">
        <v>3169</v>
      </c>
      <c r="E2245" s="2" t="s">
        <v>3170</v>
      </c>
      <c r="F2245" s="3">
        <v>24728</v>
      </c>
      <c r="G2245" s="3">
        <v>19.696516401772286</v>
      </c>
      <c r="H2245" s="2" t="s">
        <v>3138</v>
      </c>
      <c r="I2245" s="2" t="s">
        <v>3152</v>
      </c>
      <c r="J2245" s="2" t="s">
        <v>3161</v>
      </c>
      <c r="K2245" s="2" t="s">
        <v>3162</v>
      </c>
      <c r="L2245" s="2">
        <v>2012</v>
      </c>
      <c r="M2245" s="2" t="s">
        <v>3059</v>
      </c>
      <c r="N2245" s="2" t="s">
        <v>3109</v>
      </c>
      <c r="O2245" s="19" t="str">
        <f t="shared" si="74"/>
        <v>400</v>
      </c>
      <c r="P2245">
        <f t="shared" si="73"/>
        <v>4870.5545758302505</v>
      </c>
    </row>
    <row r="2246" spans="1:16" ht="14.5" customHeight="1" x14ac:dyDescent="0.35">
      <c r="A2246" s="2" t="s">
        <v>238</v>
      </c>
      <c r="B2246" s="2" t="s">
        <v>239</v>
      </c>
      <c r="C2246" s="2" t="s">
        <v>1858</v>
      </c>
      <c r="D2246" s="2" t="s">
        <v>3169</v>
      </c>
      <c r="E2246" s="2" t="s">
        <v>3170</v>
      </c>
      <c r="F2246" s="3">
        <v>24728</v>
      </c>
      <c r="G2246" s="3">
        <v>30.895979838217958</v>
      </c>
      <c r="H2246" s="2" t="s">
        <v>3141</v>
      </c>
      <c r="I2246" s="2" t="s">
        <v>3155</v>
      </c>
      <c r="J2246" s="2" t="s">
        <v>3161</v>
      </c>
      <c r="K2246" s="2" t="s">
        <v>3162</v>
      </c>
      <c r="L2246" s="2">
        <v>2012</v>
      </c>
      <c r="M2246" s="2" t="s">
        <v>3059</v>
      </c>
      <c r="N2246" s="2" t="s">
        <v>3109</v>
      </c>
      <c r="O2246" s="19" t="str">
        <f t="shared" si="74"/>
        <v>400</v>
      </c>
      <c r="P2246">
        <f t="shared" si="73"/>
        <v>7639.9578943945362</v>
      </c>
    </row>
    <row r="2247" spans="1:16" ht="14.5" customHeight="1" x14ac:dyDescent="0.35">
      <c r="A2247" s="2" t="s">
        <v>241</v>
      </c>
      <c r="B2247" s="2" t="s">
        <v>242</v>
      </c>
      <c r="C2247" s="2" t="s">
        <v>1859</v>
      </c>
      <c r="D2247" s="2" t="s">
        <v>3169</v>
      </c>
      <c r="E2247" s="2" t="s">
        <v>3170</v>
      </c>
      <c r="F2247" s="3">
        <v>1211</v>
      </c>
      <c r="G2247" s="3">
        <v>100</v>
      </c>
      <c r="H2247" s="2" t="s">
        <v>3141</v>
      </c>
      <c r="I2247" s="2" t="s">
        <v>3155</v>
      </c>
      <c r="J2247" s="2" t="s">
        <v>3161</v>
      </c>
      <c r="K2247" s="2" t="s">
        <v>3162</v>
      </c>
      <c r="L2247" s="2">
        <v>2012</v>
      </c>
      <c r="M2247" s="2" t="s">
        <v>3061</v>
      </c>
      <c r="N2247" s="2" t="s">
        <v>3111</v>
      </c>
      <c r="O2247" s="19" t="str">
        <f t="shared" si="74"/>
        <v>400</v>
      </c>
      <c r="P2247">
        <f t="shared" si="73"/>
        <v>1211</v>
      </c>
    </row>
    <row r="2248" spans="1:16" ht="14.5" customHeight="1" x14ac:dyDescent="0.35">
      <c r="A2248" s="2" t="s">
        <v>244</v>
      </c>
      <c r="B2248" s="2" t="s">
        <v>245</v>
      </c>
      <c r="C2248" s="2" t="s">
        <v>1860</v>
      </c>
      <c r="D2248" s="2" t="s">
        <v>3169</v>
      </c>
      <c r="E2248" s="2" t="s">
        <v>3170</v>
      </c>
      <c r="F2248" s="3">
        <v>959</v>
      </c>
      <c r="G2248" s="3">
        <v>15</v>
      </c>
      <c r="H2248" s="2" t="s">
        <v>3135</v>
      </c>
      <c r="I2248" s="2" t="s">
        <v>3149</v>
      </c>
      <c r="J2248" s="2" t="s">
        <v>3161</v>
      </c>
      <c r="K2248" s="2" t="s">
        <v>3162</v>
      </c>
      <c r="L2248" s="2">
        <v>2012</v>
      </c>
      <c r="M2248" s="2" t="s">
        <v>3058</v>
      </c>
      <c r="N2248" s="2" t="s">
        <v>3108</v>
      </c>
      <c r="O2248" s="19" t="str">
        <f t="shared" si="74"/>
        <v>300</v>
      </c>
      <c r="P2248">
        <f t="shared" si="73"/>
        <v>143.85</v>
      </c>
    </row>
    <row r="2249" spans="1:16" ht="14.5" customHeight="1" x14ac:dyDescent="0.35">
      <c r="A2249" s="2" t="s">
        <v>247</v>
      </c>
      <c r="B2249" s="2" t="s">
        <v>248</v>
      </c>
      <c r="C2249" s="2" t="s">
        <v>1861</v>
      </c>
      <c r="D2249" s="2" t="s">
        <v>3169</v>
      </c>
      <c r="E2249" s="2" t="s">
        <v>3170</v>
      </c>
      <c r="F2249" s="3">
        <v>161</v>
      </c>
      <c r="G2249" s="3">
        <v>100</v>
      </c>
      <c r="H2249" s="2" t="s">
        <v>3139</v>
      </c>
      <c r="I2249" s="2" t="s">
        <v>3153</v>
      </c>
      <c r="J2249" s="2" t="s">
        <v>3161</v>
      </c>
      <c r="K2249" s="2" t="s">
        <v>3162</v>
      </c>
      <c r="L2249" s="2">
        <v>2012</v>
      </c>
      <c r="M2249" s="2" t="s">
        <v>3054</v>
      </c>
      <c r="N2249" s="2" t="s">
        <v>3104</v>
      </c>
      <c r="O2249" s="19" t="str">
        <f t="shared" si="74"/>
        <v>300</v>
      </c>
      <c r="P2249">
        <f t="shared" si="73"/>
        <v>161</v>
      </c>
    </row>
    <row r="2250" spans="1:16" ht="14.5" customHeight="1" x14ac:dyDescent="0.35">
      <c r="A2250" s="2" t="s">
        <v>252</v>
      </c>
      <c r="B2250" s="2" t="s">
        <v>253</v>
      </c>
      <c r="C2250" s="2" t="s">
        <v>1247</v>
      </c>
      <c r="D2250" s="2" t="s">
        <v>3169</v>
      </c>
      <c r="E2250" s="2" t="s">
        <v>3170</v>
      </c>
      <c r="F2250" s="3">
        <v>35</v>
      </c>
      <c r="G2250" s="3">
        <v>55</v>
      </c>
      <c r="H2250" s="2" t="s">
        <v>3139</v>
      </c>
      <c r="I2250" s="2" t="s">
        <v>3153</v>
      </c>
      <c r="J2250" s="2" t="s">
        <v>3161</v>
      </c>
      <c r="K2250" s="2" t="s">
        <v>3162</v>
      </c>
      <c r="L2250" s="2">
        <v>2012</v>
      </c>
      <c r="M2250" s="2" t="s">
        <v>3053</v>
      </c>
      <c r="N2250" s="2" t="s">
        <v>3103</v>
      </c>
      <c r="O2250" s="19" t="str">
        <f t="shared" si="74"/>
        <v>300</v>
      </c>
      <c r="P2250">
        <f t="shared" si="73"/>
        <v>19.25</v>
      </c>
    </row>
    <row r="2251" spans="1:16" ht="14.5" customHeight="1" x14ac:dyDescent="0.35">
      <c r="A2251" s="2" t="s">
        <v>2034</v>
      </c>
      <c r="B2251" s="2" t="s">
        <v>2035</v>
      </c>
      <c r="C2251" s="2" t="s">
        <v>1862</v>
      </c>
      <c r="D2251" s="2" t="s">
        <v>3169</v>
      </c>
      <c r="E2251" s="2" t="s">
        <v>3170</v>
      </c>
      <c r="F2251" s="3">
        <v>30223</v>
      </c>
      <c r="G2251" s="3">
        <v>100</v>
      </c>
      <c r="H2251" s="2" t="s">
        <v>3141</v>
      </c>
      <c r="I2251" s="2" t="s">
        <v>3155</v>
      </c>
      <c r="J2251" s="2" t="s">
        <v>3161</v>
      </c>
      <c r="K2251" s="2" t="s">
        <v>3162</v>
      </c>
      <c r="L2251" s="2">
        <v>2012</v>
      </c>
      <c r="M2251" s="2" t="s">
        <v>3061</v>
      </c>
      <c r="N2251" s="2" t="s">
        <v>3111</v>
      </c>
      <c r="O2251" s="19" t="str">
        <f t="shared" si="74"/>
        <v>400</v>
      </c>
      <c r="P2251">
        <f t="shared" si="73"/>
        <v>30223</v>
      </c>
    </row>
    <row r="2252" spans="1:16" ht="14.5" customHeight="1" x14ac:dyDescent="0.35">
      <c r="A2252" s="2" t="s">
        <v>258</v>
      </c>
      <c r="B2252" s="2" t="s">
        <v>259</v>
      </c>
      <c r="C2252" s="2" t="s">
        <v>1863</v>
      </c>
      <c r="D2252" s="2" t="s">
        <v>3169</v>
      </c>
      <c r="E2252" s="2" t="s">
        <v>3170</v>
      </c>
      <c r="F2252" s="3">
        <v>984</v>
      </c>
      <c r="G2252" s="3">
        <v>100</v>
      </c>
      <c r="H2252" s="2" t="s">
        <v>3134</v>
      </c>
      <c r="I2252" s="2" t="s">
        <v>3148</v>
      </c>
      <c r="J2252" s="2" t="s">
        <v>3161</v>
      </c>
      <c r="K2252" s="2" t="s">
        <v>3162</v>
      </c>
      <c r="L2252" s="2">
        <v>2012</v>
      </c>
      <c r="M2252" s="2" t="s">
        <v>3059</v>
      </c>
      <c r="N2252" s="2" t="s">
        <v>3109</v>
      </c>
      <c r="O2252" s="19" t="str">
        <f t="shared" si="74"/>
        <v>400</v>
      </c>
      <c r="P2252">
        <f t="shared" si="73"/>
        <v>984</v>
      </c>
    </row>
    <row r="2253" spans="1:16" ht="14.5" customHeight="1" x14ac:dyDescent="0.35">
      <c r="A2253" s="2" t="s">
        <v>261</v>
      </c>
      <c r="B2253" s="2" t="s">
        <v>262</v>
      </c>
      <c r="C2253" s="2" t="s">
        <v>1864</v>
      </c>
      <c r="D2253" s="2" t="s">
        <v>3169</v>
      </c>
      <c r="E2253" s="2" t="s">
        <v>3170</v>
      </c>
      <c r="F2253" s="3">
        <v>14950</v>
      </c>
      <c r="G2253" s="3">
        <v>100</v>
      </c>
      <c r="H2253" s="2" t="s">
        <v>3141</v>
      </c>
      <c r="I2253" s="2" t="s">
        <v>3155</v>
      </c>
      <c r="J2253" s="2" t="s">
        <v>3161</v>
      </c>
      <c r="K2253" s="2" t="s">
        <v>3162</v>
      </c>
      <c r="L2253" s="2">
        <v>2012</v>
      </c>
      <c r="M2253" s="2" t="s">
        <v>3064</v>
      </c>
      <c r="N2253" s="2" t="s">
        <v>3114</v>
      </c>
      <c r="O2253" s="19" t="str">
        <f t="shared" si="74"/>
        <v>500</v>
      </c>
      <c r="P2253">
        <f t="shared" si="73"/>
        <v>14950</v>
      </c>
    </row>
    <row r="2254" spans="1:16" ht="14.5" customHeight="1" x14ac:dyDescent="0.35">
      <c r="A2254" s="2" t="s">
        <v>270</v>
      </c>
      <c r="B2254" s="2" t="s">
        <v>271</v>
      </c>
      <c r="C2254" s="2" t="s">
        <v>1256</v>
      </c>
      <c r="D2254" s="2" t="s">
        <v>3169</v>
      </c>
      <c r="E2254" s="2" t="s">
        <v>3170</v>
      </c>
      <c r="F2254" s="3">
        <v>324</v>
      </c>
      <c r="G2254" s="3">
        <v>55</v>
      </c>
      <c r="H2254" s="2" t="s">
        <v>3129</v>
      </c>
      <c r="I2254" s="2" t="s">
        <v>3143</v>
      </c>
      <c r="J2254" s="2" t="s">
        <v>3161</v>
      </c>
      <c r="K2254" s="2" t="s">
        <v>3162</v>
      </c>
      <c r="L2254" s="2">
        <v>2012</v>
      </c>
      <c r="M2254" s="2" t="s">
        <v>3041</v>
      </c>
      <c r="N2254" s="2" t="s">
        <v>3095</v>
      </c>
      <c r="O2254" s="19" t="str">
        <f t="shared" si="74"/>
        <v>200</v>
      </c>
      <c r="P2254">
        <f t="shared" si="73"/>
        <v>178.2</v>
      </c>
    </row>
    <row r="2255" spans="1:16" ht="14.5" customHeight="1" x14ac:dyDescent="0.35">
      <c r="A2255" s="2" t="s">
        <v>273</v>
      </c>
      <c r="B2255" s="2" t="s">
        <v>274</v>
      </c>
      <c r="C2255" s="2" t="s">
        <v>1865</v>
      </c>
      <c r="D2255" s="2" t="s">
        <v>3169</v>
      </c>
      <c r="E2255" s="2" t="s">
        <v>3170</v>
      </c>
      <c r="F2255" s="3">
        <v>147</v>
      </c>
      <c r="G2255" s="3">
        <v>55</v>
      </c>
      <c r="H2255" s="2" t="s">
        <v>3129</v>
      </c>
      <c r="I2255" s="2" t="s">
        <v>3143</v>
      </c>
      <c r="J2255" s="2" t="s">
        <v>3161</v>
      </c>
      <c r="K2255" s="2" t="s">
        <v>3162</v>
      </c>
      <c r="L2255" s="2">
        <v>2012</v>
      </c>
      <c r="M2255" s="2" t="s">
        <v>3041</v>
      </c>
      <c r="N2255" s="2" t="s">
        <v>3095</v>
      </c>
      <c r="O2255" s="19" t="str">
        <f t="shared" si="74"/>
        <v>200</v>
      </c>
      <c r="P2255">
        <f t="shared" si="73"/>
        <v>80.849999999999994</v>
      </c>
    </row>
    <row r="2256" spans="1:16" ht="14.5" customHeight="1" x14ac:dyDescent="0.35">
      <c r="A2256" s="2" t="s">
        <v>1258</v>
      </c>
      <c r="B2256" s="2" t="s">
        <v>1259</v>
      </c>
      <c r="C2256" s="2" t="s">
        <v>1866</v>
      </c>
      <c r="D2256" s="2" t="s">
        <v>3169</v>
      </c>
      <c r="E2256" s="2" t="s">
        <v>3170</v>
      </c>
      <c r="F2256" s="3">
        <v>291</v>
      </c>
      <c r="G2256" s="3">
        <v>55</v>
      </c>
      <c r="H2256" s="2" t="s">
        <v>3138</v>
      </c>
      <c r="I2256" s="2" t="s">
        <v>3152</v>
      </c>
      <c r="J2256" s="2" t="s">
        <v>3161</v>
      </c>
      <c r="K2256" s="2" t="s">
        <v>3162</v>
      </c>
      <c r="L2256" s="2">
        <v>2012</v>
      </c>
      <c r="M2256" s="2" t="s">
        <v>3043</v>
      </c>
      <c r="N2256" s="2" t="s">
        <v>3097</v>
      </c>
      <c r="O2256" s="19" t="str">
        <f t="shared" si="74"/>
        <v>200</v>
      </c>
      <c r="P2256">
        <f t="shared" si="73"/>
        <v>160.05000000000001</v>
      </c>
    </row>
    <row r="2257" spans="1:16" ht="14.5" customHeight="1" x14ac:dyDescent="0.35">
      <c r="A2257" s="2" t="s">
        <v>279</v>
      </c>
      <c r="B2257" s="2" t="s">
        <v>280</v>
      </c>
      <c r="C2257" s="2" t="s">
        <v>1867</v>
      </c>
      <c r="D2257" s="2" t="s">
        <v>3169</v>
      </c>
      <c r="E2257" s="2" t="s">
        <v>3170</v>
      </c>
      <c r="F2257" s="3">
        <v>14921</v>
      </c>
      <c r="G2257" s="3">
        <v>100</v>
      </c>
      <c r="H2257" s="2" t="s">
        <v>3134</v>
      </c>
      <c r="I2257" s="2" t="s">
        <v>3148</v>
      </c>
      <c r="J2257" s="2" t="s">
        <v>3161</v>
      </c>
      <c r="K2257" s="2" t="s">
        <v>3162</v>
      </c>
      <c r="L2257" s="2">
        <v>2012</v>
      </c>
      <c r="M2257" s="2" t="s">
        <v>3074</v>
      </c>
      <c r="N2257" s="2" t="s">
        <v>3123</v>
      </c>
      <c r="O2257" s="19" t="str">
        <f t="shared" si="74"/>
        <v>600</v>
      </c>
      <c r="P2257">
        <f t="shared" si="73"/>
        <v>14921</v>
      </c>
    </row>
    <row r="2258" spans="1:16" ht="14.5" customHeight="1" x14ac:dyDescent="0.35">
      <c r="A2258" s="2" t="s">
        <v>282</v>
      </c>
      <c r="B2258" s="2" t="s">
        <v>283</v>
      </c>
      <c r="C2258" s="2" t="s">
        <v>1868</v>
      </c>
      <c r="D2258" s="2" t="s">
        <v>3169</v>
      </c>
      <c r="E2258" s="2" t="s">
        <v>3170</v>
      </c>
      <c r="F2258" s="3">
        <v>569</v>
      </c>
      <c r="G2258" s="3">
        <v>55</v>
      </c>
      <c r="H2258" s="2" t="s">
        <v>3138</v>
      </c>
      <c r="I2258" s="2" t="s">
        <v>3152</v>
      </c>
      <c r="J2258" s="2" t="s">
        <v>3161</v>
      </c>
      <c r="K2258" s="2" t="s">
        <v>3162</v>
      </c>
      <c r="L2258" s="2">
        <v>2012</v>
      </c>
      <c r="M2258" s="2" t="s">
        <v>3057</v>
      </c>
      <c r="N2258" s="2" t="s">
        <v>3107</v>
      </c>
      <c r="O2258" s="19" t="str">
        <f t="shared" si="74"/>
        <v>300</v>
      </c>
      <c r="P2258">
        <f t="shared" si="73"/>
        <v>312.95</v>
      </c>
    </row>
    <row r="2259" spans="1:16" ht="14.5" customHeight="1" x14ac:dyDescent="0.35">
      <c r="A2259" s="2" t="s">
        <v>285</v>
      </c>
      <c r="B2259" s="2" t="s">
        <v>286</v>
      </c>
      <c r="C2259" s="2" t="s">
        <v>1869</v>
      </c>
      <c r="D2259" s="2" t="s">
        <v>3169</v>
      </c>
      <c r="E2259" s="2" t="s">
        <v>3170</v>
      </c>
      <c r="F2259" s="3">
        <v>8503</v>
      </c>
      <c r="G2259" s="3">
        <v>55</v>
      </c>
      <c r="H2259" s="2" t="s">
        <v>3132</v>
      </c>
      <c r="I2259" s="2" t="s">
        <v>3146</v>
      </c>
      <c r="J2259" s="2" t="s">
        <v>3161</v>
      </c>
      <c r="K2259" s="2" t="s">
        <v>3162</v>
      </c>
      <c r="L2259" s="2">
        <v>2012</v>
      </c>
      <c r="M2259" s="2" t="s">
        <v>3057</v>
      </c>
      <c r="N2259" s="2" t="s">
        <v>3107</v>
      </c>
      <c r="O2259" s="19" t="str">
        <f t="shared" si="74"/>
        <v>300</v>
      </c>
      <c r="P2259">
        <f t="shared" si="73"/>
        <v>4676.6499999999996</v>
      </c>
    </row>
    <row r="2260" spans="1:16" ht="14.5" customHeight="1" x14ac:dyDescent="0.35">
      <c r="A2260" s="2" t="s">
        <v>2036</v>
      </c>
      <c r="B2260" s="2" t="s">
        <v>2037</v>
      </c>
      <c r="C2260" s="2" t="s">
        <v>2038</v>
      </c>
      <c r="D2260" s="2" t="s">
        <v>3169</v>
      </c>
      <c r="E2260" s="2" t="s">
        <v>3170</v>
      </c>
      <c r="F2260" s="3">
        <v>900</v>
      </c>
      <c r="G2260" s="3">
        <v>55</v>
      </c>
      <c r="H2260" s="2" t="s">
        <v>3129</v>
      </c>
      <c r="I2260" s="2" t="s">
        <v>3143</v>
      </c>
      <c r="J2260" s="2" t="s">
        <v>3161</v>
      </c>
      <c r="K2260" s="2" t="s">
        <v>3162</v>
      </c>
      <c r="L2260" s="2">
        <v>2012</v>
      </c>
      <c r="M2260" s="2" t="s">
        <v>3059</v>
      </c>
      <c r="N2260" s="2" t="s">
        <v>3109</v>
      </c>
      <c r="O2260" s="19" t="str">
        <f t="shared" si="74"/>
        <v>400</v>
      </c>
      <c r="P2260">
        <f t="shared" si="73"/>
        <v>495</v>
      </c>
    </row>
    <row r="2261" spans="1:16" ht="14.5" customHeight="1" x14ac:dyDescent="0.35">
      <c r="A2261" s="2" t="s">
        <v>1482</v>
      </c>
      <c r="B2261" s="2" t="s">
        <v>1483</v>
      </c>
      <c r="C2261" s="2" t="s">
        <v>2039</v>
      </c>
      <c r="D2261" s="2" t="s">
        <v>3169</v>
      </c>
      <c r="E2261" s="2" t="s">
        <v>3170</v>
      </c>
      <c r="F2261" s="3">
        <v>6084</v>
      </c>
      <c r="G2261" s="3">
        <v>55</v>
      </c>
      <c r="H2261" s="2" t="s">
        <v>3133</v>
      </c>
      <c r="I2261" s="2" t="s">
        <v>3147</v>
      </c>
      <c r="J2261" s="2" t="s">
        <v>3161</v>
      </c>
      <c r="K2261" s="2" t="s">
        <v>3162</v>
      </c>
      <c r="L2261" s="2">
        <v>2012</v>
      </c>
      <c r="M2261" s="2" t="s">
        <v>3045</v>
      </c>
      <c r="N2261" s="2" t="s">
        <v>3098</v>
      </c>
      <c r="O2261" s="19" t="str">
        <f t="shared" si="74"/>
        <v>200</v>
      </c>
      <c r="P2261">
        <f t="shared" si="73"/>
        <v>3346.2</v>
      </c>
    </row>
    <row r="2262" spans="1:16" ht="14.5" customHeight="1" x14ac:dyDescent="0.35">
      <c r="A2262" s="2" t="s">
        <v>2040</v>
      </c>
      <c r="B2262" s="2" t="s">
        <v>2041</v>
      </c>
      <c r="C2262" s="2" t="s">
        <v>1264</v>
      </c>
      <c r="D2262" s="2" t="s">
        <v>3169</v>
      </c>
      <c r="E2262" s="2" t="s">
        <v>3170</v>
      </c>
      <c r="F2262" s="3">
        <v>612</v>
      </c>
      <c r="G2262" s="3">
        <v>100</v>
      </c>
      <c r="H2262" s="2" t="s">
        <v>3131</v>
      </c>
      <c r="I2262" s="2" t="s">
        <v>3145</v>
      </c>
      <c r="J2262" s="2" t="s">
        <v>3161</v>
      </c>
      <c r="K2262" s="2" t="s">
        <v>3162</v>
      </c>
      <c r="L2262" s="2">
        <v>2012</v>
      </c>
      <c r="M2262" s="2" t="s">
        <v>3076</v>
      </c>
      <c r="N2262" s="2" t="s">
        <v>3124</v>
      </c>
      <c r="O2262" s="19" t="str">
        <f t="shared" si="74"/>
        <v>700</v>
      </c>
      <c r="P2262">
        <f t="shared" si="73"/>
        <v>612</v>
      </c>
    </row>
    <row r="2263" spans="1:16" ht="14.5" customHeight="1" x14ac:dyDescent="0.35">
      <c r="A2263" s="2" t="s">
        <v>2042</v>
      </c>
      <c r="B2263" s="2" t="s">
        <v>2043</v>
      </c>
      <c r="C2263" s="2" t="s">
        <v>1870</v>
      </c>
      <c r="D2263" s="2" t="s">
        <v>3169</v>
      </c>
      <c r="E2263" s="2" t="s">
        <v>3170</v>
      </c>
      <c r="F2263" s="3">
        <v>178</v>
      </c>
      <c r="G2263" s="3">
        <v>55</v>
      </c>
      <c r="H2263" s="2" t="s">
        <v>3131</v>
      </c>
      <c r="I2263" s="2" t="s">
        <v>3145</v>
      </c>
      <c r="J2263" s="2" t="s">
        <v>3161</v>
      </c>
      <c r="K2263" s="2" t="s">
        <v>3162</v>
      </c>
      <c r="L2263" s="2">
        <v>2012</v>
      </c>
      <c r="M2263" s="2" t="s">
        <v>3076</v>
      </c>
      <c r="N2263" s="2" t="s">
        <v>3124</v>
      </c>
      <c r="O2263" s="19" t="str">
        <f t="shared" si="74"/>
        <v>700</v>
      </c>
      <c r="P2263">
        <f t="shared" si="73"/>
        <v>97.9</v>
      </c>
    </row>
    <row r="2264" spans="1:16" ht="14.5" customHeight="1" x14ac:dyDescent="0.35">
      <c r="A2264" s="2" t="s">
        <v>2044</v>
      </c>
      <c r="B2264" s="2" t="s">
        <v>2045</v>
      </c>
      <c r="C2264" s="2" t="s">
        <v>1871</v>
      </c>
      <c r="D2264" s="2" t="s">
        <v>3169</v>
      </c>
      <c r="E2264" s="2" t="s">
        <v>3170</v>
      </c>
      <c r="F2264" s="3">
        <v>2466</v>
      </c>
      <c r="G2264" s="3">
        <v>5.6200824278756087</v>
      </c>
      <c r="H2264" s="2" t="s">
        <v>3129</v>
      </c>
      <c r="I2264" s="2" t="s">
        <v>3143</v>
      </c>
      <c r="J2264" s="2" t="s">
        <v>3161</v>
      </c>
      <c r="K2264" s="2" t="s">
        <v>3162</v>
      </c>
      <c r="L2264" s="2">
        <v>2012</v>
      </c>
      <c r="M2264" s="2" t="s">
        <v>3078</v>
      </c>
      <c r="N2264" s="2" t="s">
        <v>3126</v>
      </c>
      <c r="O2264" s="19" t="str">
        <f t="shared" si="74"/>
        <v>700</v>
      </c>
      <c r="P2264">
        <f t="shared" si="73"/>
        <v>138.59123267141251</v>
      </c>
    </row>
    <row r="2265" spans="1:16" ht="14.5" customHeight="1" x14ac:dyDescent="0.35">
      <c r="A2265" s="2" t="s">
        <v>2044</v>
      </c>
      <c r="B2265" s="2" t="s">
        <v>2045</v>
      </c>
      <c r="C2265" s="2" t="s">
        <v>1871</v>
      </c>
      <c r="D2265" s="2" t="s">
        <v>3169</v>
      </c>
      <c r="E2265" s="2" t="s">
        <v>3170</v>
      </c>
      <c r="F2265" s="3">
        <v>2466</v>
      </c>
      <c r="G2265" s="3">
        <v>5.5339078306481824</v>
      </c>
      <c r="H2265" s="2" t="s">
        <v>3130</v>
      </c>
      <c r="I2265" s="2" t="s">
        <v>3144</v>
      </c>
      <c r="J2265" s="2" t="s">
        <v>3161</v>
      </c>
      <c r="K2265" s="2" t="s">
        <v>3162</v>
      </c>
      <c r="L2265" s="2">
        <v>2012</v>
      </c>
      <c r="M2265" s="2" t="s">
        <v>3078</v>
      </c>
      <c r="N2265" s="2" t="s">
        <v>3126</v>
      </c>
      <c r="O2265" s="19" t="str">
        <f t="shared" si="74"/>
        <v>700</v>
      </c>
      <c r="P2265">
        <f t="shared" si="73"/>
        <v>136.46616710378419</v>
      </c>
    </row>
    <row r="2266" spans="1:16" ht="14.5" customHeight="1" x14ac:dyDescent="0.35">
      <c r="A2266" s="2" t="s">
        <v>2044</v>
      </c>
      <c r="B2266" s="2" t="s">
        <v>2045</v>
      </c>
      <c r="C2266" s="2" t="s">
        <v>1871</v>
      </c>
      <c r="D2266" s="2" t="s">
        <v>3169</v>
      </c>
      <c r="E2266" s="2" t="s">
        <v>3170</v>
      </c>
      <c r="F2266" s="3">
        <v>2466</v>
      </c>
      <c r="G2266" s="3">
        <v>4.8782315473960285</v>
      </c>
      <c r="H2266" s="2" t="s">
        <v>3132</v>
      </c>
      <c r="I2266" s="2" t="s">
        <v>3146</v>
      </c>
      <c r="J2266" s="2" t="s">
        <v>3161</v>
      </c>
      <c r="K2266" s="2" t="s">
        <v>3162</v>
      </c>
      <c r="L2266" s="2">
        <v>2012</v>
      </c>
      <c r="M2266" s="2" t="s">
        <v>3078</v>
      </c>
      <c r="N2266" s="2" t="s">
        <v>3126</v>
      </c>
      <c r="O2266" s="19" t="str">
        <f t="shared" si="74"/>
        <v>700</v>
      </c>
      <c r="P2266">
        <f t="shared" si="73"/>
        <v>120.29718995878606</v>
      </c>
    </row>
    <row r="2267" spans="1:16" ht="14.5" customHeight="1" x14ac:dyDescent="0.35">
      <c r="A2267" s="2" t="s">
        <v>2044</v>
      </c>
      <c r="B2267" s="2" t="s">
        <v>2045</v>
      </c>
      <c r="C2267" s="2" t="s">
        <v>1871</v>
      </c>
      <c r="D2267" s="2" t="s">
        <v>3169</v>
      </c>
      <c r="E2267" s="2" t="s">
        <v>3170</v>
      </c>
      <c r="F2267" s="3">
        <v>2466</v>
      </c>
      <c r="G2267" s="3">
        <v>5.3465717497189953</v>
      </c>
      <c r="H2267" s="2" t="s">
        <v>3133</v>
      </c>
      <c r="I2267" s="2" t="s">
        <v>3147</v>
      </c>
      <c r="J2267" s="2" t="s">
        <v>3161</v>
      </c>
      <c r="K2267" s="2" t="s">
        <v>3162</v>
      </c>
      <c r="L2267" s="2">
        <v>2012</v>
      </c>
      <c r="M2267" s="2" t="s">
        <v>3078</v>
      </c>
      <c r="N2267" s="2" t="s">
        <v>3126</v>
      </c>
      <c r="O2267" s="19" t="str">
        <f t="shared" si="74"/>
        <v>700</v>
      </c>
      <c r="P2267">
        <f t="shared" si="73"/>
        <v>131.84645934807043</v>
      </c>
    </row>
    <row r="2268" spans="1:16" ht="14.5" customHeight="1" x14ac:dyDescent="0.35">
      <c r="A2268" s="2" t="s">
        <v>2044</v>
      </c>
      <c r="B2268" s="2" t="s">
        <v>2045</v>
      </c>
      <c r="C2268" s="2" t="s">
        <v>1871</v>
      </c>
      <c r="D2268" s="2" t="s">
        <v>3169</v>
      </c>
      <c r="E2268" s="2" t="s">
        <v>3170</v>
      </c>
      <c r="F2268" s="3">
        <v>2466</v>
      </c>
      <c r="G2268" s="3">
        <v>10.153615586361934</v>
      </c>
      <c r="H2268" s="2" t="s">
        <v>3134</v>
      </c>
      <c r="I2268" s="2" t="s">
        <v>3148</v>
      </c>
      <c r="J2268" s="2" t="s">
        <v>3161</v>
      </c>
      <c r="K2268" s="2" t="s">
        <v>3162</v>
      </c>
      <c r="L2268" s="2">
        <v>2012</v>
      </c>
      <c r="M2268" s="2" t="s">
        <v>3078</v>
      </c>
      <c r="N2268" s="2" t="s">
        <v>3126</v>
      </c>
      <c r="O2268" s="19" t="str">
        <f t="shared" si="74"/>
        <v>700</v>
      </c>
      <c r="P2268">
        <f t="shared" si="73"/>
        <v>250.38816035968529</v>
      </c>
    </row>
    <row r="2269" spans="1:16" ht="14.5" customHeight="1" x14ac:dyDescent="0.35">
      <c r="A2269" s="2" t="s">
        <v>2044</v>
      </c>
      <c r="B2269" s="2" t="s">
        <v>2045</v>
      </c>
      <c r="C2269" s="2" t="s">
        <v>1871</v>
      </c>
      <c r="D2269" s="2" t="s">
        <v>3169</v>
      </c>
      <c r="E2269" s="2" t="s">
        <v>3170</v>
      </c>
      <c r="F2269" s="3">
        <v>2466</v>
      </c>
      <c r="G2269" s="3">
        <v>4.8782315473960285</v>
      </c>
      <c r="H2269" s="2" t="s">
        <v>3135</v>
      </c>
      <c r="I2269" s="2" t="s">
        <v>3149</v>
      </c>
      <c r="J2269" s="2" t="s">
        <v>3161</v>
      </c>
      <c r="K2269" s="2" t="s">
        <v>3162</v>
      </c>
      <c r="L2269" s="2">
        <v>2012</v>
      </c>
      <c r="M2269" s="2" t="s">
        <v>3078</v>
      </c>
      <c r="N2269" s="2" t="s">
        <v>3126</v>
      </c>
      <c r="O2269" s="19" t="str">
        <f t="shared" si="74"/>
        <v>700</v>
      </c>
      <c r="P2269">
        <f t="shared" si="73"/>
        <v>120.29718995878606</v>
      </c>
    </row>
    <row r="2270" spans="1:16" ht="14.5" customHeight="1" x14ac:dyDescent="0.35">
      <c r="A2270" s="2" t="s">
        <v>2044</v>
      </c>
      <c r="B2270" s="2" t="s">
        <v>2045</v>
      </c>
      <c r="C2270" s="2" t="s">
        <v>1871</v>
      </c>
      <c r="D2270" s="2" t="s">
        <v>3169</v>
      </c>
      <c r="E2270" s="2" t="s">
        <v>3170</v>
      </c>
      <c r="F2270" s="3">
        <v>2466</v>
      </c>
      <c r="G2270" s="3">
        <v>4.8782315473960285</v>
      </c>
      <c r="H2270" s="2" t="s">
        <v>3138</v>
      </c>
      <c r="I2270" s="2" t="s">
        <v>3152</v>
      </c>
      <c r="J2270" s="2" t="s">
        <v>3161</v>
      </c>
      <c r="K2270" s="2" t="s">
        <v>3162</v>
      </c>
      <c r="L2270" s="2">
        <v>2012</v>
      </c>
      <c r="M2270" s="2" t="s">
        <v>3078</v>
      </c>
      <c r="N2270" s="2" t="s">
        <v>3126</v>
      </c>
      <c r="O2270" s="19" t="str">
        <f t="shared" si="74"/>
        <v>700</v>
      </c>
      <c r="P2270">
        <f t="shared" si="73"/>
        <v>120.29718995878606</v>
      </c>
    </row>
    <row r="2271" spans="1:16" ht="14.5" customHeight="1" x14ac:dyDescent="0.35">
      <c r="A2271" s="2" t="s">
        <v>2044</v>
      </c>
      <c r="B2271" s="2" t="s">
        <v>2045</v>
      </c>
      <c r="C2271" s="2" t="s">
        <v>1871</v>
      </c>
      <c r="D2271" s="2" t="s">
        <v>3169</v>
      </c>
      <c r="E2271" s="2" t="s">
        <v>3170</v>
      </c>
      <c r="F2271" s="3">
        <v>2466</v>
      </c>
      <c r="G2271" s="3">
        <v>58.711127763207195</v>
      </c>
      <c r="H2271" s="2" t="s">
        <v>3141</v>
      </c>
      <c r="I2271" s="2" t="s">
        <v>3155</v>
      </c>
      <c r="J2271" s="2" t="s">
        <v>3161</v>
      </c>
      <c r="K2271" s="2" t="s">
        <v>3162</v>
      </c>
      <c r="L2271" s="2">
        <v>2012</v>
      </c>
      <c r="M2271" s="2" t="s">
        <v>3078</v>
      </c>
      <c r="N2271" s="2" t="s">
        <v>3126</v>
      </c>
      <c r="O2271" s="19" t="str">
        <f t="shared" si="74"/>
        <v>700</v>
      </c>
      <c r="P2271">
        <f t="shared" si="73"/>
        <v>1447.8164106406894</v>
      </c>
    </row>
    <row r="2272" spans="1:16" ht="14.5" customHeight="1" x14ac:dyDescent="0.35">
      <c r="A2272" s="2" t="s">
        <v>2046</v>
      </c>
      <c r="B2272" s="2" t="s">
        <v>2047</v>
      </c>
      <c r="C2272" s="2" t="s">
        <v>1267</v>
      </c>
      <c r="D2272" s="2" t="s">
        <v>3169</v>
      </c>
      <c r="E2272" s="2" t="s">
        <v>3170</v>
      </c>
      <c r="F2272" s="3">
        <v>989</v>
      </c>
      <c r="G2272" s="3">
        <v>55</v>
      </c>
      <c r="H2272" s="2" t="s">
        <v>3131</v>
      </c>
      <c r="I2272" s="2" t="s">
        <v>3145</v>
      </c>
      <c r="J2272" s="2" t="s">
        <v>3161</v>
      </c>
      <c r="K2272" s="2" t="s">
        <v>3162</v>
      </c>
      <c r="L2272" s="2">
        <v>2012</v>
      </c>
      <c r="M2272" s="2" t="s">
        <v>3076</v>
      </c>
      <c r="N2272" s="2" t="s">
        <v>3124</v>
      </c>
      <c r="O2272" s="19" t="str">
        <f t="shared" si="74"/>
        <v>700</v>
      </c>
      <c r="P2272">
        <f t="shared" si="73"/>
        <v>543.95000000000005</v>
      </c>
    </row>
    <row r="2273" spans="1:16" ht="14.5" customHeight="1" x14ac:dyDescent="0.35">
      <c r="A2273" s="2" t="s">
        <v>301</v>
      </c>
      <c r="B2273" s="2" t="s">
        <v>2048</v>
      </c>
      <c r="C2273" s="2" t="s">
        <v>1872</v>
      </c>
      <c r="D2273" s="2" t="s">
        <v>3169</v>
      </c>
      <c r="E2273" s="2" t="s">
        <v>3170</v>
      </c>
      <c r="F2273" s="3">
        <v>100</v>
      </c>
      <c r="G2273" s="3">
        <v>55</v>
      </c>
      <c r="H2273" s="2" t="s">
        <v>3131</v>
      </c>
      <c r="I2273" s="2" t="s">
        <v>3145</v>
      </c>
      <c r="J2273" s="2" t="s">
        <v>3161</v>
      </c>
      <c r="K2273" s="2" t="s">
        <v>3162</v>
      </c>
      <c r="L2273" s="2">
        <v>2012</v>
      </c>
      <c r="M2273" s="2" t="s">
        <v>3076</v>
      </c>
      <c r="N2273" s="2" t="s">
        <v>3124</v>
      </c>
      <c r="O2273" s="19" t="str">
        <f t="shared" si="74"/>
        <v>700</v>
      </c>
      <c r="P2273">
        <f t="shared" si="73"/>
        <v>55</v>
      </c>
    </row>
    <row r="2274" spans="1:16" ht="14.5" customHeight="1" x14ac:dyDescent="0.35">
      <c r="A2274" s="2" t="s">
        <v>308</v>
      </c>
      <c r="B2274" s="2" t="s">
        <v>309</v>
      </c>
      <c r="C2274" s="2" t="s">
        <v>1873</v>
      </c>
      <c r="D2274" s="2" t="s">
        <v>3169</v>
      </c>
      <c r="E2274" s="2" t="s">
        <v>3170</v>
      </c>
      <c r="F2274" s="3">
        <v>3533</v>
      </c>
      <c r="G2274" s="3">
        <v>100</v>
      </c>
      <c r="H2274" s="2" t="s">
        <v>3131</v>
      </c>
      <c r="I2274" s="2" t="s">
        <v>3145</v>
      </c>
      <c r="J2274" s="2" t="s">
        <v>3161</v>
      </c>
      <c r="K2274" s="2" t="s">
        <v>3162</v>
      </c>
      <c r="L2274" s="2">
        <v>2012</v>
      </c>
      <c r="M2274" s="2" t="s">
        <v>3076</v>
      </c>
      <c r="N2274" s="2" t="s">
        <v>3124</v>
      </c>
      <c r="O2274" s="19" t="str">
        <f t="shared" si="74"/>
        <v>700</v>
      </c>
      <c r="P2274">
        <f t="shared" si="73"/>
        <v>3533</v>
      </c>
    </row>
    <row r="2275" spans="1:16" ht="14.5" customHeight="1" x14ac:dyDescent="0.35">
      <c r="A2275" s="2" t="s">
        <v>304</v>
      </c>
      <c r="B2275" s="2" t="s">
        <v>305</v>
      </c>
      <c r="C2275" s="2" t="s">
        <v>1874</v>
      </c>
      <c r="D2275" s="2" t="s">
        <v>3169</v>
      </c>
      <c r="E2275" s="2" t="s">
        <v>3170</v>
      </c>
      <c r="F2275" s="3">
        <v>722</v>
      </c>
      <c r="G2275" s="3">
        <v>100</v>
      </c>
      <c r="H2275" s="2" t="s">
        <v>3131</v>
      </c>
      <c r="I2275" s="2" t="s">
        <v>3145</v>
      </c>
      <c r="J2275" s="2" t="s">
        <v>3161</v>
      </c>
      <c r="K2275" s="2" t="s">
        <v>3162</v>
      </c>
      <c r="L2275" s="2">
        <v>2012</v>
      </c>
      <c r="M2275" s="2" t="s">
        <v>3076</v>
      </c>
      <c r="N2275" s="2" t="s">
        <v>3124</v>
      </c>
      <c r="O2275" s="19" t="str">
        <f t="shared" si="74"/>
        <v>700</v>
      </c>
      <c r="P2275">
        <f t="shared" si="73"/>
        <v>722</v>
      </c>
    </row>
    <row r="2276" spans="1:16" ht="14.5" customHeight="1" x14ac:dyDescent="0.35">
      <c r="A2276" s="2" t="s">
        <v>311</v>
      </c>
      <c r="B2276" s="2" t="s">
        <v>312</v>
      </c>
      <c r="C2276" s="2" t="s">
        <v>1875</v>
      </c>
      <c r="D2276" s="2" t="s">
        <v>3169</v>
      </c>
      <c r="E2276" s="2" t="s">
        <v>3170</v>
      </c>
      <c r="F2276" s="3">
        <v>162858</v>
      </c>
      <c r="G2276" s="3">
        <v>100</v>
      </c>
      <c r="H2276" s="2" t="s">
        <v>3131</v>
      </c>
      <c r="I2276" s="2" t="s">
        <v>3145</v>
      </c>
      <c r="J2276" s="2" t="s">
        <v>3161</v>
      </c>
      <c r="K2276" s="2" t="s">
        <v>3162</v>
      </c>
      <c r="L2276" s="2">
        <v>2012</v>
      </c>
      <c r="M2276" s="2" t="s">
        <v>3076</v>
      </c>
      <c r="N2276" s="2" t="s">
        <v>3124</v>
      </c>
      <c r="O2276" s="19" t="str">
        <f t="shared" si="74"/>
        <v>700</v>
      </c>
      <c r="P2276">
        <f t="shared" si="73"/>
        <v>162858</v>
      </c>
    </row>
    <row r="2277" spans="1:16" ht="14.5" customHeight="1" x14ac:dyDescent="0.35">
      <c r="A2277" s="2" t="s">
        <v>314</v>
      </c>
      <c r="B2277" s="2" t="s">
        <v>315</v>
      </c>
      <c r="C2277" s="2" t="s">
        <v>1876</v>
      </c>
      <c r="D2277" s="2" t="s">
        <v>3169</v>
      </c>
      <c r="E2277" s="2" t="s">
        <v>3170</v>
      </c>
      <c r="F2277" s="3">
        <v>26800</v>
      </c>
      <c r="G2277" s="3">
        <v>100</v>
      </c>
      <c r="H2277" s="2" t="s">
        <v>3131</v>
      </c>
      <c r="I2277" s="2" t="s">
        <v>3145</v>
      </c>
      <c r="J2277" s="2" t="s">
        <v>3161</v>
      </c>
      <c r="K2277" s="2" t="s">
        <v>3162</v>
      </c>
      <c r="L2277" s="2">
        <v>2012</v>
      </c>
      <c r="M2277" s="2" t="s">
        <v>3076</v>
      </c>
      <c r="N2277" s="2" t="s">
        <v>3124</v>
      </c>
      <c r="O2277" s="19" t="str">
        <f t="shared" si="74"/>
        <v>700</v>
      </c>
      <c r="P2277">
        <f t="shared" si="73"/>
        <v>26800</v>
      </c>
    </row>
    <row r="2278" spans="1:16" ht="14.5" customHeight="1" x14ac:dyDescent="0.35">
      <c r="A2278" s="2" t="s">
        <v>317</v>
      </c>
      <c r="B2278" s="2" t="s">
        <v>318</v>
      </c>
      <c r="C2278" s="2" t="s">
        <v>1877</v>
      </c>
      <c r="D2278" s="2" t="s">
        <v>3169</v>
      </c>
      <c r="E2278" s="2" t="s">
        <v>3170</v>
      </c>
      <c r="F2278" s="3">
        <v>2871</v>
      </c>
      <c r="G2278" s="3">
        <v>100</v>
      </c>
      <c r="H2278" s="2" t="s">
        <v>3132</v>
      </c>
      <c r="I2278" s="2" t="s">
        <v>3146</v>
      </c>
      <c r="J2278" s="2" t="s">
        <v>3161</v>
      </c>
      <c r="K2278" s="2" t="s">
        <v>3162</v>
      </c>
      <c r="L2278" s="2">
        <v>2012</v>
      </c>
      <c r="M2278" s="2" t="s">
        <v>3077</v>
      </c>
      <c r="N2278" s="2" t="s">
        <v>3125</v>
      </c>
      <c r="O2278" s="19" t="str">
        <f t="shared" si="74"/>
        <v>700</v>
      </c>
      <c r="P2278">
        <f t="shared" si="73"/>
        <v>2871</v>
      </c>
    </row>
    <row r="2279" spans="1:16" ht="14.5" customHeight="1" x14ac:dyDescent="0.35">
      <c r="A2279" s="2" t="s">
        <v>320</v>
      </c>
      <c r="B2279" s="2" t="s">
        <v>321</v>
      </c>
      <c r="C2279" s="2" t="s">
        <v>1878</v>
      </c>
      <c r="D2279" s="2" t="s">
        <v>3169</v>
      </c>
      <c r="E2279" s="2" t="s">
        <v>3170</v>
      </c>
      <c r="F2279" s="3">
        <v>680</v>
      </c>
      <c r="G2279" s="3">
        <v>55</v>
      </c>
      <c r="H2279" s="2" t="s">
        <v>3134</v>
      </c>
      <c r="I2279" s="2" t="s">
        <v>3148</v>
      </c>
      <c r="J2279" s="2" t="s">
        <v>3161</v>
      </c>
      <c r="K2279" s="2" t="s">
        <v>3162</v>
      </c>
      <c r="L2279" s="2">
        <v>2012</v>
      </c>
      <c r="M2279" s="2" t="s">
        <v>3077</v>
      </c>
      <c r="N2279" s="2" t="s">
        <v>3125</v>
      </c>
      <c r="O2279" s="19" t="str">
        <f t="shared" si="74"/>
        <v>700</v>
      </c>
      <c r="P2279">
        <f t="shared" si="73"/>
        <v>374</v>
      </c>
    </row>
    <row r="2280" spans="1:16" ht="14.5" customHeight="1" x14ac:dyDescent="0.35">
      <c r="A2280" s="2" t="s">
        <v>323</v>
      </c>
      <c r="B2280" s="2" t="s">
        <v>324</v>
      </c>
      <c r="C2280" s="2" t="s">
        <v>1879</v>
      </c>
      <c r="D2280" s="2" t="s">
        <v>3169</v>
      </c>
      <c r="E2280" s="2" t="s">
        <v>3170</v>
      </c>
      <c r="F2280" s="3">
        <v>19875</v>
      </c>
      <c r="G2280" s="3">
        <v>35.93962264150943</v>
      </c>
      <c r="H2280" s="2" t="s">
        <v>3129</v>
      </c>
      <c r="I2280" s="2" t="s">
        <v>3143</v>
      </c>
      <c r="J2280" s="2" t="s">
        <v>3161</v>
      </c>
      <c r="K2280" s="2" t="s">
        <v>3162</v>
      </c>
      <c r="L2280" s="2">
        <v>2012</v>
      </c>
      <c r="M2280" s="2" t="s">
        <v>3077</v>
      </c>
      <c r="N2280" s="2" t="s">
        <v>3125</v>
      </c>
      <c r="O2280" s="19" t="str">
        <f t="shared" si="74"/>
        <v>700</v>
      </c>
      <c r="P2280">
        <f t="shared" si="73"/>
        <v>7142.9999999999991</v>
      </c>
    </row>
    <row r="2281" spans="1:16" ht="14.5" customHeight="1" x14ac:dyDescent="0.35">
      <c r="A2281" s="2" t="s">
        <v>323</v>
      </c>
      <c r="B2281" s="2" t="s">
        <v>324</v>
      </c>
      <c r="C2281" s="2" t="s">
        <v>1879</v>
      </c>
      <c r="D2281" s="2" t="s">
        <v>3169</v>
      </c>
      <c r="E2281" s="2" t="s">
        <v>3170</v>
      </c>
      <c r="F2281" s="3">
        <v>19875</v>
      </c>
      <c r="G2281" s="3">
        <v>1.0767295597484277</v>
      </c>
      <c r="H2281" s="2" t="s">
        <v>3130</v>
      </c>
      <c r="I2281" s="2" t="s">
        <v>3144</v>
      </c>
      <c r="J2281" s="2" t="s">
        <v>3161</v>
      </c>
      <c r="K2281" s="2" t="s">
        <v>3162</v>
      </c>
      <c r="L2281" s="2">
        <v>2012</v>
      </c>
      <c r="M2281" s="2" t="s">
        <v>3077</v>
      </c>
      <c r="N2281" s="2" t="s">
        <v>3125</v>
      </c>
      <c r="O2281" s="19" t="str">
        <f t="shared" si="74"/>
        <v>700</v>
      </c>
      <c r="P2281">
        <f t="shared" si="73"/>
        <v>214</v>
      </c>
    </row>
    <row r="2282" spans="1:16" ht="14.5" customHeight="1" x14ac:dyDescent="0.35">
      <c r="A2282" s="2" t="s">
        <v>323</v>
      </c>
      <c r="B2282" s="2" t="s">
        <v>324</v>
      </c>
      <c r="C2282" s="2" t="s">
        <v>1879</v>
      </c>
      <c r="D2282" s="2" t="s">
        <v>3169</v>
      </c>
      <c r="E2282" s="2" t="s">
        <v>3170</v>
      </c>
      <c r="F2282" s="3">
        <v>19875</v>
      </c>
      <c r="G2282" s="3">
        <v>24.558490566037737</v>
      </c>
      <c r="H2282" s="2" t="s">
        <v>3131</v>
      </c>
      <c r="I2282" s="2" t="s">
        <v>3145</v>
      </c>
      <c r="J2282" s="2" t="s">
        <v>3161</v>
      </c>
      <c r="K2282" s="2" t="s">
        <v>3162</v>
      </c>
      <c r="L2282" s="2">
        <v>2012</v>
      </c>
      <c r="M2282" s="2" t="s">
        <v>3077</v>
      </c>
      <c r="N2282" s="2" t="s">
        <v>3125</v>
      </c>
      <c r="O2282" s="19" t="str">
        <f t="shared" si="74"/>
        <v>700</v>
      </c>
      <c r="P2282">
        <f t="shared" si="73"/>
        <v>4881</v>
      </c>
    </row>
    <row r="2283" spans="1:16" ht="14.5" customHeight="1" x14ac:dyDescent="0.35">
      <c r="A2283" s="2" t="s">
        <v>323</v>
      </c>
      <c r="B2283" s="2" t="s">
        <v>324</v>
      </c>
      <c r="C2283" s="2" t="s">
        <v>1879</v>
      </c>
      <c r="D2283" s="2" t="s">
        <v>3169</v>
      </c>
      <c r="E2283" s="2" t="s">
        <v>3170</v>
      </c>
      <c r="F2283" s="3">
        <v>19875</v>
      </c>
      <c r="G2283" s="3">
        <v>38.425157232704407</v>
      </c>
      <c r="H2283" s="2" t="s">
        <v>3141</v>
      </c>
      <c r="I2283" s="2" t="s">
        <v>3155</v>
      </c>
      <c r="J2283" s="2" t="s">
        <v>3161</v>
      </c>
      <c r="K2283" s="2" t="s">
        <v>3162</v>
      </c>
      <c r="L2283" s="2">
        <v>2012</v>
      </c>
      <c r="M2283" s="2" t="s">
        <v>3077</v>
      </c>
      <c r="N2283" s="2" t="s">
        <v>3125</v>
      </c>
      <c r="O2283" s="19" t="str">
        <f t="shared" si="74"/>
        <v>700</v>
      </c>
      <c r="P2283">
        <f t="shared" si="73"/>
        <v>7637.0000000000009</v>
      </c>
    </row>
    <row r="2284" spans="1:16" ht="14.5" customHeight="1" x14ac:dyDescent="0.35">
      <c r="A2284" s="2" t="s">
        <v>326</v>
      </c>
      <c r="B2284" s="2" t="s">
        <v>327</v>
      </c>
      <c r="C2284" s="2" t="s">
        <v>1880</v>
      </c>
      <c r="D2284" s="2" t="s">
        <v>3169</v>
      </c>
      <c r="E2284" s="2" t="s">
        <v>3170</v>
      </c>
      <c r="F2284" s="3">
        <v>329</v>
      </c>
      <c r="G2284" s="3">
        <v>100</v>
      </c>
      <c r="H2284" s="2" t="s">
        <v>3138</v>
      </c>
      <c r="I2284" s="2" t="s">
        <v>3152</v>
      </c>
      <c r="J2284" s="2" t="s">
        <v>3161</v>
      </c>
      <c r="K2284" s="2" t="s">
        <v>3162</v>
      </c>
      <c r="L2284" s="2">
        <v>2012</v>
      </c>
      <c r="M2284" s="2" t="s">
        <v>3077</v>
      </c>
      <c r="N2284" s="2" t="s">
        <v>3125</v>
      </c>
      <c r="O2284" s="19" t="str">
        <f t="shared" si="74"/>
        <v>700</v>
      </c>
      <c r="P2284">
        <f t="shared" si="73"/>
        <v>329</v>
      </c>
    </row>
    <row r="2285" spans="1:16" ht="14.5" customHeight="1" x14ac:dyDescent="0.35">
      <c r="A2285" s="2" t="s">
        <v>329</v>
      </c>
      <c r="B2285" s="2" t="s">
        <v>330</v>
      </c>
      <c r="C2285" s="2" t="s">
        <v>1881</v>
      </c>
      <c r="D2285" s="2" t="s">
        <v>3169</v>
      </c>
      <c r="E2285" s="2" t="s">
        <v>3170</v>
      </c>
      <c r="F2285" s="3">
        <v>330</v>
      </c>
      <c r="G2285" s="3">
        <v>100</v>
      </c>
      <c r="H2285" s="2" t="s">
        <v>3138</v>
      </c>
      <c r="I2285" s="2" t="s">
        <v>3152</v>
      </c>
      <c r="J2285" s="2" t="s">
        <v>3161</v>
      </c>
      <c r="K2285" s="2" t="s">
        <v>3162</v>
      </c>
      <c r="L2285" s="2">
        <v>2012</v>
      </c>
      <c r="M2285" s="2" t="s">
        <v>3077</v>
      </c>
      <c r="N2285" s="2" t="s">
        <v>3125</v>
      </c>
      <c r="O2285" s="19" t="str">
        <f t="shared" si="74"/>
        <v>700</v>
      </c>
      <c r="P2285">
        <f t="shared" si="73"/>
        <v>330</v>
      </c>
    </row>
    <row r="2286" spans="1:16" ht="14.5" customHeight="1" x14ac:dyDescent="0.35">
      <c r="A2286" s="2" t="s">
        <v>2049</v>
      </c>
      <c r="B2286" s="2" t="s">
        <v>2050</v>
      </c>
      <c r="C2286" s="2" t="s">
        <v>1278</v>
      </c>
      <c r="D2286" s="2" t="s">
        <v>3169</v>
      </c>
      <c r="E2286" s="2" t="s">
        <v>3170</v>
      </c>
      <c r="F2286" s="3">
        <v>47385</v>
      </c>
      <c r="G2286" s="3">
        <v>15.58590819712148</v>
      </c>
      <c r="H2286" s="2" t="s">
        <v>3131</v>
      </c>
      <c r="I2286" s="2" t="s">
        <v>3145</v>
      </c>
      <c r="J2286" s="2" t="s">
        <v>3161</v>
      </c>
      <c r="K2286" s="2" t="s">
        <v>3162</v>
      </c>
      <c r="L2286" s="2">
        <v>2012</v>
      </c>
      <c r="M2286" s="2" t="s">
        <v>3041</v>
      </c>
      <c r="N2286" s="2" t="s">
        <v>3095</v>
      </c>
      <c r="O2286" s="19" t="str">
        <f t="shared" si="74"/>
        <v>200</v>
      </c>
      <c r="P2286">
        <f t="shared" si="73"/>
        <v>7385.3825992060129</v>
      </c>
    </row>
    <row r="2287" spans="1:16" ht="14.5" customHeight="1" x14ac:dyDescent="0.35">
      <c r="A2287" s="2" t="s">
        <v>2049</v>
      </c>
      <c r="B2287" s="2" t="s">
        <v>2050</v>
      </c>
      <c r="C2287" s="2" t="s">
        <v>1278</v>
      </c>
      <c r="D2287" s="2" t="s">
        <v>3169</v>
      </c>
      <c r="E2287" s="2" t="s">
        <v>3170</v>
      </c>
      <c r="F2287" s="3">
        <v>47385</v>
      </c>
      <c r="G2287" s="3">
        <v>20.711525220114005</v>
      </c>
      <c r="H2287" s="2" t="s">
        <v>3138</v>
      </c>
      <c r="I2287" s="2" t="s">
        <v>3152</v>
      </c>
      <c r="J2287" s="2" t="s">
        <v>3161</v>
      </c>
      <c r="K2287" s="2" t="s">
        <v>3162</v>
      </c>
      <c r="L2287" s="2">
        <v>2012</v>
      </c>
      <c r="M2287" s="2" t="s">
        <v>3041</v>
      </c>
      <c r="N2287" s="2" t="s">
        <v>3095</v>
      </c>
      <c r="O2287" s="19" t="str">
        <f t="shared" si="74"/>
        <v>200</v>
      </c>
      <c r="P2287">
        <f t="shared" si="73"/>
        <v>9814.1562255510216</v>
      </c>
    </row>
    <row r="2288" spans="1:16" ht="14.5" customHeight="1" x14ac:dyDescent="0.35">
      <c r="A2288" s="2" t="s">
        <v>2049</v>
      </c>
      <c r="B2288" s="2" t="s">
        <v>2050</v>
      </c>
      <c r="C2288" s="2" t="s">
        <v>1278</v>
      </c>
      <c r="D2288" s="2" t="s">
        <v>3169</v>
      </c>
      <c r="E2288" s="2" t="s">
        <v>3170</v>
      </c>
      <c r="F2288" s="3">
        <v>47385</v>
      </c>
      <c r="G2288" s="3">
        <v>0.71753147094513381</v>
      </c>
      <c r="H2288" s="2" t="s">
        <v>3139</v>
      </c>
      <c r="I2288" s="2" t="s">
        <v>3153</v>
      </c>
      <c r="J2288" s="2" t="s">
        <v>3161</v>
      </c>
      <c r="K2288" s="2" t="s">
        <v>3162</v>
      </c>
      <c r="L2288" s="2">
        <v>2012</v>
      </c>
      <c r="M2288" s="2" t="s">
        <v>3041</v>
      </c>
      <c r="N2288" s="2" t="s">
        <v>3095</v>
      </c>
      <c r="O2288" s="19" t="str">
        <f t="shared" si="74"/>
        <v>200</v>
      </c>
      <c r="P2288">
        <f t="shared" si="73"/>
        <v>340.00228750735164</v>
      </c>
    </row>
    <row r="2289" spans="1:16" ht="14.5" customHeight="1" x14ac:dyDescent="0.35">
      <c r="A2289" s="2" t="s">
        <v>2049</v>
      </c>
      <c r="B2289" s="2" t="s">
        <v>2050</v>
      </c>
      <c r="C2289" s="2" t="s">
        <v>1278</v>
      </c>
      <c r="D2289" s="2" t="s">
        <v>3169</v>
      </c>
      <c r="E2289" s="2" t="s">
        <v>3170</v>
      </c>
      <c r="F2289" s="3">
        <v>47385</v>
      </c>
      <c r="G2289" s="3">
        <v>17.985035111819389</v>
      </c>
      <c r="H2289" s="2" t="s">
        <v>3141</v>
      </c>
      <c r="I2289" s="2" t="s">
        <v>3155</v>
      </c>
      <c r="J2289" s="2" t="s">
        <v>3161</v>
      </c>
      <c r="K2289" s="2" t="s">
        <v>3162</v>
      </c>
      <c r="L2289" s="2">
        <v>2012</v>
      </c>
      <c r="M2289" s="2" t="s">
        <v>3041</v>
      </c>
      <c r="N2289" s="2" t="s">
        <v>3095</v>
      </c>
      <c r="O2289" s="19" t="str">
        <f t="shared" si="74"/>
        <v>200</v>
      </c>
      <c r="P2289">
        <f t="shared" si="73"/>
        <v>8522.2088877356182</v>
      </c>
    </row>
    <row r="2290" spans="1:16" ht="14.5" customHeight="1" x14ac:dyDescent="0.35">
      <c r="A2290" s="2" t="s">
        <v>2051</v>
      </c>
      <c r="B2290" s="2" t="s">
        <v>2052</v>
      </c>
      <c r="C2290" s="2" t="s">
        <v>1279</v>
      </c>
      <c r="D2290" s="2" t="s">
        <v>3169</v>
      </c>
      <c r="E2290" s="2" t="s">
        <v>3170</v>
      </c>
      <c r="F2290" s="3">
        <v>18940</v>
      </c>
      <c r="G2290" s="3">
        <v>15.58590819712148</v>
      </c>
      <c r="H2290" s="2" t="s">
        <v>3131</v>
      </c>
      <c r="I2290" s="2" t="s">
        <v>3145</v>
      </c>
      <c r="J2290" s="2" t="s">
        <v>3161</v>
      </c>
      <c r="K2290" s="2" t="s">
        <v>3162</v>
      </c>
      <c r="L2290" s="2">
        <v>2012</v>
      </c>
      <c r="M2290" s="2" t="s">
        <v>3041</v>
      </c>
      <c r="N2290" s="2" t="s">
        <v>3095</v>
      </c>
      <c r="O2290" s="19" t="str">
        <f t="shared" si="74"/>
        <v>200</v>
      </c>
      <c r="P2290">
        <f t="shared" si="73"/>
        <v>2951.9710125348083</v>
      </c>
    </row>
    <row r="2291" spans="1:16" ht="14.5" customHeight="1" x14ac:dyDescent="0.35">
      <c r="A2291" s="2" t="s">
        <v>2051</v>
      </c>
      <c r="B2291" s="2" t="s">
        <v>2052</v>
      </c>
      <c r="C2291" s="2" t="s">
        <v>1279</v>
      </c>
      <c r="D2291" s="2" t="s">
        <v>3169</v>
      </c>
      <c r="E2291" s="2" t="s">
        <v>3170</v>
      </c>
      <c r="F2291" s="3">
        <v>18940</v>
      </c>
      <c r="G2291" s="3">
        <v>20.711525220114005</v>
      </c>
      <c r="H2291" s="2" t="s">
        <v>3138</v>
      </c>
      <c r="I2291" s="2" t="s">
        <v>3152</v>
      </c>
      <c r="J2291" s="2" t="s">
        <v>3161</v>
      </c>
      <c r="K2291" s="2" t="s">
        <v>3162</v>
      </c>
      <c r="L2291" s="2">
        <v>2012</v>
      </c>
      <c r="M2291" s="2" t="s">
        <v>3041</v>
      </c>
      <c r="N2291" s="2" t="s">
        <v>3095</v>
      </c>
      <c r="O2291" s="19" t="str">
        <f t="shared" si="74"/>
        <v>200</v>
      </c>
      <c r="P2291">
        <f t="shared" si="73"/>
        <v>3922.7628766895923</v>
      </c>
    </row>
    <row r="2292" spans="1:16" ht="14.5" customHeight="1" x14ac:dyDescent="0.35">
      <c r="A2292" s="2" t="s">
        <v>2051</v>
      </c>
      <c r="B2292" s="2" t="s">
        <v>2052</v>
      </c>
      <c r="C2292" s="2" t="s">
        <v>1279</v>
      </c>
      <c r="D2292" s="2" t="s">
        <v>3169</v>
      </c>
      <c r="E2292" s="2" t="s">
        <v>3170</v>
      </c>
      <c r="F2292" s="3">
        <v>18940</v>
      </c>
      <c r="G2292" s="3">
        <v>0.71753147094513381</v>
      </c>
      <c r="H2292" s="2" t="s">
        <v>3139</v>
      </c>
      <c r="I2292" s="2" t="s">
        <v>3153</v>
      </c>
      <c r="J2292" s="2" t="s">
        <v>3161</v>
      </c>
      <c r="K2292" s="2" t="s">
        <v>3162</v>
      </c>
      <c r="L2292" s="2">
        <v>2012</v>
      </c>
      <c r="M2292" s="2" t="s">
        <v>3041</v>
      </c>
      <c r="N2292" s="2" t="s">
        <v>3095</v>
      </c>
      <c r="O2292" s="19" t="str">
        <f t="shared" si="74"/>
        <v>200</v>
      </c>
      <c r="P2292">
        <f t="shared" si="73"/>
        <v>135.90046059700836</v>
      </c>
    </row>
    <row r="2293" spans="1:16" ht="14.5" customHeight="1" x14ac:dyDescent="0.35">
      <c r="A2293" s="2" t="s">
        <v>2051</v>
      </c>
      <c r="B2293" s="2" t="s">
        <v>2052</v>
      </c>
      <c r="C2293" s="2" t="s">
        <v>1279</v>
      </c>
      <c r="D2293" s="2" t="s">
        <v>3169</v>
      </c>
      <c r="E2293" s="2" t="s">
        <v>3170</v>
      </c>
      <c r="F2293" s="3">
        <v>18940</v>
      </c>
      <c r="G2293" s="3">
        <v>17.985035111819389</v>
      </c>
      <c r="H2293" s="2" t="s">
        <v>3141</v>
      </c>
      <c r="I2293" s="2" t="s">
        <v>3155</v>
      </c>
      <c r="J2293" s="2" t="s">
        <v>3161</v>
      </c>
      <c r="K2293" s="2" t="s">
        <v>3162</v>
      </c>
      <c r="L2293" s="2">
        <v>2012</v>
      </c>
      <c r="M2293" s="2" t="s">
        <v>3041</v>
      </c>
      <c r="N2293" s="2" t="s">
        <v>3095</v>
      </c>
      <c r="O2293" s="19" t="str">
        <f t="shared" si="74"/>
        <v>200</v>
      </c>
      <c r="P2293">
        <f t="shared" si="73"/>
        <v>3406.3656501785922</v>
      </c>
    </row>
    <row r="2294" spans="1:16" ht="14.5" customHeight="1" x14ac:dyDescent="0.35">
      <c r="A2294" s="2" t="s">
        <v>337</v>
      </c>
      <c r="B2294" s="2" t="s">
        <v>338</v>
      </c>
      <c r="C2294" s="2" t="s">
        <v>1882</v>
      </c>
      <c r="D2294" s="2" t="s">
        <v>3169</v>
      </c>
      <c r="E2294" s="2" t="s">
        <v>3170</v>
      </c>
      <c r="F2294" s="3">
        <v>7104</v>
      </c>
      <c r="G2294" s="3">
        <v>55</v>
      </c>
      <c r="H2294" s="2" t="s">
        <v>3138</v>
      </c>
      <c r="I2294" s="2" t="s">
        <v>3152</v>
      </c>
      <c r="J2294" s="2" t="s">
        <v>3161</v>
      </c>
      <c r="K2294" s="2" t="s">
        <v>3162</v>
      </c>
      <c r="L2294" s="2">
        <v>2012</v>
      </c>
      <c r="M2294" s="2" t="s">
        <v>3041</v>
      </c>
      <c r="N2294" s="2" t="s">
        <v>3095</v>
      </c>
      <c r="O2294" s="19" t="str">
        <f t="shared" si="74"/>
        <v>200</v>
      </c>
      <c r="P2294">
        <f t="shared" si="73"/>
        <v>3907.2</v>
      </c>
    </row>
    <row r="2295" spans="1:16" ht="14.5" customHeight="1" x14ac:dyDescent="0.35">
      <c r="A2295" s="2" t="s">
        <v>340</v>
      </c>
      <c r="B2295" s="2" t="s">
        <v>341</v>
      </c>
      <c r="C2295" s="2" t="s">
        <v>1883</v>
      </c>
      <c r="D2295" s="2" t="s">
        <v>3169</v>
      </c>
      <c r="E2295" s="2" t="s">
        <v>3170</v>
      </c>
      <c r="F2295" s="3">
        <v>5341</v>
      </c>
      <c r="G2295" s="3">
        <v>55</v>
      </c>
      <c r="H2295" s="2" t="s">
        <v>3138</v>
      </c>
      <c r="I2295" s="2" t="s">
        <v>3152</v>
      </c>
      <c r="J2295" s="2" t="s">
        <v>3161</v>
      </c>
      <c r="K2295" s="2" t="s">
        <v>3162</v>
      </c>
      <c r="L2295" s="2">
        <v>2012</v>
      </c>
      <c r="M2295" s="2" t="s">
        <v>3041</v>
      </c>
      <c r="N2295" s="2" t="s">
        <v>3095</v>
      </c>
      <c r="O2295" s="19" t="str">
        <f t="shared" si="74"/>
        <v>200</v>
      </c>
      <c r="P2295">
        <f t="shared" si="73"/>
        <v>2937.55</v>
      </c>
    </row>
    <row r="2296" spans="1:16" ht="14.5" customHeight="1" x14ac:dyDescent="0.35">
      <c r="A2296" s="2" t="s">
        <v>343</v>
      </c>
      <c r="B2296" s="2" t="s">
        <v>344</v>
      </c>
      <c r="C2296" s="2" t="s">
        <v>1884</v>
      </c>
      <c r="D2296" s="2" t="s">
        <v>3169</v>
      </c>
      <c r="E2296" s="2" t="s">
        <v>3170</v>
      </c>
      <c r="F2296" s="3">
        <v>1548</v>
      </c>
      <c r="G2296" s="3">
        <v>55</v>
      </c>
      <c r="H2296" s="2" t="s">
        <v>3139</v>
      </c>
      <c r="I2296" s="2" t="s">
        <v>3153</v>
      </c>
      <c r="J2296" s="2" t="s">
        <v>3161</v>
      </c>
      <c r="K2296" s="2" t="s">
        <v>3162</v>
      </c>
      <c r="L2296" s="2">
        <v>2012</v>
      </c>
      <c r="M2296" s="2" t="s">
        <v>3041</v>
      </c>
      <c r="N2296" s="2" t="s">
        <v>3095</v>
      </c>
      <c r="O2296" s="19" t="str">
        <f t="shared" si="74"/>
        <v>200</v>
      </c>
      <c r="P2296">
        <f t="shared" si="73"/>
        <v>851.4</v>
      </c>
    </row>
    <row r="2297" spans="1:16" ht="14.5" customHeight="1" x14ac:dyDescent="0.35">
      <c r="A2297" s="2" t="s">
        <v>349</v>
      </c>
      <c r="B2297" s="2" t="s">
        <v>350</v>
      </c>
      <c r="C2297" s="2" t="s">
        <v>1284</v>
      </c>
      <c r="D2297" s="2" t="s">
        <v>3169</v>
      </c>
      <c r="E2297" s="2" t="s">
        <v>3170</v>
      </c>
      <c r="F2297" s="3">
        <v>1345</v>
      </c>
      <c r="G2297" s="3">
        <v>55</v>
      </c>
      <c r="H2297" s="2" t="s">
        <v>3131</v>
      </c>
      <c r="I2297" s="2" t="s">
        <v>3145</v>
      </c>
      <c r="J2297" s="2" t="s">
        <v>3161</v>
      </c>
      <c r="K2297" s="2" t="s">
        <v>3162</v>
      </c>
      <c r="L2297" s="2">
        <v>2012</v>
      </c>
      <c r="M2297" s="2" t="s">
        <v>3041</v>
      </c>
      <c r="N2297" s="2" t="s">
        <v>3095</v>
      </c>
      <c r="O2297" s="19" t="str">
        <f t="shared" si="74"/>
        <v>200</v>
      </c>
      <c r="P2297">
        <f t="shared" si="73"/>
        <v>739.75</v>
      </c>
    </row>
    <row r="2298" spans="1:16" ht="14.5" customHeight="1" x14ac:dyDescent="0.35">
      <c r="A2298" s="2" t="s">
        <v>346</v>
      </c>
      <c r="B2298" s="2" t="s">
        <v>347</v>
      </c>
      <c r="C2298" s="2" t="s">
        <v>1885</v>
      </c>
      <c r="D2298" s="2" t="s">
        <v>3169</v>
      </c>
      <c r="E2298" s="2" t="s">
        <v>3170</v>
      </c>
      <c r="F2298" s="3">
        <v>4279</v>
      </c>
      <c r="G2298" s="3">
        <v>55</v>
      </c>
      <c r="H2298" s="2" t="s">
        <v>3131</v>
      </c>
      <c r="I2298" s="2" t="s">
        <v>3145</v>
      </c>
      <c r="J2298" s="2" t="s">
        <v>3161</v>
      </c>
      <c r="K2298" s="2" t="s">
        <v>3162</v>
      </c>
      <c r="L2298" s="2">
        <v>2012</v>
      </c>
      <c r="M2298" s="2" t="s">
        <v>3041</v>
      </c>
      <c r="N2298" s="2" t="s">
        <v>3095</v>
      </c>
      <c r="O2298" s="19" t="str">
        <f t="shared" si="74"/>
        <v>200</v>
      </c>
      <c r="P2298">
        <f t="shared" si="73"/>
        <v>2353.4499999999998</v>
      </c>
    </row>
    <row r="2299" spans="1:16" ht="14.5" customHeight="1" x14ac:dyDescent="0.35">
      <c r="A2299" s="2" t="s">
        <v>352</v>
      </c>
      <c r="B2299" s="2" t="s">
        <v>353</v>
      </c>
      <c r="C2299" s="2" t="s">
        <v>1886</v>
      </c>
      <c r="D2299" s="2" t="s">
        <v>3169</v>
      </c>
      <c r="E2299" s="2" t="s">
        <v>3170</v>
      </c>
      <c r="F2299" s="3">
        <v>1396</v>
      </c>
      <c r="G2299" s="3">
        <v>55</v>
      </c>
      <c r="H2299" s="2" t="s">
        <v>3131</v>
      </c>
      <c r="I2299" s="2" t="s">
        <v>3145</v>
      </c>
      <c r="J2299" s="2" t="s">
        <v>3161</v>
      </c>
      <c r="K2299" s="2" t="s">
        <v>3162</v>
      </c>
      <c r="L2299" s="2">
        <v>2012</v>
      </c>
      <c r="M2299" s="2" t="s">
        <v>3041</v>
      </c>
      <c r="N2299" s="2" t="s">
        <v>3095</v>
      </c>
      <c r="O2299" s="19" t="str">
        <f t="shared" si="74"/>
        <v>200</v>
      </c>
      <c r="P2299">
        <f t="shared" si="73"/>
        <v>767.8</v>
      </c>
    </row>
    <row r="2300" spans="1:16" ht="14.5" customHeight="1" x14ac:dyDescent="0.35">
      <c r="A2300" s="2" t="s">
        <v>355</v>
      </c>
      <c r="B2300" s="2" t="s">
        <v>356</v>
      </c>
      <c r="C2300" s="2" t="s">
        <v>1887</v>
      </c>
      <c r="D2300" s="2" t="s">
        <v>3169</v>
      </c>
      <c r="E2300" s="2" t="s">
        <v>3170</v>
      </c>
      <c r="F2300" s="3">
        <v>1348</v>
      </c>
      <c r="G2300" s="3">
        <v>55</v>
      </c>
      <c r="H2300" s="2" t="s">
        <v>3131</v>
      </c>
      <c r="I2300" s="2" t="s">
        <v>3145</v>
      </c>
      <c r="J2300" s="2" t="s">
        <v>3161</v>
      </c>
      <c r="K2300" s="2" t="s">
        <v>3162</v>
      </c>
      <c r="L2300" s="2">
        <v>2012</v>
      </c>
      <c r="M2300" s="2" t="s">
        <v>3041</v>
      </c>
      <c r="N2300" s="2" t="s">
        <v>3095</v>
      </c>
      <c r="O2300" s="19" t="str">
        <f t="shared" si="74"/>
        <v>200</v>
      </c>
      <c r="P2300">
        <f t="shared" si="73"/>
        <v>741.4</v>
      </c>
    </row>
    <row r="2301" spans="1:16" ht="14.5" customHeight="1" x14ac:dyDescent="0.35">
      <c r="A2301" s="2" t="s">
        <v>358</v>
      </c>
      <c r="B2301" s="2" t="s">
        <v>359</v>
      </c>
      <c r="C2301" s="2" t="s">
        <v>1888</v>
      </c>
      <c r="D2301" s="2" t="s">
        <v>3169</v>
      </c>
      <c r="E2301" s="2" t="s">
        <v>3170</v>
      </c>
      <c r="F2301" s="3">
        <v>7849</v>
      </c>
      <c r="G2301" s="3">
        <v>55</v>
      </c>
      <c r="H2301" s="2" t="s">
        <v>3141</v>
      </c>
      <c r="I2301" s="2" t="s">
        <v>3155</v>
      </c>
      <c r="J2301" s="2" t="s">
        <v>3161</v>
      </c>
      <c r="K2301" s="2" t="s">
        <v>3162</v>
      </c>
      <c r="L2301" s="2">
        <v>2012</v>
      </c>
      <c r="M2301" s="2" t="s">
        <v>3041</v>
      </c>
      <c r="N2301" s="2" t="s">
        <v>3095</v>
      </c>
      <c r="O2301" s="19" t="str">
        <f t="shared" si="74"/>
        <v>200</v>
      </c>
      <c r="P2301">
        <f t="shared" si="73"/>
        <v>4316.95</v>
      </c>
    </row>
    <row r="2302" spans="1:16" ht="14.5" customHeight="1" x14ac:dyDescent="0.35">
      <c r="A2302" s="2" t="s">
        <v>361</v>
      </c>
      <c r="B2302" s="2" t="s">
        <v>362</v>
      </c>
      <c r="C2302" s="2" t="s">
        <v>1889</v>
      </c>
      <c r="D2302" s="2" t="s">
        <v>3169</v>
      </c>
      <c r="E2302" s="2" t="s">
        <v>3170</v>
      </c>
      <c r="F2302" s="3">
        <v>3847</v>
      </c>
      <c r="G2302" s="3">
        <v>55</v>
      </c>
      <c r="H2302" s="2" t="s">
        <v>3141</v>
      </c>
      <c r="I2302" s="2" t="s">
        <v>3155</v>
      </c>
      <c r="J2302" s="2" t="s">
        <v>3161</v>
      </c>
      <c r="K2302" s="2" t="s">
        <v>3162</v>
      </c>
      <c r="L2302" s="2">
        <v>2012</v>
      </c>
      <c r="M2302" s="2" t="s">
        <v>3041</v>
      </c>
      <c r="N2302" s="2" t="s">
        <v>3095</v>
      </c>
      <c r="O2302" s="19" t="str">
        <f t="shared" si="74"/>
        <v>200</v>
      </c>
      <c r="P2302">
        <f t="shared" si="73"/>
        <v>2115.85</v>
      </c>
    </row>
    <row r="2303" spans="1:16" ht="14.5" customHeight="1" x14ac:dyDescent="0.35">
      <c r="A2303" s="2" t="s">
        <v>364</v>
      </c>
      <c r="B2303" s="2" t="s">
        <v>365</v>
      </c>
      <c r="C2303" s="2" t="s">
        <v>1890</v>
      </c>
      <c r="D2303" s="2" t="s">
        <v>3169</v>
      </c>
      <c r="E2303" s="2" t="s">
        <v>3170</v>
      </c>
      <c r="F2303" s="3">
        <v>5460</v>
      </c>
      <c r="G2303" s="3">
        <v>55</v>
      </c>
      <c r="H2303" s="2" t="s">
        <v>3138</v>
      </c>
      <c r="I2303" s="2" t="s">
        <v>3152</v>
      </c>
      <c r="J2303" s="2" t="s">
        <v>3161</v>
      </c>
      <c r="K2303" s="2" t="s">
        <v>3162</v>
      </c>
      <c r="L2303" s="2">
        <v>2012</v>
      </c>
      <c r="M2303" s="2" t="s">
        <v>3041</v>
      </c>
      <c r="N2303" s="2" t="s">
        <v>3095</v>
      </c>
      <c r="O2303" s="19" t="str">
        <f t="shared" si="74"/>
        <v>200</v>
      </c>
      <c r="P2303">
        <f t="shared" ref="P2303:P2366" si="75">F2303*G2303/100</f>
        <v>3003</v>
      </c>
    </row>
    <row r="2304" spans="1:16" ht="14.5" customHeight="1" x14ac:dyDescent="0.35">
      <c r="A2304" s="2" t="s">
        <v>367</v>
      </c>
      <c r="B2304" s="2" t="s">
        <v>368</v>
      </c>
      <c r="C2304" s="2" t="s">
        <v>1891</v>
      </c>
      <c r="D2304" s="2" t="s">
        <v>3169</v>
      </c>
      <c r="E2304" s="2" t="s">
        <v>3170</v>
      </c>
      <c r="F2304" s="3">
        <v>4397</v>
      </c>
      <c r="G2304" s="3">
        <v>55</v>
      </c>
      <c r="H2304" s="2" t="s">
        <v>3138</v>
      </c>
      <c r="I2304" s="2" t="s">
        <v>3152</v>
      </c>
      <c r="J2304" s="2" t="s">
        <v>3161</v>
      </c>
      <c r="K2304" s="2" t="s">
        <v>3162</v>
      </c>
      <c r="L2304" s="2">
        <v>2012</v>
      </c>
      <c r="M2304" s="2" t="s">
        <v>3041</v>
      </c>
      <c r="N2304" s="2" t="s">
        <v>3095</v>
      </c>
      <c r="O2304" s="19" t="str">
        <f t="shared" si="74"/>
        <v>200</v>
      </c>
      <c r="P2304">
        <f t="shared" si="75"/>
        <v>2418.35</v>
      </c>
    </row>
    <row r="2305" spans="1:16" ht="14.5" customHeight="1" x14ac:dyDescent="0.35">
      <c r="A2305" s="2" t="s">
        <v>370</v>
      </c>
      <c r="B2305" s="2" t="s">
        <v>371</v>
      </c>
      <c r="C2305" s="2" t="s">
        <v>1892</v>
      </c>
      <c r="D2305" s="2" t="s">
        <v>3169</v>
      </c>
      <c r="E2305" s="2" t="s">
        <v>3170</v>
      </c>
      <c r="F2305" s="3">
        <v>1479</v>
      </c>
      <c r="G2305" s="3">
        <v>55</v>
      </c>
      <c r="H2305" s="2" t="s">
        <v>3138</v>
      </c>
      <c r="I2305" s="2" t="s">
        <v>3152</v>
      </c>
      <c r="J2305" s="2" t="s">
        <v>3161</v>
      </c>
      <c r="K2305" s="2" t="s">
        <v>3162</v>
      </c>
      <c r="L2305" s="2">
        <v>2012</v>
      </c>
      <c r="M2305" s="2" t="s">
        <v>3041</v>
      </c>
      <c r="N2305" s="2" t="s">
        <v>3095</v>
      </c>
      <c r="O2305" s="19" t="str">
        <f t="shared" si="74"/>
        <v>200</v>
      </c>
      <c r="P2305">
        <f t="shared" si="75"/>
        <v>813.45</v>
      </c>
    </row>
    <row r="2306" spans="1:16" ht="14.5" customHeight="1" x14ac:dyDescent="0.35">
      <c r="A2306" s="2" t="s">
        <v>373</v>
      </c>
      <c r="B2306" s="2" t="s">
        <v>374</v>
      </c>
      <c r="C2306" s="2" t="s">
        <v>1893</v>
      </c>
      <c r="D2306" s="2" t="s">
        <v>3169</v>
      </c>
      <c r="E2306" s="2" t="s">
        <v>3170</v>
      </c>
      <c r="F2306" s="3">
        <v>43</v>
      </c>
      <c r="G2306" s="3">
        <v>20</v>
      </c>
      <c r="H2306" s="2" t="s">
        <v>3138</v>
      </c>
      <c r="I2306" s="2" t="s">
        <v>3152</v>
      </c>
      <c r="J2306" s="2" t="s">
        <v>3161</v>
      </c>
      <c r="K2306" s="2" t="s">
        <v>3162</v>
      </c>
      <c r="L2306" s="2">
        <v>2012</v>
      </c>
      <c r="M2306" s="2" t="s">
        <v>3077</v>
      </c>
      <c r="N2306" s="2" t="s">
        <v>3125</v>
      </c>
      <c r="O2306" s="19" t="str">
        <f t="shared" si="74"/>
        <v>700</v>
      </c>
      <c r="P2306">
        <f t="shared" si="75"/>
        <v>8.6</v>
      </c>
    </row>
    <row r="2307" spans="1:16" ht="14.5" customHeight="1" x14ac:dyDescent="0.35">
      <c r="A2307" s="2" t="s">
        <v>376</v>
      </c>
      <c r="B2307" s="2" t="s">
        <v>377</v>
      </c>
      <c r="C2307" s="2" t="s">
        <v>1894</v>
      </c>
      <c r="D2307" s="2" t="s">
        <v>3169</v>
      </c>
      <c r="E2307" s="2" t="s">
        <v>3170</v>
      </c>
      <c r="F2307" s="3">
        <v>2742</v>
      </c>
      <c r="G2307" s="3">
        <v>20</v>
      </c>
      <c r="H2307" s="2" t="s">
        <v>3138</v>
      </c>
      <c r="I2307" s="2" t="s">
        <v>3152</v>
      </c>
      <c r="J2307" s="2" t="s">
        <v>3161</v>
      </c>
      <c r="K2307" s="2" t="s">
        <v>3162</v>
      </c>
      <c r="L2307" s="2">
        <v>2012</v>
      </c>
      <c r="M2307" s="2" t="s">
        <v>3057</v>
      </c>
      <c r="N2307" s="2" t="s">
        <v>3107</v>
      </c>
      <c r="O2307" s="19" t="str">
        <f t="shared" ref="O2307:O2370" si="76">LEFT(N2307,1) &amp; "00"</f>
        <v>300</v>
      </c>
      <c r="P2307">
        <f t="shared" si="75"/>
        <v>548.4</v>
      </c>
    </row>
    <row r="2308" spans="1:16" ht="14.5" customHeight="1" x14ac:dyDescent="0.35">
      <c r="A2308" s="2" t="s">
        <v>379</v>
      </c>
      <c r="B2308" s="2" t="s">
        <v>380</v>
      </c>
      <c r="C2308" s="2" t="s">
        <v>1895</v>
      </c>
      <c r="D2308" s="2" t="s">
        <v>3169</v>
      </c>
      <c r="E2308" s="2" t="s">
        <v>3170</v>
      </c>
      <c r="F2308" s="3">
        <v>106</v>
      </c>
      <c r="G2308" s="3">
        <v>20</v>
      </c>
      <c r="H2308" s="2" t="s">
        <v>3138</v>
      </c>
      <c r="I2308" s="2" t="s">
        <v>3152</v>
      </c>
      <c r="J2308" s="2" t="s">
        <v>3161</v>
      </c>
      <c r="K2308" s="2" t="s">
        <v>3162</v>
      </c>
      <c r="L2308" s="2">
        <v>2012</v>
      </c>
      <c r="M2308" s="2" t="s">
        <v>3057</v>
      </c>
      <c r="N2308" s="2" t="s">
        <v>3107</v>
      </c>
      <c r="O2308" s="19" t="str">
        <f t="shared" si="76"/>
        <v>300</v>
      </c>
      <c r="P2308">
        <f t="shared" si="75"/>
        <v>21.2</v>
      </c>
    </row>
    <row r="2309" spans="1:16" ht="14.5" customHeight="1" x14ac:dyDescent="0.35">
      <c r="A2309" s="2" t="s">
        <v>2053</v>
      </c>
      <c r="B2309" s="2" t="s">
        <v>2054</v>
      </c>
      <c r="C2309" s="2" t="s">
        <v>2055</v>
      </c>
      <c r="D2309" s="2" t="s">
        <v>3169</v>
      </c>
      <c r="E2309" s="2" t="s">
        <v>3170</v>
      </c>
      <c r="F2309" s="3">
        <v>57</v>
      </c>
      <c r="G2309" s="3">
        <v>55</v>
      </c>
      <c r="H2309" s="2" t="s">
        <v>3138</v>
      </c>
      <c r="I2309" s="2" t="s">
        <v>3152</v>
      </c>
      <c r="J2309" s="2" t="s">
        <v>3161</v>
      </c>
      <c r="K2309" s="2" t="s">
        <v>3162</v>
      </c>
      <c r="L2309" s="2">
        <v>2012</v>
      </c>
      <c r="M2309" s="2" t="s">
        <v>3042</v>
      </c>
      <c r="N2309" s="2" t="s">
        <v>3096</v>
      </c>
      <c r="O2309" s="19" t="str">
        <f t="shared" si="76"/>
        <v>200</v>
      </c>
      <c r="P2309">
        <f t="shared" si="75"/>
        <v>31.35</v>
      </c>
    </row>
    <row r="2310" spans="1:16" ht="14.5" customHeight="1" x14ac:dyDescent="0.35">
      <c r="A2310" s="2" t="s">
        <v>382</v>
      </c>
      <c r="B2310" s="2" t="s">
        <v>383</v>
      </c>
      <c r="C2310" s="2" t="s">
        <v>1896</v>
      </c>
      <c r="D2310" s="2" t="s">
        <v>3169</v>
      </c>
      <c r="E2310" s="2" t="s">
        <v>3170</v>
      </c>
      <c r="F2310" s="3">
        <v>433</v>
      </c>
      <c r="G2310" s="3">
        <v>55</v>
      </c>
      <c r="H2310" s="2" t="s">
        <v>3138</v>
      </c>
      <c r="I2310" s="2" t="s">
        <v>3152</v>
      </c>
      <c r="J2310" s="2" t="s">
        <v>3161</v>
      </c>
      <c r="K2310" s="2" t="s">
        <v>3162</v>
      </c>
      <c r="L2310" s="2">
        <v>2012</v>
      </c>
      <c r="M2310" s="2" t="s">
        <v>3042</v>
      </c>
      <c r="N2310" s="2" t="s">
        <v>3096</v>
      </c>
      <c r="O2310" s="19" t="str">
        <f t="shared" si="76"/>
        <v>200</v>
      </c>
      <c r="P2310">
        <f t="shared" si="75"/>
        <v>238.15</v>
      </c>
    </row>
    <row r="2311" spans="1:16" ht="14.5" customHeight="1" x14ac:dyDescent="0.35">
      <c r="A2311" s="2" t="s">
        <v>1297</v>
      </c>
      <c r="B2311" s="2" t="s">
        <v>1298</v>
      </c>
      <c r="C2311" s="2" t="s">
        <v>1897</v>
      </c>
      <c r="D2311" s="2" t="s">
        <v>3169</v>
      </c>
      <c r="E2311" s="2" t="s">
        <v>3170</v>
      </c>
      <c r="F2311" s="3">
        <v>1974</v>
      </c>
      <c r="G2311" s="3">
        <v>15</v>
      </c>
      <c r="H2311" s="2" t="s">
        <v>3138</v>
      </c>
      <c r="I2311" s="2" t="s">
        <v>3152</v>
      </c>
      <c r="J2311" s="2" t="s">
        <v>3161</v>
      </c>
      <c r="K2311" s="2" t="s">
        <v>3162</v>
      </c>
      <c r="L2311" s="2">
        <v>2012</v>
      </c>
      <c r="M2311" s="2" t="s">
        <v>3055</v>
      </c>
      <c r="N2311" s="2" t="s">
        <v>3105</v>
      </c>
      <c r="O2311" s="19" t="str">
        <f t="shared" si="76"/>
        <v>300</v>
      </c>
      <c r="P2311">
        <f t="shared" si="75"/>
        <v>296.10000000000002</v>
      </c>
    </row>
    <row r="2312" spans="1:16" ht="14.5" customHeight="1" x14ac:dyDescent="0.35">
      <c r="A2312" s="2" t="s">
        <v>388</v>
      </c>
      <c r="B2312" s="2" t="s">
        <v>389</v>
      </c>
      <c r="C2312" s="2" t="s">
        <v>1898</v>
      </c>
      <c r="D2312" s="2" t="s">
        <v>3169</v>
      </c>
      <c r="E2312" s="2" t="s">
        <v>3170</v>
      </c>
      <c r="F2312" s="3">
        <v>462</v>
      </c>
      <c r="G2312" s="3">
        <v>55</v>
      </c>
      <c r="H2312" s="2" t="s">
        <v>3138</v>
      </c>
      <c r="I2312" s="2" t="s">
        <v>3152</v>
      </c>
      <c r="J2312" s="2" t="s">
        <v>3161</v>
      </c>
      <c r="K2312" s="2" t="s">
        <v>3162</v>
      </c>
      <c r="L2312" s="2">
        <v>2012</v>
      </c>
      <c r="M2312" s="2" t="s">
        <v>3041</v>
      </c>
      <c r="N2312" s="2" t="s">
        <v>3095</v>
      </c>
      <c r="O2312" s="19" t="str">
        <f t="shared" si="76"/>
        <v>200</v>
      </c>
      <c r="P2312">
        <f t="shared" si="75"/>
        <v>254.1</v>
      </c>
    </row>
    <row r="2313" spans="1:16" ht="14.5" customHeight="1" x14ac:dyDescent="0.35">
      <c r="A2313" s="2" t="s">
        <v>1301</v>
      </c>
      <c r="B2313" s="2" t="s">
        <v>1302</v>
      </c>
      <c r="C2313" s="2" t="s">
        <v>1899</v>
      </c>
      <c r="D2313" s="2" t="s">
        <v>3169</v>
      </c>
      <c r="E2313" s="2" t="s">
        <v>3170</v>
      </c>
      <c r="F2313" s="3">
        <v>109</v>
      </c>
      <c r="G2313" s="3">
        <v>55</v>
      </c>
      <c r="H2313" s="2" t="s">
        <v>3138</v>
      </c>
      <c r="I2313" s="2" t="s">
        <v>3152</v>
      </c>
      <c r="J2313" s="2" t="s">
        <v>3161</v>
      </c>
      <c r="K2313" s="2" t="s">
        <v>3162</v>
      </c>
      <c r="L2313" s="2">
        <v>2012</v>
      </c>
      <c r="M2313" s="2" t="s">
        <v>3042</v>
      </c>
      <c r="N2313" s="2" t="s">
        <v>3096</v>
      </c>
      <c r="O2313" s="19" t="str">
        <f t="shared" si="76"/>
        <v>200</v>
      </c>
      <c r="P2313">
        <f t="shared" si="75"/>
        <v>59.95</v>
      </c>
    </row>
    <row r="2314" spans="1:16" ht="14.5" customHeight="1" x14ac:dyDescent="0.35">
      <c r="A2314" s="2" t="s">
        <v>385</v>
      </c>
      <c r="B2314" s="2" t="s">
        <v>386</v>
      </c>
      <c r="C2314" s="2" t="s">
        <v>1900</v>
      </c>
      <c r="D2314" s="2" t="s">
        <v>3169</v>
      </c>
      <c r="E2314" s="2" t="s">
        <v>3170</v>
      </c>
      <c r="F2314" s="3">
        <v>4252</v>
      </c>
      <c r="G2314" s="3">
        <v>28.338014903857236</v>
      </c>
      <c r="H2314" s="2" t="s">
        <v>3131</v>
      </c>
      <c r="I2314" s="2" t="s">
        <v>3145</v>
      </c>
      <c r="J2314" s="2" t="s">
        <v>3161</v>
      </c>
      <c r="K2314" s="2" t="s">
        <v>3162</v>
      </c>
      <c r="L2314" s="2">
        <v>2012</v>
      </c>
      <c r="M2314" s="2" t="s">
        <v>3062</v>
      </c>
      <c r="N2314" s="2" t="s">
        <v>3112</v>
      </c>
      <c r="O2314" s="19" t="str">
        <f t="shared" si="76"/>
        <v>400</v>
      </c>
      <c r="P2314">
        <f t="shared" si="75"/>
        <v>1204.9323937120096</v>
      </c>
    </row>
    <row r="2315" spans="1:16" ht="14.5" customHeight="1" x14ac:dyDescent="0.35">
      <c r="A2315" s="2" t="s">
        <v>385</v>
      </c>
      <c r="B2315" s="2" t="s">
        <v>386</v>
      </c>
      <c r="C2315" s="2" t="s">
        <v>1900</v>
      </c>
      <c r="D2315" s="2" t="s">
        <v>3169</v>
      </c>
      <c r="E2315" s="2" t="s">
        <v>3170</v>
      </c>
      <c r="F2315" s="3">
        <v>4252</v>
      </c>
      <c r="G2315" s="3">
        <v>37.657318582025461</v>
      </c>
      <c r="H2315" s="2" t="s">
        <v>3138</v>
      </c>
      <c r="I2315" s="2" t="s">
        <v>3152</v>
      </c>
      <c r="J2315" s="2" t="s">
        <v>3161</v>
      </c>
      <c r="K2315" s="2" t="s">
        <v>3162</v>
      </c>
      <c r="L2315" s="2">
        <v>2012</v>
      </c>
      <c r="M2315" s="2" t="s">
        <v>3062</v>
      </c>
      <c r="N2315" s="2" t="s">
        <v>3112</v>
      </c>
      <c r="O2315" s="19" t="str">
        <f t="shared" si="76"/>
        <v>400</v>
      </c>
      <c r="P2315">
        <f t="shared" si="75"/>
        <v>1601.1891861077227</v>
      </c>
    </row>
    <row r="2316" spans="1:16" ht="14.5" customHeight="1" x14ac:dyDescent="0.35">
      <c r="A2316" s="2" t="s">
        <v>385</v>
      </c>
      <c r="B2316" s="2" t="s">
        <v>386</v>
      </c>
      <c r="C2316" s="2" t="s">
        <v>1900</v>
      </c>
      <c r="D2316" s="2" t="s">
        <v>3169</v>
      </c>
      <c r="E2316" s="2" t="s">
        <v>3170</v>
      </c>
      <c r="F2316" s="3">
        <v>4252</v>
      </c>
      <c r="G2316" s="3">
        <v>1.3046026744456978</v>
      </c>
      <c r="H2316" s="2" t="s">
        <v>3139</v>
      </c>
      <c r="I2316" s="2" t="s">
        <v>3153</v>
      </c>
      <c r="J2316" s="2" t="s">
        <v>3161</v>
      </c>
      <c r="K2316" s="2" t="s">
        <v>3162</v>
      </c>
      <c r="L2316" s="2">
        <v>2012</v>
      </c>
      <c r="M2316" s="2" t="s">
        <v>3062</v>
      </c>
      <c r="N2316" s="2" t="s">
        <v>3112</v>
      </c>
      <c r="O2316" s="19" t="str">
        <f t="shared" si="76"/>
        <v>400</v>
      </c>
      <c r="P2316">
        <f t="shared" si="75"/>
        <v>55.471705717431071</v>
      </c>
    </row>
    <row r="2317" spans="1:16" ht="14.5" customHeight="1" x14ac:dyDescent="0.35">
      <c r="A2317" s="2" t="s">
        <v>385</v>
      </c>
      <c r="B2317" s="2" t="s">
        <v>386</v>
      </c>
      <c r="C2317" s="2" t="s">
        <v>1900</v>
      </c>
      <c r="D2317" s="2" t="s">
        <v>3169</v>
      </c>
      <c r="E2317" s="2" t="s">
        <v>3170</v>
      </c>
      <c r="F2317" s="3">
        <v>4252</v>
      </c>
      <c r="G2317" s="3">
        <v>32.700063839671621</v>
      </c>
      <c r="H2317" s="2" t="s">
        <v>3141</v>
      </c>
      <c r="I2317" s="2" t="s">
        <v>3155</v>
      </c>
      <c r="J2317" s="2" t="s">
        <v>3161</v>
      </c>
      <c r="K2317" s="2" t="s">
        <v>3162</v>
      </c>
      <c r="L2317" s="2">
        <v>2012</v>
      </c>
      <c r="M2317" s="2" t="s">
        <v>3062</v>
      </c>
      <c r="N2317" s="2" t="s">
        <v>3112</v>
      </c>
      <c r="O2317" s="19" t="str">
        <f t="shared" si="76"/>
        <v>400</v>
      </c>
      <c r="P2317">
        <f t="shared" si="75"/>
        <v>1390.4067144628373</v>
      </c>
    </row>
    <row r="2318" spans="1:16" ht="14.5" customHeight="1" x14ac:dyDescent="0.35">
      <c r="A2318" s="2" t="s">
        <v>393</v>
      </c>
      <c r="B2318" s="2" t="s">
        <v>394</v>
      </c>
      <c r="C2318" s="2" t="s">
        <v>1901</v>
      </c>
      <c r="D2318" s="2" t="s">
        <v>3169</v>
      </c>
      <c r="E2318" s="2" t="s">
        <v>3170</v>
      </c>
      <c r="F2318" s="3">
        <v>4247</v>
      </c>
      <c r="G2318" s="3">
        <v>100</v>
      </c>
      <c r="H2318" s="2" t="s">
        <v>3138</v>
      </c>
      <c r="I2318" s="2" t="s">
        <v>3152</v>
      </c>
      <c r="J2318" s="2" t="s">
        <v>3161</v>
      </c>
      <c r="K2318" s="2" t="s">
        <v>3162</v>
      </c>
      <c r="L2318" s="2">
        <v>2012</v>
      </c>
      <c r="M2318" s="2" t="s">
        <v>3062</v>
      </c>
      <c r="N2318" s="2" t="s">
        <v>3112</v>
      </c>
      <c r="O2318" s="19" t="str">
        <f t="shared" si="76"/>
        <v>400</v>
      </c>
      <c r="P2318">
        <f t="shared" si="75"/>
        <v>4247</v>
      </c>
    </row>
    <row r="2319" spans="1:16" ht="14.5" customHeight="1" x14ac:dyDescent="0.35">
      <c r="A2319" s="2" t="s">
        <v>396</v>
      </c>
      <c r="B2319" s="2" t="s">
        <v>396</v>
      </c>
      <c r="C2319" s="2" t="s">
        <v>1305</v>
      </c>
      <c r="D2319" s="2" t="s">
        <v>3169</v>
      </c>
      <c r="E2319" s="2" t="s">
        <v>3170</v>
      </c>
      <c r="F2319" s="3">
        <v>59</v>
      </c>
      <c r="G2319" s="3">
        <v>100</v>
      </c>
      <c r="H2319" s="2" t="s">
        <v>3137</v>
      </c>
      <c r="I2319" s="2" t="s">
        <v>3151</v>
      </c>
      <c r="J2319" s="2" t="s">
        <v>3161</v>
      </c>
      <c r="K2319" s="2" t="s">
        <v>3162</v>
      </c>
      <c r="L2319" s="2">
        <v>2012</v>
      </c>
      <c r="M2319" s="2" t="s">
        <v>3077</v>
      </c>
      <c r="N2319" s="2" t="s">
        <v>3125</v>
      </c>
      <c r="O2319" s="19" t="str">
        <f t="shared" si="76"/>
        <v>700</v>
      </c>
      <c r="P2319">
        <f t="shared" si="75"/>
        <v>59</v>
      </c>
    </row>
    <row r="2320" spans="1:16" ht="14.5" customHeight="1" x14ac:dyDescent="0.35">
      <c r="A2320" s="2" t="s">
        <v>1488</v>
      </c>
      <c r="B2320" s="2" t="s">
        <v>1489</v>
      </c>
      <c r="C2320" s="2" t="s">
        <v>1490</v>
      </c>
      <c r="D2320" s="2" t="s">
        <v>3169</v>
      </c>
      <c r="E2320" s="2" t="s">
        <v>3170</v>
      </c>
      <c r="F2320" s="3">
        <v>4471</v>
      </c>
      <c r="G2320" s="3">
        <v>55</v>
      </c>
      <c r="H2320" s="2" t="s">
        <v>3136</v>
      </c>
      <c r="I2320" s="2" t="s">
        <v>3150</v>
      </c>
      <c r="J2320" s="2" t="s">
        <v>3161</v>
      </c>
      <c r="K2320" s="2" t="s">
        <v>3162</v>
      </c>
      <c r="L2320" s="2">
        <v>2012</v>
      </c>
      <c r="M2320" s="2" t="s">
        <v>3041</v>
      </c>
      <c r="N2320" s="2" t="s">
        <v>3095</v>
      </c>
      <c r="O2320" s="19" t="str">
        <f t="shared" si="76"/>
        <v>200</v>
      </c>
      <c r="P2320">
        <f t="shared" si="75"/>
        <v>2459.0500000000002</v>
      </c>
    </row>
    <row r="2321" spans="1:16" ht="14.5" customHeight="1" x14ac:dyDescent="0.35">
      <c r="A2321" s="2" t="s">
        <v>1491</v>
      </c>
      <c r="B2321" s="2" t="s">
        <v>1492</v>
      </c>
      <c r="C2321" s="2" t="s">
        <v>1493</v>
      </c>
      <c r="D2321" s="2" t="s">
        <v>3169</v>
      </c>
      <c r="E2321" s="2" t="s">
        <v>3170</v>
      </c>
      <c r="F2321" s="3">
        <v>2379</v>
      </c>
      <c r="G2321" s="3">
        <v>55</v>
      </c>
      <c r="H2321" s="2" t="s">
        <v>3136</v>
      </c>
      <c r="I2321" s="2" t="s">
        <v>3150</v>
      </c>
      <c r="J2321" s="2" t="s">
        <v>3161</v>
      </c>
      <c r="K2321" s="2" t="s">
        <v>3162</v>
      </c>
      <c r="L2321" s="2">
        <v>2012</v>
      </c>
      <c r="M2321" s="2" t="s">
        <v>3041</v>
      </c>
      <c r="N2321" s="2" t="s">
        <v>3095</v>
      </c>
      <c r="O2321" s="19" t="str">
        <f t="shared" si="76"/>
        <v>200</v>
      </c>
      <c r="P2321">
        <f t="shared" si="75"/>
        <v>1308.45</v>
      </c>
    </row>
    <row r="2322" spans="1:16" ht="14.5" customHeight="1" x14ac:dyDescent="0.35">
      <c r="A2322" s="2" t="s">
        <v>2056</v>
      </c>
      <c r="B2322" s="2" t="s">
        <v>2057</v>
      </c>
      <c r="C2322" s="2" t="s">
        <v>2058</v>
      </c>
      <c r="D2322" s="2" t="s">
        <v>3169</v>
      </c>
      <c r="E2322" s="2" t="s">
        <v>3170</v>
      </c>
      <c r="F2322" s="3">
        <v>2003</v>
      </c>
      <c r="G2322" s="3">
        <v>55</v>
      </c>
      <c r="H2322" s="2" t="s">
        <v>3136</v>
      </c>
      <c r="I2322" s="2" t="s">
        <v>3150</v>
      </c>
      <c r="J2322" s="2" t="s">
        <v>3161</v>
      </c>
      <c r="K2322" s="2" t="s">
        <v>3162</v>
      </c>
      <c r="L2322" s="2">
        <v>2012</v>
      </c>
      <c r="M2322" s="2" t="s">
        <v>3041</v>
      </c>
      <c r="N2322" s="2" t="s">
        <v>3095</v>
      </c>
      <c r="O2322" s="19" t="str">
        <f t="shared" si="76"/>
        <v>200</v>
      </c>
      <c r="P2322">
        <f t="shared" si="75"/>
        <v>1101.6500000000001</v>
      </c>
    </row>
    <row r="2323" spans="1:16" ht="14.5" customHeight="1" x14ac:dyDescent="0.35">
      <c r="A2323" s="2" t="s">
        <v>2059</v>
      </c>
      <c r="B2323" s="2" t="s">
        <v>2060</v>
      </c>
      <c r="C2323" s="2" t="s">
        <v>2061</v>
      </c>
      <c r="D2323" s="2" t="s">
        <v>3169</v>
      </c>
      <c r="E2323" s="2" t="s">
        <v>3170</v>
      </c>
      <c r="F2323" s="3">
        <v>318</v>
      </c>
      <c r="G2323" s="3">
        <v>55</v>
      </c>
      <c r="H2323" s="2" t="s">
        <v>3136</v>
      </c>
      <c r="I2323" s="2" t="s">
        <v>3150</v>
      </c>
      <c r="J2323" s="2" t="s">
        <v>3161</v>
      </c>
      <c r="K2323" s="2" t="s">
        <v>3162</v>
      </c>
      <c r="L2323" s="2">
        <v>2012</v>
      </c>
      <c r="M2323" s="2" t="s">
        <v>3041</v>
      </c>
      <c r="N2323" s="2" t="s">
        <v>3095</v>
      </c>
      <c r="O2323" s="19" t="str">
        <f t="shared" si="76"/>
        <v>200</v>
      </c>
      <c r="P2323">
        <f t="shared" si="75"/>
        <v>174.9</v>
      </c>
    </row>
    <row r="2324" spans="1:16" ht="14.5" customHeight="1" x14ac:dyDescent="0.35">
      <c r="A2324" s="2" t="s">
        <v>398</v>
      </c>
      <c r="B2324" s="2" t="s">
        <v>399</v>
      </c>
      <c r="C2324" s="2" t="s">
        <v>1116</v>
      </c>
      <c r="D2324" s="2" t="s">
        <v>3171</v>
      </c>
      <c r="E2324" s="2" t="s">
        <v>3172</v>
      </c>
      <c r="F2324" s="3">
        <v>142</v>
      </c>
      <c r="G2324" s="3">
        <v>100</v>
      </c>
      <c r="H2324" s="2" t="s">
        <v>3139</v>
      </c>
      <c r="I2324" s="2" t="s">
        <v>3153</v>
      </c>
      <c r="J2324" s="2" t="s">
        <v>3161</v>
      </c>
      <c r="K2324" s="2" t="s">
        <v>3162</v>
      </c>
      <c r="L2324" s="2">
        <v>2012</v>
      </c>
      <c r="M2324" s="2" t="s">
        <v>3059</v>
      </c>
      <c r="N2324" s="2" t="s">
        <v>3109</v>
      </c>
      <c r="O2324" s="19" t="str">
        <f t="shared" si="76"/>
        <v>400</v>
      </c>
      <c r="P2324">
        <f t="shared" si="75"/>
        <v>142</v>
      </c>
    </row>
    <row r="2325" spans="1:16" ht="14.5" customHeight="1" x14ac:dyDescent="0.35">
      <c r="A2325" s="2" t="s">
        <v>195</v>
      </c>
      <c r="B2325" s="2" t="s">
        <v>401</v>
      </c>
      <c r="C2325" s="2" t="s">
        <v>1117</v>
      </c>
      <c r="D2325" s="2" t="s">
        <v>3171</v>
      </c>
      <c r="E2325" s="2" t="s">
        <v>3172</v>
      </c>
      <c r="F2325" s="3">
        <v>4583</v>
      </c>
      <c r="G2325" s="3">
        <v>55</v>
      </c>
      <c r="H2325" s="2" t="s">
        <v>3139</v>
      </c>
      <c r="I2325" s="2" t="s">
        <v>3153</v>
      </c>
      <c r="J2325" s="2" t="s">
        <v>3161</v>
      </c>
      <c r="K2325" s="2" t="s">
        <v>3162</v>
      </c>
      <c r="L2325" s="2">
        <v>2012</v>
      </c>
      <c r="M2325" s="2" t="s">
        <v>3041</v>
      </c>
      <c r="N2325" s="2" t="s">
        <v>3095</v>
      </c>
      <c r="O2325" s="19" t="str">
        <f t="shared" si="76"/>
        <v>200</v>
      </c>
      <c r="P2325">
        <f t="shared" si="75"/>
        <v>2520.65</v>
      </c>
    </row>
    <row r="2326" spans="1:16" ht="14.5" customHeight="1" x14ac:dyDescent="0.35">
      <c r="A2326" s="2" t="s">
        <v>403</v>
      </c>
      <c r="B2326" s="2" t="s">
        <v>404</v>
      </c>
      <c r="C2326" s="2" t="s">
        <v>1118</v>
      </c>
      <c r="D2326" s="2" t="s">
        <v>3171</v>
      </c>
      <c r="E2326" s="2" t="s">
        <v>3172</v>
      </c>
      <c r="F2326" s="3">
        <v>1856</v>
      </c>
      <c r="G2326" s="3">
        <v>55</v>
      </c>
      <c r="H2326" s="2" t="s">
        <v>3139</v>
      </c>
      <c r="I2326" s="2" t="s">
        <v>3153</v>
      </c>
      <c r="J2326" s="2" t="s">
        <v>3161</v>
      </c>
      <c r="K2326" s="2" t="s">
        <v>3162</v>
      </c>
      <c r="L2326" s="2">
        <v>2012</v>
      </c>
      <c r="M2326" s="2" t="s">
        <v>3041</v>
      </c>
      <c r="N2326" s="2" t="s">
        <v>3095</v>
      </c>
      <c r="O2326" s="19" t="str">
        <f t="shared" si="76"/>
        <v>200</v>
      </c>
      <c r="P2326">
        <f t="shared" si="75"/>
        <v>1020.8</v>
      </c>
    </row>
    <row r="2327" spans="1:16" ht="14.5" customHeight="1" x14ac:dyDescent="0.35">
      <c r="A2327" s="2" t="s">
        <v>406</v>
      </c>
      <c r="B2327" s="2" t="s">
        <v>407</v>
      </c>
      <c r="C2327" s="2" t="s">
        <v>1119</v>
      </c>
      <c r="D2327" s="2" t="s">
        <v>3171</v>
      </c>
      <c r="E2327" s="2" t="s">
        <v>3172</v>
      </c>
      <c r="F2327" s="3">
        <v>4252</v>
      </c>
      <c r="G2327" s="3">
        <v>55</v>
      </c>
      <c r="H2327" s="2" t="s">
        <v>3139</v>
      </c>
      <c r="I2327" s="2" t="s">
        <v>3153</v>
      </c>
      <c r="J2327" s="2" t="s">
        <v>3161</v>
      </c>
      <c r="K2327" s="2" t="s">
        <v>3162</v>
      </c>
      <c r="L2327" s="2">
        <v>2012</v>
      </c>
      <c r="M2327" s="2" t="s">
        <v>3041</v>
      </c>
      <c r="N2327" s="2" t="s">
        <v>3095</v>
      </c>
      <c r="O2327" s="19" t="str">
        <f t="shared" si="76"/>
        <v>200</v>
      </c>
      <c r="P2327">
        <f t="shared" si="75"/>
        <v>2338.6</v>
      </c>
    </row>
    <row r="2328" spans="1:16" ht="14.5" customHeight="1" x14ac:dyDescent="0.35">
      <c r="A2328" s="2" t="s">
        <v>409</v>
      </c>
      <c r="B2328" s="2" t="s">
        <v>410</v>
      </c>
      <c r="C2328" s="2" t="s">
        <v>1418</v>
      </c>
      <c r="D2328" s="2" t="s">
        <v>3173</v>
      </c>
      <c r="E2328" s="2" t="s">
        <v>3174</v>
      </c>
      <c r="F2328" s="3">
        <v>109</v>
      </c>
      <c r="G2328" s="3">
        <v>100</v>
      </c>
      <c r="H2328" s="2" t="s">
        <v>3139</v>
      </c>
      <c r="I2328" s="2" t="s">
        <v>3153</v>
      </c>
      <c r="J2328" s="2" t="s">
        <v>3161</v>
      </c>
      <c r="K2328" s="2" t="s">
        <v>3162</v>
      </c>
      <c r="L2328" s="2">
        <v>2012</v>
      </c>
      <c r="M2328" s="2" t="s">
        <v>3059</v>
      </c>
      <c r="N2328" s="2" t="s">
        <v>3109</v>
      </c>
      <c r="O2328" s="19" t="str">
        <f t="shared" si="76"/>
        <v>400</v>
      </c>
      <c r="P2328">
        <f t="shared" si="75"/>
        <v>109</v>
      </c>
    </row>
    <row r="2329" spans="1:16" ht="14.5" customHeight="1" x14ac:dyDescent="0.35">
      <c r="A2329" s="2" t="s">
        <v>1124</v>
      </c>
      <c r="B2329" s="2" t="s">
        <v>1125</v>
      </c>
      <c r="C2329" s="2" t="s">
        <v>1904</v>
      </c>
      <c r="D2329" s="2" t="s">
        <v>3173</v>
      </c>
      <c r="E2329" s="2" t="s">
        <v>3174</v>
      </c>
      <c r="F2329" s="3">
        <v>520</v>
      </c>
      <c r="G2329" s="3">
        <v>100</v>
      </c>
      <c r="H2329" s="2" t="s">
        <v>3139</v>
      </c>
      <c r="I2329" s="2" t="s">
        <v>3153</v>
      </c>
      <c r="J2329" s="2" t="s">
        <v>3161</v>
      </c>
      <c r="K2329" s="2" t="s">
        <v>3162</v>
      </c>
      <c r="L2329" s="2">
        <v>2012</v>
      </c>
      <c r="M2329" s="2" t="s">
        <v>3059</v>
      </c>
      <c r="N2329" s="2" t="s">
        <v>3109</v>
      </c>
      <c r="O2329" s="19" t="str">
        <f t="shared" si="76"/>
        <v>400</v>
      </c>
      <c r="P2329">
        <f t="shared" si="75"/>
        <v>520</v>
      </c>
    </row>
    <row r="2330" spans="1:16" ht="14.5" customHeight="1" x14ac:dyDescent="0.35">
      <c r="A2330" s="2" t="s">
        <v>415</v>
      </c>
      <c r="B2330" s="2" t="s">
        <v>416</v>
      </c>
      <c r="C2330" s="2" t="s">
        <v>1837</v>
      </c>
      <c r="D2330" s="2" t="s">
        <v>3175</v>
      </c>
      <c r="E2330" s="2" t="s">
        <v>3176</v>
      </c>
      <c r="F2330" s="3">
        <v>3995</v>
      </c>
      <c r="G2330" s="3">
        <v>1.1397999534775529</v>
      </c>
      <c r="H2330" s="2" t="s">
        <v>3129</v>
      </c>
      <c r="I2330" s="2" t="s">
        <v>3143</v>
      </c>
      <c r="J2330" s="2" t="s">
        <v>3161</v>
      </c>
      <c r="K2330" s="2" t="s">
        <v>3162</v>
      </c>
      <c r="L2330" s="2">
        <v>2012</v>
      </c>
      <c r="M2330" s="2" t="s">
        <v>3077</v>
      </c>
      <c r="N2330" s="2" t="s">
        <v>3125</v>
      </c>
      <c r="O2330" s="19" t="str">
        <f t="shared" si="76"/>
        <v>700</v>
      </c>
      <c r="P2330">
        <f t="shared" si="75"/>
        <v>45.535008141428243</v>
      </c>
    </row>
    <row r="2331" spans="1:16" ht="14.5" customHeight="1" x14ac:dyDescent="0.35">
      <c r="A2331" s="2" t="s">
        <v>418</v>
      </c>
      <c r="B2331" s="2" t="s">
        <v>419</v>
      </c>
      <c r="C2331" s="2" t="s">
        <v>1837</v>
      </c>
      <c r="D2331" s="2" t="s">
        <v>3175</v>
      </c>
      <c r="E2331" s="2" t="s">
        <v>3176</v>
      </c>
      <c r="F2331" s="3">
        <v>3995</v>
      </c>
      <c r="G2331" s="3">
        <v>94.184694114910442</v>
      </c>
      <c r="H2331" s="2" t="s">
        <v>3133</v>
      </c>
      <c r="I2331" s="2" t="s">
        <v>3147</v>
      </c>
      <c r="J2331" s="2" t="s">
        <v>3161</v>
      </c>
      <c r="K2331" s="2" t="s">
        <v>3162</v>
      </c>
      <c r="L2331" s="2">
        <v>2012</v>
      </c>
      <c r="M2331" s="2" t="s">
        <v>3077</v>
      </c>
      <c r="N2331" s="2" t="s">
        <v>3125</v>
      </c>
      <c r="O2331" s="19" t="str">
        <f t="shared" si="76"/>
        <v>700</v>
      </c>
      <c r="P2331">
        <f t="shared" si="75"/>
        <v>3762.6785298906721</v>
      </c>
    </row>
    <row r="2332" spans="1:16" ht="14.5" customHeight="1" x14ac:dyDescent="0.35">
      <c r="A2332" s="2" t="s">
        <v>420</v>
      </c>
      <c r="B2332" s="2" t="s">
        <v>421</v>
      </c>
      <c r="C2332" s="2" t="s">
        <v>1837</v>
      </c>
      <c r="D2332" s="2" t="s">
        <v>3175</v>
      </c>
      <c r="E2332" s="2" t="s">
        <v>3176</v>
      </c>
      <c r="F2332" s="3">
        <v>3995</v>
      </c>
      <c r="G2332" s="3">
        <v>4.6755059316120029</v>
      </c>
      <c r="H2332" s="2" t="s">
        <v>3139</v>
      </c>
      <c r="I2332" s="2" t="s">
        <v>3153</v>
      </c>
      <c r="J2332" s="2" t="s">
        <v>3161</v>
      </c>
      <c r="K2332" s="2" t="s">
        <v>3162</v>
      </c>
      <c r="L2332" s="2">
        <v>2012</v>
      </c>
      <c r="M2332" s="2" t="s">
        <v>3077</v>
      </c>
      <c r="N2332" s="2" t="s">
        <v>3125</v>
      </c>
      <c r="O2332" s="19" t="str">
        <f t="shared" si="76"/>
        <v>700</v>
      </c>
      <c r="P2332">
        <f t="shared" si="75"/>
        <v>186.78646196789953</v>
      </c>
    </row>
    <row r="2333" spans="1:16" ht="14.5" customHeight="1" x14ac:dyDescent="0.35">
      <c r="A2333" s="2" t="s">
        <v>2062</v>
      </c>
      <c r="B2333" s="2" t="s">
        <v>2062</v>
      </c>
      <c r="C2333" s="2" t="s">
        <v>1516</v>
      </c>
      <c r="D2333" s="2"/>
      <c r="E2333" s="2"/>
      <c r="F2333" s="3">
        <v>2139.30439683437</v>
      </c>
      <c r="G2333" s="3">
        <v>100</v>
      </c>
      <c r="H2333" s="2" t="s">
        <v>3139</v>
      </c>
      <c r="I2333" s="2" t="s">
        <v>3153</v>
      </c>
      <c r="J2333" s="2" t="s">
        <v>3160</v>
      </c>
      <c r="K2333" s="2" t="s">
        <v>3163</v>
      </c>
      <c r="L2333" s="2">
        <v>2012</v>
      </c>
      <c r="M2333" s="2" t="s">
        <v>3053</v>
      </c>
      <c r="N2333" s="2" t="s">
        <v>3103</v>
      </c>
      <c r="O2333" s="19" t="str">
        <f t="shared" si="76"/>
        <v>300</v>
      </c>
      <c r="P2333">
        <f t="shared" si="75"/>
        <v>2139.30439683437</v>
      </c>
    </row>
    <row r="2334" spans="1:16" ht="14.5" customHeight="1" x14ac:dyDescent="0.35">
      <c r="A2334" s="2" t="s">
        <v>2063</v>
      </c>
      <c r="B2334" s="2" t="s">
        <v>2063</v>
      </c>
      <c r="C2334" s="2" t="s">
        <v>2064</v>
      </c>
      <c r="D2334" s="2"/>
      <c r="E2334" s="2"/>
      <c r="F2334" s="3">
        <v>147</v>
      </c>
      <c r="G2334" s="3">
        <v>100</v>
      </c>
      <c r="H2334" s="2" t="s">
        <v>3139</v>
      </c>
      <c r="I2334" s="2" t="s">
        <v>3153</v>
      </c>
      <c r="J2334" s="2" t="s">
        <v>3160</v>
      </c>
      <c r="K2334" s="2" t="s">
        <v>3163</v>
      </c>
      <c r="L2334" s="2">
        <v>2012</v>
      </c>
      <c r="M2334" s="2" t="s">
        <v>3053</v>
      </c>
      <c r="N2334" s="2" t="s">
        <v>3103</v>
      </c>
      <c r="O2334" s="19" t="str">
        <f t="shared" si="76"/>
        <v>300</v>
      </c>
      <c r="P2334">
        <f t="shared" si="75"/>
        <v>147</v>
      </c>
    </row>
    <row r="2335" spans="1:16" ht="14.5" customHeight="1" x14ac:dyDescent="0.35">
      <c r="A2335" s="2" t="s">
        <v>2065</v>
      </c>
      <c r="B2335" s="2" t="s">
        <v>2065</v>
      </c>
      <c r="C2335" s="2" t="s">
        <v>1518</v>
      </c>
      <c r="D2335" s="2"/>
      <c r="E2335" s="2"/>
      <c r="F2335" s="3">
        <v>70</v>
      </c>
      <c r="G2335" s="3">
        <v>100</v>
      </c>
      <c r="H2335" s="2" t="s">
        <v>3139</v>
      </c>
      <c r="I2335" s="2" t="s">
        <v>3153</v>
      </c>
      <c r="J2335" s="2" t="s">
        <v>3160</v>
      </c>
      <c r="K2335" s="2" t="s">
        <v>3163</v>
      </c>
      <c r="L2335" s="2">
        <v>2012</v>
      </c>
      <c r="M2335" s="2" t="s">
        <v>3054</v>
      </c>
      <c r="N2335" s="2" t="s">
        <v>3104</v>
      </c>
      <c r="O2335" s="19" t="str">
        <f t="shared" si="76"/>
        <v>300</v>
      </c>
      <c r="P2335">
        <f t="shared" si="75"/>
        <v>70</v>
      </c>
    </row>
    <row r="2336" spans="1:16" ht="14.5" customHeight="1" x14ac:dyDescent="0.35">
      <c r="A2336" s="2" t="s">
        <v>2066</v>
      </c>
      <c r="B2336" s="2" t="s">
        <v>2066</v>
      </c>
      <c r="C2336" s="2" t="s">
        <v>2067</v>
      </c>
      <c r="D2336" s="2"/>
      <c r="E2336" s="2"/>
      <c r="F2336" s="3">
        <v>236</v>
      </c>
      <c r="G2336" s="3">
        <v>100</v>
      </c>
      <c r="H2336" s="2" t="s">
        <v>3139</v>
      </c>
      <c r="I2336" s="2" t="s">
        <v>3153</v>
      </c>
      <c r="J2336" s="2" t="s">
        <v>3160</v>
      </c>
      <c r="K2336" s="2" t="s">
        <v>3163</v>
      </c>
      <c r="L2336" s="2">
        <v>2012</v>
      </c>
      <c r="M2336" s="2" t="s">
        <v>3053</v>
      </c>
      <c r="N2336" s="2" t="s">
        <v>3103</v>
      </c>
      <c r="O2336" s="19" t="str">
        <f t="shared" si="76"/>
        <v>300</v>
      </c>
      <c r="P2336">
        <f t="shared" si="75"/>
        <v>236</v>
      </c>
    </row>
    <row r="2337" spans="1:16" ht="14.5" customHeight="1" x14ac:dyDescent="0.35">
      <c r="A2337" s="2" t="s">
        <v>2068</v>
      </c>
      <c r="B2337" s="2" t="s">
        <v>2068</v>
      </c>
      <c r="C2337" s="2" t="s">
        <v>1520</v>
      </c>
      <c r="D2337" s="2"/>
      <c r="E2337" s="2"/>
      <c r="F2337" s="3">
        <v>100</v>
      </c>
      <c r="G2337" s="3">
        <v>100</v>
      </c>
      <c r="H2337" s="2" t="s">
        <v>3139</v>
      </c>
      <c r="I2337" s="2" t="s">
        <v>3153</v>
      </c>
      <c r="J2337" s="2" t="s">
        <v>3160</v>
      </c>
      <c r="K2337" s="2" t="s">
        <v>3163</v>
      </c>
      <c r="L2337" s="2">
        <v>2012</v>
      </c>
      <c r="M2337" s="2" t="s">
        <v>3053</v>
      </c>
      <c r="N2337" s="2" t="s">
        <v>3103</v>
      </c>
      <c r="O2337" s="19" t="str">
        <f t="shared" si="76"/>
        <v>300</v>
      </c>
      <c r="P2337">
        <f t="shared" si="75"/>
        <v>100</v>
      </c>
    </row>
    <row r="2338" spans="1:16" ht="14.5" customHeight="1" x14ac:dyDescent="0.35">
      <c r="A2338" s="2" t="s">
        <v>2069</v>
      </c>
      <c r="B2338" s="2" t="s">
        <v>2069</v>
      </c>
      <c r="C2338" s="2" t="s">
        <v>1579</v>
      </c>
      <c r="D2338" s="2"/>
      <c r="E2338" s="2"/>
      <c r="F2338" s="3">
        <v>533.79880774962703</v>
      </c>
      <c r="G2338" s="3">
        <v>94.040968342644305</v>
      </c>
      <c r="H2338" s="2" t="s">
        <v>3139</v>
      </c>
      <c r="I2338" s="2" t="s">
        <v>3153</v>
      </c>
      <c r="J2338" s="2" t="s">
        <v>3160</v>
      </c>
      <c r="K2338" s="2" t="s">
        <v>3163</v>
      </c>
      <c r="L2338" s="2">
        <v>2012</v>
      </c>
      <c r="M2338" s="2" t="s">
        <v>3054</v>
      </c>
      <c r="N2338" s="2" t="s">
        <v>3104</v>
      </c>
      <c r="O2338" s="19" t="str">
        <f t="shared" si="76"/>
        <v>300</v>
      </c>
      <c r="P2338">
        <f t="shared" si="75"/>
        <v>501.98956780923953</v>
      </c>
    </row>
    <row r="2339" spans="1:16" ht="14.5" customHeight="1" x14ac:dyDescent="0.35">
      <c r="A2339" s="2" t="s">
        <v>2068</v>
      </c>
      <c r="B2339" s="2" t="s">
        <v>2068</v>
      </c>
      <c r="C2339" s="2" t="s">
        <v>2070</v>
      </c>
      <c r="D2339" s="2"/>
      <c r="E2339" s="2"/>
      <c r="F2339" s="3">
        <v>219</v>
      </c>
      <c r="G2339" s="3">
        <v>100</v>
      </c>
      <c r="H2339" s="2" t="s">
        <v>3139</v>
      </c>
      <c r="I2339" s="2" t="s">
        <v>3153</v>
      </c>
      <c r="J2339" s="2" t="s">
        <v>3160</v>
      </c>
      <c r="K2339" s="2" t="s">
        <v>3163</v>
      </c>
      <c r="L2339" s="2">
        <v>2012</v>
      </c>
      <c r="M2339" s="2" t="s">
        <v>3053</v>
      </c>
      <c r="N2339" s="2" t="s">
        <v>3103</v>
      </c>
      <c r="O2339" s="19" t="str">
        <f t="shared" si="76"/>
        <v>300</v>
      </c>
      <c r="P2339">
        <f t="shared" si="75"/>
        <v>219</v>
      </c>
    </row>
    <row r="2340" spans="1:16" ht="14.5" customHeight="1" x14ac:dyDescent="0.35">
      <c r="A2340" s="2" t="s">
        <v>2071</v>
      </c>
      <c r="B2340" s="2" t="s">
        <v>2071</v>
      </c>
      <c r="C2340" s="2" t="s">
        <v>1582</v>
      </c>
      <c r="D2340" s="2"/>
      <c r="E2340" s="2"/>
      <c r="F2340" s="3">
        <v>307</v>
      </c>
      <c r="G2340" s="3">
        <v>100</v>
      </c>
      <c r="H2340" s="2" t="s">
        <v>3139</v>
      </c>
      <c r="I2340" s="2" t="s">
        <v>3153</v>
      </c>
      <c r="J2340" s="2" t="s">
        <v>3160</v>
      </c>
      <c r="K2340" s="2" t="s">
        <v>3163</v>
      </c>
      <c r="L2340" s="2">
        <v>2012</v>
      </c>
      <c r="M2340" s="2" t="s">
        <v>3054</v>
      </c>
      <c r="N2340" s="2" t="s">
        <v>3104</v>
      </c>
      <c r="O2340" s="19" t="str">
        <f t="shared" si="76"/>
        <v>300</v>
      </c>
      <c r="P2340">
        <f t="shared" si="75"/>
        <v>307</v>
      </c>
    </row>
    <row r="2341" spans="1:16" ht="14.5" customHeight="1" x14ac:dyDescent="0.35">
      <c r="A2341" s="2" t="s">
        <v>2072</v>
      </c>
      <c r="B2341" s="2" t="s">
        <v>2072</v>
      </c>
      <c r="C2341" s="2" t="s">
        <v>1583</v>
      </c>
      <c r="D2341" s="2"/>
      <c r="E2341" s="2"/>
      <c r="F2341" s="3">
        <v>163</v>
      </c>
      <c r="G2341" s="3">
        <v>100</v>
      </c>
      <c r="H2341" s="2" t="s">
        <v>3139</v>
      </c>
      <c r="I2341" s="2" t="s">
        <v>3153</v>
      </c>
      <c r="J2341" s="2" t="s">
        <v>3160</v>
      </c>
      <c r="K2341" s="2" t="s">
        <v>3163</v>
      </c>
      <c r="L2341" s="2">
        <v>2012</v>
      </c>
      <c r="M2341" s="2" t="s">
        <v>3058</v>
      </c>
      <c r="N2341" s="2" t="s">
        <v>3108</v>
      </c>
      <c r="O2341" s="19" t="str">
        <f t="shared" si="76"/>
        <v>300</v>
      </c>
      <c r="P2341">
        <f t="shared" si="75"/>
        <v>163</v>
      </c>
    </row>
    <row r="2342" spans="1:16" ht="14.5" customHeight="1" x14ac:dyDescent="0.35">
      <c r="A2342" s="2" t="s">
        <v>2073</v>
      </c>
      <c r="B2342" s="2" t="s">
        <v>2073</v>
      </c>
      <c r="C2342" s="2" t="s">
        <v>1584</v>
      </c>
      <c r="D2342" s="2"/>
      <c r="E2342" s="2"/>
      <c r="F2342" s="3">
        <v>223</v>
      </c>
      <c r="G2342" s="3">
        <v>100</v>
      </c>
      <c r="H2342" s="2" t="s">
        <v>3139</v>
      </c>
      <c r="I2342" s="2" t="s">
        <v>3153</v>
      </c>
      <c r="J2342" s="2" t="s">
        <v>3160</v>
      </c>
      <c r="K2342" s="2" t="s">
        <v>3163</v>
      </c>
      <c r="L2342" s="2">
        <v>2012</v>
      </c>
      <c r="M2342" s="2" t="s">
        <v>3053</v>
      </c>
      <c r="N2342" s="2" t="s">
        <v>3103</v>
      </c>
      <c r="O2342" s="19" t="str">
        <f t="shared" si="76"/>
        <v>300</v>
      </c>
      <c r="P2342">
        <f t="shared" si="75"/>
        <v>223</v>
      </c>
    </row>
    <row r="2343" spans="1:16" ht="14.5" customHeight="1" x14ac:dyDescent="0.35">
      <c r="A2343" s="2" t="s">
        <v>2074</v>
      </c>
      <c r="B2343" s="2" t="s">
        <v>2074</v>
      </c>
      <c r="C2343" s="2" t="s">
        <v>1585</v>
      </c>
      <c r="D2343" s="2"/>
      <c r="E2343" s="2"/>
      <c r="F2343" s="3">
        <v>145</v>
      </c>
      <c r="G2343" s="3">
        <v>100</v>
      </c>
      <c r="H2343" s="2" t="s">
        <v>3139</v>
      </c>
      <c r="I2343" s="2" t="s">
        <v>3153</v>
      </c>
      <c r="J2343" s="2" t="s">
        <v>3160</v>
      </c>
      <c r="K2343" s="2" t="s">
        <v>3163</v>
      </c>
      <c r="L2343" s="2">
        <v>2012</v>
      </c>
      <c r="M2343" s="2" t="s">
        <v>3054</v>
      </c>
      <c r="N2343" s="2" t="s">
        <v>3104</v>
      </c>
      <c r="O2343" s="19" t="str">
        <f t="shared" si="76"/>
        <v>300</v>
      </c>
      <c r="P2343">
        <f t="shared" si="75"/>
        <v>145</v>
      </c>
    </row>
    <row r="2344" spans="1:16" ht="14.5" customHeight="1" x14ac:dyDescent="0.35">
      <c r="A2344" s="2" t="s">
        <v>2075</v>
      </c>
      <c r="B2344" s="2" t="s">
        <v>2075</v>
      </c>
      <c r="C2344" s="2" t="s">
        <v>1586</v>
      </c>
      <c r="D2344" s="2"/>
      <c r="E2344" s="2"/>
      <c r="F2344" s="3">
        <v>55.5</v>
      </c>
      <c r="G2344" s="3">
        <v>100</v>
      </c>
      <c r="H2344" s="2" t="s">
        <v>3139</v>
      </c>
      <c r="I2344" s="2" t="s">
        <v>3153</v>
      </c>
      <c r="J2344" s="2" t="s">
        <v>3160</v>
      </c>
      <c r="K2344" s="2" t="s">
        <v>3163</v>
      </c>
      <c r="L2344" s="2">
        <v>2012</v>
      </c>
      <c r="M2344" s="2" t="s">
        <v>3054</v>
      </c>
      <c r="N2344" s="2" t="s">
        <v>3104</v>
      </c>
      <c r="O2344" s="19" t="str">
        <f t="shared" si="76"/>
        <v>300</v>
      </c>
      <c r="P2344">
        <f t="shared" si="75"/>
        <v>55.5</v>
      </c>
    </row>
    <row r="2345" spans="1:16" ht="14.5" customHeight="1" x14ac:dyDescent="0.35">
      <c r="A2345" s="2" t="s">
        <v>2076</v>
      </c>
      <c r="B2345" s="2" t="s">
        <v>2076</v>
      </c>
      <c r="C2345" s="2" t="s">
        <v>2077</v>
      </c>
      <c r="D2345" s="2"/>
      <c r="E2345" s="2"/>
      <c r="F2345" s="3">
        <v>196</v>
      </c>
      <c r="G2345" s="3">
        <v>100</v>
      </c>
      <c r="H2345" s="2" t="s">
        <v>3139</v>
      </c>
      <c r="I2345" s="2" t="s">
        <v>3153</v>
      </c>
      <c r="J2345" s="2" t="s">
        <v>3160</v>
      </c>
      <c r="K2345" s="2" t="s">
        <v>3163</v>
      </c>
      <c r="L2345" s="2">
        <v>2012</v>
      </c>
      <c r="M2345" s="2" t="s">
        <v>3053</v>
      </c>
      <c r="N2345" s="2" t="s">
        <v>3103</v>
      </c>
      <c r="O2345" s="19" t="str">
        <f t="shared" si="76"/>
        <v>300</v>
      </c>
      <c r="P2345">
        <f t="shared" si="75"/>
        <v>196</v>
      </c>
    </row>
    <row r="2346" spans="1:16" ht="14.5" customHeight="1" x14ac:dyDescent="0.35">
      <c r="A2346" s="2" t="s">
        <v>2078</v>
      </c>
      <c r="B2346" s="2" t="s">
        <v>2078</v>
      </c>
      <c r="C2346" s="2" t="s">
        <v>1590</v>
      </c>
      <c r="D2346" s="2"/>
      <c r="E2346" s="2"/>
      <c r="F2346" s="3">
        <v>475</v>
      </c>
      <c r="G2346" s="3">
        <v>25</v>
      </c>
      <c r="H2346" s="2" t="s">
        <v>3140</v>
      </c>
      <c r="I2346" s="2" t="s">
        <v>3154</v>
      </c>
      <c r="J2346" s="2" t="s">
        <v>3160</v>
      </c>
      <c r="K2346" s="2" t="s">
        <v>3163</v>
      </c>
      <c r="L2346" s="2">
        <v>2012</v>
      </c>
      <c r="M2346" s="2" t="s">
        <v>3034</v>
      </c>
      <c r="N2346" s="2" t="s">
        <v>3034</v>
      </c>
      <c r="O2346" s="19" t="str">
        <f t="shared" si="76"/>
        <v>100</v>
      </c>
      <c r="P2346">
        <f t="shared" si="75"/>
        <v>118.75</v>
      </c>
    </row>
    <row r="2347" spans="1:16" ht="14.5" customHeight="1" x14ac:dyDescent="0.35">
      <c r="A2347" s="2" t="s">
        <v>2079</v>
      </c>
      <c r="B2347" s="2" t="s">
        <v>2079</v>
      </c>
      <c r="C2347" s="2" t="s">
        <v>2080</v>
      </c>
      <c r="D2347" s="2"/>
      <c r="E2347" s="2"/>
      <c r="F2347" s="3">
        <v>185</v>
      </c>
      <c r="G2347" s="3">
        <v>100</v>
      </c>
      <c r="H2347" s="2" t="s">
        <v>3139</v>
      </c>
      <c r="I2347" s="2" t="s">
        <v>3153</v>
      </c>
      <c r="J2347" s="2" t="s">
        <v>3160</v>
      </c>
      <c r="K2347" s="2" t="s">
        <v>3163</v>
      </c>
      <c r="L2347" s="2">
        <v>2012</v>
      </c>
      <c r="M2347" s="2" t="s">
        <v>3053</v>
      </c>
      <c r="N2347" s="2" t="s">
        <v>3103</v>
      </c>
      <c r="O2347" s="19" t="str">
        <f t="shared" si="76"/>
        <v>300</v>
      </c>
      <c r="P2347">
        <f t="shared" si="75"/>
        <v>185</v>
      </c>
    </row>
    <row r="2348" spans="1:16" ht="14.5" customHeight="1" x14ac:dyDescent="0.35">
      <c r="A2348" s="2" t="s">
        <v>2081</v>
      </c>
      <c r="B2348" s="2" t="s">
        <v>2081</v>
      </c>
      <c r="C2348" s="2" t="s">
        <v>1595</v>
      </c>
      <c r="D2348" s="2"/>
      <c r="E2348" s="2"/>
      <c r="F2348" s="3">
        <v>405</v>
      </c>
      <c r="G2348" s="3">
        <v>25</v>
      </c>
      <c r="H2348" s="2" t="s">
        <v>3140</v>
      </c>
      <c r="I2348" s="2" t="s">
        <v>3154</v>
      </c>
      <c r="J2348" s="2" t="s">
        <v>3160</v>
      </c>
      <c r="K2348" s="2" t="s">
        <v>3163</v>
      </c>
      <c r="L2348" s="2">
        <v>2012</v>
      </c>
      <c r="M2348" s="2" t="s">
        <v>3040</v>
      </c>
      <c r="N2348" s="2" t="s">
        <v>3094</v>
      </c>
      <c r="O2348" s="19" t="str">
        <f t="shared" si="76"/>
        <v>100</v>
      </c>
      <c r="P2348">
        <f t="shared" si="75"/>
        <v>101.25</v>
      </c>
    </row>
    <row r="2349" spans="1:16" ht="14.5" customHeight="1" x14ac:dyDescent="0.35">
      <c r="A2349" s="2" t="s">
        <v>2082</v>
      </c>
      <c r="B2349" s="2" t="s">
        <v>2082</v>
      </c>
      <c r="C2349" s="2" t="s">
        <v>2083</v>
      </c>
      <c r="D2349" s="2"/>
      <c r="E2349" s="2"/>
      <c r="F2349" s="3">
        <v>162</v>
      </c>
      <c r="G2349" s="3">
        <v>100</v>
      </c>
      <c r="H2349" s="2" t="s">
        <v>3138</v>
      </c>
      <c r="I2349" s="2" t="s">
        <v>3152</v>
      </c>
      <c r="J2349" s="2" t="s">
        <v>3160</v>
      </c>
      <c r="K2349" s="2" t="s">
        <v>3163</v>
      </c>
      <c r="L2349" s="2">
        <v>2012</v>
      </c>
      <c r="M2349" s="2" t="s">
        <v>3053</v>
      </c>
      <c r="N2349" s="2" t="s">
        <v>3103</v>
      </c>
      <c r="O2349" s="19" t="str">
        <f t="shared" si="76"/>
        <v>300</v>
      </c>
      <c r="P2349">
        <f t="shared" si="75"/>
        <v>162</v>
      </c>
    </row>
    <row r="2350" spans="1:16" ht="14.5" customHeight="1" x14ac:dyDescent="0.35">
      <c r="A2350" s="2" t="s">
        <v>2084</v>
      </c>
      <c r="B2350" s="2" t="s">
        <v>2084</v>
      </c>
      <c r="C2350" s="2" t="s">
        <v>1597</v>
      </c>
      <c r="D2350" s="2"/>
      <c r="E2350" s="2"/>
      <c r="F2350" s="3">
        <v>1761.7392</v>
      </c>
      <c r="G2350" s="3">
        <v>30.361906007427201</v>
      </c>
      <c r="H2350" s="2" t="s">
        <v>3138</v>
      </c>
      <c r="I2350" s="2" t="s">
        <v>3152</v>
      </c>
      <c r="J2350" s="2" t="s">
        <v>3160</v>
      </c>
      <c r="K2350" s="2" t="s">
        <v>3163</v>
      </c>
      <c r="L2350" s="2">
        <v>2012</v>
      </c>
      <c r="M2350" s="2" t="s">
        <v>3053</v>
      </c>
      <c r="N2350" s="2" t="s">
        <v>3103</v>
      </c>
      <c r="O2350" s="19" t="str">
        <f t="shared" si="76"/>
        <v>300</v>
      </c>
      <c r="P2350">
        <f t="shared" si="75"/>
        <v>534.8975999999999</v>
      </c>
    </row>
    <row r="2351" spans="1:16" ht="14.5" customHeight="1" x14ac:dyDescent="0.35">
      <c r="A2351" s="2" t="s">
        <v>2085</v>
      </c>
      <c r="B2351" s="2" t="s">
        <v>2085</v>
      </c>
      <c r="C2351" s="2" t="s">
        <v>1598</v>
      </c>
      <c r="D2351" s="2"/>
      <c r="E2351" s="2"/>
      <c r="F2351" s="3">
        <v>244.27314302191499</v>
      </c>
      <c r="G2351" s="3">
        <v>100</v>
      </c>
      <c r="H2351" s="2" t="s">
        <v>3139</v>
      </c>
      <c r="I2351" s="2" t="s">
        <v>3153</v>
      </c>
      <c r="J2351" s="2" t="s">
        <v>3160</v>
      </c>
      <c r="K2351" s="2" t="s">
        <v>3163</v>
      </c>
      <c r="L2351" s="2">
        <v>2012</v>
      </c>
      <c r="M2351" s="2" t="s">
        <v>3054</v>
      </c>
      <c r="N2351" s="2" t="s">
        <v>3104</v>
      </c>
      <c r="O2351" s="19" t="str">
        <f t="shared" si="76"/>
        <v>300</v>
      </c>
      <c r="P2351">
        <f t="shared" si="75"/>
        <v>244.27314302191499</v>
      </c>
    </row>
    <row r="2352" spans="1:16" ht="14.5" customHeight="1" x14ac:dyDescent="0.35">
      <c r="A2352" s="2" t="s">
        <v>2086</v>
      </c>
      <c r="B2352" s="2" t="s">
        <v>2086</v>
      </c>
      <c r="C2352" s="2" t="s">
        <v>1599</v>
      </c>
      <c r="D2352" s="2"/>
      <c r="E2352" s="2"/>
      <c r="F2352" s="3">
        <v>63</v>
      </c>
      <c r="G2352" s="3">
        <v>100</v>
      </c>
      <c r="H2352" s="2" t="s">
        <v>3139</v>
      </c>
      <c r="I2352" s="2" t="s">
        <v>3153</v>
      </c>
      <c r="J2352" s="2" t="s">
        <v>3160</v>
      </c>
      <c r="K2352" s="2" t="s">
        <v>3163</v>
      </c>
      <c r="L2352" s="2">
        <v>2012</v>
      </c>
      <c r="M2352" s="2" t="s">
        <v>3078</v>
      </c>
      <c r="N2352" s="2" t="s">
        <v>3126</v>
      </c>
      <c r="O2352" s="19" t="str">
        <f t="shared" si="76"/>
        <v>700</v>
      </c>
      <c r="P2352">
        <f t="shared" si="75"/>
        <v>63</v>
      </c>
    </row>
    <row r="2353" spans="1:16" ht="14.5" customHeight="1" x14ac:dyDescent="0.35">
      <c r="A2353" s="2" t="s">
        <v>2087</v>
      </c>
      <c r="B2353" s="2" t="s">
        <v>2087</v>
      </c>
      <c r="C2353" s="2" t="s">
        <v>1602</v>
      </c>
      <c r="D2353" s="2"/>
      <c r="E2353" s="2"/>
      <c r="F2353" s="3">
        <v>1990</v>
      </c>
      <c r="G2353" s="3">
        <v>100</v>
      </c>
      <c r="H2353" s="2" t="s">
        <v>3139</v>
      </c>
      <c r="I2353" s="2" t="s">
        <v>3153</v>
      </c>
      <c r="J2353" s="2" t="s">
        <v>3160</v>
      </c>
      <c r="K2353" s="2" t="s">
        <v>3163</v>
      </c>
      <c r="L2353" s="2">
        <v>2012</v>
      </c>
      <c r="M2353" s="2" t="s">
        <v>3053</v>
      </c>
      <c r="N2353" s="2" t="s">
        <v>3103</v>
      </c>
      <c r="O2353" s="19" t="str">
        <f t="shared" si="76"/>
        <v>300</v>
      </c>
      <c r="P2353">
        <f t="shared" si="75"/>
        <v>1990</v>
      </c>
    </row>
    <row r="2354" spans="1:16" ht="14.5" customHeight="1" x14ac:dyDescent="0.35">
      <c r="A2354" s="2" t="s">
        <v>2088</v>
      </c>
      <c r="B2354" s="2" t="s">
        <v>2088</v>
      </c>
      <c r="C2354" s="2" t="s">
        <v>1603</v>
      </c>
      <c r="D2354" s="2"/>
      <c r="E2354" s="2"/>
      <c r="F2354" s="3">
        <v>1218</v>
      </c>
      <c r="G2354" s="3">
        <v>100</v>
      </c>
      <c r="H2354" s="2" t="s">
        <v>3139</v>
      </c>
      <c r="I2354" s="2" t="s">
        <v>3153</v>
      </c>
      <c r="J2354" s="2" t="s">
        <v>3160</v>
      </c>
      <c r="K2354" s="2" t="s">
        <v>3163</v>
      </c>
      <c r="L2354" s="2">
        <v>2012</v>
      </c>
      <c r="M2354" s="2" t="s">
        <v>3078</v>
      </c>
      <c r="N2354" s="2" t="s">
        <v>3126</v>
      </c>
      <c r="O2354" s="19" t="str">
        <f t="shared" si="76"/>
        <v>700</v>
      </c>
      <c r="P2354">
        <f t="shared" si="75"/>
        <v>1218</v>
      </c>
    </row>
    <row r="2355" spans="1:16" ht="14.5" customHeight="1" x14ac:dyDescent="0.35">
      <c r="A2355" s="2" t="s">
        <v>2089</v>
      </c>
      <c r="B2355" s="2" t="s">
        <v>2089</v>
      </c>
      <c r="C2355" s="2" t="s">
        <v>1604</v>
      </c>
      <c r="D2355" s="2"/>
      <c r="E2355" s="2"/>
      <c r="F2355" s="3">
        <v>373</v>
      </c>
      <c r="G2355" s="3">
        <v>100</v>
      </c>
      <c r="H2355" s="2" t="s">
        <v>3134</v>
      </c>
      <c r="I2355" s="2" t="s">
        <v>3148</v>
      </c>
      <c r="J2355" s="2" t="s">
        <v>3160</v>
      </c>
      <c r="K2355" s="2" t="s">
        <v>3163</v>
      </c>
      <c r="L2355" s="2">
        <v>2012</v>
      </c>
      <c r="M2355" s="2" t="s">
        <v>3078</v>
      </c>
      <c r="N2355" s="2" t="s">
        <v>3126</v>
      </c>
      <c r="O2355" s="19" t="str">
        <f t="shared" si="76"/>
        <v>700</v>
      </c>
      <c r="P2355">
        <f t="shared" si="75"/>
        <v>373</v>
      </c>
    </row>
    <row r="2356" spans="1:16" ht="14.5" customHeight="1" x14ac:dyDescent="0.35">
      <c r="A2356" s="2" t="s">
        <v>2090</v>
      </c>
      <c r="B2356" s="2" t="s">
        <v>2090</v>
      </c>
      <c r="C2356" s="2" t="s">
        <v>2091</v>
      </c>
      <c r="D2356" s="2"/>
      <c r="E2356" s="2"/>
      <c r="F2356" s="3">
        <v>9036</v>
      </c>
      <c r="G2356" s="3">
        <v>100</v>
      </c>
      <c r="H2356" s="2" t="s">
        <v>3139</v>
      </c>
      <c r="I2356" s="2" t="s">
        <v>3153</v>
      </c>
      <c r="J2356" s="2" t="s">
        <v>3160</v>
      </c>
      <c r="K2356" s="2" t="s">
        <v>3163</v>
      </c>
      <c r="L2356" s="2">
        <v>2012</v>
      </c>
      <c r="M2356" s="2" t="s">
        <v>3053</v>
      </c>
      <c r="N2356" s="2" t="s">
        <v>3103</v>
      </c>
      <c r="O2356" s="19" t="str">
        <f t="shared" si="76"/>
        <v>300</v>
      </c>
      <c r="P2356">
        <f t="shared" si="75"/>
        <v>9036</v>
      </c>
    </row>
    <row r="2357" spans="1:16" ht="14.5" customHeight="1" x14ac:dyDescent="0.35">
      <c r="A2357" s="2" t="s">
        <v>2092</v>
      </c>
      <c r="B2357" s="2" t="s">
        <v>2092</v>
      </c>
      <c r="C2357" s="2" t="s">
        <v>2093</v>
      </c>
      <c r="D2357" s="2"/>
      <c r="E2357" s="2"/>
      <c r="F2357" s="3">
        <v>250</v>
      </c>
      <c r="G2357" s="3">
        <v>100</v>
      </c>
      <c r="H2357" s="2" t="s">
        <v>3134</v>
      </c>
      <c r="I2357" s="2" t="s">
        <v>3148</v>
      </c>
      <c r="J2357" s="2" t="s">
        <v>3160</v>
      </c>
      <c r="K2357" s="2" t="s">
        <v>3163</v>
      </c>
      <c r="L2357" s="2">
        <v>2012</v>
      </c>
      <c r="M2357" s="2" t="s">
        <v>3053</v>
      </c>
      <c r="N2357" s="2" t="s">
        <v>3103</v>
      </c>
      <c r="O2357" s="19" t="str">
        <f t="shared" si="76"/>
        <v>300</v>
      </c>
      <c r="P2357">
        <f t="shared" si="75"/>
        <v>250</v>
      </c>
    </row>
    <row r="2358" spans="1:16" ht="14.5" customHeight="1" x14ac:dyDescent="0.35">
      <c r="A2358" s="2" t="s">
        <v>2094</v>
      </c>
      <c r="B2358" s="2" t="s">
        <v>2094</v>
      </c>
      <c r="C2358" s="2" t="s">
        <v>1611</v>
      </c>
      <c r="D2358" s="2"/>
      <c r="E2358" s="2"/>
      <c r="F2358" s="3">
        <v>900</v>
      </c>
      <c r="G2358" s="3">
        <v>100</v>
      </c>
      <c r="H2358" s="2" t="s">
        <v>3130</v>
      </c>
      <c r="I2358" s="2" t="s">
        <v>3144</v>
      </c>
      <c r="J2358" s="2" t="s">
        <v>3160</v>
      </c>
      <c r="K2358" s="2" t="s">
        <v>3163</v>
      </c>
      <c r="L2358" s="2">
        <v>2012</v>
      </c>
      <c r="M2358" s="2" t="s">
        <v>3053</v>
      </c>
      <c r="N2358" s="2" t="s">
        <v>3103</v>
      </c>
      <c r="O2358" s="19" t="str">
        <f t="shared" si="76"/>
        <v>300</v>
      </c>
      <c r="P2358">
        <f t="shared" si="75"/>
        <v>900</v>
      </c>
    </row>
    <row r="2359" spans="1:16" ht="14.5" customHeight="1" x14ac:dyDescent="0.35">
      <c r="A2359" s="2" t="s">
        <v>2095</v>
      </c>
      <c r="B2359" s="2" t="s">
        <v>2095</v>
      </c>
      <c r="C2359" s="2" t="s">
        <v>1612</v>
      </c>
      <c r="D2359" s="2"/>
      <c r="E2359" s="2"/>
      <c r="F2359" s="3">
        <v>2422</v>
      </c>
      <c r="G2359" s="3">
        <v>100</v>
      </c>
      <c r="H2359" s="2" t="s">
        <v>3129</v>
      </c>
      <c r="I2359" s="2" t="s">
        <v>3143</v>
      </c>
      <c r="J2359" s="2" t="s">
        <v>3160</v>
      </c>
      <c r="K2359" s="2" t="s">
        <v>3163</v>
      </c>
      <c r="L2359" s="2">
        <v>2012</v>
      </c>
      <c r="M2359" s="2" t="s">
        <v>3053</v>
      </c>
      <c r="N2359" s="2" t="s">
        <v>3103</v>
      </c>
      <c r="O2359" s="19" t="str">
        <f t="shared" si="76"/>
        <v>300</v>
      </c>
      <c r="P2359">
        <f t="shared" si="75"/>
        <v>2422</v>
      </c>
    </row>
    <row r="2360" spans="1:16" ht="14.5" customHeight="1" x14ac:dyDescent="0.35">
      <c r="A2360" s="2" t="s">
        <v>2096</v>
      </c>
      <c r="B2360" s="2" t="s">
        <v>2096</v>
      </c>
      <c r="C2360" s="2" t="s">
        <v>1615</v>
      </c>
      <c r="D2360" s="2"/>
      <c r="E2360" s="2"/>
      <c r="F2360" s="3">
        <v>1535</v>
      </c>
      <c r="G2360" s="3">
        <v>100</v>
      </c>
      <c r="H2360" s="2" t="s">
        <v>3139</v>
      </c>
      <c r="I2360" s="2" t="s">
        <v>3153</v>
      </c>
      <c r="J2360" s="2" t="s">
        <v>3160</v>
      </c>
      <c r="K2360" s="2" t="s">
        <v>3163</v>
      </c>
      <c r="L2360" s="2">
        <v>2012</v>
      </c>
      <c r="M2360" s="2" t="s">
        <v>3078</v>
      </c>
      <c r="N2360" s="2" t="s">
        <v>3126</v>
      </c>
      <c r="O2360" s="19" t="str">
        <f t="shared" si="76"/>
        <v>700</v>
      </c>
      <c r="P2360">
        <f t="shared" si="75"/>
        <v>1535</v>
      </c>
    </row>
    <row r="2361" spans="1:16" ht="14.5" customHeight="1" x14ac:dyDescent="0.35">
      <c r="A2361" s="2" t="s">
        <v>2097</v>
      </c>
      <c r="B2361" s="2" t="s">
        <v>2097</v>
      </c>
      <c r="C2361" s="2" t="s">
        <v>1616</v>
      </c>
      <c r="D2361" s="2"/>
      <c r="E2361" s="2"/>
      <c r="F2361" s="3">
        <v>539</v>
      </c>
      <c r="G2361" s="3">
        <v>100</v>
      </c>
      <c r="H2361" s="2" t="s">
        <v>3141</v>
      </c>
      <c r="I2361" s="2" t="s">
        <v>3155</v>
      </c>
      <c r="J2361" s="2" t="s">
        <v>3160</v>
      </c>
      <c r="K2361" s="2" t="s">
        <v>3163</v>
      </c>
      <c r="L2361" s="2">
        <v>2012</v>
      </c>
      <c r="M2361" s="2" t="s">
        <v>3069</v>
      </c>
      <c r="N2361" s="2" t="s">
        <v>3069</v>
      </c>
      <c r="O2361" s="19" t="str">
        <f t="shared" si="76"/>
        <v>500</v>
      </c>
      <c r="P2361">
        <f t="shared" si="75"/>
        <v>539</v>
      </c>
    </row>
    <row r="2362" spans="1:16" ht="14.5" customHeight="1" x14ac:dyDescent="0.35">
      <c r="A2362" s="2" t="s">
        <v>2098</v>
      </c>
      <c r="B2362" s="2" t="s">
        <v>2098</v>
      </c>
      <c r="C2362" s="2" t="s">
        <v>1624</v>
      </c>
      <c r="D2362" s="2"/>
      <c r="E2362" s="2"/>
      <c r="F2362" s="3">
        <v>19822</v>
      </c>
      <c r="G2362" s="3">
        <v>100</v>
      </c>
      <c r="H2362" s="2" t="s">
        <v>3141</v>
      </c>
      <c r="I2362" s="2" t="s">
        <v>3155</v>
      </c>
      <c r="J2362" s="2" t="s">
        <v>3160</v>
      </c>
      <c r="K2362" s="2" t="s">
        <v>3163</v>
      </c>
      <c r="L2362" s="2">
        <v>2012</v>
      </c>
      <c r="M2362" s="2" t="s">
        <v>3035</v>
      </c>
      <c r="N2362" s="2" t="s">
        <v>3089</v>
      </c>
      <c r="O2362" s="19" t="str">
        <f t="shared" si="76"/>
        <v>100</v>
      </c>
      <c r="P2362">
        <f t="shared" si="75"/>
        <v>19822</v>
      </c>
    </row>
    <row r="2363" spans="1:16" ht="14.5" customHeight="1" x14ac:dyDescent="0.35">
      <c r="A2363" s="2" t="s">
        <v>2099</v>
      </c>
      <c r="B2363" s="2" t="s">
        <v>2099</v>
      </c>
      <c r="C2363" s="2" t="s">
        <v>1626</v>
      </c>
      <c r="D2363" s="2"/>
      <c r="E2363" s="2"/>
      <c r="F2363" s="3">
        <v>5586</v>
      </c>
      <c r="G2363" s="3">
        <v>100</v>
      </c>
      <c r="H2363" s="2" t="s">
        <v>3141</v>
      </c>
      <c r="I2363" s="2" t="s">
        <v>3155</v>
      </c>
      <c r="J2363" s="2" t="s">
        <v>3160</v>
      </c>
      <c r="K2363" s="2" t="s">
        <v>3163</v>
      </c>
      <c r="L2363" s="2">
        <v>2012</v>
      </c>
      <c r="M2363" s="2" t="s">
        <v>3035</v>
      </c>
      <c r="N2363" s="2" t="s">
        <v>3089</v>
      </c>
      <c r="O2363" s="19" t="str">
        <f t="shared" si="76"/>
        <v>100</v>
      </c>
      <c r="P2363">
        <f t="shared" si="75"/>
        <v>5586</v>
      </c>
    </row>
    <row r="2364" spans="1:16" ht="14.5" customHeight="1" x14ac:dyDescent="0.35">
      <c r="A2364" s="2" t="s">
        <v>2100</v>
      </c>
      <c r="B2364" s="2" t="s">
        <v>2100</v>
      </c>
      <c r="C2364" s="2" t="s">
        <v>1628</v>
      </c>
      <c r="D2364" s="2"/>
      <c r="E2364" s="2"/>
      <c r="F2364" s="3">
        <v>19084</v>
      </c>
      <c r="G2364" s="3">
        <v>100</v>
      </c>
      <c r="H2364" s="2" t="s">
        <v>3134</v>
      </c>
      <c r="I2364" s="2" t="s">
        <v>3148</v>
      </c>
      <c r="J2364" s="2" t="s">
        <v>3160</v>
      </c>
      <c r="K2364" s="2" t="s">
        <v>3163</v>
      </c>
      <c r="L2364" s="2">
        <v>2012</v>
      </c>
      <c r="M2364" s="2" t="s">
        <v>3035</v>
      </c>
      <c r="N2364" s="2" t="s">
        <v>3089</v>
      </c>
      <c r="O2364" s="19" t="str">
        <f t="shared" si="76"/>
        <v>100</v>
      </c>
      <c r="P2364">
        <f t="shared" si="75"/>
        <v>19084</v>
      </c>
    </row>
    <row r="2365" spans="1:16" ht="14.5" customHeight="1" x14ac:dyDescent="0.35">
      <c r="A2365" s="2" t="s">
        <v>2101</v>
      </c>
      <c r="B2365" s="2" t="s">
        <v>2101</v>
      </c>
      <c r="C2365" s="2" t="s">
        <v>1635</v>
      </c>
      <c r="D2365" s="2"/>
      <c r="E2365" s="2"/>
      <c r="F2365" s="3">
        <v>116090</v>
      </c>
      <c r="G2365" s="3">
        <v>100</v>
      </c>
      <c r="H2365" s="2" t="s">
        <v>3141</v>
      </c>
      <c r="I2365" s="2" t="s">
        <v>3155</v>
      </c>
      <c r="J2365" s="2" t="s">
        <v>3160</v>
      </c>
      <c r="K2365" s="2" t="s">
        <v>3163</v>
      </c>
      <c r="L2365" s="2">
        <v>2012</v>
      </c>
      <c r="M2365" s="2" t="s">
        <v>3035</v>
      </c>
      <c r="N2365" s="2" t="s">
        <v>3089</v>
      </c>
      <c r="O2365" s="19" t="str">
        <f t="shared" si="76"/>
        <v>100</v>
      </c>
      <c r="P2365">
        <f t="shared" si="75"/>
        <v>116090</v>
      </c>
    </row>
    <row r="2366" spans="1:16" ht="14.5" customHeight="1" x14ac:dyDescent="0.35">
      <c r="A2366" s="2" t="s">
        <v>2102</v>
      </c>
      <c r="B2366" s="2" t="s">
        <v>2102</v>
      </c>
      <c r="C2366" s="2" t="s">
        <v>1637</v>
      </c>
      <c r="D2366" s="2"/>
      <c r="E2366" s="2"/>
      <c r="F2366" s="3">
        <v>1100</v>
      </c>
      <c r="G2366" s="3">
        <v>100</v>
      </c>
      <c r="H2366" s="2" t="s">
        <v>3129</v>
      </c>
      <c r="I2366" s="2" t="s">
        <v>3143</v>
      </c>
      <c r="J2366" s="2" t="s">
        <v>3160</v>
      </c>
      <c r="K2366" s="2" t="s">
        <v>3163</v>
      </c>
      <c r="L2366" s="2">
        <v>2012</v>
      </c>
      <c r="M2366" s="2" t="s">
        <v>3053</v>
      </c>
      <c r="N2366" s="2" t="s">
        <v>3103</v>
      </c>
      <c r="O2366" s="19" t="str">
        <f t="shared" si="76"/>
        <v>300</v>
      </c>
      <c r="P2366">
        <f t="shared" si="75"/>
        <v>1100</v>
      </c>
    </row>
    <row r="2367" spans="1:16" ht="14.5" customHeight="1" x14ac:dyDescent="0.35">
      <c r="A2367" s="2" t="s">
        <v>2103</v>
      </c>
      <c r="B2367" s="2" t="s">
        <v>2103</v>
      </c>
      <c r="C2367" s="2" t="s">
        <v>1919</v>
      </c>
      <c r="D2367" s="2"/>
      <c r="E2367" s="2"/>
      <c r="F2367" s="3">
        <v>1820</v>
      </c>
      <c r="G2367" s="3">
        <v>100</v>
      </c>
      <c r="H2367" s="2" t="s">
        <v>3140</v>
      </c>
      <c r="I2367" s="2" t="s">
        <v>3154</v>
      </c>
      <c r="J2367" s="2" t="s">
        <v>3160</v>
      </c>
      <c r="K2367" s="2" t="s">
        <v>3163</v>
      </c>
      <c r="L2367" s="2">
        <v>2012</v>
      </c>
      <c r="M2367" s="2" t="s">
        <v>3024</v>
      </c>
      <c r="N2367" s="2" t="s">
        <v>3081</v>
      </c>
      <c r="O2367" s="19" t="str">
        <f t="shared" si="76"/>
        <v>100</v>
      </c>
      <c r="P2367">
        <f t="shared" ref="P2367:P2430" si="77">F2367*G2367/100</f>
        <v>1820</v>
      </c>
    </row>
    <row r="2368" spans="1:16" ht="14.5" customHeight="1" x14ac:dyDescent="0.35">
      <c r="A2368" s="2" t="s">
        <v>2104</v>
      </c>
      <c r="B2368" s="2" t="s">
        <v>2104</v>
      </c>
      <c r="C2368" s="2" t="s">
        <v>1923</v>
      </c>
      <c r="D2368" s="2"/>
      <c r="E2368" s="2"/>
      <c r="F2368" s="3">
        <v>1065</v>
      </c>
      <c r="G2368" s="3">
        <v>100</v>
      </c>
      <c r="H2368" s="2" t="s">
        <v>3139</v>
      </c>
      <c r="I2368" s="2" t="s">
        <v>3153</v>
      </c>
      <c r="J2368" s="2" t="s">
        <v>3160</v>
      </c>
      <c r="K2368" s="2" t="s">
        <v>3163</v>
      </c>
      <c r="L2368" s="2">
        <v>2012</v>
      </c>
      <c r="M2368" s="2" t="s">
        <v>3053</v>
      </c>
      <c r="N2368" s="2" t="s">
        <v>3103</v>
      </c>
      <c r="O2368" s="19" t="str">
        <f t="shared" si="76"/>
        <v>300</v>
      </c>
      <c r="P2368">
        <f t="shared" si="77"/>
        <v>1065</v>
      </c>
    </row>
    <row r="2369" spans="1:16" ht="14.5" customHeight="1" x14ac:dyDescent="0.35">
      <c r="A2369" s="2" t="s">
        <v>2105</v>
      </c>
      <c r="B2369" s="2" t="s">
        <v>2105</v>
      </c>
      <c r="C2369" s="2" t="s">
        <v>2106</v>
      </c>
      <c r="D2369" s="2"/>
      <c r="E2369" s="2"/>
      <c r="F2369" s="3">
        <v>6700</v>
      </c>
      <c r="G2369" s="3">
        <v>100</v>
      </c>
      <c r="H2369" s="2" t="s">
        <v>3135</v>
      </c>
      <c r="I2369" s="2" t="s">
        <v>3149</v>
      </c>
      <c r="J2369" s="2" t="s">
        <v>3160</v>
      </c>
      <c r="K2369" s="2" t="s">
        <v>3163</v>
      </c>
      <c r="L2369" s="2">
        <v>2012</v>
      </c>
      <c r="M2369" s="2" t="s">
        <v>3071</v>
      </c>
      <c r="N2369" s="2" t="s">
        <v>3120</v>
      </c>
      <c r="O2369" s="19" t="str">
        <f t="shared" si="76"/>
        <v>600</v>
      </c>
      <c r="P2369">
        <f t="shared" si="77"/>
        <v>6700</v>
      </c>
    </row>
    <row r="2370" spans="1:16" ht="14.5" customHeight="1" x14ac:dyDescent="0.35">
      <c r="A2370" s="2" t="s">
        <v>2107</v>
      </c>
      <c r="B2370" s="2" t="s">
        <v>2107</v>
      </c>
      <c r="C2370" s="2" t="s">
        <v>2108</v>
      </c>
      <c r="D2370" s="2"/>
      <c r="E2370" s="2"/>
      <c r="F2370" s="3">
        <v>8454</v>
      </c>
      <c r="G2370" s="3">
        <v>100</v>
      </c>
      <c r="H2370" s="2" t="s">
        <v>3134</v>
      </c>
      <c r="I2370" s="2" t="s">
        <v>3148</v>
      </c>
      <c r="J2370" s="2" t="s">
        <v>3160</v>
      </c>
      <c r="K2370" s="2" t="s">
        <v>3163</v>
      </c>
      <c r="L2370" s="2">
        <v>2012</v>
      </c>
      <c r="M2370" s="2" t="s">
        <v>3071</v>
      </c>
      <c r="N2370" s="2" t="s">
        <v>3120</v>
      </c>
      <c r="O2370" s="19" t="str">
        <f t="shared" si="76"/>
        <v>600</v>
      </c>
      <c r="P2370">
        <f t="shared" si="77"/>
        <v>8454</v>
      </c>
    </row>
    <row r="2371" spans="1:16" ht="14.5" customHeight="1" x14ac:dyDescent="0.35">
      <c r="A2371" s="2" t="s">
        <v>2109</v>
      </c>
      <c r="B2371" s="2" t="s">
        <v>2109</v>
      </c>
      <c r="C2371" s="2" t="s">
        <v>2110</v>
      </c>
      <c r="D2371" s="2"/>
      <c r="E2371" s="2"/>
      <c r="F2371" s="3">
        <v>39174</v>
      </c>
      <c r="G2371" s="3">
        <v>100</v>
      </c>
      <c r="H2371" s="2" t="s">
        <v>3134</v>
      </c>
      <c r="I2371" s="2" t="s">
        <v>3148</v>
      </c>
      <c r="J2371" s="2" t="s">
        <v>3160</v>
      </c>
      <c r="K2371" s="2" t="s">
        <v>3163</v>
      </c>
      <c r="L2371" s="2">
        <v>2012</v>
      </c>
      <c r="M2371" s="2" t="s">
        <v>3071</v>
      </c>
      <c r="N2371" s="2" t="s">
        <v>3120</v>
      </c>
      <c r="O2371" s="19" t="str">
        <f t="shared" ref="O2371:O2434" si="78">LEFT(N2371,1) &amp; "00"</f>
        <v>600</v>
      </c>
      <c r="P2371">
        <f t="shared" si="77"/>
        <v>39174</v>
      </c>
    </row>
    <row r="2372" spans="1:16" ht="14.5" customHeight="1" x14ac:dyDescent="0.35">
      <c r="A2372" s="2" t="s">
        <v>2111</v>
      </c>
      <c r="B2372" s="2" t="s">
        <v>2111</v>
      </c>
      <c r="C2372" s="2" t="s">
        <v>2112</v>
      </c>
      <c r="D2372" s="2"/>
      <c r="E2372" s="2"/>
      <c r="F2372" s="3">
        <v>10122</v>
      </c>
      <c r="G2372" s="3">
        <v>100</v>
      </c>
      <c r="H2372" s="2" t="s">
        <v>3136</v>
      </c>
      <c r="I2372" s="2" t="s">
        <v>3150</v>
      </c>
      <c r="J2372" s="2" t="s">
        <v>3160</v>
      </c>
      <c r="K2372" s="2" t="s">
        <v>3163</v>
      </c>
      <c r="L2372" s="2">
        <v>2012</v>
      </c>
      <c r="M2372" s="2" t="s">
        <v>3071</v>
      </c>
      <c r="N2372" s="2" t="s">
        <v>3120</v>
      </c>
      <c r="O2372" s="19" t="str">
        <f t="shared" si="78"/>
        <v>600</v>
      </c>
      <c r="P2372">
        <f t="shared" si="77"/>
        <v>10122</v>
      </c>
    </row>
    <row r="2373" spans="1:16" ht="14.5" customHeight="1" x14ac:dyDescent="0.35">
      <c r="A2373" s="2" t="s">
        <v>2113</v>
      </c>
      <c r="B2373" s="2" t="s">
        <v>2113</v>
      </c>
      <c r="C2373" s="2" t="s">
        <v>2114</v>
      </c>
      <c r="D2373" s="2"/>
      <c r="E2373" s="2"/>
      <c r="F2373" s="3">
        <v>15000</v>
      </c>
      <c r="G2373" s="3">
        <v>100</v>
      </c>
      <c r="H2373" s="2" t="s">
        <v>3141</v>
      </c>
      <c r="I2373" s="2" t="s">
        <v>3155</v>
      </c>
      <c r="J2373" s="2" t="s">
        <v>3160</v>
      </c>
      <c r="K2373" s="2" t="s">
        <v>3163</v>
      </c>
      <c r="L2373" s="2">
        <v>2012</v>
      </c>
      <c r="M2373" s="2" t="s">
        <v>3069</v>
      </c>
      <c r="N2373" s="2" t="s">
        <v>3069</v>
      </c>
      <c r="O2373" s="19" t="str">
        <f t="shared" si="78"/>
        <v>500</v>
      </c>
      <c r="P2373">
        <f t="shared" si="77"/>
        <v>15000</v>
      </c>
    </row>
    <row r="2374" spans="1:16" ht="14.5" customHeight="1" x14ac:dyDescent="0.35">
      <c r="A2374" s="2" t="s">
        <v>2115</v>
      </c>
      <c r="B2374" s="2" t="s">
        <v>2115</v>
      </c>
      <c r="C2374" s="2" t="s">
        <v>2116</v>
      </c>
      <c r="D2374" s="2"/>
      <c r="E2374" s="2"/>
      <c r="F2374" s="3">
        <v>1130</v>
      </c>
      <c r="G2374" s="3">
        <v>100</v>
      </c>
      <c r="H2374" s="2" t="s">
        <v>3140</v>
      </c>
      <c r="I2374" s="2" t="s">
        <v>3154</v>
      </c>
      <c r="J2374" s="2" t="s">
        <v>3160</v>
      </c>
      <c r="K2374" s="2" t="s">
        <v>3163</v>
      </c>
      <c r="L2374" s="2">
        <v>2012</v>
      </c>
      <c r="M2374" s="2" t="s">
        <v>3024</v>
      </c>
      <c r="N2374" s="2" t="s">
        <v>3081</v>
      </c>
      <c r="O2374" s="19" t="str">
        <f t="shared" si="78"/>
        <v>100</v>
      </c>
      <c r="P2374">
        <f t="shared" si="77"/>
        <v>1130</v>
      </c>
    </row>
    <row r="2375" spans="1:16" ht="14.5" customHeight="1" x14ac:dyDescent="0.35">
      <c r="A2375" s="2" t="s">
        <v>2117</v>
      </c>
      <c r="B2375" s="2" t="s">
        <v>2117</v>
      </c>
      <c r="C2375" s="2" t="s">
        <v>2118</v>
      </c>
      <c r="D2375" s="2"/>
      <c r="E2375" s="2"/>
      <c r="F2375" s="3">
        <v>5000</v>
      </c>
      <c r="G2375" s="3">
        <v>100</v>
      </c>
      <c r="H2375" s="2" t="s">
        <v>3141</v>
      </c>
      <c r="I2375" s="2" t="s">
        <v>3155</v>
      </c>
      <c r="J2375" s="2" t="s">
        <v>3160</v>
      </c>
      <c r="K2375" s="2" t="s">
        <v>3163</v>
      </c>
      <c r="L2375" s="2">
        <v>2012</v>
      </c>
      <c r="M2375" s="2" t="s">
        <v>3069</v>
      </c>
      <c r="N2375" s="2" t="s">
        <v>3069</v>
      </c>
      <c r="O2375" s="19" t="str">
        <f t="shared" si="78"/>
        <v>500</v>
      </c>
      <c r="P2375">
        <f t="shared" si="77"/>
        <v>5000</v>
      </c>
    </row>
    <row r="2376" spans="1:16" ht="14.5" customHeight="1" x14ac:dyDescent="0.35">
      <c r="A2376" s="2" t="s">
        <v>2119</v>
      </c>
      <c r="B2376" s="2" t="s">
        <v>2119</v>
      </c>
      <c r="C2376" s="2" t="s">
        <v>2120</v>
      </c>
      <c r="D2376" s="2"/>
      <c r="E2376" s="2"/>
      <c r="F2376" s="3">
        <v>9154</v>
      </c>
      <c r="G2376" s="3">
        <v>100</v>
      </c>
      <c r="H2376" s="2" t="s">
        <v>3141</v>
      </c>
      <c r="I2376" s="2" t="s">
        <v>3155</v>
      </c>
      <c r="J2376" s="2" t="s">
        <v>3160</v>
      </c>
      <c r="K2376" s="2" t="s">
        <v>3163</v>
      </c>
      <c r="L2376" s="2">
        <v>2012</v>
      </c>
      <c r="M2376" s="2" t="s">
        <v>3035</v>
      </c>
      <c r="N2376" s="2" t="s">
        <v>3089</v>
      </c>
      <c r="O2376" s="19" t="str">
        <f t="shared" si="78"/>
        <v>100</v>
      </c>
      <c r="P2376">
        <f t="shared" si="77"/>
        <v>9154</v>
      </c>
    </row>
    <row r="2377" spans="1:16" ht="14.5" customHeight="1" x14ac:dyDescent="0.35">
      <c r="A2377" s="2" t="s">
        <v>2121</v>
      </c>
      <c r="B2377" s="2" t="s">
        <v>2121</v>
      </c>
      <c r="C2377" s="2" t="s">
        <v>2122</v>
      </c>
      <c r="D2377" s="2"/>
      <c r="E2377" s="2"/>
      <c r="F2377" s="3">
        <v>12986</v>
      </c>
      <c r="G2377" s="3">
        <v>100</v>
      </c>
      <c r="H2377" s="2" t="s">
        <v>3141</v>
      </c>
      <c r="I2377" s="2" t="s">
        <v>3155</v>
      </c>
      <c r="J2377" s="2" t="s">
        <v>3160</v>
      </c>
      <c r="K2377" s="2" t="s">
        <v>3163</v>
      </c>
      <c r="L2377" s="2">
        <v>2012</v>
      </c>
      <c r="M2377" s="2" t="s">
        <v>3064</v>
      </c>
      <c r="N2377" s="2" t="s">
        <v>3114</v>
      </c>
      <c r="O2377" s="19" t="str">
        <f t="shared" si="78"/>
        <v>500</v>
      </c>
      <c r="P2377">
        <f t="shared" si="77"/>
        <v>12986</v>
      </c>
    </row>
    <row r="2378" spans="1:16" ht="14.5" customHeight="1" x14ac:dyDescent="0.35">
      <c r="A2378" s="2" t="s">
        <v>2123</v>
      </c>
      <c r="B2378" s="2" t="s">
        <v>2123</v>
      </c>
      <c r="C2378" s="2" t="s">
        <v>2124</v>
      </c>
      <c r="D2378" s="2"/>
      <c r="E2378" s="2"/>
      <c r="F2378" s="3">
        <v>1150</v>
      </c>
      <c r="G2378" s="3">
        <v>40</v>
      </c>
      <c r="H2378" s="2" t="s">
        <v>3138</v>
      </c>
      <c r="I2378" s="2" t="s">
        <v>3152</v>
      </c>
      <c r="J2378" s="2" t="s">
        <v>3160</v>
      </c>
      <c r="K2378" s="2" t="s">
        <v>3163</v>
      </c>
      <c r="L2378" s="2">
        <v>2012</v>
      </c>
      <c r="M2378" s="2" t="s">
        <v>3043</v>
      </c>
      <c r="N2378" s="2" t="s">
        <v>3097</v>
      </c>
      <c r="O2378" s="19" t="str">
        <f t="shared" si="78"/>
        <v>200</v>
      </c>
      <c r="P2378">
        <f t="shared" si="77"/>
        <v>460</v>
      </c>
    </row>
    <row r="2379" spans="1:16" ht="14.5" customHeight="1" x14ac:dyDescent="0.35">
      <c r="A2379" s="2" t="s">
        <v>2125</v>
      </c>
      <c r="B2379" s="2" t="s">
        <v>2125</v>
      </c>
      <c r="C2379" s="2" t="s">
        <v>2126</v>
      </c>
      <c r="D2379" s="2"/>
      <c r="E2379" s="2"/>
      <c r="F2379" s="3">
        <v>142602</v>
      </c>
      <c r="G2379" s="3">
        <v>100</v>
      </c>
      <c r="H2379" s="2" t="s">
        <v>3141</v>
      </c>
      <c r="I2379" s="2" t="s">
        <v>3155</v>
      </c>
      <c r="J2379" s="2" t="s">
        <v>3160</v>
      </c>
      <c r="K2379" s="2" t="s">
        <v>3163</v>
      </c>
      <c r="L2379" s="2">
        <v>2012</v>
      </c>
      <c r="M2379" s="2" t="s">
        <v>3064</v>
      </c>
      <c r="N2379" s="2" t="s">
        <v>3114</v>
      </c>
      <c r="O2379" s="19" t="str">
        <f t="shared" si="78"/>
        <v>500</v>
      </c>
      <c r="P2379">
        <f t="shared" si="77"/>
        <v>142602</v>
      </c>
    </row>
    <row r="2380" spans="1:16" ht="14.5" customHeight="1" x14ac:dyDescent="0.35">
      <c r="A2380" s="2" t="s">
        <v>2127</v>
      </c>
      <c r="B2380" s="2" t="s">
        <v>2127</v>
      </c>
      <c r="C2380" s="2" t="s">
        <v>2128</v>
      </c>
      <c r="D2380" s="2"/>
      <c r="E2380" s="2"/>
      <c r="F2380" s="3">
        <v>3670</v>
      </c>
      <c r="G2380" s="3">
        <v>100</v>
      </c>
      <c r="H2380" s="2" t="s">
        <v>3141</v>
      </c>
      <c r="I2380" s="2" t="s">
        <v>3155</v>
      </c>
      <c r="J2380" s="2" t="s">
        <v>3160</v>
      </c>
      <c r="K2380" s="2" t="s">
        <v>3163</v>
      </c>
      <c r="L2380" s="2">
        <v>2012</v>
      </c>
      <c r="M2380" s="2" t="s">
        <v>3064</v>
      </c>
      <c r="N2380" s="2" t="s">
        <v>3114</v>
      </c>
      <c r="O2380" s="19" t="str">
        <f t="shared" si="78"/>
        <v>500</v>
      </c>
      <c r="P2380">
        <f t="shared" si="77"/>
        <v>3670</v>
      </c>
    </row>
    <row r="2381" spans="1:16" ht="14.5" customHeight="1" x14ac:dyDescent="0.35">
      <c r="A2381" s="2" t="s">
        <v>2129</v>
      </c>
      <c r="B2381" s="2" t="s">
        <v>2129</v>
      </c>
      <c r="C2381" s="2" t="s">
        <v>2130</v>
      </c>
      <c r="D2381" s="2"/>
      <c r="E2381" s="2"/>
      <c r="F2381" s="3">
        <v>2319</v>
      </c>
      <c r="G2381" s="3">
        <v>100</v>
      </c>
      <c r="H2381" s="2" t="s">
        <v>3141</v>
      </c>
      <c r="I2381" s="2" t="s">
        <v>3155</v>
      </c>
      <c r="J2381" s="2" t="s">
        <v>3160</v>
      </c>
      <c r="K2381" s="2" t="s">
        <v>3163</v>
      </c>
      <c r="L2381" s="2">
        <v>2012</v>
      </c>
      <c r="M2381" s="2" t="s">
        <v>3064</v>
      </c>
      <c r="N2381" s="2" t="s">
        <v>3114</v>
      </c>
      <c r="O2381" s="19" t="str">
        <f t="shared" si="78"/>
        <v>500</v>
      </c>
      <c r="P2381">
        <f t="shared" si="77"/>
        <v>2319</v>
      </c>
    </row>
    <row r="2382" spans="1:16" ht="14.5" customHeight="1" x14ac:dyDescent="0.35">
      <c r="A2382" s="2" t="s">
        <v>2131</v>
      </c>
      <c r="B2382" s="2" t="s">
        <v>2131</v>
      </c>
      <c r="C2382" s="2" t="s">
        <v>2132</v>
      </c>
      <c r="D2382" s="2"/>
      <c r="E2382" s="2"/>
      <c r="F2382" s="3">
        <v>11463</v>
      </c>
      <c r="G2382" s="3">
        <v>100</v>
      </c>
      <c r="H2382" s="2" t="s">
        <v>3141</v>
      </c>
      <c r="I2382" s="2" t="s">
        <v>3155</v>
      </c>
      <c r="J2382" s="2" t="s">
        <v>3160</v>
      </c>
      <c r="K2382" s="2" t="s">
        <v>3163</v>
      </c>
      <c r="L2382" s="2">
        <v>2012</v>
      </c>
      <c r="M2382" s="2" t="s">
        <v>3064</v>
      </c>
      <c r="N2382" s="2" t="s">
        <v>3114</v>
      </c>
      <c r="O2382" s="19" t="str">
        <f t="shared" si="78"/>
        <v>500</v>
      </c>
      <c r="P2382">
        <f t="shared" si="77"/>
        <v>11463</v>
      </c>
    </row>
    <row r="2383" spans="1:16" ht="14.5" customHeight="1" x14ac:dyDescent="0.35">
      <c r="A2383" s="2" t="s">
        <v>2133</v>
      </c>
      <c r="B2383" s="2" t="s">
        <v>2133</v>
      </c>
      <c r="C2383" s="2" t="s">
        <v>1639</v>
      </c>
      <c r="D2383" s="2"/>
      <c r="E2383" s="2"/>
      <c r="F2383" s="3">
        <v>68208</v>
      </c>
      <c r="G2383" s="3">
        <v>100</v>
      </c>
      <c r="H2383" s="2" t="s">
        <v>3134</v>
      </c>
      <c r="I2383" s="2" t="s">
        <v>3148</v>
      </c>
      <c r="J2383" s="2" t="s">
        <v>3160</v>
      </c>
      <c r="K2383" s="2" t="s">
        <v>3163</v>
      </c>
      <c r="L2383" s="2">
        <v>2012</v>
      </c>
      <c r="M2383" s="2" t="s">
        <v>3048</v>
      </c>
      <c r="N2383" s="2" t="s">
        <v>3048</v>
      </c>
      <c r="O2383" s="19" t="str">
        <f t="shared" si="78"/>
        <v>200</v>
      </c>
      <c r="P2383">
        <f t="shared" si="77"/>
        <v>68208</v>
      </c>
    </row>
    <row r="2384" spans="1:16" ht="14.5" customHeight="1" x14ac:dyDescent="0.35">
      <c r="A2384" s="2" t="s">
        <v>2134</v>
      </c>
      <c r="B2384" s="2" t="s">
        <v>2134</v>
      </c>
      <c r="C2384" s="2" t="s">
        <v>1640</v>
      </c>
      <c r="D2384" s="2"/>
      <c r="E2384" s="2"/>
      <c r="F2384" s="3">
        <v>50010</v>
      </c>
      <c r="G2384" s="3">
        <v>100</v>
      </c>
      <c r="H2384" s="2" t="s">
        <v>3134</v>
      </c>
      <c r="I2384" s="2" t="s">
        <v>3148</v>
      </c>
      <c r="J2384" s="2" t="s">
        <v>3160</v>
      </c>
      <c r="K2384" s="2" t="s">
        <v>3163</v>
      </c>
      <c r="L2384" s="2">
        <v>2012</v>
      </c>
      <c r="M2384" s="2" t="s">
        <v>3073</v>
      </c>
      <c r="N2384" s="2" t="s">
        <v>3122</v>
      </c>
      <c r="O2384" s="19" t="str">
        <f t="shared" si="78"/>
        <v>600</v>
      </c>
      <c r="P2384">
        <f t="shared" si="77"/>
        <v>50010</v>
      </c>
    </row>
    <row r="2385" spans="1:16" ht="14.5" customHeight="1" x14ac:dyDescent="0.35">
      <c r="A2385" s="2" t="s">
        <v>2135</v>
      </c>
      <c r="B2385" s="2" t="s">
        <v>2135</v>
      </c>
      <c r="C2385" s="2" t="s">
        <v>1642</v>
      </c>
      <c r="D2385" s="2"/>
      <c r="E2385" s="2"/>
      <c r="F2385" s="3">
        <v>147392</v>
      </c>
      <c r="G2385" s="3">
        <v>100</v>
      </c>
      <c r="H2385" s="2" t="s">
        <v>3134</v>
      </c>
      <c r="I2385" s="2" t="s">
        <v>3148</v>
      </c>
      <c r="J2385" s="2" t="s">
        <v>3160</v>
      </c>
      <c r="K2385" s="2" t="s">
        <v>3163</v>
      </c>
      <c r="L2385" s="2">
        <v>2012</v>
      </c>
      <c r="M2385" s="2" t="s">
        <v>3071</v>
      </c>
      <c r="N2385" s="2" t="s">
        <v>3120</v>
      </c>
      <c r="O2385" s="19" t="str">
        <f t="shared" si="78"/>
        <v>600</v>
      </c>
      <c r="P2385">
        <f t="shared" si="77"/>
        <v>147392</v>
      </c>
    </row>
    <row r="2386" spans="1:16" ht="14.5" customHeight="1" x14ac:dyDescent="0.35">
      <c r="A2386" s="2" t="s">
        <v>2136</v>
      </c>
      <c r="B2386" s="2" t="s">
        <v>2136</v>
      </c>
      <c r="C2386" s="2" t="s">
        <v>1643</v>
      </c>
      <c r="D2386" s="2"/>
      <c r="E2386" s="2"/>
      <c r="F2386" s="3">
        <v>34047</v>
      </c>
      <c r="G2386" s="3">
        <v>100</v>
      </c>
      <c r="H2386" s="2" t="s">
        <v>3132</v>
      </c>
      <c r="I2386" s="2" t="s">
        <v>3146</v>
      </c>
      <c r="J2386" s="2" t="s">
        <v>3160</v>
      </c>
      <c r="K2386" s="2" t="s">
        <v>3163</v>
      </c>
      <c r="L2386" s="2">
        <v>2012</v>
      </c>
      <c r="M2386" s="2" t="s">
        <v>3050</v>
      </c>
      <c r="N2386" s="2" t="s">
        <v>3050</v>
      </c>
      <c r="O2386" s="19" t="str">
        <f t="shared" si="78"/>
        <v>200</v>
      </c>
      <c r="P2386">
        <f t="shared" si="77"/>
        <v>34047</v>
      </c>
    </row>
    <row r="2387" spans="1:16" ht="14.5" customHeight="1" x14ac:dyDescent="0.35">
      <c r="A2387" s="2" t="s">
        <v>2137</v>
      </c>
      <c r="B2387" s="2" t="s">
        <v>2137</v>
      </c>
      <c r="C2387" s="2" t="s">
        <v>1644</v>
      </c>
      <c r="D2387" s="2"/>
      <c r="E2387" s="2"/>
      <c r="F2387" s="3">
        <v>5800</v>
      </c>
      <c r="G2387" s="3">
        <v>100</v>
      </c>
      <c r="H2387" s="2" t="s">
        <v>3134</v>
      </c>
      <c r="I2387" s="2" t="s">
        <v>3148</v>
      </c>
      <c r="J2387" s="2" t="s">
        <v>3160</v>
      </c>
      <c r="K2387" s="2" t="s">
        <v>3163</v>
      </c>
      <c r="L2387" s="2">
        <v>2012</v>
      </c>
      <c r="M2387" s="2" t="s">
        <v>3071</v>
      </c>
      <c r="N2387" s="2" t="s">
        <v>3120</v>
      </c>
      <c r="O2387" s="19" t="str">
        <f t="shared" si="78"/>
        <v>600</v>
      </c>
      <c r="P2387">
        <f t="shared" si="77"/>
        <v>5800</v>
      </c>
    </row>
    <row r="2388" spans="1:16" ht="14.5" customHeight="1" x14ac:dyDescent="0.35">
      <c r="A2388" s="2" t="s">
        <v>2138</v>
      </c>
      <c r="B2388" s="2" t="s">
        <v>2138</v>
      </c>
      <c r="C2388" s="2" t="s">
        <v>1646</v>
      </c>
      <c r="D2388" s="2"/>
      <c r="E2388" s="2"/>
      <c r="F2388" s="3">
        <v>1753</v>
      </c>
      <c r="G2388" s="3">
        <v>100</v>
      </c>
      <c r="H2388" s="2" t="s">
        <v>3134</v>
      </c>
      <c r="I2388" s="2" t="s">
        <v>3148</v>
      </c>
      <c r="J2388" s="2" t="s">
        <v>3160</v>
      </c>
      <c r="K2388" s="2" t="s">
        <v>3163</v>
      </c>
      <c r="L2388" s="2">
        <v>2012</v>
      </c>
      <c r="M2388" s="2" t="s">
        <v>3048</v>
      </c>
      <c r="N2388" s="2" t="s">
        <v>3048</v>
      </c>
      <c r="O2388" s="19" t="str">
        <f t="shared" si="78"/>
        <v>200</v>
      </c>
      <c r="P2388">
        <f t="shared" si="77"/>
        <v>1753</v>
      </c>
    </row>
    <row r="2389" spans="1:16" ht="14.5" customHeight="1" x14ac:dyDescent="0.35">
      <c r="A2389" s="2" t="s">
        <v>2139</v>
      </c>
      <c r="B2389" s="2" t="s">
        <v>2139</v>
      </c>
      <c r="C2389" s="2" t="s">
        <v>1647</v>
      </c>
      <c r="D2389" s="2"/>
      <c r="E2389" s="2"/>
      <c r="F2389" s="3">
        <v>686</v>
      </c>
      <c r="G2389" s="3">
        <v>100</v>
      </c>
      <c r="H2389" s="2" t="s">
        <v>3134</v>
      </c>
      <c r="I2389" s="2" t="s">
        <v>3148</v>
      </c>
      <c r="J2389" s="2" t="s">
        <v>3160</v>
      </c>
      <c r="K2389" s="2" t="s">
        <v>3163</v>
      </c>
      <c r="L2389" s="2">
        <v>2012</v>
      </c>
      <c r="M2389" s="2" t="s">
        <v>3071</v>
      </c>
      <c r="N2389" s="2" t="s">
        <v>3120</v>
      </c>
      <c r="O2389" s="19" t="str">
        <f t="shared" si="78"/>
        <v>600</v>
      </c>
      <c r="P2389">
        <f t="shared" si="77"/>
        <v>686</v>
      </c>
    </row>
    <row r="2390" spans="1:16" ht="14.5" customHeight="1" x14ac:dyDescent="0.35">
      <c r="A2390" s="2" t="s">
        <v>2140</v>
      </c>
      <c r="B2390" s="2" t="s">
        <v>2140</v>
      </c>
      <c r="C2390" s="2" t="s">
        <v>1648</v>
      </c>
      <c r="D2390" s="2"/>
      <c r="E2390" s="2"/>
      <c r="F2390" s="3">
        <v>45378</v>
      </c>
      <c r="G2390" s="3">
        <v>100</v>
      </c>
      <c r="H2390" s="2" t="s">
        <v>3134</v>
      </c>
      <c r="I2390" s="2" t="s">
        <v>3148</v>
      </c>
      <c r="J2390" s="2" t="s">
        <v>3160</v>
      </c>
      <c r="K2390" s="2" t="s">
        <v>3163</v>
      </c>
      <c r="L2390" s="2">
        <v>2012</v>
      </c>
      <c r="M2390" s="2" t="s">
        <v>3047</v>
      </c>
      <c r="N2390" s="2" t="s">
        <v>3047</v>
      </c>
      <c r="O2390" s="19" t="str">
        <f t="shared" si="78"/>
        <v>200</v>
      </c>
      <c r="P2390">
        <f t="shared" si="77"/>
        <v>45378</v>
      </c>
    </row>
    <row r="2391" spans="1:16" ht="14.5" customHeight="1" x14ac:dyDescent="0.35">
      <c r="A2391" s="2" t="s">
        <v>2141</v>
      </c>
      <c r="B2391" s="2" t="s">
        <v>2141</v>
      </c>
      <c r="C2391" s="2" t="s">
        <v>1649</v>
      </c>
      <c r="D2391" s="2"/>
      <c r="E2391" s="2"/>
      <c r="F2391" s="3">
        <v>8414</v>
      </c>
      <c r="G2391" s="3">
        <v>100</v>
      </c>
      <c r="H2391" s="2" t="s">
        <v>3134</v>
      </c>
      <c r="I2391" s="2" t="s">
        <v>3148</v>
      </c>
      <c r="J2391" s="2" t="s">
        <v>3160</v>
      </c>
      <c r="K2391" s="2" t="s">
        <v>3163</v>
      </c>
      <c r="L2391" s="2">
        <v>2012</v>
      </c>
      <c r="M2391" s="2" t="s">
        <v>3047</v>
      </c>
      <c r="N2391" s="2" t="s">
        <v>3047</v>
      </c>
      <c r="O2391" s="19" t="str">
        <f t="shared" si="78"/>
        <v>200</v>
      </c>
      <c r="P2391">
        <f t="shared" si="77"/>
        <v>8414</v>
      </c>
    </row>
    <row r="2392" spans="1:16" ht="14.5" customHeight="1" x14ac:dyDescent="0.35">
      <c r="A2392" s="2" t="s">
        <v>2142</v>
      </c>
      <c r="B2392" s="2" t="s">
        <v>2142</v>
      </c>
      <c r="C2392" s="2" t="s">
        <v>2143</v>
      </c>
      <c r="D2392" s="2"/>
      <c r="E2392" s="2"/>
      <c r="F2392" s="3">
        <v>35493</v>
      </c>
      <c r="G2392" s="3">
        <v>100</v>
      </c>
      <c r="H2392" s="2" t="s">
        <v>3134</v>
      </c>
      <c r="I2392" s="2" t="s">
        <v>3148</v>
      </c>
      <c r="J2392" s="2" t="s">
        <v>3160</v>
      </c>
      <c r="K2392" s="2" t="s">
        <v>3163</v>
      </c>
      <c r="L2392" s="2">
        <v>2012</v>
      </c>
      <c r="M2392" s="2" t="s">
        <v>3059</v>
      </c>
      <c r="N2392" s="2" t="s">
        <v>3109</v>
      </c>
      <c r="O2392" s="19" t="str">
        <f t="shared" si="78"/>
        <v>400</v>
      </c>
      <c r="P2392">
        <f t="shared" si="77"/>
        <v>35493</v>
      </c>
    </row>
    <row r="2393" spans="1:16" ht="14.5" customHeight="1" x14ac:dyDescent="0.35">
      <c r="A2393" s="2" t="s">
        <v>2144</v>
      </c>
      <c r="B2393" s="2" t="s">
        <v>2144</v>
      </c>
      <c r="C2393" s="2" t="s">
        <v>2145</v>
      </c>
      <c r="D2393" s="2"/>
      <c r="E2393" s="2"/>
      <c r="F2393" s="3">
        <v>2114</v>
      </c>
      <c r="G2393" s="3">
        <v>100</v>
      </c>
      <c r="H2393" s="2" t="s">
        <v>3134</v>
      </c>
      <c r="I2393" s="2" t="s">
        <v>3148</v>
      </c>
      <c r="J2393" s="2" t="s">
        <v>3160</v>
      </c>
      <c r="K2393" s="2" t="s">
        <v>3163</v>
      </c>
      <c r="L2393" s="2">
        <v>2012</v>
      </c>
      <c r="M2393" s="2" t="s">
        <v>3047</v>
      </c>
      <c r="N2393" s="2" t="s">
        <v>3047</v>
      </c>
      <c r="O2393" s="19" t="str">
        <f t="shared" si="78"/>
        <v>200</v>
      </c>
      <c r="P2393">
        <f t="shared" si="77"/>
        <v>2114</v>
      </c>
    </row>
    <row r="2394" spans="1:16" ht="14.5" customHeight="1" x14ac:dyDescent="0.35">
      <c r="A2394" s="2" t="s">
        <v>2146</v>
      </c>
      <c r="B2394" s="2" t="s">
        <v>2146</v>
      </c>
      <c r="C2394" s="2" t="s">
        <v>2147</v>
      </c>
      <c r="D2394" s="2"/>
      <c r="E2394" s="2"/>
      <c r="F2394" s="3">
        <v>43767</v>
      </c>
      <c r="G2394" s="3">
        <v>100</v>
      </c>
      <c r="H2394" s="2" t="s">
        <v>3134</v>
      </c>
      <c r="I2394" s="2" t="s">
        <v>3148</v>
      </c>
      <c r="J2394" s="2" t="s">
        <v>3160</v>
      </c>
      <c r="K2394" s="2" t="s">
        <v>3163</v>
      </c>
      <c r="L2394" s="2">
        <v>2012</v>
      </c>
      <c r="M2394" s="2" t="s">
        <v>3050</v>
      </c>
      <c r="N2394" s="2" t="s">
        <v>3050</v>
      </c>
      <c r="O2394" s="19" t="str">
        <f t="shared" si="78"/>
        <v>200</v>
      </c>
      <c r="P2394">
        <f t="shared" si="77"/>
        <v>43767</v>
      </c>
    </row>
    <row r="2395" spans="1:16" ht="14.5" customHeight="1" x14ac:dyDescent="0.35">
      <c r="A2395" s="2" t="s">
        <v>2148</v>
      </c>
      <c r="B2395" s="2" t="s">
        <v>2148</v>
      </c>
      <c r="C2395" s="2" t="s">
        <v>1652</v>
      </c>
      <c r="D2395" s="2"/>
      <c r="E2395" s="2"/>
      <c r="F2395" s="3">
        <v>2427</v>
      </c>
      <c r="G2395" s="3">
        <v>100</v>
      </c>
      <c r="H2395" s="2" t="s">
        <v>3134</v>
      </c>
      <c r="I2395" s="2" t="s">
        <v>3148</v>
      </c>
      <c r="J2395" s="2" t="s">
        <v>3160</v>
      </c>
      <c r="K2395" s="2" t="s">
        <v>3163</v>
      </c>
      <c r="L2395" s="2">
        <v>2012</v>
      </c>
      <c r="M2395" s="2" t="s">
        <v>3053</v>
      </c>
      <c r="N2395" s="2" t="s">
        <v>3103</v>
      </c>
      <c r="O2395" s="19" t="str">
        <f t="shared" si="78"/>
        <v>300</v>
      </c>
      <c r="P2395">
        <f t="shared" si="77"/>
        <v>2427</v>
      </c>
    </row>
    <row r="2396" spans="1:16" ht="14.5" customHeight="1" x14ac:dyDescent="0.35">
      <c r="A2396" s="2" t="s">
        <v>777</v>
      </c>
      <c r="B2396" s="2" t="s">
        <v>777</v>
      </c>
      <c r="C2396" s="2" t="s">
        <v>1653</v>
      </c>
      <c r="D2396" s="2"/>
      <c r="E2396" s="2"/>
      <c r="F2396" s="3">
        <v>25000</v>
      </c>
      <c r="G2396" s="3">
        <v>100</v>
      </c>
      <c r="H2396" s="2" t="s">
        <v>3134</v>
      </c>
      <c r="I2396" s="2" t="s">
        <v>3148</v>
      </c>
      <c r="J2396" s="2" t="s">
        <v>3160</v>
      </c>
      <c r="K2396" s="2" t="s">
        <v>3163</v>
      </c>
      <c r="L2396" s="2">
        <v>2012</v>
      </c>
      <c r="M2396" s="2" t="s">
        <v>3053</v>
      </c>
      <c r="N2396" s="2" t="s">
        <v>3103</v>
      </c>
      <c r="O2396" s="19" t="str">
        <f t="shared" si="78"/>
        <v>300</v>
      </c>
      <c r="P2396">
        <f t="shared" si="77"/>
        <v>25000</v>
      </c>
    </row>
    <row r="2397" spans="1:16" ht="14.5" customHeight="1" x14ac:dyDescent="0.35">
      <c r="A2397" s="2" t="s">
        <v>2149</v>
      </c>
      <c r="B2397" s="2" t="s">
        <v>2149</v>
      </c>
      <c r="C2397" s="2" t="s">
        <v>2150</v>
      </c>
      <c r="D2397" s="2"/>
      <c r="E2397" s="2"/>
      <c r="F2397" s="3">
        <v>983</v>
      </c>
      <c r="G2397" s="3">
        <v>100</v>
      </c>
      <c r="H2397" s="2" t="s">
        <v>3140</v>
      </c>
      <c r="I2397" s="2" t="s">
        <v>3154</v>
      </c>
      <c r="J2397" s="2" t="s">
        <v>3160</v>
      </c>
      <c r="K2397" s="2" t="s">
        <v>3163</v>
      </c>
      <c r="L2397" s="2">
        <v>2012</v>
      </c>
      <c r="M2397" s="2" t="s">
        <v>3024</v>
      </c>
      <c r="N2397" s="2" t="s">
        <v>3081</v>
      </c>
      <c r="O2397" s="19" t="str">
        <f t="shared" si="78"/>
        <v>100</v>
      </c>
      <c r="P2397">
        <f t="shared" si="77"/>
        <v>983</v>
      </c>
    </row>
    <row r="2398" spans="1:16" ht="14.5" customHeight="1" x14ac:dyDescent="0.35">
      <c r="A2398" s="2" t="s">
        <v>2151</v>
      </c>
      <c r="B2398" s="2" t="s">
        <v>2151</v>
      </c>
      <c r="C2398" s="2" t="s">
        <v>2152</v>
      </c>
      <c r="D2398" s="2"/>
      <c r="E2398" s="2"/>
      <c r="F2398" s="3">
        <v>3131.4</v>
      </c>
      <c r="G2398" s="3">
        <v>100</v>
      </c>
      <c r="H2398" s="2" t="s">
        <v>3137</v>
      </c>
      <c r="I2398" s="2" t="s">
        <v>3151</v>
      </c>
      <c r="J2398" s="2" t="s">
        <v>3160</v>
      </c>
      <c r="K2398" s="2" t="s">
        <v>3163</v>
      </c>
      <c r="L2398" s="2">
        <v>2012</v>
      </c>
      <c r="M2398" s="2" t="s">
        <v>3054</v>
      </c>
      <c r="N2398" s="2" t="s">
        <v>3104</v>
      </c>
      <c r="O2398" s="19" t="str">
        <f t="shared" si="78"/>
        <v>300</v>
      </c>
      <c r="P2398">
        <f t="shared" si="77"/>
        <v>3131.4</v>
      </c>
    </row>
    <row r="2399" spans="1:16" ht="14.5" customHeight="1" x14ac:dyDescent="0.35">
      <c r="A2399" s="2" t="s">
        <v>2153</v>
      </c>
      <c r="B2399" s="2" t="s">
        <v>2153</v>
      </c>
      <c r="C2399" s="2" t="s">
        <v>2154</v>
      </c>
      <c r="D2399" s="2"/>
      <c r="E2399" s="2"/>
      <c r="F2399" s="3">
        <v>348</v>
      </c>
      <c r="G2399" s="3">
        <v>100</v>
      </c>
      <c r="H2399" s="2" t="s">
        <v>3137</v>
      </c>
      <c r="I2399" s="2" t="s">
        <v>3151</v>
      </c>
      <c r="J2399" s="2" t="s">
        <v>3160</v>
      </c>
      <c r="K2399" s="2" t="s">
        <v>3163</v>
      </c>
      <c r="L2399" s="2">
        <v>2012</v>
      </c>
      <c r="M2399" s="2" t="s">
        <v>3053</v>
      </c>
      <c r="N2399" s="2" t="s">
        <v>3103</v>
      </c>
      <c r="O2399" s="19" t="str">
        <f t="shared" si="78"/>
        <v>300</v>
      </c>
      <c r="P2399">
        <f t="shared" si="77"/>
        <v>348</v>
      </c>
    </row>
    <row r="2400" spans="1:16" ht="14.5" customHeight="1" x14ac:dyDescent="0.35">
      <c r="A2400" s="2" t="s">
        <v>2155</v>
      </c>
      <c r="B2400" s="2" t="s">
        <v>2155</v>
      </c>
      <c r="C2400" s="2" t="s">
        <v>2156</v>
      </c>
      <c r="D2400" s="2"/>
      <c r="E2400" s="2"/>
      <c r="F2400" s="3">
        <v>1678</v>
      </c>
      <c r="G2400" s="3">
        <v>100</v>
      </c>
      <c r="H2400" s="2" t="s">
        <v>3137</v>
      </c>
      <c r="I2400" s="2" t="s">
        <v>3151</v>
      </c>
      <c r="J2400" s="2" t="s">
        <v>3160</v>
      </c>
      <c r="K2400" s="2" t="s">
        <v>3163</v>
      </c>
      <c r="L2400" s="2">
        <v>2012</v>
      </c>
      <c r="M2400" s="2" t="s">
        <v>3059</v>
      </c>
      <c r="N2400" s="2" t="s">
        <v>3109</v>
      </c>
      <c r="O2400" s="19" t="str">
        <f t="shared" si="78"/>
        <v>400</v>
      </c>
      <c r="P2400">
        <f t="shared" si="77"/>
        <v>1678</v>
      </c>
    </row>
    <row r="2401" spans="1:16" ht="14.5" customHeight="1" x14ac:dyDescent="0.35">
      <c r="A2401" s="2" t="s">
        <v>2157</v>
      </c>
      <c r="B2401" s="2" t="s">
        <v>2157</v>
      </c>
      <c r="C2401" s="2" t="s">
        <v>2158</v>
      </c>
      <c r="D2401" s="2"/>
      <c r="E2401" s="2"/>
      <c r="F2401" s="3">
        <v>27589</v>
      </c>
      <c r="G2401" s="3">
        <v>25</v>
      </c>
      <c r="H2401" s="2" t="s">
        <v>3140</v>
      </c>
      <c r="I2401" s="2" t="s">
        <v>3154</v>
      </c>
      <c r="J2401" s="2" t="s">
        <v>3160</v>
      </c>
      <c r="K2401" s="2" t="s">
        <v>3163</v>
      </c>
      <c r="L2401" s="2">
        <v>2012</v>
      </c>
      <c r="M2401" s="2" t="s">
        <v>3039</v>
      </c>
      <c r="N2401" s="2" t="s">
        <v>3093</v>
      </c>
      <c r="O2401" s="19" t="str">
        <f t="shared" si="78"/>
        <v>100</v>
      </c>
      <c r="P2401">
        <f t="shared" si="77"/>
        <v>6897.25</v>
      </c>
    </row>
    <row r="2402" spans="1:16" ht="14.5" customHeight="1" x14ac:dyDescent="0.35">
      <c r="A2402" s="2" t="s">
        <v>2159</v>
      </c>
      <c r="B2402" s="2" t="s">
        <v>2159</v>
      </c>
      <c r="C2402" s="2" t="s">
        <v>2160</v>
      </c>
      <c r="D2402" s="2"/>
      <c r="E2402" s="2"/>
      <c r="F2402" s="3">
        <v>652</v>
      </c>
      <c r="G2402" s="3">
        <v>25</v>
      </c>
      <c r="H2402" s="2" t="s">
        <v>3140</v>
      </c>
      <c r="I2402" s="2" t="s">
        <v>3154</v>
      </c>
      <c r="J2402" s="2" t="s">
        <v>3160</v>
      </c>
      <c r="K2402" s="2" t="s">
        <v>3163</v>
      </c>
      <c r="L2402" s="2">
        <v>2012</v>
      </c>
      <c r="M2402" s="2" t="s">
        <v>3028</v>
      </c>
      <c r="N2402" s="2" t="s">
        <v>3028</v>
      </c>
      <c r="O2402" s="19" t="str">
        <f t="shared" si="78"/>
        <v>100</v>
      </c>
      <c r="P2402">
        <f t="shared" si="77"/>
        <v>163</v>
      </c>
    </row>
    <row r="2403" spans="1:16" ht="14.5" customHeight="1" x14ac:dyDescent="0.35">
      <c r="A2403" s="2" t="s">
        <v>2161</v>
      </c>
      <c r="B2403" s="2" t="s">
        <v>2161</v>
      </c>
      <c r="C2403" s="2" t="s">
        <v>2162</v>
      </c>
      <c r="D2403" s="2"/>
      <c r="E2403" s="2"/>
      <c r="F2403" s="3">
        <v>694011.65922114998</v>
      </c>
      <c r="G2403" s="3">
        <v>24.973325085851901</v>
      </c>
      <c r="H2403" s="2" t="s">
        <v>3140</v>
      </c>
      <c r="I2403" s="2" t="s">
        <v>3154</v>
      </c>
      <c r="J2403" s="2" t="s">
        <v>3160</v>
      </c>
      <c r="K2403" s="2" t="s">
        <v>3163</v>
      </c>
      <c r="L2403" s="2">
        <v>2012</v>
      </c>
      <c r="M2403" s="2" t="s">
        <v>3024</v>
      </c>
      <c r="N2403" s="2" t="s">
        <v>3081</v>
      </c>
      <c r="O2403" s="19" t="str">
        <f t="shared" si="78"/>
        <v>100</v>
      </c>
      <c r="P2403">
        <f t="shared" si="77"/>
        <v>173317.78779101244</v>
      </c>
    </row>
    <row r="2404" spans="1:16" ht="14.5" customHeight="1" x14ac:dyDescent="0.35">
      <c r="A2404" s="2" t="s">
        <v>2163</v>
      </c>
      <c r="B2404" s="2" t="s">
        <v>2163</v>
      </c>
      <c r="C2404" s="2" t="s">
        <v>2164</v>
      </c>
      <c r="D2404" s="2"/>
      <c r="E2404" s="2"/>
      <c r="F2404" s="3">
        <v>540</v>
      </c>
      <c r="G2404" s="3">
        <v>25</v>
      </c>
      <c r="H2404" s="2" t="s">
        <v>3140</v>
      </c>
      <c r="I2404" s="2" t="s">
        <v>3154</v>
      </c>
      <c r="J2404" s="2" t="s">
        <v>3160</v>
      </c>
      <c r="K2404" s="2" t="s">
        <v>3163</v>
      </c>
      <c r="L2404" s="2">
        <v>2012</v>
      </c>
      <c r="M2404" s="2" t="s">
        <v>3024</v>
      </c>
      <c r="N2404" s="2" t="s">
        <v>3081</v>
      </c>
      <c r="O2404" s="19" t="str">
        <f t="shared" si="78"/>
        <v>100</v>
      </c>
      <c r="P2404">
        <f t="shared" si="77"/>
        <v>135</v>
      </c>
    </row>
    <row r="2405" spans="1:16" ht="14.5" customHeight="1" x14ac:dyDescent="0.35">
      <c r="A2405" s="2" t="s">
        <v>2165</v>
      </c>
      <c r="B2405" s="2" t="s">
        <v>2165</v>
      </c>
      <c r="C2405" s="2" t="s">
        <v>2166</v>
      </c>
      <c r="D2405" s="2"/>
      <c r="E2405" s="2"/>
      <c r="F2405" s="3">
        <v>134</v>
      </c>
      <c r="G2405" s="3">
        <v>25</v>
      </c>
      <c r="H2405" s="2" t="s">
        <v>3140</v>
      </c>
      <c r="I2405" s="2" t="s">
        <v>3154</v>
      </c>
      <c r="J2405" s="2" t="s">
        <v>3160</v>
      </c>
      <c r="K2405" s="2" t="s">
        <v>3163</v>
      </c>
      <c r="L2405" s="2">
        <v>2012</v>
      </c>
      <c r="M2405" s="2" t="s">
        <v>3030</v>
      </c>
      <c r="N2405" s="2" t="s">
        <v>3085</v>
      </c>
      <c r="O2405" s="19" t="str">
        <f t="shared" si="78"/>
        <v>100</v>
      </c>
      <c r="P2405">
        <f t="shared" si="77"/>
        <v>33.5</v>
      </c>
    </row>
    <row r="2406" spans="1:16" ht="14.5" customHeight="1" x14ac:dyDescent="0.35">
      <c r="A2406" s="2" t="s">
        <v>2167</v>
      </c>
      <c r="B2406" s="2" t="s">
        <v>2167</v>
      </c>
      <c r="C2406" s="2" t="s">
        <v>1686</v>
      </c>
      <c r="D2406" s="2"/>
      <c r="E2406" s="2"/>
      <c r="F2406" s="3">
        <v>1448</v>
      </c>
      <c r="G2406" s="3">
        <v>100</v>
      </c>
      <c r="H2406" s="2" t="s">
        <v>3135</v>
      </c>
      <c r="I2406" s="2" t="s">
        <v>3149</v>
      </c>
      <c r="J2406" s="2" t="s">
        <v>3160</v>
      </c>
      <c r="K2406" s="2" t="s">
        <v>3163</v>
      </c>
      <c r="L2406" s="2">
        <v>2012</v>
      </c>
      <c r="M2406" s="2" t="s">
        <v>3054</v>
      </c>
      <c r="N2406" s="2" t="s">
        <v>3104</v>
      </c>
      <c r="O2406" s="19" t="str">
        <f t="shared" si="78"/>
        <v>300</v>
      </c>
      <c r="P2406">
        <f t="shared" si="77"/>
        <v>1448</v>
      </c>
    </row>
    <row r="2407" spans="1:16" ht="14.5" customHeight="1" x14ac:dyDescent="0.35">
      <c r="A2407" s="2" t="s">
        <v>2168</v>
      </c>
      <c r="B2407" s="2" t="s">
        <v>2168</v>
      </c>
      <c r="C2407" s="2" t="s">
        <v>1687</v>
      </c>
      <c r="D2407" s="2"/>
      <c r="E2407" s="2"/>
      <c r="F2407" s="3">
        <v>1080</v>
      </c>
      <c r="G2407" s="3">
        <v>100</v>
      </c>
      <c r="H2407" s="2" t="s">
        <v>3135</v>
      </c>
      <c r="I2407" s="2" t="s">
        <v>3149</v>
      </c>
      <c r="J2407" s="2" t="s">
        <v>3160</v>
      </c>
      <c r="K2407" s="2" t="s">
        <v>3163</v>
      </c>
      <c r="L2407" s="2">
        <v>2012</v>
      </c>
      <c r="M2407" s="2" t="s">
        <v>3054</v>
      </c>
      <c r="N2407" s="2" t="s">
        <v>3104</v>
      </c>
      <c r="O2407" s="19" t="str">
        <f t="shared" si="78"/>
        <v>300</v>
      </c>
      <c r="P2407">
        <f t="shared" si="77"/>
        <v>1080</v>
      </c>
    </row>
    <row r="2408" spans="1:16" ht="14.5" customHeight="1" x14ac:dyDescent="0.35">
      <c r="A2408" s="2" t="s">
        <v>2169</v>
      </c>
      <c r="B2408" s="2" t="s">
        <v>2169</v>
      </c>
      <c r="C2408" s="2" t="s">
        <v>1688</v>
      </c>
      <c r="D2408" s="2"/>
      <c r="E2408" s="2"/>
      <c r="F2408" s="3">
        <v>2212</v>
      </c>
      <c r="G2408" s="3">
        <v>35</v>
      </c>
      <c r="H2408" s="2" t="s">
        <v>3135</v>
      </c>
      <c r="I2408" s="2" t="s">
        <v>3149</v>
      </c>
      <c r="J2408" s="2" t="s">
        <v>3160</v>
      </c>
      <c r="K2408" s="2" t="s">
        <v>3163</v>
      </c>
      <c r="L2408" s="2">
        <v>2012</v>
      </c>
      <c r="M2408" s="2" t="s">
        <v>3057</v>
      </c>
      <c r="N2408" s="2" t="s">
        <v>3107</v>
      </c>
      <c r="O2408" s="19" t="str">
        <f t="shared" si="78"/>
        <v>300</v>
      </c>
      <c r="P2408">
        <f t="shared" si="77"/>
        <v>774.2</v>
      </c>
    </row>
    <row r="2409" spans="1:16" ht="14.5" customHeight="1" x14ac:dyDescent="0.35">
      <c r="A2409" s="2" t="s">
        <v>2170</v>
      </c>
      <c r="B2409" s="2" t="s">
        <v>2170</v>
      </c>
      <c r="C2409" s="2" t="s">
        <v>1691</v>
      </c>
      <c r="D2409" s="2"/>
      <c r="E2409" s="2"/>
      <c r="F2409" s="3">
        <v>91</v>
      </c>
      <c r="G2409" s="3">
        <v>100</v>
      </c>
      <c r="H2409" s="2" t="s">
        <v>3138</v>
      </c>
      <c r="I2409" s="2" t="s">
        <v>3152</v>
      </c>
      <c r="J2409" s="2" t="s">
        <v>3160</v>
      </c>
      <c r="K2409" s="2" t="s">
        <v>3163</v>
      </c>
      <c r="L2409" s="2">
        <v>2012</v>
      </c>
      <c r="M2409" s="2" t="s">
        <v>3054</v>
      </c>
      <c r="N2409" s="2" t="s">
        <v>3104</v>
      </c>
      <c r="O2409" s="19" t="str">
        <f t="shared" si="78"/>
        <v>300</v>
      </c>
      <c r="P2409">
        <f t="shared" si="77"/>
        <v>91</v>
      </c>
    </row>
    <row r="2410" spans="1:16" ht="14.5" customHeight="1" x14ac:dyDescent="0.35">
      <c r="A2410" s="2" t="s">
        <v>2171</v>
      </c>
      <c r="B2410" s="2" t="s">
        <v>2171</v>
      </c>
      <c r="C2410" s="2" t="s">
        <v>2172</v>
      </c>
      <c r="D2410" s="2"/>
      <c r="E2410" s="2"/>
      <c r="F2410" s="3">
        <v>187</v>
      </c>
      <c r="G2410" s="3">
        <v>100</v>
      </c>
      <c r="H2410" s="2" t="s">
        <v>3138</v>
      </c>
      <c r="I2410" s="2" t="s">
        <v>3152</v>
      </c>
      <c r="J2410" s="2" t="s">
        <v>3160</v>
      </c>
      <c r="K2410" s="2" t="s">
        <v>3163</v>
      </c>
      <c r="L2410" s="2">
        <v>2012</v>
      </c>
      <c r="M2410" s="2" t="s">
        <v>3053</v>
      </c>
      <c r="N2410" s="2" t="s">
        <v>3103</v>
      </c>
      <c r="O2410" s="19" t="str">
        <f t="shared" si="78"/>
        <v>300</v>
      </c>
      <c r="P2410">
        <f t="shared" si="77"/>
        <v>187</v>
      </c>
    </row>
    <row r="2411" spans="1:16" ht="14.5" customHeight="1" x14ac:dyDescent="0.35">
      <c r="A2411" s="2" t="s">
        <v>2173</v>
      </c>
      <c r="B2411" s="2" t="s">
        <v>2173</v>
      </c>
      <c r="C2411" s="2" t="s">
        <v>2174</v>
      </c>
      <c r="D2411" s="2"/>
      <c r="E2411" s="2"/>
      <c r="F2411" s="3">
        <v>229</v>
      </c>
      <c r="G2411" s="3">
        <v>100</v>
      </c>
      <c r="H2411" s="2" t="s">
        <v>3138</v>
      </c>
      <c r="I2411" s="2" t="s">
        <v>3152</v>
      </c>
      <c r="J2411" s="2" t="s">
        <v>3160</v>
      </c>
      <c r="K2411" s="2" t="s">
        <v>3163</v>
      </c>
      <c r="L2411" s="2">
        <v>2012</v>
      </c>
      <c r="M2411" s="2" t="s">
        <v>3053</v>
      </c>
      <c r="N2411" s="2" t="s">
        <v>3103</v>
      </c>
      <c r="O2411" s="19" t="str">
        <f t="shared" si="78"/>
        <v>300</v>
      </c>
      <c r="P2411">
        <f t="shared" si="77"/>
        <v>229</v>
      </c>
    </row>
    <row r="2412" spans="1:16" ht="14.5" customHeight="1" x14ac:dyDescent="0.35">
      <c r="A2412" s="2" t="s">
        <v>2175</v>
      </c>
      <c r="B2412" s="2" t="s">
        <v>2175</v>
      </c>
      <c r="C2412" s="2" t="s">
        <v>1693</v>
      </c>
      <c r="D2412" s="2"/>
      <c r="E2412" s="2"/>
      <c r="F2412" s="3">
        <v>127.8625</v>
      </c>
      <c r="G2412" s="3">
        <v>100</v>
      </c>
      <c r="H2412" s="2" t="s">
        <v>3138</v>
      </c>
      <c r="I2412" s="2" t="s">
        <v>3152</v>
      </c>
      <c r="J2412" s="2" t="s">
        <v>3160</v>
      </c>
      <c r="K2412" s="2" t="s">
        <v>3163</v>
      </c>
      <c r="L2412" s="2">
        <v>2012</v>
      </c>
      <c r="M2412" s="2" t="s">
        <v>3058</v>
      </c>
      <c r="N2412" s="2" t="s">
        <v>3108</v>
      </c>
      <c r="O2412" s="19" t="str">
        <f t="shared" si="78"/>
        <v>300</v>
      </c>
      <c r="P2412">
        <f t="shared" si="77"/>
        <v>127.8625</v>
      </c>
    </row>
    <row r="2413" spans="1:16" ht="14.5" customHeight="1" x14ac:dyDescent="0.35">
      <c r="A2413" s="2" t="s">
        <v>2176</v>
      </c>
      <c r="B2413" s="2" t="s">
        <v>2176</v>
      </c>
      <c r="C2413" s="2" t="s">
        <v>1927</v>
      </c>
      <c r="D2413" s="2"/>
      <c r="E2413" s="2"/>
      <c r="F2413" s="3">
        <v>37.5</v>
      </c>
      <c r="G2413" s="3">
        <v>100</v>
      </c>
      <c r="H2413" s="2" t="s">
        <v>3138</v>
      </c>
      <c r="I2413" s="2" t="s">
        <v>3152</v>
      </c>
      <c r="J2413" s="2" t="s">
        <v>3160</v>
      </c>
      <c r="K2413" s="2" t="s">
        <v>3163</v>
      </c>
      <c r="L2413" s="2">
        <v>2012</v>
      </c>
      <c r="M2413" s="2" t="s">
        <v>3058</v>
      </c>
      <c r="N2413" s="2" t="s">
        <v>3108</v>
      </c>
      <c r="O2413" s="19" t="str">
        <f t="shared" si="78"/>
        <v>300</v>
      </c>
      <c r="P2413">
        <f t="shared" si="77"/>
        <v>37.5</v>
      </c>
    </row>
    <row r="2414" spans="1:16" ht="14.5" customHeight="1" x14ac:dyDescent="0.35">
      <c r="A2414" s="2" t="s">
        <v>2177</v>
      </c>
      <c r="B2414" s="2" t="s">
        <v>2177</v>
      </c>
      <c r="C2414" s="2" t="s">
        <v>2178</v>
      </c>
      <c r="D2414" s="2"/>
      <c r="E2414" s="2"/>
      <c r="F2414" s="3">
        <v>190</v>
      </c>
      <c r="G2414" s="3">
        <v>100</v>
      </c>
      <c r="H2414" s="2" t="s">
        <v>3138</v>
      </c>
      <c r="I2414" s="2" t="s">
        <v>3152</v>
      </c>
      <c r="J2414" s="2" t="s">
        <v>3160</v>
      </c>
      <c r="K2414" s="2" t="s">
        <v>3163</v>
      </c>
      <c r="L2414" s="2">
        <v>2012</v>
      </c>
      <c r="M2414" s="2" t="s">
        <v>3053</v>
      </c>
      <c r="N2414" s="2" t="s">
        <v>3103</v>
      </c>
      <c r="O2414" s="19" t="str">
        <f t="shared" si="78"/>
        <v>300</v>
      </c>
      <c r="P2414">
        <f t="shared" si="77"/>
        <v>190</v>
      </c>
    </row>
    <row r="2415" spans="1:16" ht="14.5" customHeight="1" x14ac:dyDescent="0.35">
      <c r="A2415" s="2" t="s">
        <v>2179</v>
      </c>
      <c r="B2415" s="2" t="s">
        <v>2179</v>
      </c>
      <c r="C2415" s="2" t="s">
        <v>2180</v>
      </c>
      <c r="D2415" s="2"/>
      <c r="E2415" s="2"/>
      <c r="F2415" s="3">
        <v>134</v>
      </c>
      <c r="G2415" s="3">
        <v>100</v>
      </c>
      <c r="H2415" s="2" t="s">
        <v>3138</v>
      </c>
      <c r="I2415" s="2" t="s">
        <v>3152</v>
      </c>
      <c r="J2415" s="2" t="s">
        <v>3160</v>
      </c>
      <c r="K2415" s="2" t="s">
        <v>3163</v>
      </c>
      <c r="L2415" s="2">
        <v>2012</v>
      </c>
      <c r="M2415" s="2" t="s">
        <v>3053</v>
      </c>
      <c r="N2415" s="2" t="s">
        <v>3103</v>
      </c>
      <c r="O2415" s="19" t="str">
        <f t="shared" si="78"/>
        <v>300</v>
      </c>
      <c r="P2415">
        <f t="shared" si="77"/>
        <v>134</v>
      </c>
    </row>
    <row r="2416" spans="1:16" ht="14.5" customHeight="1" x14ac:dyDescent="0.35">
      <c r="A2416" s="2" t="s">
        <v>2181</v>
      </c>
      <c r="B2416" s="2" t="s">
        <v>2181</v>
      </c>
      <c r="C2416" s="2" t="s">
        <v>1695</v>
      </c>
      <c r="D2416" s="2"/>
      <c r="E2416" s="2"/>
      <c r="F2416" s="3">
        <v>3766</v>
      </c>
      <c r="G2416" s="3">
        <v>55</v>
      </c>
      <c r="H2416" s="2" t="s">
        <v>3138</v>
      </c>
      <c r="I2416" s="2" t="s">
        <v>3152</v>
      </c>
      <c r="J2416" s="2" t="s">
        <v>3160</v>
      </c>
      <c r="K2416" s="2" t="s">
        <v>3163</v>
      </c>
      <c r="L2416" s="2">
        <v>2012</v>
      </c>
      <c r="M2416" s="2" t="s">
        <v>3041</v>
      </c>
      <c r="N2416" s="2" t="s">
        <v>3095</v>
      </c>
      <c r="O2416" s="19" t="str">
        <f t="shared" si="78"/>
        <v>200</v>
      </c>
      <c r="P2416">
        <f t="shared" si="77"/>
        <v>2071.3000000000002</v>
      </c>
    </row>
    <row r="2417" spans="1:16" ht="14.5" customHeight="1" x14ac:dyDescent="0.35">
      <c r="A2417" s="2" t="s">
        <v>2182</v>
      </c>
      <c r="B2417" s="2" t="s">
        <v>2182</v>
      </c>
      <c r="C2417" s="2" t="s">
        <v>1696</v>
      </c>
      <c r="D2417" s="2"/>
      <c r="E2417" s="2"/>
      <c r="F2417" s="3">
        <v>2937</v>
      </c>
      <c r="G2417" s="3">
        <v>55</v>
      </c>
      <c r="H2417" s="2" t="s">
        <v>3138</v>
      </c>
      <c r="I2417" s="2" t="s">
        <v>3152</v>
      </c>
      <c r="J2417" s="2" t="s">
        <v>3160</v>
      </c>
      <c r="K2417" s="2" t="s">
        <v>3163</v>
      </c>
      <c r="L2417" s="2">
        <v>2012</v>
      </c>
      <c r="M2417" s="2" t="s">
        <v>3041</v>
      </c>
      <c r="N2417" s="2" t="s">
        <v>3095</v>
      </c>
      <c r="O2417" s="19" t="str">
        <f t="shared" si="78"/>
        <v>200</v>
      </c>
      <c r="P2417">
        <f t="shared" si="77"/>
        <v>1615.35</v>
      </c>
    </row>
    <row r="2418" spans="1:16" ht="14.5" customHeight="1" x14ac:dyDescent="0.35">
      <c r="A2418" s="2" t="s">
        <v>2183</v>
      </c>
      <c r="B2418" s="2" t="s">
        <v>2183</v>
      </c>
      <c r="C2418" s="2" t="s">
        <v>1697</v>
      </c>
      <c r="D2418" s="2"/>
      <c r="E2418" s="2"/>
      <c r="F2418" s="3">
        <v>373</v>
      </c>
      <c r="G2418" s="3">
        <v>100</v>
      </c>
      <c r="H2418" s="2" t="s">
        <v>3139</v>
      </c>
      <c r="I2418" s="2" t="s">
        <v>3153</v>
      </c>
      <c r="J2418" s="2" t="s">
        <v>3160</v>
      </c>
      <c r="K2418" s="2" t="s">
        <v>3163</v>
      </c>
      <c r="L2418" s="2">
        <v>2012</v>
      </c>
      <c r="M2418" s="2" t="s">
        <v>3054</v>
      </c>
      <c r="N2418" s="2" t="s">
        <v>3104</v>
      </c>
      <c r="O2418" s="19" t="str">
        <f t="shared" si="78"/>
        <v>300</v>
      </c>
      <c r="P2418">
        <f t="shared" si="77"/>
        <v>373</v>
      </c>
    </row>
    <row r="2419" spans="1:16" ht="14.5" customHeight="1" x14ac:dyDescent="0.35">
      <c r="A2419" s="2" t="s">
        <v>2184</v>
      </c>
      <c r="B2419" s="2" t="s">
        <v>2184</v>
      </c>
      <c r="C2419" s="2" t="s">
        <v>2185</v>
      </c>
      <c r="D2419" s="2"/>
      <c r="E2419" s="2"/>
      <c r="F2419" s="3">
        <v>619</v>
      </c>
      <c r="G2419" s="3">
        <v>100</v>
      </c>
      <c r="H2419" s="2" t="s">
        <v>3139</v>
      </c>
      <c r="I2419" s="2" t="s">
        <v>3153</v>
      </c>
      <c r="J2419" s="2" t="s">
        <v>3160</v>
      </c>
      <c r="K2419" s="2" t="s">
        <v>3163</v>
      </c>
      <c r="L2419" s="2">
        <v>2012</v>
      </c>
      <c r="M2419" s="2" t="s">
        <v>3054</v>
      </c>
      <c r="N2419" s="2" t="s">
        <v>3104</v>
      </c>
      <c r="O2419" s="19" t="str">
        <f t="shared" si="78"/>
        <v>300</v>
      </c>
      <c r="P2419">
        <f t="shared" si="77"/>
        <v>619</v>
      </c>
    </row>
    <row r="2420" spans="1:16" ht="14.5" customHeight="1" x14ac:dyDescent="0.35">
      <c r="A2420" s="2" t="s">
        <v>2186</v>
      </c>
      <c r="B2420" s="2" t="s">
        <v>2186</v>
      </c>
      <c r="C2420" s="2" t="s">
        <v>1699</v>
      </c>
      <c r="D2420" s="2"/>
      <c r="E2420" s="2"/>
      <c r="F2420" s="3">
        <v>123</v>
      </c>
      <c r="G2420" s="3">
        <v>100</v>
      </c>
      <c r="H2420" s="2" t="s">
        <v>3136</v>
      </c>
      <c r="I2420" s="2" t="s">
        <v>3150</v>
      </c>
      <c r="J2420" s="2" t="s">
        <v>3160</v>
      </c>
      <c r="K2420" s="2" t="s">
        <v>3163</v>
      </c>
      <c r="L2420" s="2">
        <v>2012</v>
      </c>
      <c r="M2420" s="2" t="s">
        <v>3054</v>
      </c>
      <c r="N2420" s="2" t="s">
        <v>3104</v>
      </c>
      <c r="O2420" s="19" t="str">
        <f t="shared" si="78"/>
        <v>300</v>
      </c>
      <c r="P2420">
        <f t="shared" si="77"/>
        <v>123</v>
      </c>
    </row>
    <row r="2421" spans="1:16" ht="14.5" customHeight="1" x14ac:dyDescent="0.35">
      <c r="A2421" s="2" t="s">
        <v>2187</v>
      </c>
      <c r="B2421" s="2" t="s">
        <v>2187</v>
      </c>
      <c r="C2421" s="2" t="s">
        <v>1522</v>
      </c>
      <c r="D2421" s="2"/>
      <c r="E2421" s="2"/>
      <c r="F2421" s="3">
        <v>160</v>
      </c>
      <c r="G2421" s="3">
        <v>100</v>
      </c>
      <c r="H2421" s="2" t="s">
        <v>3136</v>
      </c>
      <c r="I2421" s="2" t="s">
        <v>3150</v>
      </c>
      <c r="J2421" s="2" t="s">
        <v>3160</v>
      </c>
      <c r="K2421" s="2" t="s">
        <v>3163</v>
      </c>
      <c r="L2421" s="2">
        <v>2012</v>
      </c>
      <c r="M2421" s="2" t="s">
        <v>3054</v>
      </c>
      <c r="N2421" s="2" t="s">
        <v>3104</v>
      </c>
      <c r="O2421" s="19" t="str">
        <f t="shared" si="78"/>
        <v>300</v>
      </c>
      <c r="P2421">
        <f t="shared" si="77"/>
        <v>160</v>
      </c>
    </row>
    <row r="2422" spans="1:16" ht="14.5" customHeight="1" x14ac:dyDescent="0.35">
      <c r="A2422" s="2" t="s">
        <v>2188</v>
      </c>
      <c r="B2422" s="2" t="s">
        <v>2188</v>
      </c>
      <c r="C2422" s="2" t="s">
        <v>1523</v>
      </c>
      <c r="D2422" s="2"/>
      <c r="E2422" s="2"/>
      <c r="F2422" s="3">
        <v>2464.9176706827302</v>
      </c>
      <c r="G2422" s="3">
        <v>100</v>
      </c>
      <c r="H2422" s="2" t="s">
        <v>3136</v>
      </c>
      <c r="I2422" s="2" t="s">
        <v>3150</v>
      </c>
      <c r="J2422" s="2" t="s">
        <v>3160</v>
      </c>
      <c r="K2422" s="2" t="s">
        <v>3163</v>
      </c>
      <c r="L2422" s="2">
        <v>2012</v>
      </c>
      <c r="M2422" s="2" t="s">
        <v>3053</v>
      </c>
      <c r="N2422" s="2" t="s">
        <v>3103</v>
      </c>
      <c r="O2422" s="19" t="str">
        <f t="shared" si="78"/>
        <v>300</v>
      </c>
      <c r="P2422">
        <f t="shared" si="77"/>
        <v>2464.9176706827302</v>
      </c>
    </row>
    <row r="2423" spans="1:16" ht="14.5" customHeight="1" x14ac:dyDescent="0.35">
      <c r="A2423" s="2" t="s">
        <v>2189</v>
      </c>
      <c r="B2423" s="2" t="s">
        <v>2189</v>
      </c>
      <c r="C2423" s="2" t="s">
        <v>1524</v>
      </c>
      <c r="D2423" s="2"/>
      <c r="E2423" s="2"/>
      <c r="F2423" s="3">
        <v>2161</v>
      </c>
      <c r="G2423" s="3">
        <v>80.019685039370103</v>
      </c>
      <c r="H2423" s="2" t="s">
        <v>3136</v>
      </c>
      <c r="I2423" s="2" t="s">
        <v>3150</v>
      </c>
      <c r="J2423" s="2" t="s">
        <v>3160</v>
      </c>
      <c r="K2423" s="2" t="s">
        <v>3163</v>
      </c>
      <c r="L2423" s="2">
        <v>2012</v>
      </c>
      <c r="M2423" s="2" t="s">
        <v>3041</v>
      </c>
      <c r="N2423" s="2" t="s">
        <v>3095</v>
      </c>
      <c r="O2423" s="19" t="str">
        <f t="shared" si="78"/>
        <v>200</v>
      </c>
      <c r="P2423">
        <f t="shared" si="77"/>
        <v>1729.2253937007879</v>
      </c>
    </row>
    <row r="2424" spans="1:16" ht="14.5" customHeight="1" x14ac:dyDescent="0.35">
      <c r="A2424" s="2" t="s">
        <v>2190</v>
      </c>
      <c r="B2424" s="2" t="s">
        <v>2190</v>
      </c>
      <c r="C2424" s="2" t="s">
        <v>1525</v>
      </c>
      <c r="D2424" s="2"/>
      <c r="E2424" s="2"/>
      <c r="F2424" s="3">
        <v>160</v>
      </c>
      <c r="G2424" s="3">
        <v>100</v>
      </c>
      <c r="H2424" s="2" t="s">
        <v>3136</v>
      </c>
      <c r="I2424" s="2" t="s">
        <v>3150</v>
      </c>
      <c r="J2424" s="2" t="s">
        <v>3160</v>
      </c>
      <c r="K2424" s="2" t="s">
        <v>3163</v>
      </c>
      <c r="L2424" s="2">
        <v>2012</v>
      </c>
      <c r="M2424" s="2" t="s">
        <v>3053</v>
      </c>
      <c r="N2424" s="2" t="s">
        <v>3103</v>
      </c>
      <c r="O2424" s="19" t="str">
        <f t="shared" si="78"/>
        <v>300</v>
      </c>
      <c r="P2424">
        <f t="shared" si="77"/>
        <v>160</v>
      </c>
    </row>
    <row r="2425" spans="1:16" ht="14.5" customHeight="1" x14ac:dyDescent="0.35">
      <c r="A2425" s="2" t="s">
        <v>2191</v>
      </c>
      <c r="B2425" s="2" t="s">
        <v>2191</v>
      </c>
      <c r="C2425" s="2" t="s">
        <v>2192</v>
      </c>
      <c r="D2425" s="2"/>
      <c r="E2425" s="2"/>
      <c r="F2425" s="3">
        <v>173</v>
      </c>
      <c r="G2425" s="3">
        <v>100</v>
      </c>
      <c r="H2425" s="2" t="s">
        <v>3136</v>
      </c>
      <c r="I2425" s="2" t="s">
        <v>3150</v>
      </c>
      <c r="J2425" s="2" t="s">
        <v>3160</v>
      </c>
      <c r="K2425" s="2" t="s">
        <v>3163</v>
      </c>
      <c r="L2425" s="2">
        <v>2012</v>
      </c>
      <c r="M2425" s="2" t="s">
        <v>3041</v>
      </c>
      <c r="N2425" s="2" t="s">
        <v>3095</v>
      </c>
      <c r="O2425" s="19" t="str">
        <f t="shared" si="78"/>
        <v>200</v>
      </c>
      <c r="P2425">
        <f t="shared" si="77"/>
        <v>173</v>
      </c>
    </row>
    <row r="2426" spans="1:16" ht="14.5" customHeight="1" x14ac:dyDescent="0.35">
      <c r="A2426" s="2" t="s">
        <v>2193</v>
      </c>
      <c r="B2426" s="2" t="s">
        <v>2193</v>
      </c>
      <c r="C2426" s="2" t="s">
        <v>2194</v>
      </c>
      <c r="D2426" s="2"/>
      <c r="E2426" s="2"/>
      <c r="F2426" s="3">
        <v>2002.9197506532901</v>
      </c>
      <c r="G2426" s="3">
        <v>100</v>
      </c>
      <c r="H2426" s="2" t="s">
        <v>3136</v>
      </c>
      <c r="I2426" s="2" t="s">
        <v>3150</v>
      </c>
      <c r="J2426" s="2" t="s">
        <v>3160</v>
      </c>
      <c r="K2426" s="2" t="s">
        <v>3163</v>
      </c>
      <c r="L2426" s="2">
        <v>2012</v>
      </c>
      <c r="M2426" s="2" t="s">
        <v>3053</v>
      </c>
      <c r="N2426" s="2" t="s">
        <v>3103</v>
      </c>
      <c r="O2426" s="19" t="str">
        <f t="shared" si="78"/>
        <v>300</v>
      </c>
      <c r="P2426">
        <f t="shared" si="77"/>
        <v>2002.9197506532901</v>
      </c>
    </row>
    <row r="2427" spans="1:16" ht="14.5" customHeight="1" x14ac:dyDescent="0.35">
      <c r="A2427" s="2" t="s">
        <v>2195</v>
      </c>
      <c r="B2427" s="2" t="s">
        <v>2195</v>
      </c>
      <c r="C2427" s="2" t="s">
        <v>2196</v>
      </c>
      <c r="D2427" s="2"/>
      <c r="E2427" s="2"/>
      <c r="F2427" s="3">
        <v>342</v>
      </c>
      <c r="G2427" s="3">
        <v>55</v>
      </c>
      <c r="H2427" s="2" t="s">
        <v>3136</v>
      </c>
      <c r="I2427" s="2" t="s">
        <v>3150</v>
      </c>
      <c r="J2427" s="2" t="s">
        <v>3160</v>
      </c>
      <c r="K2427" s="2" t="s">
        <v>3163</v>
      </c>
      <c r="L2427" s="2">
        <v>2012</v>
      </c>
      <c r="M2427" s="2" t="s">
        <v>3041</v>
      </c>
      <c r="N2427" s="2" t="s">
        <v>3095</v>
      </c>
      <c r="O2427" s="19" t="str">
        <f t="shared" si="78"/>
        <v>200</v>
      </c>
      <c r="P2427">
        <f t="shared" si="77"/>
        <v>188.1</v>
      </c>
    </row>
    <row r="2428" spans="1:16" ht="14.5" customHeight="1" x14ac:dyDescent="0.35">
      <c r="A2428" s="2" t="s">
        <v>2181</v>
      </c>
      <c r="B2428" s="2" t="s">
        <v>2181</v>
      </c>
      <c r="C2428" s="2" t="s">
        <v>1529</v>
      </c>
      <c r="D2428" s="2"/>
      <c r="E2428" s="2"/>
      <c r="F2428" s="3">
        <v>14531</v>
      </c>
      <c r="G2428" s="3">
        <v>80</v>
      </c>
      <c r="H2428" s="2" t="s">
        <v>3136</v>
      </c>
      <c r="I2428" s="2" t="s">
        <v>3150</v>
      </c>
      <c r="J2428" s="2" t="s">
        <v>3160</v>
      </c>
      <c r="K2428" s="2" t="s">
        <v>3163</v>
      </c>
      <c r="L2428" s="2">
        <v>2012</v>
      </c>
      <c r="M2428" s="2" t="s">
        <v>3041</v>
      </c>
      <c r="N2428" s="2" t="s">
        <v>3095</v>
      </c>
      <c r="O2428" s="19" t="str">
        <f t="shared" si="78"/>
        <v>200</v>
      </c>
      <c r="P2428">
        <f t="shared" si="77"/>
        <v>11624.8</v>
      </c>
    </row>
    <row r="2429" spans="1:16" ht="14.5" customHeight="1" x14ac:dyDescent="0.35">
      <c r="A2429" s="2" t="s">
        <v>2197</v>
      </c>
      <c r="B2429" s="2" t="s">
        <v>2197</v>
      </c>
      <c r="C2429" s="2" t="s">
        <v>1531</v>
      </c>
      <c r="D2429" s="2"/>
      <c r="E2429" s="2"/>
      <c r="F2429" s="3">
        <v>2930.47</v>
      </c>
      <c r="G2429" s="3">
        <v>80</v>
      </c>
      <c r="H2429" s="2" t="s">
        <v>3136</v>
      </c>
      <c r="I2429" s="2" t="s">
        <v>3150</v>
      </c>
      <c r="J2429" s="2" t="s">
        <v>3160</v>
      </c>
      <c r="K2429" s="2" t="s">
        <v>3163</v>
      </c>
      <c r="L2429" s="2">
        <v>2012</v>
      </c>
      <c r="M2429" s="2" t="s">
        <v>3041</v>
      </c>
      <c r="N2429" s="2" t="s">
        <v>3095</v>
      </c>
      <c r="O2429" s="19" t="str">
        <f t="shared" si="78"/>
        <v>200</v>
      </c>
      <c r="P2429">
        <f t="shared" si="77"/>
        <v>2344.3759999999997</v>
      </c>
    </row>
    <row r="2430" spans="1:16" ht="14.5" customHeight="1" x14ac:dyDescent="0.35">
      <c r="A2430" s="2" t="s">
        <v>2198</v>
      </c>
      <c r="B2430" s="2" t="s">
        <v>2198</v>
      </c>
      <c r="C2430" s="2" t="s">
        <v>1532</v>
      </c>
      <c r="D2430" s="2"/>
      <c r="E2430" s="2"/>
      <c r="F2430" s="3">
        <v>260</v>
      </c>
      <c r="G2430" s="3">
        <v>80</v>
      </c>
      <c r="H2430" s="2" t="s">
        <v>3136</v>
      </c>
      <c r="I2430" s="2" t="s">
        <v>3150</v>
      </c>
      <c r="J2430" s="2" t="s">
        <v>3160</v>
      </c>
      <c r="K2430" s="2" t="s">
        <v>3163</v>
      </c>
      <c r="L2430" s="2">
        <v>2012</v>
      </c>
      <c r="M2430" s="2" t="s">
        <v>3041</v>
      </c>
      <c r="N2430" s="2" t="s">
        <v>3095</v>
      </c>
      <c r="O2430" s="19" t="str">
        <f t="shared" si="78"/>
        <v>200</v>
      </c>
      <c r="P2430">
        <f t="shared" si="77"/>
        <v>208</v>
      </c>
    </row>
    <row r="2431" spans="1:16" ht="14.5" customHeight="1" x14ac:dyDescent="0.35">
      <c r="A2431" s="2" t="s">
        <v>2199</v>
      </c>
      <c r="B2431" s="2" t="s">
        <v>2199</v>
      </c>
      <c r="C2431" s="2" t="s">
        <v>1533</v>
      </c>
      <c r="D2431" s="2"/>
      <c r="E2431" s="2"/>
      <c r="F2431" s="3">
        <v>192</v>
      </c>
      <c r="G2431" s="3">
        <v>80</v>
      </c>
      <c r="H2431" s="2" t="s">
        <v>3136</v>
      </c>
      <c r="I2431" s="2" t="s">
        <v>3150</v>
      </c>
      <c r="J2431" s="2" t="s">
        <v>3160</v>
      </c>
      <c r="K2431" s="2" t="s">
        <v>3163</v>
      </c>
      <c r="L2431" s="2">
        <v>2012</v>
      </c>
      <c r="M2431" s="2" t="s">
        <v>3041</v>
      </c>
      <c r="N2431" s="2" t="s">
        <v>3095</v>
      </c>
      <c r="O2431" s="19" t="str">
        <f t="shared" si="78"/>
        <v>200</v>
      </c>
      <c r="P2431">
        <f t="shared" ref="P2431:P2494" si="79">F2431*G2431/100</f>
        <v>153.6</v>
      </c>
    </row>
    <row r="2432" spans="1:16" ht="14.5" customHeight="1" x14ac:dyDescent="0.35">
      <c r="A2432" s="2" t="s">
        <v>2200</v>
      </c>
      <c r="B2432" s="2" t="s">
        <v>2200</v>
      </c>
      <c r="C2432" s="2" t="s">
        <v>1534</v>
      </c>
      <c r="D2432" s="2"/>
      <c r="E2432" s="2"/>
      <c r="F2432" s="3">
        <v>31</v>
      </c>
      <c r="G2432" s="3">
        <v>80</v>
      </c>
      <c r="H2432" s="2" t="s">
        <v>3136</v>
      </c>
      <c r="I2432" s="2" t="s">
        <v>3150</v>
      </c>
      <c r="J2432" s="2" t="s">
        <v>3160</v>
      </c>
      <c r="K2432" s="2" t="s">
        <v>3163</v>
      </c>
      <c r="L2432" s="2">
        <v>2012</v>
      </c>
      <c r="M2432" s="2" t="s">
        <v>3041</v>
      </c>
      <c r="N2432" s="2" t="s">
        <v>3095</v>
      </c>
      <c r="O2432" s="19" t="str">
        <f t="shared" si="78"/>
        <v>200</v>
      </c>
      <c r="P2432">
        <f t="shared" si="79"/>
        <v>24.8</v>
      </c>
    </row>
    <row r="2433" spans="1:16" ht="14.5" customHeight="1" x14ac:dyDescent="0.35">
      <c r="A2433" s="2" t="s">
        <v>2201</v>
      </c>
      <c r="B2433" s="2" t="s">
        <v>2201</v>
      </c>
      <c r="C2433" s="2" t="s">
        <v>1535</v>
      </c>
      <c r="D2433" s="2"/>
      <c r="E2433" s="2"/>
      <c r="F2433" s="3">
        <v>1099</v>
      </c>
      <c r="G2433" s="3">
        <v>80</v>
      </c>
      <c r="H2433" s="2" t="s">
        <v>3136</v>
      </c>
      <c r="I2433" s="2" t="s">
        <v>3150</v>
      </c>
      <c r="J2433" s="2" t="s">
        <v>3160</v>
      </c>
      <c r="K2433" s="2" t="s">
        <v>3163</v>
      </c>
      <c r="L2433" s="2">
        <v>2012</v>
      </c>
      <c r="M2433" s="2" t="s">
        <v>3041</v>
      </c>
      <c r="N2433" s="2" t="s">
        <v>3095</v>
      </c>
      <c r="O2433" s="19" t="str">
        <f t="shared" si="78"/>
        <v>200</v>
      </c>
      <c r="P2433">
        <f t="shared" si="79"/>
        <v>879.2</v>
      </c>
    </row>
    <row r="2434" spans="1:16" ht="14.5" customHeight="1" x14ac:dyDescent="0.35">
      <c r="A2434" s="2" t="s">
        <v>2202</v>
      </c>
      <c r="B2434" s="2" t="s">
        <v>2202</v>
      </c>
      <c r="C2434" s="2" t="s">
        <v>1536</v>
      </c>
      <c r="D2434" s="2"/>
      <c r="E2434" s="2"/>
      <c r="F2434" s="3">
        <v>138</v>
      </c>
      <c r="G2434" s="3">
        <v>80</v>
      </c>
      <c r="H2434" s="2" t="s">
        <v>3136</v>
      </c>
      <c r="I2434" s="2" t="s">
        <v>3150</v>
      </c>
      <c r="J2434" s="2" t="s">
        <v>3160</v>
      </c>
      <c r="K2434" s="2" t="s">
        <v>3163</v>
      </c>
      <c r="L2434" s="2">
        <v>2012</v>
      </c>
      <c r="M2434" s="2" t="s">
        <v>3041</v>
      </c>
      <c r="N2434" s="2" t="s">
        <v>3095</v>
      </c>
      <c r="O2434" s="19" t="str">
        <f t="shared" si="78"/>
        <v>200</v>
      </c>
      <c r="P2434">
        <f t="shared" si="79"/>
        <v>110.4</v>
      </c>
    </row>
    <row r="2435" spans="1:16" ht="14.5" customHeight="1" x14ac:dyDescent="0.35">
      <c r="A2435" s="2" t="s">
        <v>2203</v>
      </c>
      <c r="B2435" s="2" t="s">
        <v>2203</v>
      </c>
      <c r="C2435" s="2" t="s">
        <v>1537</v>
      </c>
      <c r="D2435" s="2"/>
      <c r="E2435" s="2"/>
      <c r="F2435" s="3">
        <v>404.653614457831</v>
      </c>
      <c r="G2435" s="3">
        <v>100</v>
      </c>
      <c r="H2435" s="2" t="s">
        <v>3130</v>
      </c>
      <c r="I2435" s="2" t="s">
        <v>3144</v>
      </c>
      <c r="J2435" s="2" t="s">
        <v>3160</v>
      </c>
      <c r="K2435" s="2" t="s">
        <v>3163</v>
      </c>
      <c r="L2435" s="2">
        <v>2012</v>
      </c>
      <c r="M2435" s="2" t="s">
        <v>3058</v>
      </c>
      <c r="N2435" s="2" t="s">
        <v>3108</v>
      </c>
      <c r="O2435" s="19" t="str">
        <f t="shared" ref="O2435:O2498" si="80">LEFT(N2435,1) &amp; "00"</f>
        <v>300</v>
      </c>
      <c r="P2435">
        <f t="shared" si="79"/>
        <v>404.653614457831</v>
      </c>
    </row>
    <row r="2436" spans="1:16" ht="14.5" customHeight="1" x14ac:dyDescent="0.35">
      <c r="A2436" s="2" t="s">
        <v>2204</v>
      </c>
      <c r="B2436" s="2" t="s">
        <v>2204</v>
      </c>
      <c r="C2436" s="2" t="s">
        <v>1538</v>
      </c>
      <c r="D2436" s="2"/>
      <c r="E2436" s="2"/>
      <c r="F2436" s="3">
        <v>148.25112107623301</v>
      </c>
      <c r="G2436" s="3">
        <v>100</v>
      </c>
      <c r="H2436" s="2" t="s">
        <v>3130</v>
      </c>
      <c r="I2436" s="2" t="s">
        <v>3144</v>
      </c>
      <c r="J2436" s="2" t="s">
        <v>3160</v>
      </c>
      <c r="K2436" s="2" t="s">
        <v>3163</v>
      </c>
      <c r="L2436" s="2">
        <v>2012</v>
      </c>
      <c r="M2436" s="2" t="s">
        <v>3054</v>
      </c>
      <c r="N2436" s="2" t="s">
        <v>3104</v>
      </c>
      <c r="O2436" s="19" t="str">
        <f t="shared" si="80"/>
        <v>300</v>
      </c>
      <c r="P2436">
        <f t="shared" si="79"/>
        <v>148.25112107623301</v>
      </c>
    </row>
    <row r="2437" spans="1:16" ht="14.5" customHeight="1" x14ac:dyDescent="0.35">
      <c r="A2437" s="2" t="s">
        <v>2205</v>
      </c>
      <c r="B2437" s="2" t="s">
        <v>2205</v>
      </c>
      <c r="C2437" s="2" t="s">
        <v>2206</v>
      </c>
      <c r="D2437" s="2"/>
      <c r="E2437" s="2"/>
      <c r="F2437" s="3">
        <v>452.284595300261</v>
      </c>
      <c r="G2437" s="3">
        <v>100</v>
      </c>
      <c r="H2437" s="2" t="s">
        <v>3130</v>
      </c>
      <c r="I2437" s="2" t="s">
        <v>3144</v>
      </c>
      <c r="J2437" s="2" t="s">
        <v>3160</v>
      </c>
      <c r="K2437" s="2" t="s">
        <v>3163</v>
      </c>
      <c r="L2437" s="2">
        <v>2012</v>
      </c>
      <c r="M2437" s="2" t="s">
        <v>3054</v>
      </c>
      <c r="N2437" s="2" t="s">
        <v>3104</v>
      </c>
      <c r="O2437" s="19" t="str">
        <f t="shared" si="80"/>
        <v>300</v>
      </c>
      <c r="P2437">
        <f t="shared" si="79"/>
        <v>452.284595300261</v>
      </c>
    </row>
    <row r="2438" spans="1:16" ht="14.5" customHeight="1" x14ac:dyDescent="0.35">
      <c r="A2438" s="2" t="s">
        <v>2207</v>
      </c>
      <c r="B2438" s="2" t="s">
        <v>2207</v>
      </c>
      <c r="C2438" s="2" t="s">
        <v>1543</v>
      </c>
      <c r="D2438" s="2"/>
      <c r="E2438" s="2"/>
      <c r="F2438" s="3">
        <v>575</v>
      </c>
      <c r="G2438" s="3">
        <v>100</v>
      </c>
      <c r="H2438" s="2" t="s">
        <v>3130</v>
      </c>
      <c r="I2438" s="2" t="s">
        <v>3144</v>
      </c>
      <c r="J2438" s="2" t="s">
        <v>3160</v>
      </c>
      <c r="K2438" s="2" t="s">
        <v>3163</v>
      </c>
      <c r="L2438" s="2">
        <v>2012</v>
      </c>
      <c r="M2438" s="2" t="s">
        <v>3058</v>
      </c>
      <c r="N2438" s="2" t="s">
        <v>3108</v>
      </c>
      <c r="O2438" s="19" t="str">
        <f t="shared" si="80"/>
        <v>300</v>
      </c>
      <c r="P2438">
        <f t="shared" si="79"/>
        <v>575</v>
      </c>
    </row>
    <row r="2439" spans="1:16" ht="14.5" customHeight="1" x14ac:dyDescent="0.35">
      <c r="A2439" s="2" t="s">
        <v>2208</v>
      </c>
      <c r="B2439" s="2" t="s">
        <v>2208</v>
      </c>
      <c r="C2439" s="2" t="s">
        <v>1546</v>
      </c>
      <c r="D2439" s="2"/>
      <c r="E2439" s="2"/>
      <c r="F2439" s="3">
        <v>1990</v>
      </c>
      <c r="G2439" s="3">
        <v>100</v>
      </c>
      <c r="H2439" s="2" t="s">
        <v>3130</v>
      </c>
      <c r="I2439" s="2" t="s">
        <v>3144</v>
      </c>
      <c r="J2439" s="2" t="s">
        <v>3160</v>
      </c>
      <c r="K2439" s="2" t="s">
        <v>3163</v>
      </c>
      <c r="L2439" s="2">
        <v>2012</v>
      </c>
      <c r="M2439" s="2" t="s">
        <v>3047</v>
      </c>
      <c r="N2439" s="2" t="s">
        <v>3047</v>
      </c>
      <c r="O2439" s="19" t="str">
        <f t="shared" si="80"/>
        <v>200</v>
      </c>
      <c r="P2439">
        <f t="shared" si="79"/>
        <v>1990</v>
      </c>
    </row>
    <row r="2440" spans="1:16" ht="14.5" customHeight="1" x14ac:dyDescent="0.35">
      <c r="A2440" s="2" t="s">
        <v>2209</v>
      </c>
      <c r="B2440" s="2" t="s">
        <v>2209</v>
      </c>
      <c r="C2440" s="2" t="s">
        <v>1547</v>
      </c>
      <c r="D2440" s="2"/>
      <c r="E2440" s="2"/>
      <c r="F2440" s="3">
        <v>132.453934937611</v>
      </c>
      <c r="G2440" s="3">
        <v>100</v>
      </c>
      <c r="H2440" s="2" t="s">
        <v>3132</v>
      </c>
      <c r="I2440" s="2" t="s">
        <v>3146</v>
      </c>
      <c r="J2440" s="2" t="s">
        <v>3160</v>
      </c>
      <c r="K2440" s="2" t="s">
        <v>3163</v>
      </c>
      <c r="L2440" s="2">
        <v>2012</v>
      </c>
      <c r="M2440" s="2" t="s">
        <v>3054</v>
      </c>
      <c r="N2440" s="2" t="s">
        <v>3104</v>
      </c>
      <c r="O2440" s="19" t="str">
        <f t="shared" si="80"/>
        <v>300</v>
      </c>
      <c r="P2440">
        <f t="shared" si="79"/>
        <v>132.453934937611</v>
      </c>
    </row>
    <row r="2441" spans="1:16" ht="14.5" customHeight="1" x14ac:dyDescent="0.35">
      <c r="A2441" s="2" t="s">
        <v>2210</v>
      </c>
      <c r="B2441" s="2" t="s">
        <v>2210</v>
      </c>
      <c r="C2441" s="2" t="s">
        <v>1548</v>
      </c>
      <c r="D2441" s="2"/>
      <c r="E2441" s="2"/>
      <c r="F2441" s="3">
        <v>7190.3281780460202</v>
      </c>
      <c r="G2441" s="3">
        <v>25.788445436784802</v>
      </c>
      <c r="H2441" s="2" t="s">
        <v>3130</v>
      </c>
      <c r="I2441" s="2" t="s">
        <v>3144</v>
      </c>
      <c r="J2441" s="2" t="s">
        <v>3160</v>
      </c>
      <c r="K2441" s="2" t="s">
        <v>3163</v>
      </c>
      <c r="L2441" s="2">
        <v>2012</v>
      </c>
      <c r="M2441" s="2" t="s">
        <v>3058</v>
      </c>
      <c r="N2441" s="2" t="s">
        <v>3108</v>
      </c>
      <c r="O2441" s="19" t="str">
        <f t="shared" si="80"/>
        <v>300</v>
      </c>
      <c r="P2441">
        <f t="shared" si="79"/>
        <v>1854.2738589211606</v>
      </c>
    </row>
    <row r="2442" spans="1:16" ht="14.5" customHeight="1" x14ac:dyDescent="0.35">
      <c r="A2442" s="2" t="s">
        <v>2211</v>
      </c>
      <c r="B2442" s="2" t="s">
        <v>2211</v>
      </c>
      <c r="C2442" s="2" t="s">
        <v>2212</v>
      </c>
      <c r="D2442" s="2"/>
      <c r="E2442" s="2"/>
      <c r="F2442" s="3">
        <v>206</v>
      </c>
      <c r="G2442" s="3">
        <v>100</v>
      </c>
      <c r="H2442" s="2" t="s">
        <v>3135</v>
      </c>
      <c r="I2442" s="2" t="s">
        <v>3149</v>
      </c>
      <c r="J2442" s="2" t="s">
        <v>3160</v>
      </c>
      <c r="K2442" s="2" t="s">
        <v>3163</v>
      </c>
      <c r="L2442" s="2">
        <v>2012</v>
      </c>
      <c r="M2442" s="2" t="s">
        <v>3053</v>
      </c>
      <c r="N2442" s="2" t="s">
        <v>3103</v>
      </c>
      <c r="O2442" s="19" t="str">
        <f t="shared" si="80"/>
        <v>300</v>
      </c>
      <c r="P2442">
        <f t="shared" si="79"/>
        <v>206</v>
      </c>
    </row>
    <row r="2443" spans="1:16" ht="14.5" customHeight="1" x14ac:dyDescent="0.35">
      <c r="A2443" s="2" t="s">
        <v>2213</v>
      </c>
      <c r="B2443" s="2" t="s">
        <v>2213</v>
      </c>
      <c r="C2443" s="2" t="s">
        <v>1550</v>
      </c>
      <c r="D2443" s="2"/>
      <c r="E2443" s="2"/>
      <c r="F2443" s="3">
        <v>785</v>
      </c>
      <c r="G2443" s="3">
        <v>100</v>
      </c>
      <c r="H2443" s="2" t="s">
        <v>3130</v>
      </c>
      <c r="I2443" s="2" t="s">
        <v>3144</v>
      </c>
      <c r="J2443" s="2" t="s">
        <v>3160</v>
      </c>
      <c r="K2443" s="2" t="s">
        <v>3163</v>
      </c>
      <c r="L2443" s="2">
        <v>2012</v>
      </c>
      <c r="M2443" s="2" t="s">
        <v>3075</v>
      </c>
      <c r="N2443" s="2" t="s">
        <v>3075</v>
      </c>
      <c r="O2443" s="19" t="str">
        <f t="shared" si="80"/>
        <v>600</v>
      </c>
      <c r="P2443">
        <f t="shared" si="79"/>
        <v>785</v>
      </c>
    </row>
    <row r="2444" spans="1:16" ht="14.5" customHeight="1" x14ac:dyDescent="0.35">
      <c r="A2444" s="2" t="s">
        <v>2214</v>
      </c>
      <c r="B2444" s="2" t="s">
        <v>2214</v>
      </c>
      <c r="C2444" s="2" t="s">
        <v>1552</v>
      </c>
      <c r="D2444" s="2"/>
      <c r="E2444" s="2"/>
      <c r="F2444" s="3">
        <v>622</v>
      </c>
      <c r="G2444" s="3">
        <v>100</v>
      </c>
      <c r="H2444" s="2" t="s">
        <v>3130</v>
      </c>
      <c r="I2444" s="2" t="s">
        <v>3144</v>
      </c>
      <c r="J2444" s="2" t="s">
        <v>3160</v>
      </c>
      <c r="K2444" s="2" t="s">
        <v>3163</v>
      </c>
      <c r="L2444" s="2">
        <v>2012</v>
      </c>
      <c r="M2444" s="2" t="s">
        <v>3075</v>
      </c>
      <c r="N2444" s="2" t="s">
        <v>3075</v>
      </c>
      <c r="O2444" s="19" t="str">
        <f t="shared" si="80"/>
        <v>600</v>
      </c>
      <c r="P2444">
        <f t="shared" si="79"/>
        <v>622</v>
      </c>
    </row>
    <row r="2445" spans="1:16" ht="14.5" customHeight="1" x14ac:dyDescent="0.35">
      <c r="A2445" s="2" t="s">
        <v>2215</v>
      </c>
      <c r="B2445" s="2" t="s">
        <v>2215</v>
      </c>
      <c r="C2445" s="2" t="s">
        <v>1553</v>
      </c>
      <c r="D2445" s="2"/>
      <c r="E2445" s="2"/>
      <c r="F2445" s="3">
        <v>409.00000000000102</v>
      </c>
      <c r="G2445" s="3">
        <v>100</v>
      </c>
      <c r="H2445" s="2" t="s">
        <v>3130</v>
      </c>
      <c r="I2445" s="2" t="s">
        <v>3144</v>
      </c>
      <c r="J2445" s="2" t="s">
        <v>3160</v>
      </c>
      <c r="K2445" s="2" t="s">
        <v>3163</v>
      </c>
      <c r="L2445" s="2">
        <v>2012</v>
      </c>
      <c r="M2445" s="2" t="s">
        <v>3075</v>
      </c>
      <c r="N2445" s="2" t="s">
        <v>3075</v>
      </c>
      <c r="O2445" s="19" t="str">
        <f t="shared" si="80"/>
        <v>600</v>
      </c>
      <c r="P2445">
        <f t="shared" si="79"/>
        <v>409.00000000000102</v>
      </c>
    </row>
    <row r="2446" spans="1:16" ht="14.5" customHeight="1" x14ac:dyDescent="0.35">
      <c r="A2446" s="2" t="s">
        <v>2216</v>
      </c>
      <c r="B2446" s="2" t="s">
        <v>2216</v>
      </c>
      <c r="C2446" s="2" t="s">
        <v>1554</v>
      </c>
      <c r="D2446" s="2"/>
      <c r="E2446" s="2"/>
      <c r="F2446" s="3">
        <v>945</v>
      </c>
      <c r="G2446" s="3">
        <v>100</v>
      </c>
      <c r="H2446" s="2" t="s">
        <v>3130</v>
      </c>
      <c r="I2446" s="2" t="s">
        <v>3144</v>
      </c>
      <c r="J2446" s="2" t="s">
        <v>3160</v>
      </c>
      <c r="K2446" s="2" t="s">
        <v>3163</v>
      </c>
      <c r="L2446" s="2">
        <v>2012</v>
      </c>
      <c r="M2446" s="2" t="s">
        <v>3075</v>
      </c>
      <c r="N2446" s="2" t="s">
        <v>3075</v>
      </c>
      <c r="O2446" s="19" t="str">
        <f t="shared" si="80"/>
        <v>600</v>
      </c>
      <c r="P2446">
        <f t="shared" si="79"/>
        <v>945</v>
      </c>
    </row>
    <row r="2447" spans="1:16" ht="14.5" customHeight="1" x14ac:dyDescent="0.35">
      <c r="A2447" s="2" t="s">
        <v>2217</v>
      </c>
      <c r="B2447" s="2" t="s">
        <v>2217</v>
      </c>
      <c r="C2447" s="2" t="s">
        <v>1555</v>
      </c>
      <c r="D2447" s="2"/>
      <c r="E2447" s="2"/>
      <c r="F2447" s="3">
        <v>5110.6350000000102</v>
      </c>
      <c r="G2447" s="3">
        <v>60.060246916478903</v>
      </c>
      <c r="H2447" s="2" t="s">
        <v>3130</v>
      </c>
      <c r="I2447" s="2" t="s">
        <v>3144</v>
      </c>
      <c r="J2447" s="2" t="s">
        <v>3160</v>
      </c>
      <c r="K2447" s="2" t="s">
        <v>3163</v>
      </c>
      <c r="L2447" s="2">
        <v>2012</v>
      </c>
      <c r="M2447" s="2" t="s">
        <v>3075</v>
      </c>
      <c r="N2447" s="2" t="s">
        <v>3075</v>
      </c>
      <c r="O2447" s="19" t="str">
        <f t="shared" si="80"/>
        <v>600</v>
      </c>
      <c r="P2447">
        <f t="shared" si="79"/>
        <v>3069.4599999999978</v>
      </c>
    </row>
    <row r="2448" spans="1:16" ht="14.5" customHeight="1" x14ac:dyDescent="0.35">
      <c r="A2448" s="2" t="s">
        <v>2218</v>
      </c>
      <c r="B2448" s="2" t="s">
        <v>2218</v>
      </c>
      <c r="C2448" s="2" t="s">
        <v>2219</v>
      </c>
      <c r="D2448" s="2"/>
      <c r="E2448" s="2"/>
      <c r="F2448" s="3">
        <v>1000</v>
      </c>
      <c r="G2448" s="3">
        <v>100</v>
      </c>
      <c r="H2448" s="2" t="s">
        <v>3130</v>
      </c>
      <c r="I2448" s="2" t="s">
        <v>3144</v>
      </c>
      <c r="J2448" s="2" t="s">
        <v>3160</v>
      </c>
      <c r="K2448" s="2" t="s">
        <v>3163</v>
      </c>
      <c r="L2448" s="2">
        <v>2012</v>
      </c>
      <c r="M2448" s="2" t="s">
        <v>3058</v>
      </c>
      <c r="N2448" s="2" t="s">
        <v>3108</v>
      </c>
      <c r="O2448" s="19" t="str">
        <f t="shared" si="80"/>
        <v>300</v>
      </c>
      <c r="P2448">
        <f t="shared" si="79"/>
        <v>1000</v>
      </c>
    </row>
    <row r="2449" spans="1:16" ht="14.5" customHeight="1" x14ac:dyDescent="0.35">
      <c r="A2449" s="2" t="s">
        <v>2181</v>
      </c>
      <c r="B2449" s="2" t="s">
        <v>2181</v>
      </c>
      <c r="C2449" s="2" t="s">
        <v>1557</v>
      </c>
      <c r="D2449" s="2"/>
      <c r="E2449" s="2"/>
      <c r="F2449" s="3">
        <v>12272.835999999999</v>
      </c>
      <c r="G2449" s="3">
        <v>55</v>
      </c>
      <c r="H2449" s="2" t="s">
        <v>3130</v>
      </c>
      <c r="I2449" s="2" t="s">
        <v>3144</v>
      </c>
      <c r="J2449" s="2" t="s">
        <v>3160</v>
      </c>
      <c r="K2449" s="2" t="s">
        <v>3163</v>
      </c>
      <c r="L2449" s="2">
        <v>2012</v>
      </c>
      <c r="M2449" s="2" t="s">
        <v>3041</v>
      </c>
      <c r="N2449" s="2" t="s">
        <v>3095</v>
      </c>
      <c r="O2449" s="19" t="str">
        <f t="shared" si="80"/>
        <v>200</v>
      </c>
      <c r="P2449">
        <f t="shared" si="79"/>
        <v>6750.0598</v>
      </c>
    </row>
    <row r="2450" spans="1:16" ht="14.5" customHeight="1" x14ac:dyDescent="0.35">
      <c r="A2450" s="2" t="s">
        <v>2220</v>
      </c>
      <c r="B2450" s="2" t="s">
        <v>2220</v>
      </c>
      <c r="C2450" s="2" t="s">
        <v>1558</v>
      </c>
      <c r="D2450" s="2"/>
      <c r="E2450" s="2"/>
      <c r="F2450" s="3">
        <v>2686</v>
      </c>
      <c r="G2450" s="3">
        <v>55</v>
      </c>
      <c r="H2450" s="2" t="s">
        <v>3130</v>
      </c>
      <c r="I2450" s="2" t="s">
        <v>3144</v>
      </c>
      <c r="J2450" s="2" t="s">
        <v>3160</v>
      </c>
      <c r="K2450" s="2" t="s">
        <v>3163</v>
      </c>
      <c r="L2450" s="2">
        <v>2012</v>
      </c>
      <c r="M2450" s="2" t="s">
        <v>3041</v>
      </c>
      <c r="N2450" s="2" t="s">
        <v>3095</v>
      </c>
      <c r="O2450" s="19" t="str">
        <f t="shared" si="80"/>
        <v>200</v>
      </c>
      <c r="P2450">
        <f t="shared" si="79"/>
        <v>1477.3</v>
      </c>
    </row>
    <row r="2451" spans="1:16" ht="14.5" customHeight="1" x14ac:dyDescent="0.35">
      <c r="A2451" s="2" t="s">
        <v>2221</v>
      </c>
      <c r="B2451" s="2" t="s">
        <v>2221</v>
      </c>
      <c r="C2451" s="2" t="s">
        <v>1559</v>
      </c>
      <c r="D2451" s="2"/>
      <c r="E2451" s="2"/>
      <c r="F2451" s="3">
        <v>139</v>
      </c>
      <c r="G2451" s="3">
        <v>100</v>
      </c>
      <c r="H2451" s="2" t="s">
        <v>3130</v>
      </c>
      <c r="I2451" s="2" t="s">
        <v>3144</v>
      </c>
      <c r="J2451" s="2" t="s">
        <v>3160</v>
      </c>
      <c r="K2451" s="2" t="s">
        <v>3163</v>
      </c>
      <c r="L2451" s="2">
        <v>2012</v>
      </c>
      <c r="M2451" s="2" t="s">
        <v>3041</v>
      </c>
      <c r="N2451" s="2" t="s">
        <v>3095</v>
      </c>
      <c r="O2451" s="19" t="str">
        <f t="shared" si="80"/>
        <v>200</v>
      </c>
      <c r="P2451">
        <f t="shared" si="79"/>
        <v>139</v>
      </c>
    </row>
    <row r="2452" spans="1:16" ht="14.5" customHeight="1" x14ac:dyDescent="0.35">
      <c r="A2452" s="2" t="s">
        <v>2222</v>
      </c>
      <c r="B2452" s="2" t="s">
        <v>2222</v>
      </c>
      <c r="C2452" s="2" t="s">
        <v>1560</v>
      </c>
      <c r="D2452" s="2"/>
      <c r="E2452" s="2"/>
      <c r="F2452" s="3">
        <v>78</v>
      </c>
      <c r="G2452" s="3">
        <v>55</v>
      </c>
      <c r="H2452" s="2" t="s">
        <v>3130</v>
      </c>
      <c r="I2452" s="2" t="s">
        <v>3144</v>
      </c>
      <c r="J2452" s="2" t="s">
        <v>3160</v>
      </c>
      <c r="K2452" s="2" t="s">
        <v>3163</v>
      </c>
      <c r="L2452" s="2">
        <v>2012</v>
      </c>
      <c r="M2452" s="2" t="s">
        <v>3041</v>
      </c>
      <c r="N2452" s="2" t="s">
        <v>3095</v>
      </c>
      <c r="O2452" s="19" t="str">
        <f t="shared" si="80"/>
        <v>200</v>
      </c>
      <c r="P2452">
        <f t="shared" si="79"/>
        <v>42.9</v>
      </c>
    </row>
    <row r="2453" spans="1:16" ht="14.5" customHeight="1" x14ac:dyDescent="0.35">
      <c r="A2453" s="2" t="s">
        <v>2223</v>
      </c>
      <c r="B2453" s="2" t="s">
        <v>2223</v>
      </c>
      <c r="C2453" s="2" t="s">
        <v>1562</v>
      </c>
      <c r="D2453" s="2"/>
      <c r="E2453" s="2"/>
      <c r="F2453" s="3">
        <v>527</v>
      </c>
      <c r="G2453" s="3">
        <v>55</v>
      </c>
      <c r="H2453" s="2" t="s">
        <v>3130</v>
      </c>
      <c r="I2453" s="2" t="s">
        <v>3144</v>
      </c>
      <c r="J2453" s="2" t="s">
        <v>3160</v>
      </c>
      <c r="K2453" s="2" t="s">
        <v>3163</v>
      </c>
      <c r="L2453" s="2">
        <v>2012</v>
      </c>
      <c r="M2453" s="2" t="s">
        <v>3041</v>
      </c>
      <c r="N2453" s="2" t="s">
        <v>3095</v>
      </c>
      <c r="O2453" s="19" t="str">
        <f t="shared" si="80"/>
        <v>200</v>
      </c>
      <c r="P2453">
        <f t="shared" si="79"/>
        <v>289.85000000000002</v>
      </c>
    </row>
    <row r="2454" spans="1:16" ht="14.5" customHeight="1" x14ac:dyDescent="0.35">
      <c r="A2454" s="2" t="s">
        <v>2224</v>
      </c>
      <c r="B2454" s="2" t="s">
        <v>2224</v>
      </c>
      <c r="C2454" s="2" t="s">
        <v>1565</v>
      </c>
      <c r="D2454" s="2"/>
      <c r="E2454" s="2"/>
      <c r="F2454" s="3">
        <v>2190.1477832512301</v>
      </c>
      <c r="G2454" s="3">
        <v>10.0314889788574</v>
      </c>
      <c r="H2454" s="2" t="s">
        <v>3132</v>
      </c>
      <c r="I2454" s="2" t="s">
        <v>3146</v>
      </c>
      <c r="J2454" s="2" t="s">
        <v>3160</v>
      </c>
      <c r="K2454" s="2" t="s">
        <v>3163</v>
      </c>
      <c r="L2454" s="2">
        <v>2012</v>
      </c>
      <c r="M2454" s="2" t="s">
        <v>3041</v>
      </c>
      <c r="N2454" s="2" t="s">
        <v>3095</v>
      </c>
      <c r="O2454" s="19" t="str">
        <f t="shared" si="80"/>
        <v>200</v>
      </c>
      <c r="P2454">
        <f t="shared" si="79"/>
        <v>219.7044334975368</v>
      </c>
    </row>
    <row r="2455" spans="1:16" ht="14.5" customHeight="1" x14ac:dyDescent="0.35">
      <c r="A2455" s="2" t="s">
        <v>2225</v>
      </c>
      <c r="B2455" s="2" t="s">
        <v>2225</v>
      </c>
      <c r="C2455" s="2" t="s">
        <v>1566</v>
      </c>
      <c r="D2455" s="2"/>
      <c r="E2455" s="2"/>
      <c r="F2455" s="3">
        <v>500</v>
      </c>
      <c r="G2455" s="3">
        <v>50</v>
      </c>
      <c r="H2455" s="2" t="s">
        <v>3132</v>
      </c>
      <c r="I2455" s="2" t="s">
        <v>3146</v>
      </c>
      <c r="J2455" s="2" t="s">
        <v>3160</v>
      </c>
      <c r="K2455" s="2" t="s">
        <v>3163</v>
      </c>
      <c r="L2455" s="2">
        <v>2012</v>
      </c>
      <c r="M2455" s="2" t="s">
        <v>3041</v>
      </c>
      <c r="N2455" s="2" t="s">
        <v>3095</v>
      </c>
      <c r="O2455" s="19" t="str">
        <f t="shared" si="80"/>
        <v>200</v>
      </c>
      <c r="P2455">
        <f t="shared" si="79"/>
        <v>250</v>
      </c>
    </row>
    <row r="2456" spans="1:16" ht="14.5" customHeight="1" x14ac:dyDescent="0.35">
      <c r="A2456" s="2" t="s">
        <v>2226</v>
      </c>
      <c r="B2456" s="2" t="s">
        <v>2226</v>
      </c>
      <c r="C2456" s="2" t="s">
        <v>1567</v>
      </c>
      <c r="D2456" s="2"/>
      <c r="E2456" s="2"/>
      <c r="F2456" s="3">
        <v>501</v>
      </c>
      <c r="G2456" s="3">
        <v>100</v>
      </c>
      <c r="H2456" s="2" t="s">
        <v>3132</v>
      </c>
      <c r="I2456" s="2" t="s">
        <v>3146</v>
      </c>
      <c r="J2456" s="2" t="s">
        <v>3160</v>
      </c>
      <c r="K2456" s="2" t="s">
        <v>3163</v>
      </c>
      <c r="L2456" s="2">
        <v>2012</v>
      </c>
      <c r="M2456" s="2" t="s">
        <v>3054</v>
      </c>
      <c r="N2456" s="2" t="s">
        <v>3104</v>
      </c>
      <c r="O2456" s="19" t="str">
        <f t="shared" si="80"/>
        <v>300</v>
      </c>
      <c r="P2456">
        <f t="shared" si="79"/>
        <v>501</v>
      </c>
    </row>
    <row r="2457" spans="1:16" ht="14.5" customHeight="1" x14ac:dyDescent="0.35">
      <c r="A2457" s="2" t="s">
        <v>2227</v>
      </c>
      <c r="B2457" s="2" t="s">
        <v>2227</v>
      </c>
      <c r="C2457" s="2" t="s">
        <v>1568</v>
      </c>
      <c r="D2457" s="2"/>
      <c r="E2457" s="2"/>
      <c r="F2457" s="3">
        <v>127</v>
      </c>
      <c r="G2457" s="3">
        <v>100</v>
      </c>
      <c r="H2457" s="2" t="s">
        <v>3132</v>
      </c>
      <c r="I2457" s="2" t="s">
        <v>3146</v>
      </c>
      <c r="J2457" s="2" t="s">
        <v>3160</v>
      </c>
      <c r="K2457" s="2" t="s">
        <v>3163</v>
      </c>
      <c r="L2457" s="2">
        <v>2012</v>
      </c>
      <c r="M2457" s="2" t="s">
        <v>3054</v>
      </c>
      <c r="N2457" s="2" t="s">
        <v>3104</v>
      </c>
      <c r="O2457" s="19" t="str">
        <f t="shared" si="80"/>
        <v>300</v>
      </c>
      <c r="P2457">
        <f t="shared" si="79"/>
        <v>127</v>
      </c>
    </row>
    <row r="2458" spans="1:16" ht="14.5" customHeight="1" x14ac:dyDescent="0.35">
      <c r="A2458" s="2" t="s">
        <v>2228</v>
      </c>
      <c r="B2458" s="2" t="s">
        <v>2228</v>
      </c>
      <c r="C2458" s="2" t="s">
        <v>1569</v>
      </c>
      <c r="D2458" s="2"/>
      <c r="E2458" s="2"/>
      <c r="F2458" s="3">
        <v>112</v>
      </c>
      <c r="G2458" s="3">
        <v>40</v>
      </c>
      <c r="H2458" s="2" t="s">
        <v>3132</v>
      </c>
      <c r="I2458" s="2" t="s">
        <v>3146</v>
      </c>
      <c r="J2458" s="2" t="s">
        <v>3160</v>
      </c>
      <c r="K2458" s="2" t="s">
        <v>3163</v>
      </c>
      <c r="L2458" s="2">
        <v>2012</v>
      </c>
      <c r="M2458" s="2" t="s">
        <v>3054</v>
      </c>
      <c r="N2458" s="2" t="s">
        <v>3104</v>
      </c>
      <c r="O2458" s="19" t="str">
        <f t="shared" si="80"/>
        <v>300</v>
      </c>
      <c r="P2458">
        <f t="shared" si="79"/>
        <v>44.8</v>
      </c>
    </row>
    <row r="2459" spans="1:16" ht="14.5" customHeight="1" x14ac:dyDescent="0.35">
      <c r="A2459" s="2" t="s">
        <v>2229</v>
      </c>
      <c r="B2459" s="2" t="s">
        <v>2229</v>
      </c>
      <c r="C2459" s="2" t="s">
        <v>1570</v>
      </c>
      <c r="D2459" s="2"/>
      <c r="E2459" s="2"/>
      <c r="F2459" s="3">
        <v>1273.29192546584</v>
      </c>
      <c r="G2459" s="3">
        <v>100</v>
      </c>
      <c r="H2459" s="2" t="s">
        <v>3132</v>
      </c>
      <c r="I2459" s="2" t="s">
        <v>3146</v>
      </c>
      <c r="J2459" s="2" t="s">
        <v>3160</v>
      </c>
      <c r="K2459" s="2" t="s">
        <v>3163</v>
      </c>
      <c r="L2459" s="2">
        <v>2012</v>
      </c>
      <c r="M2459" s="2" t="s">
        <v>3058</v>
      </c>
      <c r="N2459" s="2" t="s">
        <v>3108</v>
      </c>
      <c r="O2459" s="19" t="str">
        <f t="shared" si="80"/>
        <v>300</v>
      </c>
      <c r="P2459">
        <f t="shared" si="79"/>
        <v>1273.29192546584</v>
      </c>
    </row>
    <row r="2460" spans="1:16" ht="14.5" customHeight="1" x14ac:dyDescent="0.35">
      <c r="A2460" s="2" t="s">
        <v>2230</v>
      </c>
      <c r="B2460" s="2" t="s">
        <v>2230</v>
      </c>
      <c r="C2460" s="2" t="s">
        <v>1571</v>
      </c>
      <c r="D2460" s="2"/>
      <c r="E2460" s="2"/>
      <c r="F2460" s="3">
        <v>805</v>
      </c>
      <c r="G2460" s="3">
        <v>100</v>
      </c>
      <c r="H2460" s="2" t="s">
        <v>3132</v>
      </c>
      <c r="I2460" s="2" t="s">
        <v>3146</v>
      </c>
      <c r="J2460" s="2" t="s">
        <v>3160</v>
      </c>
      <c r="K2460" s="2" t="s">
        <v>3163</v>
      </c>
      <c r="L2460" s="2">
        <v>2012</v>
      </c>
      <c r="M2460" s="2" t="s">
        <v>3054</v>
      </c>
      <c r="N2460" s="2" t="s">
        <v>3104</v>
      </c>
      <c r="O2460" s="19" t="str">
        <f t="shared" si="80"/>
        <v>300</v>
      </c>
      <c r="P2460">
        <f t="shared" si="79"/>
        <v>805</v>
      </c>
    </row>
    <row r="2461" spans="1:16" ht="14.5" customHeight="1" x14ac:dyDescent="0.35">
      <c r="A2461" s="2" t="s">
        <v>2231</v>
      </c>
      <c r="B2461" s="2" t="s">
        <v>2231</v>
      </c>
      <c r="C2461" s="2" t="s">
        <v>1572</v>
      </c>
      <c r="D2461" s="2"/>
      <c r="E2461" s="2"/>
      <c r="F2461" s="3">
        <v>250</v>
      </c>
      <c r="G2461" s="3">
        <v>60</v>
      </c>
      <c r="H2461" s="2" t="s">
        <v>3132</v>
      </c>
      <c r="I2461" s="2" t="s">
        <v>3146</v>
      </c>
      <c r="J2461" s="2" t="s">
        <v>3160</v>
      </c>
      <c r="K2461" s="2" t="s">
        <v>3163</v>
      </c>
      <c r="L2461" s="2">
        <v>2012</v>
      </c>
      <c r="M2461" s="2" t="s">
        <v>3058</v>
      </c>
      <c r="N2461" s="2" t="s">
        <v>3108</v>
      </c>
      <c r="O2461" s="19" t="str">
        <f t="shared" si="80"/>
        <v>300</v>
      </c>
      <c r="P2461">
        <f t="shared" si="79"/>
        <v>150</v>
      </c>
    </row>
    <row r="2462" spans="1:16" ht="14.5" customHeight="1" x14ac:dyDescent="0.35">
      <c r="A2462" s="2" t="s">
        <v>2232</v>
      </c>
      <c r="B2462" s="2" t="s">
        <v>2232</v>
      </c>
      <c r="C2462" s="2" t="s">
        <v>2233</v>
      </c>
      <c r="D2462" s="2"/>
      <c r="E2462" s="2"/>
      <c r="F2462" s="3">
        <v>360</v>
      </c>
      <c r="G2462" s="3">
        <v>100</v>
      </c>
      <c r="H2462" s="2" t="s">
        <v>3132</v>
      </c>
      <c r="I2462" s="2" t="s">
        <v>3146</v>
      </c>
      <c r="J2462" s="2" t="s">
        <v>3160</v>
      </c>
      <c r="K2462" s="2" t="s">
        <v>3163</v>
      </c>
      <c r="L2462" s="2">
        <v>2012</v>
      </c>
      <c r="M2462" s="2" t="s">
        <v>3053</v>
      </c>
      <c r="N2462" s="2" t="s">
        <v>3103</v>
      </c>
      <c r="O2462" s="19" t="str">
        <f t="shared" si="80"/>
        <v>300</v>
      </c>
      <c r="P2462">
        <f t="shared" si="79"/>
        <v>360</v>
      </c>
    </row>
    <row r="2463" spans="1:16" ht="14.5" customHeight="1" x14ac:dyDescent="0.35">
      <c r="A2463" s="2" t="s">
        <v>2234</v>
      </c>
      <c r="B2463" s="2" t="s">
        <v>2234</v>
      </c>
      <c r="C2463" s="2" t="s">
        <v>2235</v>
      </c>
      <c r="D2463" s="2"/>
      <c r="E2463" s="2"/>
      <c r="F2463" s="3">
        <v>2023</v>
      </c>
      <c r="G2463" s="3">
        <v>100</v>
      </c>
      <c r="H2463" s="2" t="s">
        <v>3132</v>
      </c>
      <c r="I2463" s="2" t="s">
        <v>3146</v>
      </c>
      <c r="J2463" s="2" t="s">
        <v>3160</v>
      </c>
      <c r="K2463" s="2" t="s">
        <v>3163</v>
      </c>
      <c r="L2463" s="2">
        <v>2012</v>
      </c>
      <c r="M2463" s="2" t="s">
        <v>3054</v>
      </c>
      <c r="N2463" s="2" t="s">
        <v>3104</v>
      </c>
      <c r="O2463" s="19" t="str">
        <f t="shared" si="80"/>
        <v>300</v>
      </c>
      <c r="P2463">
        <f t="shared" si="79"/>
        <v>2023</v>
      </c>
    </row>
    <row r="2464" spans="1:16" ht="14.5" customHeight="1" x14ac:dyDescent="0.35">
      <c r="A2464" s="2" t="s">
        <v>2236</v>
      </c>
      <c r="B2464" s="2" t="s">
        <v>2236</v>
      </c>
      <c r="C2464" s="2" t="s">
        <v>2237</v>
      </c>
      <c r="D2464" s="2"/>
      <c r="E2464" s="2"/>
      <c r="F2464" s="3">
        <v>6482</v>
      </c>
      <c r="G2464" s="3">
        <v>25</v>
      </c>
      <c r="H2464" s="2" t="s">
        <v>3140</v>
      </c>
      <c r="I2464" s="2" t="s">
        <v>3154</v>
      </c>
      <c r="J2464" s="2" t="s">
        <v>3160</v>
      </c>
      <c r="K2464" s="2" t="s">
        <v>3163</v>
      </c>
      <c r="L2464" s="2">
        <v>2012</v>
      </c>
      <c r="M2464" s="2" t="s">
        <v>3024</v>
      </c>
      <c r="N2464" s="2" t="s">
        <v>3081</v>
      </c>
      <c r="O2464" s="19" t="str">
        <f t="shared" si="80"/>
        <v>100</v>
      </c>
      <c r="P2464">
        <f t="shared" si="79"/>
        <v>1620.5</v>
      </c>
    </row>
    <row r="2465" spans="1:16" ht="14.5" customHeight="1" x14ac:dyDescent="0.35">
      <c r="A2465" s="2" t="s">
        <v>2238</v>
      </c>
      <c r="B2465" s="2" t="s">
        <v>2238</v>
      </c>
      <c r="C2465" s="2" t="s">
        <v>2239</v>
      </c>
      <c r="D2465" s="2"/>
      <c r="E2465" s="2"/>
      <c r="F2465" s="3">
        <v>542</v>
      </c>
      <c r="G2465" s="3">
        <v>25</v>
      </c>
      <c r="H2465" s="2" t="s">
        <v>3140</v>
      </c>
      <c r="I2465" s="2" t="s">
        <v>3154</v>
      </c>
      <c r="J2465" s="2" t="s">
        <v>3160</v>
      </c>
      <c r="K2465" s="2" t="s">
        <v>3163</v>
      </c>
      <c r="L2465" s="2">
        <v>2012</v>
      </c>
      <c r="M2465" s="2" t="s">
        <v>3024</v>
      </c>
      <c r="N2465" s="2" t="s">
        <v>3081</v>
      </c>
      <c r="O2465" s="19" t="str">
        <f t="shared" si="80"/>
        <v>100</v>
      </c>
      <c r="P2465">
        <f t="shared" si="79"/>
        <v>135.5</v>
      </c>
    </row>
    <row r="2466" spans="1:16" ht="14.5" customHeight="1" x14ac:dyDescent="0.35">
      <c r="A2466" s="2" t="s">
        <v>2240</v>
      </c>
      <c r="B2466" s="2" t="s">
        <v>2240</v>
      </c>
      <c r="C2466" s="2" t="s">
        <v>2241</v>
      </c>
      <c r="D2466" s="2"/>
      <c r="E2466" s="2"/>
      <c r="F2466" s="3">
        <v>8602</v>
      </c>
      <c r="G2466" s="3">
        <v>25</v>
      </c>
      <c r="H2466" s="2" t="s">
        <v>3140</v>
      </c>
      <c r="I2466" s="2" t="s">
        <v>3154</v>
      </c>
      <c r="J2466" s="2" t="s">
        <v>3160</v>
      </c>
      <c r="K2466" s="2" t="s">
        <v>3163</v>
      </c>
      <c r="L2466" s="2">
        <v>2012</v>
      </c>
      <c r="M2466" s="2" t="s">
        <v>3037</v>
      </c>
      <c r="N2466" s="2" t="s">
        <v>3091</v>
      </c>
      <c r="O2466" s="19" t="str">
        <f t="shared" si="80"/>
        <v>100</v>
      </c>
      <c r="P2466">
        <f t="shared" si="79"/>
        <v>2150.5</v>
      </c>
    </row>
    <row r="2467" spans="1:16" ht="14.5" customHeight="1" x14ac:dyDescent="0.35">
      <c r="A2467" s="2" t="s">
        <v>2242</v>
      </c>
      <c r="B2467" s="2" t="s">
        <v>2242</v>
      </c>
      <c r="C2467" s="2" t="s">
        <v>2243</v>
      </c>
      <c r="D2467" s="2"/>
      <c r="E2467" s="2"/>
      <c r="F2467" s="3">
        <v>7623</v>
      </c>
      <c r="G2467" s="3">
        <v>25</v>
      </c>
      <c r="H2467" s="2" t="s">
        <v>3140</v>
      </c>
      <c r="I2467" s="2" t="s">
        <v>3154</v>
      </c>
      <c r="J2467" s="2" t="s">
        <v>3160</v>
      </c>
      <c r="K2467" s="2" t="s">
        <v>3163</v>
      </c>
      <c r="L2467" s="2">
        <v>2012</v>
      </c>
      <c r="M2467" s="2" t="s">
        <v>3037</v>
      </c>
      <c r="N2467" s="2" t="s">
        <v>3091</v>
      </c>
      <c r="O2467" s="19" t="str">
        <f t="shared" si="80"/>
        <v>100</v>
      </c>
      <c r="P2467">
        <f t="shared" si="79"/>
        <v>1905.75</v>
      </c>
    </row>
    <row r="2468" spans="1:16" ht="14.5" customHeight="1" x14ac:dyDescent="0.35">
      <c r="A2468" s="2" t="s">
        <v>2244</v>
      </c>
      <c r="B2468" s="2" t="s">
        <v>2244</v>
      </c>
      <c r="C2468" s="2" t="s">
        <v>2245</v>
      </c>
      <c r="D2468" s="2"/>
      <c r="E2468" s="2"/>
      <c r="F2468" s="3">
        <v>25208</v>
      </c>
      <c r="G2468" s="3">
        <v>25</v>
      </c>
      <c r="H2468" s="2" t="s">
        <v>3140</v>
      </c>
      <c r="I2468" s="2" t="s">
        <v>3154</v>
      </c>
      <c r="J2468" s="2" t="s">
        <v>3160</v>
      </c>
      <c r="K2468" s="2" t="s">
        <v>3163</v>
      </c>
      <c r="L2468" s="2">
        <v>2012</v>
      </c>
      <c r="M2468" s="2" t="s">
        <v>3038</v>
      </c>
      <c r="N2468" s="2" t="s">
        <v>3092</v>
      </c>
      <c r="O2468" s="19" t="str">
        <f t="shared" si="80"/>
        <v>100</v>
      </c>
      <c r="P2468">
        <f t="shared" si="79"/>
        <v>6302</v>
      </c>
    </row>
    <row r="2469" spans="1:16" ht="14.5" customHeight="1" x14ac:dyDescent="0.35">
      <c r="A2469" s="2" t="s">
        <v>2246</v>
      </c>
      <c r="B2469" s="2" t="s">
        <v>2246</v>
      </c>
      <c r="C2469" s="2" t="s">
        <v>2247</v>
      </c>
      <c r="D2469" s="2"/>
      <c r="E2469" s="2"/>
      <c r="F2469" s="3">
        <v>32332</v>
      </c>
      <c r="G2469" s="3">
        <v>76</v>
      </c>
      <c r="H2469" s="2" t="s">
        <v>3140</v>
      </c>
      <c r="I2469" s="2" t="s">
        <v>3154</v>
      </c>
      <c r="J2469" s="2" t="s">
        <v>3160</v>
      </c>
      <c r="K2469" s="2" t="s">
        <v>3163</v>
      </c>
      <c r="L2469" s="2">
        <v>2012</v>
      </c>
      <c r="M2469" s="2" t="s">
        <v>3024</v>
      </c>
      <c r="N2469" s="2" t="s">
        <v>3081</v>
      </c>
      <c r="O2469" s="19" t="str">
        <f t="shared" si="80"/>
        <v>100</v>
      </c>
      <c r="P2469">
        <f t="shared" si="79"/>
        <v>24572.32</v>
      </c>
    </row>
    <row r="2470" spans="1:16" ht="14.5" customHeight="1" x14ac:dyDescent="0.35">
      <c r="A2470" s="2" t="s">
        <v>2248</v>
      </c>
      <c r="B2470" s="2" t="s">
        <v>2248</v>
      </c>
      <c r="C2470" s="2" t="s">
        <v>2249</v>
      </c>
      <c r="D2470" s="2"/>
      <c r="E2470" s="2"/>
      <c r="F2470" s="3">
        <v>2165</v>
      </c>
      <c r="G2470" s="3">
        <v>25</v>
      </c>
      <c r="H2470" s="2" t="s">
        <v>3140</v>
      </c>
      <c r="I2470" s="2" t="s">
        <v>3154</v>
      </c>
      <c r="J2470" s="2" t="s">
        <v>3160</v>
      </c>
      <c r="K2470" s="2" t="s">
        <v>3163</v>
      </c>
      <c r="L2470" s="2">
        <v>2012</v>
      </c>
      <c r="M2470" s="2" t="s">
        <v>3027</v>
      </c>
      <c r="N2470" s="2" t="s">
        <v>3027</v>
      </c>
      <c r="O2470" s="19" t="str">
        <f t="shared" si="80"/>
        <v>100</v>
      </c>
      <c r="P2470">
        <f t="shared" si="79"/>
        <v>541.25</v>
      </c>
    </row>
    <row r="2471" spans="1:16" ht="14.5" customHeight="1" x14ac:dyDescent="0.35">
      <c r="A2471" s="2" t="s">
        <v>2250</v>
      </c>
      <c r="B2471" s="2" t="s">
        <v>2250</v>
      </c>
      <c r="C2471" s="2" t="s">
        <v>2251</v>
      </c>
      <c r="D2471" s="2"/>
      <c r="E2471" s="2"/>
      <c r="F2471" s="3">
        <v>174</v>
      </c>
      <c r="G2471" s="3">
        <v>25</v>
      </c>
      <c r="H2471" s="2" t="s">
        <v>3140</v>
      </c>
      <c r="I2471" s="2" t="s">
        <v>3154</v>
      </c>
      <c r="J2471" s="2" t="s">
        <v>3160</v>
      </c>
      <c r="K2471" s="2" t="s">
        <v>3163</v>
      </c>
      <c r="L2471" s="2">
        <v>2012</v>
      </c>
      <c r="M2471" s="2" t="s">
        <v>3033</v>
      </c>
      <c r="N2471" s="2" t="s">
        <v>3088</v>
      </c>
      <c r="O2471" s="19" t="str">
        <f t="shared" si="80"/>
        <v>100</v>
      </c>
      <c r="P2471">
        <f t="shared" si="79"/>
        <v>43.5</v>
      </c>
    </row>
    <row r="2472" spans="1:16" ht="14.5" customHeight="1" x14ac:dyDescent="0.35">
      <c r="A2472" s="2" t="s">
        <v>2252</v>
      </c>
      <c r="B2472" s="2" t="s">
        <v>2252</v>
      </c>
      <c r="C2472" s="2" t="s">
        <v>2253</v>
      </c>
      <c r="D2472" s="2"/>
      <c r="E2472" s="2"/>
      <c r="F2472" s="3">
        <v>1939</v>
      </c>
      <c r="G2472" s="3">
        <v>25</v>
      </c>
      <c r="H2472" s="2" t="s">
        <v>3140</v>
      </c>
      <c r="I2472" s="2" t="s">
        <v>3154</v>
      </c>
      <c r="J2472" s="2" t="s">
        <v>3160</v>
      </c>
      <c r="K2472" s="2" t="s">
        <v>3163</v>
      </c>
      <c r="L2472" s="2">
        <v>2012</v>
      </c>
      <c r="M2472" s="2" t="s">
        <v>3027</v>
      </c>
      <c r="N2472" s="2" t="s">
        <v>3027</v>
      </c>
      <c r="O2472" s="19" t="str">
        <f t="shared" si="80"/>
        <v>100</v>
      </c>
      <c r="P2472">
        <f t="shared" si="79"/>
        <v>484.75</v>
      </c>
    </row>
    <row r="2473" spans="1:16" ht="14.5" customHeight="1" x14ac:dyDescent="0.35">
      <c r="A2473" s="2" t="s">
        <v>2254</v>
      </c>
      <c r="B2473" s="2" t="s">
        <v>2254</v>
      </c>
      <c r="C2473" s="2" t="s">
        <v>2255</v>
      </c>
      <c r="D2473" s="2"/>
      <c r="E2473" s="2"/>
      <c r="F2473" s="3">
        <v>532</v>
      </c>
      <c r="G2473" s="3">
        <v>25</v>
      </c>
      <c r="H2473" s="2" t="s">
        <v>3140</v>
      </c>
      <c r="I2473" s="2" t="s">
        <v>3154</v>
      </c>
      <c r="J2473" s="2" t="s">
        <v>3160</v>
      </c>
      <c r="K2473" s="2" t="s">
        <v>3163</v>
      </c>
      <c r="L2473" s="2">
        <v>2012</v>
      </c>
      <c r="M2473" s="2" t="s">
        <v>3034</v>
      </c>
      <c r="N2473" s="2" t="s">
        <v>3034</v>
      </c>
      <c r="O2473" s="19" t="str">
        <f t="shared" si="80"/>
        <v>100</v>
      </c>
      <c r="P2473">
        <f t="shared" si="79"/>
        <v>133</v>
      </c>
    </row>
    <row r="2474" spans="1:16" ht="14.5" customHeight="1" x14ac:dyDescent="0.35">
      <c r="A2474" s="2" t="s">
        <v>2256</v>
      </c>
      <c r="B2474" s="2" t="s">
        <v>2256</v>
      </c>
      <c r="C2474" s="2" t="s">
        <v>2257</v>
      </c>
      <c r="D2474" s="2"/>
      <c r="E2474" s="2"/>
      <c r="F2474" s="3">
        <v>1942</v>
      </c>
      <c r="G2474" s="3">
        <v>25</v>
      </c>
      <c r="H2474" s="2" t="s">
        <v>3140</v>
      </c>
      <c r="I2474" s="2" t="s">
        <v>3154</v>
      </c>
      <c r="J2474" s="2" t="s">
        <v>3160</v>
      </c>
      <c r="K2474" s="2" t="s">
        <v>3163</v>
      </c>
      <c r="L2474" s="2">
        <v>2012</v>
      </c>
      <c r="M2474" s="2" t="s">
        <v>3034</v>
      </c>
      <c r="N2474" s="2" t="s">
        <v>3034</v>
      </c>
      <c r="O2474" s="19" t="str">
        <f t="shared" si="80"/>
        <v>100</v>
      </c>
      <c r="P2474">
        <f t="shared" si="79"/>
        <v>485.5</v>
      </c>
    </row>
    <row r="2475" spans="1:16" ht="14.5" customHeight="1" x14ac:dyDescent="0.35">
      <c r="A2475" s="2" t="s">
        <v>2258</v>
      </c>
      <c r="B2475" s="2" t="s">
        <v>2258</v>
      </c>
      <c r="C2475" s="2" t="s">
        <v>2259</v>
      </c>
      <c r="D2475" s="2"/>
      <c r="E2475" s="2"/>
      <c r="F2475" s="3">
        <v>10588</v>
      </c>
      <c r="G2475" s="3">
        <v>25</v>
      </c>
      <c r="H2475" s="2" t="s">
        <v>3140</v>
      </c>
      <c r="I2475" s="2" t="s">
        <v>3154</v>
      </c>
      <c r="J2475" s="2" t="s">
        <v>3160</v>
      </c>
      <c r="K2475" s="2" t="s">
        <v>3163</v>
      </c>
      <c r="L2475" s="2">
        <v>2012</v>
      </c>
      <c r="M2475" s="2" t="s">
        <v>3028</v>
      </c>
      <c r="N2475" s="2" t="s">
        <v>3028</v>
      </c>
      <c r="O2475" s="19" t="str">
        <f t="shared" si="80"/>
        <v>100</v>
      </c>
      <c r="P2475">
        <f t="shared" si="79"/>
        <v>2647</v>
      </c>
    </row>
    <row r="2476" spans="1:16" ht="14.5" customHeight="1" x14ac:dyDescent="0.35">
      <c r="A2476" s="2" t="s">
        <v>2260</v>
      </c>
      <c r="B2476" s="2" t="s">
        <v>2260</v>
      </c>
      <c r="C2476" s="2" t="s">
        <v>2261</v>
      </c>
      <c r="D2476" s="2"/>
      <c r="E2476" s="2"/>
      <c r="F2476" s="3">
        <v>11039</v>
      </c>
      <c r="G2476" s="3">
        <v>100</v>
      </c>
      <c r="H2476" s="2" t="s">
        <v>3134</v>
      </c>
      <c r="I2476" s="2" t="s">
        <v>3148</v>
      </c>
      <c r="J2476" s="2" t="s">
        <v>3160</v>
      </c>
      <c r="K2476" s="2" t="s">
        <v>3163</v>
      </c>
      <c r="L2476" s="2">
        <v>2012</v>
      </c>
      <c r="M2476" s="2" t="s">
        <v>3071</v>
      </c>
      <c r="N2476" s="2" t="s">
        <v>3120</v>
      </c>
      <c r="O2476" s="19" t="str">
        <f t="shared" si="80"/>
        <v>600</v>
      </c>
      <c r="P2476">
        <f t="shared" si="79"/>
        <v>11039</v>
      </c>
    </row>
    <row r="2477" spans="1:16" ht="14.5" customHeight="1" x14ac:dyDescent="0.35">
      <c r="A2477" s="2" t="s">
        <v>2262</v>
      </c>
      <c r="B2477" s="2" t="s">
        <v>2262</v>
      </c>
      <c r="C2477" s="2" t="s">
        <v>2263</v>
      </c>
      <c r="D2477" s="2"/>
      <c r="E2477" s="2"/>
      <c r="F2477" s="3">
        <v>1800</v>
      </c>
      <c r="G2477" s="3">
        <v>25</v>
      </c>
      <c r="H2477" s="2" t="s">
        <v>3140</v>
      </c>
      <c r="I2477" s="2" t="s">
        <v>3154</v>
      </c>
      <c r="J2477" s="2" t="s">
        <v>3160</v>
      </c>
      <c r="K2477" s="2" t="s">
        <v>3163</v>
      </c>
      <c r="L2477" s="2">
        <v>2012</v>
      </c>
      <c r="M2477" s="2" t="s">
        <v>3024</v>
      </c>
      <c r="N2477" s="2" t="s">
        <v>3081</v>
      </c>
      <c r="O2477" s="19" t="str">
        <f t="shared" si="80"/>
        <v>100</v>
      </c>
      <c r="P2477">
        <f t="shared" si="79"/>
        <v>450</v>
      </c>
    </row>
    <row r="2478" spans="1:16" ht="14.5" customHeight="1" x14ac:dyDescent="0.35">
      <c r="A2478" s="2" t="s">
        <v>2264</v>
      </c>
      <c r="B2478" s="2" t="s">
        <v>2264</v>
      </c>
      <c r="C2478" s="2" t="s">
        <v>1681</v>
      </c>
      <c r="D2478" s="2"/>
      <c r="E2478" s="2"/>
      <c r="F2478" s="3">
        <v>78</v>
      </c>
      <c r="G2478" s="3">
        <v>100</v>
      </c>
      <c r="H2478" s="2" t="s">
        <v>3139</v>
      </c>
      <c r="I2478" s="2" t="s">
        <v>3153</v>
      </c>
      <c r="J2478" s="2" t="s">
        <v>3160</v>
      </c>
      <c r="K2478" s="2" t="s">
        <v>3163</v>
      </c>
      <c r="L2478" s="2">
        <v>2012</v>
      </c>
      <c r="M2478" s="2" t="s">
        <v>3054</v>
      </c>
      <c r="N2478" s="2" t="s">
        <v>3104</v>
      </c>
      <c r="O2478" s="19" t="str">
        <f t="shared" si="80"/>
        <v>300</v>
      </c>
      <c r="P2478">
        <f t="shared" si="79"/>
        <v>78</v>
      </c>
    </row>
    <row r="2479" spans="1:16" ht="14.5" customHeight="1" x14ac:dyDescent="0.35">
      <c r="A2479" s="2" t="s">
        <v>2265</v>
      </c>
      <c r="B2479" s="2" t="s">
        <v>2265</v>
      </c>
      <c r="C2479" s="2" t="s">
        <v>2266</v>
      </c>
      <c r="D2479" s="2"/>
      <c r="E2479" s="2"/>
      <c r="F2479" s="3">
        <v>200</v>
      </c>
      <c r="G2479" s="3">
        <v>100</v>
      </c>
      <c r="H2479" s="2" t="s">
        <v>3139</v>
      </c>
      <c r="I2479" s="2" t="s">
        <v>3153</v>
      </c>
      <c r="J2479" s="2" t="s">
        <v>3160</v>
      </c>
      <c r="K2479" s="2" t="s">
        <v>3163</v>
      </c>
      <c r="L2479" s="2">
        <v>2012</v>
      </c>
      <c r="M2479" s="2" t="s">
        <v>3053</v>
      </c>
      <c r="N2479" s="2" t="s">
        <v>3103</v>
      </c>
      <c r="O2479" s="19" t="str">
        <f t="shared" si="80"/>
        <v>300</v>
      </c>
      <c r="P2479">
        <f t="shared" si="79"/>
        <v>200</v>
      </c>
    </row>
    <row r="2480" spans="1:16" ht="14.5" customHeight="1" x14ac:dyDescent="0.35">
      <c r="A2480" s="2" t="s">
        <v>2267</v>
      </c>
      <c r="B2480" s="2" t="s">
        <v>2267</v>
      </c>
      <c r="C2480" s="2" t="s">
        <v>2268</v>
      </c>
      <c r="D2480" s="2"/>
      <c r="E2480" s="2"/>
      <c r="F2480" s="3">
        <v>464</v>
      </c>
      <c r="G2480" s="3">
        <v>100</v>
      </c>
      <c r="H2480" s="2" t="s">
        <v>3135</v>
      </c>
      <c r="I2480" s="2" t="s">
        <v>3149</v>
      </c>
      <c r="J2480" s="2" t="s">
        <v>3160</v>
      </c>
      <c r="K2480" s="2" t="s">
        <v>3163</v>
      </c>
      <c r="L2480" s="2">
        <v>2012</v>
      </c>
      <c r="M2480" s="2" t="s">
        <v>3053</v>
      </c>
      <c r="N2480" s="2" t="s">
        <v>3103</v>
      </c>
      <c r="O2480" s="19" t="str">
        <f t="shared" si="80"/>
        <v>300</v>
      </c>
      <c r="P2480">
        <f t="shared" si="79"/>
        <v>464</v>
      </c>
    </row>
    <row r="2481" spans="1:16" ht="14.5" customHeight="1" x14ac:dyDescent="0.35">
      <c r="A2481" s="2" t="s">
        <v>2269</v>
      </c>
      <c r="B2481" s="2" t="s">
        <v>2269</v>
      </c>
      <c r="C2481" s="2" t="s">
        <v>1683</v>
      </c>
      <c r="D2481" s="2"/>
      <c r="E2481" s="2"/>
      <c r="F2481" s="3">
        <v>614.27205730829496</v>
      </c>
      <c r="G2481" s="3">
        <v>14.9253731343284</v>
      </c>
      <c r="H2481" s="2" t="s">
        <v>3139</v>
      </c>
      <c r="I2481" s="2" t="s">
        <v>3153</v>
      </c>
      <c r="J2481" s="2" t="s">
        <v>3160</v>
      </c>
      <c r="K2481" s="2" t="s">
        <v>3163</v>
      </c>
      <c r="L2481" s="2">
        <v>2012</v>
      </c>
      <c r="M2481" s="2" t="s">
        <v>3057</v>
      </c>
      <c r="N2481" s="2" t="s">
        <v>3107</v>
      </c>
      <c r="O2481" s="19" t="str">
        <f t="shared" si="80"/>
        <v>300</v>
      </c>
      <c r="P2481">
        <f t="shared" si="79"/>
        <v>91.682396613178611</v>
      </c>
    </row>
    <row r="2482" spans="1:16" ht="14.5" customHeight="1" x14ac:dyDescent="0.35">
      <c r="A2482" s="2" t="s">
        <v>2270</v>
      </c>
      <c r="B2482" s="2" t="s">
        <v>2270</v>
      </c>
      <c r="C2482" s="2" t="s">
        <v>1684</v>
      </c>
      <c r="D2482" s="2"/>
      <c r="E2482" s="2"/>
      <c r="F2482" s="3">
        <v>122.389577646066</v>
      </c>
      <c r="G2482" s="3">
        <v>100</v>
      </c>
      <c r="H2482" s="2" t="s">
        <v>3139</v>
      </c>
      <c r="I2482" s="2" t="s">
        <v>3153</v>
      </c>
      <c r="J2482" s="2" t="s">
        <v>3160</v>
      </c>
      <c r="K2482" s="2" t="s">
        <v>3163</v>
      </c>
      <c r="L2482" s="2">
        <v>2012</v>
      </c>
      <c r="M2482" s="2" t="s">
        <v>3057</v>
      </c>
      <c r="N2482" s="2" t="s">
        <v>3107</v>
      </c>
      <c r="O2482" s="19" t="str">
        <f t="shared" si="80"/>
        <v>300</v>
      </c>
      <c r="P2482">
        <f t="shared" si="79"/>
        <v>122.38957764606602</v>
      </c>
    </row>
    <row r="2483" spans="1:16" ht="14.5" customHeight="1" x14ac:dyDescent="0.35">
      <c r="A2483" s="2" t="s">
        <v>2232</v>
      </c>
      <c r="B2483" s="2" t="s">
        <v>2232</v>
      </c>
      <c r="C2483" s="2" t="s">
        <v>2271</v>
      </c>
      <c r="D2483" s="2"/>
      <c r="E2483" s="2"/>
      <c r="F2483" s="3">
        <v>244</v>
      </c>
      <c r="G2483" s="3">
        <v>100</v>
      </c>
      <c r="H2483" s="2" t="s">
        <v>3132</v>
      </c>
      <c r="I2483" s="2" t="s">
        <v>3146</v>
      </c>
      <c r="J2483" s="2" t="s">
        <v>3160</v>
      </c>
      <c r="K2483" s="2" t="s">
        <v>3163</v>
      </c>
      <c r="L2483" s="2">
        <v>2012</v>
      </c>
      <c r="M2483" s="2" t="s">
        <v>3053</v>
      </c>
      <c r="N2483" s="2" t="s">
        <v>3103</v>
      </c>
      <c r="O2483" s="19" t="str">
        <f t="shared" si="80"/>
        <v>300</v>
      </c>
      <c r="P2483">
        <f t="shared" si="79"/>
        <v>244</v>
      </c>
    </row>
    <row r="2484" spans="1:16" ht="14.5" customHeight="1" x14ac:dyDescent="0.35">
      <c r="A2484" s="2" t="s">
        <v>2272</v>
      </c>
      <c r="B2484" s="2" t="s">
        <v>2272</v>
      </c>
      <c r="C2484" s="2" t="s">
        <v>2273</v>
      </c>
      <c r="D2484" s="2"/>
      <c r="E2484" s="2"/>
      <c r="F2484" s="3">
        <v>16287.681</v>
      </c>
      <c r="G2484" s="3">
        <v>55</v>
      </c>
      <c r="H2484" s="2" t="s">
        <v>3139</v>
      </c>
      <c r="I2484" s="2" t="s">
        <v>3153</v>
      </c>
      <c r="J2484" s="2" t="s">
        <v>3160</v>
      </c>
      <c r="K2484" s="2" t="s">
        <v>3163</v>
      </c>
      <c r="L2484" s="2">
        <v>2012</v>
      </c>
      <c r="M2484" s="2" t="s">
        <v>3041</v>
      </c>
      <c r="N2484" s="2" t="s">
        <v>3095</v>
      </c>
      <c r="O2484" s="19" t="str">
        <f t="shared" si="80"/>
        <v>200</v>
      </c>
      <c r="P2484">
        <f t="shared" si="79"/>
        <v>8958.2245500000008</v>
      </c>
    </row>
    <row r="2485" spans="1:16" ht="14.5" customHeight="1" x14ac:dyDescent="0.35">
      <c r="A2485" s="2" t="s">
        <v>2274</v>
      </c>
      <c r="B2485" s="2" t="s">
        <v>2274</v>
      </c>
      <c r="C2485" s="2" t="s">
        <v>1578</v>
      </c>
      <c r="D2485" s="2"/>
      <c r="E2485" s="2"/>
      <c r="F2485" s="3">
        <v>817</v>
      </c>
      <c r="G2485" s="3">
        <v>100</v>
      </c>
      <c r="H2485" s="2" t="s">
        <v>3139</v>
      </c>
      <c r="I2485" s="2" t="s">
        <v>3153</v>
      </c>
      <c r="J2485" s="2" t="s">
        <v>3160</v>
      </c>
      <c r="K2485" s="2" t="s">
        <v>3163</v>
      </c>
      <c r="L2485" s="2">
        <v>2012</v>
      </c>
      <c r="M2485" s="2" t="s">
        <v>3041</v>
      </c>
      <c r="N2485" s="2" t="s">
        <v>3095</v>
      </c>
      <c r="O2485" s="19" t="str">
        <f t="shared" si="80"/>
        <v>200</v>
      </c>
      <c r="P2485">
        <f t="shared" si="79"/>
        <v>817</v>
      </c>
    </row>
    <row r="2486" spans="1:16" ht="14.5" customHeight="1" x14ac:dyDescent="0.35">
      <c r="A2486" s="2" t="s">
        <v>1737</v>
      </c>
      <c r="B2486" s="2" t="s">
        <v>1737</v>
      </c>
      <c r="C2486" s="2" t="s">
        <v>1013</v>
      </c>
      <c r="D2486" s="2"/>
      <c r="E2486" s="2"/>
      <c r="F2486" s="3">
        <v>363.71300000000002</v>
      </c>
      <c r="G2486" s="3">
        <v>10</v>
      </c>
      <c r="H2486" s="2" t="s">
        <v>3135</v>
      </c>
      <c r="I2486" s="2" t="s">
        <v>3149</v>
      </c>
      <c r="J2486" s="2" t="s">
        <v>3159</v>
      </c>
      <c r="K2486" s="2" t="s">
        <v>3164</v>
      </c>
      <c r="L2486" s="2">
        <v>2012</v>
      </c>
      <c r="M2486" s="2" t="s">
        <v>3059</v>
      </c>
      <c r="N2486" s="2" t="s">
        <v>3109</v>
      </c>
      <c r="O2486" s="19" t="str">
        <f t="shared" si="80"/>
        <v>400</v>
      </c>
      <c r="P2486">
        <f t="shared" si="79"/>
        <v>36.371299999999998</v>
      </c>
    </row>
    <row r="2487" spans="1:16" ht="14.5" customHeight="1" x14ac:dyDescent="0.35">
      <c r="A2487" s="2" t="s">
        <v>1739</v>
      </c>
      <c r="B2487" s="2" t="s">
        <v>1739</v>
      </c>
      <c r="C2487" s="2" t="s">
        <v>1023</v>
      </c>
      <c r="D2487" s="2"/>
      <c r="E2487" s="2"/>
      <c r="F2487" s="3">
        <v>48498</v>
      </c>
      <c r="G2487" s="3">
        <v>1.4</v>
      </c>
      <c r="H2487" s="2" t="s">
        <v>3139</v>
      </c>
      <c r="I2487" s="2" t="s">
        <v>3153</v>
      </c>
      <c r="J2487" s="2" t="s">
        <v>3159</v>
      </c>
      <c r="K2487" s="2" t="s">
        <v>3164</v>
      </c>
      <c r="L2487" s="2">
        <v>2012</v>
      </c>
      <c r="M2487" s="2" t="s">
        <v>3054</v>
      </c>
      <c r="N2487" s="2" t="s">
        <v>3104</v>
      </c>
      <c r="O2487" s="19" t="str">
        <f t="shared" si="80"/>
        <v>300</v>
      </c>
      <c r="P2487">
        <f t="shared" si="79"/>
        <v>678.97199999999998</v>
      </c>
    </row>
    <row r="2488" spans="1:16" ht="14.5" customHeight="1" x14ac:dyDescent="0.35">
      <c r="A2488" s="2" t="s">
        <v>1740</v>
      </c>
      <c r="B2488" s="2" t="s">
        <v>1740</v>
      </c>
      <c r="C2488" s="2" t="s">
        <v>1025</v>
      </c>
      <c r="D2488" s="2"/>
      <c r="E2488" s="2"/>
      <c r="F2488" s="3">
        <v>91401</v>
      </c>
      <c r="G2488" s="3">
        <v>3.2</v>
      </c>
      <c r="H2488" s="2" t="s">
        <v>3139</v>
      </c>
      <c r="I2488" s="2" t="s">
        <v>3153</v>
      </c>
      <c r="J2488" s="2" t="s">
        <v>3159</v>
      </c>
      <c r="K2488" s="2" t="s">
        <v>3164</v>
      </c>
      <c r="L2488" s="2">
        <v>2012</v>
      </c>
      <c r="M2488" s="2" t="s">
        <v>3054</v>
      </c>
      <c r="N2488" s="2" t="s">
        <v>3104</v>
      </c>
      <c r="O2488" s="19" t="str">
        <f t="shared" si="80"/>
        <v>300</v>
      </c>
      <c r="P2488">
        <f t="shared" si="79"/>
        <v>2924.8320000000003</v>
      </c>
    </row>
    <row r="2489" spans="1:16" ht="14.5" customHeight="1" x14ac:dyDescent="0.35">
      <c r="A2489" s="2" t="s">
        <v>1741</v>
      </c>
      <c r="B2489" s="2" t="s">
        <v>1741</v>
      </c>
      <c r="C2489" s="2" t="s">
        <v>1027</v>
      </c>
      <c r="D2489" s="2"/>
      <c r="E2489" s="2"/>
      <c r="F2489" s="3">
        <v>7055</v>
      </c>
      <c r="G2489" s="3">
        <v>42</v>
      </c>
      <c r="H2489" s="2" t="s">
        <v>3139</v>
      </c>
      <c r="I2489" s="2" t="s">
        <v>3153</v>
      </c>
      <c r="J2489" s="2" t="s">
        <v>3159</v>
      </c>
      <c r="K2489" s="2" t="s">
        <v>3164</v>
      </c>
      <c r="L2489" s="2">
        <v>2012</v>
      </c>
      <c r="M2489" s="2" t="s">
        <v>3059</v>
      </c>
      <c r="N2489" s="2" t="s">
        <v>3109</v>
      </c>
      <c r="O2489" s="19" t="str">
        <f t="shared" si="80"/>
        <v>400</v>
      </c>
      <c r="P2489">
        <f t="shared" si="79"/>
        <v>2963.1</v>
      </c>
    </row>
    <row r="2490" spans="1:16" ht="14.5" customHeight="1" x14ac:dyDescent="0.35">
      <c r="A2490" s="2" t="s">
        <v>1938</v>
      </c>
      <c r="B2490" s="2" t="s">
        <v>1938</v>
      </c>
      <c r="C2490" s="2" t="s">
        <v>1029</v>
      </c>
      <c r="D2490" s="2"/>
      <c r="E2490" s="2"/>
      <c r="F2490" s="3">
        <v>2927.8259900000003</v>
      </c>
      <c r="G2490" s="3">
        <v>100</v>
      </c>
      <c r="H2490" s="2" t="s">
        <v>3134</v>
      </c>
      <c r="I2490" s="2" t="s">
        <v>3148</v>
      </c>
      <c r="J2490" s="2" t="s">
        <v>3159</v>
      </c>
      <c r="K2490" s="2" t="s">
        <v>3164</v>
      </c>
      <c r="L2490" s="2">
        <v>2012</v>
      </c>
      <c r="M2490" s="2" t="s">
        <v>3059</v>
      </c>
      <c r="N2490" s="2" t="s">
        <v>3109</v>
      </c>
      <c r="O2490" s="19" t="str">
        <f t="shared" si="80"/>
        <v>400</v>
      </c>
      <c r="P2490">
        <f t="shared" si="79"/>
        <v>2927.8259900000003</v>
      </c>
    </row>
    <row r="2491" spans="1:16" ht="14.5" customHeight="1" x14ac:dyDescent="0.35">
      <c r="A2491" s="2" t="s">
        <v>2275</v>
      </c>
      <c r="B2491" s="2" t="s">
        <v>2275</v>
      </c>
      <c r="C2491" s="2" t="s">
        <v>1031</v>
      </c>
      <c r="D2491" s="2"/>
      <c r="E2491" s="2"/>
      <c r="F2491" s="3">
        <v>1178.22864</v>
      </c>
      <c r="G2491" s="3">
        <v>100</v>
      </c>
      <c r="H2491" s="2" t="s">
        <v>3134</v>
      </c>
      <c r="I2491" s="2" t="s">
        <v>3148</v>
      </c>
      <c r="J2491" s="2" t="s">
        <v>3159</v>
      </c>
      <c r="K2491" s="2" t="s">
        <v>3164</v>
      </c>
      <c r="L2491" s="2">
        <v>2012</v>
      </c>
      <c r="M2491" s="2" t="s">
        <v>3059</v>
      </c>
      <c r="N2491" s="2" t="s">
        <v>3109</v>
      </c>
      <c r="O2491" s="19" t="str">
        <f t="shared" si="80"/>
        <v>400</v>
      </c>
      <c r="P2491">
        <f t="shared" si="79"/>
        <v>1178.22864</v>
      </c>
    </row>
    <row r="2492" spans="1:16" ht="14.5" customHeight="1" x14ac:dyDescent="0.35">
      <c r="A2492" s="2" t="s">
        <v>2276</v>
      </c>
      <c r="B2492" s="2" t="s">
        <v>2276</v>
      </c>
      <c r="C2492" s="2" t="s">
        <v>1360</v>
      </c>
      <c r="D2492" s="2"/>
      <c r="E2492" s="2"/>
      <c r="F2492" s="3">
        <v>817.24</v>
      </c>
      <c r="G2492" s="3">
        <v>100</v>
      </c>
      <c r="H2492" s="2" t="s">
        <v>3134</v>
      </c>
      <c r="I2492" s="2" t="s">
        <v>3148</v>
      </c>
      <c r="J2492" s="2" t="s">
        <v>3159</v>
      </c>
      <c r="K2492" s="2" t="s">
        <v>3164</v>
      </c>
      <c r="L2492" s="2">
        <v>2012</v>
      </c>
      <c r="M2492" s="2" t="s">
        <v>3059</v>
      </c>
      <c r="N2492" s="2" t="s">
        <v>3109</v>
      </c>
      <c r="O2492" s="19" t="str">
        <f t="shared" si="80"/>
        <v>400</v>
      </c>
      <c r="P2492">
        <f t="shared" si="79"/>
        <v>817.24</v>
      </c>
    </row>
    <row r="2493" spans="1:16" ht="14.5" customHeight="1" x14ac:dyDescent="0.35">
      <c r="A2493" s="2" t="s">
        <v>1700</v>
      </c>
      <c r="B2493" s="2" t="s">
        <v>1700</v>
      </c>
      <c r="C2493" s="2" t="s">
        <v>1076</v>
      </c>
      <c r="D2493" s="2"/>
      <c r="E2493" s="2"/>
      <c r="F2493" s="3">
        <v>4900</v>
      </c>
      <c r="G2493" s="3">
        <v>48</v>
      </c>
      <c r="H2493" s="2" t="s">
        <v>3139</v>
      </c>
      <c r="I2493" s="2" t="s">
        <v>3153</v>
      </c>
      <c r="J2493" s="2" t="s">
        <v>3159</v>
      </c>
      <c r="K2493" s="2" t="s">
        <v>3164</v>
      </c>
      <c r="L2493" s="2">
        <v>2012</v>
      </c>
      <c r="M2493" s="2" t="s">
        <v>3059</v>
      </c>
      <c r="N2493" s="2" t="s">
        <v>3109</v>
      </c>
      <c r="O2493" s="19" t="str">
        <f t="shared" si="80"/>
        <v>400</v>
      </c>
      <c r="P2493">
        <f t="shared" si="79"/>
        <v>2352</v>
      </c>
    </row>
    <row r="2494" spans="1:16" ht="14.5" customHeight="1" x14ac:dyDescent="0.35">
      <c r="A2494" s="2" t="s">
        <v>1701</v>
      </c>
      <c r="B2494" s="2" t="s">
        <v>1701</v>
      </c>
      <c r="C2494" s="2" t="s">
        <v>1078</v>
      </c>
      <c r="D2494" s="2"/>
      <c r="E2494" s="2"/>
      <c r="F2494" s="3">
        <v>459.94299000000001</v>
      </c>
      <c r="G2494" s="3">
        <v>25</v>
      </c>
      <c r="H2494" s="2" t="s">
        <v>3139</v>
      </c>
      <c r="I2494" s="2" t="s">
        <v>3153</v>
      </c>
      <c r="J2494" s="2" t="s">
        <v>3159</v>
      </c>
      <c r="K2494" s="2" t="s">
        <v>3164</v>
      </c>
      <c r="L2494" s="2">
        <v>2012</v>
      </c>
      <c r="M2494" s="2" t="s">
        <v>3059</v>
      </c>
      <c r="N2494" s="2" t="s">
        <v>3109</v>
      </c>
      <c r="O2494" s="19" t="str">
        <f t="shared" si="80"/>
        <v>400</v>
      </c>
      <c r="P2494">
        <f t="shared" si="79"/>
        <v>114.9857475</v>
      </c>
    </row>
    <row r="2495" spans="1:16" ht="14.5" customHeight="1" x14ac:dyDescent="0.35">
      <c r="A2495" s="2" t="s">
        <v>1702</v>
      </c>
      <c r="B2495" s="2" t="s">
        <v>1702</v>
      </c>
      <c r="C2495" s="2" t="s">
        <v>1082</v>
      </c>
      <c r="D2495" s="2"/>
      <c r="E2495" s="2"/>
      <c r="F2495" s="3">
        <v>200.52937</v>
      </c>
      <c r="G2495" s="3">
        <v>10</v>
      </c>
      <c r="H2495" s="2" t="s">
        <v>3132</v>
      </c>
      <c r="I2495" s="2" t="s">
        <v>3146</v>
      </c>
      <c r="J2495" s="2" t="s">
        <v>3159</v>
      </c>
      <c r="K2495" s="2" t="s">
        <v>3164</v>
      </c>
      <c r="L2495" s="2">
        <v>2012</v>
      </c>
      <c r="M2495" s="2" t="s">
        <v>3054</v>
      </c>
      <c r="N2495" s="2" t="s">
        <v>3104</v>
      </c>
      <c r="O2495" s="19" t="str">
        <f t="shared" si="80"/>
        <v>300</v>
      </c>
      <c r="P2495">
        <f t="shared" ref="P2495:P2557" si="81">F2495*G2495/100</f>
        <v>20.052937</v>
      </c>
    </row>
    <row r="2496" spans="1:16" ht="14.5" customHeight="1" x14ac:dyDescent="0.35">
      <c r="A2496" s="2" t="s">
        <v>1703</v>
      </c>
      <c r="B2496" s="2" t="s">
        <v>1703</v>
      </c>
      <c r="C2496" s="2" t="s">
        <v>1084</v>
      </c>
      <c r="D2496" s="2"/>
      <c r="E2496" s="2"/>
      <c r="F2496" s="3">
        <v>38077.629999999997</v>
      </c>
      <c r="G2496" s="3">
        <v>0.8</v>
      </c>
      <c r="H2496" s="2" t="s">
        <v>3132</v>
      </c>
      <c r="I2496" s="2" t="s">
        <v>3146</v>
      </c>
      <c r="J2496" s="2" t="s">
        <v>3159</v>
      </c>
      <c r="K2496" s="2" t="s">
        <v>3164</v>
      </c>
      <c r="L2496" s="2">
        <v>2012</v>
      </c>
      <c r="M2496" s="2" t="s">
        <v>3059</v>
      </c>
      <c r="N2496" s="2" t="s">
        <v>3109</v>
      </c>
      <c r="O2496" s="19" t="str">
        <f t="shared" si="80"/>
        <v>400</v>
      </c>
      <c r="P2496">
        <f t="shared" si="81"/>
        <v>304.62103999999999</v>
      </c>
    </row>
    <row r="2497" spans="1:16" ht="14.5" customHeight="1" x14ac:dyDescent="0.35">
      <c r="A2497" s="2" t="s">
        <v>1704</v>
      </c>
      <c r="B2497" s="2" t="s">
        <v>1704</v>
      </c>
      <c r="C2497" s="2" t="s">
        <v>1088</v>
      </c>
      <c r="D2497" s="2"/>
      <c r="E2497" s="2"/>
      <c r="F2497" s="3">
        <v>1814.2155500000001</v>
      </c>
      <c r="G2497" s="3">
        <v>0.8</v>
      </c>
      <c r="H2497" s="2" t="s">
        <v>3132</v>
      </c>
      <c r="I2497" s="2" t="s">
        <v>3146</v>
      </c>
      <c r="J2497" s="2" t="s">
        <v>3159</v>
      </c>
      <c r="K2497" s="2" t="s">
        <v>3164</v>
      </c>
      <c r="L2497" s="2">
        <v>2012</v>
      </c>
      <c r="M2497" s="2" t="s">
        <v>3059</v>
      </c>
      <c r="N2497" s="2" t="s">
        <v>3109</v>
      </c>
      <c r="O2497" s="19" t="str">
        <f t="shared" si="80"/>
        <v>400</v>
      </c>
      <c r="P2497">
        <f t="shared" si="81"/>
        <v>14.513724400000001</v>
      </c>
    </row>
    <row r="2498" spans="1:16" ht="14.5" customHeight="1" x14ac:dyDescent="0.35">
      <c r="A2498" s="2" t="s">
        <v>1706</v>
      </c>
      <c r="B2498" s="2" t="s">
        <v>1706</v>
      </c>
      <c r="C2498" s="2" t="s">
        <v>1095</v>
      </c>
      <c r="D2498" s="2"/>
      <c r="E2498" s="2"/>
      <c r="F2498" s="3">
        <v>16500</v>
      </c>
      <c r="G2498" s="3">
        <v>1</v>
      </c>
      <c r="H2498" s="2" t="s">
        <v>3132</v>
      </c>
      <c r="I2498" s="2" t="s">
        <v>3146</v>
      </c>
      <c r="J2498" s="2" t="s">
        <v>3159</v>
      </c>
      <c r="K2498" s="2" t="s">
        <v>3164</v>
      </c>
      <c r="L2498" s="2">
        <v>2012</v>
      </c>
      <c r="M2498" s="2" t="s">
        <v>3059</v>
      </c>
      <c r="N2498" s="2" t="s">
        <v>3109</v>
      </c>
      <c r="O2498" s="19" t="str">
        <f t="shared" si="80"/>
        <v>400</v>
      </c>
      <c r="P2498">
        <f t="shared" si="81"/>
        <v>165</v>
      </c>
    </row>
    <row r="2499" spans="1:16" ht="14.5" customHeight="1" x14ac:dyDescent="0.35">
      <c r="A2499" s="2" t="s">
        <v>1707</v>
      </c>
      <c r="B2499" s="2" t="s">
        <v>1707</v>
      </c>
      <c r="C2499" s="2" t="s">
        <v>1356</v>
      </c>
      <c r="D2499" s="2"/>
      <c r="E2499" s="2"/>
      <c r="F2499" s="3">
        <v>530</v>
      </c>
      <c r="G2499" s="3">
        <v>100</v>
      </c>
      <c r="H2499" s="2" t="s">
        <v>3136</v>
      </c>
      <c r="I2499" s="2" t="s">
        <v>3150</v>
      </c>
      <c r="J2499" s="2" t="s">
        <v>3159</v>
      </c>
      <c r="K2499" s="2" t="s">
        <v>3164</v>
      </c>
      <c r="L2499" s="2">
        <v>2012</v>
      </c>
      <c r="M2499" s="2" t="s">
        <v>3041</v>
      </c>
      <c r="N2499" s="2" t="s">
        <v>3095</v>
      </c>
      <c r="O2499" s="19" t="str">
        <f t="shared" ref="O2499:O2562" si="82">LEFT(N2499,1) &amp; "00"</f>
        <v>200</v>
      </c>
      <c r="P2499">
        <f t="shared" si="81"/>
        <v>530</v>
      </c>
    </row>
    <row r="2500" spans="1:16" ht="14.5" customHeight="1" x14ac:dyDescent="0.35">
      <c r="A2500" s="2" t="s">
        <v>1708</v>
      </c>
      <c r="B2500" s="2" t="s">
        <v>1708</v>
      </c>
      <c r="C2500" s="2" t="s">
        <v>1709</v>
      </c>
      <c r="D2500" s="2"/>
      <c r="E2500" s="2"/>
      <c r="F2500" s="3">
        <v>1009.16493</v>
      </c>
      <c r="G2500" s="3">
        <v>100</v>
      </c>
      <c r="H2500" s="2" t="s">
        <v>3136</v>
      </c>
      <c r="I2500" s="2" t="s">
        <v>3150</v>
      </c>
      <c r="J2500" s="2" t="s">
        <v>3159</v>
      </c>
      <c r="K2500" s="2" t="s">
        <v>3164</v>
      </c>
      <c r="L2500" s="2">
        <v>2012</v>
      </c>
      <c r="M2500" s="2" t="s">
        <v>3041</v>
      </c>
      <c r="N2500" s="2" t="s">
        <v>3095</v>
      </c>
      <c r="O2500" s="19" t="str">
        <f t="shared" si="82"/>
        <v>200</v>
      </c>
      <c r="P2500">
        <f t="shared" si="81"/>
        <v>1009.16493</v>
      </c>
    </row>
    <row r="2501" spans="1:16" ht="14.5" customHeight="1" x14ac:dyDescent="0.35">
      <c r="A2501" s="2" t="s">
        <v>1710</v>
      </c>
      <c r="B2501" s="2" t="s">
        <v>1710</v>
      </c>
      <c r="C2501" s="2" t="s">
        <v>1711</v>
      </c>
      <c r="D2501" s="2"/>
      <c r="E2501" s="2"/>
      <c r="F2501" s="3">
        <v>297.98899999999998</v>
      </c>
      <c r="G2501" s="3">
        <v>100</v>
      </c>
      <c r="H2501" s="2" t="s">
        <v>3130</v>
      </c>
      <c r="I2501" s="2" t="s">
        <v>3144</v>
      </c>
      <c r="J2501" s="2" t="s">
        <v>3159</v>
      </c>
      <c r="K2501" s="2" t="s">
        <v>3164</v>
      </c>
      <c r="L2501" s="2">
        <v>2012</v>
      </c>
      <c r="M2501" s="2" t="s">
        <v>3059</v>
      </c>
      <c r="N2501" s="2" t="s">
        <v>3109</v>
      </c>
      <c r="O2501" s="19" t="str">
        <f t="shared" si="82"/>
        <v>400</v>
      </c>
      <c r="P2501">
        <f t="shared" si="81"/>
        <v>297.98899999999998</v>
      </c>
    </row>
    <row r="2502" spans="1:16" ht="14.5" customHeight="1" x14ac:dyDescent="0.35">
      <c r="A2502" s="2" t="s">
        <v>1712</v>
      </c>
      <c r="B2502" s="2" t="s">
        <v>1712</v>
      </c>
      <c r="C2502" s="2" t="s">
        <v>1099</v>
      </c>
      <c r="D2502" s="2"/>
      <c r="E2502" s="2"/>
      <c r="F2502" s="3">
        <v>19034</v>
      </c>
      <c r="G2502" s="3">
        <v>100</v>
      </c>
      <c r="H2502" s="2" t="s">
        <v>3130</v>
      </c>
      <c r="I2502" s="2" t="s">
        <v>3144</v>
      </c>
      <c r="J2502" s="2" t="s">
        <v>3159</v>
      </c>
      <c r="K2502" s="2" t="s">
        <v>3164</v>
      </c>
      <c r="L2502" s="2">
        <v>2012</v>
      </c>
      <c r="M2502" s="2" t="s">
        <v>3059</v>
      </c>
      <c r="N2502" s="2" t="s">
        <v>3109</v>
      </c>
      <c r="O2502" s="19" t="str">
        <f t="shared" si="82"/>
        <v>400</v>
      </c>
      <c r="P2502">
        <f t="shared" si="81"/>
        <v>19034</v>
      </c>
    </row>
    <row r="2503" spans="1:16" ht="14.5" customHeight="1" x14ac:dyDescent="0.35">
      <c r="A2503" s="2" t="s">
        <v>1713</v>
      </c>
      <c r="B2503" s="2" t="s">
        <v>1713</v>
      </c>
      <c r="C2503" s="2" t="s">
        <v>1714</v>
      </c>
      <c r="D2503" s="2"/>
      <c r="E2503" s="2"/>
      <c r="F2503" s="3">
        <v>5660.85</v>
      </c>
      <c r="G2503" s="3">
        <v>100</v>
      </c>
      <c r="H2503" s="2" t="s">
        <v>3130</v>
      </c>
      <c r="I2503" s="2" t="s">
        <v>3144</v>
      </c>
      <c r="J2503" s="2" t="s">
        <v>3159</v>
      </c>
      <c r="K2503" s="2" t="s">
        <v>3164</v>
      </c>
      <c r="L2503" s="2">
        <v>2012</v>
      </c>
      <c r="M2503" s="2" t="s">
        <v>3059</v>
      </c>
      <c r="N2503" s="2" t="s">
        <v>3109</v>
      </c>
      <c r="O2503" s="19" t="str">
        <f t="shared" si="82"/>
        <v>400</v>
      </c>
      <c r="P2503">
        <f t="shared" si="81"/>
        <v>5660.85</v>
      </c>
    </row>
    <row r="2504" spans="1:16" ht="14.5" customHeight="1" x14ac:dyDescent="0.35">
      <c r="A2504" s="2" t="s">
        <v>1715</v>
      </c>
      <c r="B2504" s="2" t="s">
        <v>1715</v>
      </c>
      <c r="C2504" s="2" t="s">
        <v>1716</v>
      </c>
      <c r="D2504" s="2"/>
      <c r="E2504" s="2"/>
      <c r="F2504" s="3">
        <v>335</v>
      </c>
      <c r="G2504" s="3">
        <v>100</v>
      </c>
      <c r="H2504" s="2" t="s">
        <v>3130</v>
      </c>
      <c r="I2504" s="2" t="s">
        <v>3144</v>
      </c>
      <c r="J2504" s="2" t="s">
        <v>3159</v>
      </c>
      <c r="K2504" s="2" t="s">
        <v>3164</v>
      </c>
      <c r="L2504" s="2">
        <v>2012</v>
      </c>
      <c r="M2504" s="2" t="s">
        <v>3059</v>
      </c>
      <c r="N2504" s="2" t="s">
        <v>3109</v>
      </c>
      <c r="O2504" s="19" t="str">
        <f t="shared" si="82"/>
        <v>400</v>
      </c>
      <c r="P2504">
        <f t="shared" si="81"/>
        <v>335</v>
      </c>
    </row>
    <row r="2505" spans="1:16" ht="14.5" customHeight="1" x14ac:dyDescent="0.35">
      <c r="A2505" s="2" t="s">
        <v>1717</v>
      </c>
      <c r="B2505" s="2" t="s">
        <v>1717</v>
      </c>
      <c r="C2505" s="2" t="s">
        <v>1101</v>
      </c>
      <c r="D2505" s="2"/>
      <c r="E2505" s="2"/>
      <c r="F2505" s="3">
        <v>36</v>
      </c>
      <c r="G2505" s="3">
        <v>100</v>
      </c>
      <c r="H2505" s="2" t="s">
        <v>3136</v>
      </c>
      <c r="I2505" s="2" t="s">
        <v>3150</v>
      </c>
      <c r="J2505" s="2" t="s">
        <v>3159</v>
      </c>
      <c r="K2505" s="2" t="s">
        <v>3164</v>
      </c>
      <c r="L2505" s="2">
        <v>2012</v>
      </c>
      <c r="M2505" s="2" t="s">
        <v>3041</v>
      </c>
      <c r="N2505" s="2" t="s">
        <v>3095</v>
      </c>
      <c r="O2505" s="19" t="str">
        <f t="shared" si="82"/>
        <v>200</v>
      </c>
      <c r="P2505">
        <f t="shared" si="81"/>
        <v>36</v>
      </c>
    </row>
    <row r="2506" spans="1:16" ht="14.5" customHeight="1" x14ac:dyDescent="0.35">
      <c r="A2506" s="2" t="s">
        <v>1718</v>
      </c>
      <c r="B2506" s="2" t="s">
        <v>1718</v>
      </c>
      <c r="C2506" s="2" t="s">
        <v>1103</v>
      </c>
      <c r="D2506" s="2"/>
      <c r="E2506" s="2"/>
      <c r="F2506" s="3">
        <v>898.51</v>
      </c>
      <c r="G2506" s="3">
        <v>3</v>
      </c>
      <c r="H2506" s="2" t="s">
        <v>3130</v>
      </c>
      <c r="I2506" s="2" t="s">
        <v>3144</v>
      </c>
      <c r="J2506" s="2" t="s">
        <v>3159</v>
      </c>
      <c r="K2506" s="2" t="s">
        <v>3164</v>
      </c>
      <c r="L2506" s="2">
        <v>2012</v>
      </c>
      <c r="M2506" s="2" t="s">
        <v>3059</v>
      </c>
      <c r="N2506" s="2" t="s">
        <v>3109</v>
      </c>
      <c r="O2506" s="19" t="str">
        <f t="shared" si="82"/>
        <v>400</v>
      </c>
      <c r="P2506">
        <f t="shared" si="81"/>
        <v>26.955299999999998</v>
      </c>
    </row>
    <row r="2507" spans="1:16" ht="14.5" customHeight="1" x14ac:dyDescent="0.35">
      <c r="A2507" s="2" t="s">
        <v>1719</v>
      </c>
      <c r="B2507" s="2" t="s">
        <v>1719</v>
      </c>
      <c r="C2507" s="2" t="s">
        <v>1105</v>
      </c>
      <c r="D2507" s="2"/>
      <c r="E2507" s="2"/>
      <c r="F2507" s="3">
        <v>904.23258999999996</v>
      </c>
      <c r="G2507" s="3">
        <v>12</v>
      </c>
      <c r="H2507" s="2" t="s">
        <v>3130</v>
      </c>
      <c r="I2507" s="2" t="s">
        <v>3144</v>
      </c>
      <c r="J2507" s="2" t="s">
        <v>3159</v>
      </c>
      <c r="K2507" s="2" t="s">
        <v>3164</v>
      </c>
      <c r="L2507" s="2">
        <v>2012</v>
      </c>
      <c r="M2507" s="2" t="s">
        <v>3059</v>
      </c>
      <c r="N2507" s="2" t="s">
        <v>3109</v>
      </c>
      <c r="O2507" s="19" t="str">
        <f t="shared" si="82"/>
        <v>400</v>
      </c>
      <c r="P2507">
        <f t="shared" si="81"/>
        <v>108.50791079999999</v>
      </c>
    </row>
    <row r="2508" spans="1:16" ht="14.5" customHeight="1" x14ac:dyDescent="0.35">
      <c r="A2508" s="2" t="s">
        <v>1720</v>
      </c>
      <c r="B2508" s="2" t="s">
        <v>1720</v>
      </c>
      <c r="C2508" s="2" t="s">
        <v>1111</v>
      </c>
      <c r="D2508" s="2"/>
      <c r="E2508" s="2"/>
      <c r="F2508" s="3">
        <v>179.70145000000002</v>
      </c>
      <c r="G2508" s="3">
        <v>17</v>
      </c>
      <c r="H2508" s="2" t="s">
        <v>3136</v>
      </c>
      <c r="I2508" s="2" t="s">
        <v>3150</v>
      </c>
      <c r="J2508" s="2" t="s">
        <v>3159</v>
      </c>
      <c r="K2508" s="2" t="s">
        <v>3164</v>
      </c>
      <c r="L2508" s="2">
        <v>2012</v>
      </c>
      <c r="M2508" s="2" t="s">
        <v>3041</v>
      </c>
      <c r="N2508" s="2" t="s">
        <v>3095</v>
      </c>
      <c r="O2508" s="19" t="str">
        <f t="shared" si="82"/>
        <v>200</v>
      </c>
      <c r="P2508">
        <f t="shared" si="81"/>
        <v>30.549246500000002</v>
      </c>
    </row>
    <row r="2509" spans="1:16" ht="14.5" customHeight="1" x14ac:dyDescent="0.35">
      <c r="A2509" s="2" t="s">
        <v>1721</v>
      </c>
      <c r="B2509" s="2" t="s">
        <v>1721</v>
      </c>
      <c r="C2509" s="2" t="s">
        <v>978</v>
      </c>
      <c r="D2509" s="2"/>
      <c r="E2509" s="2"/>
      <c r="F2509" s="3">
        <v>684</v>
      </c>
      <c r="G2509" s="3">
        <v>73.7</v>
      </c>
      <c r="H2509" s="2" t="s">
        <v>3130</v>
      </c>
      <c r="I2509" s="2" t="s">
        <v>3144</v>
      </c>
      <c r="J2509" s="2" t="s">
        <v>3159</v>
      </c>
      <c r="K2509" s="2" t="s">
        <v>3164</v>
      </c>
      <c r="L2509" s="2">
        <v>2012</v>
      </c>
      <c r="M2509" s="2" t="s">
        <v>3059</v>
      </c>
      <c r="N2509" s="2" t="s">
        <v>3109</v>
      </c>
      <c r="O2509" s="19" t="str">
        <f t="shared" si="82"/>
        <v>400</v>
      </c>
      <c r="P2509">
        <f t="shared" si="81"/>
        <v>504.108</v>
      </c>
    </row>
    <row r="2510" spans="1:16" ht="14.5" customHeight="1" x14ac:dyDescent="0.35">
      <c r="A2510" s="2" t="s">
        <v>1722</v>
      </c>
      <c r="B2510" s="2" t="s">
        <v>1722</v>
      </c>
      <c r="C2510" s="2" t="s">
        <v>979</v>
      </c>
      <c r="D2510" s="2"/>
      <c r="E2510" s="2"/>
      <c r="F2510" s="3">
        <v>684</v>
      </c>
      <c r="G2510" s="3">
        <v>73.7</v>
      </c>
      <c r="H2510" s="2" t="s">
        <v>3130</v>
      </c>
      <c r="I2510" s="2" t="s">
        <v>3144</v>
      </c>
      <c r="J2510" s="2" t="s">
        <v>3159</v>
      </c>
      <c r="K2510" s="2" t="s">
        <v>3164</v>
      </c>
      <c r="L2510" s="2">
        <v>2012</v>
      </c>
      <c r="M2510" s="2" t="s">
        <v>3059</v>
      </c>
      <c r="N2510" s="2" t="s">
        <v>3109</v>
      </c>
      <c r="O2510" s="19" t="str">
        <f t="shared" si="82"/>
        <v>400</v>
      </c>
      <c r="P2510">
        <f t="shared" si="81"/>
        <v>504.108</v>
      </c>
    </row>
    <row r="2511" spans="1:16" ht="14.5" customHeight="1" x14ac:dyDescent="0.35">
      <c r="A2511" s="2" t="s">
        <v>1726</v>
      </c>
      <c r="B2511" s="2" t="s">
        <v>1726</v>
      </c>
      <c r="C2511" s="2" t="s">
        <v>991</v>
      </c>
      <c r="D2511" s="2"/>
      <c r="E2511" s="2"/>
      <c r="F2511" s="3">
        <v>465.12</v>
      </c>
      <c r="G2511" s="3">
        <v>10</v>
      </c>
      <c r="H2511" s="2" t="s">
        <v>3130</v>
      </c>
      <c r="I2511" s="2" t="s">
        <v>3144</v>
      </c>
      <c r="J2511" s="2" t="s">
        <v>3159</v>
      </c>
      <c r="K2511" s="2" t="s">
        <v>3164</v>
      </c>
      <c r="L2511" s="2">
        <v>2012</v>
      </c>
      <c r="M2511" s="2" t="s">
        <v>3059</v>
      </c>
      <c r="N2511" s="2" t="s">
        <v>3109</v>
      </c>
      <c r="O2511" s="19" t="str">
        <f t="shared" si="82"/>
        <v>400</v>
      </c>
      <c r="P2511">
        <f t="shared" si="81"/>
        <v>46.512</v>
      </c>
    </row>
    <row r="2512" spans="1:16" ht="14.5" customHeight="1" x14ac:dyDescent="0.35">
      <c r="A2512" s="2" t="s">
        <v>2277</v>
      </c>
      <c r="B2512" s="2" t="s">
        <v>2277</v>
      </c>
      <c r="C2512" s="2" t="s">
        <v>1728</v>
      </c>
      <c r="D2512" s="2"/>
      <c r="E2512" s="2"/>
      <c r="F2512" s="3">
        <v>3250</v>
      </c>
      <c r="G2512" s="3">
        <v>100</v>
      </c>
      <c r="H2512" s="2" t="s">
        <v>3132</v>
      </c>
      <c r="I2512" s="2" t="s">
        <v>3146</v>
      </c>
      <c r="J2512" s="2" t="s">
        <v>3159</v>
      </c>
      <c r="K2512" s="2" t="s">
        <v>3164</v>
      </c>
      <c r="L2512" s="2">
        <v>2012</v>
      </c>
      <c r="M2512" s="2" t="s">
        <v>3059</v>
      </c>
      <c r="N2512" s="2" t="s">
        <v>3109</v>
      </c>
      <c r="O2512" s="19" t="str">
        <f t="shared" si="82"/>
        <v>400</v>
      </c>
      <c r="P2512">
        <f t="shared" si="81"/>
        <v>3250</v>
      </c>
    </row>
    <row r="2513" spans="1:16" ht="14.5" customHeight="1" x14ac:dyDescent="0.35">
      <c r="A2513" s="2" t="s">
        <v>1729</v>
      </c>
      <c r="B2513" s="2" t="s">
        <v>1729</v>
      </c>
      <c r="C2513" s="2" t="s">
        <v>997</v>
      </c>
      <c r="D2513" s="2"/>
      <c r="E2513" s="2"/>
      <c r="F2513" s="3">
        <v>45</v>
      </c>
      <c r="G2513" s="3">
        <v>100</v>
      </c>
      <c r="H2513" s="2" t="s">
        <v>3132</v>
      </c>
      <c r="I2513" s="2" t="s">
        <v>3146</v>
      </c>
      <c r="J2513" s="2" t="s">
        <v>3159</v>
      </c>
      <c r="K2513" s="2" t="s">
        <v>3164</v>
      </c>
      <c r="L2513" s="2">
        <v>2012</v>
      </c>
      <c r="M2513" s="2" t="s">
        <v>3059</v>
      </c>
      <c r="N2513" s="2" t="s">
        <v>3109</v>
      </c>
      <c r="O2513" s="19" t="str">
        <f t="shared" si="82"/>
        <v>400</v>
      </c>
      <c r="P2513">
        <f t="shared" si="81"/>
        <v>45</v>
      </c>
    </row>
    <row r="2514" spans="1:16" ht="14.5" customHeight="1" x14ac:dyDescent="0.35">
      <c r="A2514" s="2" t="s">
        <v>1961</v>
      </c>
      <c r="B2514" s="2" t="s">
        <v>1961</v>
      </c>
      <c r="C2514" s="2" t="s">
        <v>1962</v>
      </c>
      <c r="D2514" s="2"/>
      <c r="E2514" s="2"/>
      <c r="F2514" s="3">
        <v>7</v>
      </c>
      <c r="G2514" s="3">
        <v>100</v>
      </c>
      <c r="H2514" s="2" t="s">
        <v>3133</v>
      </c>
      <c r="I2514" s="2" t="s">
        <v>3147</v>
      </c>
      <c r="J2514" s="2" t="s">
        <v>3159</v>
      </c>
      <c r="K2514" s="2" t="s">
        <v>3164</v>
      </c>
      <c r="L2514" s="2">
        <v>2012</v>
      </c>
      <c r="M2514" s="2" t="s">
        <v>3059</v>
      </c>
      <c r="N2514" s="2" t="s">
        <v>3109</v>
      </c>
      <c r="O2514" s="19" t="str">
        <f t="shared" si="82"/>
        <v>400</v>
      </c>
      <c r="P2514">
        <f t="shared" si="81"/>
        <v>7</v>
      </c>
    </row>
    <row r="2515" spans="1:16" ht="14.5" customHeight="1" x14ac:dyDescent="0.35">
      <c r="A2515" s="2" t="s">
        <v>1730</v>
      </c>
      <c r="B2515" s="2" t="s">
        <v>1730</v>
      </c>
      <c r="C2515" s="2" t="s">
        <v>999</v>
      </c>
      <c r="D2515" s="2"/>
      <c r="E2515" s="2"/>
      <c r="F2515" s="3">
        <v>5221.9846900000002</v>
      </c>
      <c r="G2515" s="3">
        <v>30</v>
      </c>
      <c r="H2515" s="2" t="s">
        <v>3133</v>
      </c>
      <c r="I2515" s="2" t="s">
        <v>3147</v>
      </c>
      <c r="J2515" s="2" t="s">
        <v>3159</v>
      </c>
      <c r="K2515" s="2" t="s">
        <v>3164</v>
      </c>
      <c r="L2515" s="2">
        <v>2012</v>
      </c>
      <c r="M2515" s="2" t="s">
        <v>3058</v>
      </c>
      <c r="N2515" s="2" t="s">
        <v>3108</v>
      </c>
      <c r="O2515" s="19" t="str">
        <f t="shared" si="82"/>
        <v>300</v>
      </c>
      <c r="P2515">
        <f t="shared" si="81"/>
        <v>1566.595407</v>
      </c>
    </row>
    <row r="2516" spans="1:16" ht="14.5" customHeight="1" x14ac:dyDescent="0.35">
      <c r="A2516" s="2" t="s">
        <v>1731</v>
      </c>
      <c r="B2516" s="2" t="s">
        <v>1731</v>
      </c>
      <c r="C2516" s="2" t="s">
        <v>1001</v>
      </c>
      <c r="D2516" s="2"/>
      <c r="E2516" s="2"/>
      <c r="F2516" s="3">
        <v>4675.9728700000005</v>
      </c>
      <c r="G2516" s="3">
        <v>40</v>
      </c>
      <c r="H2516" s="2" t="s">
        <v>3133</v>
      </c>
      <c r="I2516" s="2" t="s">
        <v>3147</v>
      </c>
      <c r="J2516" s="2" t="s">
        <v>3159</v>
      </c>
      <c r="K2516" s="2" t="s">
        <v>3164</v>
      </c>
      <c r="L2516" s="2">
        <v>2012</v>
      </c>
      <c r="M2516" s="2" t="s">
        <v>3059</v>
      </c>
      <c r="N2516" s="2" t="s">
        <v>3109</v>
      </c>
      <c r="O2516" s="19" t="str">
        <f t="shared" si="82"/>
        <v>400</v>
      </c>
      <c r="P2516">
        <f t="shared" si="81"/>
        <v>1870.3891480000002</v>
      </c>
    </row>
    <row r="2517" spans="1:16" ht="14.5" customHeight="1" x14ac:dyDescent="0.35">
      <c r="A2517" s="2" t="s">
        <v>2278</v>
      </c>
      <c r="B2517" s="2" t="s">
        <v>2278</v>
      </c>
      <c r="C2517" s="2" t="s">
        <v>1964</v>
      </c>
      <c r="D2517" s="2"/>
      <c r="E2517" s="2"/>
      <c r="F2517" s="3">
        <v>1376</v>
      </c>
      <c r="G2517" s="3">
        <v>100</v>
      </c>
      <c r="H2517" s="2" t="s">
        <v>3133</v>
      </c>
      <c r="I2517" s="2" t="s">
        <v>3147</v>
      </c>
      <c r="J2517" s="2" t="s">
        <v>3159</v>
      </c>
      <c r="K2517" s="2" t="s">
        <v>3164</v>
      </c>
      <c r="L2517" s="2">
        <v>2012</v>
      </c>
      <c r="M2517" s="2" t="s">
        <v>3059</v>
      </c>
      <c r="N2517" s="2" t="s">
        <v>3109</v>
      </c>
      <c r="O2517" s="19" t="str">
        <f t="shared" si="82"/>
        <v>400</v>
      </c>
      <c r="P2517">
        <f t="shared" si="81"/>
        <v>1376</v>
      </c>
    </row>
    <row r="2518" spans="1:16" ht="14.5" customHeight="1" x14ac:dyDescent="0.35">
      <c r="A2518" s="2" t="s">
        <v>2279</v>
      </c>
      <c r="B2518" s="2" t="s">
        <v>2279</v>
      </c>
      <c r="C2518" s="2" t="s">
        <v>2280</v>
      </c>
      <c r="D2518" s="2"/>
      <c r="E2518" s="2"/>
      <c r="F2518" s="3">
        <v>10000</v>
      </c>
      <c r="G2518" s="3">
        <v>100</v>
      </c>
      <c r="H2518" s="2" t="s">
        <v>3133</v>
      </c>
      <c r="I2518" s="2" t="s">
        <v>3147</v>
      </c>
      <c r="J2518" s="2" t="s">
        <v>3159</v>
      </c>
      <c r="K2518" s="2" t="s">
        <v>3164</v>
      </c>
      <c r="L2518" s="2">
        <v>2012</v>
      </c>
      <c r="M2518" s="2" t="s">
        <v>3059</v>
      </c>
      <c r="N2518" s="2" t="s">
        <v>3109</v>
      </c>
      <c r="O2518" s="19" t="str">
        <f t="shared" si="82"/>
        <v>400</v>
      </c>
      <c r="P2518">
        <f t="shared" si="81"/>
        <v>10000</v>
      </c>
    </row>
    <row r="2519" spans="1:16" ht="14.5" customHeight="1" x14ac:dyDescent="0.35">
      <c r="A2519" s="2" t="s">
        <v>1967</v>
      </c>
      <c r="B2519" s="2" t="s">
        <v>1967</v>
      </c>
      <c r="C2519" s="2" t="s">
        <v>1968</v>
      </c>
      <c r="D2519" s="2"/>
      <c r="E2519" s="2"/>
      <c r="F2519" s="3">
        <v>146.70150000000001</v>
      </c>
      <c r="G2519" s="3">
        <v>100</v>
      </c>
      <c r="H2519" s="2" t="s">
        <v>3133</v>
      </c>
      <c r="I2519" s="2" t="s">
        <v>3147</v>
      </c>
      <c r="J2519" s="2" t="s">
        <v>3159</v>
      </c>
      <c r="K2519" s="2" t="s">
        <v>3164</v>
      </c>
      <c r="L2519" s="2">
        <v>2012</v>
      </c>
      <c r="M2519" s="2" t="s">
        <v>3059</v>
      </c>
      <c r="N2519" s="2" t="s">
        <v>3109</v>
      </c>
      <c r="O2519" s="19" t="str">
        <f t="shared" si="82"/>
        <v>400</v>
      </c>
      <c r="P2519">
        <f t="shared" si="81"/>
        <v>146.70150000000001</v>
      </c>
    </row>
    <row r="2520" spans="1:16" ht="14.5" customHeight="1" x14ac:dyDescent="0.35">
      <c r="A2520" s="2" t="s">
        <v>2281</v>
      </c>
      <c r="B2520" s="2" t="s">
        <v>2281</v>
      </c>
      <c r="C2520" s="2" t="s">
        <v>2282</v>
      </c>
      <c r="D2520" s="2"/>
      <c r="E2520" s="2"/>
      <c r="F2520" s="3">
        <v>5151.9867899999999</v>
      </c>
      <c r="G2520" s="3">
        <v>100</v>
      </c>
      <c r="H2520" s="2" t="s">
        <v>3133</v>
      </c>
      <c r="I2520" s="2" t="s">
        <v>3147</v>
      </c>
      <c r="J2520" s="2" t="s">
        <v>3159</v>
      </c>
      <c r="K2520" s="2" t="s">
        <v>3164</v>
      </c>
      <c r="L2520" s="2">
        <v>2012</v>
      </c>
      <c r="M2520" s="2" t="s">
        <v>3059</v>
      </c>
      <c r="N2520" s="2" t="s">
        <v>3109</v>
      </c>
      <c r="O2520" s="19" t="str">
        <f t="shared" si="82"/>
        <v>400</v>
      </c>
      <c r="P2520">
        <f t="shared" si="81"/>
        <v>5151.9867899999999</v>
      </c>
    </row>
    <row r="2521" spans="1:16" ht="14.5" customHeight="1" x14ac:dyDescent="0.35">
      <c r="A2521" s="2" t="s">
        <v>1733</v>
      </c>
      <c r="B2521" s="2" t="s">
        <v>1733</v>
      </c>
      <c r="C2521" s="2" t="s">
        <v>1005</v>
      </c>
      <c r="D2521" s="2"/>
      <c r="E2521" s="2"/>
      <c r="F2521" s="3">
        <v>202</v>
      </c>
      <c r="G2521" s="3">
        <v>100</v>
      </c>
      <c r="H2521" s="2" t="s">
        <v>3135</v>
      </c>
      <c r="I2521" s="2" t="s">
        <v>3149</v>
      </c>
      <c r="J2521" s="2" t="s">
        <v>3159</v>
      </c>
      <c r="K2521" s="2" t="s">
        <v>3164</v>
      </c>
      <c r="L2521" s="2">
        <v>2012</v>
      </c>
      <c r="M2521" s="2" t="s">
        <v>3059</v>
      </c>
      <c r="N2521" s="2" t="s">
        <v>3109</v>
      </c>
      <c r="O2521" s="19" t="str">
        <f t="shared" si="82"/>
        <v>400</v>
      </c>
      <c r="P2521">
        <f t="shared" si="81"/>
        <v>202</v>
      </c>
    </row>
    <row r="2522" spans="1:16" ht="14.5" customHeight="1" x14ac:dyDescent="0.35">
      <c r="A2522" s="2" t="s">
        <v>1734</v>
      </c>
      <c r="B2522" s="2" t="s">
        <v>1734</v>
      </c>
      <c r="C2522" s="2" t="s">
        <v>1007</v>
      </c>
      <c r="D2522" s="2"/>
      <c r="E2522" s="2"/>
      <c r="F2522" s="3">
        <v>612.75</v>
      </c>
      <c r="G2522" s="3">
        <v>10</v>
      </c>
      <c r="H2522" s="2" t="s">
        <v>3135</v>
      </c>
      <c r="I2522" s="2" t="s">
        <v>3149</v>
      </c>
      <c r="J2522" s="2" t="s">
        <v>3159</v>
      </c>
      <c r="K2522" s="2" t="s">
        <v>3164</v>
      </c>
      <c r="L2522" s="2">
        <v>2012</v>
      </c>
      <c r="M2522" s="2" t="s">
        <v>3059</v>
      </c>
      <c r="N2522" s="2" t="s">
        <v>3109</v>
      </c>
      <c r="O2522" s="19" t="str">
        <f t="shared" si="82"/>
        <v>400</v>
      </c>
      <c r="P2522">
        <f t="shared" si="81"/>
        <v>61.274999999999999</v>
      </c>
    </row>
    <row r="2523" spans="1:16" ht="14.5" customHeight="1" x14ac:dyDescent="0.35">
      <c r="A2523" s="2" t="s">
        <v>1735</v>
      </c>
      <c r="B2523" s="2" t="s">
        <v>1735</v>
      </c>
      <c r="C2523" s="2" t="s">
        <v>1009</v>
      </c>
      <c r="D2523" s="2"/>
      <c r="E2523" s="2"/>
      <c r="F2523" s="3">
        <v>893.50400000000002</v>
      </c>
      <c r="G2523" s="3">
        <v>10</v>
      </c>
      <c r="H2523" s="2" t="s">
        <v>3135</v>
      </c>
      <c r="I2523" s="2" t="s">
        <v>3149</v>
      </c>
      <c r="J2523" s="2" t="s">
        <v>3159</v>
      </c>
      <c r="K2523" s="2" t="s">
        <v>3164</v>
      </c>
      <c r="L2523" s="2">
        <v>2012</v>
      </c>
      <c r="M2523" s="2" t="s">
        <v>3059</v>
      </c>
      <c r="N2523" s="2" t="s">
        <v>3109</v>
      </c>
      <c r="O2523" s="19" t="str">
        <f t="shared" si="82"/>
        <v>400</v>
      </c>
      <c r="P2523">
        <f t="shared" si="81"/>
        <v>89.350400000000008</v>
      </c>
    </row>
    <row r="2524" spans="1:16" ht="14.5" customHeight="1" x14ac:dyDescent="0.35">
      <c r="A2524" s="2" t="s">
        <v>1736</v>
      </c>
      <c r="B2524" s="2" t="s">
        <v>1736</v>
      </c>
      <c r="C2524" s="2" t="s">
        <v>1011</v>
      </c>
      <c r="D2524" s="2"/>
      <c r="E2524" s="2"/>
      <c r="F2524" s="3">
        <v>40</v>
      </c>
      <c r="G2524" s="3">
        <v>100</v>
      </c>
      <c r="H2524" s="2" t="s">
        <v>3135</v>
      </c>
      <c r="I2524" s="2" t="s">
        <v>3149</v>
      </c>
      <c r="J2524" s="2" t="s">
        <v>3159</v>
      </c>
      <c r="K2524" s="2" t="s">
        <v>3164</v>
      </c>
      <c r="L2524" s="2">
        <v>2012</v>
      </c>
      <c r="M2524" s="2" t="s">
        <v>3059</v>
      </c>
      <c r="N2524" s="2" t="s">
        <v>3109</v>
      </c>
      <c r="O2524" s="19" t="str">
        <f t="shared" si="82"/>
        <v>400</v>
      </c>
      <c r="P2524">
        <f t="shared" si="81"/>
        <v>40</v>
      </c>
    </row>
    <row r="2525" spans="1:16" ht="14.5" customHeight="1" x14ac:dyDescent="0.35">
      <c r="A2525" s="2" t="s">
        <v>2283</v>
      </c>
      <c r="B2525" s="2" t="s">
        <v>2283</v>
      </c>
      <c r="C2525" s="2" t="s">
        <v>1362</v>
      </c>
      <c r="D2525" s="2"/>
      <c r="E2525" s="2"/>
      <c r="F2525" s="3">
        <v>32.22</v>
      </c>
      <c r="G2525" s="3">
        <v>100</v>
      </c>
      <c r="H2525" s="2" t="s">
        <v>3134</v>
      </c>
      <c r="I2525" s="2" t="s">
        <v>3148</v>
      </c>
      <c r="J2525" s="2" t="s">
        <v>3159</v>
      </c>
      <c r="K2525" s="2" t="s">
        <v>3164</v>
      </c>
      <c r="L2525" s="2">
        <v>2012</v>
      </c>
      <c r="M2525" s="2" t="s">
        <v>3059</v>
      </c>
      <c r="N2525" s="2" t="s">
        <v>3109</v>
      </c>
      <c r="O2525" s="19" t="str">
        <f t="shared" si="82"/>
        <v>400</v>
      </c>
      <c r="P2525">
        <f t="shared" si="81"/>
        <v>32.22</v>
      </c>
    </row>
    <row r="2526" spans="1:16" ht="14.5" customHeight="1" x14ac:dyDescent="0.35">
      <c r="A2526" s="2" t="s">
        <v>2284</v>
      </c>
      <c r="B2526" s="2" t="s">
        <v>2284</v>
      </c>
      <c r="C2526" s="2" t="s">
        <v>1745</v>
      </c>
      <c r="D2526" s="2"/>
      <c r="E2526" s="2"/>
      <c r="F2526" s="3">
        <v>2137.3297000000002</v>
      </c>
      <c r="G2526" s="3">
        <v>100</v>
      </c>
      <c r="H2526" s="2" t="s">
        <v>3134</v>
      </c>
      <c r="I2526" s="2" t="s">
        <v>3148</v>
      </c>
      <c r="J2526" s="2" t="s">
        <v>3159</v>
      </c>
      <c r="K2526" s="2" t="s">
        <v>3164</v>
      </c>
      <c r="L2526" s="2">
        <v>2012</v>
      </c>
      <c r="M2526" s="2" t="s">
        <v>3059</v>
      </c>
      <c r="N2526" s="2" t="s">
        <v>3109</v>
      </c>
      <c r="O2526" s="19" t="str">
        <f t="shared" si="82"/>
        <v>400</v>
      </c>
      <c r="P2526">
        <f t="shared" si="81"/>
        <v>2137.3297000000002</v>
      </c>
    </row>
    <row r="2527" spans="1:16" ht="14.5" customHeight="1" x14ac:dyDescent="0.35">
      <c r="A2527" s="2" t="s">
        <v>2285</v>
      </c>
      <c r="B2527" s="2" t="s">
        <v>2285</v>
      </c>
      <c r="C2527" s="2" t="s">
        <v>1943</v>
      </c>
      <c r="D2527" s="2"/>
      <c r="E2527" s="2"/>
      <c r="F2527" s="3">
        <v>5172.5645700000005</v>
      </c>
      <c r="G2527" s="3">
        <v>100</v>
      </c>
      <c r="H2527" s="2" t="s">
        <v>3134</v>
      </c>
      <c r="I2527" s="2" t="s">
        <v>3148</v>
      </c>
      <c r="J2527" s="2" t="s">
        <v>3159</v>
      </c>
      <c r="K2527" s="2" t="s">
        <v>3164</v>
      </c>
      <c r="L2527" s="2">
        <v>2012</v>
      </c>
      <c r="M2527" s="2" t="s">
        <v>3059</v>
      </c>
      <c r="N2527" s="2" t="s">
        <v>3109</v>
      </c>
      <c r="O2527" s="19" t="str">
        <f t="shared" si="82"/>
        <v>400</v>
      </c>
      <c r="P2527">
        <f t="shared" si="81"/>
        <v>5172.5645700000005</v>
      </c>
    </row>
    <row r="2528" spans="1:16" ht="14.5" customHeight="1" x14ac:dyDescent="0.35">
      <c r="A2528" s="2" t="s">
        <v>2286</v>
      </c>
      <c r="B2528" s="2" t="s">
        <v>2286</v>
      </c>
      <c r="C2528" s="2" t="s">
        <v>1945</v>
      </c>
      <c r="D2528" s="2"/>
      <c r="E2528" s="2"/>
      <c r="F2528" s="3">
        <v>1500</v>
      </c>
      <c r="G2528" s="3">
        <v>100</v>
      </c>
      <c r="H2528" s="2" t="s">
        <v>3134</v>
      </c>
      <c r="I2528" s="2" t="s">
        <v>3148</v>
      </c>
      <c r="J2528" s="2" t="s">
        <v>3159</v>
      </c>
      <c r="K2528" s="2" t="s">
        <v>3164</v>
      </c>
      <c r="L2528" s="2">
        <v>2012</v>
      </c>
      <c r="M2528" s="2" t="s">
        <v>3059</v>
      </c>
      <c r="N2528" s="2" t="s">
        <v>3109</v>
      </c>
      <c r="O2528" s="19" t="str">
        <f t="shared" si="82"/>
        <v>400</v>
      </c>
      <c r="P2528">
        <f t="shared" si="81"/>
        <v>1500</v>
      </c>
    </row>
    <row r="2529" spans="1:16" ht="14.5" customHeight="1" x14ac:dyDescent="0.35">
      <c r="A2529" s="2" t="s">
        <v>2287</v>
      </c>
      <c r="B2529" s="2" t="s">
        <v>2287</v>
      </c>
      <c r="C2529" s="2" t="s">
        <v>1947</v>
      </c>
      <c r="D2529" s="2"/>
      <c r="E2529" s="2"/>
      <c r="F2529" s="3">
        <v>4903.8040000000001</v>
      </c>
      <c r="G2529" s="3">
        <v>100</v>
      </c>
      <c r="H2529" s="2" t="s">
        <v>3134</v>
      </c>
      <c r="I2529" s="2" t="s">
        <v>3148</v>
      </c>
      <c r="J2529" s="2" t="s">
        <v>3159</v>
      </c>
      <c r="K2529" s="2" t="s">
        <v>3164</v>
      </c>
      <c r="L2529" s="2">
        <v>2012</v>
      </c>
      <c r="M2529" s="2" t="s">
        <v>3059</v>
      </c>
      <c r="N2529" s="2" t="s">
        <v>3109</v>
      </c>
      <c r="O2529" s="19" t="str">
        <f t="shared" si="82"/>
        <v>400</v>
      </c>
      <c r="P2529">
        <f t="shared" si="81"/>
        <v>4903.8040000000001</v>
      </c>
    </row>
    <row r="2530" spans="1:16" ht="14.5" customHeight="1" x14ac:dyDescent="0.35">
      <c r="A2530" s="2" t="s">
        <v>2288</v>
      </c>
      <c r="B2530" s="2" t="s">
        <v>2288</v>
      </c>
      <c r="C2530" s="2" t="s">
        <v>2289</v>
      </c>
      <c r="D2530" s="2"/>
      <c r="E2530" s="2"/>
      <c r="F2530" s="3">
        <v>2500</v>
      </c>
      <c r="G2530" s="3">
        <v>100</v>
      </c>
      <c r="H2530" s="2" t="s">
        <v>3134</v>
      </c>
      <c r="I2530" s="2" t="s">
        <v>3148</v>
      </c>
      <c r="J2530" s="2" t="s">
        <v>3159</v>
      </c>
      <c r="K2530" s="2" t="s">
        <v>3164</v>
      </c>
      <c r="L2530" s="2">
        <v>2012</v>
      </c>
      <c r="M2530" s="2" t="s">
        <v>3059</v>
      </c>
      <c r="N2530" s="2" t="s">
        <v>3109</v>
      </c>
      <c r="O2530" s="19" t="str">
        <f t="shared" si="82"/>
        <v>400</v>
      </c>
      <c r="P2530">
        <f t="shared" si="81"/>
        <v>2500</v>
      </c>
    </row>
    <row r="2531" spans="1:16" ht="14.5" customHeight="1" x14ac:dyDescent="0.35">
      <c r="A2531" s="2" t="s">
        <v>2290</v>
      </c>
      <c r="B2531" s="2" t="s">
        <v>2290</v>
      </c>
      <c r="C2531" s="2" t="s">
        <v>2291</v>
      </c>
      <c r="D2531" s="2"/>
      <c r="E2531" s="2"/>
      <c r="F2531" s="3">
        <v>2000</v>
      </c>
      <c r="G2531" s="3">
        <v>100</v>
      </c>
      <c r="H2531" s="2" t="s">
        <v>3134</v>
      </c>
      <c r="I2531" s="2" t="s">
        <v>3148</v>
      </c>
      <c r="J2531" s="2" t="s">
        <v>3159</v>
      </c>
      <c r="K2531" s="2" t="s">
        <v>3164</v>
      </c>
      <c r="L2531" s="2">
        <v>2012</v>
      </c>
      <c r="M2531" s="2" t="s">
        <v>3059</v>
      </c>
      <c r="N2531" s="2" t="s">
        <v>3109</v>
      </c>
      <c r="O2531" s="19" t="str">
        <f t="shared" si="82"/>
        <v>400</v>
      </c>
      <c r="P2531">
        <f t="shared" si="81"/>
        <v>2000</v>
      </c>
    </row>
    <row r="2532" spans="1:16" ht="14.5" customHeight="1" x14ac:dyDescent="0.35">
      <c r="A2532" s="2" t="s">
        <v>1950</v>
      </c>
      <c r="B2532" s="2" t="s">
        <v>1950</v>
      </c>
      <c r="C2532" s="2" t="s">
        <v>1039</v>
      </c>
      <c r="D2532" s="2"/>
      <c r="E2532" s="2"/>
      <c r="F2532" s="3">
        <v>2860</v>
      </c>
      <c r="G2532" s="3">
        <v>100</v>
      </c>
      <c r="H2532" s="2" t="s">
        <v>3134</v>
      </c>
      <c r="I2532" s="2" t="s">
        <v>3148</v>
      </c>
      <c r="J2532" s="2" t="s">
        <v>3159</v>
      </c>
      <c r="K2532" s="2" t="s">
        <v>3164</v>
      </c>
      <c r="L2532" s="2">
        <v>2012</v>
      </c>
      <c r="M2532" s="2" t="s">
        <v>3059</v>
      </c>
      <c r="N2532" s="2" t="s">
        <v>3109</v>
      </c>
      <c r="O2532" s="19" t="str">
        <f t="shared" si="82"/>
        <v>400</v>
      </c>
      <c r="P2532">
        <f t="shared" si="81"/>
        <v>2860</v>
      </c>
    </row>
    <row r="2533" spans="1:16" ht="14.5" customHeight="1" x14ac:dyDescent="0.35">
      <c r="A2533" s="2" t="s">
        <v>1951</v>
      </c>
      <c r="B2533" s="2" t="s">
        <v>1951</v>
      </c>
      <c r="C2533" s="2" t="s">
        <v>1750</v>
      </c>
      <c r="D2533" s="2"/>
      <c r="E2533" s="2"/>
      <c r="F2533" s="3">
        <v>2060</v>
      </c>
      <c r="G2533" s="3">
        <v>100</v>
      </c>
      <c r="H2533" s="2" t="s">
        <v>3134</v>
      </c>
      <c r="I2533" s="2" t="s">
        <v>3148</v>
      </c>
      <c r="J2533" s="2" t="s">
        <v>3159</v>
      </c>
      <c r="K2533" s="2" t="s">
        <v>3164</v>
      </c>
      <c r="L2533" s="2">
        <v>2012</v>
      </c>
      <c r="M2533" s="2" t="s">
        <v>3059</v>
      </c>
      <c r="N2533" s="2" t="s">
        <v>3109</v>
      </c>
      <c r="O2533" s="19" t="str">
        <f t="shared" si="82"/>
        <v>400</v>
      </c>
      <c r="P2533">
        <f t="shared" si="81"/>
        <v>2060</v>
      </c>
    </row>
    <row r="2534" spans="1:16" ht="14.5" customHeight="1" x14ac:dyDescent="0.35">
      <c r="A2534" s="2" t="s">
        <v>2292</v>
      </c>
      <c r="B2534" s="2" t="s">
        <v>2292</v>
      </c>
      <c r="C2534" s="2" t="s">
        <v>2293</v>
      </c>
      <c r="D2534" s="2"/>
      <c r="E2534" s="2"/>
      <c r="F2534" s="3">
        <v>350</v>
      </c>
      <c r="G2534" s="3">
        <v>100</v>
      </c>
      <c r="H2534" s="2" t="s">
        <v>3134</v>
      </c>
      <c r="I2534" s="2" t="s">
        <v>3148</v>
      </c>
      <c r="J2534" s="2" t="s">
        <v>3159</v>
      </c>
      <c r="K2534" s="2" t="s">
        <v>3164</v>
      </c>
      <c r="L2534" s="2">
        <v>2012</v>
      </c>
      <c r="M2534" s="2" t="s">
        <v>3059</v>
      </c>
      <c r="N2534" s="2" t="s">
        <v>3109</v>
      </c>
      <c r="O2534" s="19" t="str">
        <f t="shared" si="82"/>
        <v>400</v>
      </c>
      <c r="P2534">
        <f t="shared" si="81"/>
        <v>350</v>
      </c>
    </row>
    <row r="2535" spans="1:16" ht="14.5" customHeight="1" x14ac:dyDescent="0.35">
      <c r="A2535" s="2" t="s">
        <v>1751</v>
      </c>
      <c r="B2535" s="2" t="s">
        <v>1751</v>
      </c>
      <c r="C2535" s="2" t="s">
        <v>1043</v>
      </c>
      <c r="D2535" s="2"/>
      <c r="E2535" s="2"/>
      <c r="F2535" s="3">
        <v>11537.73365</v>
      </c>
      <c r="G2535" s="3">
        <v>100</v>
      </c>
      <c r="H2535" s="2" t="s">
        <v>3134</v>
      </c>
      <c r="I2535" s="2" t="s">
        <v>3148</v>
      </c>
      <c r="J2535" s="2" t="s">
        <v>3159</v>
      </c>
      <c r="K2535" s="2" t="s">
        <v>3164</v>
      </c>
      <c r="L2535" s="2">
        <v>2012</v>
      </c>
      <c r="M2535" s="2" t="s">
        <v>3049</v>
      </c>
      <c r="N2535" s="2" t="s">
        <v>3100</v>
      </c>
      <c r="O2535" s="19" t="str">
        <f t="shared" si="82"/>
        <v>200</v>
      </c>
      <c r="P2535">
        <f t="shared" si="81"/>
        <v>11537.73365</v>
      </c>
    </row>
    <row r="2536" spans="1:16" ht="14.5" customHeight="1" x14ac:dyDescent="0.35">
      <c r="A2536" s="2" t="s">
        <v>1752</v>
      </c>
      <c r="B2536" s="2" t="s">
        <v>1752</v>
      </c>
      <c r="C2536" s="2" t="s">
        <v>1047</v>
      </c>
      <c r="D2536" s="2"/>
      <c r="E2536" s="2"/>
      <c r="F2536" s="3">
        <v>26170.319100000001</v>
      </c>
      <c r="G2536" s="3">
        <v>100</v>
      </c>
      <c r="H2536" s="2" t="s">
        <v>3134</v>
      </c>
      <c r="I2536" s="2" t="s">
        <v>3148</v>
      </c>
      <c r="J2536" s="2" t="s">
        <v>3159</v>
      </c>
      <c r="K2536" s="2" t="s">
        <v>3164</v>
      </c>
      <c r="L2536" s="2">
        <v>2012</v>
      </c>
      <c r="M2536" s="2" t="s">
        <v>3059</v>
      </c>
      <c r="N2536" s="2" t="s">
        <v>3109</v>
      </c>
      <c r="O2536" s="19" t="str">
        <f t="shared" si="82"/>
        <v>400</v>
      </c>
      <c r="P2536">
        <f t="shared" si="81"/>
        <v>26170.319100000001</v>
      </c>
    </row>
    <row r="2537" spans="1:16" ht="14.5" customHeight="1" x14ac:dyDescent="0.35">
      <c r="A2537" s="2" t="s">
        <v>2294</v>
      </c>
      <c r="B2537" s="2" t="s">
        <v>2294</v>
      </c>
      <c r="C2537" s="2" t="s">
        <v>2295</v>
      </c>
      <c r="D2537" s="2"/>
      <c r="E2537" s="2"/>
      <c r="F2537" s="3">
        <v>1124.3589999999999</v>
      </c>
      <c r="G2537" s="3">
        <v>100</v>
      </c>
      <c r="H2537" s="2" t="s">
        <v>3134</v>
      </c>
      <c r="I2537" s="2" t="s">
        <v>3148</v>
      </c>
      <c r="J2537" s="2" t="s">
        <v>3159</v>
      </c>
      <c r="K2537" s="2" t="s">
        <v>3164</v>
      </c>
      <c r="L2537" s="2">
        <v>2012</v>
      </c>
      <c r="M2537" s="2" t="s">
        <v>3059</v>
      </c>
      <c r="N2537" s="2" t="s">
        <v>3109</v>
      </c>
      <c r="O2537" s="19" t="str">
        <f t="shared" si="82"/>
        <v>400</v>
      </c>
      <c r="P2537">
        <f t="shared" si="81"/>
        <v>1124.3589999999999</v>
      </c>
    </row>
    <row r="2538" spans="1:16" ht="14.5" customHeight="1" x14ac:dyDescent="0.35">
      <c r="A2538" s="2" t="s">
        <v>2296</v>
      </c>
      <c r="B2538" s="2" t="s">
        <v>2296</v>
      </c>
      <c r="C2538" s="2" t="s">
        <v>2297</v>
      </c>
      <c r="D2538" s="2"/>
      <c r="E2538" s="2"/>
      <c r="F2538" s="3">
        <v>1694.5650000000001</v>
      </c>
      <c r="G2538" s="3">
        <v>100</v>
      </c>
      <c r="H2538" s="2" t="s">
        <v>3134</v>
      </c>
      <c r="I2538" s="2" t="s">
        <v>3148</v>
      </c>
      <c r="J2538" s="2" t="s">
        <v>3159</v>
      </c>
      <c r="K2538" s="2" t="s">
        <v>3164</v>
      </c>
      <c r="L2538" s="2">
        <v>2012</v>
      </c>
      <c r="M2538" s="2" t="s">
        <v>3059</v>
      </c>
      <c r="N2538" s="2" t="s">
        <v>3109</v>
      </c>
      <c r="O2538" s="19" t="str">
        <f t="shared" si="82"/>
        <v>400</v>
      </c>
      <c r="P2538">
        <f t="shared" si="81"/>
        <v>1694.5650000000001</v>
      </c>
    </row>
    <row r="2539" spans="1:16" ht="14.5" customHeight="1" x14ac:dyDescent="0.35">
      <c r="A2539" s="2" t="s">
        <v>1953</v>
      </c>
      <c r="B2539" s="2" t="s">
        <v>1953</v>
      </c>
      <c r="C2539" s="2" t="s">
        <v>1056</v>
      </c>
      <c r="D2539" s="2"/>
      <c r="E2539" s="2"/>
      <c r="F2539" s="3">
        <v>3097.5031200000003</v>
      </c>
      <c r="G2539" s="3">
        <v>100</v>
      </c>
      <c r="H2539" s="2" t="s">
        <v>3134</v>
      </c>
      <c r="I2539" s="2" t="s">
        <v>3148</v>
      </c>
      <c r="J2539" s="2" t="s">
        <v>3159</v>
      </c>
      <c r="K2539" s="2" t="s">
        <v>3164</v>
      </c>
      <c r="L2539" s="2">
        <v>2012</v>
      </c>
      <c r="M2539" s="2" t="s">
        <v>3059</v>
      </c>
      <c r="N2539" s="2" t="s">
        <v>3109</v>
      </c>
      <c r="O2539" s="19" t="str">
        <f t="shared" si="82"/>
        <v>400</v>
      </c>
      <c r="P2539">
        <f t="shared" si="81"/>
        <v>3097.5031200000003</v>
      </c>
    </row>
    <row r="2540" spans="1:16" ht="14.5" customHeight="1" x14ac:dyDescent="0.35">
      <c r="A2540" s="2" t="s">
        <v>1954</v>
      </c>
      <c r="B2540" s="2" t="s">
        <v>1954</v>
      </c>
      <c r="C2540" s="2" t="s">
        <v>1057</v>
      </c>
      <c r="D2540" s="2"/>
      <c r="E2540" s="2"/>
      <c r="F2540" s="3">
        <v>2576.5175399999998</v>
      </c>
      <c r="G2540" s="3">
        <v>100</v>
      </c>
      <c r="H2540" s="2" t="s">
        <v>3134</v>
      </c>
      <c r="I2540" s="2" t="s">
        <v>3148</v>
      </c>
      <c r="J2540" s="2" t="s">
        <v>3159</v>
      </c>
      <c r="K2540" s="2" t="s">
        <v>3164</v>
      </c>
      <c r="L2540" s="2">
        <v>2012</v>
      </c>
      <c r="M2540" s="2" t="s">
        <v>3059</v>
      </c>
      <c r="N2540" s="2" t="s">
        <v>3109</v>
      </c>
      <c r="O2540" s="19" t="str">
        <f t="shared" si="82"/>
        <v>400</v>
      </c>
      <c r="P2540">
        <f t="shared" si="81"/>
        <v>2576.5175399999998</v>
      </c>
    </row>
    <row r="2541" spans="1:16" ht="14.5" customHeight="1" x14ac:dyDescent="0.35">
      <c r="A2541" s="2" t="s">
        <v>1957</v>
      </c>
      <c r="B2541" s="2" t="s">
        <v>1957</v>
      </c>
      <c r="C2541" s="2" t="s">
        <v>1763</v>
      </c>
      <c r="D2541" s="2"/>
      <c r="E2541" s="2"/>
      <c r="F2541" s="3">
        <v>58766.702109999998</v>
      </c>
      <c r="G2541" s="3">
        <v>100</v>
      </c>
      <c r="H2541" s="2" t="s">
        <v>3134</v>
      </c>
      <c r="I2541" s="2" t="s">
        <v>3148</v>
      </c>
      <c r="J2541" s="2" t="s">
        <v>3159</v>
      </c>
      <c r="K2541" s="2" t="s">
        <v>3164</v>
      </c>
      <c r="L2541" s="2">
        <v>2012</v>
      </c>
      <c r="M2541" s="2" t="s">
        <v>3059</v>
      </c>
      <c r="N2541" s="2" t="s">
        <v>3109</v>
      </c>
      <c r="O2541" s="19" t="str">
        <f t="shared" si="82"/>
        <v>400</v>
      </c>
      <c r="P2541">
        <f t="shared" si="81"/>
        <v>58766.702109999998</v>
      </c>
    </row>
    <row r="2542" spans="1:16" ht="14.5" customHeight="1" x14ac:dyDescent="0.35">
      <c r="A2542" s="2" t="s">
        <v>1958</v>
      </c>
      <c r="B2542" s="2" t="s">
        <v>1958</v>
      </c>
      <c r="C2542" s="2" t="s">
        <v>1959</v>
      </c>
      <c r="D2542" s="2"/>
      <c r="E2542" s="2"/>
      <c r="F2542" s="3">
        <v>4134.0529299999998</v>
      </c>
      <c r="G2542" s="3">
        <v>100</v>
      </c>
      <c r="H2542" s="2" t="s">
        <v>3134</v>
      </c>
      <c r="I2542" s="2" t="s">
        <v>3148</v>
      </c>
      <c r="J2542" s="2" t="s">
        <v>3159</v>
      </c>
      <c r="K2542" s="2" t="s">
        <v>3164</v>
      </c>
      <c r="L2542" s="2">
        <v>2012</v>
      </c>
      <c r="M2542" s="2" t="s">
        <v>3059</v>
      </c>
      <c r="N2542" s="2" t="s">
        <v>3109</v>
      </c>
      <c r="O2542" s="19" t="str">
        <f t="shared" si="82"/>
        <v>400</v>
      </c>
      <c r="P2542">
        <f t="shared" si="81"/>
        <v>4134.0529299999998</v>
      </c>
    </row>
    <row r="2543" spans="1:16" ht="14.5" customHeight="1" x14ac:dyDescent="0.35">
      <c r="A2543" s="2" t="s">
        <v>1764</v>
      </c>
      <c r="B2543" s="2" t="s">
        <v>1764</v>
      </c>
      <c r="C2543" s="2" t="s">
        <v>1060</v>
      </c>
      <c r="D2543" s="2"/>
      <c r="E2543" s="2"/>
      <c r="F2543" s="3">
        <v>5394.4789600000004</v>
      </c>
      <c r="G2543" s="3">
        <v>100</v>
      </c>
      <c r="H2543" s="2" t="s">
        <v>3134</v>
      </c>
      <c r="I2543" s="2" t="s">
        <v>3148</v>
      </c>
      <c r="J2543" s="2" t="s">
        <v>3159</v>
      </c>
      <c r="K2543" s="2" t="s">
        <v>3164</v>
      </c>
      <c r="L2543" s="2">
        <v>2012</v>
      </c>
      <c r="M2543" s="2" t="s">
        <v>3059</v>
      </c>
      <c r="N2543" s="2" t="s">
        <v>3109</v>
      </c>
      <c r="O2543" s="19" t="str">
        <f t="shared" si="82"/>
        <v>400</v>
      </c>
      <c r="P2543">
        <f t="shared" si="81"/>
        <v>5394.4789600000004</v>
      </c>
    </row>
    <row r="2544" spans="1:16" ht="14.5" customHeight="1" x14ac:dyDescent="0.35">
      <c r="A2544" s="2" t="s">
        <v>1766</v>
      </c>
      <c r="B2544" s="2" t="s">
        <v>1766</v>
      </c>
      <c r="C2544" s="2" t="s">
        <v>1063</v>
      </c>
      <c r="D2544" s="2"/>
      <c r="E2544" s="2"/>
      <c r="F2544" s="3">
        <v>13984.793740000001</v>
      </c>
      <c r="G2544" s="3">
        <v>100</v>
      </c>
      <c r="H2544" s="2" t="s">
        <v>3134</v>
      </c>
      <c r="I2544" s="2" t="s">
        <v>3148</v>
      </c>
      <c r="J2544" s="2" t="s">
        <v>3159</v>
      </c>
      <c r="K2544" s="2" t="s">
        <v>3164</v>
      </c>
      <c r="L2544" s="2">
        <v>2012</v>
      </c>
      <c r="M2544" s="2" t="s">
        <v>3059</v>
      </c>
      <c r="N2544" s="2" t="s">
        <v>3109</v>
      </c>
      <c r="O2544" s="19" t="str">
        <f t="shared" si="82"/>
        <v>400</v>
      </c>
      <c r="P2544">
        <f t="shared" si="81"/>
        <v>13984.793740000001</v>
      </c>
    </row>
    <row r="2545" spans="1:16" ht="14.5" customHeight="1" x14ac:dyDescent="0.35">
      <c r="A2545" s="2" t="s">
        <v>1767</v>
      </c>
      <c r="B2545" s="2" t="s">
        <v>1767</v>
      </c>
      <c r="C2545" s="2" t="s">
        <v>1068</v>
      </c>
      <c r="D2545" s="2"/>
      <c r="E2545" s="2"/>
      <c r="F2545" s="3">
        <v>42484.394460000003</v>
      </c>
      <c r="G2545" s="3">
        <v>100</v>
      </c>
      <c r="H2545" s="2" t="s">
        <v>3134</v>
      </c>
      <c r="I2545" s="2" t="s">
        <v>3148</v>
      </c>
      <c r="J2545" s="2" t="s">
        <v>3159</v>
      </c>
      <c r="K2545" s="2" t="s">
        <v>3164</v>
      </c>
      <c r="L2545" s="2">
        <v>2012</v>
      </c>
      <c r="M2545" s="2" t="s">
        <v>3059</v>
      </c>
      <c r="N2545" s="2" t="s">
        <v>3109</v>
      </c>
      <c r="O2545" s="19" t="str">
        <f t="shared" si="82"/>
        <v>400</v>
      </c>
      <c r="P2545">
        <f t="shared" si="81"/>
        <v>42484.394460000003</v>
      </c>
    </row>
    <row r="2546" spans="1:16" ht="14.5" customHeight="1" x14ac:dyDescent="0.35">
      <c r="A2546" s="2" t="s">
        <v>1768</v>
      </c>
      <c r="B2546" s="2" t="s">
        <v>1768</v>
      </c>
      <c r="C2546" s="2" t="s">
        <v>1074</v>
      </c>
      <c r="D2546" s="2"/>
      <c r="E2546" s="2"/>
      <c r="F2546" s="3">
        <v>15476.7</v>
      </c>
      <c r="G2546" s="3">
        <v>100</v>
      </c>
      <c r="H2546" s="2" t="s">
        <v>3134</v>
      </c>
      <c r="I2546" s="2" t="s">
        <v>3148</v>
      </c>
      <c r="J2546" s="2" t="s">
        <v>3159</v>
      </c>
      <c r="K2546" s="2" t="s">
        <v>3164</v>
      </c>
      <c r="L2546" s="2">
        <v>2012</v>
      </c>
      <c r="M2546" s="2" t="s">
        <v>3059</v>
      </c>
      <c r="N2546" s="2" t="s">
        <v>3109</v>
      </c>
      <c r="O2546" s="19" t="str">
        <f t="shared" si="82"/>
        <v>400</v>
      </c>
      <c r="P2546">
        <f t="shared" si="81"/>
        <v>15476.7</v>
      </c>
    </row>
    <row r="2547" spans="1:16" ht="14.5" customHeight="1" x14ac:dyDescent="0.35">
      <c r="A2547" s="2" t="s">
        <v>2298</v>
      </c>
      <c r="B2547" s="2" t="s">
        <v>2298</v>
      </c>
      <c r="C2547" s="2" t="s">
        <v>2299</v>
      </c>
      <c r="D2547" s="2"/>
      <c r="E2547" s="2"/>
      <c r="F2547" s="3">
        <v>565</v>
      </c>
      <c r="G2547" s="3">
        <v>100</v>
      </c>
      <c r="H2547" s="2" t="s">
        <v>3134</v>
      </c>
      <c r="I2547" s="2" t="s">
        <v>3148</v>
      </c>
      <c r="J2547" s="2" t="s">
        <v>3159</v>
      </c>
      <c r="K2547" s="2" t="s">
        <v>3164</v>
      </c>
      <c r="L2547" s="2">
        <v>2012</v>
      </c>
      <c r="M2547" s="2" t="s">
        <v>3059</v>
      </c>
      <c r="N2547" s="2" t="s">
        <v>3109</v>
      </c>
      <c r="O2547" s="19" t="str">
        <f t="shared" si="82"/>
        <v>400</v>
      </c>
      <c r="P2547">
        <f t="shared" si="81"/>
        <v>565</v>
      </c>
    </row>
    <row r="2548" spans="1:16" ht="14.5" customHeight="1" x14ac:dyDescent="0.35">
      <c r="A2548" s="2" t="s">
        <v>2300</v>
      </c>
      <c r="B2548" s="2" t="s">
        <v>2300</v>
      </c>
      <c r="C2548" s="2" t="s">
        <v>2301</v>
      </c>
      <c r="D2548" s="2"/>
      <c r="E2548" s="2"/>
      <c r="F2548" s="3">
        <v>6262.0345800000005</v>
      </c>
      <c r="G2548" s="3">
        <v>100</v>
      </c>
      <c r="H2548" s="2" t="s">
        <v>3134</v>
      </c>
      <c r="I2548" s="2" t="s">
        <v>3148</v>
      </c>
      <c r="J2548" s="2" t="s">
        <v>3159</v>
      </c>
      <c r="K2548" s="2" t="s">
        <v>3164</v>
      </c>
      <c r="L2548" s="2">
        <v>2012</v>
      </c>
      <c r="M2548" s="2" t="s">
        <v>3059</v>
      </c>
      <c r="N2548" s="2" t="s">
        <v>3109</v>
      </c>
      <c r="O2548" s="19" t="str">
        <f t="shared" si="82"/>
        <v>400</v>
      </c>
      <c r="P2548">
        <f t="shared" si="81"/>
        <v>6262.0345800000014</v>
      </c>
    </row>
    <row r="2549" spans="1:16" ht="14.5" customHeight="1" x14ac:dyDescent="0.35">
      <c r="A2549" s="2" t="s">
        <v>2302</v>
      </c>
      <c r="B2549" s="2" t="s">
        <v>2302</v>
      </c>
      <c r="C2549" s="2" t="s">
        <v>2303</v>
      </c>
      <c r="D2549" s="2"/>
      <c r="E2549" s="2"/>
      <c r="F2549" s="3">
        <v>29006.75546</v>
      </c>
      <c r="G2549" s="3">
        <v>100</v>
      </c>
      <c r="H2549" s="2" t="s">
        <v>3134</v>
      </c>
      <c r="I2549" s="2" t="s">
        <v>3148</v>
      </c>
      <c r="J2549" s="2" t="s">
        <v>3159</v>
      </c>
      <c r="K2549" s="2" t="s">
        <v>3164</v>
      </c>
      <c r="L2549" s="2">
        <v>2012</v>
      </c>
      <c r="M2549" s="2" t="s">
        <v>3059</v>
      </c>
      <c r="N2549" s="2" t="s">
        <v>3109</v>
      </c>
      <c r="O2549" s="19" t="str">
        <f t="shared" si="82"/>
        <v>400</v>
      </c>
      <c r="P2549">
        <f t="shared" si="81"/>
        <v>29006.75546</v>
      </c>
    </row>
    <row r="2550" spans="1:16" ht="14.5" customHeight="1" x14ac:dyDescent="0.35">
      <c r="A2550" s="2" t="s">
        <v>1401</v>
      </c>
      <c r="B2550" s="2" t="s">
        <v>1402</v>
      </c>
      <c r="C2550" s="2" t="s">
        <v>1770</v>
      </c>
      <c r="D2550" s="2"/>
      <c r="E2550" s="2"/>
      <c r="F2550" s="3">
        <v>826</v>
      </c>
      <c r="G2550" s="3">
        <v>100</v>
      </c>
      <c r="H2550" s="2" t="s">
        <v>3134</v>
      </c>
      <c r="I2550" s="2" t="s">
        <v>3148</v>
      </c>
      <c r="J2550" s="2" t="s">
        <v>3157</v>
      </c>
      <c r="K2550" s="2" t="s">
        <v>3165</v>
      </c>
      <c r="L2550" s="2">
        <v>2013</v>
      </c>
      <c r="M2550" s="2" t="s">
        <v>3059</v>
      </c>
      <c r="N2550" s="2" t="s">
        <v>3109</v>
      </c>
      <c r="O2550" s="19" t="str">
        <f t="shared" si="82"/>
        <v>400</v>
      </c>
      <c r="P2550">
        <f t="shared" si="81"/>
        <v>826</v>
      </c>
    </row>
    <row r="2551" spans="1:16" ht="14.5" customHeight="1" x14ac:dyDescent="0.35">
      <c r="A2551" s="2" t="s">
        <v>1404</v>
      </c>
      <c r="B2551" s="2" t="s">
        <v>1405</v>
      </c>
      <c r="C2551" s="2" t="s">
        <v>1771</v>
      </c>
      <c r="D2551" s="2"/>
      <c r="E2551" s="2"/>
      <c r="F2551" s="3">
        <v>3405</v>
      </c>
      <c r="G2551" s="3">
        <v>100</v>
      </c>
      <c r="H2551" s="2" t="s">
        <v>3134</v>
      </c>
      <c r="I2551" s="2" t="s">
        <v>3148</v>
      </c>
      <c r="J2551" s="2" t="s">
        <v>3157</v>
      </c>
      <c r="K2551" s="2" t="s">
        <v>3165</v>
      </c>
      <c r="L2551" s="2">
        <v>2013</v>
      </c>
      <c r="M2551" s="2" t="s">
        <v>3070</v>
      </c>
      <c r="N2551" s="2" t="s">
        <v>3119</v>
      </c>
      <c r="O2551" s="19" t="str">
        <f t="shared" si="82"/>
        <v>600</v>
      </c>
      <c r="P2551">
        <f t="shared" si="81"/>
        <v>3405</v>
      </c>
    </row>
    <row r="2552" spans="1:16" ht="14.5" customHeight="1" x14ac:dyDescent="0.35">
      <c r="A2552" s="2" t="s">
        <v>1407</v>
      </c>
      <c r="B2552" s="2" t="s">
        <v>1407</v>
      </c>
      <c r="C2552" s="2" t="s">
        <v>1773</v>
      </c>
      <c r="D2552" s="2"/>
      <c r="E2552" s="2"/>
      <c r="F2552" s="3">
        <v>350</v>
      </c>
      <c r="G2552" s="3">
        <v>100</v>
      </c>
      <c r="H2552" s="2" t="s">
        <v>3134</v>
      </c>
      <c r="I2552" s="2" t="s">
        <v>3148</v>
      </c>
      <c r="J2552" s="2" t="s">
        <v>3157</v>
      </c>
      <c r="K2552" s="2" t="s">
        <v>3165</v>
      </c>
      <c r="L2552" s="2">
        <v>2013</v>
      </c>
      <c r="M2552" s="2" t="s">
        <v>3059</v>
      </c>
      <c r="N2552" s="2" t="s">
        <v>3109</v>
      </c>
      <c r="O2552" s="19" t="str">
        <f t="shared" si="82"/>
        <v>400</v>
      </c>
      <c r="P2552">
        <f t="shared" si="81"/>
        <v>350</v>
      </c>
    </row>
    <row r="2553" spans="1:16" ht="14.5" customHeight="1" x14ac:dyDescent="0.35">
      <c r="A2553" s="2" t="s">
        <v>1409</v>
      </c>
      <c r="B2553" s="2" t="s">
        <v>1410</v>
      </c>
      <c r="C2553" s="2" t="s">
        <v>1774</v>
      </c>
      <c r="D2553" s="2"/>
      <c r="E2553" s="2"/>
      <c r="F2553" s="3">
        <v>10</v>
      </c>
      <c r="G2553" s="3">
        <v>100</v>
      </c>
      <c r="H2553" s="2" t="s">
        <v>3134</v>
      </c>
      <c r="I2553" s="2" t="s">
        <v>3148</v>
      </c>
      <c r="J2553" s="2" t="s">
        <v>3157</v>
      </c>
      <c r="K2553" s="2" t="s">
        <v>3165</v>
      </c>
      <c r="L2553" s="2">
        <v>2013</v>
      </c>
      <c r="M2553" s="2" t="s">
        <v>3059</v>
      </c>
      <c r="N2553" s="2" t="s">
        <v>3109</v>
      </c>
      <c r="O2553" s="19" t="str">
        <f t="shared" si="82"/>
        <v>400</v>
      </c>
      <c r="P2553">
        <f t="shared" si="81"/>
        <v>10</v>
      </c>
    </row>
    <row r="2554" spans="1:16" ht="14.5" customHeight="1" x14ac:dyDescent="0.35">
      <c r="A2554" s="2" t="s">
        <v>1412</v>
      </c>
      <c r="B2554" s="2" t="s">
        <v>1413</v>
      </c>
      <c r="C2554" s="2" t="s">
        <v>1775</v>
      </c>
      <c r="D2554" s="2"/>
      <c r="E2554" s="2"/>
      <c r="F2554" s="3">
        <v>6171</v>
      </c>
      <c r="G2554" s="3">
        <v>100</v>
      </c>
      <c r="H2554" s="2" t="s">
        <v>3134</v>
      </c>
      <c r="I2554" s="2" t="s">
        <v>3148</v>
      </c>
      <c r="J2554" s="2" t="s">
        <v>3157</v>
      </c>
      <c r="K2554" s="2" t="s">
        <v>3165</v>
      </c>
      <c r="L2554" s="2">
        <v>2013</v>
      </c>
      <c r="M2554" s="2" t="s">
        <v>3059</v>
      </c>
      <c r="N2554" s="2" t="s">
        <v>3109</v>
      </c>
      <c r="O2554" s="19" t="str">
        <f t="shared" si="82"/>
        <v>400</v>
      </c>
      <c r="P2554">
        <f t="shared" si="81"/>
        <v>6171</v>
      </c>
    </row>
    <row r="2555" spans="1:16" ht="14.5" customHeight="1" x14ac:dyDescent="0.35">
      <c r="A2555" s="2" t="s">
        <v>1777</v>
      </c>
      <c r="B2555" s="2" t="s">
        <v>1971</v>
      </c>
      <c r="C2555" s="2" t="s">
        <v>1778</v>
      </c>
      <c r="D2555" s="2"/>
      <c r="E2555" s="2"/>
      <c r="F2555" s="3">
        <v>352</v>
      </c>
      <c r="G2555" s="3">
        <v>100</v>
      </c>
      <c r="H2555" s="2" t="s">
        <v>3134</v>
      </c>
      <c r="I2555" s="2" t="s">
        <v>3148</v>
      </c>
      <c r="J2555" s="2" t="s">
        <v>3157</v>
      </c>
      <c r="K2555" s="2" t="s">
        <v>3165</v>
      </c>
      <c r="L2555" s="2">
        <v>2013</v>
      </c>
      <c r="M2555" s="2" t="s">
        <v>3059</v>
      </c>
      <c r="N2555" s="2" t="s">
        <v>3109</v>
      </c>
      <c r="O2555" s="19" t="str">
        <f t="shared" si="82"/>
        <v>400</v>
      </c>
      <c r="P2555">
        <f t="shared" si="81"/>
        <v>352</v>
      </c>
    </row>
    <row r="2556" spans="1:16" ht="14.5" customHeight="1" x14ac:dyDescent="0.35">
      <c r="A2556" s="2" t="s">
        <v>1415</v>
      </c>
      <c r="B2556" s="2" t="s">
        <v>1416</v>
      </c>
      <c r="C2556" s="2" t="s">
        <v>1780</v>
      </c>
      <c r="D2556" s="2"/>
      <c r="E2556" s="2"/>
      <c r="F2556" s="3">
        <v>266</v>
      </c>
      <c r="G2556" s="3">
        <v>100</v>
      </c>
      <c r="H2556" s="2" t="s">
        <v>3134</v>
      </c>
      <c r="I2556" s="2" t="s">
        <v>3148</v>
      </c>
      <c r="J2556" s="2" t="s">
        <v>3157</v>
      </c>
      <c r="K2556" s="2" t="s">
        <v>3165</v>
      </c>
      <c r="L2556" s="2">
        <v>2013</v>
      </c>
      <c r="M2556" s="2" t="s">
        <v>3059</v>
      </c>
      <c r="N2556" s="2" t="s">
        <v>3109</v>
      </c>
      <c r="O2556" s="19" t="str">
        <f t="shared" si="82"/>
        <v>400</v>
      </c>
      <c r="P2556">
        <f t="shared" si="81"/>
        <v>266</v>
      </c>
    </row>
    <row r="2557" spans="1:16" ht="14.5" customHeight="1" x14ac:dyDescent="0.35">
      <c r="A2557" s="2" t="s">
        <v>1781</v>
      </c>
      <c r="B2557" s="2" t="s">
        <v>1782</v>
      </c>
      <c r="C2557" s="2" t="s">
        <v>1783</v>
      </c>
      <c r="D2557" s="2"/>
      <c r="E2557" s="2"/>
      <c r="F2557" s="3">
        <v>280</v>
      </c>
      <c r="G2557" s="3">
        <v>100</v>
      </c>
      <c r="H2557" s="2" t="s">
        <v>3134</v>
      </c>
      <c r="I2557" s="2" t="s">
        <v>3148</v>
      </c>
      <c r="J2557" s="2" t="s">
        <v>3157</v>
      </c>
      <c r="K2557" s="2" t="s">
        <v>3165</v>
      </c>
      <c r="L2557" s="2">
        <v>2013</v>
      </c>
      <c r="M2557" s="2" t="s">
        <v>3059</v>
      </c>
      <c r="N2557" s="2" t="s">
        <v>3109</v>
      </c>
      <c r="O2557" s="19" t="str">
        <f t="shared" si="82"/>
        <v>400</v>
      </c>
      <c r="P2557">
        <f t="shared" si="81"/>
        <v>280</v>
      </c>
    </row>
    <row r="2558" spans="1:16" ht="14.5" customHeight="1" x14ac:dyDescent="0.35">
      <c r="A2558" s="2" t="s">
        <v>1972</v>
      </c>
      <c r="B2558" s="2" t="s">
        <v>1785</v>
      </c>
      <c r="C2558" s="2" t="s">
        <v>1786</v>
      </c>
      <c r="D2558" s="2"/>
      <c r="E2558" s="2"/>
      <c r="F2558" s="3">
        <v>26</v>
      </c>
      <c r="G2558" s="3">
        <v>100</v>
      </c>
      <c r="H2558" s="2" t="s">
        <v>3134</v>
      </c>
      <c r="I2558" s="2" t="s">
        <v>3148</v>
      </c>
      <c r="J2558" s="2" t="s">
        <v>3157</v>
      </c>
      <c r="K2558" s="2" t="s">
        <v>3165</v>
      </c>
      <c r="L2558" s="2">
        <v>2013</v>
      </c>
      <c r="M2558" s="2" t="s">
        <v>3059</v>
      </c>
      <c r="N2558" s="2" t="s">
        <v>3109</v>
      </c>
      <c r="O2558" s="19" t="str">
        <f t="shared" si="82"/>
        <v>400</v>
      </c>
      <c r="P2558">
        <f t="shared" ref="P2558:P2619" si="83">F2558*G2558/100</f>
        <v>26</v>
      </c>
    </row>
    <row r="2559" spans="1:16" ht="14.5" customHeight="1" x14ac:dyDescent="0.35">
      <c r="A2559" s="2" t="s">
        <v>1366</v>
      </c>
      <c r="B2559" s="2" t="s">
        <v>1367</v>
      </c>
      <c r="C2559" s="2" t="s">
        <v>1787</v>
      </c>
      <c r="D2559" s="2"/>
      <c r="E2559" s="2"/>
      <c r="F2559" s="3">
        <v>2793</v>
      </c>
      <c r="G2559" s="3">
        <v>100</v>
      </c>
      <c r="H2559" s="2" t="s">
        <v>3134</v>
      </c>
      <c r="I2559" s="2" t="s">
        <v>3148</v>
      </c>
      <c r="J2559" s="2" t="s">
        <v>3157</v>
      </c>
      <c r="K2559" s="2" t="s">
        <v>3165</v>
      </c>
      <c r="L2559" s="2">
        <v>2013</v>
      </c>
      <c r="M2559" s="2" t="s">
        <v>3059</v>
      </c>
      <c r="N2559" s="2" t="s">
        <v>3109</v>
      </c>
      <c r="O2559" s="19" t="str">
        <f t="shared" si="82"/>
        <v>400</v>
      </c>
      <c r="P2559">
        <f t="shared" si="83"/>
        <v>2793</v>
      </c>
    </row>
    <row r="2560" spans="1:16" ht="14.5" customHeight="1" x14ac:dyDescent="0.35">
      <c r="A2560" s="2" t="s">
        <v>1973</v>
      </c>
      <c r="B2560" s="2" t="s">
        <v>1974</v>
      </c>
      <c r="C2560" s="2" t="s">
        <v>1975</v>
      </c>
      <c r="D2560" s="2"/>
      <c r="E2560" s="2"/>
      <c r="F2560" s="3">
        <v>740</v>
      </c>
      <c r="G2560" s="3">
        <v>100</v>
      </c>
      <c r="H2560" s="2" t="s">
        <v>3141</v>
      </c>
      <c r="I2560" s="2" t="s">
        <v>3155</v>
      </c>
      <c r="J2560" s="2" t="s">
        <v>3157</v>
      </c>
      <c r="K2560" s="2" t="s">
        <v>3165</v>
      </c>
      <c r="L2560" s="2">
        <v>2013</v>
      </c>
      <c r="M2560" s="2" t="s">
        <v>3059</v>
      </c>
      <c r="N2560" s="2" t="s">
        <v>3109</v>
      </c>
      <c r="O2560" s="19" t="str">
        <f t="shared" si="82"/>
        <v>400</v>
      </c>
      <c r="P2560">
        <f t="shared" si="83"/>
        <v>740</v>
      </c>
    </row>
    <row r="2561" spans="1:16" ht="14.5" customHeight="1" x14ac:dyDescent="0.35">
      <c r="A2561" s="2" t="s">
        <v>1976</v>
      </c>
      <c r="B2561" s="2" t="s">
        <v>1789</v>
      </c>
      <c r="C2561" s="2" t="s">
        <v>1790</v>
      </c>
      <c r="D2561" s="2"/>
      <c r="E2561" s="2"/>
      <c r="F2561" s="3">
        <v>25</v>
      </c>
      <c r="G2561" s="3">
        <v>100</v>
      </c>
      <c r="H2561" s="2" t="s">
        <v>3141</v>
      </c>
      <c r="I2561" s="2" t="s">
        <v>3155</v>
      </c>
      <c r="J2561" s="2" t="s">
        <v>3157</v>
      </c>
      <c r="K2561" s="2" t="s">
        <v>3165</v>
      </c>
      <c r="L2561" s="2">
        <v>2013</v>
      </c>
      <c r="M2561" s="2" t="s">
        <v>3059</v>
      </c>
      <c r="N2561" s="2" t="s">
        <v>3109</v>
      </c>
      <c r="O2561" s="19" t="str">
        <f t="shared" si="82"/>
        <v>400</v>
      </c>
      <c r="P2561">
        <f t="shared" si="83"/>
        <v>25</v>
      </c>
    </row>
    <row r="2562" spans="1:16" ht="14.5" customHeight="1" x14ac:dyDescent="0.35">
      <c r="A2562" s="2" t="s">
        <v>1791</v>
      </c>
      <c r="B2562" s="2" t="s">
        <v>1792</v>
      </c>
      <c r="C2562" s="2" t="s">
        <v>1793</v>
      </c>
      <c r="D2562" s="2"/>
      <c r="E2562" s="2"/>
      <c r="F2562" s="3">
        <v>739</v>
      </c>
      <c r="G2562" s="3">
        <v>100</v>
      </c>
      <c r="H2562" s="2" t="s">
        <v>3141</v>
      </c>
      <c r="I2562" s="2" t="s">
        <v>3155</v>
      </c>
      <c r="J2562" s="2" t="s">
        <v>3157</v>
      </c>
      <c r="K2562" s="2" t="s">
        <v>3165</v>
      </c>
      <c r="L2562" s="2">
        <v>2013</v>
      </c>
      <c r="M2562" s="2" t="s">
        <v>3059</v>
      </c>
      <c r="N2562" s="2" t="s">
        <v>3109</v>
      </c>
      <c r="O2562" s="19" t="str">
        <f t="shared" si="82"/>
        <v>400</v>
      </c>
      <c r="P2562">
        <f t="shared" si="83"/>
        <v>739</v>
      </c>
    </row>
    <row r="2563" spans="1:16" ht="14.5" customHeight="1" x14ac:dyDescent="0.35">
      <c r="A2563" s="2" t="s">
        <v>2304</v>
      </c>
      <c r="B2563" s="2" t="s">
        <v>2305</v>
      </c>
      <c r="C2563" s="2" t="s">
        <v>2306</v>
      </c>
      <c r="D2563" s="2"/>
      <c r="E2563" s="2"/>
      <c r="F2563" s="3">
        <v>156</v>
      </c>
      <c r="G2563" s="3">
        <v>100</v>
      </c>
      <c r="H2563" s="2" t="s">
        <v>3141</v>
      </c>
      <c r="I2563" s="2" t="s">
        <v>3155</v>
      </c>
      <c r="J2563" s="2" t="s">
        <v>3157</v>
      </c>
      <c r="K2563" s="2" t="s">
        <v>3165</v>
      </c>
      <c r="L2563" s="2">
        <v>2013</v>
      </c>
      <c r="M2563" s="2" t="s">
        <v>3059</v>
      </c>
      <c r="N2563" s="2" t="s">
        <v>3109</v>
      </c>
      <c r="O2563" s="19" t="str">
        <f t="shared" ref="O2563:O2626" si="84">LEFT(N2563,1) &amp; "00"</f>
        <v>400</v>
      </c>
      <c r="P2563">
        <f t="shared" si="83"/>
        <v>156</v>
      </c>
    </row>
    <row r="2564" spans="1:16" ht="14.5" customHeight="1" x14ac:dyDescent="0.35">
      <c r="A2564" s="2" t="s">
        <v>1372</v>
      </c>
      <c r="B2564" s="2" t="s">
        <v>1373</v>
      </c>
      <c r="C2564" s="2" t="s">
        <v>1796</v>
      </c>
      <c r="D2564" s="2"/>
      <c r="E2564" s="2"/>
      <c r="F2564" s="3">
        <v>136</v>
      </c>
      <c r="G2564" s="3">
        <v>100</v>
      </c>
      <c r="H2564" s="2" t="s">
        <v>3134</v>
      </c>
      <c r="I2564" s="2" t="s">
        <v>3148</v>
      </c>
      <c r="J2564" s="2" t="s">
        <v>3157</v>
      </c>
      <c r="K2564" s="2" t="s">
        <v>3165</v>
      </c>
      <c r="L2564" s="2">
        <v>2013</v>
      </c>
      <c r="M2564" s="2" t="s">
        <v>3059</v>
      </c>
      <c r="N2564" s="2" t="s">
        <v>3109</v>
      </c>
      <c r="O2564" s="19" t="str">
        <f t="shared" si="84"/>
        <v>400</v>
      </c>
      <c r="P2564">
        <f t="shared" si="83"/>
        <v>136</v>
      </c>
    </row>
    <row r="2565" spans="1:16" ht="14.5" customHeight="1" x14ac:dyDescent="0.35">
      <c r="A2565" s="2" t="s">
        <v>1375</v>
      </c>
      <c r="B2565" s="2" t="s">
        <v>1376</v>
      </c>
      <c r="C2565" s="2" t="s">
        <v>1797</v>
      </c>
      <c r="D2565" s="2"/>
      <c r="E2565" s="2"/>
      <c r="F2565" s="3">
        <v>1828</v>
      </c>
      <c r="G2565" s="3">
        <v>100</v>
      </c>
      <c r="H2565" s="2" t="s">
        <v>3134</v>
      </c>
      <c r="I2565" s="2" t="s">
        <v>3148</v>
      </c>
      <c r="J2565" s="2" t="s">
        <v>3157</v>
      </c>
      <c r="K2565" s="2" t="s">
        <v>3165</v>
      </c>
      <c r="L2565" s="2">
        <v>2013</v>
      </c>
      <c r="M2565" s="2" t="s">
        <v>3059</v>
      </c>
      <c r="N2565" s="2" t="s">
        <v>3109</v>
      </c>
      <c r="O2565" s="19" t="str">
        <f t="shared" si="84"/>
        <v>400</v>
      </c>
      <c r="P2565">
        <f t="shared" si="83"/>
        <v>1828</v>
      </c>
    </row>
    <row r="2566" spans="1:16" ht="14.5" customHeight="1" x14ac:dyDescent="0.35">
      <c r="A2566" s="2" t="s">
        <v>7</v>
      </c>
      <c r="B2566" s="2" t="s">
        <v>8</v>
      </c>
      <c r="C2566" s="2" t="s">
        <v>1799</v>
      </c>
      <c r="D2566" s="2"/>
      <c r="E2566" s="2"/>
      <c r="F2566" s="3">
        <v>972</v>
      </c>
      <c r="G2566" s="3">
        <v>100</v>
      </c>
      <c r="H2566" s="2" t="s">
        <v>3134</v>
      </c>
      <c r="I2566" s="2" t="s">
        <v>3148</v>
      </c>
      <c r="J2566" s="2" t="s">
        <v>3157</v>
      </c>
      <c r="K2566" s="2" t="s">
        <v>3165</v>
      </c>
      <c r="L2566" s="2">
        <v>2013</v>
      </c>
      <c r="M2566" s="2" t="s">
        <v>3059</v>
      </c>
      <c r="N2566" s="2" t="s">
        <v>3109</v>
      </c>
      <c r="O2566" s="19" t="str">
        <f t="shared" si="84"/>
        <v>400</v>
      </c>
      <c r="P2566">
        <f t="shared" si="83"/>
        <v>972</v>
      </c>
    </row>
    <row r="2567" spans="1:16" ht="14.5" customHeight="1" x14ac:dyDescent="0.35">
      <c r="A2567" s="2" t="s">
        <v>1977</v>
      </c>
      <c r="B2567" s="2" t="s">
        <v>1800</v>
      </c>
      <c r="C2567" s="2" t="s">
        <v>1801</v>
      </c>
      <c r="D2567" s="2"/>
      <c r="E2567" s="2"/>
      <c r="F2567" s="3">
        <v>40</v>
      </c>
      <c r="G2567" s="3">
        <v>100</v>
      </c>
      <c r="H2567" s="2" t="s">
        <v>3141</v>
      </c>
      <c r="I2567" s="2" t="s">
        <v>3155</v>
      </c>
      <c r="J2567" s="2" t="s">
        <v>3157</v>
      </c>
      <c r="K2567" s="2" t="s">
        <v>3165</v>
      </c>
      <c r="L2567" s="2">
        <v>2013</v>
      </c>
      <c r="M2567" s="2" t="s">
        <v>3059</v>
      </c>
      <c r="N2567" s="2" t="s">
        <v>3109</v>
      </c>
      <c r="O2567" s="19" t="str">
        <f t="shared" si="84"/>
        <v>400</v>
      </c>
      <c r="P2567">
        <f t="shared" si="83"/>
        <v>40</v>
      </c>
    </row>
    <row r="2568" spans="1:16" ht="14.5" customHeight="1" x14ac:dyDescent="0.35">
      <c r="A2568" s="2" t="s">
        <v>34</v>
      </c>
      <c r="B2568" s="2" t="s">
        <v>35</v>
      </c>
      <c r="C2568" s="2" t="s">
        <v>1802</v>
      </c>
      <c r="D2568" s="2"/>
      <c r="E2568" s="2"/>
      <c r="F2568" s="3">
        <v>1143</v>
      </c>
      <c r="G2568" s="3">
        <v>100</v>
      </c>
      <c r="H2568" s="2" t="s">
        <v>3141</v>
      </c>
      <c r="I2568" s="2" t="s">
        <v>3155</v>
      </c>
      <c r="J2568" s="2" t="s">
        <v>3157</v>
      </c>
      <c r="K2568" s="2" t="s">
        <v>3165</v>
      </c>
      <c r="L2568" s="2">
        <v>2013</v>
      </c>
      <c r="M2568" s="2" t="s">
        <v>3059</v>
      </c>
      <c r="N2568" s="2" t="s">
        <v>3109</v>
      </c>
      <c r="O2568" s="19" t="str">
        <f t="shared" si="84"/>
        <v>400</v>
      </c>
      <c r="P2568">
        <f t="shared" si="83"/>
        <v>1143</v>
      </c>
    </row>
    <row r="2569" spans="1:16" ht="14.5" customHeight="1" x14ac:dyDescent="0.35">
      <c r="A2569" s="2" t="s">
        <v>7</v>
      </c>
      <c r="B2569" s="2" t="s">
        <v>8</v>
      </c>
      <c r="C2569" s="2" t="s">
        <v>1803</v>
      </c>
      <c r="D2569" s="2"/>
      <c r="E2569" s="2"/>
      <c r="F2569" s="3">
        <v>5337</v>
      </c>
      <c r="G2569" s="3">
        <v>100</v>
      </c>
      <c r="H2569" s="2" t="s">
        <v>3141</v>
      </c>
      <c r="I2569" s="2" t="s">
        <v>3155</v>
      </c>
      <c r="J2569" s="2" t="s">
        <v>3157</v>
      </c>
      <c r="K2569" s="2" t="s">
        <v>3165</v>
      </c>
      <c r="L2569" s="2">
        <v>2013</v>
      </c>
      <c r="M2569" s="2" t="s">
        <v>3059</v>
      </c>
      <c r="N2569" s="2" t="s">
        <v>3109</v>
      </c>
      <c r="O2569" s="19" t="str">
        <f t="shared" si="84"/>
        <v>400</v>
      </c>
      <c r="P2569">
        <f t="shared" si="83"/>
        <v>5337</v>
      </c>
    </row>
    <row r="2570" spans="1:16" ht="14.5" customHeight="1" x14ac:dyDescent="0.35">
      <c r="A2570" s="2" t="s">
        <v>1978</v>
      </c>
      <c r="B2570" s="2" t="s">
        <v>1979</v>
      </c>
      <c r="C2570" s="2" t="s">
        <v>1980</v>
      </c>
      <c r="D2570" s="2"/>
      <c r="E2570" s="2"/>
      <c r="F2570" s="3">
        <v>297</v>
      </c>
      <c r="G2570" s="3">
        <v>100</v>
      </c>
      <c r="H2570" s="2" t="s">
        <v>3141</v>
      </c>
      <c r="I2570" s="2" t="s">
        <v>3155</v>
      </c>
      <c r="J2570" s="2" t="s">
        <v>3157</v>
      </c>
      <c r="K2570" s="2" t="s">
        <v>3165</v>
      </c>
      <c r="L2570" s="2">
        <v>2013</v>
      </c>
      <c r="M2570" s="2" t="s">
        <v>3059</v>
      </c>
      <c r="N2570" s="2" t="s">
        <v>3109</v>
      </c>
      <c r="O2570" s="19" t="str">
        <f t="shared" si="84"/>
        <v>400</v>
      </c>
      <c r="P2570">
        <f t="shared" si="83"/>
        <v>297</v>
      </c>
    </row>
    <row r="2571" spans="1:16" ht="14.5" customHeight="1" x14ac:dyDescent="0.35">
      <c r="A2571" s="2" t="s">
        <v>31</v>
      </c>
      <c r="B2571" s="2" t="s">
        <v>1381</v>
      </c>
      <c r="C2571" s="2" t="s">
        <v>1805</v>
      </c>
      <c r="D2571" s="2"/>
      <c r="E2571" s="2"/>
      <c r="F2571" s="3">
        <v>109</v>
      </c>
      <c r="G2571" s="3">
        <v>100</v>
      </c>
      <c r="H2571" s="2" t="s">
        <v>3141</v>
      </c>
      <c r="I2571" s="2" t="s">
        <v>3155</v>
      </c>
      <c r="J2571" s="2" t="s">
        <v>3157</v>
      </c>
      <c r="K2571" s="2" t="s">
        <v>3165</v>
      </c>
      <c r="L2571" s="2">
        <v>2013</v>
      </c>
      <c r="M2571" s="2" t="s">
        <v>3059</v>
      </c>
      <c r="N2571" s="2" t="s">
        <v>3109</v>
      </c>
      <c r="O2571" s="19" t="str">
        <f t="shared" si="84"/>
        <v>400</v>
      </c>
      <c r="P2571">
        <f t="shared" si="83"/>
        <v>109</v>
      </c>
    </row>
    <row r="2572" spans="1:16" ht="14.5" customHeight="1" x14ac:dyDescent="0.35">
      <c r="A2572" s="2" t="s">
        <v>25</v>
      </c>
      <c r="B2572" s="2" t="s">
        <v>26</v>
      </c>
      <c r="C2572" s="2" t="s">
        <v>1806</v>
      </c>
      <c r="D2572" s="2"/>
      <c r="E2572" s="2"/>
      <c r="F2572" s="3">
        <v>2179</v>
      </c>
      <c r="G2572" s="3">
        <v>100</v>
      </c>
      <c r="H2572" s="2" t="s">
        <v>3141</v>
      </c>
      <c r="I2572" s="2" t="s">
        <v>3155</v>
      </c>
      <c r="J2572" s="2" t="s">
        <v>3157</v>
      </c>
      <c r="K2572" s="2" t="s">
        <v>3165</v>
      </c>
      <c r="L2572" s="2">
        <v>2013</v>
      </c>
      <c r="M2572" s="2" t="s">
        <v>3059</v>
      </c>
      <c r="N2572" s="2" t="s">
        <v>3109</v>
      </c>
      <c r="O2572" s="19" t="str">
        <f t="shared" si="84"/>
        <v>400</v>
      </c>
      <c r="P2572">
        <f t="shared" si="83"/>
        <v>2179</v>
      </c>
    </row>
    <row r="2573" spans="1:16" ht="14.5" customHeight="1" x14ac:dyDescent="0.35">
      <c r="A2573" s="2" t="s">
        <v>1807</v>
      </c>
      <c r="B2573" s="2" t="s">
        <v>1808</v>
      </c>
      <c r="C2573" s="2" t="s">
        <v>1809</v>
      </c>
      <c r="D2573" s="2"/>
      <c r="E2573" s="2"/>
      <c r="F2573" s="3">
        <v>1019</v>
      </c>
      <c r="G2573" s="3">
        <v>100</v>
      </c>
      <c r="H2573" s="2" t="s">
        <v>3141</v>
      </c>
      <c r="I2573" s="2" t="s">
        <v>3155</v>
      </c>
      <c r="J2573" s="2" t="s">
        <v>3157</v>
      </c>
      <c r="K2573" s="2" t="s">
        <v>3165</v>
      </c>
      <c r="L2573" s="2">
        <v>2013</v>
      </c>
      <c r="M2573" s="2" t="s">
        <v>3059</v>
      </c>
      <c r="N2573" s="2" t="s">
        <v>3109</v>
      </c>
      <c r="O2573" s="19" t="str">
        <f t="shared" si="84"/>
        <v>400</v>
      </c>
      <c r="P2573">
        <f t="shared" si="83"/>
        <v>1019</v>
      </c>
    </row>
    <row r="2574" spans="1:16" ht="14.5" customHeight="1" x14ac:dyDescent="0.35">
      <c r="A2574" s="2" t="s">
        <v>1811</v>
      </c>
      <c r="B2574" s="2" t="s">
        <v>1810</v>
      </c>
      <c r="C2574" s="2" t="s">
        <v>1812</v>
      </c>
      <c r="D2574" s="2"/>
      <c r="E2574" s="2"/>
      <c r="F2574" s="3">
        <v>5</v>
      </c>
      <c r="G2574" s="3">
        <v>100</v>
      </c>
      <c r="H2574" s="2" t="s">
        <v>3141</v>
      </c>
      <c r="I2574" s="2" t="s">
        <v>3155</v>
      </c>
      <c r="J2574" s="2" t="s">
        <v>3157</v>
      </c>
      <c r="K2574" s="2" t="s">
        <v>3165</v>
      </c>
      <c r="L2574" s="2">
        <v>2013</v>
      </c>
      <c r="M2574" s="2" t="s">
        <v>3059</v>
      </c>
      <c r="N2574" s="2" t="s">
        <v>3109</v>
      </c>
      <c r="O2574" s="19" t="str">
        <f t="shared" si="84"/>
        <v>400</v>
      </c>
      <c r="P2574">
        <f t="shared" si="83"/>
        <v>5</v>
      </c>
    </row>
    <row r="2575" spans="1:16" ht="14.5" customHeight="1" x14ac:dyDescent="0.35">
      <c r="A2575" s="2" t="s">
        <v>1814</v>
      </c>
      <c r="B2575" s="2" t="s">
        <v>1981</v>
      </c>
      <c r="C2575" s="2" t="s">
        <v>1815</v>
      </c>
      <c r="D2575" s="2"/>
      <c r="E2575" s="2"/>
      <c r="F2575" s="3">
        <v>15</v>
      </c>
      <c r="G2575" s="3">
        <v>100</v>
      </c>
      <c r="H2575" s="2" t="s">
        <v>3141</v>
      </c>
      <c r="I2575" s="2" t="s">
        <v>3155</v>
      </c>
      <c r="J2575" s="2" t="s">
        <v>3157</v>
      </c>
      <c r="K2575" s="2" t="s">
        <v>3165</v>
      </c>
      <c r="L2575" s="2">
        <v>2013</v>
      </c>
      <c r="M2575" s="2" t="s">
        <v>3054</v>
      </c>
      <c r="N2575" s="2" t="s">
        <v>3104</v>
      </c>
      <c r="O2575" s="19" t="str">
        <f t="shared" si="84"/>
        <v>300</v>
      </c>
      <c r="P2575">
        <f t="shared" si="83"/>
        <v>15</v>
      </c>
    </row>
    <row r="2576" spans="1:16" ht="14.5" customHeight="1" x14ac:dyDescent="0.35">
      <c r="A2576" s="2" t="s">
        <v>1817</v>
      </c>
      <c r="B2576" s="2" t="s">
        <v>1816</v>
      </c>
      <c r="C2576" s="2" t="s">
        <v>1818</v>
      </c>
      <c r="D2576" s="2"/>
      <c r="E2576" s="2"/>
      <c r="F2576" s="3">
        <v>2</v>
      </c>
      <c r="G2576" s="3">
        <v>100</v>
      </c>
      <c r="H2576" s="2" t="s">
        <v>3141</v>
      </c>
      <c r="I2576" s="2" t="s">
        <v>3155</v>
      </c>
      <c r="J2576" s="2" t="s">
        <v>3157</v>
      </c>
      <c r="K2576" s="2" t="s">
        <v>3165</v>
      </c>
      <c r="L2576" s="2">
        <v>2013</v>
      </c>
      <c r="M2576" s="2" t="s">
        <v>3052</v>
      </c>
      <c r="N2576" s="2" t="s">
        <v>3102</v>
      </c>
      <c r="O2576" s="19" t="str">
        <f t="shared" si="84"/>
        <v>300</v>
      </c>
      <c r="P2576">
        <f t="shared" si="83"/>
        <v>2</v>
      </c>
    </row>
    <row r="2577" spans="1:16" ht="14.5" customHeight="1" x14ac:dyDescent="0.35">
      <c r="A2577" s="2" t="s">
        <v>1383</v>
      </c>
      <c r="B2577" s="2" t="s">
        <v>1384</v>
      </c>
      <c r="C2577" s="2" t="s">
        <v>1820</v>
      </c>
      <c r="D2577" s="2"/>
      <c r="E2577" s="2"/>
      <c r="F2577" s="3">
        <v>359</v>
      </c>
      <c r="G2577" s="3">
        <v>100</v>
      </c>
      <c r="H2577" s="2" t="s">
        <v>3141</v>
      </c>
      <c r="I2577" s="2" t="s">
        <v>3155</v>
      </c>
      <c r="J2577" s="2" t="s">
        <v>3157</v>
      </c>
      <c r="K2577" s="2" t="s">
        <v>3165</v>
      </c>
      <c r="L2577" s="2">
        <v>2013</v>
      </c>
      <c r="M2577" s="2" t="s">
        <v>3051</v>
      </c>
      <c r="N2577" s="2" t="s">
        <v>3101</v>
      </c>
      <c r="O2577" s="19" t="str">
        <f t="shared" si="84"/>
        <v>300</v>
      </c>
      <c r="P2577">
        <f t="shared" si="83"/>
        <v>359</v>
      </c>
    </row>
    <row r="2578" spans="1:16" ht="14.5" customHeight="1" x14ac:dyDescent="0.35">
      <c r="A2578" s="2" t="s">
        <v>1982</v>
      </c>
      <c r="B2578" s="2" t="s">
        <v>1393</v>
      </c>
      <c r="C2578" s="2" t="s">
        <v>1826</v>
      </c>
      <c r="D2578" s="2"/>
      <c r="E2578" s="2"/>
      <c r="F2578" s="3">
        <v>138</v>
      </c>
      <c r="G2578" s="3">
        <v>100</v>
      </c>
      <c r="H2578" s="2" t="s">
        <v>3141</v>
      </c>
      <c r="I2578" s="2" t="s">
        <v>3155</v>
      </c>
      <c r="J2578" s="2" t="s">
        <v>3157</v>
      </c>
      <c r="K2578" s="2" t="s">
        <v>3165</v>
      </c>
      <c r="L2578" s="2">
        <v>2013</v>
      </c>
      <c r="M2578" s="2" t="s">
        <v>3051</v>
      </c>
      <c r="N2578" s="2" t="s">
        <v>3101</v>
      </c>
      <c r="O2578" s="19" t="str">
        <f t="shared" si="84"/>
        <v>300</v>
      </c>
      <c r="P2578">
        <f t="shared" si="83"/>
        <v>138</v>
      </c>
    </row>
    <row r="2579" spans="1:16" ht="14.5" customHeight="1" x14ac:dyDescent="0.35">
      <c r="A2579" s="2" t="s">
        <v>1395</v>
      </c>
      <c r="B2579" s="2" t="s">
        <v>1396</v>
      </c>
      <c r="C2579" s="2" t="s">
        <v>1828</v>
      </c>
      <c r="D2579" s="2"/>
      <c r="E2579" s="2"/>
      <c r="F2579" s="3">
        <v>30</v>
      </c>
      <c r="G2579" s="3">
        <v>100</v>
      </c>
      <c r="H2579" s="2" t="s">
        <v>3141</v>
      </c>
      <c r="I2579" s="2" t="s">
        <v>3155</v>
      </c>
      <c r="J2579" s="2" t="s">
        <v>3157</v>
      </c>
      <c r="K2579" s="2" t="s">
        <v>3165</v>
      </c>
      <c r="L2579" s="2">
        <v>2013</v>
      </c>
      <c r="M2579" s="2" t="s">
        <v>3054</v>
      </c>
      <c r="N2579" s="2" t="s">
        <v>3104</v>
      </c>
      <c r="O2579" s="19" t="str">
        <f t="shared" si="84"/>
        <v>300</v>
      </c>
      <c r="P2579">
        <f t="shared" si="83"/>
        <v>30</v>
      </c>
    </row>
    <row r="2580" spans="1:16" ht="14.5" customHeight="1" x14ac:dyDescent="0.35">
      <c r="A2580" s="2" t="s">
        <v>1398</v>
      </c>
      <c r="B2580" s="2" t="s">
        <v>1399</v>
      </c>
      <c r="C2580" s="2" t="s">
        <v>1830</v>
      </c>
      <c r="D2580" s="2"/>
      <c r="E2580" s="2"/>
      <c r="F2580" s="3">
        <v>64</v>
      </c>
      <c r="G2580" s="3">
        <v>100</v>
      </c>
      <c r="H2580" s="2" t="s">
        <v>3141</v>
      </c>
      <c r="I2580" s="2" t="s">
        <v>3155</v>
      </c>
      <c r="J2580" s="2" t="s">
        <v>3157</v>
      </c>
      <c r="K2580" s="2" t="s">
        <v>3165</v>
      </c>
      <c r="L2580" s="2">
        <v>2013</v>
      </c>
      <c r="M2580" s="2" t="s">
        <v>3054</v>
      </c>
      <c r="N2580" s="2" t="s">
        <v>3104</v>
      </c>
      <c r="O2580" s="19" t="str">
        <f t="shared" si="84"/>
        <v>300</v>
      </c>
      <c r="P2580">
        <f t="shared" si="83"/>
        <v>64</v>
      </c>
    </row>
    <row r="2581" spans="1:16" ht="14.5" customHeight="1" x14ac:dyDescent="0.35">
      <c r="A2581" s="2" t="s">
        <v>1983</v>
      </c>
      <c r="B2581" s="2" t="s">
        <v>1983</v>
      </c>
      <c r="C2581" s="2" t="s">
        <v>138</v>
      </c>
      <c r="D2581" s="2"/>
      <c r="E2581" s="2"/>
      <c r="F2581" s="3">
        <v>36873</v>
      </c>
      <c r="G2581" s="3">
        <v>2</v>
      </c>
      <c r="H2581" s="2" t="s">
        <v>3137</v>
      </c>
      <c r="I2581" s="2" t="s">
        <v>3151</v>
      </c>
      <c r="J2581" s="2" t="s">
        <v>3158</v>
      </c>
      <c r="K2581" s="2" t="s">
        <v>3166</v>
      </c>
      <c r="L2581" s="2">
        <v>2013</v>
      </c>
      <c r="M2581" s="2" t="s">
        <v>3056</v>
      </c>
      <c r="N2581" s="2" t="s">
        <v>3106</v>
      </c>
      <c r="O2581" s="19" t="str">
        <f t="shared" si="84"/>
        <v>300</v>
      </c>
      <c r="P2581">
        <f t="shared" si="83"/>
        <v>737.46</v>
      </c>
    </row>
    <row r="2582" spans="1:16" ht="14.5" customHeight="1" x14ac:dyDescent="0.35">
      <c r="A2582" s="2" t="s">
        <v>159</v>
      </c>
      <c r="B2582" s="2" t="s">
        <v>159</v>
      </c>
      <c r="C2582" s="2" t="s">
        <v>160</v>
      </c>
      <c r="D2582" s="2"/>
      <c r="E2582" s="2"/>
      <c r="F2582" s="3">
        <v>28</v>
      </c>
      <c r="G2582" s="3">
        <v>15</v>
      </c>
      <c r="H2582" s="2" t="s">
        <v>3135</v>
      </c>
      <c r="I2582" s="2" t="s">
        <v>3149</v>
      </c>
      <c r="J2582" s="2" t="s">
        <v>3158</v>
      </c>
      <c r="K2582" s="2" t="s">
        <v>3166</v>
      </c>
      <c r="L2582" s="2">
        <v>2013</v>
      </c>
      <c r="M2582" s="2" t="s">
        <v>3058</v>
      </c>
      <c r="N2582" s="2" t="s">
        <v>3108</v>
      </c>
      <c r="O2582" s="19" t="str">
        <f t="shared" si="84"/>
        <v>300</v>
      </c>
      <c r="P2582">
        <f t="shared" si="83"/>
        <v>4.2</v>
      </c>
    </row>
    <row r="2583" spans="1:16" ht="14.5" customHeight="1" x14ac:dyDescent="0.35">
      <c r="A2583" s="2" t="s">
        <v>113</v>
      </c>
      <c r="B2583" s="2" t="s">
        <v>113</v>
      </c>
      <c r="C2583" s="2" t="s">
        <v>114</v>
      </c>
      <c r="D2583" s="2"/>
      <c r="E2583" s="2"/>
      <c r="F2583" s="3">
        <v>20</v>
      </c>
      <c r="G2583" s="3">
        <v>55</v>
      </c>
      <c r="H2583" s="2" t="s">
        <v>3135</v>
      </c>
      <c r="I2583" s="2" t="s">
        <v>3149</v>
      </c>
      <c r="J2583" s="2" t="s">
        <v>3158</v>
      </c>
      <c r="K2583" s="2" t="s">
        <v>3166</v>
      </c>
      <c r="L2583" s="2">
        <v>2013</v>
      </c>
      <c r="M2583" s="2" t="s">
        <v>3054</v>
      </c>
      <c r="N2583" s="2" t="s">
        <v>3104</v>
      </c>
      <c r="O2583" s="19" t="str">
        <f t="shared" si="84"/>
        <v>300</v>
      </c>
      <c r="P2583">
        <f t="shared" si="83"/>
        <v>11</v>
      </c>
    </row>
    <row r="2584" spans="1:16" ht="14.5" customHeight="1" x14ac:dyDescent="0.35">
      <c r="A2584" s="2" t="s">
        <v>103</v>
      </c>
      <c r="B2584" s="2" t="s">
        <v>103</v>
      </c>
      <c r="C2584" s="2" t="s">
        <v>104</v>
      </c>
      <c r="D2584" s="2"/>
      <c r="E2584" s="2"/>
      <c r="F2584" s="3">
        <v>83</v>
      </c>
      <c r="G2584" s="3">
        <v>25</v>
      </c>
      <c r="H2584" s="2" t="s">
        <v>3135</v>
      </c>
      <c r="I2584" s="2" t="s">
        <v>3149</v>
      </c>
      <c r="J2584" s="2" t="s">
        <v>3158</v>
      </c>
      <c r="K2584" s="2" t="s">
        <v>3166</v>
      </c>
      <c r="L2584" s="2">
        <v>2013</v>
      </c>
      <c r="M2584" s="2" t="s">
        <v>3043</v>
      </c>
      <c r="N2584" s="2" t="s">
        <v>3097</v>
      </c>
      <c r="O2584" s="19" t="str">
        <f t="shared" si="84"/>
        <v>200</v>
      </c>
      <c r="P2584">
        <f t="shared" si="83"/>
        <v>20.75</v>
      </c>
    </row>
    <row r="2585" spans="1:16" ht="14.5" customHeight="1" x14ac:dyDescent="0.35">
      <c r="A2585" s="2" t="s">
        <v>1835</v>
      </c>
      <c r="B2585" s="2" t="s">
        <v>1835</v>
      </c>
      <c r="C2585" s="2" t="s">
        <v>1836</v>
      </c>
      <c r="D2585" s="2"/>
      <c r="E2585" s="2"/>
      <c r="F2585" s="3">
        <v>610</v>
      </c>
      <c r="G2585" s="3">
        <v>7</v>
      </c>
      <c r="H2585" s="2" t="s">
        <v>3135</v>
      </c>
      <c r="I2585" s="2" t="s">
        <v>3149</v>
      </c>
      <c r="J2585" s="2" t="s">
        <v>3158</v>
      </c>
      <c r="K2585" s="2" t="s">
        <v>3166</v>
      </c>
      <c r="L2585" s="2">
        <v>2013</v>
      </c>
      <c r="M2585" s="2" t="s">
        <v>3041</v>
      </c>
      <c r="N2585" s="2" t="s">
        <v>3095</v>
      </c>
      <c r="O2585" s="19" t="str">
        <f t="shared" si="84"/>
        <v>200</v>
      </c>
      <c r="P2585">
        <f t="shared" si="83"/>
        <v>42.7</v>
      </c>
    </row>
    <row r="2586" spans="1:16" ht="14.5" customHeight="1" x14ac:dyDescent="0.35">
      <c r="A2586" s="2" t="s">
        <v>180</v>
      </c>
      <c r="B2586" s="2" t="s">
        <v>180</v>
      </c>
      <c r="C2586" s="2" t="s">
        <v>181</v>
      </c>
      <c r="D2586" s="2"/>
      <c r="E2586" s="2"/>
      <c r="F2586" s="3">
        <v>375</v>
      </c>
      <c r="G2586" s="3">
        <v>5</v>
      </c>
      <c r="H2586" s="2" t="s">
        <v>3135</v>
      </c>
      <c r="I2586" s="2" t="s">
        <v>3149</v>
      </c>
      <c r="J2586" s="2" t="s">
        <v>3158</v>
      </c>
      <c r="K2586" s="2" t="s">
        <v>3166</v>
      </c>
      <c r="L2586" s="2">
        <v>2013</v>
      </c>
      <c r="M2586" s="2" t="s">
        <v>3058</v>
      </c>
      <c r="N2586" s="2" t="s">
        <v>3108</v>
      </c>
      <c r="O2586" s="19" t="str">
        <f t="shared" si="84"/>
        <v>300</v>
      </c>
      <c r="P2586">
        <f t="shared" si="83"/>
        <v>18.75</v>
      </c>
    </row>
    <row r="2587" spans="1:16" ht="14.5" customHeight="1" x14ac:dyDescent="0.35">
      <c r="A2587" s="2" t="s">
        <v>101</v>
      </c>
      <c r="B2587" s="2" t="s">
        <v>101</v>
      </c>
      <c r="C2587" s="2" t="s">
        <v>102</v>
      </c>
      <c r="D2587" s="2"/>
      <c r="E2587" s="2"/>
      <c r="F2587" s="3">
        <v>38</v>
      </c>
      <c r="G2587" s="3">
        <v>10</v>
      </c>
      <c r="H2587" s="2" t="s">
        <v>3135</v>
      </c>
      <c r="I2587" s="2" t="s">
        <v>3149</v>
      </c>
      <c r="J2587" s="2" t="s">
        <v>3158</v>
      </c>
      <c r="K2587" s="2" t="s">
        <v>3166</v>
      </c>
      <c r="L2587" s="2">
        <v>2013</v>
      </c>
      <c r="M2587" s="2" t="s">
        <v>3041</v>
      </c>
      <c r="N2587" s="2" t="s">
        <v>3095</v>
      </c>
      <c r="O2587" s="19" t="str">
        <f t="shared" si="84"/>
        <v>200</v>
      </c>
      <c r="P2587">
        <f t="shared" si="83"/>
        <v>3.8</v>
      </c>
    </row>
    <row r="2588" spans="1:16" ht="14.5" customHeight="1" x14ac:dyDescent="0.35">
      <c r="A2588" s="2" t="s">
        <v>111</v>
      </c>
      <c r="B2588" s="2" t="s">
        <v>111</v>
      </c>
      <c r="C2588" s="2" t="s">
        <v>112</v>
      </c>
      <c r="D2588" s="2"/>
      <c r="E2588" s="2"/>
      <c r="F2588" s="3">
        <v>235775</v>
      </c>
      <c r="G2588" s="3">
        <v>1</v>
      </c>
      <c r="H2588" s="2" t="s">
        <v>3135</v>
      </c>
      <c r="I2588" s="2" t="s">
        <v>3149</v>
      </c>
      <c r="J2588" s="2" t="s">
        <v>3158</v>
      </c>
      <c r="K2588" s="2" t="s">
        <v>3166</v>
      </c>
      <c r="L2588" s="2">
        <v>2013</v>
      </c>
      <c r="M2588" s="2" t="s">
        <v>3053</v>
      </c>
      <c r="N2588" s="2" t="s">
        <v>3103</v>
      </c>
      <c r="O2588" s="19" t="str">
        <f t="shared" si="84"/>
        <v>300</v>
      </c>
      <c r="P2588">
        <f t="shared" si="83"/>
        <v>2357.75</v>
      </c>
    </row>
    <row r="2589" spans="1:16" ht="14.5" customHeight="1" x14ac:dyDescent="0.35">
      <c r="A2589" s="2" t="s">
        <v>173</v>
      </c>
      <c r="B2589" s="2" t="s">
        <v>173</v>
      </c>
      <c r="C2589" s="2" t="s">
        <v>174</v>
      </c>
      <c r="D2589" s="2"/>
      <c r="E2589" s="2"/>
      <c r="F2589" s="3">
        <v>250</v>
      </c>
      <c r="G2589" s="3">
        <v>55</v>
      </c>
      <c r="H2589" s="2" t="s">
        <v>3138</v>
      </c>
      <c r="I2589" s="2" t="s">
        <v>3152</v>
      </c>
      <c r="J2589" s="2" t="s">
        <v>3158</v>
      </c>
      <c r="K2589" s="2" t="s">
        <v>3166</v>
      </c>
      <c r="L2589" s="2">
        <v>2013</v>
      </c>
      <c r="M2589" s="2" t="s">
        <v>3058</v>
      </c>
      <c r="N2589" s="2" t="s">
        <v>3108</v>
      </c>
      <c r="O2589" s="19" t="str">
        <f t="shared" si="84"/>
        <v>300</v>
      </c>
      <c r="P2589">
        <f t="shared" si="83"/>
        <v>137.5</v>
      </c>
    </row>
    <row r="2590" spans="1:16" ht="14.5" customHeight="1" x14ac:dyDescent="0.35">
      <c r="A2590" s="2" t="s">
        <v>157</v>
      </c>
      <c r="B2590" s="2" t="s">
        <v>157</v>
      </c>
      <c r="C2590" s="2" t="s">
        <v>179</v>
      </c>
      <c r="D2590" s="2"/>
      <c r="E2590" s="2"/>
      <c r="F2590" s="3">
        <v>305</v>
      </c>
      <c r="G2590" s="3">
        <v>25</v>
      </c>
      <c r="H2590" s="2" t="s">
        <v>3138</v>
      </c>
      <c r="I2590" s="2" t="s">
        <v>3152</v>
      </c>
      <c r="J2590" s="2" t="s">
        <v>3158</v>
      </c>
      <c r="K2590" s="2" t="s">
        <v>3166</v>
      </c>
      <c r="L2590" s="2">
        <v>2013</v>
      </c>
      <c r="M2590" s="2" t="s">
        <v>3058</v>
      </c>
      <c r="N2590" s="2" t="s">
        <v>3108</v>
      </c>
      <c r="O2590" s="19" t="str">
        <f t="shared" si="84"/>
        <v>300</v>
      </c>
      <c r="P2590">
        <f t="shared" si="83"/>
        <v>76.25</v>
      </c>
    </row>
    <row r="2591" spans="1:16" ht="14.5" customHeight="1" x14ac:dyDescent="0.35">
      <c r="A2591" s="2" t="s">
        <v>157</v>
      </c>
      <c r="B2591" s="2" t="s">
        <v>157</v>
      </c>
      <c r="C2591" s="2" t="s">
        <v>172</v>
      </c>
      <c r="D2591" s="2"/>
      <c r="E2591" s="2"/>
      <c r="F2591" s="3">
        <v>75</v>
      </c>
      <c r="G2591" s="3">
        <v>25</v>
      </c>
      <c r="H2591" s="2" t="s">
        <v>3138</v>
      </c>
      <c r="I2591" s="2" t="s">
        <v>3152</v>
      </c>
      <c r="J2591" s="2" t="s">
        <v>3158</v>
      </c>
      <c r="K2591" s="2" t="s">
        <v>3166</v>
      </c>
      <c r="L2591" s="2">
        <v>2013</v>
      </c>
      <c r="M2591" s="2" t="s">
        <v>3058</v>
      </c>
      <c r="N2591" s="2" t="s">
        <v>3108</v>
      </c>
      <c r="O2591" s="19" t="str">
        <f t="shared" si="84"/>
        <v>300</v>
      </c>
      <c r="P2591">
        <f t="shared" si="83"/>
        <v>18.75</v>
      </c>
    </row>
    <row r="2592" spans="1:16" ht="14.5" customHeight="1" x14ac:dyDescent="0.35">
      <c r="A2592" s="2" t="s">
        <v>157</v>
      </c>
      <c r="B2592" s="2" t="s">
        <v>157</v>
      </c>
      <c r="C2592" s="2" t="s">
        <v>169</v>
      </c>
      <c r="D2592" s="2"/>
      <c r="E2592" s="2"/>
      <c r="F2592" s="3">
        <v>10</v>
      </c>
      <c r="G2592" s="3">
        <v>25</v>
      </c>
      <c r="H2592" s="2" t="s">
        <v>3138</v>
      </c>
      <c r="I2592" s="2" t="s">
        <v>3152</v>
      </c>
      <c r="J2592" s="2" t="s">
        <v>3158</v>
      </c>
      <c r="K2592" s="2" t="s">
        <v>3166</v>
      </c>
      <c r="L2592" s="2">
        <v>2013</v>
      </c>
      <c r="M2592" s="2" t="s">
        <v>3058</v>
      </c>
      <c r="N2592" s="2" t="s">
        <v>3108</v>
      </c>
      <c r="O2592" s="19" t="str">
        <f t="shared" si="84"/>
        <v>300</v>
      </c>
      <c r="P2592">
        <f t="shared" si="83"/>
        <v>2.5</v>
      </c>
    </row>
    <row r="2593" spans="1:16" ht="14.5" customHeight="1" x14ac:dyDescent="0.35">
      <c r="A2593" s="2" t="s">
        <v>157</v>
      </c>
      <c r="B2593" s="2" t="s">
        <v>157</v>
      </c>
      <c r="C2593" s="2" t="s">
        <v>158</v>
      </c>
      <c r="D2593" s="2"/>
      <c r="E2593" s="2"/>
      <c r="F2593" s="3">
        <v>84</v>
      </c>
      <c r="G2593" s="3">
        <v>25</v>
      </c>
      <c r="H2593" s="2" t="s">
        <v>3138</v>
      </c>
      <c r="I2593" s="2" t="s">
        <v>3152</v>
      </c>
      <c r="J2593" s="2" t="s">
        <v>3158</v>
      </c>
      <c r="K2593" s="2" t="s">
        <v>3166</v>
      </c>
      <c r="L2593" s="2">
        <v>2013</v>
      </c>
      <c r="M2593" s="2" t="s">
        <v>3058</v>
      </c>
      <c r="N2593" s="2" t="s">
        <v>3108</v>
      </c>
      <c r="O2593" s="19" t="str">
        <f t="shared" si="84"/>
        <v>300</v>
      </c>
      <c r="P2593">
        <f t="shared" si="83"/>
        <v>21</v>
      </c>
    </row>
    <row r="2594" spans="1:16" ht="14.5" customHeight="1" x14ac:dyDescent="0.35">
      <c r="A2594" s="2" t="s">
        <v>157</v>
      </c>
      <c r="B2594" s="2" t="s">
        <v>157</v>
      </c>
      <c r="C2594" s="2" t="s">
        <v>184</v>
      </c>
      <c r="D2594" s="2"/>
      <c r="E2594" s="2"/>
      <c r="F2594" s="3">
        <v>3462</v>
      </c>
      <c r="G2594" s="3">
        <v>22</v>
      </c>
      <c r="H2594" s="2" t="s">
        <v>3138</v>
      </c>
      <c r="I2594" s="2" t="s">
        <v>3152</v>
      </c>
      <c r="J2594" s="2" t="s">
        <v>3158</v>
      </c>
      <c r="K2594" s="2" t="s">
        <v>3166</v>
      </c>
      <c r="L2594" s="2">
        <v>2013</v>
      </c>
      <c r="M2594" s="2" t="s">
        <v>3058</v>
      </c>
      <c r="N2594" s="2" t="s">
        <v>3108</v>
      </c>
      <c r="O2594" s="19" t="str">
        <f t="shared" si="84"/>
        <v>300</v>
      </c>
      <c r="P2594">
        <f t="shared" si="83"/>
        <v>761.64</v>
      </c>
    </row>
    <row r="2595" spans="1:16" ht="14.5" customHeight="1" x14ac:dyDescent="0.35">
      <c r="A2595" s="2" t="s">
        <v>170</v>
      </c>
      <c r="B2595" s="2" t="s">
        <v>170</v>
      </c>
      <c r="C2595" s="2" t="s">
        <v>178</v>
      </c>
      <c r="D2595" s="2"/>
      <c r="E2595" s="2"/>
      <c r="F2595" s="3">
        <v>1633</v>
      </c>
      <c r="G2595" s="3">
        <v>25</v>
      </c>
      <c r="H2595" s="2" t="s">
        <v>3138</v>
      </c>
      <c r="I2595" s="2" t="s">
        <v>3152</v>
      </c>
      <c r="J2595" s="2" t="s">
        <v>3158</v>
      </c>
      <c r="K2595" s="2" t="s">
        <v>3166</v>
      </c>
      <c r="L2595" s="2">
        <v>2013</v>
      </c>
      <c r="M2595" s="2" t="s">
        <v>3058</v>
      </c>
      <c r="N2595" s="2" t="s">
        <v>3108</v>
      </c>
      <c r="O2595" s="19" t="str">
        <f t="shared" si="84"/>
        <v>300</v>
      </c>
      <c r="P2595">
        <f t="shared" si="83"/>
        <v>408.25</v>
      </c>
    </row>
    <row r="2596" spans="1:16" ht="14.5" customHeight="1" x14ac:dyDescent="0.35">
      <c r="A2596" s="2" t="s">
        <v>155</v>
      </c>
      <c r="B2596" s="2" t="s">
        <v>155</v>
      </c>
      <c r="C2596" s="2" t="s">
        <v>156</v>
      </c>
      <c r="D2596" s="2"/>
      <c r="E2596" s="2"/>
      <c r="F2596" s="3">
        <v>23</v>
      </c>
      <c r="G2596" s="3">
        <v>50</v>
      </c>
      <c r="H2596" s="2" t="s">
        <v>3138</v>
      </c>
      <c r="I2596" s="2" t="s">
        <v>3152</v>
      </c>
      <c r="J2596" s="2" t="s">
        <v>3158</v>
      </c>
      <c r="K2596" s="2" t="s">
        <v>3166</v>
      </c>
      <c r="L2596" s="2">
        <v>2013</v>
      </c>
      <c r="M2596" s="2" t="s">
        <v>3058</v>
      </c>
      <c r="N2596" s="2" t="s">
        <v>3108</v>
      </c>
      <c r="O2596" s="19" t="str">
        <f t="shared" si="84"/>
        <v>300</v>
      </c>
      <c r="P2596">
        <f t="shared" si="83"/>
        <v>11.5</v>
      </c>
    </row>
    <row r="2597" spans="1:16" ht="14.5" customHeight="1" x14ac:dyDescent="0.35">
      <c r="A2597" s="2" t="s">
        <v>161</v>
      </c>
      <c r="B2597" s="2" t="s">
        <v>161</v>
      </c>
      <c r="C2597" s="2" t="s">
        <v>162</v>
      </c>
      <c r="D2597" s="2"/>
      <c r="E2597" s="2"/>
      <c r="F2597" s="3">
        <v>15</v>
      </c>
      <c r="G2597" s="3">
        <v>100</v>
      </c>
      <c r="H2597" s="2" t="s">
        <v>3138</v>
      </c>
      <c r="I2597" s="2" t="s">
        <v>3152</v>
      </c>
      <c r="J2597" s="2" t="s">
        <v>3158</v>
      </c>
      <c r="K2597" s="2" t="s">
        <v>3166</v>
      </c>
      <c r="L2597" s="2">
        <v>2013</v>
      </c>
      <c r="M2597" s="2" t="s">
        <v>3058</v>
      </c>
      <c r="N2597" s="2" t="s">
        <v>3108</v>
      </c>
      <c r="O2597" s="19" t="str">
        <f t="shared" si="84"/>
        <v>300</v>
      </c>
      <c r="P2597">
        <f t="shared" si="83"/>
        <v>15</v>
      </c>
    </row>
    <row r="2598" spans="1:16" ht="14.5" customHeight="1" x14ac:dyDescent="0.35">
      <c r="A2598" s="2" t="s">
        <v>175</v>
      </c>
      <c r="B2598" s="2" t="s">
        <v>175</v>
      </c>
      <c r="C2598" s="2" t="s">
        <v>176</v>
      </c>
      <c r="D2598" s="2"/>
      <c r="E2598" s="2"/>
      <c r="F2598" s="3">
        <v>120</v>
      </c>
      <c r="G2598" s="3">
        <v>1</v>
      </c>
      <c r="H2598" s="2" t="s">
        <v>3138</v>
      </c>
      <c r="I2598" s="2" t="s">
        <v>3152</v>
      </c>
      <c r="J2598" s="2" t="s">
        <v>3158</v>
      </c>
      <c r="K2598" s="2" t="s">
        <v>3166</v>
      </c>
      <c r="L2598" s="2">
        <v>2013</v>
      </c>
      <c r="M2598" s="2" t="s">
        <v>3058</v>
      </c>
      <c r="N2598" s="2" t="s">
        <v>3108</v>
      </c>
      <c r="O2598" s="19" t="str">
        <f t="shared" si="84"/>
        <v>300</v>
      </c>
      <c r="P2598">
        <f t="shared" si="83"/>
        <v>1.2</v>
      </c>
    </row>
    <row r="2599" spans="1:16" ht="14.5" customHeight="1" x14ac:dyDescent="0.35">
      <c r="A2599" s="2" t="s">
        <v>115</v>
      </c>
      <c r="B2599" s="2" t="s">
        <v>115</v>
      </c>
      <c r="C2599" s="2" t="s">
        <v>116</v>
      </c>
      <c r="D2599" s="2"/>
      <c r="E2599" s="2"/>
      <c r="F2599" s="3">
        <v>145</v>
      </c>
      <c r="G2599" s="3">
        <v>25</v>
      </c>
      <c r="H2599" s="2" t="s">
        <v>3138</v>
      </c>
      <c r="I2599" s="2" t="s">
        <v>3152</v>
      </c>
      <c r="J2599" s="2" t="s">
        <v>3158</v>
      </c>
      <c r="K2599" s="2" t="s">
        <v>3166</v>
      </c>
      <c r="L2599" s="2">
        <v>2013</v>
      </c>
      <c r="M2599" s="2" t="s">
        <v>3054</v>
      </c>
      <c r="N2599" s="2" t="s">
        <v>3104</v>
      </c>
      <c r="O2599" s="19" t="str">
        <f t="shared" si="84"/>
        <v>300</v>
      </c>
      <c r="P2599">
        <f t="shared" si="83"/>
        <v>36.25</v>
      </c>
    </row>
    <row r="2600" spans="1:16" ht="14.5" customHeight="1" x14ac:dyDescent="0.35">
      <c r="A2600" s="2" t="s">
        <v>182</v>
      </c>
      <c r="B2600" s="2" t="s">
        <v>182</v>
      </c>
      <c r="C2600" s="2" t="s">
        <v>183</v>
      </c>
      <c r="D2600" s="2"/>
      <c r="E2600" s="2"/>
      <c r="F2600" s="3">
        <v>610</v>
      </c>
      <c r="G2600" s="3">
        <v>100</v>
      </c>
      <c r="H2600" s="2" t="s">
        <v>3137</v>
      </c>
      <c r="I2600" s="2" t="s">
        <v>3151</v>
      </c>
      <c r="J2600" s="2" t="s">
        <v>3158</v>
      </c>
      <c r="K2600" s="2" t="s">
        <v>3166</v>
      </c>
      <c r="L2600" s="2">
        <v>2013</v>
      </c>
      <c r="M2600" s="2" t="s">
        <v>3058</v>
      </c>
      <c r="N2600" s="2" t="s">
        <v>3108</v>
      </c>
      <c r="O2600" s="19" t="str">
        <f t="shared" si="84"/>
        <v>300</v>
      </c>
      <c r="P2600">
        <f t="shared" si="83"/>
        <v>610</v>
      </c>
    </row>
    <row r="2601" spans="1:16" ht="14.5" customHeight="1" x14ac:dyDescent="0.35">
      <c r="A2601" s="2" t="s">
        <v>163</v>
      </c>
      <c r="B2601" s="2" t="s">
        <v>163</v>
      </c>
      <c r="C2601" s="2" t="s">
        <v>164</v>
      </c>
      <c r="D2601" s="2"/>
      <c r="E2601" s="2"/>
      <c r="F2601" s="3">
        <v>10</v>
      </c>
      <c r="G2601" s="3">
        <v>100</v>
      </c>
      <c r="H2601" s="2" t="s">
        <v>3137</v>
      </c>
      <c r="I2601" s="2" t="s">
        <v>3151</v>
      </c>
      <c r="J2601" s="2" t="s">
        <v>3158</v>
      </c>
      <c r="K2601" s="2" t="s">
        <v>3166</v>
      </c>
      <c r="L2601" s="2">
        <v>2013</v>
      </c>
      <c r="M2601" s="2" t="s">
        <v>3058</v>
      </c>
      <c r="N2601" s="2" t="s">
        <v>3108</v>
      </c>
      <c r="O2601" s="19" t="str">
        <f t="shared" si="84"/>
        <v>300</v>
      </c>
      <c r="P2601">
        <f t="shared" si="83"/>
        <v>10</v>
      </c>
    </row>
    <row r="2602" spans="1:16" ht="14.5" customHeight="1" x14ac:dyDescent="0.35">
      <c r="A2602" s="2" t="s">
        <v>167</v>
      </c>
      <c r="B2602" s="2" t="s">
        <v>167</v>
      </c>
      <c r="C2602" s="2" t="s">
        <v>168</v>
      </c>
      <c r="D2602" s="2"/>
      <c r="E2602" s="2"/>
      <c r="F2602" s="3">
        <v>40</v>
      </c>
      <c r="G2602" s="3">
        <v>55</v>
      </c>
      <c r="H2602" s="2" t="s">
        <v>3137</v>
      </c>
      <c r="I2602" s="2" t="s">
        <v>3151</v>
      </c>
      <c r="J2602" s="2" t="s">
        <v>3158</v>
      </c>
      <c r="K2602" s="2" t="s">
        <v>3166</v>
      </c>
      <c r="L2602" s="2">
        <v>2013</v>
      </c>
      <c r="M2602" s="2" t="s">
        <v>3058</v>
      </c>
      <c r="N2602" s="2" t="s">
        <v>3108</v>
      </c>
      <c r="O2602" s="19" t="str">
        <f t="shared" si="84"/>
        <v>300</v>
      </c>
      <c r="P2602">
        <f t="shared" si="83"/>
        <v>22</v>
      </c>
    </row>
    <row r="2603" spans="1:16" ht="14.5" customHeight="1" x14ac:dyDescent="0.35">
      <c r="A2603" s="2" t="s">
        <v>133</v>
      </c>
      <c r="B2603" s="2" t="s">
        <v>133</v>
      </c>
      <c r="C2603" s="2" t="s">
        <v>134</v>
      </c>
      <c r="D2603" s="2"/>
      <c r="E2603" s="2"/>
      <c r="F2603" s="3">
        <v>39</v>
      </c>
      <c r="G2603" s="3">
        <v>25</v>
      </c>
      <c r="H2603" s="2" t="s">
        <v>3141</v>
      </c>
      <c r="I2603" s="2" t="s">
        <v>3155</v>
      </c>
      <c r="J2603" s="2" t="s">
        <v>3158</v>
      </c>
      <c r="K2603" s="2" t="s">
        <v>3166</v>
      </c>
      <c r="L2603" s="2">
        <v>2013</v>
      </c>
      <c r="M2603" s="2" t="s">
        <v>3056</v>
      </c>
      <c r="N2603" s="2" t="s">
        <v>3106</v>
      </c>
      <c r="O2603" s="19" t="str">
        <f t="shared" si="84"/>
        <v>300</v>
      </c>
      <c r="P2603">
        <f t="shared" si="83"/>
        <v>9.75</v>
      </c>
    </row>
    <row r="2604" spans="1:16" ht="14.5" customHeight="1" x14ac:dyDescent="0.35">
      <c r="A2604" s="2" t="s">
        <v>1984</v>
      </c>
      <c r="B2604" s="2" t="s">
        <v>1984</v>
      </c>
      <c r="C2604" s="2" t="s">
        <v>1985</v>
      </c>
      <c r="D2604" s="2"/>
      <c r="E2604" s="2"/>
      <c r="F2604" s="3">
        <v>8</v>
      </c>
      <c r="G2604" s="3">
        <v>25</v>
      </c>
      <c r="H2604" s="2" t="s">
        <v>3141</v>
      </c>
      <c r="I2604" s="2" t="s">
        <v>3155</v>
      </c>
      <c r="J2604" s="2" t="s">
        <v>3158</v>
      </c>
      <c r="K2604" s="2" t="s">
        <v>3166</v>
      </c>
      <c r="L2604" s="2">
        <v>2013</v>
      </c>
      <c r="M2604" s="2" t="s">
        <v>3056</v>
      </c>
      <c r="N2604" s="2" t="s">
        <v>3106</v>
      </c>
      <c r="O2604" s="19" t="str">
        <f t="shared" si="84"/>
        <v>300</v>
      </c>
      <c r="P2604">
        <f t="shared" si="83"/>
        <v>2</v>
      </c>
    </row>
    <row r="2605" spans="1:16" ht="14.5" customHeight="1" x14ac:dyDescent="0.35">
      <c r="A2605" s="2" t="s">
        <v>141</v>
      </c>
      <c r="B2605" s="2" t="s">
        <v>141</v>
      </c>
      <c r="C2605" s="2" t="s">
        <v>142</v>
      </c>
      <c r="D2605" s="2"/>
      <c r="E2605" s="2"/>
      <c r="F2605" s="3">
        <v>35</v>
      </c>
      <c r="G2605" s="3">
        <v>100</v>
      </c>
      <c r="H2605" s="2" t="s">
        <v>3141</v>
      </c>
      <c r="I2605" s="2" t="s">
        <v>3155</v>
      </c>
      <c r="J2605" s="2" t="s">
        <v>3158</v>
      </c>
      <c r="K2605" s="2" t="s">
        <v>3166</v>
      </c>
      <c r="L2605" s="2">
        <v>2013</v>
      </c>
      <c r="M2605" s="2" t="s">
        <v>3057</v>
      </c>
      <c r="N2605" s="2" t="s">
        <v>3107</v>
      </c>
      <c r="O2605" s="19" t="str">
        <f t="shared" si="84"/>
        <v>300</v>
      </c>
      <c r="P2605">
        <f t="shared" si="83"/>
        <v>35</v>
      </c>
    </row>
    <row r="2606" spans="1:16" ht="14.5" customHeight="1" x14ac:dyDescent="0.35">
      <c r="A2606" s="2" t="s">
        <v>1834</v>
      </c>
      <c r="B2606" s="2" t="s">
        <v>1834</v>
      </c>
      <c r="C2606" s="2" t="s">
        <v>108</v>
      </c>
      <c r="D2606" s="2"/>
      <c r="E2606" s="2"/>
      <c r="F2606" s="3">
        <v>46</v>
      </c>
      <c r="G2606" s="3">
        <v>100</v>
      </c>
      <c r="H2606" s="2" t="s">
        <v>3141</v>
      </c>
      <c r="I2606" s="2" t="s">
        <v>3155</v>
      </c>
      <c r="J2606" s="2" t="s">
        <v>3158</v>
      </c>
      <c r="K2606" s="2" t="s">
        <v>3166</v>
      </c>
      <c r="L2606" s="2">
        <v>2013</v>
      </c>
      <c r="M2606" s="2" t="s">
        <v>3055</v>
      </c>
      <c r="N2606" s="2" t="s">
        <v>3105</v>
      </c>
      <c r="O2606" s="19" t="str">
        <f t="shared" si="84"/>
        <v>300</v>
      </c>
      <c r="P2606">
        <f t="shared" si="83"/>
        <v>46</v>
      </c>
    </row>
    <row r="2607" spans="1:16" ht="14.5" customHeight="1" x14ac:dyDescent="0.35">
      <c r="A2607" s="2" t="s">
        <v>145</v>
      </c>
      <c r="B2607" s="2" t="s">
        <v>145</v>
      </c>
      <c r="C2607" s="2" t="s">
        <v>146</v>
      </c>
      <c r="D2607" s="2"/>
      <c r="E2607" s="2"/>
      <c r="F2607" s="3">
        <v>69</v>
      </c>
      <c r="G2607" s="3">
        <v>100</v>
      </c>
      <c r="H2607" s="2" t="s">
        <v>3141</v>
      </c>
      <c r="I2607" s="2" t="s">
        <v>3155</v>
      </c>
      <c r="J2607" s="2" t="s">
        <v>3158</v>
      </c>
      <c r="K2607" s="2" t="s">
        <v>3166</v>
      </c>
      <c r="L2607" s="2">
        <v>2013</v>
      </c>
      <c r="M2607" s="2" t="s">
        <v>3057</v>
      </c>
      <c r="N2607" s="2" t="s">
        <v>3107</v>
      </c>
      <c r="O2607" s="19" t="str">
        <f t="shared" si="84"/>
        <v>300</v>
      </c>
      <c r="P2607">
        <f t="shared" si="83"/>
        <v>69</v>
      </c>
    </row>
    <row r="2608" spans="1:16" ht="14.5" customHeight="1" x14ac:dyDescent="0.35">
      <c r="A2608" s="2" t="s">
        <v>109</v>
      </c>
      <c r="B2608" s="2" t="s">
        <v>109</v>
      </c>
      <c r="C2608" s="2" t="s">
        <v>110</v>
      </c>
      <c r="D2608" s="2"/>
      <c r="E2608" s="2"/>
      <c r="F2608" s="3">
        <v>74</v>
      </c>
      <c r="G2608" s="3">
        <v>25</v>
      </c>
      <c r="H2608" s="2" t="s">
        <v>3141</v>
      </c>
      <c r="I2608" s="2" t="s">
        <v>3155</v>
      </c>
      <c r="J2608" s="2" t="s">
        <v>3158</v>
      </c>
      <c r="K2608" s="2" t="s">
        <v>3166</v>
      </c>
      <c r="L2608" s="2">
        <v>2013</v>
      </c>
      <c r="M2608" s="2" t="s">
        <v>3053</v>
      </c>
      <c r="N2608" s="2" t="s">
        <v>3103</v>
      </c>
      <c r="O2608" s="19" t="str">
        <f t="shared" si="84"/>
        <v>300</v>
      </c>
      <c r="P2608">
        <f t="shared" si="83"/>
        <v>18.5</v>
      </c>
    </row>
    <row r="2609" spans="1:16" ht="14.5" customHeight="1" x14ac:dyDescent="0.35">
      <c r="A2609" s="2" t="s">
        <v>117</v>
      </c>
      <c r="B2609" s="2" t="s">
        <v>117</v>
      </c>
      <c r="C2609" s="2" t="s">
        <v>1831</v>
      </c>
      <c r="D2609" s="2"/>
      <c r="E2609" s="2"/>
      <c r="F2609" s="3">
        <v>238</v>
      </c>
      <c r="G2609" s="3">
        <v>100</v>
      </c>
      <c r="H2609" s="2" t="s">
        <v>3141</v>
      </c>
      <c r="I2609" s="2" t="s">
        <v>3155</v>
      </c>
      <c r="J2609" s="2" t="s">
        <v>3158</v>
      </c>
      <c r="K2609" s="2" t="s">
        <v>3166</v>
      </c>
      <c r="L2609" s="2">
        <v>2013</v>
      </c>
      <c r="M2609" s="2" t="s">
        <v>3055</v>
      </c>
      <c r="N2609" s="2" t="s">
        <v>3105</v>
      </c>
      <c r="O2609" s="19" t="str">
        <f t="shared" si="84"/>
        <v>300</v>
      </c>
      <c r="P2609">
        <f t="shared" si="83"/>
        <v>238</v>
      </c>
    </row>
    <row r="2610" spans="1:16" ht="14.5" customHeight="1" x14ac:dyDescent="0.35">
      <c r="A2610" s="2" t="s">
        <v>1832</v>
      </c>
      <c r="B2610" s="2" t="s">
        <v>1832</v>
      </c>
      <c r="C2610" s="2" t="s">
        <v>1833</v>
      </c>
      <c r="D2610" s="2"/>
      <c r="E2610" s="2"/>
      <c r="F2610" s="3">
        <v>21</v>
      </c>
      <c r="G2610" s="3">
        <v>25</v>
      </c>
      <c r="H2610" s="2" t="s">
        <v>3141</v>
      </c>
      <c r="I2610" s="2" t="s">
        <v>3155</v>
      </c>
      <c r="J2610" s="2" t="s">
        <v>3158</v>
      </c>
      <c r="K2610" s="2" t="s">
        <v>3166</v>
      </c>
      <c r="L2610" s="2">
        <v>2013</v>
      </c>
      <c r="M2610" s="2" t="s">
        <v>3078</v>
      </c>
      <c r="N2610" s="2" t="s">
        <v>3126</v>
      </c>
      <c r="O2610" s="19" t="str">
        <f t="shared" si="84"/>
        <v>700</v>
      </c>
      <c r="P2610">
        <f t="shared" si="83"/>
        <v>5.25</v>
      </c>
    </row>
    <row r="2611" spans="1:16" ht="14.5" customHeight="1" x14ac:dyDescent="0.35">
      <c r="A2611" s="2" t="s">
        <v>187</v>
      </c>
      <c r="B2611" s="2" t="s">
        <v>187</v>
      </c>
      <c r="C2611" s="2" t="s">
        <v>2307</v>
      </c>
      <c r="D2611" s="2"/>
      <c r="E2611" s="2"/>
      <c r="F2611" s="3">
        <v>47</v>
      </c>
      <c r="G2611" s="3">
        <v>100</v>
      </c>
      <c r="H2611" s="2" t="s">
        <v>3141</v>
      </c>
      <c r="I2611" s="2" t="s">
        <v>3155</v>
      </c>
      <c r="J2611" s="2" t="s">
        <v>3158</v>
      </c>
      <c r="K2611" s="2" t="s">
        <v>3166</v>
      </c>
      <c r="L2611" s="2">
        <v>2013</v>
      </c>
      <c r="M2611" s="2" t="s">
        <v>3062</v>
      </c>
      <c r="N2611" s="2" t="s">
        <v>3112</v>
      </c>
      <c r="O2611" s="19" t="str">
        <f t="shared" si="84"/>
        <v>400</v>
      </c>
      <c r="P2611">
        <f t="shared" si="83"/>
        <v>47</v>
      </c>
    </row>
    <row r="2612" spans="1:16" ht="14.5" customHeight="1" x14ac:dyDescent="0.35">
      <c r="A2612" s="2" t="s">
        <v>43</v>
      </c>
      <c r="B2612" s="2" t="s">
        <v>43</v>
      </c>
      <c r="C2612" s="2" t="s">
        <v>2308</v>
      </c>
      <c r="D2612" s="2"/>
      <c r="E2612" s="2"/>
      <c r="F2612" s="3">
        <v>404</v>
      </c>
      <c r="G2612" s="3">
        <v>100</v>
      </c>
      <c r="H2612" s="2" t="s">
        <v>3141</v>
      </c>
      <c r="I2612" s="2" t="s">
        <v>3155</v>
      </c>
      <c r="J2612" s="2" t="s">
        <v>3158</v>
      </c>
      <c r="K2612" s="2" t="s">
        <v>3166</v>
      </c>
      <c r="L2612" s="2">
        <v>2013</v>
      </c>
      <c r="M2612" s="2" t="s">
        <v>3062</v>
      </c>
      <c r="N2612" s="2" t="s">
        <v>3112</v>
      </c>
      <c r="O2612" s="19" t="str">
        <f t="shared" si="84"/>
        <v>400</v>
      </c>
      <c r="P2612">
        <f t="shared" si="83"/>
        <v>404</v>
      </c>
    </row>
    <row r="2613" spans="1:16" ht="14.5" customHeight="1" x14ac:dyDescent="0.35">
      <c r="A2613" s="2" t="s">
        <v>193</v>
      </c>
      <c r="B2613" s="2" t="s">
        <v>193</v>
      </c>
      <c r="C2613" s="2" t="s">
        <v>194</v>
      </c>
      <c r="D2613" s="2"/>
      <c r="E2613" s="2"/>
      <c r="F2613" s="3">
        <v>151</v>
      </c>
      <c r="G2613" s="3">
        <v>100</v>
      </c>
      <c r="H2613" s="2" t="s">
        <v>3141</v>
      </c>
      <c r="I2613" s="2" t="s">
        <v>3155</v>
      </c>
      <c r="J2613" s="2" t="s">
        <v>3158</v>
      </c>
      <c r="K2613" s="2" t="s">
        <v>3166</v>
      </c>
      <c r="L2613" s="2">
        <v>2013</v>
      </c>
      <c r="M2613" s="2" t="s">
        <v>3062</v>
      </c>
      <c r="N2613" s="2" t="s">
        <v>3112</v>
      </c>
      <c r="O2613" s="19" t="str">
        <f t="shared" si="84"/>
        <v>400</v>
      </c>
      <c r="P2613">
        <f t="shared" si="83"/>
        <v>151</v>
      </c>
    </row>
    <row r="2614" spans="1:16" ht="14.5" customHeight="1" x14ac:dyDescent="0.35">
      <c r="A2614" s="2" t="s">
        <v>191</v>
      </c>
      <c r="B2614" s="2" t="s">
        <v>191</v>
      </c>
      <c r="C2614" s="2" t="s">
        <v>192</v>
      </c>
      <c r="D2614" s="2"/>
      <c r="E2614" s="2"/>
      <c r="F2614" s="3">
        <v>68</v>
      </c>
      <c r="G2614" s="3">
        <v>100</v>
      </c>
      <c r="H2614" s="2" t="s">
        <v>3141</v>
      </c>
      <c r="I2614" s="2" t="s">
        <v>3155</v>
      </c>
      <c r="J2614" s="2" t="s">
        <v>3158</v>
      </c>
      <c r="K2614" s="2" t="s">
        <v>3166</v>
      </c>
      <c r="L2614" s="2">
        <v>2013</v>
      </c>
      <c r="M2614" s="2" t="s">
        <v>3062</v>
      </c>
      <c r="N2614" s="2" t="s">
        <v>3112</v>
      </c>
      <c r="O2614" s="19" t="str">
        <f t="shared" si="84"/>
        <v>400</v>
      </c>
      <c r="P2614">
        <f t="shared" si="83"/>
        <v>68</v>
      </c>
    </row>
    <row r="2615" spans="1:16" ht="14.5" customHeight="1" x14ac:dyDescent="0.35">
      <c r="A2615" s="2" t="s">
        <v>127</v>
      </c>
      <c r="B2615" s="2" t="s">
        <v>127</v>
      </c>
      <c r="C2615" s="2" t="s">
        <v>128</v>
      </c>
      <c r="D2615" s="2"/>
      <c r="E2615" s="2"/>
      <c r="F2615" s="3">
        <v>274</v>
      </c>
      <c r="G2615" s="3">
        <v>100</v>
      </c>
      <c r="H2615" s="2" t="s">
        <v>3141</v>
      </c>
      <c r="I2615" s="2" t="s">
        <v>3155</v>
      </c>
      <c r="J2615" s="2" t="s">
        <v>3158</v>
      </c>
      <c r="K2615" s="2" t="s">
        <v>3166</v>
      </c>
      <c r="L2615" s="2">
        <v>2013</v>
      </c>
      <c r="M2615" s="2" t="s">
        <v>3055</v>
      </c>
      <c r="N2615" s="2" t="s">
        <v>3105</v>
      </c>
      <c r="O2615" s="19" t="str">
        <f t="shared" si="84"/>
        <v>300</v>
      </c>
      <c r="P2615">
        <f t="shared" si="83"/>
        <v>274</v>
      </c>
    </row>
    <row r="2616" spans="1:16" ht="14.5" customHeight="1" x14ac:dyDescent="0.35">
      <c r="A2616" s="2" t="s">
        <v>2309</v>
      </c>
      <c r="B2616" s="2" t="s">
        <v>2309</v>
      </c>
      <c r="C2616" s="2" t="s">
        <v>122</v>
      </c>
      <c r="D2616" s="2"/>
      <c r="E2616" s="2"/>
      <c r="F2616" s="3">
        <v>167</v>
      </c>
      <c r="G2616" s="3">
        <v>100</v>
      </c>
      <c r="H2616" s="2" t="s">
        <v>3141</v>
      </c>
      <c r="I2616" s="2" t="s">
        <v>3155</v>
      </c>
      <c r="J2616" s="2" t="s">
        <v>3158</v>
      </c>
      <c r="K2616" s="2" t="s">
        <v>3166</v>
      </c>
      <c r="L2616" s="2">
        <v>2013</v>
      </c>
      <c r="M2616" s="2" t="s">
        <v>3055</v>
      </c>
      <c r="N2616" s="2" t="s">
        <v>3105</v>
      </c>
      <c r="O2616" s="19" t="str">
        <f t="shared" si="84"/>
        <v>300</v>
      </c>
      <c r="P2616">
        <f t="shared" si="83"/>
        <v>167</v>
      </c>
    </row>
    <row r="2617" spans="1:16" ht="14.5" customHeight="1" x14ac:dyDescent="0.35">
      <c r="A2617" s="2" t="s">
        <v>123</v>
      </c>
      <c r="B2617" s="2" t="s">
        <v>123</v>
      </c>
      <c r="C2617" s="2" t="s">
        <v>124</v>
      </c>
      <c r="D2617" s="2"/>
      <c r="E2617" s="2"/>
      <c r="F2617" s="3">
        <v>105</v>
      </c>
      <c r="G2617" s="3">
        <v>10</v>
      </c>
      <c r="H2617" s="2" t="s">
        <v>3137</v>
      </c>
      <c r="I2617" s="2" t="s">
        <v>3151</v>
      </c>
      <c r="J2617" s="2" t="s">
        <v>3158</v>
      </c>
      <c r="K2617" s="2" t="s">
        <v>3166</v>
      </c>
      <c r="L2617" s="2">
        <v>2013</v>
      </c>
      <c r="M2617" s="2" t="s">
        <v>3055</v>
      </c>
      <c r="N2617" s="2" t="s">
        <v>3105</v>
      </c>
      <c r="O2617" s="19" t="str">
        <f t="shared" si="84"/>
        <v>300</v>
      </c>
      <c r="P2617">
        <f t="shared" si="83"/>
        <v>10.5</v>
      </c>
    </row>
    <row r="2618" spans="1:16" ht="14.5" customHeight="1" x14ac:dyDescent="0.35">
      <c r="A2618" s="2" t="s">
        <v>49</v>
      </c>
      <c r="B2618" s="2" t="s">
        <v>49</v>
      </c>
      <c r="C2618" s="2" t="s">
        <v>1987</v>
      </c>
      <c r="D2618" s="2"/>
      <c r="E2618" s="2"/>
      <c r="F2618" s="3">
        <v>49852</v>
      </c>
      <c r="G2618" s="3">
        <v>100</v>
      </c>
      <c r="H2618" s="2" t="s">
        <v>3141</v>
      </c>
      <c r="I2618" s="2" t="s">
        <v>3155</v>
      </c>
      <c r="J2618" s="2" t="s">
        <v>3158</v>
      </c>
      <c r="K2618" s="2" t="s">
        <v>3166</v>
      </c>
      <c r="L2618" s="2">
        <v>2013</v>
      </c>
      <c r="M2618" s="2" t="s">
        <v>3064</v>
      </c>
      <c r="N2618" s="2" t="s">
        <v>3114</v>
      </c>
      <c r="O2618" s="19" t="str">
        <f t="shared" si="84"/>
        <v>500</v>
      </c>
      <c r="P2618">
        <f t="shared" si="83"/>
        <v>49852</v>
      </c>
    </row>
    <row r="2619" spans="1:16" ht="14.5" customHeight="1" x14ac:dyDescent="0.35">
      <c r="A2619" s="2" t="s">
        <v>55</v>
      </c>
      <c r="B2619" s="2" t="s">
        <v>55</v>
      </c>
      <c r="C2619" s="2" t="s">
        <v>56</v>
      </c>
      <c r="D2619" s="2"/>
      <c r="E2619" s="2"/>
      <c r="F2619" s="3">
        <v>9616</v>
      </c>
      <c r="G2619" s="3">
        <v>100</v>
      </c>
      <c r="H2619" s="2" t="s">
        <v>3141</v>
      </c>
      <c r="I2619" s="2" t="s">
        <v>3155</v>
      </c>
      <c r="J2619" s="2" t="s">
        <v>3158</v>
      </c>
      <c r="K2619" s="2" t="s">
        <v>3166</v>
      </c>
      <c r="L2619" s="2">
        <v>2013</v>
      </c>
      <c r="M2619" s="2" t="s">
        <v>3067</v>
      </c>
      <c r="N2619" s="2" t="s">
        <v>3117</v>
      </c>
      <c r="O2619" s="19" t="str">
        <f t="shared" si="84"/>
        <v>500</v>
      </c>
      <c r="P2619">
        <f t="shared" si="83"/>
        <v>9616</v>
      </c>
    </row>
    <row r="2620" spans="1:16" ht="14.5" customHeight="1" x14ac:dyDescent="0.35">
      <c r="A2620" s="2" t="s">
        <v>45</v>
      </c>
      <c r="B2620" s="2" t="s">
        <v>45</v>
      </c>
      <c r="C2620" s="2" t="s">
        <v>46</v>
      </c>
      <c r="D2620" s="2"/>
      <c r="E2620" s="2"/>
      <c r="F2620" s="3">
        <v>12189</v>
      </c>
      <c r="G2620" s="3">
        <v>100</v>
      </c>
      <c r="H2620" s="2" t="s">
        <v>3141</v>
      </c>
      <c r="I2620" s="2" t="s">
        <v>3155</v>
      </c>
      <c r="J2620" s="2" t="s">
        <v>3158</v>
      </c>
      <c r="K2620" s="2" t="s">
        <v>3166</v>
      </c>
      <c r="L2620" s="2">
        <v>2013</v>
      </c>
      <c r="M2620" s="2" t="s">
        <v>3063</v>
      </c>
      <c r="N2620" s="2" t="s">
        <v>3113</v>
      </c>
      <c r="O2620" s="19" t="str">
        <f t="shared" si="84"/>
        <v>400</v>
      </c>
      <c r="P2620">
        <f t="shared" ref="P2620:P2683" si="85">F2620*G2620/100</f>
        <v>12189</v>
      </c>
    </row>
    <row r="2621" spans="1:16" ht="14.5" customHeight="1" x14ac:dyDescent="0.35">
      <c r="A2621" s="2" t="s">
        <v>53</v>
      </c>
      <c r="B2621" s="2" t="s">
        <v>53</v>
      </c>
      <c r="C2621" s="2" t="s">
        <v>54</v>
      </c>
      <c r="D2621" s="2"/>
      <c r="E2621" s="2"/>
      <c r="F2621" s="3">
        <v>8248</v>
      </c>
      <c r="G2621" s="3">
        <v>100</v>
      </c>
      <c r="H2621" s="2" t="s">
        <v>3141</v>
      </c>
      <c r="I2621" s="2" t="s">
        <v>3155</v>
      </c>
      <c r="J2621" s="2" t="s">
        <v>3158</v>
      </c>
      <c r="K2621" s="2" t="s">
        <v>3166</v>
      </c>
      <c r="L2621" s="2">
        <v>2013</v>
      </c>
      <c r="M2621" s="2" t="s">
        <v>3066</v>
      </c>
      <c r="N2621" s="2" t="s">
        <v>3116</v>
      </c>
      <c r="O2621" s="19" t="str">
        <f t="shared" si="84"/>
        <v>500</v>
      </c>
      <c r="P2621">
        <f t="shared" si="85"/>
        <v>8248</v>
      </c>
    </row>
    <row r="2622" spans="1:16" ht="14.5" customHeight="1" x14ac:dyDescent="0.35">
      <c r="A2622" s="2" t="s">
        <v>1988</v>
      </c>
      <c r="B2622" s="2" t="s">
        <v>1988</v>
      </c>
      <c r="C2622" s="2" t="s">
        <v>58</v>
      </c>
      <c r="D2622" s="2"/>
      <c r="E2622" s="2"/>
      <c r="F2622" s="3">
        <v>4782</v>
      </c>
      <c r="G2622" s="3">
        <v>100</v>
      </c>
      <c r="H2622" s="2" t="s">
        <v>3141</v>
      </c>
      <c r="I2622" s="2" t="s">
        <v>3155</v>
      </c>
      <c r="J2622" s="2" t="s">
        <v>3158</v>
      </c>
      <c r="K2622" s="2" t="s">
        <v>3166</v>
      </c>
      <c r="L2622" s="2">
        <v>2013</v>
      </c>
      <c r="M2622" s="2" t="s">
        <v>3068</v>
      </c>
      <c r="N2622" s="2" t="s">
        <v>3118</v>
      </c>
      <c r="O2622" s="19" t="str">
        <f t="shared" si="84"/>
        <v>500</v>
      </c>
      <c r="P2622">
        <f t="shared" si="85"/>
        <v>4782</v>
      </c>
    </row>
    <row r="2623" spans="1:16" ht="14.5" customHeight="1" x14ac:dyDescent="0.35">
      <c r="A2623" s="2" t="s">
        <v>51</v>
      </c>
      <c r="B2623" s="2" t="s">
        <v>51</v>
      </c>
      <c r="C2623" s="2" t="s">
        <v>52</v>
      </c>
      <c r="D2623" s="2"/>
      <c r="E2623" s="2"/>
      <c r="F2623" s="3">
        <v>13640</v>
      </c>
      <c r="G2623" s="3">
        <v>100</v>
      </c>
      <c r="H2623" s="2" t="s">
        <v>3141</v>
      </c>
      <c r="I2623" s="2" t="s">
        <v>3155</v>
      </c>
      <c r="J2623" s="2" t="s">
        <v>3158</v>
      </c>
      <c r="K2623" s="2" t="s">
        <v>3166</v>
      </c>
      <c r="L2623" s="2">
        <v>2013</v>
      </c>
      <c r="M2623" s="2" t="s">
        <v>3065</v>
      </c>
      <c r="N2623" s="2" t="s">
        <v>3115</v>
      </c>
      <c r="O2623" s="19" t="str">
        <f t="shared" si="84"/>
        <v>500</v>
      </c>
      <c r="P2623">
        <f t="shared" si="85"/>
        <v>13640</v>
      </c>
    </row>
    <row r="2624" spans="1:16" ht="14.5" customHeight="1" x14ac:dyDescent="0.35">
      <c r="A2624" s="2" t="s">
        <v>1989</v>
      </c>
      <c r="B2624" s="2" t="s">
        <v>1989</v>
      </c>
      <c r="C2624" s="2" t="s">
        <v>152</v>
      </c>
      <c r="D2624" s="2"/>
      <c r="E2624" s="2"/>
      <c r="F2624" s="3">
        <v>600</v>
      </c>
      <c r="G2624" s="3">
        <v>15</v>
      </c>
      <c r="H2624" s="2" t="s">
        <v>3141</v>
      </c>
      <c r="I2624" s="2" t="s">
        <v>3155</v>
      </c>
      <c r="J2624" s="2" t="s">
        <v>3158</v>
      </c>
      <c r="K2624" s="2" t="s">
        <v>3166</v>
      </c>
      <c r="L2624" s="2">
        <v>2013</v>
      </c>
      <c r="M2624" s="2" t="s">
        <v>3057</v>
      </c>
      <c r="N2624" s="2" t="s">
        <v>3107</v>
      </c>
      <c r="O2624" s="19" t="str">
        <f t="shared" si="84"/>
        <v>300</v>
      </c>
      <c r="P2624">
        <f t="shared" si="85"/>
        <v>90</v>
      </c>
    </row>
    <row r="2625" spans="1:16" ht="14.5" customHeight="1" x14ac:dyDescent="0.35">
      <c r="A2625" s="2" t="s">
        <v>185</v>
      </c>
      <c r="B2625" s="2" t="s">
        <v>185</v>
      </c>
      <c r="C2625" s="2" t="s">
        <v>186</v>
      </c>
      <c r="D2625" s="2"/>
      <c r="E2625" s="2"/>
      <c r="F2625" s="3">
        <v>15203</v>
      </c>
      <c r="G2625" s="3">
        <v>100</v>
      </c>
      <c r="H2625" s="2" t="s">
        <v>3141</v>
      </c>
      <c r="I2625" s="2" t="s">
        <v>3155</v>
      </c>
      <c r="J2625" s="2" t="s">
        <v>3158</v>
      </c>
      <c r="K2625" s="2" t="s">
        <v>3166</v>
      </c>
      <c r="L2625" s="2">
        <v>2013</v>
      </c>
      <c r="M2625" s="2" t="s">
        <v>3060</v>
      </c>
      <c r="N2625" s="2" t="s">
        <v>3110</v>
      </c>
      <c r="O2625" s="19" t="str">
        <f t="shared" si="84"/>
        <v>400</v>
      </c>
      <c r="P2625">
        <f t="shared" si="85"/>
        <v>15203</v>
      </c>
    </row>
    <row r="2626" spans="1:16" ht="14.5" customHeight="1" x14ac:dyDescent="0.35">
      <c r="A2626" s="2" t="s">
        <v>89</v>
      </c>
      <c r="B2626" s="2" t="s">
        <v>89</v>
      </c>
      <c r="C2626" s="2" t="s">
        <v>90</v>
      </c>
      <c r="D2626" s="2"/>
      <c r="E2626" s="2"/>
      <c r="F2626" s="3">
        <v>15119</v>
      </c>
      <c r="G2626" s="3">
        <v>100</v>
      </c>
      <c r="H2626" s="2" t="s">
        <v>3141</v>
      </c>
      <c r="I2626" s="2" t="s">
        <v>3155</v>
      </c>
      <c r="J2626" s="2" t="s">
        <v>3158</v>
      </c>
      <c r="K2626" s="2" t="s">
        <v>3166</v>
      </c>
      <c r="L2626" s="2">
        <v>2013</v>
      </c>
      <c r="M2626" s="2" t="s">
        <v>3035</v>
      </c>
      <c r="N2626" s="2" t="s">
        <v>3089</v>
      </c>
      <c r="O2626" s="19" t="str">
        <f t="shared" si="84"/>
        <v>100</v>
      </c>
      <c r="P2626">
        <f t="shared" si="85"/>
        <v>15119</v>
      </c>
    </row>
    <row r="2627" spans="1:16" ht="14.5" customHeight="1" x14ac:dyDescent="0.35">
      <c r="A2627" s="2" t="s">
        <v>2310</v>
      </c>
      <c r="B2627" s="2" t="s">
        <v>2310</v>
      </c>
      <c r="C2627" s="2" t="s">
        <v>48</v>
      </c>
      <c r="D2627" s="2"/>
      <c r="E2627" s="2"/>
      <c r="F2627" s="3">
        <v>75</v>
      </c>
      <c r="G2627" s="3">
        <v>100</v>
      </c>
      <c r="H2627" s="2" t="s">
        <v>3141</v>
      </c>
      <c r="I2627" s="2" t="s">
        <v>3155</v>
      </c>
      <c r="J2627" s="2" t="s">
        <v>3158</v>
      </c>
      <c r="K2627" s="2" t="s">
        <v>3166</v>
      </c>
      <c r="L2627" s="2">
        <v>2013</v>
      </c>
      <c r="M2627" s="2" t="s">
        <v>3056</v>
      </c>
      <c r="N2627" s="2" t="s">
        <v>3106</v>
      </c>
      <c r="O2627" s="19" t="str">
        <f t="shared" ref="O2627:O2690" si="86">LEFT(N2627,1) &amp; "00"</f>
        <v>300</v>
      </c>
      <c r="P2627">
        <f t="shared" si="85"/>
        <v>75</v>
      </c>
    </row>
    <row r="2628" spans="1:16" ht="14.5" customHeight="1" x14ac:dyDescent="0.35">
      <c r="A2628" s="2" t="s">
        <v>61</v>
      </c>
      <c r="B2628" s="2" t="s">
        <v>61</v>
      </c>
      <c r="C2628" s="2" t="s">
        <v>62</v>
      </c>
      <c r="D2628" s="2"/>
      <c r="E2628" s="2"/>
      <c r="F2628" s="3">
        <v>217</v>
      </c>
      <c r="G2628" s="3">
        <v>100</v>
      </c>
      <c r="H2628" s="2" t="s">
        <v>3137</v>
      </c>
      <c r="I2628" s="2" t="s">
        <v>3151</v>
      </c>
      <c r="J2628" s="2" t="s">
        <v>3158</v>
      </c>
      <c r="K2628" s="2" t="s">
        <v>3166</v>
      </c>
      <c r="L2628" s="2">
        <v>2013</v>
      </c>
      <c r="M2628" s="2" t="s">
        <v>3078</v>
      </c>
      <c r="N2628" s="2" t="s">
        <v>3126</v>
      </c>
      <c r="O2628" s="19" t="str">
        <f t="shared" si="86"/>
        <v>700</v>
      </c>
      <c r="P2628">
        <f t="shared" si="85"/>
        <v>217</v>
      </c>
    </row>
    <row r="2629" spans="1:16" ht="14.5" customHeight="1" x14ac:dyDescent="0.35">
      <c r="A2629" s="2" t="s">
        <v>105</v>
      </c>
      <c r="B2629" s="2" t="s">
        <v>105</v>
      </c>
      <c r="C2629" s="2" t="s">
        <v>106</v>
      </c>
      <c r="D2629" s="2"/>
      <c r="E2629" s="2"/>
      <c r="F2629" s="3">
        <v>569</v>
      </c>
      <c r="G2629" s="3">
        <v>75</v>
      </c>
      <c r="H2629" s="2" t="s">
        <v>3141</v>
      </c>
      <c r="I2629" s="2" t="s">
        <v>3155</v>
      </c>
      <c r="J2629" s="2" t="s">
        <v>3158</v>
      </c>
      <c r="K2629" s="2" t="s">
        <v>3166</v>
      </c>
      <c r="L2629" s="2">
        <v>2013</v>
      </c>
      <c r="M2629" s="2" t="s">
        <v>3043</v>
      </c>
      <c r="N2629" s="2" t="s">
        <v>3097</v>
      </c>
      <c r="O2629" s="19" t="str">
        <f t="shared" si="86"/>
        <v>200</v>
      </c>
      <c r="P2629">
        <f t="shared" si="85"/>
        <v>426.75</v>
      </c>
    </row>
    <row r="2630" spans="1:16" ht="14.5" customHeight="1" x14ac:dyDescent="0.35">
      <c r="A2630" s="2" t="s">
        <v>135</v>
      </c>
      <c r="B2630" s="2" t="s">
        <v>135</v>
      </c>
      <c r="C2630" s="2" t="s">
        <v>1991</v>
      </c>
      <c r="D2630" s="2"/>
      <c r="E2630" s="2"/>
      <c r="F2630" s="3">
        <v>881</v>
      </c>
      <c r="G2630" s="3">
        <v>25</v>
      </c>
      <c r="H2630" s="2" t="s">
        <v>3141</v>
      </c>
      <c r="I2630" s="2" t="s">
        <v>3155</v>
      </c>
      <c r="J2630" s="2" t="s">
        <v>3158</v>
      </c>
      <c r="K2630" s="2" t="s">
        <v>3166</v>
      </c>
      <c r="L2630" s="2">
        <v>2013</v>
      </c>
      <c r="M2630" s="2" t="s">
        <v>3056</v>
      </c>
      <c r="N2630" s="2" t="s">
        <v>3106</v>
      </c>
      <c r="O2630" s="19" t="str">
        <f t="shared" si="86"/>
        <v>300</v>
      </c>
      <c r="P2630">
        <f t="shared" si="85"/>
        <v>220.25</v>
      </c>
    </row>
    <row r="2631" spans="1:16" ht="14.5" customHeight="1" x14ac:dyDescent="0.35">
      <c r="A2631" s="2" t="s">
        <v>135</v>
      </c>
      <c r="B2631" s="2" t="s">
        <v>135</v>
      </c>
      <c r="C2631" s="2" t="s">
        <v>1992</v>
      </c>
      <c r="D2631" s="2"/>
      <c r="E2631" s="2"/>
      <c r="F2631" s="3">
        <v>540</v>
      </c>
      <c r="G2631" s="3">
        <v>25</v>
      </c>
      <c r="H2631" s="2" t="s">
        <v>3141</v>
      </c>
      <c r="I2631" s="2" t="s">
        <v>3155</v>
      </c>
      <c r="J2631" s="2" t="s">
        <v>3158</v>
      </c>
      <c r="K2631" s="2" t="s">
        <v>3166</v>
      </c>
      <c r="L2631" s="2">
        <v>2013</v>
      </c>
      <c r="M2631" s="2" t="s">
        <v>3056</v>
      </c>
      <c r="N2631" s="2" t="s">
        <v>3106</v>
      </c>
      <c r="O2631" s="19" t="str">
        <f t="shared" si="86"/>
        <v>300</v>
      </c>
      <c r="P2631">
        <f t="shared" si="85"/>
        <v>135</v>
      </c>
    </row>
    <row r="2632" spans="1:16" ht="14.5" customHeight="1" x14ac:dyDescent="0.35">
      <c r="A2632" s="2" t="s">
        <v>135</v>
      </c>
      <c r="B2632" s="2" t="s">
        <v>135</v>
      </c>
      <c r="C2632" s="2" t="s">
        <v>1993</v>
      </c>
      <c r="D2632" s="2"/>
      <c r="E2632" s="2"/>
      <c r="F2632" s="3">
        <v>216</v>
      </c>
      <c r="G2632" s="3">
        <v>25</v>
      </c>
      <c r="H2632" s="2" t="s">
        <v>3141</v>
      </c>
      <c r="I2632" s="2" t="s">
        <v>3155</v>
      </c>
      <c r="J2632" s="2" t="s">
        <v>3158</v>
      </c>
      <c r="K2632" s="2" t="s">
        <v>3166</v>
      </c>
      <c r="L2632" s="2">
        <v>2013</v>
      </c>
      <c r="M2632" s="2" t="s">
        <v>3056</v>
      </c>
      <c r="N2632" s="2" t="s">
        <v>3106</v>
      </c>
      <c r="O2632" s="19" t="str">
        <f t="shared" si="86"/>
        <v>300</v>
      </c>
      <c r="P2632">
        <f t="shared" si="85"/>
        <v>54</v>
      </c>
    </row>
    <row r="2633" spans="1:16" ht="14.5" customHeight="1" x14ac:dyDescent="0.35">
      <c r="A2633" s="2" t="s">
        <v>75</v>
      </c>
      <c r="B2633" s="2" t="s">
        <v>75</v>
      </c>
      <c r="C2633" s="2" t="s">
        <v>1994</v>
      </c>
      <c r="D2633" s="2"/>
      <c r="E2633" s="2"/>
      <c r="F2633" s="3">
        <v>203734</v>
      </c>
      <c r="G2633" s="3">
        <v>25</v>
      </c>
      <c r="H2633" s="2" t="s">
        <v>3140</v>
      </c>
      <c r="I2633" s="2" t="s">
        <v>3154</v>
      </c>
      <c r="J2633" s="2" t="s">
        <v>3158</v>
      </c>
      <c r="K2633" s="2" t="s">
        <v>3166</v>
      </c>
      <c r="L2633" s="2">
        <v>2013</v>
      </c>
      <c r="M2633" s="2" t="s">
        <v>3023</v>
      </c>
      <c r="N2633" s="2" t="s">
        <v>3082</v>
      </c>
      <c r="O2633" s="19" t="str">
        <f t="shared" si="86"/>
        <v>100</v>
      </c>
      <c r="P2633">
        <f t="shared" si="85"/>
        <v>50933.5</v>
      </c>
    </row>
    <row r="2634" spans="1:16" ht="14.5" customHeight="1" x14ac:dyDescent="0.35">
      <c r="A2634" s="2" t="s">
        <v>67</v>
      </c>
      <c r="B2634" s="2" t="s">
        <v>67</v>
      </c>
      <c r="C2634" s="2" t="s">
        <v>68</v>
      </c>
      <c r="D2634" s="2"/>
      <c r="E2634" s="2"/>
      <c r="F2634" s="3">
        <v>10665</v>
      </c>
      <c r="G2634" s="3">
        <v>25</v>
      </c>
      <c r="H2634" s="2" t="s">
        <v>3140</v>
      </c>
      <c r="I2634" s="2" t="s">
        <v>3154</v>
      </c>
      <c r="J2634" s="2" t="s">
        <v>3158</v>
      </c>
      <c r="K2634" s="2" t="s">
        <v>3166</v>
      </c>
      <c r="L2634" s="2">
        <v>2013</v>
      </c>
      <c r="M2634" s="2" t="s">
        <v>3023</v>
      </c>
      <c r="N2634" s="2" t="s">
        <v>3082</v>
      </c>
      <c r="O2634" s="19" t="str">
        <f t="shared" si="86"/>
        <v>100</v>
      </c>
      <c r="P2634">
        <f t="shared" si="85"/>
        <v>2666.25</v>
      </c>
    </row>
    <row r="2635" spans="1:16" ht="14.5" customHeight="1" x14ac:dyDescent="0.35">
      <c r="A2635" s="2" t="s">
        <v>95</v>
      </c>
      <c r="B2635" s="2" t="s">
        <v>95</v>
      </c>
      <c r="C2635" s="2" t="s">
        <v>96</v>
      </c>
      <c r="D2635" s="2"/>
      <c r="E2635" s="2"/>
      <c r="F2635" s="3">
        <v>8924</v>
      </c>
      <c r="G2635" s="3">
        <v>25</v>
      </c>
      <c r="H2635" s="2" t="s">
        <v>3140</v>
      </c>
      <c r="I2635" s="2" t="s">
        <v>3154</v>
      </c>
      <c r="J2635" s="2" t="s">
        <v>3158</v>
      </c>
      <c r="K2635" s="2" t="s">
        <v>3166</v>
      </c>
      <c r="L2635" s="2">
        <v>2013</v>
      </c>
      <c r="M2635" s="2" t="s">
        <v>3040</v>
      </c>
      <c r="N2635" s="2" t="s">
        <v>3094</v>
      </c>
      <c r="O2635" s="19" t="str">
        <f t="shared" si="86"/>
        <v>100</v>
      </c>
      <c r="P2635">
        <f t="shared" si="85"/>
        <v>2231</v>
      </c>
    </row>
    <row r="2636" spans="1:16" ht="14.5" customHeight="1" x14ac:dyDescent="0.35">
      <c r="A2636" s="2" t="s">
        <v>91</v>
      </c>
      <c r="B2636" s="2" t="s">
        <v>91</v>
      </c>
      <c r="C2636" s="2" t="s">
        <v>92</v>
      </c>
      <c r="D2636" s="2"/>
      <c r="E2636" s="2"/>
      <c r="F2636" s="3">
        <v>2120</v>
      </c>
      <c r="G2636" s="3">
        <v>25</v>
      </c>
      <c r="H2636" s="2" t="s">
        <v>3140</v>
      </c>
      <c r="I2636" s="2" t="s">
        <v>3154</v>
      </c>
      <c r="J2636" s="2" t="s">
        <v>3158</v>
      </c>
      <c r="K2636" s="2" t="s">
        <v>3166</v>
      </c>
      <c r="L2636" s="2">
        <v>2013</v>
      </c>
      <c r="M2636" s="2" t="s">
        <v>3039</v>
      </c>
      <c r="N2636" s="2" t="s">
        <v>3093</v>
      </c>
      <c r="O2636" s="19" t="str">
        <f t="shared" si="86"/>
        <v>100</v>
      </c>
      <c r="P2636">
        <f t="shared" si="85"/>
        <v>530</v>
      </c>
    </row>
    <row r="2637" spans="1:16" ht="14.5" customHeight="1" x14ac:dyDescent="0.35">
      <c r="A2637" s="2" t="s">
        <v>65</v>
      </c>
      <c r="B2637" s="2" t="s">
        <v>65</v>
      </c>
      <c r="C2637" s="2" t="s">
        <v>66</v>
      </c>
      <c r="D2637" s="2"/>
      <c r="E2637" s="2"/>
      <c r="F2637" s="3">
        <v>6566</v>
      </c>
      <c r="G2637" s="3">
        <v>25</v>
      </c>
      <c r="H2637" s="2" t="s">
        <v>3140</v>
      </c>
      <c r="I2637" s="2" t="s">
        <v>3154</v>
      </c>
      <c r="J2637" s="2" t="s">
        <v>3158</v>
      </c>
      <c r="K2637" s="2" t="s">
        <v>3166</v>
      </c>
      <c r="L2637" s="2">
        <v>2013</v>
      </c>
      <c r="M2637" s="2" t="s">
        <v>3023</v>
      </c>
      <c r="N2637" s="2" t="s">
        <v>3082</v>
      </c>
      <c r="O2637" s="19" t="str">
        <f t="shared" si="86"/>
        <v>100</v>
      </c>
      <c r="P2637">
        <f t="shared" si="85"/>
        <v>1641.5</v>
      </c>
    </row>
    <row r="2638" spans="1:16" ht="14.5" customHeight="1" x14ac:dyDescent="0.35">
      <c r="A2638" s="2" t="s">
        <v>93</v>
      </c>
      <c r="B2638" s="2" t="s">
        <v>93</v>
      </c>
      <c r="C2638" s="2" t="s">
        <v>94</v>
      </c>
      <c r="D2638" s="2"/>
      <c r="E2638" s="2"/>
      <c r="F2638" s="3">
        <v>7571</v>
      </c>
      <c r="G2638" s="3">
        <v>25</v>
      </c>
      <c r="H2638" s="2" t="s">
        <v>3140</v>
      </c>
      <c r="I2638" s="2" t="s">
        <v>3154</v>
      </c>
      <c r="J2638" s="2" t="s">
        <v>3158</v>
      </c>
      <c r="K2638" s="2" t="s">
        <v>3166</v>
      </c>
      <c r="L2638" s="2">
        <v>2013</v>
      </c>
      <c r="M2638" s="2" t="s">
        <v>3040</v>
      </c>
      <c r="N2638" s="2" t="s">
        <v>3094</v>
      </c>
      <c r="O2638" s="19" t="str">
        <f t="shared" si="86"/>
        <v>100</v>
      </c>
      <c r="P2638">
        <f t="shared" si="85"/>
        <v>1892.75</v>
      </c>
    </row>
    <row r="2639" spans="1:16" ht="14.5" customHeight="1" x14ac:dyDescent="0.35">
      <c r="A2639" s="2" t="s">
        <v>79</v>
      </c>
      <c r="B2639" s="2" t="s">
        <v>79</v>
      </c>
      <c r="C2639" s="2" t="s">
        <v>80</v>
      </c>
      <c r="D2639" s="2"/>
      <c r="E2639" s="2"/>
      <c r="F2639" s="3">
        <v>3055</v>
      </c>
      <c r="G2639" s="3">
        <v>25</v>
      </c>
      <c r="H2639" s="2" t="s">
        <v>3140</v>
      </c>
      <c r="I2639" s="2" t="s">
        <v>3154</v>
      </c>
      <c r="J2639" s="2" t="s">
        <v>3158</v>
      </c>
      <c r="K2639" s="2" t="s">
        <v>3166</v>
      </c>
      <c r="L2639" s="2">
        <v>2013</v>
      </c>
      <c r="M2639" s="2" t="s">
        <v>3026</v>
      </c>
      <c r="N2639" s="2" t="s">
        <v>3026</v>
      </c>
      <c r="O2639" s="19" t="str">
        <f t="shared" si="86"/>
        <v>100</v>
      </c>
      <c r="P2639">
        <f t="shared" si="85"/>
        <v>763.75</v>
      </c>
    </row>
    <row r="2640" spans="1:16" ht="14.5" customHeight="1" x14ac:dyDescent="0.35">
      <c r="A2640" s="2" t="s">
        <v>87</v>
      </c>
      <c r="B2640" s="2" t="s">
        <v>87</v>
      </c>
      <c r="C2640" s="2" t="s">
        <v>88</v>
      </c>
      <c r="D2640" s="2"/>
      <c r="E2640" s="2"/>
      <c r="F2640" s="3">
        <v>157</v>
      </c>
      <c r="G2640" s="3">
        <v>25</v>
      </c>
      <c r="H2640" s="2" t="s">
        <v>3141</v>
      </c>
      <c r="I2640" s="2" t="s">
        <v>3155</v>
      </c>
      <c r="J2640" s="2" t="s">
        <v>3158</v>
      </c>
      <c r="K2640" s="2" t="s">
        <v>3166</v>
      </c>
      <c r="L2640" s="2">
        <v>2013</v>
      </c>
      <c r="M2640" s="2" t="s">
        <v>3033</v>
      </c>
      <c r="N2640" s="2" t="s">
        <v>3088</v>
      </c>
      <c r="O2640" s="19" t="str">
        <f t="shared" si="86"/>
        <v>100</v>
      </c>
      <c r="P2640">
        <f t="shared" si="85"/>
        <v>39.25</v>
      </c>
    </row>
    <row r="2641" spans="1:16" ht="14.5" customHeight="1" x14ac:dyDescent="0.35">
      <c r="A2641" s="2" t="s">
        <v>69</v>
      </c>
      <c r="B2641" s="2" t="s">
        <v>69</v>
      </c>
      <c r="C2641" s="2" t="s">
        <v>70</v>
      </c>
      <c r="D2641" s="2"/>
      <c r="E2641" s="2"/>
      <c r="F2641" s="3">
        <v>15522</v>
      </c>
      <c r="G2641" s="3">
        <v>25</v>
      </c>
      <c r="H2641" s="2" t="s">
        <v>3140</v>
      </c>
      <c r="I2641" s="2" t="s">
        <v>3154</v>
      </c>
      <c r="J2641" s="2" t="s">
        <v>3158</v>
      </c>
      <c r="K2641" s="2" t="s">
        <v>3166</v>
      </c>
      <c r="L2641" s="2">
        <v>2013</v>
      </c>
      <c r="M2641" s="2" t="s">
        <v>3023</v>
      </c>
      <c r="N2641" s="2" t="s">
        <v>3082</v>
      </c>
      <c r="O2641" s="19" t="str">
        <f t="shared" si="86"/>
        <v>100</v>
      </c>
      <c r="P2641">
        <f t="shared" si="85"/>
        <v>3880.5</v>
      </c>
    </row>
    <row r="2642" spans="1:16" ht="14.5" customHeight="1" x14ac:dyDescent="0.35">
      <c r="A2642" s="2" t="s">
        <v>77</v>
      </c>
      <c r="B2642" s="2" t="s">
        <v>77</v>
      </c>
      <c r="C2642" s="2" t="s">
        <v>78</v>
      </c>
      <c r="D2642" s="2"/>
      <c r="E2642" s="2"/>
      <c r="F2642" s="3">
        <v>396058</v>
      </c>
      <c r="G2642" s="3">
        <v>25</v>
      </c>
      <c r="H2642" s="2" t="s">
        <v>3140</v>
      </c>
      <c r="I2642" s="2" t="s">
        <v>3154</v>
      </c>
      <c r="J2642" s="2" t="s">
        <v>3158</v>
      </c>
      <c r="K2642" s="2" t="s">
        <v>3166</v>
      </c>
      <c r="L2642" s="2">
        <v>2013</v>
      </c>
      <c r="M2642" s="2" t="s">
        <v>3023</v>
      </c>
      <c r="N2642" s="2" t="s">
        <v>3082</v>
      </c>
      <c r="O2642" s="19" t="str">
        <f t="shared" si="86"/>
        <v>100</v>
      </c>
      <c r="P2642">
        <f t="shared" si="85"/>
        <v>99014.5</v>
      </c>
    </row>
    <row r="2643" spans="1:16" ht="14.5" customHeight="1" x14ac:dyDescent="0.35">
      <c r="A2643" s="2" t="s">
        <v>73</v>
      </c>
      <c r="B2643" s="2" t="s">
        <v>73</v>
      </c>
      <c r="C2643" s="2" t="s">
        <v>74</v>
      </c>
      <c r="D2643" s="2"/>
      <c r="E2643" s="2"/>
      <c r="F2643" s="3">
        <v>16249</v>
      </c>
      <c r="G2643" s="3">
        <v>25</v>
      </c>
      <c r="H2643" s="2" t="s">
        <v>3140</v>
      </c>
      <c r="I2643" s="2" t="s">
        <v>3154</v>
      </c>
      <c r="J2643" s="2" t="s">
        <v>3158</v>
      </c>
      <c r="K2643" s="2" t="s">
        <v>3166</v>
      </c>
      <c r="L2643" s="2">
        <v>2013</v>
      </c>
      <c r="M2643" s="2" t="s">
        <v>3023</v>
      </c>
      <c r="N2643" s="2" t="s">
        <v>3082</v>
      </c>
      <c r="O2643" s="19" t="str">
        <f t="shared" si="86"/>
        <v>100</v>
      </c>
      <c r="P2643">
        <f t="shared" si="85"/>
        <v>4062.25</v>
      </c>
    </row>
    <row r="2644" spans="1:16" ht="14.5" customHeight="1" x14ac:dyDescent="0.35">
      <c r="A2644" s="2" t="s">
        <v>71</v>
      </c>
      <c r="B2644" s="2" t="s">
        <v>71</v>
      </c>
      <c r="C2644" s="2" t="s">
        <v>72</v>
      </c>
      <c r="D2644" s="2"/>
      <c r="E2644" s="2"/>
      <c r="F2644" s="3">
        <v>14612</v>
      </c>
      <c r="G2644" s="3">
        <v>25</v>
      </c>
      <c r="H2644" s="2" t="s">
        <v>3140</v>
      </c>
      <c r="I2644" s="2" t="s">
        <v>3154</v>
      </c>
      <c r="J2644" s="2" t="s">
        <v>3158</v>
      </c>
      <c r="K2644" s="2" t="s">
        <v>3166</v>
      </c>
      <c r="L2644" s="2">
        <v>2013</v>
      </c>
      <c r="M2644" s="2" t="s">
        <v>3023</v>
      </c>
      <c r="N2644" s="2" t="s">
        <v>3082</v>
      </c>
      <c r="O2644" s="19" t="str">
        <f t="shared" si="86"/>
        <v>100</v>
      </c>
      <c r="P2644">
        <f t="shared" si="85"/>
        <v>3653</v>
      </c>
    </row>
    <row r="2645" spans="1:16" ht="14.5" customHeight="1" x14ac:dyDescent="0.35">
      <c r="A2645" s="2" t="s">
        <v>149</v>
      </c>
      <c r="B2645" s="2" t="s">
        <v>149</v>
      </c>
      <c r="C2645" s="2" t="s">
        <v>150</v>
      </c>
      <c r="D2645" s="2"/>
      <c r="E2645" s="2"/>
      <c r="F2645" s="3">
        <v>246</v>
      </c>
      <c r="G2645" s="3">
        <v>25</v>
      </c>
      <c r="H2645" s="2" t="s">
        <v>3141</v>
      </c>
      <c r="I2645" s="2" t="s">
        <v>3155</v>
      </c>
      <c r="J2645" s="2" t="s">
        <v>3158</v>
      </c>
      <c r="K2645" s="2" t="s">
        <v>3166</v>
      </c>
      <c r="L2645" s="2">
        <v>2013</v>
      </c>
      <c r="M2645" s="2" t="s">
        <v>3057</v>
      </c>
      <c r="N2645" s="2" t="s">
        <v>3107</v>
      </c>
      <c r="O2645" s="19" t="str">
        <f t="shared" si="86"/>
        <v>300</v>
      </c>
      <c r="P2645">
        <f t="shared" si="85"/>
        <v>61.5</v>
      </c>
    </row>
    <row r="2646" spans="1:16" ht="14.5" customHeight="1" x14ac:dyDescent="0.35">
      <c r="A2646" s="2" t="s">
        <v>139</v>
      </c>
      <c r="B2646" s="2" t="s">
        <v>139</v>
      </c>
      <c r="C2646" s="2" t="s">
        <v>140</v>
      </c>
      <c r="D2646" s="2"/>
      <c r="E2646" s="2"/>
      <c r="F2646" s="3">
        <v>11</v>
      </c>
      <c r="G2646" s="3">
        <v>25</v>
      </c>
      <c r="H2646" s="2" t="s">
        <v>3141</v>
      </c>
      <c r="I2646" s="2" t="s">
        <v>3155</v>
      </c>
      <c r="J2646" s="2" t="s">
        <v>3158</v>
      </c>
      <c r="K2646" s="2" t="s">
        <v>3166</v>
      </c>
      <c r="L2646" s="2">
        <v>2013</v>
      </c>
      <c r="M2646" s="2" t="s">
        <v>3057</v>
      </c>
      <c r="N2646" s="2" t="s">
        <v>3107</v>
      </c>
      <c r="O2646" s="19" t="str">
        <f t="shared" si="86"/>
        <v>300</v>
      </c>
      <c r="P2646">
        <f t="shared" si="85"/>
        <v>2.75</v>
      </c>
    </row>
    <row r="2647" spans="1:16" ht="14.5" customHeight="1" x14ac:dyDescent="0.35">
      <c r="A2647" s="2" t="s">
        <v>165</v>
      </c>
      <c r="B2647" s="2" t="s">
        <v>165</v>
      </c>
      <c r="C2647" s="2" t="s">
        <v>166</v>
      </c>
      <c r="D2647" s="2"/>
      <c r="E2647" s="2"/>
      <c r="F2647" s="3">
        <v>46</v>
      </c>
      <c r="G2647" s="3">
        <v>15</v>
      </c>
      <c r="H2647" s="2" t="s">
        <v>3140</v>
      </c>
      <c r="I2647" s="2" t="s">
        <v>3154</v>
      </c>
      <c r="J2647" s="2" t="s">
        <v>3158</v>
      </c>
      <c r="K2647" s="2" t="s">
        <v>3166</v>
      </c>
      <c r="L2647" s="2">
        <v>2013</v>
      </c>
      <c r="M2647" s="2" t="s">
        <v>3058</v>
      </c>
      <c r="N2647" s="2" t="s">
        <v>3108</v>
      </c>
      <c r="O2647" s="19" t="str">
        <f t="shared" si="86"/>
        <v>300</v>
      </c>
      <c r="P2647">
        <f t="shared" si="85"/>
        <v>6.9</v>
      </c>
    </row>
    <row r="2648" spans="1:16" ht="14.5" customHeight="1" x14ac:dyDescent="0.35">
      <c r="A2648" s="2" t="s">
        <v>147</v>
      </c>
      <c r="B2648" s="2" t="s">
        <v>147</v>
      </c>
      <c r="C2648" s="2" t="s">
        <v>148</v>
      </c>
      <c r="D2648" s="2"/>
      <c r="E2648" s="2"/>
      <c r="F2648" s="3">
        <v>331</v>
      </c>
      <c r="G2648" s="3">
        <v>25</v>
      </c>
      <c r="H2648" s="2" t="s">
        <v>3141</v>
      </c>
      <c r="I2648" s="2" t="s">
        <v>3155</v>
      </c>
      <c r="J2648" s="2" t="s">
        <v>3158</v>
      </c>
      <c r="K2648" s="2" t="s">
        <v>3166</v>
      </c>
      <c r="L2648" s="2">
        <v>2013</v>
      </c>
      <c r="M2648" s="2" t="s">
        <v>3057</v>
      </c>
      <c r="N2648" s="2" t="s">
        <v>3107</v>
      </c>
      <c r="O2648" s="19" t="str">
        <f t="shared" si="86"/>
        <v>300</v>
      </c>
      <c r="P2648">
        <f t="shared" si="85"/>
        <v>82.75</v>
      </c>
    </row>
    <row r="2649" spans="1:16" ht="14.5" customHeight="1" x14ac:dyDescent="0.35">
      <c r="A2649" s="2" t="s">
        <v>99</v>
      </c>
      <c r="B2649" s="2" t="s">
        <v>99</v>
      </c>
      <c r="C2649" s="2" t="s">
        <v>100</v>
      </c>
      <c r="D2649" s="2"/>
      <c r="E2649" s="2"/>
      <c r="F2649" s="3">
        <v>353</v>
      </c>
      <c r="G2649" s="3">
        <v>25</v>
      </c>
      <c r="H2649" s="2" t="s">
        <v>3134</v>
      </c>
      <c r="I2649" s="2" t="s">
        <v>3148</v>
      </c>
      <c r="J2649" s="2" t="s">
        <v>3158</v>
      </c>
      <c r="K2649" s="2" t="s">
        <v>3166</v>
      </c>
      <c r="L2649" s="2">
        <v>2013</v>
      </c>
      <c r="M2649" s="2" t="s">
        <v>3041</v>
      </c>
      <c r="N2649" s="2" t="s">
        <v>3095</v>
      </c>
      <c r="O2649" s="19" t="str">
        <f t="shared" si="86"/>
        <v>200</v>
      </c>
      <c r="P2649">
        <f t="shared" si="85"/>
        <v>88.25</v>
      </c>
    </row>
    <row r="2650" spans="1:16" ht="14.5" customHeight="1" x14ac:dyDescent="0.35">
      <c r="A2650" s="2" t="s">
        <v>83</v>
      </c>
      <c r="B2650" s="2" t="s">
        <v>83</v>
      </c>
      <c r="C2650" s="2" t="s">
        <v>84</v>
      </c>
      <c r="D2650" s="2"/>
      <c r="E2650" s="2"/>
      <c r="F2650" s="3">
        <v>198</v>
      </c>
      <c r="G2650" s="3">
        <v>25</v>
      </c>
      <c r="H2650" s="2" t="s">
        <v>3140</v>
      </c>
      <c r="I2650" s="2" t="s">
        <v>3154</v>
      </c>
      <c r="J2650" s="2" t="s">
        <v>3158</v>
      </c>
      <c r="K2650" s="2" t="s">
        <v>3166</v>
      </c>
      <c r="L2650" s="2">
        <v>2013</v>
      </c>
      <c r="M2650" s="2" t="s">
        <v>3030</v>
      </c>
      <c r="N2650" s="2" t="s">
        <v>3085</v>
      </c>
      <c r="O2650" s="19" t="str">
        <f t="shared" si="86"/>
        <v>100</v>
      </c>
      <c r="P2650">
        <f t="shared" si="85"/>
        <v>49.5</v>
      </c>
    </row>
    <row r="2651" spans="1:16" ht="14.5" customHeight="1" x14ac:dyDescent="0.35">
      <c r="A2651" s="2" t="s">
        <v>81</v>
      </c>
      <c r="B2651" s="2" t="s">
        <v>81</v>
      </c>
      <c r="C2651" s="2" t="s">
        <v>82</v>
      </c>
      <c r="D2651" s="2"/>
      <c r="E2651" s="2"/>
      <c r="F2651" s="3">
        <v>6</v>
      </c>
      <c r="G2651" s="3">
        <v>25</v>
      </c>
      <c r="H2651" s="2" t="s">
        <v>3140</v>
      </c>
      <c r="I2651" s="2" t="s">
        <v>3154</v>
      </c>
      <c r="J2651" s="2" t="s">
        <v>3158</v>
      </c>
      <c r="K2651" s="2" t="s">
        <v>3166</v>
      </c>
      <c r="L2651" s="2">
        <v>2013</v>
      </c>
      <c r="M2651" s="2" t="s">
        <v>3030</v>
      </c>
      <c r="N2651" s="2" t="s">
        <v>3085</v>
      </c>
      <c r="O2651" s="19" t="str">
        <f t="shared" si="86"/>
        <v>100</v>
      </c>
      <c r="P2651">
        <f t="shared" si="85"/>
        <v>1.5</v>
      </c>
    </row>
    <row r="2652" spans="1:16" ht="14.5" customHeight="1" x14ac:dyDescent="0.35">
      <c r="A2652" s="2" t="s">
        <v>63</v>
      </c>
      <c r="B2652" s="2" t="s">
        <v>63</v>
      </c>
      <c r="C2652" s="2" t="s">
        <v>64</v>
      </c>
      <c r="D2652" s="2"/>
      <c r="E2652" s="2"/>
      <c r="F2652" s="3">
        <v>235</v>
      </c>
      <c r="G2652" s="3">
        <v>100</v>
      </c>
      <c r="H2652" s="2" t="s">
        <v>3141</v>
      </c>
      <c r="I2652" s="2" t="s">
        <v>3155</v>
      </c>
      <c r="J2652" s="2" t="s">
        <v>3158</v>
      </c>
      <c r="K2652" s="2" t="s">
        <v>3166</v>
      </c>
      <c r="L2652" s="2">
        <v>2013</v>
      </c>
      <c r="M2652" s="2" t="s">
        <v>3023</v>
      </c>
      <c r="N2652" s="2" t="s">
        <v>3082</v>
      </c>
      <c r="O2652" s="19" t="str">
        <f t="shared" si="86"/>
        <v>100</v>
      </c>
      <c r="P2652">
        <f t="shared" si="85"/>
        <v>235</v>
      </c>
    </row>
    <row r="2653" spans="1:16" ht="14.5" customHeight="1" x14ac:dyDescent="0.35">
      <c r="A2653" s="2" t="s">
        <v>85</v>
      </c>
      <c r="B2653" s="2" t="s">
        <v>85</v>
      </c>
      <c r="C2653" s="2" t="s">
        <v>86</v>
      </c>
      <c r="D2653" s="2"/>
      <c r="E2653" s="2"/>
      <c r="F2653" s="3">
        <v>290</v>
      </c>
      <c r="G2653" s="3">
        <v>25</v>
      </c>
      <c r="H2653" s="2" t="s">
        <v>3140</v>
      </c>
      <c r="I2653" s="2" t="s">
        <v>3154</v>
      </c>
      <c r="J2653" s="2" t="s">
        <v>3158</v>
      </c>
      <c r="K2653" s="2" t="s">
        <v>3166</v>
      </c>
      <c r="L2653" s="2">
        <v>2013</v>
      </c>
      <c r="M2653" s="2" t="s">
        <v>3030</v>
      </c>
      <c r="N2653" s="2" t="s">
        <v>3085</v>
      </c>
      <c r="O2653" s="19" t="str">
        <f t="shared" si="86"/>
        <v>100</v>
      </c>
      <c r="P2653">
        <f t="shared" si="85"/>
        <v>72.5</v>
      </c>
    </row>
    <row r="2654" spans="1:16" ht="14.5" customHeight="1" x14ac:dyDescent="0.35">
      <c r="A2654" s="2" t="s">
        <v>97</v>
      </c>
      <c r="B2654" s="2" t="s">
        <v>97</v>
      </c>
      <c r="C2654" s="2" t="s">
        <v>98</v>
      </c>
      <c r="D2654" s="2"/>
      <c r="E2654" s="2"/>
      <c r="F2654" s="3">
        <v>2783</v>
      </c>
      <c r="G2654" s="3">
        <v>25</v>
      </c>
      <c r="H2654" s="2" t="s">
        <v>3141</v>
      </c>
      <c r="I2654" s="2" t="s">
        <v>3155</v>
      </c>
      <c r="J2654" s="2" t="s">
        <v>3158</v>
      </c>
      <c r="K2654" s="2" t="s">
        <v>3166</v>
      </c>
      <c r="L2654" s="2">
        <v>2013</v>
      </c>
      <c r="M2654" s="2" t="s">
        <v>3040</v>
      </c>
      <c r="N2654" s="2" t="s">
        <v>3094</v>
      </c>
      <c r="O2654" s="19" t="str">
        <f t="shared" si="86"/>
        <v>100</v>
      </c>
      <c r="P2654">
        <f t="shared" si="85"/>
        <v>695.75</v>
      </c>
    </row>
    <row r="2655" spans="1:16" ht="14.5" customHeight="1" x14ac:dyDescent="0.35">
      <c r="A2655" s="2" t="s">
        <v>195</v>
      </c>
      <c r="B2655" s="2" t="s">
        <v>401</v>
      </c>
      <c r="C2655" s="2" t="s">
        <v>1117</v>
      </c>
      <c r="D2655" s="2" t="s">
        <v>3171</v>
      </c>
      <c r="E2655" s="2" t="s">
        <v>3172</v>
      </c>
      <c r="F2655" s="3">
        <v>4920</v>
      </c>
      <c r="G2655" s="3">
        <v>55</v>
      </c>
      <c r="H2655" s="2" t="s">
        <v>3139</v>
      </c>
      <c r="I2655" s="2" t="s">
        <v>3153</v>
      </c>
      <c r="J2655" s="2" t="s">
        <v>3161</v>
      </c>
      <c r="K2655" s="2" t="s">
        <v>3162</v>
      </c>
      <c r="L2655" s="2">
        <v>2013</v>
      </c>
      <c r="M2655" s="2" t="s">
        <v>3041</v>
      </c>
      <c r="N2655" s="2" t="s">
        <v>3095</v>
      </c>
      <c r="O2655" s="19" t="str">
        <f t="shared" si="86"/>
        <v>200</v>
      </c>
      <c r="P2655">
        <f t="shared" si="85"/>
        <v>2706</v>
      </c>
    </row>
    <row r="2656" spans="1:16" ht="14.5" customHeight="1" x14ac:dyDescent="0.35">
      <c r="A2656" s="2" t="s">
        <v>403</v>
      </c>
      <c r="B2656" s="2" t="s">
        <v>404</v>
      </c>
      <c r="C2656" s="2" t="s">
        <v>1118</v>
      </c>
      <c r="D2656" s="2" t="s">
        <v>3171</v>
      </c>
      <c r="E2656" s="2" t="s">
        <v>3172</v>
      </c>
      <c r="F2656" s="3">
        <v>1574</v>
      </c>
      <c r="G2656" s="3">
        <v>55</v>
      </c>
      <c r="H2656" s="2" t="s">
        <v>3139</v>
      </c>
      <c r="I2656" s="2" t="s">
        <v>3153</v>
      </c>
      <c r="J2656" s="2" t="s">
        <v>3161</v>
      </c>
      <c r="K2656" s="2" t="s">
        <v>3162</v>
      </c>
      <c r="L2656" s="2">
        <v>2013</v>
      </c>
      <c r="M2656" s="2" t="s">
        <v>3041</v>
      </c>
      <c r="N2656" s="2" t="s">
        <v>3095</v>
      </c>
      <c r="O2656" s="19" t="str">
        <f t="shared" si="86"/>
        <v>200</v>
      </c>
      <c r="P2656">
        <f t="shared" si="85"/>
        <v>865.7</v>
      </c>
    </row>
    <row r="2657" spans="1:16" ht="14.5" customHeight="1" x14ac:dyDescent="0.35">
      <c r="A2657" s="2" t="s">
        <v>406</v>
      </c>
      <c r="B2657" s="2" t="s">
        <v>407</v>
      </c>
      <c r="C2657" s="2" t="s">
        <v>1119</v>
      </c>
      <c r="D2657" s="2" t="s">
        <v>3171</v>
      </c>
      <c r="E2657" s="2" t="s">
        <v>3172</v>
      </c>
      <c r="F2657" s="3">
        <v>4194</v>
      </c>
      <c r="G2657" s="3">
        <v>55</v>
      </c>
      <c r="H2657" s="2" t="s">
        <v>3139</v>
      </c>
      <c r="I2657" s="2" t="s">
        <v>3153</v>
      </c>
      <c r="J2657" s="2" t="s">
        <v>3161</v>
      </c>
      <c r="K2657" s="2" t="s">
        <v>3162</v>
      </c>
      <c r="L2657" s="2">
        <v>2013</v>
      </c>
      <c r="M2657" s="2" t="s">
        <v>3041</v>
      </c>
      <c r="N2657" s="2" t="s">
        <v>3095</v>
      </c>
      <c r="O2657" s="19" t="str">
        <f t="shared" si="86"/>
        <v>200</v>
      </c>
      <c r="P2657">
        <f t="shared" si="85"/>
        <v>2306.6999999999998</v>
      </c>
    </row>
    <row r="2658" spans="1:16" ht="14.5" customHeight="1" x14ac:dyDescent="0.35">
      <c r="A2658" s="2" t="s">
        <v>409</v>
      </c>
      <c r="B2658" s="2" t="s">
        <v>410</v>
      </c>
      <c r="C2658" s="2" t="s">
        <v>1418</v>
      </c>
      <c r="D2658" s="2" t="s">
        <v>3173</v>
      </c>
      <c r="E2658" s="2" t="s">
        <v>3174</v>
      </c>
      <c r="F2658" s="3">
        <v>110</v>
      </c>
      <c r="G2658" s="3">
        <v>100</v>
      </c>
      <c r="H2658" s="2" t="s">
        <v>3139</v>
      </c>
      <c r="I2658" s="2" t="s">
        <v>3153</v>
      </c>
      <c r="J2658" s="2" t="s">
        <v>3161</v>
      </c>
      <c r="K2658" s="2" t="s">
        <v>3162</v>
      </c>
      <c r="L2658" s="2">
        <v>2013</v>
      </c>
      <c r="M2658" s="2" t="s">
        <v>3059</v>
      </c>
      <c r="N2658" s="2" t="s">
        <v>3109</v>
      </c>
      <c r="O2658" s="19" t="str">
        <f t="shared" si="86"/>
        <v>400</v>
      </c>
      <c r="P2658">
        <f t="shared" si="85"/>
        <v>110</v>
      </c>
    </row>
    <row r="2659" spans="1:16" ht="14.5" customHeight="1" x14ac:dyDescent="0.35">
      <c r="A2659" s="2" t="s">
        <v>1124</v>
      </c>
      <c r="B2659" s="2" t="s">
        <v>1125</v>
      </c>
      <c r="C2659" s="2" t="s">
        <v>1904</v>
      </c>
      <c r="D2659" s="2" t="s">
        <v>3173</v>
      </c>
      <c r="E2659" s="2" t="s">
        <v>3174</v>
      </c>
      <c r="F2659" s="3">
        <v>521</v>
      </c>
      <c r="G2659" s="3">
        <v>100</v>
      </c>
      <c r="H2659" s="2" t="s">
        <v>3139</v>
      </c>
      <c r="I2659" s="2" t="s">
        <v>3153</v>
      </c>
      <c r="J2659" s="2" t="s">
        <v>3161</v>
      </c>
      <c r="K2659" s="2" t="s">
        <v>3162</v>
      </c>
      <c r="L2659" s="2">
        <v>2013</v>
      </c>
      <c r="M2659" s="2" t="s">
        <v>3059</v>
      </c>
      <c r="N2659" s="2" t="s">
        <v>3109</v>
      </c>
      <c r="O2659" s="19" t="str">
        <f t="shared" si="86"/>
        <v>400</v>
      </c>
      <c r="P2659">
        <f t="shared" si="85"/>
        <v>521</v>
      </c>
    </row>
    <row r="2660" spans="1:16" ht="14.5" customHeight="1" x14ac:dyDescent="0.35">
      <c r="A2660" s="2" t="s">
        <v>415</v>
      </c>
      <c r="B2660" s="2" t="s">
        <v>416</v>
      </c>
      <c r="C2660" s="2" t="s">
        <v>1837</v>
      </c>
      <c r="D2660" s="2" t="s">
        <v>3175</v>
      </c>
      <c r="E2660" s="2" t="s">
        <v>3176</v>
      </c>
      <c r="F2660" s="3">
        <v>4606</v>
      </c>
      <c r="G2660" s="3">
        <v>1.0686044026501389</v>
      </c>
      <c r="H2660" s="2" t="s">
        <v>3129</v>
      </c>
      <c r="I2660" s="2" t="s">
        <v>3143</v>
      </c>
      <c r="J2660" s="2" t="s">
        <v>3161</v>
      </c>
      <c r="K2660" s="2" t="s">
        <v>3162</v>
      </c>
      <c r="L2660" s="2">
        <v>2013</v>
      </c>
      <c r="M2660" s="2" t="s">
        <v>3077</v>
      </c>
      <c r="N2660" s="2" t="s">
        <v>3125</v>
      </c>
      <c r="O2660" s="19" t="str">
        <f t="shared" si="86"/>
        <v>700</v>
      </c>
      <c r="P2660">
        <f t="shared" si="85"/>
        <v>49.219918786065399</v>
      </c>
    </row>
    <row r="2661" spans="1:16" ht="14.5" customHeight="1" x14ac:dyDescent="0.35">
      <c r="A2661" s="2" t="s">
        <v>418</v>
      </c>
      <c r="B2661" s="2" t="s">
        <v>419</v>
      </c>
      <c r="C2661" s="2" t="s">
        <v>1837</v>
      </c>
      <c r="D2661" s="2" t="s">
        <v>3175</v>
      </c>
      <c r="E2661" s="2" t="s">
        <v>3176</v>
      </c>
      <c r="F2661" s="3">
        <v>4606</v>
      </c>
      <c r="G2661" s="3">
        <v>94.486001282325276</v>
      </c>
      <c r="H2661" s="2" t="s">
        <v>3133</v>
      </c>
      <c r="I2661" s="2" t="s">
        <v>3147</v>
      </c>
      <c r="J2661" s="2" t="s">
        <v>3161</v>
      </c>
      <c r="K2661" s="2" t="s">
        <v>3162</v>
      </c>
      <c r="L2661" s="2">
        <v>2013</v>
      </c>
      <c r="M2661" s="2" t="s">
        <v>3077</v>
      </c>
      <c r="N2661" s="2" t="s">
        <v>3125</v>
      </c>
      <c r="O2661" s="19" t="str">
        <f t="shared" si="86"/>
        <v>700</v>
      </c>
      <c r="P2661">
        <f t="shared" si="85"/>
        <v>4352.0252190639021</v>
      </c>
    </row>
    <row r="2662" spans="1:16" ht="14.5" customHeight="1" x14ac:dyDescent="0.35">
      <c r="A2662" s="2" t="s">
        <v>420</v>
      </c>
      <c r="B2662" s="2" t="s">
        <v>421</v>
      </c>
      <c r="C2662" s="2" t="s">
        <v>1837</v>
      </c>
      <c r="D2662" s="2" t="s">
        <v>3175</v>
      </c>
      <c r="E2662" s="2" t="s">
        <v>3176</v>
      </c>
      <c r="F2662" s="3">
        <v>4606</v>
      </c>
      <c r="G2662" s="3">
        <v>4.4453943150245774</v>
      </c>
      <c r="H2662" s="2" t="s">
        <v>3139</v>
      </c>
      <c r="I2662" s="2" t="s">
        <v>3153</v>
      </c>
      <c r="J2662" s="2" t="s">
        <v>3161</v>
      </c>
      <c r="K2662" s="2" t="s">
        <v>3162</v>
      </c>
      <c r="L2662" s="2">
        <v>2013</v>
      </c>
      <c r="M2662" s="2" t="s">
        <v>3077</v>
      </c>
      <c r="N2662" s="2" t="s">
        <v>3125</v>
      </c>
      <c r="O2662" s="19" t="str">
        <f t="shared" si="86"/>
        <v>700</v>
      </c>
      <c r="P2662">
        <f t="shared" si="85"/>
        <v>204.75486215003201</v>
      </c>
    </row>
    <row r="2663" spans="1:16" ht="14.5" customHeight="1" x14ac:dyDescent="0.35">
      <c r="A2663" s="2" t="s">
        <v>431</v>
      </c>
      <c r="B2663" s="2" t="s">
        <v>432</v>
      </c>
      <c r="C2663" s="2" t="s">
        <v>1838</v>
      </c>
      <c r="D2663" s="2" t="s">
        <v>3175</v>
      </c>
      <c r="E2663" s="2" t="s">
        <v>3176</v>
      </c>
      <c r="F2663" s="3">
        <v>350</v>
      </c>
      <c r="G2663" s="3">
        <v>55</v>
      </c>
      <c r="H2663" s="2" t="s">
        <v>3139</v>
      </c>
      <c r="I2663" s="2" t="s">
        <v>3153</v>
      </c>
      <c r="J2663" s="2" t="s">
        <v>3161</v>
      </c>
      <c r="K2663" s="2" t="s">
        <v>3162</v>
      </c>
      <c r="L2663" s="2">
        <v>2013</v>
      </c>
      <c r="M2663" s="2" t="s">
        <v>3077</v>
      </c>
      <c r="N2663" s="2" t="s">
        <v>3125</v>
      </c>
      <c r="O2663" s="19" t="str">
        <f t="shared" si="86"/>
        <v>700</v>
      </c>
      <c r="P2663">
        <f t="shared" si="85"/>
        <v>192.5</v>
      </c>
    </row>
    <row r="2664" spans="1:16" ht="14.5" customHeight="1" x14ac:dyDescent="0.35">
      <c r="A2664" s="2" t="s">
        <v>1427</v>
      </c>
      <c r="B2664" s="2" t="s">
        <v>1428</v>
      </c>
      <c r="C2664" s="2" t="s">
        <v>1995</v>
      </c>
      <c r="D2664" s="2" t="s">
        <v>3175</v>
      </c>
      <c r="E2664" s="2" t="s">
        <v>3176</v>
      </c>
      <c r="F2664" s="3">
        <v>12800</v>
      </c>
      <c r="G2664" s="3">
        <v>100</v>
      </c>
      <c r="H2664" s="2" t="s">
        <v>3135</v>
      </c>
      <c r="I2664" s="2" t="s">
        <v>3149</v>
      </c>
      <c r="J2664" s="2" t="s">
        <v>3161</v>
      </c>
      <c r="K2664" s="2" t="s">
        <v>3162</v>
      </c>
      <c r="L2664" s="2">
        <v>2013</v>
      </c>
      <c r="M2664" s="2" t="s">
        <v>3078</v>
      </c>
      <c r="N2664" s="2" t="s">
        <v>3126</v>
      </c>
      <c r="O2664" s="19" t="str">
        <f t="shared" si="86"/>
        <v>700</v>
      </c>
      <c r="P2664">
        <f t="shared" si="85"/>
        <v>12800</v>
      </c>
    </row>
    <row r="2665" spans="1:16" ht="14.5" customHeight="1" x14ac:dyDescent="0.35">
      <c r="A2665" s="2" t="s">
        <v>1421</v>
      </c>
      <c r="B2665" s="2" t="s">
        <v>1422</v>
      </c>
      <c r="C2665" s="2" t="s">
        <v>1839</v>
      </c>
      <c r="D2665" s="2" t="s">
        <v>3175</v>
      </c>
      <c r="E2665" s="2" t="s">
        <v>3176</v>
      </c>
      <c r="F2665" s="3">
        <v>788</v>
      </c>
      <c r="G2665" s="3">
        <v>100</v>
      </c>
      <c r="H2665" s="2" t="s">
        <v>3139</v>
      </c>
      <c r="I2665" s="2" t="s">
        <v>3153</v>
      </c>
      <c r="J2665" s="2" t="s">
        <v>3161</v>
      </c>
      <c r="K2665" s="2" t="s">
        <v>3162</v>
      </c>
      <c r="L2665" s="2">
        <v>2013</v>
      </c>
      <c r="M2665" s="2" t="s">
        <v>3078</v>
      </c>
      <c r="N2665" s="2" t="s">
        <v>3126</v>
      </c>
      <c r="O2665" s="19" t="str">
        <f t="shared" si="86"/>
        <v>700</v>
      </c>
      <c r="P2665">
        <f t="shared" si="85"/>
        <v>788</v>
      </c>
    </row>
    <row r="2666" spans="1:16" ht="14.5" customHeight="1" x14ac:dyDescent="0.35">
      <c r="A2666" s="2" t="s">
        <v>1424</v>
      </c>
      <c r="B2666" s="2" t="s">
        <v>1425</v>
      </c>
      <c r="C2666" s="2" t="s">
        <v>1840</v>
      </c>
      <c r="D2666" s="2" t="s">
        <v>3175</v>
      </c>
      <c r="E2666" s="2" t="s">
        <v>3176</v>
      </c>
      <c r="F2666" s="3">
        <v>3087</v>
      </c>
      <c r="G2666" s="3">
        <v>100</v>
      </c>
      <c r="H2666" s="2" t="s">
        <v>3141</v>
      </c>
      <c r="I2666" s="2" t="s">
        <v>3155</v>
      </c>
      <c r="J2666" s="2" t="s">
        <v>3161</v>
      </c>
      <c r="K2666" s="2" t="s">
        <v>3162</v>
      </c>
      <c r="L2666" s="2">
        <v>2013</v>
      </c>
      <c r="M2666" s="2" t="s">
        <v>3078</v>
      </c>
      <c r="N2666" s="2" t="s">
        <v>3126</v>
      </c>
      <c r="O2666" s="19" t="str">
        <f t="shared" si="86"/>
        <v>700</v>
      </c>
      <c r="P2666">
        <f t="shared" si="85"/>
        <v>3087</v>
      </c>
    </row>
    <row r="2667" spans="1:16" ht="14.5" customHeight="1" x14ac:dyDescent="0.35">
      <c r="A2667" s="2" t="s">
        <v>434</v>
      </c>
      <c r="B2667" s="2" t="s">
        <v>435</v>
      </c>
      <c r="C2667" s="2" t="s">
        <v>1842</v>
      </c>
      <c r="D2667" s="2" t="s">
        <v>3175</v>
      </c>
      <c r="E2667" s="2" t="s">
        <v>3176</v>
      </c>
      <c r="F2667" s="3">
        <v>3000</v>
      </c>
      <c r="G2667" s="3">
        <v>25</v>
      </c>
      <c r="H2667" s="2" t="s">
        <v>3140</v>
      </c>
      <c r="I2667" s="2" t="s">
        <v>3154</v>
      </c>
      <c r="J2667" s="2" t="s">
        <v>3161</v>
      </c>
      <c r="K2667" s="2" t="s">
        <v>3162</v>
      </c>
      <c r="L2667" s="2">
        <v>2013</v>
      </c>
      <c r="M2667" s="2" t="s">
        <v>3025</v>
      </c>
      <c r="N2667" s="2" t="s">
        <v>3083</v>
      </c>
      <c r="O2667" s="19" t="str">
        <f t="shared" si="86"/>
        <v>100</v>
      </c>
      <c r="P2667">
        <f t="shared" si="85"/>
        <v>750</v>
      </c>
    </row>
    <row r="2668" spans="1:16" ht="14.5" customHeight="1" x14ac:dyDescent="0.35">
      <c r="A2668" s="2" t="s">
        <v>437</v>
      </c>
      <c r="B2668" s="2" t="s">
        <v>438</v>
      </c>
      <c r="C2668" s="2" t="s">
        <v>1843</v>
      </c>
      <c r="D2668" s="2" t="s">
        <v>3175</v>
      </c>
      <c r="E2668" s="2" t="s">
        <v>3176</v>
      </c>
      <c r="F2668" s="3">
        <v>10010</v>
      </c>
      <c r="G2668" s="3">
        <v>43</v>
      </c>
      <c r="H2668" s="2" t="s">
        <v>3139</v>
      </c>
      <c r="I2668" s="2" t="s">
        <v>3153</v>
      </c>
      <c r="J2668" s="2" t="s">
        <v>3161</v>
      </c>
      <c r="K2668" s="2" t="s">
        <v>3162</v>
      </c>
      <c r="L2668" s="2">
        <v>2013</v>
      </c>
      <c r="M2668" s="2" t="s">
        <v>3078</v>
      </c>
      <c r="N2668" s="2" t="s">
        <v>3126</v>
      </c>
      <c r="O2668" s="19" t="str">
        <f t="shared" si="86"/>
        <v>700</v>
      </c>
      <c r="P2668">
        <f t="shared" si="85"/>
        <v>4304.3</v>
      </c>
    </row>
    <row r="2669" spans="1:16" ht="14.5" customHeight="1" x14ac:dyDescent="0.35">
      <c r="A2669" s="2" t="s">
        <v>440</v>
      </c>
      <c r="B2669" s="2" t="s">
        <v>441</v>
      </c>
      <c r="C2669" s="2" t="s">
        <v>1844</v>
      </c>
      <c r="D2669" s="2" t="s">
        <v>3175</v>
      </c>
      <c r="E2669" s="2" t="s">
        <v>3176</v>
      </c>
      <c r="F2669" s="3">
        <v>5350</v>
      </c>
      <c r="G2669" s="3">
        <v>100</v>
      </c>
      <c r="H2669" s="2" t="s">
        <v>3139</v>
      </c>
      <c r="I2669" s="2" t="s">
        <v>3153</v>
      </c>
      <c r="J2669" s="2" t="s">
        <v>3161</v>
      </c>
      <c r="K2669" s="2" t="s">
        <v>3162</v>
      </c>
      <c r="L2669" s="2">
        <v>2013</v>
      </c>
      <c r="M2669" s="2" t="s">
        <v>3078</v>
      </c>
      <c r="N2669" s="2" t="s">
        <v>3126</v>
      </c>
      <c r="O2669" s="19" t="str">
        <f t="shared" si="86"/>
        <v>700</v>
      </c>
      <c r="P2669">
        <f t="shared" si="85"/>
        <v>5350</v>
      </c>
    </row>
    <row r="2670" spans="1:16" ht="14.5" customHeight="1" x14ac:dyDescent="0.35">
      <c r="A2670" s="2" t="s">
        <v>443</v>
      </c>
      <c r="B2670" s="2" t="s">
        <v>444</v>
      </c>
      <c r="C2670" s="2" t="s">
        <v>1845</v>
      </c>
      <c r="D2670" s="2" t="s">
        <v>3175</v>
      </c>
      <c r="E2670" s="2" t="s">
        <v>3176</v>
      </c>
      <c r="F2670" s="3">
        <v>7811</v>
      </c>
      <c r="G2670" s="3">
        <v>17.214246272777469</v>
      </c>
      <c r="H2670" s="2" t="s">
        <v>3139</v>
      </c>
      <c r="I2670" s="2" t="s">
        <v>3153</v>
      </c>
      <c r="J2670" s="2" t="s">
        <v>3161</v>
      </c>
      <c r="K2670" s="2" t="s">
        <v>3162</v>
      </c>
      <c r="L2670" s="2">
        <v>2013</v>
      </c>
      <c r="M2670" s="2" t="s">
        <v>3078</v>
      </c>
      <c r="N2670" s="2" t="s">
        <v>3126</v>
      </c>
      <c r="O2670" s="19" t="str">
        <f t="shared" si="86"/>
        <v>700</v>
      </c>
      <c r="P2670">
        <f t="shared" si="85"/>
        <v>1344.6047763666481</v>
      </c>
    </row>
    <row r="2671" spans="1:16" ht="14.5" customHeight="1" x14ac:dyDescent="0.35">
      <c r="A2671" s="2" t="s">
        <v>443</v>
      </c>
      <c r="B2671" s="2" t="s">
        <v>444</v>
      </c>
      <c r="C2671" s="2" t="s">
        <v>1845</v>
      </c>
      <c r="D2671" s="2" t="s">
        <v>3175</v>
      </c>
      <c r="E2671" s="2" t="s">
        <v>3176</v>
      </c>
      <c r="F2671" s="3">
        <v>7811</v>
      </c>
      <c r="G2671" s="3">
        <v>3.7962451684152403</v>
      </c>
      <c r="H2671" s="2" t="s">
        <v>3141</v>
      </c>
      <c r="I2671" s="2" t="s">
        <v>3155</v>
      </c>
      <c r="J2671" s="2" t="s">
        <v>3161</v>
      </c>
      <c r="K2671" s="2" t="s">
        <v>3162</v>
      </c>
      <c r="L2671" s="2">
        <v>2013</v>
      </c>
      <c r="M2671" s="2" t="s">
        <v>3056</v>
      </c>
      <c r="N2671" s="2" t="s">
        <v>3106</v>
      </c>
      <c r="O2671" s="19" t="str">
        <f t="shared" si="86"/>
        <v>300</v>
      </c>
      <c r="P2671">
        <f t="shared" si="85"/>
        <v>296.52471010491439</v>
      </c>
    </row>
    <row r="2672" spans="1:16" ht="14.5" customHeight="1" x14ac:dyDescent="0.35">
      <c r="A2672" s="2" t="s">
        <v>446</v>
      </c>
      <c r="B2672" s="2" t="s">
        <v>447</v>
      </c>
      <c r="C2672" s="2" t="s">
        <v>1905</v>
      </c>
      <c r="D2672" s="2" t="s">
        <v>3175</v>
      </c>
      <c r="E2672" s="2" t="s">
        <v>3176</v>
      </c>
      <c r="F2672" s="3">
        <v>7000</v>
      </c>
      <c r="G2672" s="3">
        <v>25</v>
      </c>
      <c r="H2672" s="2" t="s">
        <v>3140</v>
      </c>
      <c r="I2672" s="2" t="s">
        <v>3154</v>
      </c>
      <c r="J2672" s="2" t="s">
        <v>3161</v>
      </c>
      <c r="K2672" s="2" t="s">
        <v>3162</v>
      </c>
      <c r="L2672" s="2">
        <v>2013</v>
      </c>
      <c r="M2672" s="2" t="s">
        <v>3025</v>
      </c>
      <c r="N2672" s="2" t="s">
        <v>3083</v>
      </c>
      <c r="O2672" s="19" t="str">
        <f t="shared" si="86"/>
        <v>100</v>
      </c>
      <c r="P2672">
        <f t="shared" si="85"/>
        <v>1750</v>
      </c>
    </row>
    <row r="2673" spans="1:16" ht="14.5" customHeight="1" x14ac:dyDescent="0.35">
      <c r="A2673" s="2" t="s">
        <v>449</v>
      </c>
      <c r="B2673" s="2" t="s">
        <v>450</v>
      </c>
      <c r="C2673" s="2" t="s">
        <v>1906</v>
      </c>
      <c r="D2673" s="2" t="s">
        <v>3175</v>
      </c>
      <c r="E2673" s="2" t="s">
        <v>3176</v>
      </c>
      <c r="F2673" s="3">
        <v>7803</v>
      </c>
      <c r="G2673" s="3">
        <v>43</v>
      </c>
      <c r="H2673" s="2" t="s">
        <v>3139</v>
      </c>
      <c r="I2673" s="2" t="s">
        <v>3153</v>
      </c>
      <c r="J2673" s="2" t="s">
        <v>3161</v>
      </c>
      <c r="K2673" s="2" t="s">
        <v>3162</v>
      </c>
      <c r="L2673" s="2">
        <v>2013</v>
      </c>
      <c r="M2673" s="2" t="s">
        <v>3078</v>
      </c>
      <c r="N2673" s="2" t="s">
        <v>3126</v>
      </c>
      <c r="O2673" s="19" t="str">
        <f t="shared" si="86"/>
        <v>700</v>
      </c>
      <c r="P2673">
        <f t="shared" si="85"/>
        <v>3355.29</v>
      </c>
    </row>
    <row r="2674" spans="1:16" ht="14.5" customHeight="1" x14ac:dyDescent="0.35">
      <c r="A2674" s="2" t="s">
        <v>452</v>
      </c>
      <c r="B2674" s="2" t="s">
        <v>453</v>
      </c>
      <c r="C2674" s="2" t="s">
        <v>1907</v>
      </c>
      <c r="D2674" s="2" t="s">
        <v>3175</v>
      </c>
      <c r="E2674" s="2" t="s">
        <v>3176</v>
      </c>
      <c r="F2674" s="3">
        <v>4355</v>
      </c>
      <c r="G2674" s="3">
        <v>100</v>
      </c>
      <c r="H2674" s="2" t="s">
        <v>3139</v>
      </c>
      <c r="I2674" s="2" t="s">
        <v>3153</v>
      </c>
      <c r="J2674" s="2" t="s">
        <v>3161</v>
      </c>
      <c r="K2674" s="2" t="s">
        <v>3162</v>
      </c>
      <c r="L2674" s="2">
        <v>2013</v>
      </c>
      <c r="M2674" s="2" t="s">
        <v>3078</v>
      </c>
      <c r="N2674" s="2" t="s">
        <v>3126</v>
      </c>
      <c r="O2674" s="19" t="str">
        <f t="shared" si="86"/>
        <v>700</v>
      </c>
      <c r="P2674">
        <f t="shared" si="85"/>
        <v>4355</v>
      </c>
    </row>
    <row r="2675" spans="1:16" ht="14.5" customHeight="1" x14ac:dyDescent="0.35">
      <c r="A2675" s="2" t="s">
        <v>455</v>
      </c>
      <c r="B2675" s="2" t="s">
        <v>456</v>
      </c>
      <c r="C2675" s="2" t="s">
        <v>1908</v>
      </c>
      <c r="D2675" s="2" t="s">
        <v>3175</v>
      </c>
      <c r="E2675" s="2" t="s">
        <v>3176</v>
      </c>
      <c r="F2675" s="3">
        <v>5897</v>
      </c>
      <c r="G2675" s="3">
        <v>18.160197869101978</v>
      </c>
      <c r="H2675" s="2" t="s">
        <v>3139</v>
      </c>
      <c r="I2675" s="2" t="s">
        <v>3153</v>
      </c>
      <c r="J2675" s="2" t="s">
        <v>3161</v>
      </c>
      <c r="K2675" s="2" t="s">
        <v>3162</v>
      </c>
      <c r="L2675" s="2">
        <v>2013</v>
      </c>
      <c r="M2675" s="2" t="s">
        <v>3078</v>
      </c>
      <c r="N2675" s="2" t="s">
        <v>3126</v>
      </c>
      <c r="O2675" s="19" t="str">
        <f t="shared" si="86"/>
        <v>700</v>
      </c>
      <c r="P2675">
        <f t="shared" si="85"/>
        <v>1070.9068683409437</v>
      </c>
    </row>
    <row r="2676" spans="1:16" ht="14.5" customHeight="1" x14ac:dyDescent="0.35">
      <c r="A2676" s="2" t="s">
        <v>455</v>
      </c>
      <c r="B2676" s="2" t="s">
        <v>456</v>
      </c>
      <c r="C2676" s="2" t="s">
        <v>1908</v>
      </c>
      <c r="D2676" s="2" t="s">
        <v>3175</v>
      </c>
      <c r="E2676" s="2" t="s">
        <v>3176</v>
      </c>
      <c r="F2676" s="3">
        <v>5897</v>
      </c>
      <c r="G2676" s="3">
        <v>4.2427701674277021</v>
      </c>
      <c r="H2676" s="2" t="s">
        <v>3141</v>
      </c>
      <c r="I2676" s="2" t="s">
        <v>3155</v>
      </c>
      <c r="J2676" s="2" t="s">
        <v>3161</v>
      </c>
      <c r="K2676" s="2" t="s">
        <v>3162</v>
      </c>
      <c r="L2676" s="2">
        <v>2013</v>
      </c>
      <c r="M2676" s="2" t="s">
        <v>3056</v>
      </c>
      <c r="N2676" s="2" t="s">
        <v>3106</v>
      </c>
      <c r="O2676" s="19" t="str">
        <f t="shared" si="86"/>
        <v>300</v>
      </c>
      <c r="P2676">
        <f t="shared" si="85"/>
        <v>250.19615677321158</v>
      </c>
    </row>
    <row r="2677" spans="1:16" ht="14.5" customHeight="1" x14ac:dyDescent="0.35">
      <c r="A2677" s="2" t="s">
        <v>458</v>
      </c>
      <c r="B2677" s="2" t="s">
        <v>459</v>
      </c>
      <c r="C2677" s="2" t="s">
        <v>1909</v>
      </c>
      <c r="D2677" s="2" t="s">
        <v>3175</v>
      </c>
      <c r="E2677" s="2" t="s">
        <v>3176</v>
      </c>
      <c r="F2677" s="3">
        <v>9310</v>
      </c>
      <c r="G2677" s="3">
        <v>100</v>
      </c>
      <c r="H2677" s="2" t="s">
        <v>3139</v>
      </c>
      <c r="I2677" s="2" t="s">
        <v>3153</v>
      </c>
      <c r="J2677" s="2" t="s">
        <v>3161</v>
      </c>
      <c r="K2677" s="2" t="s">
        <v>3162</v>
      </c>
      <c r="L2677" s="2">
        <v>2013</v>
      </c>
      <c r="M2677" s="2" t="s">
        <v>3078</v>
      </c>
      <c r="N2677" s="2" t="s">
        <v>3126</v>
      </c>
      <c r="O2677" s="19" t="str">
        <f t="shared" si="86"/>
        <v>700</v>
      </c>
      <c r="P2677">
        <f t="shared" si="85"/>
        <v>9310</v>
      </c>
    </row>
    <row r="2678" spans="1:16" ht="14.5" customHeight="1" x14ac:dyDescent="0.35">
      <c r="A2678" s="2" t="s">
        <v>461</v>
      </c>
      <c r="B2678" s="2" t="s">
        <v>462</v>
      </c>
      <c r="C2678" s="2" t="s">
        <v>1141</v>
      </c>
      <c r="D2678" s="2" t="s">
        <v>3177</v>
      </c>
      <c r="E2678" s="2" t="s">
        <v>3178</v>
      </c>
      <c r="F2678" s="3">
        <v>14546.143360411479</v>
      </c>
      <c r="G2678" s="3">
        <v>25</v>
      </c>
      <c r="H2678" s="2" t="s">
        <v>3140</v>
      </c>
      <c r="I2678" s="2" t="s">
        <v>3154</v>
      </c>
      <c r="J2678" s="2" t="s">
        <v>3161</v>
      </c>
      <c r="K2678" s="2" t="s">
        <v>3162</v>
      </c>
      <c r="L2678" s="2">
        <v>2013</v>
      </c>
      <c r="M2678" s="2" t="s">
        <v>3031</v>
      </c>
      <c r="N2678" s="2" t="s">
        <v>3086</v>
      </c>
      <c r="O2678" s="19" t="str">
        <f t="shared" si="86"/>
        <v>100</v>
      </c>
      <c r="P2678">
        <f t="shared" si="85"/>
        <v>3636.5358401028698</v>
      </c>
    </row>
    <row r="2679" spans="1:16" ht="14.5" customHeight="1" x14ac:dyDescent="0.35">
      <c r="A2679" s="2" t="s">
        <v>464</v>
      </c>
      <c r="B2679" s="2" t="s">
        <v>465</v>
      </c>
      <c r="C2679" s="2" t="s">
        <v>1141</v>
      </c>
      <c r="D2679" s="2" t="s">
        <v>3177</v>
      </c>
      <c r="E2679" s="2" t="s">
        <v>3178</v>
      </c>
      <c r="F2679" s="3">
        <v>32143.012107605009</v>
      </c>
      <c r="G2679" s="3">
        <v>25</v>
      </c>
      <c r="H2679" s="2" t="s">
        <v>3140</v>
      </c>
      <c r="I2679" s="2" t="s">
        <v>3154</v>
      </c>
      <c r="J2679" s="2" t="s">
        <v>3161</v>
      </c>
      <c r="K2679" s="2" t="s">
        <v>3162</v>
      </c>
      <c r="L2679" s="2">
        <v>2013</v>
      </c>
      <c r="M2679" s="2" t="s">
        <v>3032</v>
      </c>
      <c r="N2679" s="2" t="s">
        <v>3087</v>
      </c>
      <c r="O2679" s="19" t="str">
        <f t="shared" si="86"/>
        <v>100</v>
      </c>
      <c r="P2679">
        <f t="shared" si="85"/>
        <v>8035.7530269012523</v>
      </c>
    </row>
    <row r="2680" spans="1:16" ht="14.5" customHeight="1" x14ac:dyDescent="0.35">
      <c r="A2680" s="2" t="s">
        <v>466</v>
      </c>
      <c r="B2680" s="2" t="s">
        <v>467</v>
      </c>
      <c r="C2680" s="2" t="s">
        <v>1141</v>
      </c>
      <c r="D2680" s="2" t="s">
        <v>3177</v>
      </c>
      <c r="E2680" s="2" t="s">
        <v>3178</v>
      </c>
      <c r="F2680" s="3">
        <v>8841.8445319835082</v>
      </c>
      <c r="G2680" s="3">
        <v>55</v>
      </c>
      <c r="H2680" s="2" t="s">
        <v>3141</v>
      </c>
      <c r="I2680" s="2" t="s">
        <v>3155</v>
      </c>
      <c r="J2680" s="2" t="s">
        <v>3161</v>
      </c>
      <c r="K2680" s="2" t="s">
        <v>3162</v>
      </c>
      <c r="L2680" s="2">
        <v>2013</v>
      </c>
      <c r="M2680" s="2" t="s">
        <v>3041</v>
      </c>
      <c r="N2680" s="2" t="s">
        <v>3095</v>
      </c>
      <c r="O2680" s="19" t="str">
        <f t="shared" si="86"/>
        <v>200</v>
      </c>
      <c r="P2680">
        <f t="shared" si="85"/>
        <v>4863.0144925909299</v>
      </c>
    </row>
    <row r="2681" spans="1:16" ht="14.5" customHeight="1" x14ac:dyDescent="0.35">
      <c r="A2681" s="2" t="s">
        <v>468</v>
      </c>
      <c r="B2681" s="2" t="s">
        <v>469</v>
      </c>
      <c r="C2681" s="2" t="s">
        <v>1996</v>
      </c>
      <c r="D2681" s="2" t="s">
        <v>3177</v>
      </c>
      <c r="E2681" s="2" t="s">
        <v>3178</v>
      </c>
      <c r="F2681" s="3">
        <v>2258</v>
      </c>
      <c r="G2681" s="3">
        <v>55</v>
      </c>
      <c r="H2681" s="2" t="s">
        <v>3142</v>
      </c>
      <c r="I2681" s="2" t="s">
        <v>3156</v>
      </c>
      <c r="J2681" s="2" t="s">
        <v>3161</v>
      </c>
      <c r="K2681" s="2" t="s">
        <v>3162</v>
      </c>
      <c r="L2681" s="2">
        <v>2013</v>
      </c>
      <c r="M2681" s="2" t="s">
        <v>3054</v>
      </c>
      <c r="N2681" s="2" t="s">
        <v>3104</v>
      </c>
      <c r="O2681" s="19" t="str">
        <f t="shared" si="86"/>
        <v>300</v>
      </c>
      <c r="P2681">
        <f t="shared" si="85"/>
        <v>1241.9000000000001</v>
      </c>
    </row>
    <row r="2682" spans="1:16" ht="14.5" customHeight="1" x14ac:dyDescent="0.35">
      <c r="A2682" s="2" t="s">
        <v>474</v>
      </c>
      <c r="B2682" s="2" t="s">
        <v>475</v>
      </c>
      <c r="C2682" s="2" t="s">
        <v>1997</v>
      </c>
      <c r="D2682" s="2" t="s">
        <v>3177</v>
      </c>
      <c r="E2682" s="2" t="s">
        <v>3178</v>
      </c>
      <c r="F2682" s="3">
        <v>2419</v>
      </c>
      <c r="G2682" s="3">
        <v>100</v>
      </c>
      <c r="H2682" s="2" t="s">
        <v>3142</v>
      </c>
      <c r="I2682" s="2" t="s">
        <v>3156</v>
      </c>
      <c r="J2682" s="2" t="s">
        <v>3161</v>
      </c>
      <c r="K2682" s="2" t="s">
        <v>3162</v>
      </c>
      <c r="L2682" s="2">
        <v>2013</v>
      </c>
      <c r="M2682" s="2" t="s">
        <v>3054</v>
      </c>
      <c r="N2682" s="2" t="s">
        <v>3104</v>
      </c>
      <c r="O2682" s="19" t="str">
        <f t="shared" si="86"/>
        <v>300</v>
      </c>
      <c r="P2682">
        <f t="shared" si="85"/>
        <v>2419</v>
      </c>
    </row>
    <row r="2683" spans="1:16" ht="14.5" customHeight="1" x14ac:dyDescent="0.35">
      <c r="A2683" s="2" t="s">
        <v>471</v>
      </c>
      <c r="B2683" s="2" t="s">
        <v>472</v>
      </c>
      <c r="C2683" s="2" t="s">
        <v>1998</v>
      </c>
      <c r="D2683" s="2" t="s">
        <v>3177</v>
      </c>
      <c r="E2683" s="2" t="s">
        <v>3178</v>
      </c>
      <c r="F2683" s="3">
        <v>143</v>
      </c>
      <c r="G2683" s="3">
        <v>55</v>
      </c>
      <c r="H2683" s="2" t="s">
        <v>3142</v>
      </c>
      <c r="I2683" s="2" t="s">
        <v>3156</v>
      </c>
      <c r="J2683" s="2" t="s">
        <v>3161</v>
      </c>
      <c r="K2683" s="2" t="s">
        <v>3162</v>
      </c>
      <c r="L2683" s="2">
        <v>2013</v>
      </c>
      <c r="M2683" s="2" t="s">
        <v>3041</v>
      </c>
      <c r="N2683" s="2" t="s">
        <v>3095</v>
      </c>
      <c r="O2683" s="19" t="str">
        <f t="shared" si="86"/>
        <v>200</v>
      </c>
      <c r="P2683">
        <f t="shared" si="85"/>
        <v>78.650000000000006</v>
      </c>
    </row>
    <row r="2684" spans="1:16" ht="14.5" customHeight="1" x14ac:dyDescent="0.35">
      <c r="A2684" s="2" t="s">
        <v>1999</v>
      </c>
      <c r="B2684" s="2" t="s">
        <v>2000</v>
      </c>
      <c r="C2684" s="2" t="s">
        <v>2001</v>
      </c>
      <c r="D2684" s="2" t="s">
        <v>3177</v>
      </c>
      <c r="E2684" s="2" t="s">
        <v>3178</v>
      </c>
      <c r="F2684" s="3">
        <v>48</v>
      </c>
      <c r="G2684" s="3">
        <v>25</v>
      </c>
      <c r="H2684" s="2" t="s">
        <v>3142</v>
      </c>
      <c r="I2684" s="2" t="s">
        <v>3156</v>
      </c>
      <c r="J2684" s="2" t="s">
        <v>3161</v>
      </c>
      <c r="K2684" s="2" t="s">
        <v>3162</v>
      </c>
      <c r="L2684" s="2">
        <v>2013</v>
      </c>
      <c r="M2684" s="2" t="s">
        <v>3055</v>
      </c>
      <c r="N2684" s="2" t="s">
        <v>3105</v>
      </c>
      <c r="O2684" s="19" t="str">
        <f t="shared" si="86"/>
        <v>300</v>
      </c>
      <c r="P2684">
        <f t="shared" ref="P2684:P2747" si="87">F2684*G2684/100</f>
        <v>12</v>
      </c>
    </row>
    <row r="2685" spans="1:16" ht="14.5" customHeight="1" x14ac:dyDescent="0.35">
      <c r="A2685" s="2" t="s">
        <v>477</v>
      </c>
      <c r="B2685" s="2" t="s">
        <v>478</v>
      </c>
      <c r="C2685" s="2" t="s">
        <v>2002</v>
      </c>
      <c r="D2685" s="2" t="s">
        <v>3177</v>
      </c>
      <c r="E2685" s="2" t="s">
        <v>3178</v>
      </c>
      <c r="F2685" s="3">
        <v>248</v>
      </c>
      <c r="G2685" s="3">
        <v>100</v>
      </c>
      <c r="H2685" s="2" t="s">
        <v>3142</v>
      </c>
      <c r="I2685" s="2" t="s">
        <v>3156</v>
      </c>
      <c r="J2685" s="2" t="s">
        <v>3161</v>
      </c>
      <c r="K2685" s="2" t="s">
        <v>3162</v>
      </c>
      <c r="L2685" s="2">
        <v>2013</v>
      </c>
      <c r="M2685" s="2" t="s">
        <v>3054</v>
      </c>
      <c r="N2685" s="2" t="s">
        <v>3104</v>
      </c>
      <c r="O2685" s="19" t="str">
        <f t="shared" si="86"/>
        <v>300</v>
      </c>
      <c r="P2685">
        <f t="shared" si="87"/>
        <v>248</v>
      </c>
    </row>
    <row r="2686" spans="1:16" ht="14.5" customHeight="1" x14ac:dyDescent="0.35">
      <c r="A2686" s="2" t="s">
        <v>480</v>
      </c>
      <c r="B2686" s="2" t="s">
        <v>481</v>
      </c>
      <c r="C2686" s="2" t="s">
        <v>2003</v>
      </c>
      <c r="D2686" s="2" t="s">
        <v>3177</v>
      </c>
      <c r="E2686" s="2" t="s">
        <v>3178</v>
      </c>
      <c r="F2686" s="3">
        <v>114</v>
      </c>
      <c r="G2686" s="3">
        <v>55</v>
      </c>
      <c r="H2686" s="2" t="s">
        <v>3142</v>
      </c>
      <c r="I2686" s="2" t="s">
        <v>3156</v>
      </c>
      <c r="J2686" s="2" t="s">
        <v>3161</v>
      </c>
      <c r="K2686" s="2" t="s">
        <v>3162</v>
      </c>
      <c r="L2686" s="2">
        <v>2013</v>
      </c>
      <c r="M2686" s="2" t="s">
        <v>3041</v>
      </c>
      <c r="N2686" s="2" t="s">
        <v>3095</v>
      </c>
      <c r="O2686" s="19" t="str">
        <f t="shared" si="86"/>
        <v>200</v>
      </c>
      <c r="P2686">
        <f t="shared" si="87"/>
        <v>62.7</v>
      </c>
    </row>
    <row r="2687" spans="1:16" ht="14.5" customHeight="1" x14ac:dyDescent="0.35">
      <c r="A2687" s="2" t="s">
        <v>2311</v>
      </c>
      <c r="B2687" s="2" t="s">
        <v>2312</v>
      </c>
      <c r="C2687" s="2" t="s">
        <v>2313</v>
      </c>
      <c r="D2687" s="2" t="s">
        <v>3177</v>
      </c>
      <c r="E2687" s="2" t="s">
        <v>3178</v>
      </c>
      <c r="F2687" s="3">
        <v>3426</v>
      </c>
      <c r="G2687" s="3">
        <v>55</v>
      </c>
      <c r="H2687" s="2" t="s">
        <v>3141</v>
      </c>
      <c r="I2687" s="2" t="s">
        <v>3155</v>
      </c>
      <c r="J2687" s="2" t="s">
        <v>3161</v>
      </c>
      <c r="K2687" s="2" t="s">
        <v>3162</v>
      </c>
      <c r="L2687" s="2">
        <v>2013</v>
      </c>
      <c r="M2687" s="2" t="s">
        <v>3041</v>
      </c>
      <c r="N2687" s="2" t="s">
        <v>3095</v>
      </c>
      <c r="O2687" s="19" t="str">
        <f t="shared" si="86"/>
        <v>200</v>
      </c>
      <c r="P2687">
        <f t="shared" si="87"/>
        <v>1884.3</v>
      </c>
    </row>
    <row r="2688" spans="1:16" ht="14.5" customHeight="1" x14ac:dyDescent="0.35">
      <c r="A2688" s="2" t="s">
        <v>1147</v>
      </c>
      <c r="B2688" s="2" t="s">
        <v>1148</v>
      </c>
      <c r="C2688" s="2" t="s">
        <v>1435</v>
      </c>
      <c r="D2688" s="2" t="s">
        <v>3179</v>
      </c>
      <c r="E2688" s="2" t="s">
        <v>3180</v>
      </c>
      <c r="F2688" s="3">
        <v>69</v>
      </c>
      <c r="G2688" s="3">
        <v>100</v>
      </c>
      <c r="H2688" s="2" t="s">
        <v>3142</v>
      </c>
      <c r="I2688" s="2" t="s">
        <v>3156</v>
      </c>
      <c r="J2688" s="2" t="s">
        <v>3161</v>
      </c>
      <c r="K2688" s="2" t="s">
        <v>3162</v>
      </c>
      <c r="L2688" s="2">
        <v>2013</v>
      </c>
      <c r="M2688" s="2" t="s">
        <v>3054</v>
      </c>
      <c r="N2688" s="2" t="s">
        <v>3104</v>
      </c>
      <c r="O2688" s="19" t="str">
        <f t="shared" si="86"/>
        <v>300</v>
      </c>
      <c r="P2688">
        <f t="shared" si="87"/>
        <v>69</v>
      </c>
    </row>
    <row r="2689" spans="1:16" ht="14.5" customHeight="1" x14ac:dyDescent="0.35">
      <c r="A2689" s="2" t="s">
        <v>486</v>
      </c>
      <c r="B2689" s="2" t="s">
        <v>487</v>
      </c>
      <c r="C2689" s="2" t="s">
        <v>1436</v>
      </c>
      <c r="D2689" s="2" t="s">
        <v>3181</v>
      </c>
      <c r="E2689" s="2" t="s">
        <v>3182</v>
      </c>
      <c r="F2689" s="3">
        <v>83</v>
      </c>
      <c r="G2689" s="3">
        <v>100</v>
      </c>
      <c r="H2689" s="2" t="s">
        <v>3139</v>
      </c>
      <c r="I2689" s="2" t="s">
        <v>3153</v>
      </c>
      <c r="J2689" s="2" t="s">
        <v>3161</v>
      </c>
      <c r="K2689" s="2" t="s">
        <v>3162</v>
      </c>
      <c r="L2689" s="2">
        <v>2013</v>
      </c>
      <c r="M2689" s="2" t="s">
        <v>3059</v>
      </c>
      <c r="N2689" s="2" t="s">
        <v>3109</v>
      </c>
      <c r="O2689" s="19" t="str">
        <f t="shared" si="86"/>
        <v>400</v>
      </c>
      <c r="P2689">
        <f t="shared" si="87"/>
        <v>83</v>
      </c>
    </row>
    <row r="2690" spans="1:16" ht="14.5" customHeight="1" x14ac:dyDescent="0.35">
      <c r="A2690" s="2" t="s">
        <v>1151</v>
      </c>
      <c r="B2690" s="2" t="s">
        <v>1152</v>
      </c>
      <c r="C2690" s="2" t="s">
        <v>1153</v>
      </c>
      <c r="D2690" s="2" t="s">
        <v>3183</v>
      </c>
      <c r="E2690" s="2" t="s">
        <v>3184</v>
      </c>
      <c r="F2690" s="3">
        <v>74</v>
      </c>
      <c r="G2690" s="3">
        <v>100</v>
      </c>
      <c r="H2690" s="2" t="s">
        <v>3139</v>
      </c>
      <c r="I2690" s="2" t="s">
        <v>3153</v>
      </c>
      <c r="J2690" s="2" t="s">
        <v>3161</v>
      </c>
      <c r="K2690" s="2" t="s">
        <v>3162</v>
      </c>
      <c r="L2690" s="2">
        <v>2013</v>
      </c>
      <c r="M2690" s="2" t="s">
        <v>3059</v>
      </c>
      <c r="N2690" s="2" t="s">
        <v>3109</v>
      </c>
      <c r="O2690" s="19" t="str">
        <f t="shared" si="86"/>
        <v>400</v>
      </c>
      <c r="P2690">
        <f t="shared" si="87"/>
        <v>74</v>
      </c>
    </row>
    <row r="2691" spans="1:16" ht="14.5" customHeight="1" x14ac:dyDescent="0.35">
      <c r="A2691" s="2" t="s">
        <v>489</v>
      </c>
      <c r="B2691" s="2" t="s">
        <v>490</v>
      </c>
      <c r="C2691" s="2" t="s">
        <v>1154</v>
      </c>
      <c r="D2691" s="2" t="s">
        <v>3183</v>
      </c>
      <c r="E2691" s="2" t="s">
        <v>3184</v>
      </c>
      <c r="F2691" s="3">
        <v>608</v>
      </c>
      <c r="G2691" s="3">
        <v>100</v>
      </c>
      <c r="H2691" s="2" t="s">
        <v>3139</v>
      </c>
      <c r="I2691" s="2" t="s">
        <v>3153</v>
      </c>
      <c r="J2691" s="2" t="s">
        <v>3161</v>
      </c>
      <c r="K2691" s="2" t="s">
        <v>3162</v>
      </c>
      <c r="L2691" s="2">
        <v>2013</v>
      </c>
      <c r="M2691" s="2" t="s">
        <v>3059</v>
      </c>
      <c r="N2691" s="2" t="s">
        <v>3109</v>
      </c>
      <c r="O2691" s="19" t="str">
        <f t="shared" ref="O2691:O2754" si="88">LEFT(N2691,1) &amp; "00"</f>
        <v>400</v>
      </c>
      <c r="P2691">
        <f t="shared" si="87"/>
        <v>608</v>
      </c>
    </row>
    <row r="2692" spans="1:16" ht="14.5" customHeight="1" x14ac:dyDescent="0.35">
      <c r="A2692" s="2" t="s">
        <v>1155</v>
      </c>
      <c r="B2692" s="2" t="s">
        <v>1156</v>
      </c>
      <c r="C2692" s="2" t="s">
        <v>1157</v>
      </c>
      <c r="D2692" s="2" t="s">
        <v>3185</v>
      </c>
      <c r="E2692" s="2" t="s">
        <v>3186</v>
      </c>
      <c r="F2692" s="3">
        <v>128</v>
      </c>
      <c r="G2692" s="3">
        <v>55</v>
      </c>
      <c r="H2692" s="2" t="s">
        <v>3135</v>
      </c>
      <c r="I2692" s="2" t="s">
        <v>3149</v>
      </c>
      <c r="J2692" s="2" t="s">
        <v>3161</v>
      </c>
      <c r="K2692" s="2" t="s">
        <v>3162</v>
      </c>
      <c r="L2692" s="2">
        <v>2013</v>
      </c>
      <c r="M2692" s="2" t="s">
        <v>3054</v>
      </c>
      <c r="N2692" s="2" t="s">
        <v>3104</v>
      </c>
      <c r="O2692" s="19" t="str">
        <f t="shared" si="88"/>
        <v>300</v>
      </c>
      <c r="P2692">
        <f t="shared" si="87"/>
        <v>70.400000000000006</v>
      </c>
    </row>
    <row r="2693" spans="1:16" ht="14.5" customHeight="1" x14ac:dyDescent="0.35">
      <c r="A2693" s="2" t="s">
        <v>501</v>
      </c>
      <c r="B2693" s="2" t="s">
        <v>502</v>
      </c>
      <c r="C2693" s="2" t="s">
        <v>1159</v>
      </c>
      <c r="D2693" s="2" t="s">
        <v>3185</v>
      </c>
      <c r="E2693" s="2" t="s">
        <v>3186</v>
      </c>
      <c r="F2693" s="3">
        <v>161</v>
      </c>
      <c r="G2693" s="3">
        <v>100</v>
      </c>
      <c r="H2693" s="2" t="s">
        <v>3135</v>
      </c>
      <c r="I2693" s="2" t="s">
        <v>3149</v>
      </c>
      <c r="J2693" s="2" t="s">
        <v>3161</v>
      </c>
      <c r="K2693" s="2" t="s">
        <v>3162</v>
      </c>
      <c r="L2693" s="2">
        <v>2013</v>
      </c>
      <c r="M2693" s="2" t="s">
        <v>3054</v>
      </c>
      <c r="N2693" s="2" t="s">
        <v>3104</v>
      </c>
      <c r="O2693" s="19" t="str">
        <f t="shared" si="88"/>
        <v>300</v>
      </c>
      <c r="P2693">
        <f t="shared" si="87"/>
        <v>161</v>
      </c>
    </row>
    <row r="2694" spans="1:16" ht="14.5" customHeight="1" x14ac:dyDescent="0.35">
      <c r="A2694" s="2" t="s">
        <v>2004</v>
      </c>
      <c r="B2694" s="2" t="s">
        <v>2005</v>
      </c>
      <c r="C2694" s="2" t="s">
        <v>2006</v>
      </c>
      <c r="D2694" s="2" t="s">
        <v>3185</v>
      </c>
      <c r="E2694" s="2" t="s">
        <v>3186</v>
      </c>
      <c r="F2694" s="3">
        <v>1204</v>
      </c>
      <c r="G2694" s="3">
        <v>55</v>
      </c>
      <c r="H2694" s="2" t="s">
        <v>3135</v>
      </c>
      <c r="I2694" s="2" t="s">
        <v>3149</v>
      </c>
      <c r="J2694" s="2" t="s">
        <v>3161</v>
      </c>
      <c r="K2694" s="2" t="s">
        <v>3162</v>
      </c>
      <c r="L2694" s="2">
        <v>2013</v>
      </c>
      <c r="M2694" s="2" t="s">
        <v>3041</v>
      </c>
      <c r="N2694" s="2" t="s">
        <v>3095</v>
      </c>
      <c r="O2694" s="19" t="str">
        <f t="shared" si="88"/>
        <v>200</v>
      </c>
      <c r="P2694">
        <f t="shared" si="87"/>
        <v>662.2</v>
      </c>
    </row>
    <row r="2695" spans="1:16" ht="14.5" customHeight="1" x14ac:dyDescent="0.35">
      <c r="A2695" s="2" t="s">
        <v>2007</v>
      </c>
      <c r="B2695" s="2" t="s">
        <v>2008</v>
      </c>
      <c r="C2695" s="2" t="s">
        <v>2009</v>
      </c>
      <c r="D2695" s="2" t="s">
        <v>3185</v>
      </c>
      <c r="E2695" s="2" t="s">
        <v>3186</v>
      </c>
      <c r="F2695" s="3">
        <v>409</v>
      </c>
      <c r="G2695" s="3">
        <v>55</v>
      </c>
      <c r="H2695" s="2" t="s">
        <v>3135</v>
      </c>
      <c r="I2695" s="2" t="s">
        <v>3149</v>
      </c>
      <c r="J2695" s="2" t="s">
        <v>3161</v>
      </c>
      <c r="K2695" s="2" t="s">
        <v>3162</v>
      </c>
      <c r="L2695" s="2">
        <v>2013</v>
      </c>
      <c r="M2695" s="2" t="s">
        <v>3041</v>
      </c>
      <c r="N2695" s="2" t="s">
        <v>3095</v>
      </c>
      <c r="O2695" s="19" t="str">
        <f t="shared" si="88"/>
        <v>200</v>
      </c>
      <c r="P2695">
        <f t="shared" si="87"/>
        <v>224.95</v>
      </c>
    </row>
    <row r="2696" spans="1:16" ht="14.5" customHeight="1" x14ac:dyDescent="0.35">
      <c r="A2696" s="2" t="s">
        <v>510</v>
      </c>
      <c r="B2696" s="2" t="s">
        <v>511</v>
      </c>
      <c r="C2696" s="2" t="s">
        <v>2010</v>
      </c>
      <c r="D2696" s="2" t="s">
        <v>3185</v>
      </c>
      <c r="E2696" s="2" t="s">
        <v>3186</v>
      </c>
      <c r="F2696" s="3">
        <v>258</v>
      </c>
      <c r="G2696" s="3">
        <v>55</v>
      </c>
      <c r="H2696" s="2" t="s">
        <v>3135</v>
      </c>
      <c r="I2696" s="2" t="s">
        <v>3149</v>
      </c>
      <c r="J2696" s="2" t="s">
        <v>3161</v>
      </c>
      <c r="K2696" s="2" t="s">
        <v>3162</v>
      </c>
      <c r="L2696" s="2">
        <v>2013</v>
      </c>
      <c r="M2696" s="2" t="s">
        <v>3041</v>
      </c>
      <c r="N2696" s="2" t="s">
        <v>3095</v>
      </c>
      <c r="O2696" s="19" t="str">
        <f t="shared" si="88"/>
        <v>200</v>
      </c>
      <c r="P2696">
        <f t="shared" si="87"/>
        <v>141.9</v>
      </c>
    </row>
    <row r="2697" spans="1:16" ht="14.5" customHeight="1" x14ac:dyDescent="0.35">
      <c r="A2697" s="2" t="s">
        <v>510</v>
      </c>
      <c r="B2697" s="2" t="s">
        <v>511</v>
      </c>
      <c r="C2697" s="2" t="s">
        <v>2012</v>
      </c>
      <c r="D2697" s="2" t="s">
        <v>3185</v>
      </c>
      <c r="E2697" s="2" t="s">
        <v>3186</v>
      </c>
      <c r="F2697" s="3">
        <v>62</v>
      </c>
      <c r="G2697" s="3">
        <v>55</v>
      </c>
      <c r="H2697" s="2" t="s">
        <v>3135</v>
      </c>
      <c r="I2697" s="2" t="s">
        <v>3149</v>
      </c>
      <c r="J2697" s="2" t="s">
        <v>3161</v>
      </c>
      <c r="K2697" s="2" t="s">
        <v>3162</v>
      </c>
      <c r="L2697" s="2">
        <v>2013</v>
      </c>
      <c r="M2697" s="2" t="s">
        <v>3041</v>
      </c>
      <c r="N2697" s="2" t="s">
        <v>3095</v>
      </c>
      <c r="O2697" s="19" t="str">
        <f t="shared" si="88"/>
        <v>200</v>
      </c>
      <c r="P2697">
        <f t="shared" si="87"/>
        <v>34.1</v>
      </c>
    </row>
    <row r="2698" spans="1:16" ht="14.5" customHeight="1" x14ac:dyDescent="0.35">
      <c r="A2698" s="2" t="s">
        <v>2013</v>
      </c>
      <c r="B2698" s="2" t="s">
        <v>2014</v>
      </c>
      <c r="C2698" s="2" t="s">
        <v>2015</v>
      </c>
      <c r="D2698" s="2" t="s">
        <v>3185</v>
      </c>
      <c r="E2698" s="2" t="s">
        <v>3186</v>
      </c>
      <c r="F2698" s="3">
        <v>4</v>
      </c>
      <c r="G2698" s="3">
        <v>55</v>
      </c>
      <c r="H2698" s="2" t="s">
        <v>3135</v>
      </c>
      <c r="I2698" s="2" t="s">
        <v>3149</v>
      </c>
      <c r="J2698" s="2" t="s">
        <v>3161</v>
      </c>
      <c r="K2698" s="2" t="s">
        <v>3162</v>
      </c>
      <c r="L2698" s="2">
        <v>2013</v>
      </c>
      <c r="M2698" s="2" t="s">
        <v>3041</v>
      </c>
      <c r="N2698" s="2" t="s">
        <v>3095</v>
      </c>
      <c r="O2698" s="19" t="str">
        <f t="shared" si="88"/>
        <v>200</v>
      </c>
      <c r="P2698">
        <f t="shared" si="87"/>
        <v>2.2000000000000002</v>
      </c>
    </row>
    <row r="2699" spans="1:16" ht="14.5" customHeight="1" x14ac:dyDescent="0.35">
      <c r="A2699" s="2" t="s">
        <v>2016</v>
      </c>
      <c r="B2699" s="2" t="s">
        <v>2017</v>
      </c>
      <c r="C2699" s="2" t="s">
        <v>2018</v>
      </c>
      <c r="D2699" s="2" t="s">
        <v>3185</v>
      </c>
      <c r="E2699" s="2" t="s">
        <v>3186</v>
      </c>
      <c r="F2699" s="3">
        <v>1344</v>
      </c>
      <c r="G2699" s="3">
        <v>55</v>
      </c>
      <c r="H2699" s="2" t="s">
        <v>3135</v>
      </c>
      <c r="I2699" s="2" t="s">
        <v>3149</v>
      </c>
      <c r="J2699" s="2" t="s">
        <v>3161</v>
      </c>
      <c r="K2699" s="2" t="s">
        <v>3162</v>
      </c>
      <c r="L2699" s="2">
        <v>2013</v>
      </c>
      <c r="M2699" s="2" t="s">
        <v>3041</v>
      </c>
      <c r="N2699" s="2" t="s">
        <v>3095</v>
      </c>
      <c r="O2699" s="19" t="str">
        <f t="shared" si="88"/>
        <v>200</v>
      </c>
      <c r="P2699">
        <f t="shared" si="87"/>
        <v>739.2</v>
      </c>
    </row>
    <row r="2700" spans="1:16" ht="14.5" customHeight="1" x14ac:dyDescent="0.35">
      <c r="A2700" s="2" t="s">
        <v>2019</v>
      </c>
      <c r="B2700" s="2" t="s">
        <v>2020</v>
      </c>
      <c r="C2700" s="2" t="s">
        <v>2021</v>
      </c>
      <c r="D2700" s="2" t="s">
        <v>3185</v>
      </c>
      <c r="E2700" s="2" t="s">
        <v>3186</v>
      </c>
      <c r="F2700" s="3">
        <v>406</v>
      </c>
      <c r="G2700" s="3">
        <v>55</v>
      </c>
      <c r="H2700" s="2" t="s">
        <v>3135</v>
      </c>
      <c r="I2700" s="2" t="s">
        <v>3149</v>
      </c>
      <c r="J2700" s="2" t="s">
        <v>3161</v>
      </c>
      <c r="K2700" s="2" t="s">
        <v>3162</v>
      </c>
      <c r="L2700" s="2">
        <v>2013</v>
      </c>
      <c r="M2700" s="2" t="s">
        <v>3041</v>
      </c>
      <c r="N2700" s="2" t="s">
        <v>3095</v>
      </c>
      <c r="O2700" s="19" t="str">
        <f t="shared" si="88"/>
        <v>200</v>
      </c>
      <c r="P2700">
        <f t="shared" si="87"/>
        <v>223.3</v>
      </c>
    </row>
    <row r="2701" spans="1:16" ht="14.5" customHeight="1" x14ac:dyDescent="0.35">
      <c r="A2701" s="2" t="s">
        <v>2022</v>
      </c>
      <c r="B2701" s="2" t="s">
        <v>2023</v>
      </c>
      <c r="C2701" s="2" t="s">
        <v>2024</v>
      </c>
      <c r="D2701" s="2" t="s">
        <v>3185</v>
      </c>
      <c r="E2701" s="2" t="s">
        <v>3186</v>
      </c>
      <c r="F2701" s="3">
        <v>3285</v>
      </c>
      <c r="G2701" s="3">
        <v>100</v>
      </c>
      <c r="H2701" s="2" t="s">
        <v>3141</v>
      </c>
      <c r="I2701" s="2" t="s">
        <v>3155</v>
      </c>
      <c r="J2701" s="2" t="s">
        <v>3161</v>
      </c>
      <c r="K2701" s="2" t="s">
        <v>3162</v>
      </c>
      <c r="L2701" s="2">
        <v>2013</v>
      </c>
      <c r="M2701" s="2" t="s">
        <v>3067</v>
      </c>
      <c r="N2701" s="2" t="s">
        <v>3117</v>
      </c>
      <c r="O2701" s="19" t="str">
        <f t="shared" si="88"/>
        <v>500</v>
      </c>
      <c r="P2701">
        <f t="shared" si="87"/>
        <v>3285</v>
      </c>
    </row>
    <row r="2702" spans="1:16" ht="14.5" customHeight="1" x14ac:dyDescent="0.35">
      <c r="A2702" s="2" t="s">
        <v>2025</v>
      </c>
      <c r="B2702" s="2" t="s">
        <v>2026</v>
      </c>
      <c r="C2702" s="2" t="s">
        <v>2027</v>
      </c>
      <c r="D2702" s="2" t="s">
        <v>3185</v>
      </c>
      <c r="E2702" s="2" t="s">
        <v>3186</v>
      </c>
      <c r="F2702" s="3">
        <v>2591</v>
      </c>
      <c r="G2702" s="3">
        <v>55</v>
      </c>
      <c r="H2702" s="2" t="s">
        <v>3135</v>
      </c>
      <c r="I2702" s="2" t="s">
        <v>3149</v>
      </c>
      <c r="J2702" s="2" t="s">
        <v>3161</v>
      </c>
      <c r="K2702" s="2" t="s">
        <v>3162</v>
      </c>
      <c r="L2702" s="2">
        <v>2013</v>
      </c>
      <c r="M2702" s="2" t="s">
        <v>3041</v>
      </c>
      <c r="N2702" s="2" t="s">
        <v>3095</v>
      </c>
      <c r="O2702" s="19" t="str">
        <f t="shared" si="88"/>
        <v>200</v>
      </c>
      <c r="P2702">
        <f t="shared" si="87"/>
        <v>1425.05</v>
      </c>
    </row>
    <row r="2703" spans="1:16" ht="14.5" customHeight="1" x14ac:dyDescent="0.35">
      <c r="A2703" s="2" t="s">
        <v>2025</v>
      </c>
      <c r="B2703" s="2" t="s">
        <v>2026</v>
      </c>
      <c r="C2703" s="2" t="s">
        <v>2028</v>
      </c>
      <c r="D2703" s="2" t="s">
        <v>3185</v>
      </c>
      <c r="E2703" s="2" t="s">
        <v>3186</v>
      </c>
      <c r="F2703" s="3">
        <v>1171</v>
      </c>
      <c r="G2703" s="3">
        <v>55</v>
      </c>
      <c r="H2703" s="2" t="s">
        <v>3135</v>
      </c>
      <c r="I2703" s="2" t="s">
        <v>3149</v>
      </c>
      <c r="J2703" s="2" t="s">
        <v>3161</v>
      </c>
      <c r="K2703" s="2" t="s">
        <v>3162</v>
      </c>
      <c r="L2703" s="2">
        <v>2013</v>
      </c>
      <c r="M2703" s="2" t="s">
        <v>3041</v>
      </c>
      <c r="N2703" s="2" t="s">
        <v>3095</v>
      </c>
      <c r="O2703" s="19" t="str">
        <f t="shared" si="88"/>
        <v>200</v>
      </c>
      <c r="P2703">
        <f t="shared" si="87"/>
        <v>644.04999999999995</v>
      </c>
    </row>
    <row r="2704" spans="1:16" ht="14.5" customHeight="1" x14ac:dyDescent="0.35">
      <c r="A2704" s="2" t="s">
        <v>504</v>
      </c>
      <c r="B2704" s="2" t="s">
        <v>505</v>
      </c>
      <c r="C2704" s="2" t="s">
        <v>1438</v>
      </c>
      <c r="D2704" s="2" t="s">
        <v>3185</v>
      </c>
      <c r="E2704" s="2" t="s">
        <v>3186</v>
      </c>
      <c r="F2704" s="3">
        <v>9936</v>
      </c>
      <c r="G2704" s="3">
        <v>55</v>
      </c>
      <c r="H2704" s="2" t="s">
        <v>3135</v>
      </c>
      <c r="I2704" s="2" t="s">
        <v>3149</v>
      </c>
      <c r="J2704" s="2" t="s">
        <v>3161</v>
      </c>
      <c r="K2704" s="2" t="s">
        <v>3162</v>
      </c>
      <c r="L2704" s="2">
        <v>2013</v>
      </c>
      <c r="M2704" s="2" t="s">
        <v>3041</v>
      </c>
      <c r="N2704" s="2" t="s">
        <v>3095</v>
      </c>
      <c r="O2704" s="19" t="str">
        <f t="shared" si="88"/>
        <v>200</v>
      </c>
      <c r="P2704">
        <f t="shared" si="87"/>
        <v>5464.8</v>
      </c>
    </row>
    <row r="2705" spans="1:16" ht="14.5" customHeight="1" x14ac:dyDescent="0.35">
      <c r="A2705" s="2" t="s">
        <v>507</v>
      </c>
      <c r="B2705" s="2" t="s">
        <v>508</v>
      </c>
      <c r="C2705" s="2" t="s">
        <v>1439</v>
      </c>
      <c r="D2705" s="2" t="s">
        <v>3185</v>
      </c>
      <c r="E2705" s="2" t="s">
        <v>3186</v>
      </c>
      <c r="F2705" s="3">
        <v>2635</v>
      </c>
      <c r="G2705" s="3">
        <v>55</v>
      </c>
      <c r="H2705" s="2" t="s">
        <v>3135</v>
      </c>
      <c r="I2705" s="2" t="s">
        <v>3149</v>
      </c>
      <c r="J2705" s="2" t="s">
        <v>3161</v>
      </c>
      <c r="K2705" s="2" t="s">
        <v>3162</v>
      </c>
      <c r="L2705" s="2">
        <v>2013</v>
      </c>
      <c r="M2705" s="2" t="s">
        <v>3041</v>
      </c>
      <c r="N2705" s="2" t="s">
        <v>3095</v>
      </c>
      <c r="O2705" s="19" t="str">
        <f t="shared" si="88"/>
        <v>200</v>
      </c>
      <c r="P2705">
        <f t="shared" si="87"/>
        <v>1449.25</v>
      </c>
    </row>
    <row r="2706" spans="1:16" ht="14.5" customHeight="1" x14ac:dyDescent="0.35">
      <c r="A2706" s="2" t="s">
        <v>1165</v>
      </c>
      <c r="B2706" s="2" t="s">
        <v>1166</v>
      </c>
      <c r="C2706" s="2" t="s">
        <v>2029</v>
      </c>
      <c r="D2706" s="2" t="s">
        <v>3185</v>
      </c>
      <c r="E2706" s="2" t="s">
        <v>3186</v>
      </c>
      <c r="F2706" s="3">
        <v>140</v>
      </c>
      <c r="G2706" s="3">
        <v>55</v>
      </c>
      <c r="H2706" s="2" t="s">
        <v>3135</v>
      </c>
      <c r="I2706" s="2" t="s">
        <v>3149</v>
      </c>
      <c r="J2706" s="2" t="s">
        <v>3161</v>
      </c>
      <c r="K2706" s="2" t="s">
        <v>3162</v>
      </c>
      <c r="L2706" s="2">
        <v>2013</v>
      </c>
      <c r="M2706" s="2" t="s">
        <v>3041</v>
      </c>
      <c r="N2706" s="2" t="s">
        <v>3095</v>
      </c>
      <c r="O2706" s="19" t="str">
        <f t="shared" si="88"/>
        <v>200</v>
      </c>
      <c r="P2706">
        <f t="shared" si="87"/>
        <v>77</v>
      </c>
    </row>
    <row r="2707" spans="1:16" ht="14.5" customHeight="1" x14ac:dyDescent="0.35">
      <c r="A2707" s="2" t="s">
        <v>1162</v>
      </c>
      <c r="B2707" s="2" t="s">
        <v>1163</v>
      </c>
      <c r="C2707" s="2" t="s">
        <v>1440</v>
      </c>
      <c r="D2707" s="2" t="s">
        <v>3185</v>
      </c>
      <c r="E2707" s="2" t="s">
        <v>3186</v>
      </c>
      <c r="F2707" s="3">
        <v>4324</v>
      </c>
      <c r="G2707" s="3">
        <v>55</v>
      </c>
      <c r="H2707" s="2" t="s">
        <v>3135</v>
      </c>
      <c r="I2707" s="2" t="s">
        <v>3149</v>
      </c>
      <c r="J2707" s="2" t="s">
        <v>3161</v>
      </c>
      <c r="K2707" s="2" t="s">
        <v>3162</v>
      </c>
      <c r="L2707" s="2">
        <v>2013</v>
      </c>
      <c r="M2707" s="2" t="s">
        <v>3041</v>
      </c>
      <c r="N2707" s="2" t="s">
        <v>3095</v>
      </c>
      <c r="O2707" s="19" t="str">
        <f t="shared" si="88"/>
        <v>200</v>
      </c>
      <c r="P2707">
        <f t="shared" si="87"/>
        <v>2378.1999999999998</v>
      </c>
    </row>
    <row r="2708" spans="1:16" ht="14.5" customHeight="1" x14ac:dyDescent="0.35">
      <c r="A2708" s="2" t="s">
        <v>1442</v>
      </c>
      <c r="B2708" s="2" t="s">
        <v>1443</v>
      </c>
      <c r="C2708" s="2" t="s">
        <v>1444</v>
      </c>
      <c r="D2708" s="2" t="s">
        <v>3185</v>
      </c>
      <c r="E2708" s="2" t="s">
        <v>3186</v>
      </c>
      <c r="F2708" s="3">
        <v>143</v>
      </c>
      <c r="G2708" s="3">
        <v>55</v>
      </c>
      <c r="H2708" s="2" t="s">
        <v>3135</v>
      </c>
      <c r="I2708" s="2" t="s">
        <v>3149</v>
      </c>
      <c r="J2708" s="2" t="s">
        <v>3161</v>
      </c>
      <c r="K2708" s="2" t="s">
        <v>3162</v>
      </c>
      <c r="L2708" s="2">
        <v>2013</v>
      </c>
      <c r="M2708" s="2" t="s">
        <v>3041</v>
      </c>
      <c r="N2708" s="2" t="s">
        <v>3095</v>
      </c>
      <c r="O2708" s="19" t="str">
        <f t="shared" si="88"/>
        <v>200</v>
      </c>
      <c r="P2708">
        <f t="shared" si="87"/>
        <v>78.650000000000006</v>
      </c>
    </row>
    <row r="2709" spans="1:16" ht="14.5" customHeight="1" x14ac:dyDescent="0.35">
      <c r="A2709" s="2" t="s">
        <v>398</v>
      </c>
      <c r="B2709" s="2" t="s">
        <v>399</v>
      </c>
      <c r="C2709" s="2" t="s">
        <v>1116</v>
      </c>
      <c r="D2709" s="2" t="s">
        <v>3171</v>
      </c>
      <c r="E2709" s="2" t="s">
        <v>3172</v>
      </c>
      <c r="F2709" s="3">
        <v>132</v>
      </c>
      <c r="G2709" s="3">
        <v>100</v>
      </c>
      <c r="H2709" s="2" t="s">
        <v>3139</v>
      </c>
      <c r="I2709" s="2" t="s">
        <v>3153</v>
      </c>
      <c r="J2709" s="2" t="s">
        <v>3161</v>
      </c>
      <c r="K2709" s="2" t="s">
        <v>3162</v>
      </c>
      <c r="L2709" s="2">
        <v>2013</v>
      </c>
      <c r="M2709" s="2" t="s">
        <v>3059</v>
      </c>
      <c r="N2709" s="2" t="s">
        <v>3109</v>
      </c>
      <c r="O2709" s="19" t="str">
        <f t="shared" si="88"/>
        <v>400</v>
      </c>
      <c r="P2709">
        <f t="shared" si="87"/>
        <v>132</v>
      </c>
    </row>
    <row r="2710" spans="1:16" ht="14.5" customHeight="1" x14ac:dyDescent="0.35">
      <c r="A2710" s="2" t="s">
        <v>2013</v>
      </c>
      <c r="B2710" s="2" t="s">
        <v>2014</v>
      </c>
      <c r="C2710" s="2" t="s">
        <v>2030</v>
      </c>
      <c r="D2710" s="2" t="s">
        <v>3185</v>
      </c>
      <c r="E2710" s="2" t="s">
        <v>3186</v>
      </c>
      <c r="F2710" s="3">
        <v>5</v>
      </c>
      <c r="G2710" s="3">
        <v>55</v>
      </c>
      <c r="H2710" s="2" t="s">
        <v>3135</v>
      </c>
      <c r="I2710" s="2" t="s">
        <v>3149</v>
      </c>
      <c r="J2710" s="2" t="s">
        <v>3161</v>
      </c>
      <c r="K2710" s="2" t="s">
        <v>3162</v>
      </c>
      <c r="L2710" s="2">
        <v>2013</v>
      </c>
      <c r="M2710" s="2" t="s">
        <v>3041</v>
      </c>
      <c r="N2710" s="2" t="s">
        <v>3095</v>
      </c>
      <c r="O2710" s="19" t="str">
        <f t="shared" si="88"/>
        <v>200</v>
      </c>
      <c r="P2710">
        <f t="shared" si="87"/>
        <v>2.75</v>
      </c>
    </row>
    <row r="2711" spans="1:16" ht="14.5" customHeight="1" x14ac:dyDescent="0.35">
      <c r="A2711" s="2" t="s">
        <v>2013</v>
      </c>
      <c r="B2711" s="2" t="s">
        <v>2014</v>
      </c>
      <c r="C2711" s="2" t="s">
        <v>2030</v>
      </c>
      <c r="D2711" s="2" t="s">
        <v>3185</v>
      </c>
      <c r="E2711" s="2" t="s">
        <v>3186</v>
      </c>
      <c r="F2711" s="3">
        <v>13</v>
      </c>
      <c r="G2711" s="3">
        <v>55</v>
      </c>
      <c r="H2711" s="2" t="s">
        <v>3135</v>
      </c>
      <c r="I2711" s="2" t="s">
        <v>3149</v>
      </c>
      <c r="J2711" s="2" t="s">
        <v>3161</v>
      </c>
      <c r="K2711" s="2" t="s">
        <v>3162</v>
      </c>
      <c r="L2711" s="2">
        <v>2013</v>
      </c>
      <c r="M2711" s="2" t="s">
        <v>3041</v>
      </c>
      <c r="N2711" s="2" t="s">
        <v>3095</v>
      </c>
      <c r="O2711" s="19" t="str">
        <f t="shared" si="88"/>
        <v>200</v>
      </c>
      <c r="P2711">
        <f t="shared" si="87"/>
        <v>7.15</v>
      </c>
    </row>
    <row r="2712" spans="1:16" ht="14.5" customHeight="1" x14ac:dyDescent="0.35">
      <c r="A2712" s="2" t="s">
        <v>1168</v>
      </c>
      <c r="B2712" s="2" t="s">
        <v>1169</v>
      </c>
      <c r="C2712" s="2" t="s">
        <v>1445</v>
      </c>
      <c r="D2712" s="2" t="s">
        <v>3185</v>
      </c>
      <c r="E2712" s="2" t="s">
        <v>3186</v>
      </c>
      <c r="F2712" s="3">
        <v>200</v>
      </c>
      <c r="G2712" s="3">
        <v>55</v>
      </c>
      <c r="H2712" s="2" t="s">
        <v>3135</v>
      </c>
      <c r="I2712" s="2" t="s">
        <v>3149</v>
      </c>
      <c r="J2712" s="2" t="s">
        <v>3161</v>
      </c>
      <c r="K2712" s="2" t="s">
        <v>3162</v>
      </c>
      <c r="L2712" s="2">
        <v>2013</v>
      </c>
      <c r="M2712" s="2" t="s">
        <v>3041</v>
      </c>
      <c r="N2712" s="2" t="s">
        <v>3095</v>
      </c>
      <c r="O2712" s="19" t="str">
        <f t="shared" si="88"/>
        <v>200</v>
      </c>
      <c r="P2712">
        <f t="shared" si="87"/>
        <v>110</v>
      </c>
    </row>
    <row r="2713" spans="1:16" ht="14.5" customHeight="1" x14ac:dyDescent="0.35">
      <c r="A2713" s="2" t="s">
        <v>2314</v>
      </c>
      <c r="B2713" s="2" t="s">
        <v>2315</v>
      </c>
      <c r="C2713" s="2" t="s">
        <v>2316</v>
      </c>
      <c r="D2713" s="2" t="s">
        <v>3185</v>
      </c>
      <c r="E2713" s="2" t="s">
        <v>3186</v>
      </c>
      <c r="F2713" s="3">
        <v>38</v>
      </c>
      <c r="G2713" s="3">
        <v>55</v>
      </c>
      <c r="H2713" s="2" t="s">
        <v>3135</v>
      </c>
      <c r="I2713" s="2" t="s">
        <v>3149</v>
      </c>
      <c r="J2713" s="2" t="s">
        <v>3161</v>
      </c>
      <c r="K2713" s="2" t="s">
        <v>3162</v>
      </c>
      <c r="L2713" s="2">
        <v>2013</v>
      </c>
      <c r="M2713" s="2" t="s">
        <v>3041</v>
      </c>
      <c r="N2713" s="2" t="s">
        <v>3095</v>
      </c>
      <c r="O2713" s="19" t="str">
        <f t="shared" si="88"/>
        <v>200</v>
      </c>
      <c r="P2713">
        <f t="shared" si="87"/>
        <v>20.9</v>
      </c>
    </row>
    <row r="2714" spans="1:16" ht="14.5" customHeight="1" x14ac:dyDescent="0.35">
      <c r="A2714" s="2" t="s">
        <v>1171</v>
      </c>
      <c r="B2714" s="2" t="s">
        <v>1172</v>
      </c>
      <c r="C2714" s="2" t="s">
        <v>1446</v>
      </c>
      <c r="D2714" s="2" t="s">
        <v>3185</v>
      </c>
      <c r="E2714" s="2" t="s">
        <v>3186</v>
      </c>
      <c r="F2714" s="3">
        <v>763</v>
      </c>
      <c r="G2714" s="3">
        <v>55</v>
      </c>
      <c r="H2714" s="2" t="s">
        <v>3135</v>
      </c>
      <c r="I2714" s="2" t="s">
        <v>3149</v>
      </c>
      <c r="J2714" s="2" t="s">
        <v>3161</v>
      </c>
      <c r="K2714" s="2" t="s">
        <v>3162</v>
      </c>
      <c r="L2714" s="2">
        <v>2013</v>
      </c>
      <c r="M2714" s="2" t="s">
        <v>3041</v>
      </c>
      <c r="N2714" s="2" t="s">
        <v>3095</v>
      </c>
      <c r="O2714" s="19" t="str">
        <f t="shared" si="88"/>
        <v>200</v>
      </c>
      <c r="P2714">
        <f t="shared" si="87"/>
        <v>419.65</v>
      </c>
    </row>
    <row r="2715" spans="1:16" ht="14.5" customHeight="1" x14ac:dyDescent="0.35">
      <c r="A2715" s="2" t="s">
        <v>1174</v>
      </c>
      <c r="B2715" s="2" t="s">
        <v>1175</v>
      </c>
      <c r="C2715" s="2" t="s">
        <v>1447</v>
      </c>
      <c r="D2715" s="2" t="s">
        <v>3185</v>
      </c>
      <c r="E2715" s="2" t="s">
        <v>3186</v>
      </c>
      <c r="F2715" s="3">
        <v>98</v>
      </c>
      <c r="G2715" s="3">
        <v>55</v>
      </c>
      <c r="H2715" s="2" t="s">
        <v>3135</v>
      </c>
      <c r="I2715" s="2" t="s">
        <v>3149</v>
      </c>
      <c r="J2715" s="2" t="s">
        <v>3161</v>
      </c>
      <c r="K2715" s="2" t="s">
        <v>3162</v>
      </c>
      <c r="L2715" s="2">
        <v>2013</v>
      </c>
      <c r="M2715" s="2" t="s">
        <v>3041</v>
      </c>
      <c r="N2715" s="2" t="s">
        <v>3095</v>
      </c>
      <c r="O2715" s="19" t="str">
        <f t="shared" si="88"/>
        <v>200</v>
      </c>
      <c r="P2715">
        <f t="shared" si="87"/>
        <v>53.9</v>
      </c>
    </row>
    <row r="2716" spans="1:16" ht="14.5" customHeight="1" x14ac:dyDescent="0.35">
      <c r="A2716" s="2" t="s">
        <v>1180</v>
      </c>
      <c r="B2716" s="2" t="s">
        <v>1181</v>
      </c>
      <c r="C2716" s="2" t="s">
        <v>1448</v>
      </c>
      <c r="D2716" s="2" t="s">
        <v>3185</v>
      </c>
      <c r="E2716" s="2" t="s">
        <v>3186</v>
      </c>
      <c r="F2716" s="3">
        <v>4578</v>
      </c>
      <c r="G2716" s="3">
        <v>55</v>
      </c>
      <c r="H2716" s="2" t="s">
        <v>3135</v>
      </c>
      <c r="I2716" s="2" t="s">
        <v>3149</v>
      </c>
      <c r="J2716" s="2" t="s">
        <v>3161</v>
      </c>
      <c r="K2716" s="2" t="s">
        <v>3162</v>
      </c>
      <c r="L2716" s="2">
        <v>2013</v>
      </c>
      <c r="M2716" s="2" t="s">
        <v>3041</v>
      </c>
      <c r="N2716" s="2" t="s">
        <v>3095</v>
      </c>
      <c r="O2716" s="19" t="str">
        <f t="shared" si="88"/>
        <v>200</v>
      </c>
      <c r="P2716">
        <f t="shared" si="87"/>
        <v>2517.9</v>
      </c>
    </row>
    <row r="2717" spans="1:16" ht="14.5" customHeight="1" x14ac:dyDescent="0.35">
      <c r="A2717" s="2" t="s">
        <v>1183</v>
      </c>
      <c r="B2717" s="2" t="s">
        <v>1184</v>
      </c>
      <c r="C2717" s="2" t="s">
        <v>1449</v>
      </c>
      <c r="D2717" s="2" t="s">
        <v>3185</v>
      </c>
      <c r="E2717" s="2" t="s">
        <v>3186</v>
      </c>
      <c r="F2717" s="3">
        <v>1273</v>
      </c>
      <c r="G2717" s="3">
        <v>55</v>
      </c>
      <c r="H2717" s="2" t="s">
        <v>3135</v>
      </c>
      <c r="I2717" s="2" t="s">
        <v>3149</v>
      </c>
      <c r="J2717" s="2" t="s">
        <v>3161</v>
      </c>
      <c r="K2717" s="2" t="s">
        <v>3162</v>
      </c>
      <c r="L2717" s="2">
        <v>2013</v>
      </c>
      <c r="M2717" s="2" t="s">
        <v>3041</v>
      </c>
      <c r="N2717" s="2" t="s">
        <v>3095</v>
      </c>
      <c r="O2717" s="19" t="str">
        <f t="shared" si="88"/>
        <v>200</v>
      </c>
      <c r="P2717">
        <f t="shared" si="87"/>
        <v>700.15</v>
      </c>
    </row>
    <row r="2718" spans="1:16" ht="14.5" customHeight="1" x14ac:dyDescent="0.35">
      <c r="A2718" s="2" t="s">
        <v>1186</v>
      </c>
      <c r="B2718" s="2" t="s">
        <v>1187</v>
      </c>
      <c r="C2718" s="2" t="s">
        <v>1188</v>
      </c>
      <c r="D2718" s="2" t="s">
        <v>3185</v>
      </c>
      <c r="E2718" s="2" t="s">
        <v>3186</v>
      </c>
      <c r="F2718" s="3">
        <v>27</v>
      </c>
      <c r="G2718" s="3">
        <v>55</v>
      </c>
      <c r="H2718" s="2" t="s">
        <v>3135</v>
      </c>
      <c r="I2718" s="2" t="s">
        <v>3149</v>
      </c>
      <c r="J2718" s="2" t="s">
        <v>3161</v>
      </c>
      <c r="K2718" s="2" t="s">
        <v>3162</v>
      </c>
      <c r="L2718" s="2">
        <v>2013</v>
      </c>
      <c r="M2718" s="2" t="s">
        <v>3041</v>
      </c>
      <c r="N2718" s="2" t="s">
        <v>3095</v>
      </c>
      <c r="O2718" s="19" t="str">
        <f t="shared" si="88"/>
        <v>200</v>
      </c>
      <c r="P2718">
        <f t="shared" si="87"/>
        <v>14.85</v>
      </c>
    </row>
    <row r="2719" spans="1:16" ht="14.5" customHeight="1" x14ac:dyDescent="0.35">
      <c r="A2719" s="2" t="s">
        <v>1189</v>
      </c>
      <c r="B2719" s="2" t="s">
        <v>1190</v>
      </c>
      <c r="C2719" s="2" t="s">
        <v>1450</v>
      </c>
      <c r="D2719" s="2" t="s">
        <v>3185</v>
      </c>
      <c r="E2719" s="2" t="s">
        <v>3186</v>
      </c>
      <c r="F2719" s="3">
        <v>1574</v>
      </c>
      <c r="G2719" s="3">
        <v>55</v>
      </c>
      <c r="H2719" s="2" t="s">
        <v>3135</v>
      </c>
      <c r="I2719" s="2" t="s">
        <v>3149</v>
      </c>
      <c r="J2719" s="2" t="s">
        <v>3161</v>
      </c>
      <c r="K2719" s="2" t="s">
        <v>3162</v>
      </c>
      <c r="L2719" s="2">
        <v>2013</v>
      </c>
      <c r="M2719" s="2" t="s">
        <v>3041</v>
      </c>
      <c r="N2719" s="2" t="s">
        <v>3095</v>
      </c>
      <c r="O2719" s="19" t="str">
        <f t="shared" si="88"/>
        <v>200</v>
      </c>
      <c r="P2719">
        <f t="shared" si="87"/>
        <v>865.7</v>
      </c>
    </row>
    <row r="2720" spans="1:16" ht="14.5" customHeight="1" x14ac:dyDescent="0.35">
      <c r="A2720" s="2" t="s">
        <v>1192</v>
      </c>
      <c r="B2720" s="2" t="s">
        <v>1193</v>
      </c>
      <c r="C2720" s="2" t="s">
        <v>1451</v>
      </c>
      <c r="D2720" s="2" t="s">
        <v>3185</v>
      </c>
      <c r="E2720" s="2" t="s">
        <v>3186</v>
      </c>
      <c r="F2720" s="3">
        <v>99</v>
      </c>
      <c r="G2720" s="3">
        <v>55</v>
      </c>
      <c r="H2720" s="2" t="s">
        <v>3135</v>
      </c>
      <c r="I2720" s="2" t="s">
        <v>3149</v>
      </c>
      <c r="J2720" s="2" t="s">
        <v>3161</v>
      </c>
      <c r="K2720" s="2" t="s">
        <v>3162</v>
      </c>
      <c r="L2720" s="2">
        <v>2013</v>
      </c>
      <c r="M2720" s="2" t="s">
        <v>3041</v>
      </c>
      <c r="N2720" s="2" t="s">
        <v>3095</v>
      </c>
      <c r="O2720" s="19" t="str">
        <f t="shared" si="88"/>
        <v>200</v>
      </c>
      <c r="P2720">
        <f t="shared" si="87"/>
        <v>54.45</v>
      </c>
    </row>
    <row r="2721" spans="1:16" ht="14.5" customHeight="1" x14ac:dyDescent="0.35">
      <c r="A2721" s="2" t="s">
        <v>1195</v>
      </c>
      <c r="B2721" s="2" t="s">
        <v>1196</v>
      </c>
      <c r="C2721" s="2" t="s">
        <v>1452</v>
      </c>
      <c r="D2721" s="2" t="s">
        <v>3185</v>
      </c>
      <c r="E2721" s="2" t="s">
        <v>3186</v>
      </c>
      <c r="F2721" s="3">
        <v>85</v>
      </c>
      <c r="G2721" s="3">
        <v>55</v>
      </c>
      <c r="H2721" s="2" t="s">
        <v>3135</v>
      </c>
      <c r="I2721" s="2" t="s">
        <v>3149</v>
      </c>
      <c r="J2721" s="2" t="s">
        <v>3161</v>
      </c>
      <c r="K2721" s="2" t="s">
        <v>3162</v>
      </c>
      <c r="L2721" s="2">
        <v>2013</v>
      </c>
      <c r="M2721" s="2" t="s">
        <v>3041</v>
      </c>
      <c r="N2721" s="2" t="s">
        <v>3095</v>
      </c>
      <c r="O2721" s="19" t="str">
        <f t="shared" si="88"/>
        <v>200</v>
      </c>
      <c r="P2721">
        <f t="shared" si="87"/>
        <v>46.75</v>
      </c>
    </row>
    <row r="2722" spans="1:16" ht="14.5" customHeight="1" x14ac:dyDescent="0.35">
      <c r="A2722" s="2" t="s">
        <v>1198</v>
      </c>
      <c r="B2722" s="2" t="s">
        <v>1199</v>
      </c>
      <c r="C2722" s="2" t="s">
        <v>1454</v>
      </c>
      <c r="D2722" s="2" t="s">
        <v>3185</v>
      </c>
      <c r="E2722" s="2" t="s">
        <v>3186</v>
      </c>
      <c r="F2722" s="3">
        <v>220</v>
      </c>
      <c r="G2722" s="3">
        <v>55</v>
      </c>
      <c r="H2722" s="2" t="s">
        <v>3135</v>
      </c>
      <c r="I2722" s="2" t="s">
        <v>3149</v>
      </c>
      <c r="J2722" s="2" t="s">
        <v>3161</v>
      </c>
      <c r="K2722" s="2" t="s">
        <v>3162</v>
      </c>
      <c r="L2722" s="2">
        <v>2013</v>
      </c>
      <c r="M2722" s="2" t="s">
        <v>3041</v>
      </c>
      <c r="N2722" s="2" t="s">
        <v>3095</v>
      </c>
      <c r="O2722" s="19" t="str">
        <f t="shared" si="88"/>
        <v>200</v>
      </c>
      <c r="P2722">
        <f t="shared" si="87"/>
        <v>121</v>
      </c>
    </row>
    <row r="2723" spans="1:16" ht="14.5" customHeight="1" x14ac:dyDescent="0.35">
      <c r="A2723" s="2" t="s">
        <v>1201</v>
      </c>
      <c r="B2723" s="2" t="s">
        <v>1202</v>
      </c>
      <c r="C2723" s="2" t="s">
        <v>1455</v>
      </c>
      <c r="D2723" s="2" t="s">
        <v>3185</v>
      </c>
      <c r="E2723" s="2" t="s">
        <v>3186</v>
      </c>
      <c r="F2723" s="3">
        <v>47</v>
      </c>
      <c r="G2723" s="3">
        <v>55</v>
      </c>
      <c r="H2723" s="2" t="s">
        <v>3135</v>
      </c>
      <c r="I2723" s="2" t="s">
        <v>3149</v>
      </c>
      <c r="J2723" s="2" t="s">
        <v>3161</v>
      </c>
      <c r="K2723" s="2" t="s">
        <v>3162</v>
      </c>
      <c r="L2723" s="2">
        <v>2013</v>
      </c>
      <c r="M2723" s="2" t="s">
        <v>3041</v>
      </c>
      <c r="N2723" s="2" t="s">
        <v>3095</v>
      </c>
      <c r="O2723" s="19" t="str">
        <f t="shared" si="88"/>
        <v>200</v>
      </c>
      <c r="P2723">
        <f t="shared" si="87"/>
        <v>25.85</v>
      </c>
    </row>
    <row r="2724" spans="1:16" ht="14.5" customHeight="1" x14ac:dyDescent="0.35">
      <c r="A2724" s="2" t="s">
        <v>2031</v>
      </c>
      <c r="B2724" s="2" t="s">
        <v>2032</v>
      </c>
      <c r="C2724" s="2" t="s">
        <v>2033</v>
      </c>
      <c r="D2724" s="2" t="s">
        <v>3187</v>
      </c>
      <c r="E2724" s="2" t="s">
        <v>3188</v>
      </c>
      <c r="F2724" s="3">
        <v>424</v>
      </c>
      <c r="G2724" s="3">
        <v>16.5</v>
      </c>
      <c r="H2724" s="2" t="s">
        <v>3134</v>
      </c>
      <c r="I2724" s="2" t="s">
        <v>3148</v>
      </c>
      <c r="J2724" s="2" t="s">
        <v>3161</v>
      </c>
      <c r="K2724" s="2" t="s">
        <v>3162</v>
      </c>
      <c r="L2724" s="2">
        <v>2013</v>
      </c>
      <c r="M2724" s="2" t="s">
        <v>3044</v>
      </c>
      <c r="N2724" s="2" t="s">
        <v>3044</v>
      </c>
      <c r="O2724" s="19" t="str">
        <f t="shared" si="88"/>
        <v>200</v>
      </c>
      <c r="P2724">
        <f t="shared" si="87"/>
        <v>69.959999999999994</v>
      </c>
    </row>
    <row r="2725" spans="1:16" ht="14.5" customHeight="1" x14ac:dyDescent="0.35">
      <c r="A2725" s="2" t="s">
        <v>2031</v>
      </c>
      <c r="B2725" s="2" t="s">
        <v>2032</v>
      </c>
      <c r="C2725" s="2" t="s">
        <v>2033</v>
      </c>
      <c r="D2725" s="2" t="s">
        <v>3187</v>
      </c>
      <c r="E2725" s="2" t="s">
        <v>3188</v>
      </c>
      <c r="F2725" s="3">
        <v>424</v>
      </c>
      <c r="G2725" s="3">
        <v>38.5</v>
      </c>
      <c r="H2725" s="2" t="s">
        <v>3135</v>
      </c>
      <c r="I2725" s="2" t="s">
        <v>3149</v>
      </c>
      <c r="J2725" s="2" t="s">
        <v>3161</v>
      </c>
      <c r="K2725" s="2" t="s">
        <v>3162</v>
      </c>
      <c r="L2725" s="2">
        <v>2013</v>
      </c>
      <c r="M2725" s="2" t="s">
        <v>3044</v>
      </c>
      <c r="N2725" s="2" t="s">
        <v>3044</v>
      </c>
      <c r="O2725" s="19" t="str">
        <f t="shared" si="88"/>
        <v>200</v>
      </c>
      <c r="P2725">
        <f t="shared" si="87"/>
        <v>163.24</v>
      </c>
    </row>
    <row r="2726" spans="1:16" ht="14.5" customHeight="1" x14ac:dyDescent="0.35">
      <c r="A2726" s="2" t="s">
        <v>564</v>
      </c>
      <c r="B2726" s="2" t="s">
        <v>565</v>
      </c>
      <c r="C2726" s="2" t="s">
        <v>1456</v>
      </c>
      <c r="D2726" s="2" t="s">
        <v>3187</v>
      </c>
      <c r="E2726" s="2" t="s">
        <v>3188</v>
      </c>
      <c r="F2726" s="3">
        <v>467</v>
      </c>
      <c r="G2726" s="3">
        <v>100</v>
      </c>
      <c r="H2726" s="2" t="s">
        <v>3133</v>
      </c>
      <c r="I2726" s="2" t="s">
        <v>3147</v>
      </c>
      <c r="J2726" s="2" t="s">
        <v>3161</v>
      </c>
      <c r="K2726" s="2" t="s">
        <v>3162</v>
      </c>
      <c r="L2726" s="2">
        <v>2013</v>
      </c>
      <c r="M2726" s="2" t="s">
        <v>3059</v>
      </c>
      <c r="N2726" s="2" t="s">
        <v>3109</v>
      </c>
      <c r="O2726" s="19" t="str">
        <f t="shared" si="88"/>
        <v>400</v>
      </c>
      <c r="P2726">
        <f t="shared" si="87"/>
        <v>467</v>
      </c>
    </row>
    <row r="2727" spans="1:16" ht="14.5" customHeight="1" x14ac:dyDescent="0.35">
      <c r="A2727" s="2" t="s">
        <v>1846</v>
      </c>
      <c r="B2727" s="2" t="s">
        <v>580</v>
      </c>
      <c r="C2727" s="2" t="s">
        <v>1847</v>
      </c>
      <c r="D2727" s="2" t="s">
        <v>3187</v>
      </c>
      <c r="E2727" s="2" t="s">
        <v>3188</v>
      </c>
      <c r="F2727" s="3">
        <v>932</v>
      </c>
      <c r="G2727" s="3">
        <v>100</v>
      </c>
      <c r="H2727" s="2" t="s">
        <v>3133</v>
      </c>
      <c r="I2727" s="2" t="s">
        <v>3147</v>
      </c>
      <c r="J2727" s="2" t="s">
        <v>3161</v>
      </c>
      <c r="K2727" s="2" t="s">
        <v>3162</v>
      </c>
      <c r="L2727" s="2">
        <v>2013</v>
      </c>
      <c r="M2727" s="2" t="s">
        <v>3078</v>
      </c>
      <c r="N2727" s="2" t="s">
        <v>3126</v>
      </c>
      <c r="O2727" s="19" t="str">
        <f t="shared" si="88"/>
        <v>700</v>
      </c>
      <c r="P2727">
        <f t="shared" si="87"/>
        <v>932</v>
      </c>
    </row>
    <row r="2728" spans="1:16" ht="14.5" customHeight="1" x14ac:dyDescent="0.35">
      <c r="A2728" s="2" t="s">
        <v>576</v>
      </c>
      <c r="B2728" s="2" t="s">
        <v>577</v>
      </c>
      <c r="C2728" s="2" t="s">
        <v>1459</v>
      </c>
      <c r="D2728" s="2" t="s">
        <v>3187</v>
      </c>
      <c r="E2728" s="2" t="s">
        <v>3188</v>
      </c>
      <c r="F2728" s="3">
        <v>503</v>
      </c>
      <c r="G2728" s="3">
        <v>100</v>
      </c>
      <c r="H2728" s="2" t="s">
        <v>3133</v>
      </c>
      <c r="I2728" s="2" t="s">
        <v>3147</v>
      </c>
      <c r="J2728" s="2" t="s">
        <v>3161</v>
      </c>
      <c r="K2728" s="2" t="s">
        <v>3162</v>
      </c>
      <c r="L2728" s="2">
        <v>2013</v>
      </c>
      <c r="M2728" s="2" t="s">
        <v>3078</v>
      </c>
      <c r="N2728" s="2" t="s">
        <v>3126</v>
      </c>
      <c r="O2728" s="19" t="str">
        <f t="shared" si="88"/>
        <v>700</v>
      </c>
      <c r="P2728">
        <f t="shared" si="87"/>
        <v>503</v>
      </c>
    </row>
    <row r="2729" spans="1:16" ht="14.5" customHeight="1" x14ac:dyDescent="0.35">
      <c r="A2729" s="2" t="s">
        <v>567</v>
      </c>
      <c r="B2729" s="2" t="s">
        <v>568</v>
      </c>
      <c r="C2729" s="2" t="s">
        <v>1460</v>
      </c>
      <c r="D2729" s="2" t="s">
        <v>3187</v>
      </c>
      <c r="E2729" s="2" t="s">
        <v>3188</v>
      </c>
      <c r="F2729" s="3">
        <v>29097</v>
      </c>
      <c r="G2729" s="3">
        <v>100</v>
      </c>
      <c r="H2729" s="2" t="s">
        <v>3141</v>
      </c>
      <c r="I2729" s="2" t="s">
        <v>3155</v>
      </c>
      <c r="J2729" s="2" t="s">
        <v>3161</v>
      </c>
      <c r="K2729" s="2" t="s">
        <v>3162</v>
      </c>
      <c r="L2729" s="2">
        <v>2013</v>
      </c>
      <c r="M2729" s="2" t="s">
        <v>3078</v>
      </c>
      <c r="N2729" s="2" t="s">
        <v>3126</v>
      </c>
      <c r="O2729" s="19" t="str">
        <f t="shared" si="88"/>
        <v>700</v>
      </c>
      <c r="P2729">
        <f t="shared" si="87"/>
        <v>29097</v>
      </c>
    </row>
    <row r="2730" spans="1:16" ht="14.5" customHeight="1" x14ac:dyDescent="0.35">
      <c r="A2730" s="2" t="s">
        <v>570</v>
      </c>
      <c r="B2730" s="2" t="s">
        <v>571</v>
      </c>
      <c r="C2730" s="2" t="s">
        <v>1461</v>
      </c>
      <c r="D2730" s="2" t="s">
        <v>3187</v>
      </c>
      <c r="E2730" s="2" t="s">
        <v>3188</v>
      </c>
      <c r="F2730" s="3">
        <v>256</v>
      </c>
      <c r="G2730" s="3">
        <v>100</v>
      </c>
      <c r="H2730" s="2" t="s">
        <v>3133</v>
      </c>
      <c r="I2730" s="2" t="s">
        <v>3147</v>
      </c>
      <c r="J2730" s="2" t="s">
        <v>3161</v>
      </c>
      <c r="K2730" s="2" t="s">
        <v>3162</v>
      </c>
      <c r="L2730" s="2">
        <v>2013</v>
      </c>
      <c r="M2730" s="2" t="s">
        <v>3078</v>
      </c>
      <c r="N2730" s="2" t="s">
        <v>3126</v>
      </c>
      <c r="O2730" s="19" t="str">
        <f t="shared" si="88"/>
        <v>700</v>
      </c>
      <c r="P2730">
        <f t="shared" si="87"/>
        <v>256</v>
      </c>
    </row>
    <row r="2731" spans="1:16" ht="14.5" customHeight="1" x14ac:dyDescent="0.35">
      <c r="A2731" s="2" t="s">
        <v>588</v>
      </c>
      <c r="B2731" s="2" t="s">
        <v>589</v>
      </c>
      <c r="C2731" s="2" t="s">
        <v>1462</v>
      </c>
      <c r="D2731" s="2" t="s">
        <v>3187</v>
      </c>
      <c r="E2731" s="2" t="s">
        <v>3188</v>
      </c>
      <c r="F2731" s="3">
        <v>40021</v>
      </c>
      <c r="G2731" s="3">
        <v>55</v>
      </c>
      <c r="H2731" s="2" t="s">
        <v>3133</v>
      </c>
      <c r="I2731" s="2" t="s">
        <v>3147</v>
      </c>
      <c r="J2731" s="2" t="s">
        <v>3161</v>
      </c>
      <c r="K2731" s="2" t="s">
        <v>3162</v>
      </c>
      <c r="L2731" s="2">
        <v>2013</v>
      </c>
      <c r="M2731" s="2" t="s">
        <v>3045</v>
      </c>
      <c r="N2731" s="2" t="s">
        <v>3098</v>
      </c>
      <c r="O2731" s="19" t="str">
        <f t="shared" si="88"/>
        <v>200</v>
      </c>
      <c r="P2731">
        <f t="shared" si="87"/>
        <v>22011.55</v>
      </c>
    </row>
    <row r="2732" spans="1:16" ht="14.5" customHeight="1" x14ac:dyDescent="0.35">
      <c r="A2732" s="2" t="s">
        <v>561</v>
      </c>
      <c r="B2732" s="2" t="s">
        <v>562</v>
      </c>
      <c r="C2732" s="2" t="s">
        <v>1463</v>
      </c>
      <c r="D2732" s="2" t="s">
        <v>3187</v>
      </c>
      <c r="E2732" s="2" t="s">
        <v>3188</v>
      </c>
      <c r="F2732" s="3">
        <v>3588</v>
      </c>
      <c r="G2732" s="3">
        <v>100</v>
      </c>
      <c r="H2732" s="2" t="s">
        <v>3141</v>
      </c>
      <c r="I2732" s="2" t="s">
        <v>3155</v>
      </c>
      <c r="J2732" s="2" t="s">
        <v>3161</v>
      </c>
      <c r="K2732" s="2" t="s">
        <v>3162</v>
      </c>
      <c r="L2732" s="2">
        <v>2013</v>
      </c>
      <c r="M2732" s="2" t="s">
        <v>3066</v>
      </c>
      <c r="N2732" s="2" t="s">
        <v>3116</v>
      </c>
      <c r="O2732" s="19" t="str">
        <f t="shared" si="88"/>
        <v>500</v>
      </c>
      <c r="P2732">
        <f t="shared" si="87"/>
        <v>3588</v>
      </c>
    </row>
    <row r="2733" spans="1:16" ht="14.5" customHeight="1" x14ac:dyDescent="0.35">
      <c r="A2733" s="2" t="s">
        <v>591</v>
      </c>
      <c r="B2733" s="2" t="s">
        <v>592</v>
      </c>
      <c r="C2733" s="2" t="s">
        <v>1464</v>
      </c>
      <c r="D2733" s="2" t="s">
        <v>3187</v>
      </c>
      <c r="E2733" s="2" t="s">
        <v>3188</v>
      </c>
      <c r="F2733" s="3">
        <v>1311</v>
      </c>
      <c r="G2733" s="3">
        <v>16.5</v>
      </c>
      <c r="H2733" s="2" t="s">
        <v>3134</v>
      </c>
      <c r="I2733" s="2" t="s">
        <v>3148</v>
      </c>
      <c r="J2733" s="2" t="s">
        <v>3161</v>
      </c>
      <c r="K2733" s="2" t="s">
        <v>3162</v>
      </c>
      <c r="L2733" s="2">
        <v>2013</v>
      </c>
      <c r="M2733" s="2" t="s">
        <v>3044</v>
      </c>
      <c r="N2733" s="2" t="s">
        <v>3044</v>
      </c>
      <c r="O2733" s="19" t="str">
        <f t="shared" si="88"/>
        <v>200</v>
      </c>
      <c r="P2733">
        <f t="shared" si="87"/>
        <v>216.315</v>
      </c>
    </row>
    <row r="2734" spans="1:16" ht="14.5" customHeight="1" x14ac:dyDescent="0.35">
      <c r="A2734" s="2" t="s">
        <v>591</v>
      </c>
      <c r="B2734" s="2" t="s">
        <v>592</v>
      </c>
      <c r="C2734" s="2" t="s">
        <v>1464</v>
      </c>
      <c r="D2734" s="2" t="s">
        <v>3187</v>
      </c>
      <c r="E2734" s="2" t="s">
        <v>3188</v>
      </c>
      <c r="F2734" s="3">
        <v>1311</v>
      </c>
      <c r="G2734" s="3">
        <v>38.5</v>
      </c>
      <c r="H2734" s="2" t="s">
        <v>3135</v>
      </c>
      <c r="I2734" s="2" t="s">
        <v>3149</v>
      </c>
      <c r="J2734" s="2" t="s">
        <v>3161</v>
      </c>
      <c r="K2734" s="2" t="s">
        <v>3162</v>
      </c>
      <c r="L2734" s="2">
        <v>2013</v>
      </c>
      <c r="M2734" s="2" t="s">
        <v>3044</v>
      </c>
      <c r="N2734" s="2" t="s">
        <v>3044</v>
      </c>
      <c r="O2734" s="19" t="str">
        <f t="shared" si="88"/>
        <v>200</v>
      </c>
      <c r="P2734">
        <f t="shared" si="87"/>
        <v>504.73500000000001</v>
      </c>
    </row>
    <row r="2735" spans="1:16" ht="14.5" customHeight="1" x14ac:dyDescent="0.35">
      <c r="A2735" s="2" t="s">
        <v>594</v>
      </c>
      <c r="B2735" s="2" t="s">
        <v>595</v>
      </c>
      <c r="C2735" s="2" t="s">
        <v>1465</v>
      </c>
      <c r="D2735" s="2" t="s">
        <v>3187</v>
      </c>
      <c r="E2735" s="2" t="s">
        <v>3188</v>
      </c>
      <c r="F2735" s="3">
        <v>3848</v>
      </c>
      <c r="G2735" s="3">
        <v>55</v>
      </c>
      <c r="H2735" s="2" t="s">
        <v>3133</v>
      </c>
      <c r="I2735" s="2" t="s">
        <v>3147</v>
      </c>
      <c r="J2735" s="2" t="s">
        <v>3161</v>
      </c>
      <c r="K2735" s="2" t="s">
        <v>3162</v>
      </c>
      <c r="L2735" s="2">
        <v>2013</v>
      </c>
      <c r="M2735" s="2" t="s">
        <v>3045</v>
      </c>
      <c r="N2735" s="2" t="s">
        <v>3098</v>
      </c>
      <c r="O2735" s="19" t="str">
        <f t="shared" si="88"/>
        <v>200</v>
      </c>
      <c r="P2735">
        <f t="shared" si="87"/>
        <v>2116.4</v>
      </c>
    </row>
    <row r="2736" spans="1:16" ht="14.5" customHeight="1" x14ac:dyDescent="0.35">
      <c r="A2736" s="2" t="s">
        <v>582</v>
      </c>
      <c r="B2736" s="2" t="s">
        <v>583</v>
      </c>
      <c r="C2736" s="2" t="s">
        <v>1466</v>
      </c>
      <c r="D2736" s="2" t="s">
        <v>3187</v>
      </c>
      <c r="E2736" s="2" t="s">
        <v>3188</v>
      </c>
      <c r="F2736" s="3">
        <v>14921</v>
      </c>
      <c r="G2736" s="3">
        <v>100</v>
      </c>
      <c r="H2736" s="2" t="s">
        <v>3134</v>
      </c>
      <c r="I2736" s="2" t="s">
        <v>3148</v>
      </c>
      <c r="J2736" s="2" t="s">
        <v>3161</v>
      </c>
      <c r="K2736" s="2" t="s">
        <v>3162</v>
      </c>
      <c r="L2736" s="2">
        <v>2013</v>
      </c>
      <c r="M2736" s="2" t="s">
        <v>3074</v>
      </c>
      <c r="N2736" s="2" t="s">
        <v>3123</v>
      </c>
      <c r="O2736" s="19" t="str">
        <f t="shared" si="88"/>
        <v>600</v>
      </c>
      <c r="P2736">
        <f t="shared" si="87"/>
        <v>14921</v>
      </c>
    </row>
    <row r="2737" spans="1:16" ht="14.5" customHeight="1" x14ac:dyDescent="0.35">
      <c r="A2737" s="2" t="s">
        <v>597</v>
      </c>
      <c r="B2737" s="2" t="s">
        <v>598</v>
      </c>
      <c r="C2737" s="2" t="s">
        <v>2317</v>
      </c>
      <c r="D2737" s="2" t="s">
        <v>3187</v>
      </c>
      <c r="E2737" s="2" t="s">
        <v>3188</v>
      </c>
      <c r="F2737" s="3">
        <v>482</v>
      </c>
      <c r="G2737" s="3">
        <v>55</v>
      </c>
      <c r="H2737" s="2" t="s">
        <v>3134</v>
      </c>
      <c r="I2737" s="2" t="s">
        <v>3148</v>
      </c>
      <c r="J2737" s="2" t="s">
        <v>3161</v>
      </c>
      <c r="K2737" s="2" t="s">
        <v>3162</v>
      </c>
      <c r="L2737" s="2">
        <v>2013</v>
      </c>
      <c r="M2737" s="2" t="s">
        <v>3041</v>
      </c>
      <c r="N2737" s="2" t="s">
        <v>3095</v>
      </c>
      <c r="O2737" s="19" t="str">
        <f t="shared" si="88"/>
        <v>200</v>
      </c>
      <c r="P2737">
        <f t="shared" si="87"/>
        <v>265.10000000000002</v>
      </c>
    </row>
    <row r="2738" spans="1:16" ht="14.5" customHeight="1" x14ac:dyDescent="0.35">
      <c r="A2738" s="2" t="s">
        <v>573</v>
      </c>
      <c r="B2738" s="2" t="s">
        <v>574</v>
      </c>
      <c r="C2738" s="2" t="s">
        <v>1469</v>
      </c>
      <c r="D2738" s="2" t="s">
        <v>3187</v>
      </c>
      <c r="E2738" s="2" t="s">
        <v>3188</v>
      </c>
      <c r="F2738" s="3">
        <v>28</v>
      </c>
      <c r="G2738" s="3">
        <v>100</v>
      </c>
      <c r="H2738" s="2" t="s">
        <v>3134</v>
      </c>
      <c r="I2738" s="2" t="s">
        <v>3148</v>
      </c>
      <c r="J2738" s="2" t="s">
        <v>3161</v>
      </c>
      <c r="K2738" s="2" t="s">
        <v>3162</v>
      </c>
      <c r="L2738" s="2">
        <v>2013</v>
      </c>
      <c r="M2738" s="2" t="s">
        <v>3077</v>
      </c>
      <c r="N2738" s="2" t="s">
        <v>3125</v>
      </c>
      <c r="O2738" s="19" t="str">
        <f t="shared" si="88"/>
        <v>700</v>
      </c>
      <c r="P2738">
        <f t="shared" si="87"/>
        <v>28</v>
      </c>
    </row>
    <row r="2739" spans="1:16" ht="14.5" customHeight="1" x14ac:dyDescent="0.35">
      <c r="A2739" s="2" t="s">
        <v>555</v>
      </c>
      <c r="B2739" s="2" t="s">
        <v>556</v>
      </c>
      <c r="C2739" s="2" t="s">
        <v>1470</v>
      </c>
      <c r="D2739" s="2" t="s">
        <v>3187</v>
      </c>
      <c r="E2739" s="2" t="s">
        <v>3188</v>
      </c>
      <c r="F2739" s="3">
        <v>4254</v>
      </c>
      <c r="G2739" s="3">
        <v>55</v>
      </c>
      <c r="H2739" s="2" t="s">
        <v>3134</v>
      </c>
      <c r="I2739" s="2" t="s">
        <v>3148</v>
      </c>
      <c r="J2739" s="2" t="s">
        <v>3161</v>
      </c>
      <c r="K2739" s="2" t="s">
        <v>3162</v>
      </c>
      <c r="L2739" s="2">
        <v>2013</v>
      </c>
      <c r="M2739" s="2" t="s">
        <v>3046</v>
      </c>
      <c r="N2739" s="2" t="s">
        <v>3099</v>
      </c>
      <c r="O2739" s="19" t="str">
        <f t="shared" si="88"/>
        <v>200</v>
      </c>
      <c r="P2739">
        <f t="shared" si="87"/>
        <v>2339.6999999999998</v>
      </c>
    </row>
    <row r="2740" spans="1:16" ht="14.5" customHeight="1" x14ac:dyDescent="0.35">
      <c r="A2740" s="2" t="s">
        <v>558</v>
      </c>
      <c r="B2740" s="2" t="s">
        <v>559</v>
      </c>
      <c r="C2740" s="2" t="s">
        <v>1471</v>
      </c>
      <c r="D2740" s="2" t="s">
        <v>3187</v>
      </c>
      <c r="E2740" s="2" t="s">
        <v>3188</v>
      </c>
      <c r="F2740" s="3">
        <v>2740</v>
      </c>
      <c r="G2740" s="3">
        <v>55</v>
      </c>
      <c r="H2740" s="2" t="s">
        <v>3134</v>
      </c>
      <c r="I2740" s="2" t="s">
        <v>3148</v>
      </c>
      <c r="J2740" s="2" t="s">
        <v>3161</v>
      </c>
      <c r="K2740" s="2" t="s">
        <v>3162</v>
      </c>
      <c r="L2740" s="2">
        <v>2013</v>
      </c>
      <c r="M2740" s="2" t="s">
        <v>3046</v>
      </c>
      <c r="N2740" s="2" t="s">
        <v>3099</v>
      </c>
      <c r="O2740" s="19" t="str">
        <f t="shared" si="88"/>
        <v>200</v>
      </c>
      <c r="P2740">
        <f t="shared" si="87"/>
        <v>1507</v>
      </c>
    </row>
    <row r="2741" spans="1:16" ht="14.5" customHeight="1" x14ac:dyDescent="0.35">
      <c r="A2741" s="2" t="s">
        <v>195</v>
      </c>
      <c r="B2741" s="2" t="s">
        <v>196</v>
      </c>
      <c r="C2741" s="2" t="s">
        <v>1228</v>
      </c>
      <c r="D2741" s="2" t="s">
        <v>3169</v>
      </c>
      <c r="E2741" s="2" t="s">
        <v>3170</v>
      </c>
      <c r="F2741" s="3">
        <v>6409</v>
      </c>
      <c r="G2741" s="3">
        <v>55</v>
      </c>
      <c r="H2741" s="2" t="s">
        <v>3139</v>
      </c>
      <c r="I2741" s="2" t="s">
        <v>3153</v>
      </c>
      <c r="J2741" s="2" t="s">
        <v>3161</v>
      </c>
      <c r="K2741" s="2" t="s">
        <v>3162</v>
      </c>
      <c r="L2741" s="2">
        <v>2013</v>
      </c>
      <c r="M2741" s="2" t="s">
        <v>3052</v>
      </c>
      <c r="N2741" s="2" t="s">
        <v>3102</v>
      </c>
      <c r="O2741" s="19" t="str">
        <f t="shared" si="88"/>
        <v>300</v>
      </c>
      <c r="P2741">
        <f t="shared" si="87"/>
        <v>3524.95</v>
      </c>
    </row>
    <row r="2742" spans="1:16" ht="14.5" customHeight="1" x14ac:dyDescent="0.35">
      <c r="A2742" s="2" t="s">
        <v>198</v>
      </c>
      <c r="B2742" s="2" t="s">
        <v>199</v>
      </c>
      <c r="C2742" s="2" t="s">
        <v>1229</v>
      </c>
      <c r="D2742" s="2" t="s">
        <v>3169</v>
      </c>
      <c r="E2742" s="2" t="s">
        <v>3170</v>
      </c>
      <c r="F2742" s="3">
        <v>1742</v>
      </c>
      <c r="G2742" s="3">
        <v>55</v>
      </c>
      <c r="H2742" s="2" t="s">
        <v>3139</v>
      </c>
      <c r="I2742" s="2" t="s">
        <v>3153</v>
      </c>
      <c r="J2742" s="2" t="s">
        <v>3161</v>
      </c>
      <c r="K2742" s="2" t="s">
        <v>3162</v>
      </c>
      <c r="L2742" s="2">
        <v>2013</v>
      </c>
      <c r="M2742" s="2" t="s">
        <v>3052</v>
      </c>
      <c r="N2742" s="2" t="s">
        <v>3102</v>
      </c>
      <c r="O2742" s="19" t="str">
        <f t="shared" si="88"/>
        <v>300</v>
      </c>
      <c r="P2742">
        <f t="shared" si="87"/>
        <v>958.1</v>
      </c>
    </row>
    <row r="2743" spans="1:16" ht="14.5" customHeight="1" x14ac:dyDescent="0.35">
      <c r="A2743" s="2" t="s">
        <v>219</v>
      </c>
      <c r="B2743" s="2" t="s">
        <v>220</v>
      </c>
      <c r="C2743" s="2" t="s">
        <v>1231</v>
      </c>
      <c r="D2743" s="2" t="s">
        <v>3169</v>
      </c>
      <c r="E2743" s="2" t="s">
        <v>3170</v>
      </c>
      <c r="F2743" s="3">
        <v>26</v>
      </c>
      <c r="G2743" s="3">
        <v>55</v>
      </c>
      <c r="H2743" s="2" t="s">
        <v>3139</v>
      </c>
      <c r="I2743" s="2" t="s">
        <v>3153</v>
      </c>
      <c r="J2743" s="2" t="s">
        <v>3161</v>
      </c>
      <c r="K2743" s="2" t="s">
        <v>3162</v>
      </c>
      <c r="L2743" s="2">
        <v>2013</v>
      </c>
      <c r="M2743" s="2" t="s">
        <v>3052</v>
      </c>
      <c r="N2743" s="2" t="s">
        <v>3102</v>
      </c>
      <c r="O2743" s="19" t="str">
        <f t="shared" si="88"/>
        <v>300</v>
      </c>
      <c r="P2743">
        <f t="shared" si="87"/>
        <v>14.3</v>
      </c>
    </row>
    <row r="2744" spans="1:16" ht="14.5" customHeight="1" x14ac:dyDescent="0.35">
      <c r="A2744" s="2" t="s">
        <v>201</v>
      </c>
      <c r="B2744" s="2" t="s">
        <v>202</v>
      </c>
      <c r="C2744" s="2" t="s">
        <v>1849</v>
      </c>
      <c r="D2744" s="2" t="s">
        <v>3169</v>
      </c>
      <c r="E2744" s="2" t="s">
        <v>3170</v>
      </c>
      <c r="F2744" s="3">
        <v>234</v>
      </c>
      <c r="G2744" s="3">
        <v>55</v>
      </c>
      <c r="H2744" s="2" t="s">
        <v>3139</v>
      </c>
      <c r="I2744" s="2" t="s">
        <v>3153</v>
      </c>
      <c r="J2744" s="2" t="s">
        <v>3161</v>
      </c>
      <c r="K2744" s="2" t="s">
        <v>3162</v>
      </c>
      <c r="L2744" s="2">
        <v>2013</v>
      </c>
      <c r="M2744" s="2" t="s">
        <v>3052</v>
      </c>
      <c r="N2744" s="2" t="s">
        <v>3102</v>
      </c>
      <c r="O2744" s="19" t="str">
        <f t="shared" si="88"/>
        <v>300</v>
      </c>
      <c r="P2744">
        <f t="shared" si="87"/>
        <v>128.69999999999999</v>
      </c>
    </row>
    <row r="2745" spans="1:16" ht="14.5" customHeight="1" x14ac:dyDescent="0.35">
      <c r="A2745" s="2" t="s">
        <v>204</v>
      </c>
      <c r="B2745" s="2" t="s">
        <v>205</v>
      </c>
      <c r="C2745" s="2" t="s">
        <v>1850</v>
      </c>
      <c r="D2745" s="2" t="s">
        <v>3169</v>
      </c>
      <c r="E2745" s="2" t="s">
        <v>3170</v>
      </c>
      <c r="F2745" s="3">
        <v>1182</v>
      </c>
      <c r="G2745" s="3">
        <v>55</v>
      </c>
      <c r="H2745" s="2" t="s">
        <v>3139</v>
      </c>
      <c r="I2745" s="2" t="s">
        <v>3153</v>
      </c>
      <c r="J2745" s="2" t="s">
        <v>3161</v>
      </c>
      <c r="K2745" s="2" t="s">
        <v>3162</v>
      </c>
      <c r="L2745" s="2">
        <v>2013</v>
      </c>
      <c r="M2745" s="2" t="s">
        <v>3052</v>
      </c>
      <c r="N2745" s="2" t="s">
        <v>3102</v>
      </c>
      <c r="O2745" s="19" t="str">
        <f t="shared" si="88"/>
        <v>300</v>
      </c>
      <c r="P2745">
        <f t="shared" si="87"/>
        <v>650.1</v>
      </c>
    </row>
    <row r="2746" spans="1:16" ht="14.5" customHeight="1" x14ac:dyDescent="0.35">
      <c r="A2746" s="2" t="s">
        <v>2318</v>
      </c>
      <c r="B2746" s="2" t="s">
        <v>2319</v>
      </c>
      <c r="C2746" s="2" t="s">
        <v>1851</v>
      </c>
      <c r="D2746" s="2" t="s">
        <v>3169</v>
      </c>
      <c r="E2746" s="2" t="s">
        <v>3170</v>
      </c>
      <c r="F2746" s="3">
        <v>84</v>
      </c>
      <c r="G2746" s="3">
        <v>55</v>
      </c>
      <c r="H2746" s="2" t="s">
        <v>3134</v>
      </c>
      <c r="I2746" s="2" t="s">
        <v>3148</v>
      </c>
      <c r="J2746" s="2" t="s">
        <v>3161</v>
      </c>
      <c r="K2746" s="2" t="s">
        <v>3162</v>
      </c>
      <c r="L2746" s="2">
        <v>2013</v>
      </c>
      <c r="M2746" s="2" t="s">
        <v>3059</v>
      </c>
      <c r="N2746" s="2" t="s">
        <v>3109</v>
      </c>
      <c r="O2746" s="19" t="str">
        <f t="shared" si="88"/>
        <v>400</v>
      </c>
      <c r="P2746">
        <f t="shared" si="87"/>
        <v>46.2</v>
      </c>
    </row>
    <row r="2747" spans="1:16" ht="14.5" customHeight="1" x14ac:dyDescent="0.35">
      <c r="A2747" s="2" t="s">
        <v>222</v>
      </c>
      <c r="B2747" s="2" t="s">
        <v>223</v>
      </c>
      <c r="C2747" s="2" t="s">
        <v>1852</v>
      </c>
      <c r="D2747" s="2" t="s">
        <v>3169</v>
      </c>
      <c r="E2747" s="2" t="s">
        <v>3170</v>
      </c>
      <c r="F2747" s="3">
        <v>10</v>
      </c>
      <c r="G2747" s="3">
        <v>55</v>
      </c>
      <c r="H2747" s="2" t="s">
        <v>3139</v>
      </c>
      <c r="I2747" s="2" t="s">
        <v>3153</v>
      </c>
      <c r="J2747" s="2" t="s">
        <v>3161</v>
      </c>
      <c r="K2747" s="2" t="s">
        <v>3162</v>
      </c>
      <c r="L2747" s="2">
        <v>2013</v>
      </c>
      <c r="M2747" s="2" t="s">
        <v>3052</v>
      </c>
      <c r="N2747" s="2" t="s">
        <v>3102</v>
      </c>
      <c r="O2747" s="19" t="str">
        <f t="shared" si="88"/>
        <v>300</v>
      </c>
      <c r="P2747">
        <f t="shared" si="87"/>
        <v>5.5</v>
      </c>
    </row>
    <row r="2748" spans="1:16" ht="14.5" customHeight="1" x14ac:dyDescent="0.35">
      <c r="A2748" s="2" t="s">
        <v>225</v>
      </c>
      <c r="B2748" s="2" t="s">
        <v>226</v>
      </c>
      <c r="C2748" s="2" t="s">
        <v>1853</v>
      </c>
      <c r="D2748" s="2" t="s">
        <v>3169</v>
      </c>
      <c r="E2748" s="2" t="s">
        <v>3170</v>
      </c>
      <c r="F2748" s="3">
        <v>276</v>
      </c>
      <c r="G2748" s="3">
        <v>55</v>
      </c>
      <c r="H2748" s="2" t="s">
        <v>3139</v>
      </c>
      <c r="I2748" s="2" t="s">
        <v>3153</v>
      </c>
      <c r="J2748" s="2" t="s">
        <v>3161</v>
      </c>
      <c r="K2748" s="2" t="s">
        <v>3162</v>
      </c>
      <c r="L2748" s="2">
        <v>2013</v>
      </c>
      <c r="M2748" s="2" t="s">
        <v>3052</v>
      </c>
      <c r="N2748" s="2" t="s">
        <v>3102</v>
      </c>
      <c r="O2748" s="19" t="str">
        <f t="shared" si="88"/>
        <v>300</v>
      </c>
      <c r="P2748">
        <f t="shared" ref="P2748:P2811" si="89">F2748*G2748/100</f>
        <v>151.80000000000001</v>
      </c>
    </row>
    <row r="2749" spans="1:16" ht="14.5" customHeight="1" x14ac:dyDescent="0.35">
      <c r="A2749" s="2" t="s">
        <v>213</v>
      </c>
      <c r="B2749" s="2" t="s">
        <v>214</v>
      </c>
      <c r="C2749" s="2" t="s">
        <v>1854</v>
      </c>
      <c r="D2749" s="2" t="s">
        <v>3169</v>
      </c>
      <c r="E2749" s="2" t="s">
        <v>3170</v>
      </c>
      <c r="F2749" s="3">
        <v>68</v>
      </c>
      <c r="G2749" s="3">
        <v>55</v>
      </c>
      <c r="H2749" s="2" t="s">
        <v>3139</v>
      </c>
      <c r="I2749" s="2" t="s">
        <v>3153</v>
      </c>
      <c r="J2749" s="2" t="s">
        <v>3161</v>
      </c>
      <c r="K2749" s="2" t="s">
        <v>3162</v>
      </c>
      <c r="L2749" s="2">
        <v>2013</v>
      </c>
      <c r="M2749" s="2" t="s">
        <v>3052</v>
      </c>
      <c r="N2749" s="2" t="s">
        <v>3102</v>
      </c>
      <c r="O2749" s="19" t="str">
        <f t="shared" si="88"/>
        <v>300</v>
      </c>
      <c r="P2749">
        <f t="shared" si="89"/>
        <v>37.4</v>
      </c>
    </row>
    <row r="2750" spans="1:16" ht="14.5" customHeight="1" x14ac:dyDescent="0.35">
      <c r="A2750" s="2" t="s">
        <v>216</v>
      </c>
      <c r="B2750" s="2" t="s">
        <v>217</v>
      </c>
      <c r="C2750" s="2" t="s">
        <v>1855</v>
      </c>
      <c r="D2750" s="2" t="s">
        <v>3169</v>
      </c>
      <c r="E2750" s="2" t="s">
        <v>3170</v>
      </c>
      <c r="F2750" s="3">
        <v>114</v>
      </c>
      <c r="G2750" s="3">
        <v>55</v>
      </c>
      <c r="H2750" s="2" t="s">
        <v>3134</v>
      </c>
      <c r="I2750" s="2" t="s">
        <v>3148</v>
      </c>
      <c r="J2750" s="2" t="s">
        <v>3161</v>
      </c>
      <c r="K2750" s="2" t="s">
        <v>3162</v>
      </c>
      <c r="L2750" s="2">
        <v>2013</v>
      </c>
      <c r="M2750" s="2" t="s">
        <v>3052</v>
      </c>
      <c r="N2750" s="2" t="s">
        <v>3102</v>
      </c>
      <c r="O2750" s="19" t="str">
        <f t="shared" si="88"/>
        <v>300</v>
      </c>
      <c r="P2750">
        <f t="shared" si="89"/>
        <v>62.7</v>
      </c>
    </row>
    <row r="2751" spans="1:16" ht="14.5" customHeight="1" x14ac:dyDescent="0.35">
      <c r="A2751" s="2" t="s">
        <v>1478</v>
      </c>
      <c r="B2751" s="2" t="s">
        <v>1479</v>
      </c>
      <c r="C2751" s="2" t="s">
        <v>2320</v>
      </c>
      <c r="D2751" s="2" t="s">
        <v>3169</v>
      </c>
      <c r="E2751" s="2" t="s">
        <v>3170</v>
      </c>
      <c r="F2751" s="3">
        <v>187</v>
      </c>
      <c r="G2751" s="3">
        <v>55</v>
      </c>
      <c r="H2751" s="2" t="s">
        <v>3133</v>
      </c>
      <c r="I2751" s="2" t="s">
        <v>3147</v>
      </c>
      <c r="J2751" s="2" t="s">
        <v>3161</v>
      </c>
      <c r="K2751" s="2" t="s">
        <v>3162</v>
      </c>
      <c r="L2751" s="2">
        <v>2013</v>
      </c>
      <c r="M2751" s="2" t="s">
        <v>3052</v>
      </c>
      <c r="N2751" s="2" t="s">
        <v>3102</v>
      </c>
      <c r="O2751" s="19" t="str">
        <f t="shared" si="88"/>
        <v>300</v>
      </c>
      <c r="P2751">
        <f t="shared" si="89"/>
        <v>102.85</v>
      </c>
    </row>
    <row r="2752" spans="1:16" ht="14.5" customHeight="1" x14ac:dyDescent="0.35">
      <c r="A2752" s="2" t="s">
        <v>195</v>
      </c>
      <c r="B2752" s="2" t="s">
        <v>196</v>
      </c>
      <c r="C2752" s="2" t="s">
        <v>1238</v>
      </c>
      <c r="D2752" s="2" t="s">
        <v>3169</v>
      </c>
      <c r="E2752" s="2" t="s">
        <v>3170</v>
      </c>
      <c r="F2752" s="3">
        <v>4359</v>
      </c>
      <c r="G2752" s="3">
        <v>55</v>
      </c>
      <c r="H2752" s="2" t="s">
        <v>3139</v>
      </c>
      <c r="I2752" s="2" t="s">
        <v>3153</v>
      </c>
      <c r="J2752" s="2" t="s">
        <v>3161</v>
      </c>
      <c r="K2752" s="2" t="s">
        <v>3162</v>
      </c>
      <c r="L2752" s="2">
        <v>2013</v>
      </c>
      <c r="M2752" s="2" t="s">
        <v>3052</v>
      </c>
      <c r="N2752" s="2" t="s">
        <v>3102</v>
      </c>
      <c r="O2752" s="19" t="str">
        <f t="shared" si="88"/>
        <v>300</v>
      </c>
      <c r="P2752">
        <f t="shared" si="89"/>
        <v>2397.4499999999998</v>
      </c>
    </row>
    <row r="2753" spans="1:16" ht="14.5" customHeight="1" x14ac:dyDescent="0.35">
      <c r="A2753" s="2" t="s">
        <v>198</v>
      </c>
      <c r="B2753" s="2" t="s">
        <v>199</v>
      </c>
      <c r="C2753" s="2" t="s">
        <v>1239</v>
      </c>
      <c r="D2753" s="2" t="s">
        <v>3169</v>
      </c>
      <c r="E2753" s="2" t="s">
        <v>3170</v>
      </c>
      <c r="F2753" s="3">
        <v>1630</v>
      </c>
      <c r="G2753" s="3">
        <v>55</v>
      </c>
      <c r="H2753" s="2" t="s">
        <v>3139</v>
      </c>
      <c r="I2753" s="2" t="s">
        <v>3153</v>
      </c>
      <c r="J2753" s="2" t="s">
        <v>3161</v>
      </c>
      <c r="K2753" s="2" t="s">
        <v>3162</v>
      </c>
      <c r="L2753" s="2">
        <v>2013</v>
      </c>
      <c r="M2753" s="2" t="s">
        <v>3052</v>
      </c>
      <c r="N2753" s="2" t="s">
        <v>3102</v>
      </c>
      <c r="O2753" s="19" t="str">
        <f t="shared" si="88"/>
        <v>300</v>
      </c>
      <c r="P2753">
        <f t="shared" si="89"/>
        <v>896.5</v>
      </c>
    </row>
    <row r="2754" spans="1:16" ht="14.5" customHeight="1" x14ac:dyDescent="0.35">
      <c r="A2754" s="2" t="s">
        <v>228</v>
      </c>
      <c r="B2754" s="2" t="s">
        <v>229</v>
      </c>
      <c r="C2754" s="2" t="s">
        <v>1240</v>
      </c>
      <c r="D2754" s="2" t="s">
        <v>3169</v>
      </c>
      <c r="E2754" s="2" t="s">
        <v>3170</v>
      </c>
      <c r="F2754" s="3">
        <v>3161</v>
      </c>
      <c r="G2754" s="3">
        <v>100</v>
      </c>
      <c r="H2754" s="2" t="s">
        <v>3141</v>
      </c>
      <c r="I2754" s="2" t="s">
        <v>3155</v>
      </c>
      <c r="J2754" s="2" t="s">
        <v>3161</v>
      </c>
      <c r="K2754" s="2" t="s">
        <v>3162</v>
      </c>
      <c r="L2754" s="2">
        <v>2013</v>
      </c>
      <c r="M2754" s="2" t="s">
        <v>3061</v>
      </c>
      <c r="N2754" s="2" t="s">
        <v>3111</v>
      </c>
      <c r="O2754" s="19" t="str">
        <f t="shared" si="88"/>
        <v>400</v>
      </c>
      <c r="P2754">
        <f t="shared" si="89"/>
        <v>3161</v>
      </c>
    </row>
    <row r="2755" spans="1:16" ht="14.5" customHeight="1" x14ac:dyDescent="0.35">
      <c r="A2755" s="2" t="s">
        <v>235</v>
      </c>
      <c r="B2755" s="2" t="s">
        <v>236</v>
      </c>
      <c r="C2755" s="2" t="s">
        <v>1856</v>
      </c>
      <c r="D2755" s="2" t="s">
        <v>3169</v>
      </c>
      <c r="E2755" s="2" t="s">
        <v>3170</v>
      </c>
      <c r="F2755" s="3">
        <v>1274</v>
      </c>
      <c r="G2755" s="3">
        <v>100</v>
      </c>
      <c r="H2755" s="2" t="s">
        <v>3141</v>
      </c>
      <c r="I2755" s="2" t="s">
        <v>3155</v>
      </c>
      <c r="J2755" s="2" t="s">
        <v>3161</v>
      </c>
      <c r="K2755" s="2" t="s">
        <v>3162</v>
      </c>
      <c r="L2755" s="2">
        <v>2013</v>
      </c>
      <c r="M2755" s="2" t="s">
        <v>3058</v>
      </c>
      <c r="N2755" s="2" t="s">
        <v>3108</v>
      </c>
      <c r="O2755" s="19" t="str">
        <f t="shared" ref="O2755:O2818" si="90">LEFT(N2755,1) &amp; "00"</f>
        <v>300</v>
      </c>
      <c r="P2755">
        <f t="shared" si="89"/>
        <v>1274</v>
      </c>
    </row>
    <row r="2756" spans="1:16" ht="14.5" customHeight="1" x14ac:dyDescent="0.35">
      <c r="A2756" s="2" t="s">
        <v>231</v>
      </c>
      <c r="B2756" s="2" t="s">
        <v>232</v>
      </c>
      <c r="C2756" s="2" t="s">
        <v>1857</v>
      </c>
      <c r="D2756" s="2" t="s">
        <v>3169</v>
      </c>
      <c r="E2756" s="2" t="s">
        <v>3170</v>
      </c>
      <c r="F2756" s="3">
        <v>819</v>
      </c>
      <c r="G2756" s="3">
        <v>100</v>
      </c>
      <c r="H2756" s="2" t="s">
        <v>3141</v>
      </c>
      <c r="I2756" s="2" t="s">
        <v>3155</v>
      </c>
      <c r="J2756" s="2" t="s">
        <v>3161</v>
      </c>
      <c r="K2756" s="2" t="s">
        <v>3162</v>
      </c>
      <c r="L2756" s="2">
        <v>2013</v>
      </c>
      <c r="M2756" s="2" t="s">
        <v>3061</v>
      </c>
      <c r="N2756" s="2" t="s">
        <v>3111</v>
      </c>
      <c r="O2756" s="19" t="str">
        <f t="shared" si="90"/>
        <v>400</v>
      </c>
      <c r="P2756">
        <f t="shared" si="89"/>
        <v>819</v>
      </c>
    </row>
    <row r="2757" spans="1:16" ht="14.5" customHeight="1" x14ac:dyDescent="0.35">
      <c r="A2757" s="2" t="s">
        <v>238</v>
      </c>
      <c r="B2757" s="2" t="s">
        <v>239</v>
      </c>
      <c r="C2757" s="2" t="s">
        <v>1858</v>
      </c>
      <c r="D2757" s="2" t="s">
        <v>3169</v>
      </c>
      <c r="E2757" s="2" t="s">
        <v>3170</v>
      </c>
      <c r="F2757" s="3">
        <v>25857</v>
      </c>
      <c r="G2757" s="3">
        <v>4.3547010284134799</v>
      </c>
      <c r="H2757" s="2" t="s">
        <v>3129</v>
      </c>
      <c r="I2757" s="2" t="s">
        <v>3143</v>
      </c>
      <c r="J2757" s="2" t="s">
        <v>3161</v>
      </c>
      <c r="K2757" s="2" t="s">
        <v>3162</v>
      </c>
      <c r="L2757" s="2">
        <v>2013</v>
      </c>
      <c r="M2757" s="2" t="s">
        <v>3059</v>
      </c>
      <c r="N2757" s="2" t="s">
        <v>3109</v>
      </c>
      <c r="O2757" s="19" t="str">
        <f t="shared" si="90"/>
        <v>400</v>
      </c>
      <c r="P2757">
        <f t="shared" si="89"/>
        <v>1125.9950449168734</v>
      </c>
    </row>
    <row r="2758" spans="1:16" ht="14.5" customHeight="1" x14ac:dyDescent="0.35">
      <c r="A2758" s="2" t="s">
        <v>238</v>
      </c>
      <c r="B2758" s="2" t="s">
        <v>239</v>
      </c>
      <c r="C2758" s="2" t="s">
        <v>1858</v>
      </c>
      <c r="D2758" s="2" t="s">
        <v>3169</v>
      </c>
      <c r="E2758" s="2" t="s">
        <v>3170</v>
      </c>
      <c r="F2758" s="3">
        <v>25857</v>
      </c>
      <c r="G2758" s="3">
        <v>33.786431445876183</v>
      </c>
      <c r="H2758" s="2" t="s">
        <v>3130</v>
      </c>
      <c r="I2758" s="2" t="s">
        <v>3144</v>
      </c>
      <c r="J2758" s="2" t="s">
        <v>3161</v>
      </c>
      <c r="K2758" s="2" t="s">
        <v>3162</v>
      </c>
      <c r="L2758" s="2">
        <v>2013</v>
      </c>
      <c r="M2758" s="2" t="s">
        <v>3059</v>
      </c>
      <c r="N2758" s="2" t="s">
        <v>3109</v>
      </c>
      <c r="O2758" s="19" t="str">
        <f t="shared" si="90"/>
        <v>400</v>
      </c>
      <c r="P2758">
        <f t="shared" si="89"/>
        <v>8736.1575789602048</v>
      </c>
    </row>
    <row r="2759" spans="1:16" ht="14.5" customHeight="1" x14ac:dyDescent="0.35">
      <c r="A2759" s="2" t="s">
        <v>238</v>
      </c>
      <c r="B2759" s="2" t="s">
        <v>239</v>
      </c>
      <c r="C2759" s="2" t="s">
        <v>1858</v>
      </c>
      <c r="D2759" s="2" t="s">
        <v>3169</v>
      </c>
      <c r="E2759" s="2" t="s">
        <v>3170</v>
      </c>
      <c r="F2759" s="3">
        <v>25857</v>
      </c>
      <c r="G2759" s="3">
        <v>2.9549205316857035</v>
      </c>
      <c r="H2759" s="2" t="s">
        <v>3131</v>
      </c>
      <c r="I2759" s="2" t="s">
        <v>3145</v>
      </c>
      <c r="J2759" s="2" t="s">
        <v>3161</v>
      </c>
      <c r="K2759" s="2" t="s">
        <v>3162</v>
      </c>
      <c r="L2759" s="2">
        <v>2013</v>
      </c>
      <c r="M2759" s="2" t="s">
        <v>3059</v>
      </c>
      <c r="N2759" s="2" t="s">
        <v>3109</v>
      </c>
      <c r="O2759" s="19" t="str">
        <f t="shared" si="90"/>
        <v>400</v>
      </c>
      <c r="P2759">
        <f t="shared" si="89"/>
        <v>764.05380187797232</v>
      </c>
    </row>
    <row r="2760" spans="1:16" ht="14.5" customHeight="1" x14ac:dyDescent="0.35">
      <c r="A2760" s="2" t="s">
        <v>238</v>
      </c>
      <c r="B2760" s="2" t="s">
        <v>239</v>
      </c>
      <c r="C2760" s="2" t="s">
        <v>1858</v>
      </c>
      <c r="D2760" s="2" t="s">
        <v>3169</v>
      </c>
      <c r="E2760" s="2" t="s">
        <v>3170</v>
      </c>
      <c r="F2760" s="3">
        <v>25857</v>
      </c>
      <c r="G2760" s="3">
        <v>1.4475021340595913</v>
      </c>
      <c r="H2760" s="2" t="s">
        <v>3132</v>
      </c>
      <c r="I2760" s="2" t="s">
        <v>3146</v>
      </c>
      <c r="J2760" s="2" t="s">
        <v>3161</v>
      </c>
      <c r="K2760" s="2" t="s">
        <v>3162</v>
      </c>
      <c r="L2760" s="2">
        <v>2013</v>
      </c>
      <c r="M2760" s="2" t="s">
        <v>3059</v>
      </c>
      <c r="N2760" s="2" t="s">
        <v>3109</v>
      </c>
      <c r="O2760" s="19" t="str">
        <f t="shared" si="90"/>
        <v>400</v>
      </c>
      <c r="P2760">
        <f t="shared" si="89"/>
        <v>374.28062680378855</v>
      </c>
    </row>
    <row r="2761" spans="1:16" ht="14.5" customHeight="1" x14ac:dyDescent="0.35">
      <c r="A2761" s="2" t="s">
        <v>238</v>
      </c>
      <c r="B2761" s="2" t="s">
        <v>239</v>
      </c>
      <c r="C2761" s="2" t="s">
        <v>1858</v>
      </c>
      <c r="D2761" s="2" t="s">
        <v>3169</v>
      </c>
      <c r="E2761" s="2" t="s">
        <v>3170</v>
      </c>
      <c r="F2761" s="3">
        <v>25857</v>
      </c>
      <c r="G2761" s="3">
        <v>2.4263241331653185</v>
      </c>
      <c r="H2761" s="2" t="s">
        <v>3133</v>
      </c>
      <c r="I2761" s="2" t="s">
        <v>3147</v>
      </c>
      <c r="J2761" s="2" t="s">
        <v>3161</v>
      </c>
      <c r="K2761" s="2" t="s">
        <v>3162</v>
      </c>
      <c r="L2761" s="2">
        <v>2013</v>
      </c>
      <c r="M2761" s="2" t="s">
        <v>3059</v>
      </c>
      <c r="N2761" s="2" t="s">
        <v>3109</v>
      </c>
      <c r="O2761" s="19" t="str">
        <f t="shared" si="90"/>
        <v>400</v>
      </c>
      <c r="P2761">
        <f t="shared" si="89"/>
        <v>627.37463111255636</v>
      </c>
    </row>
    <row r="2762" spans="1:16" ht="14.5" customHeight="1" x14ac:dyDescent="0.35">
      <c r="A2762" s="2" t="s">
        <v>238</v>
      </c>
      <c r="B2762" s="2" t="s">
        <v>239</v>
      </c>
      <c r="C2762" s="2" t="s">
        <v>1858</v>
      </c>
      <c r="D2762" s="2" t="s">
        <v>3169</v>
      </c>
      <c r="E2762" s="2" t="s">
        <v>3170</v>
      </c>
      <c r="F2762" s="3">
        <v>25857</v>
      </c>
      <c r="G2762" s="3">
        <v>1.0564611194666884</v>
      </c>
      <c r="H2762" s="2" t="s">
        <v>3134</v>
      </c>
      <c r="I2762" s="2" t="s">
        <v>3148</v>
      </c>
      <c r="J2762" s="2" t="s">
        <v>3161</v>
      </c>
      <c r="K2762" s="2" t="s">
        <v>3162</v>
      </c>
      <c r="L2762" s="2">
        <v>2013</v>
      </c>
      <c r="M2762" s="2" t="s">
        <v>3059</v>
      </c>
      <c r="N2762" s="2" t="s">
        <v>3109</v>
      </c>
      <c r="O2762" s="19" t="str">
        <f t="shared" si="90"/>
        <v>400</v>
      </c>
      <c r="P2762">
        <f t="shared" si="89"/>
        <v>273.16915166050165</v>
      </c>
    </row>
    <row r="2763" spans="1:16" ht="14.5" customHeight="1" x14ac:dyDescent="0.35">
      <c r="A2763" s="2" t="s">
        <v>238</v>
      </c>
      <c r="B2763" s="2" t="s">
        <v>239</v>
      </c>
      <c r="C2763" s="2" t="s">
        <v>1858</v>
      </c>
      <c r="D2763" s="2" t="s">
        <v>3169</v>
      </c>
      <c r="E2763" s="2" t="s">
        <v>3170</v>
      </c>
      <c r="F2763" s="3">
        <v>25857</v>
      </c>
      <c r="G2763" s="3">
        <v>1.8539896752164546</v>
      </c>
      <c r="H2763" s="2" t="s">
        <v>3135</v>
      </c>
      <c r="I2763" s="2" t="s">
        <v>3149</v>
      </c>
      <c r="J2763" s="2" t="s">
        <v>3161</v>
      </c>
      <c r="K2763" s="2" t="s">
        <v>3162</v>
      </c>
      <c r="L2763" s="2">
        <v>2013</v>
      </c>
      <c r="M2763" s="2" t="s">
        <v>3059</v>
      </c>
      <c r="N2763" s="2" t="s">
        <v>3109</v>
      </c>
      <c r="O2763" s="19" t="str">
        <f t="shared" si="90"/>
        <v>400</v>
      </c>
      <c r="P2763">
        <f t="shared" si="89"/>
        <v>479.38611032071867</v>
      </c>
    </row>
    <row r="2764" spans="1:16" ht="14.5" customHeight="1" x14ac:dyDescent="0.35">
      <c r="A2764" s="2" t="s">
        <v>238</v>
      </c>
      <c r="B2764" s="2" t="s">
        <v>239</v>
      </c>
      <c r="C2764" s="2" t="s">
        <v>1858</v>
      </c>
      <c r="D2764" s="2" t="s">
        <v>3169</v>
      </c>
      <c r="E2764" s="2" t="s">
        <v>3170</v>
      </c>
      <c r="F2764" s="3">
        <v>25857</v>
      </c>
      <c r="G2764" s="3">
        <v>1.5271736921263366</v>
      </c>
      <c r="H2764" s="2" t="s">
        <v>3136</v>
      </c>
      <c r="I2764" s="2" t="s">
        <v>3150</v>
      </c>
      <c r="J2764" s="2" t="s">
        <v>3161</v>
      </c>
      <c r="K2764" s="2" t="s">
        <v>3162</v>
      </c>
      <c r="L2764" s="2">
        <v>2013</v>
      </c>
      <c r="M2764" s="2" t="s">
        <v>3059</v>
      </c>
      <c r="N2764" s="2" t="s">
        <v>3109</v>
      </c>
      <c r="O2764" s="19" t="str">
        <f t="shared" si="90"/>
        <v>400</v>
      </c>
      <c r="P2764">
        <f t="shared" si="89"/>
        <v>394.88130157310684</v>
      </c>
    </row>
    <row r="2765" spans="1:16" ht="14.5" customHeight="1" x14ac:dyDescent="0.35">
      <c r="A2765" s="2" t="s">
        <v>238</v>
      </c>
      <c r="B2765" s="2" t="s">
        <v>239</v>
      </c>
      <c r="C2765" s="2" t="s">
        <v>1858</v>
      </c>
      <c r="D2765" s="2" t="s">
        <v>3169</v>
      </c>
      <c r="E2765" s="2" t="s">
        <v>3170</v>
      </c>
      <c r="F2765" s="3">
        <v>25857</v>
      </c>
      <c r="G2765" s="3">
        <v>19.696516401772286</v>
      </c>
      <c r="H2765" s="2" t="s">
        <v>3138</v>
      </c>
      <c r="I2765" s="2" t="s">
        <v>3152</v>
      </c>
      <c r="J2765" s="2" t="s">
        <v>3161</v>
      </c>
      <c r="K2765" s="2" t="s">
        <v>3162</v>
      </c>
      <c r="L2765" s="2">
        <v>2013</v>
      </c>
      <c r="M2765" s="2" t="s">
        <v>3059</v>
      </c>
      <c r="N2765" s="2" t="s">
        <v>3109</v>
      </c>
      <c r="O2765" s="19" t="str">
        <f t="shared" si="90"/>
        <v>400</v>
      </c>
      <c r="P2765">
        <f t="shared" si="89"/>
        <v>5092.9282460062605</v>
      </c>
    </row>
    <row r="2766" spans="1:16" ht="14.5" customHeight="1" x14ac:dyDescent="0.35">
      <c r="A2766" s="2" t="s">
        <v>238</v>
      </c>
      <c r="B2766" s="2" t="s">
        <v>239</v>
      </c>
      <c r="C2766" s="2" t="s">
        <v>1858</v>
      </c>
      <c r="D2766" s="2" t="s">
        <v>3169</v>
      </c>
      <c r="E2766" s="2" t="s">
        <v>3170</v>
      </c>
      <c r="F2766" s="3">
        <v>25857</v>
      </c>
      <c r="G2766" s="3">
        <v>30.895979838217958</v>
      </c>
      <c r="H2766" s="2" t="s">
        <v>3141</v>
      </c>
      <c r="I2766" s="2" t="s">
        <v>3155</v>
      </c>
      <c r="J2766" s="2" t="s">
        <v>3161</v>
      </c>
      <c r="K2766" s="2" t="s">
        <v>3162</v>
      </c>
      <c r="L2766" s="2">
        <v>2013</v>
      </c>
      <c r="M2766" s="2" t="s">
        <v>3059</v>
      </c>
      <c r="N2766" s="2" t="s">
        <v>3109</v>
      </c>
      <c r="O2766" s="19" t="str">
        <f t="shared" si="90"/>
        <v>400</v>
      </c>
      <c r="P2766">
        <f t="shared" si="89"/>
        <v>7988.7735067680178</v>
      </c>
    </row>
    <row r="2767" spans="1:16" ht="14.5" customHeight="1" x14ac:dyDescent="0.35">
      <c r="A2767" s="2" t="s">
        <v>241</v>
      </c>
      <c r="B2767" s="2" t="s">
        <v>242</v>
      </c>
      <c r="C2767" s="2" t="s">
        <v>1859</v>
      </c>
      <c r="D2767" s="2" t="s">
        <v>3169</v>
      </c>
      <c r="E2767" s="2" t="s">
        <v>3170</v>
      </c>
      <c r="F2767" s="3">
        <v>1172</v>
      </c>
      <c r="G2767" s="3">
        <v>100</v>
      </c>
      <c r="H2767" s="2" t="s">
        <v>3141</v>
      </c>
      <c r="I2767" s="2" t="s">
        <v>3155</v>
      </c>
      <c r="J2767" s="2" t="s">
        <v>3161</v>
      </c>
      <c r="K2767" s="2" t="s">
        <v>3162</v>
      </c>
      <c r="L2767" s="2">
        <v>2013</v>
      </c>
      <c r="M2767" s="2" t="s">
        <v>3061</v>
      </c>
      <c r="N2767" s="2" t="s">
        <v>3111</v>
      </c>
      <c r="O2767" s="19" t="str">
        <f t="shared" si="90"/>
        <v>400</v>
      </c>
      <c r="P2767">
        <f t="shared" si="89"/>
        <v>1172</v>
      </c>
    </row>
    <row r="2768" spans="1:16" ht="14.5" customHeight="1" x14ac:dyDescent="0.35">
      <c r="A2768" s="2" t="s">
        <v>244</v>
      </c>
      <c r="B2768" s="2" t="s">
        <v>245</v>
      </c>
      <c r="C2768" s="2" t="s">
        <v>1860</v>
      </c>
      <c r="D2768" s="2" t="s">
        <v>3169</v>
      </c>
      <c r="E2768" s="2" t="s">
        <v>3170</v>
      </c>
      <c r="F2768" s="3">
        <v>929</v>
      </c>
      <c r="G2768" s="3">
        <v>15</v>
      </c>
      <c r="H2768" s="2" t="s">
        <v>3135</v>
      </c>
      <c r="I2768" s="2" t="s">
        <v>3149</v>
      </c>
      <c r="J2768" s="2" t="s">
        <v>3161</v>
      </c>
      <c r="K2768" s="2" t="s">
        <v>3162</v>
      </c>
      <c r="L2768" s="2">
        <v>2013</v>
      </c>
      <c r="M2768" s="2" t="s">
        <v>3058</v>
      </c>
      <c r="N2768" s="2" t="s">
        <v>3108</v>
      </c>
      <c r="O2768" s="19" t="str">
        <f t="shared" si="90"/>
        <v>300</v>
      </c>
      <c r="P2768">
        <f t="shared" si="89"/>
        <v>139.35</v>
      </c>
    </row>
    <row r="2769" spans="1:16" ht="14.5" customHeight="1" x14ac:dyDescent="0.35">
      <c r="A2769" s="2" t="s">
        <v>247</v>
      </c>
      <c r="B2769" s="2" t="s">
        <v>248</v>
      </c>
      <c r="C2769" s="2" t="s">
        <v>1861</v>
      </c>
      <c r="D2769" s="2" t="s">
        <v>3169</v>
      </c>
      <c r="E2769" s="2" t="s">
        <v>3170</v>
      </c>
      <c r="F2769" s="3">
        <v>3129</v>
      </c>
      <c r="G2769" s="3">
        <v>100</v>
      </c>
      <c r="H2769" s="2" t="s">
        <v>3139</v>
      </c>
      <c r="I2769" s="2" t="s">
        <v>3153</v>
      </c>
      <c r="J2769" s="2" t="s">
        <v>3161</v>
      </c>
      <c r="K2769" s="2" t="s">
        <v>3162</v>
      </c>
      <c r="L2769" s="2">
        <v>2013</v>
      </c>
      <c r="M2769" s="2" t="s">
        <v>3054</v>
      </c>
      <c r="N2769" s="2" t="s">
        <v>3104</v>
      </c>
      <c r="O2769" s="19" t="str">
        <f t="shared" si="90"/>
        <v>300</v>
      </c>
      <c r="P2769">
        <f t="shared" si="89"/>
        <v>3129</v>
      </c>
    </row>
    <row r="2770" spans="1:16" ht="14.5" customHeight="1" x14ac:dyDescent="0.35">
      <c r="A2770" s="2" t="s">
        <v>252</v>
      </c>
      <c r="B2770" s="2" t="s">
        <v>253</v>
      </c>
      <c r="C2770" s="2" t="s">
        <v>1247</v>
      </c>
      <c r="D2770" s="2" t="s">
        <v>3169</v>
      </c>
      <c r="E2770" s="2" t="s">
        <v>3170</v>
      </c>
      <c r="F2770" s="3">
        <v>33</v>
      </c>
      <c r="G2770" s="3">
        <v>55</v>
      </c>
      <c r="H2770" s="2" t="s">
        <v>3139</v>
      </c>
      <c r="I2770" s="2" t="s">
        <v>3153</v>
      </c>
      <c r="J2770" s="2" t="s">
        <v>3161</v>
      </c>
      <c r="K2770" s="2" t="s">
        <v>3162</v>
      </c>
      <c r="L2770" s="2">
        <v>2013</v>
      </c>
      <c r="M2770" s="2" t="s">
        <v>3053</v>
      </c>
      <c r="N2770" s="2" t="s">
        <v>3103</v>
      </c>
      <c r="O2770" s="19" t="str">
        <f t="shared" si="90"/>
        <v>300</v>
      </c>
      <c r="P2770">
        <f t="shared" si="89"/>
        <v>18.149999999999999</v>
      </c>
    </row>
    <row r="2771" spans="1:16" ht="14.5" customHeight="1" x14ac:dyDescent="0.35">
      <c r="A2771" s="2" t="s">
        <v>2034</v>
      </c>
      <c r="B2771" s="2" t="s">
        <v>2035</v>
      </c>
      <c r="C2771" s="2" t="s">
        <v>1862</v>
      </c>
      <c r="D2771" s="2" t="s">
        <v>3169</v>
      </c>
      <c r="E2771" s="2" t="s">
        <v>3170</v>
      </c>
      <c r="F2771" s="3">
        <v>31306</v>
      </c>
      <c r="G2771" s="3">
        <v>100</v>
      </c>
      <c r="H2771" s="2" t="s">
        <v>3141</v>
      </c>
      <c r="I2771" s="2" t="s">
        <v>3155</v>
      </c>
      <c r="J2771" s="2" t="s">
        <v>3161</v>
      </c>
      <c r="K2771" s="2" t="s">
        <v>3162</v>
      </c>
      <c r="L2771" s="2">
        <v>2013</v>
      </c>
      <c r="M2771" s="2" t="s">
        <v>3061</v>
      </c>
      <c r="N2771" s="2" t="s">
        <v>3111</v>
      </c>
      <c r="O2771" s="19" t="str">
        <f t="shared" si="90"/>
        <v>400</v>
      </c>
      <c r="P2771">
        <f t="shared" si="89"/>
        <v>31306</v>
      </c>
    </row>
    <row r="2772" spans="1:16" ht="14.5" customHeight="1" x14ac:dyDescent="0.35">
      <c r="A2772" s="2" t="s">
        <v>261</v>
      </c>
      <c r="B2772" s="2" t="s">
        <v>262</v>
      </c>
      <c r="C2772" s="2" t="s">
        <v>1864</v>
      </c>
      <c r="D2772" s="2" t="s">
        <v>3169</v>
      </c>
      <c r="E2772" s="2" t="s">
        <v>3170</v>
      </c>
      <c r="F2772" s="3">
        <v>13791</v>
      </c>
      <c r="G2772" s="3">
        <v>100</v>
      </c>
      <c r="H2772" s="2" t="s">
        <v>3141</v>
      </c>
      <c r="I2772" s="2" t="s">
        <v>3155</v>
      </c>
      <c r="J2772" s="2" t="s">
        <v>3161</v>
      </c>
      <c r="K2772" s="2" t="s">
        <v>3162</v>
      </c>
      <c r="L2772" s="2">
        <v>2013</v>
      </c>
      <c r="M2772" s="2" t="s">
        <v>3064</v>
      </c>
      <c r="N2772" s="2" t="s">
        <v>3114</v>
      </c>
      <c r="O2772" s="19" t="str">
        <f t="shared" si="90"/>
        <v>500</v>
      </c>
      <c r="P2772">
        <f t="shared" si="89"/>
        <v>13791</v>
      </c>
    </row>
    <row r="2773" spans="1:16" ht="14.5" customHeight="1" x14ac:dyDescent="0.35">
      <c r="A2773" s="2" t="s">
        <v>270</v>
      </c>
      <c r="B2773" s="2" t="s">
        <v>271</v>
      </c>
      <c r="C2773" s="2" t="s">
        <v>1256</v>
      </c>
      <c r="D2773" s="2" t="s">
        <v>3169</v>
      </c>
      <c r="E2773" s="2" t="s">
        <v>3170</v>
      </c>
      <c r="F2773" s="3">
        <v>327</v>
      </c>
      <c r="G2773" s="3">
        <v>55</v>
      </c>
      <c r="H2773" s="2" t="s">
        <v>3129</v>
      </c>
      <c r="I2773" s="2" t="s">
        <v>3143</v>
      </c>
      <c r="J2773" s="2" t="s">
        <v>3161</v>
      </c>
      <c r="K2773" s="2" t="s">
        <v>3162</v>
      </c>
      <c r="L2773" s="2">
        <v>2013</v>
      </c>
      <c r="M2773" s="2" t="s">
        <v>3041</v>
      </c>
      <c r="N2773" s="2" t="s">
        <v>3095</v>
      </c>
      <c r="O2773" s="19" t="str">
        <f t="shared" si="90"/>
        <v>200</v>
      </c>
      <c r="P2773">
        <f t="shared" si="89"/>
        <v>179.85</v>
      </c>
    </row>
    <row r="2774" spans="1:16" ht="14.5" customHeight="1" x14ac:dyDescent="0.35">
      <c r="A2774" s="2" t="s">
        <v>273</v>
      </c>
      <c r="B2774" s="2" t="s">
        <v>274</v>
      </c>
      <c r="C2774" s="2" t="s">
        <v>1865</v>
      </c>
      <c r="D2774" s="2" t="s">
        <v>3169</v>
      </c>
      <c r="E2774" s="2" t="s">
        <v>3170</v>
      </c>
      <c r="F2774" s="3">
        <v>136</v>
      </c>
      <c r="G2774" s="3">
        <v>55</v>
      </c>
      <c r="H2774" s="2" t="s">
        <v>3129</v>
      </c>
      <c r="I2774" s="2" t="s">
        <v>3143</v>
      </c>
      <c r="J2774" s="2" t="s">
        <v>3161</v>
      </c>
      <c r="K2774" s="2" t="s">
        <v>3162</v>
      </c>
      <c r="L2774" s="2">
        <v>2013</v>
      </c>
      <c r="M2774" s="2" t="s">
        <v>3041</v>
      </c>
      <c r="N2774" s="2" t="s">
        <v>3095</v>
      </c>
      <c r="O2774" s="19" t="str">
        <f t="shared" si="90"/>
        <v>200</v>
      </c>
      <c r="P2774">
        <f t="shared" si="89"/>
        <v>74.8</v>
      </c>
    </row>
    <row r="2775" spans="1:16" ht="14.5" customHeight="1" x14ac:dyDescent="0.35">
      <c r="A2775" s="2" t="s">
        <v>1258</v>
      </c>
      <c r="B2775" s="2" t="s">
        <v>1259</v>
      </c>
      <c r="C2775" s="2" t="s">
        <v>1866</v>
      </c>
      <c r="D2775" s="2" t="s">
        <v>3169</v>
      </c>
      <c r="E2775" s="2" t="s">
        <v>3170</v>
      </c>
      <c r="F2775" s="3">
        <v>272</v>
      </c>
      <c r="G2775" s="3">
        <v>55</v>
      </c>
      <c r="H2775" s="2" t="s">
        <v>3138</v>
      </c>
      <c r="I2775" s="2" t="s">
        <v>3152</v>
      </c>
      <c r="J2775" s="2" t="s">
        <v>3161</v>
      </c>
      <c r="K2775" s="2" t="s">
        <v>3162</v>
      </c>
      <c r="L2775" s="2">
        <v>2013</v>
      </c>
      <c r="M2775" s="2" t="s">
        <v>3043</v>
      </c>
      <c r="N2775" s="2" t="s">
        <v>3097</v>
      </c>
      <c r="O2775" s="19" t="str">
        <f t="shared" si="90"/>
        <v>200</v>
      </c>
      <c r="P2775">
        <f t="shared" si="89"/>
        <v>149.6</v>
      </c>
    </row>
    <row r="2776" spans="1:16" ht="14.5" customHeight="1" x14ac:dyDescent="0.35">
      <c r="A2776" s="2" t="s">
        <v>279</v>
      </c>
      <c r="B2776" s="2" t="s">
        <v>280</v>
      </c>
      <c r="C2776" s="2" t="s">
        <v>1867</v>
      </c>
      <c r="D2776" s="2" t="s">
        <v>3169</v>
      </c>
      <c r="E2776" s="2" t="s">
        <v>3170</v>
      </c>
      <c r="F2776" s="3">
        <v>10293</v>
      </c>
      <c r="G2776" s="3">
        <v>100</v>
      </c>
      <c r="H2776" s="2" t="s">
        <v>3134</v>
      </c>
      <c r="I2776" s="2" t="s">
        <v>3148</v>
      </c>
      <c r="J2776" s="2" t="s">
        <v>3161</v>
      </c>
      <c r="K2776" s="2" t="s">
        <v>3162</v>
      </c>
      <c r="L2776" s="2">
        <v>2013</v>
      </c>
      <c r="M2776" s="2" t="s">
        <v>3074</v>
      </c>
      <c r="N2776" s="2" t="s">
        <v>3123</v>
      </c>
      <c r="O2776" s="19" t="str">
        <f t="shared" si="90"/>
        <v>600</v>
      </c>
      <c r="P2776">
        <f t="shared" si="89"/>
        <v>10293</v>
      </c>
    </row>
    <row r="2777" spans="1:16" ht="14.5" customHeight="1" x14ac:dyDescent="0.35">
      <c r="A2777" s="2" t="s">
        <v>282</v>
      </c>
      <c r="B2777" s="2" t="s">
        <v>283</v>
      </c>
      <c r="C2777" s="2" t="s">
        <v>1868</v>
      </c>
      <c r="D2777" s="2" t="s">
        <v>3169</v>
      </c>
      <c r="E2777" s="2" t="s">
        <v>3170</v>
      </c>
      <c r="F2777" s="3">
        <v>553</v>
      </c>
      <c r="G2777" s="3">
        <v>55</v>
      </c>
      <c r="H2777" s="2" t="s">
        <v>3138</v>
      </c>
      <c r="I2777" s="2" t="s">
        <v>3152</v>
      </c>
      <c r="J2777" s="2" t="s">
        <v>3161</v>
      </c>
      <c r="K2777" s="2" t="s">
        <v>3162</v>
      </c>
      <c r="L2777" s="2">
        <v>2013</v>
      </c>
      <c r="M2777" s="2" t="s">
        <v>3057</v>
      </c>
      <c r="N2777" s="2" t="s">
        <v>3107</v>
      </c>
      <c r="O2777" s="19" t="str">
        <f t="shared" si="90"/>
        <v>300</v>
      </c>
      <c r="P2777">
        <f t="shared" si="89"/>
        <v>304.14999999999998</v>
      </c>
    </row>
    <row r="2778" spans="1:16" ht="14.5" customHeight="1" x14ac:dyDescent="0.35">
      <c r="A2778" s="2" t="s">
        <v>285</v>
      </c>
      <c r="B2778" s="2" t="s">
        <v>286</v>
      </c>
      <c r="C2778" s="2" t="s">
        <v>1869</v>
      </c>
      <c r="D2778" s="2" t="s">
        <v>3169</v>
      </c>
      <c r="E2778" s="2" t="s">
        <v>3170</v>
      </c>
      <c r="F2778" s="3">
        <v>8349</v>
      </c>
      <c r="G2778" s="3">
        <v>55</v>
      </c>
      <c r="H2778" s="2" t="s">
        <v>3132</v>
      </c>
      <c r="I2778" s="2" t="s">
        <v>3146</v>
      </c>
      <c r="J2778" s="2" t="s">
        <v>3161</v>
      </c>
      <c r="K2778" s="2" t="s">
        <v>3162</v>
      </c>
      <c r="L2778" s="2">
        <v>2013</v>
      </c>
      <c r="M2778" s="2" t="s">
        <v>3057</v>
      </c>
      <c r="N2778" s="2" t="s">
        <v>3107</v>
      </c>
      <c r="O2778" s="19" t="str">
        <f t="shared" si="90"/>
        <v>300</v>
      </c>
      <c r="P2778">
        <f t="shared" si="89"/>
        <v>4591.95</v>
      </c>
    </row>
    <row r="2779" spans="1:16" ht="14.5" customHeight="1" x14ac:dyDescent="0.35">
      <c r="A2779" s="2" t="s">
        <v>2036</v>
      </c>
      <c r="B2779" s="2" t="s">
        <v>2037</v>
      </c>
      <c r="C2779" s="2" t="s">
        <v>2038</v>
      </c>
      <c r="D2779" s="2" t="s">
        <v>3169</v>
      </c>
      <c r="E2779" s="2" t="s">
        <v>3170</v>
      </c>
      <c r="F2779" s="3">
        <v>3183</v>
      </c>
      <c r="G2779" s="3">
        <v>55</v>
      </c>
      <c r="H2779" s="2" t="s">
        <v>3129</v>
      </c>
      <c r="I2779" s="2" t="s">
        <v>3143</v>
      </c>
      <c r="J2779" s="2" t="s">
        <v>3161</v>
      </c>
      <c r="K2779" s="2" t="s">
        <v>3162</v>
      </c>
      <c r="L2779" s="2">
        <v>2013</v>
      </c>
      <c r="M2779" s="2" t="s">
        <v>3059</v>
      </c>
      <c r="N2779" s="2" t="s">
        <v>3109</v>
      </c>
      <c r="O2779" s="19" t="str">
        <f t="shared" si="90"/>
        <v>400</v>
      </c>
      <c r="P2779">
        <f t="shared" si="89"/>
        <v>1750.65</v>
      </c>
    </row>
    <row r="2780" spans="1:16" ht="14.5" customHeight="1" x14ac:dyDescent="0.35">
      <c r="A2780" s="2" t="s">
        <v>1482</v>
      </c>
      <c r="B2780" s="2" t="s">
        <v>1483</v>
      </c>
      <c r="C2780" s="2" t="s">
        <v>2321</v>
      </c>
      <c r="D2780" s="2" t="s">
        <v>3169</v>
      </c>
      <c r="E2780" s="2" t="s">
        <v>3170</v>
      </c>
      <c r="F2780" s="3">
        <v>7845</v>
      </c>
      <c r="G2780" s="3">
        <v>55</v>
      </c>
      <c r="H2780" s="2" t="s">
        <v>3133</v>
      </c>
      <c r="I2780" s="2" t="s">
        <v>3147</v>
      </c>
      <c r="J2780" s="2" t="s">
        <v>3161</v>
      </c>
      <c r="K2780" s="2" t="s">
        <v>3162</v>
      </c>
      <c r="L2780" s="2">
        <v>2013</v>
      </c>
      <c r="M2780" s="2" t="s">
        <v>3045</v>
      </c>
      <c r="N2780" s="2" t="s">
        <v>3098</v>
      </c>
      <c r="O2780" s="19" t="str">
        <f t="shared" si="90"/>
        <v>200</v>
      </c>
      <c r="P2780">
        <f t="shared" si="89"/>
        <v>4314.75</v>
      </c>
    </row>
    <row r="2781" spans="1:16" ht="14.5" customHeight="1" x14ac:dyDescent="0.35">
      <c r="A2781" s="2" t="s">
        <v>2040</v>
      </c>
      <c r="B2781" s="2" t="s">
        <v>2041</v>
      </c>
      <c r="C2781" s="2" t="s">
        <v>1264</v>
      </c>
      <c r="D2781" s="2" t="s">
        <v>3169</v>
      </c>
      <c r="E2781" s="2" t="s">
        <v>3170</v>
      </c>
      <c r="F2781" s="3">
        <v>601</v>
      </c>
      <c r="G2781" s="3">
        <v>100</v>
      </c>
      <c r="H2781" s="2" t="s">
        <v>3131</v>
      </c>
      <c r="I2781" s="2" t="s">
        <v>3145</v>
      </c>
      <c r="J2781" s="2" t="s">
        <v>3161</v>
      </c>
      <c r="K2781" s="2" t="s">
        <v>3162</v>
      </c>
      <c r="L2781" s="2">
        <v>2013</v>
      </c>
      <c r="M2781" s="2" t="s">
        <v>3076</v>
      </c>
      <c r="N2781" s="2" t="s">
        <v>3124</v>
      </c>
      <c r="O2781" s="19" t="str">
        <f t="shared" si="90"/>
        <v>700</v>
      </c>
      <c r="P2781">
        <f t="shared" si="89"/>
        <v>601</v>
      </c>
    </row>
    <row r="2782" spans="1:16" ht="14.5" customHeight="1" x14ac:dyDescent="0.35">
      <c r="A2782" s="2" t="s">
        <v>2042</v>
      </c>
      <c r="B2782" s="2" t="s">
        <v>2043</v>
      </c>
      <c r="C2782" s="2" t="s">
        <v>1870</v>
      </c>
      <c r="D2782" s="2" t="s">
        <v>3169</v>
      </c>
      <c r="E2782" s="2" t="s">
        <v>3170</v>
      </c>
      <c r="F2782" s="3">
        <v>174</v>
      </c>
      <c r="G2782" s="3">
        <v>55</v>
      </c>
      <c r="H2782" s="2" t="s">
        <v>3131</v>
      </c>
      <c r="I2782" s="2" t="s">
        <v>3145</v>
      </c>
      <c r="J2782" s="2" t="s">
        <v>3161</v>
      </c>
      <c r="K2782" s="2" t="s">
        <v>3162</v>
      </c>
      <c r="L2782" s="2">
        <v>2013</v>
      </c>
      <c r="M2782" s="2" t="s">
        <v>3076</v>
      </c>
      <c r="N2782" s="2" t="s">
        <v>3124</v>
      </c>
      <c r="O2782" s="19" t="str">
        <f t="shared" si="90"/>
        <v>700</v>
      </c>
      <c r="P2782">
        <f t="shared" si="89"/>
        <v>95.7</v>
      </c>
    </row>
    <row r="2783" spans="1:16" ht="14.5" customHeight="1" x14ac:dyDescent="0.35">
      <c r="A2783" s="2" t="s">
        <v>2044</v>
      </c>
      <c r="B2783" s="2" t="s">
        <v>2045</v>
      </c>
      <c r="C2783" s="2" t="s">
        <v>1871</v>
      </c>
      <c r="D2783" s="2" t="s">
        <v>3169</v>
      </c>
      <c r="E2783" s="2" t="s">
        <v>3170</v>
      </c>
      <c r="F2783" s="3">
        <v>2879</v>
      </c>
      <c r="G2783" s="3">
        <v>14.978887163420165</v>
      </c>
      <c r="H2783" s="2" t="s">
        <v>3129</v>
      </c>
      <c r="I2783" s="2" t="s">
        <v>3143</v>
      </c>
      <c r="J2783" s="2" t="s">
        <v>3161</v>
      </c>
      <c r="K2783" s="2" t="s">
        <v>3162</v>
      </c>
      <c r="L2783" s="2">
        <v>2013</v>
      </c>
      <c r="M2783" s="2" t="s">
        <v>3078</v>
      </c>
      <c r="N2783" s="2" t="s">
        <v>3126</v>
      </c>
      <c r="O2783" s="19" t="str">
        <f t="shared" si="90"/>
        <v>700</v>
      </c>
      <c r="P2783">
        <f t="shared" si="89"/>
        <v>431.2421614348666</v>
      </c>
    </row>
    <row r="2784" spans="1:16" ht="14.5" customHeight="1" x14ac:dyDescent="0.35">
      <c r="A2784" s="2" t="s">
        <v>2044</v>
      </c>
      <c r="B2784" s="2" t="s">
        <v>2045</v>
      </c>
      <c r="C2784" s="2" t="s">
        <v>1871</v>
      </c>
      <c r="D2784" s="2" t="s">
        <v>3169</v>
      </c>
      <c r="E2784" s="2" t="s">
        <v>3170</v>
      </c>
      <c r="F2784" s="3">
        <v>2879</v>
      </c>
      <c r="G2784" s="3">
        <v>37.848938557585512</v>
      </c>
      <c r="H2784" s="2" t="s">
        <v>3130</v>
      </c>
      <c r="I2784" s="2" t="s">
        <v>3144</v>
      </c>
      <c r="J2784" s="2" t="s">
        <v>3161</v>
      </c>
      <c r="K2784" s="2" t="s">
        <v>3162</v>
      </c>
      <c r="L2784" s="2">
        <v>2013</v>
      </c>
      <c r="M2784" s="2" t="s">
        <v>3078</v>
      </c>
      <c r="N2784" s="2" t="s">
        <v>3126</v>
      </c>
      <c r="O2784" s="19" t="str">
        <f t="shared" si="90"/>
        <v>700</v>
      </c>
      <c r="P2784">
        <f t="shared" si="89"/>
        <v>1089.670941072887</v>
      </c>
    </row>
    <row r="2785" spans="1:16" ht="14.5" customHeight="1" x14ac:dyDescent="0.35">
      <c r="A2785" s="2" t="s">
        <v>2044</v>
      </c>
      <c r="B2785" s="2" t="s">
        <v>2045</v>
      </c>
      <c r="C2785" s="2" t="s">
        <v>1871</v>
      </c>
      <c r="D2785" s="2" t="s">
        <v>3169</v>
      </c>
      <c r="E2785" s="2" t="s">
        <v>3170</v>
      </c>
      <c r="F2785" s="3">
        <v>2879</v>
      </c>
      <c r="G2785" s="3">
        <v>4.9098917021542485</v>
      </c>
      <c r="H2785" s="2" t="s">
        <v>3131</v>
      </c>
      <c r="I2785" s="2" t="s">
        <v>3145</v>
      </c>
      <c r="J2785" s="2" t="s">
        <v>3161</v>
      </c>
      <c r="K2785" s="2" t="s">
        <v>3162</v>
      </c>
      <c r="L2785" s="2">
        <v>2013</v>
      </c>
      <c r="M2785" s="2" t="s">
        <v>3078</v>
      </c>
      <c r="N2785" s="2" t="s">
        <v>3126</v>
      </c>
      <c r="O2785" s="19" t="str">
        <f t="shared" si="90"/>
        <v>700</v>
      </c>
      <c r="P2785">
        <f t="shared" si="89"/>
        <v>141.35578210502081</v>
      </c>
    </row>
    <row r="2786" spans="1:16" ht="14.5" customHeight="1" x14ac:dyDescent="0.35">
      <c r="A2786" s="2" t="s">
        <v>2044</v>
      </c>
      <c r="B2786" s="2" t="s">
        <v>2045</v>
      </c>
      <c r="C2786" s="2" t="s">
        <v>1871</v>
      </c>
      <c r="D2786" s="2" t="s">
        <v>3169</v>
      </c>
      <c r="E2786" s="2" t="s">
        <v>3170</v>
      </c>
      <c r="F2786" s="3">
        <v>2879</v>
      </c>
      <c r="G2786" s="3">
        <v>0.17880687324929398</v>
      </c>
      <c r="H2786" s="2" t="s">
        <v>3132</v>
      </c>
      <c r="I2786" s="2" t="s">
        <v>3146</v>
      </c>
      <c r="J2786" s="2" t="s">
        <v>3161</v>
      </c>
      <c r="K2786" s="2" t="s">
        <v>3162</v>
      </c>
      <c r="L2786" s="2">
        <v>2013</v>
      </c>
      <c r="M2786" s="2" t="s">
        <v>3078</v>
      </c>
      <c r="N2786" s="2" t="s">
        <v>3126</v>
      </c>
      <c r="O2786" s="19" t="str">
        <f t="shared" si="90"/>
        <v>700</v>
      </c>
      <c r="P2786">
        <f t="shared" si="89"/>
        <v>5.1478498808471738</v>
      </c>
    </row>
    <row r="2787" spans="1:16" ht="14.5" customHeight="1" x14ac:dyDescent="0.35">
      <c r="A2787" s="2" t="s">
        <v>2044</v>
      </c>
      <c r="B2787" s="2" t="s">
        <v>2045</v>
      </c>
      <c r="C2787" s="2" t="s">
        <v>1871</v>
      </c>
      <c r="D2787" s="2" t="s">
        <v>3169</v>
      </c>
      <c r="E2787" s="2" t="s">
        <v>3170</v>
      </c>
      <c r="F2787" s="3">
        <v>2879</v>
      </c>
      <c r="G2787" s="3">
        <v>3.7375615941015718</v>
      </c>
      <c r="H2787" s="2" t="s">
        <v>3133</v>
      </c>
      <c r="I2787" s="2" t="s">
        <v>3147</v>
      </c>
      <c r="J2787" s="2" t="s">
        <v>3161</v>
      </c>
      <c r="K2787" s="2" t="s">
        <v>3162</v>
      </c>
      <c r="L2787" s="2">
        <v>2013</v>
      </c>
      <c r="M2787" s="2" t="s">
        <v>3078</v>
      </c>
      <c r="N2787" s="2" t="s">
        <v>3126</v>
      </c>
      <c r="O2787" s="19" t="str">
        <f t="shared" si="90"/>
        <v>700</v>
      </c>
      <c r="P2787">
        <f t="shared" si="89"/>
        <v>107.60439829418425</v>
      </c>
    </row>
    <row r="2788" spans="1:16" ht="14.5" customHeight="1" x14ac:dyDescent="0.35">
      <c r="A2788" s="2" t="s">
        <v>2044</v>
      </c>
      <c r="B2788" s="2" t="s">
        <v>2045</v>
      </c>
      <c r="C2788" s="2" t="s">
        <v>1871</v>
      </c>
      <c r="D2788" s="2" t="s">
        <v>3169</v>
      </c>
      <c r="E2788" s="2" t="s">
        <v>3170</v>
      </c>
      <c r="F2788" s="3">
        <v>2879</v>
      </c>
      <c r="G2788" s="3">
        <v>6.3516867558527572</v>
      </c>
      <c r="H2788" s="2" t="s">
        <v>3134</v>
      </c>
      <c r="I2788" s="2" t="s">
        <v>3148</v>
      </c>
      <c r="J2788" s="2" t="s">
        <v>3161</v>
      </c>
      <c r="K2788" s="2" t="s">
        <v>3162</v>
      </c>
      <c r="L2788" s="2">
        <v>2013</v>
      </c>
      <c r="M2788" s="2" t="s">
        <v>3078</v>
      </c>
      <c r="N2788" s="2" t="s">
        <v>3126</v>
      </c>
      <c r="O2788" s="19" t="str">
        <f t="shared" si="90"/>
        <v>700</v>
      </c>
      <c r="P2788">
        <f t="shared" si="89"/>
        <v>182.86506170100088</v>
      </c>
    </row>
    <row r="2789" spans="1:16" ht="14.5" customHeight="1" x14ac:dyDescent="0.35">
      <c r="A2789" s="2" t="s">
        <v>2044</v>
      </c>
      <c r="B2789" s="2" t="s">
        <v>2045</v>
      </c>
      <c r="C2789" s="2" t="s">
        <v>1871</v>
      </c>
      <c r="D2789" s="2" t="s">
        <v>3169</v>
      </c>
      <c r="E2789" s="2" t="s">
        <v>3170</v>
      </c>
      <c r="F2789" s="3">
        <v>2879</v>
      </c>
      <c r="G2789" s="3">
        <v>5.4302631601700266</v>
      </c>
      <c r="H2789" s="2" t="s">
        <v>3135</v>
      </c>
      <c r="I2789" s="2" t="s">
        <v>3149</v>
      </c>
      <c r="J2789" s="2" t="s">
        <v>3161</v>
      </c>
      <c r="K2789" s="2" t="s">
        <v>3162</v>
      </c>
      <c r="L2789" s="2">
        <v>2013</v>
      </c>
      <c r="M2789" s="2" t="s">
        <v>3078</v>
      </c>
      <c r="N2789" s="2" t="s">
        <v>3126</v>
      </c>
      <c r="O2789" s="19" t="str">
        <f t="shared" si="90"/>
        <v>700</v>
      </c>
      <c r="P2789">
        <f t="shared" si="89"/>
        <v>156.33727638129506</v>
      </c>
    </row>
    <row r="2790" spans="1:16" ht="14.5" customHeight="1" x14ac:dyDescent="0.35">
      <c r="A2790" s="2" t="s">
        <v>2044</v>
      </c>
      <c r="B2790" s="2" t="s">
        <v>2045</v>
      </c>
      <c r="C2790" s="2" t="s">
        <v>1871</v>
      </c>
      <c r="D2790" s="2" t="s">
        <v>3169</v>
      </c>
      <c r="E2790" s="2" t="s">
        <v>3170</v>
      </c>
      <c r="F2790" s="3">
        <v>2879</v>
      </c>
      <c r="G2790" s="3">
        <v>16.05374498230568</v>
      </c>
      <c r="H2790" s="2" t="s">
        <v>3136</v>
      </c>
      <c r="I2790" s="2" t="s">
        <v>3150</v>
      </c>
      <c r="J2790" s="2" t="s">
        <v>3161</v>
      </c>
      <c r="K2790" s="2" t="s">
        <v>3162</v>
      </c>
      <c r="L2790" s="2">
        <v>2013</v>
      </c>
      <c r="M2790" s="2" t="s">
        <v>3078</v>
      </c>
      <c r="N2790" s="2" t="s">
        <v>3126</v>
      </c>
      <c r="O2790" s="19" t="str">
        <f t="shared" si="90"/>
        <v>700</v>
      </c>
      <c r="P2790">
        <f t="shared" si="89"/>
        <v>462.18731804058052</v>
      </c>
    </row>
    <row r="2791" spans="1:16" ht="14.5" customHeight="1" x14ac:dyDescent="0.35">
      <c r="A2791" s="2" t="s">
        <v>2044</v>
      </c>
      <c r="B2791" s="2" t="s">
        <v>2045</v>
      </c>
      <c r="C2791" s="2" t="s">
        <v>1871</v>
      </c>
      <c r="D2791" s="2" t="s">
        <v>3169</v>
      </c>
      <c r="E2791" s="2" t="s">
        <v>3170</v>
      </c>
      <c r="F2791" s="3">
        <v>2879</v>
      </c>
      <c r="G2791" s="3">
        <v>0.15646235155193094</v>
      </c>
      <c r="H2791" s="2" t="s">
        <v>3137</v>
      </c>
      <c r="I2791" s="2" t="s">
        <v>3151</v>
      </c>
      <c r="J2791" s="2" t="s">
        <v>3161</v>
      </c>
      <c r="K2791" s="2" t="s">
        <v>3162</v>
      </c>
      <c r="L2791" s="2">
        <v>2013</v>
      </c>
      <c r="M2791" s="2" t="s">
        <v>3078</v>
      </c>
      <c r="N2791" s="2" t="s">
        <v>3126</v>
      </c>
      <c r="O2791" s="19" t="str">
        <f t="shared" si="90"/>
        <v>700</v>
      </c>
      <c r="P2791">
        <f t="shared" si="89"/>
        <v>4.5045511011800921</v>
      </c>
    </row>
    <row r="2792" spans="1:16" ht="14.5" customHeight="1" x14ac:dyDescent="0.35">
      <c r="A2792" s="2" t="s">
        <v>2044</v>
      </c>
      <c r="B2792" s="2" t="s">
        <v>2045</v>
      </c>
      <c r="C2792" s="2" t="s">
        <v>1871</v>
      </c>
      <c r="D2792" s="2" t="s">
        <v>3169</v>
      </c>
      <c r="E2792" s="2" t="s">
        <v>3170</v>
      </c>
      <c r="F2792" s="3">
        <v>2879</v>
      </c>
      <c r="G2792" s="3">
        <v>3.8089099727491993</v>
      </c>
      <c r="H2792" s="2" t="s">
        <v>3138</v>
      </c>
      <c r="I2792" s="2" t="s">
        <v>3152</v>
      </c>
      <c r="J2792" s="2" t="s">
        <v>3161</v>
      </c>
      <c r="K2792" s="2" t="s">
        <v>3162</v>
      </c>
      <c r="L2792" s="2">
        <v>2013</v>
      </c>
      <c r="M2792" s="2" t="s">
        <v>3078</v>
      </c>
      <c r="N2792" s="2" t="s">
        <v>3126</v>
      </c>
      <c r="O2792" s="19" t="str">
        <f t="shared" si="90"/>
        <v>700</v>
      </c>
      <c r="P2792">
        <f t="shared" si="89"/>
        <v>109.65851811544944</v>
      </c>
    </row>
    <row r="2793" spans="1:16" ht="14.5" customHeight="1" x14ac:dyDescent="0.35">
      <c r="A2793" s="2" t="s">
        <v>2044</v>
      </c>
      <c r="B2793" s="2" t="s">
        <v>2045</v>
      </c>
      <c r="C2793" s="2" t="s">
        <v>1871</v>
      </c>
      <c r="D2793" s="2" t="s">
        <v>3169</v>
      </c>
      <c r="E2793" s="2" t="s">
        <v>3170</v>
      </c>
      <c r="F2793" s="3">
        <v>2879</v>
      </c>
      <c r="G2793" s="3">
        <v>6.5448468868596201</v>
      </c>
      <c r="H2793" s="2" t="s">
        <v>3139</v>
      </c>
      <c r="I2793" s="2" t="s">
        <v>3153</v>
      </c>
      <c r="J2793" s="2" t="s">
        <v>3161</v>
      </c>
      <c r="K2793" s="2" t="s">
        <v>3162</v>
      </c>
      <c r="L2793" s="2">
        <v>2013</v>
      </c>
      <c r="M2793" s="2" t="s">
        <v>3078</v>
      </c>
      <c r="N2793" s="2" t="s">
        <v>3126</v>
      </c>
      <c r="O2793" s="19" t="str">
        <f t="shared" si="90"/>
        <v>700</v>
      </c>
      <c r="P2793">
        <f t="shared" si="89"/>
        <v>188.42614187268845</v>
      </c>
    </row>
    <row r="2794" spans="1:16" ht="14.5" customHeight="1" x14ac:dyDescent="0.35">
      <c r="A2794" s="2" t="s">
        <v>2046</v>
      </c>
      <c r="B2794" s="2" t="s">
        <v>2047</v>
      </c>
      <c r="C2794" s="2" t="s">
        <v>1267</v>
      </c>
      <c r="D2794" s="2" t="s">
        <v>3169</v>
      </c>
      <c r="E2794" s="2" t="s">
        <v>3170</v>
      </c>
      <c r="F2794" s="3">
        <v>971</v>
      </c>
      <c r="G2794" s="3">
        <v>55</v>
      </c>
      <c r="H2794" s="2" t="s">
        <v>3131</v>
      </c>
      <c r="I2794" s="2" t="s">
        <v>3145</v>
      </c>
      <c r="J2794" s="2" t="s">
        <v>3161</v>
      </c>
      <c r="K2794" s="2" t="s">
        <v>3162</v>
      </c>
      <c r="L2794" s="2">
        <v>2013</v>
      </c>
      <c r="M2794" s="2" t="s">
        <v>3076</v>
      </c>
      <c r="N2794" s="2" t="s">
        <v>3124</v>
      </c>
      <c r="O2794" s="19" t="str">
        <f t="shared" si="90"/>
        <v>700</v>
      </c>
      <c r="P2794">
        <f t="shared" si="89"/>
        <v>534.04999999999995</v>
      </c>
    </row>
    <row r="2795" spans="1:16" ht="14.5" customHeight="1" x14ac:dyDescent="0.35">
      <c r="A2795" s="2" t="s">
        <v>301</v>
      </c>
      <c r="B2795" s="2" t="s">
        <v>2048</v>
      </c>
      <c r="C2795" s="2" t="s">
        <v>1872</v>
      </c>
      <c r="D2795" s="2" t="s">
        <v>3169</v>
      </c>
      <c r="E2795" s="2" t="s">
        <v>3170</v>
      </c>
      <c r="F2795" s="3">
        <v>99</v>
      </c>
      <c r="G2795" s="3">
        <v>55</v>
      </c>
      <c r="H2795" s="2" t="s">
        <v>3131</v>
      </c>
      <c r="I2795" s="2" t="s">
        <v>3145</v>
      </c>
      <c r="J2795" s="2" t="s">
        <v>3161</v>
      </c>
      <c r="K2795" s="2" t="s">
        <v>3162</v>
      </c>
      <c r="L2795" s="2">
        <v>2013</v>
      </c>
      <c r="M2795" s="2" t="s">
        <v>3076</v>
      </c>
      <c r="N2795" s="2" t="s">
        <v>3124</v>
      </c>
      <c r="O2795" s="19" t="str">
        <f t="shared" si="90"/>
        <v>700</v>
      </c>
      <c r="P2795">
        <f t="shared" si="89"/>
        <v>54.45</v>
      </c>
    </row>
    <row r="2796" spans="1:16" ht="14.5" customHeight="1" x14ac:dyDescent="0.35">
      <c r="A2796" s="2" t="s">
        <v>308</v>
      </c>
      <c r="B2796" s="2" t="s">
        <v>309</v>
      </c>
      <c r="C2796" s="2" t="s">
        <v>1873</v>
      </c>
      <c r="D2796" s="2" t="s">
        <v>3169</v>
      </c>
      <c r="E2796" s="2" t="s">
        <v>3170</v>
      </c>
      <c r="F2796" s="3">
        <v>3352</v>
      </c>
      <c r="G2796" s="3">
        <v>100</v>
      </c>
      <c r="H2796" s="2" t="s">
        <v>3131</v>
      </c>
      <c r="I2796" s="2" t="s">
        <v>3145</v>
      </c>
      <c r="J2796" s="2" t="s">
        <v>3161</v>
      </c>
      <c r="K2796" s="2" t="s">
        <v>3162</v>
      </c>
      <c r="L2796" s="2">
        <v>2013</v>
      </c>
      <c r="M2796" s="2" t="s">
        <v>3076</v>
      </c>
      <c r="N2796" s="2" t="s">
        <v>3124</v>
      </c>
      <c r="O2796" s="19" t="str">
        <f t="shared" si="90"/>
        <v>700</v>
      </c>
      <c r="P2796">
        <f t="shared" si="89"/>
        <v>3352</v>
      </c>
    </row>
    <row r="2797" spans="1:16" ht="14.5" customHeight="1" x14ac:dyDescent="0.35">
      <c r="A2797" s="2" t="s">
        <v>304</v>
      </c>
      <c r="B2797" s="2" t="s">
        <v>305</v>
      </c>
      <c r="C2797" s="2" t="s">
        <v>1874</v>
      </c>
      <c r="D2797" s="2" t="s">
        <v>3169</v>
      </c>
      <c r="E2797" s="2" t="s">
        <v>3170</v>
      </c>
      <c r="F2797" s="3">
        <v>713</v>
      </c>
      <c r="G2797" s="3">
        <v>100</v>
      </c>
      <c r="H2797" s="2" t="s">
        <v>3131</v>
      </c>
      <c r="I2797" s="2" t="s">
        <v>3145</v>
      </c>
      <c r="J2797" s="2" t="s">
        <v>3161</v>
      </c>
      <c r="K2797" s="2" t="s">
        <v>3162</v>
      </c>
      <c r="L2797" s="2">
        <v>2013</v>
      </c>
      <c r="M2797" s="2" t="s">
        <v>3076</v>
      </c>
      <c r="N2797" s="2" t="s">
        <v>3124</v>
      </c>
      <c r="O2797" s="19" t="str">
        <f t="shared" si="90"/>
        <v>700</v>
      </c>
      <c r="P2797">
        <f t="shared" si="89"/>
        <v>713</v>
      </c>
    </row>
    <row r="2798" spans="1:16" ht="14.5" customHeight="1" x14ac:dyDescent="0.35">
      <c r="A2798" s="2" t="s">
        <v>311</v>
      </c>
      <c r="B2798" s="2" t="s">
        <v>312</v>
      </c>
      <c r="C2798" s="2" t="s">
        <v>1875</v>
      </c>
      <c r="D2798" s="2" t="s">
        <v>3169</v>
      </c>
      <c r="E2798" s="2" t="s">
        <v>3170</v>
      </c>
      <c r="F2798" s="3">
        <v>173798</v>
      </c>
      <c r="G2798" s="3">
        <v>100</v>
      </c>
      <c r="H2798" s="2" t="s">
        <v>3131</v>
      </c>
      <c r="I2798" s="2" t="s">
        <v>3145</v>
      </c>
      <c r="J2798" s="2" t="s">
        <v>3161</v>
      </c>
      <c r="K2798" s="2" t="s">
        <v>3162</v>
      </c>
      <c r="L2798" s="2">
        <v>2013</v>
      </c>
      <c r="M2798" s="2" t="s">
        <v>3076</v>
      </c>
      <c r="N2798" s="2" t="s">
        <v>3124</v>
      </c>
      <c r="O2798" s="19" t="str">
        <f t="shared" si="90"/>
        <v>700</v>
      </c>
      <c r="P2798">
        <f t="shared" si="89"/>
        <v>173798</v>
      </c>
    </row>
    <row r="2799" spans="1:16" ht="14.5" customHeight="1" x14ac:dyDescent="0.35">
      <c r="A2799" s="2" t="s">
        <v>314</v>
      </c>
      <c r="B2799" s="2" t="s">
        <v>315</v>
      </c>
      <c r="C2799" s="2" t="s">
        <v>1876</v>
      </c>
      <c r="D2799" s="2" t="s">
        <v>3169</v>
      </c>
      <c r="E2799" s="2" t="s">
        <v>3170</v>
      </c>
      <c r="F2799" s="3">
        <v>24310</v>
      </c>
      <c r="G2799" s="3">
        <v>100</v>
      </c>
      <c r="H2799" s="2" t="s">
        <v>3131</v>
      </c>
      <c r="I2799" s="2" t="s">
        <v>3145</v>
      </c>
      <c r="J2799" s="2" t="s">
        <v>3161</v>
      </c>
      <c r="K2799" s="2" t="s">
        <v>3162</v>
      </c>
      <c r="L2799" s="2">
        <v>2013</v>
      </c>
      <c r="M2799" s="2" t="s">
        <v>3076</v>
      </c>
      <c r="N2799" s="2" t="s">
        <v>3124</v>
      </c>
      <c r="O2799" s="19" t="str">
        <f t="shared" si="90"/>
        <v>700</v>
      </c>
      <c r="P2799">
        <f t="shared" si="89"/>
        <v>24310</v>
      </c>
    </row>
    <row r="2800" spans="1:16" ht="14.5" customHeight="1" x14ac:dyDescent="0.35">
      <c r="A2800" s="2" t="s">
        <v>317</v>
      </c>
      <c r="B2800" s="2" t="s">
        <v>318</v>
      </c>
      <c r="C2800" s="2" t="s">
        <v>1877</v>
      </c>
      <c r="D2800" s="2" t="s">
        <v>3169</v>
      </c>
      <c r="E2800" s="2" t="s">
        <v>3170</v>
      </c>
      <c r="F2800" s="3">
        <v>2913</v>
      </c>
      <c r="G2800" s="3">
        <v>100</v>
      </c>
      <c r="H2800" s="2" t="s">
        <v>3132</v>
      </c>
      <c r="I2800" s="2" t="s">
        <v>3146</v>
      </c>
      <c r="J2800" s="2" t="s">
        <v>3161</v>
      </c>
      <c r="K2800" s="2" t="s">
        <v>3162</v>
      </c>
      <c r="L2800" s="2">
        <v>2013</v>
      </c>
      <c r="M2800" s="2" t="s">
        <v>3077</v>
      </c>
      <c r="N2800" s="2" t="s">
        <v>3125</v>
      </c>
      <c r="O2800" s="19" t="str">
        <f t="shared" si="90"/>
        <v>700</v>
      </c>
      <c r="P2800">
        <f t="shared" si="89"/>
        <v>2913</v>
      </c>
    </row>
    <row r="2801" spans="1:16" ht="14.5" customHeight="1" x14ac:dyDescent="0.35">
      <c r="A2801" s="2" t="s">
        <v>320</v>
      </c>
      <c r="B2801" s="2" t="s">
        <v>321</v>
      </c>
      <c r="C2801" s="2" t="s">
        <v>1878</v>
      </c>
      <c r="D2801" s="2" t="s">
        <v>3169</v>
      </c>
      <c r="E2801" s="2" t="s">
        <v>3170</v>
      </c>
      <c r="F2801" s="3">
        <v>627</v>
      </c>
      <c r="G2801" s="3">
        <v>55</v>
      </c>
      <c r="H2801" s="2" t="s">
        <v>3134</v>
      </c>
      <c r="I2801" s="2" t="s">
        <v>3148</v>
      </c>
      <c r="J2801" s="2" t="s">
        <v>3161</v>
      </c>
      <c r="K2801" s="2" t="s">
        <v>3162</v>
      </c>
      <c r="L2801" s="2">
        <v>2013</v>
      </c>
      <c r="M2801" s="2" t="s">
        <v>3077</v>
      </c>
      <c r="N2801" s="2" t="s">
        <v>3125</v>
      </c>
      <c r="O2801" s="19" t="str">
        <f t="shared" si="90"/>
        <v>700</v>
      </c>
      <c r="P2801">
        <f t="shared" si="89"/>
        <v>344.85</v>
      </c>
    </row>
    <row r="2802" spans="1:16" ht="14.5" customHeight="1" x14ac:dyDescent="0.35">
      <c r="A2802" s="2" t="s">
        <v>323</v>
      </c>
      <c r="B2802" s="2" t="s">
        <v>324</v>
      </c>
      <c r="C2802" s="2" t="s">
        <v>1879</v>
      </c>
      <c r="D2802" s="2" t="s">
        <v>3169</v>
      </c>
      <c r="E2802" s="2" t="s">
        <v>3170</v>
      </c>
      <c r="F2802" s="3">
        <v>20069</v>
      </c>
      <c r="G2802" s="3">
        <v>41.085634066448293</v>
      </c>
      <c r="H2802" s="2" t="s">
        <v>3129</v>
      </c>
      <c r="I2802" s="2" t="s">
        <v>3143</v>
      </c>
      <c r="J2802" s="2" t="s">
        <v>3161</v>
      </c>
      <c r="K2802" s="2" t="s">
        <v>3162</v>
      </c>
      <c r="L2802" s="2">
        <v>2013</v>
      </c>
      <c r="M2802" s="2" t="s">
        <v>3077</v>
      </c>
      <c r="N2802" s="2" t="s">
        <v>3125</v>
      </c>
      <c r="O2802" s="19" t="str">
        <f t="shared" si="90"/>
        <v>700</v>
      </c>
      <c r="P2802">
        <f t="shared" si="89"/>
        <v>8245.4759007955072</v>
      </c>
    </row>
    <row r="2803" spans="1:16" ht="14.5" customHeight="1" x14ac:dyDescent="0.35">
      <c r="A2803" s="2" t="s">
        <v>323</v>
      </c>
      <c r="B2803" s="2" t="s">
        <v>324</v>
      </c>
      <c r="C2803" s="2" t="s">
        <v>1879</v>
      </c>
      <c r="D2803" s="2" t="s">
        <v>3169</v>
      </c>
      <c r="E2803" s="2" t="s">
        <v>3170</v>
      </c>
      <c r="F2803" s="3">
        <v>20069</v>
      </c>
      <c r="G2803" s="3">
        <v>0.9555944142058469</v>
      </c>
      <c r="H2803" s="2" t="s">
        <v>3130</v>
      </c>
      <c r="I2803" s="2" t="s">
        <v>3144</v>
      </c>
      <c r="J2803" s="2" t="s">
        <v>3161</v>
      </c>
      <c r="K2803" s="2" t="s">
        <v>3162</v>
      </c>
      <c r="L2803" s="2">
        <v>2013</v>
      </c>
      <c r="M2803" s="2" t="s">
        <v>3077</v>
      </c>
      <c r="N2803" s="2" t="s">
        <v>3125</v>
      </c>
      <c r="O2803" s="19" t="str">
        <f t="shared" si="90"/>
        <v>700</v>
      </c>
      <c r="P2803">
        <f t="shared" si="89"/>
        <v>191.77824298697141</v>
      </c>
    </row>
    <row r="2804" spans="1:16" ht="14.5" customHeight="1" x14ac:dyDescent="0.35">
      <c r="A2804" s="2" t="s">
        <v>323</v>
      </c>
      <c r="B2804" s="2" t="s">
        <v>324</v>
      </c>
      <c r="C2804" s="2" t="s">
        <v>1879</v>
      </c>
      <c r="D2804" s="2" t="s">
        <v>3169</v>
      </c>
      <c r="E2804" s="2" t="s">
        <v>3170</v>
      </c>
      <c r="F2804" s="3">
        <v>20069</v>
      </c>
      <c r="G2804" s="3">
        <v>24.953821146220722</v>
      </c>
      <c r="H2804" s="2" t="s">
        <v>3131</v>
      </c>
      <c r="I2804" s="2" t="s">
        <v>3145</v>
      </c>
      <c r="J2804" s="2" t="s">
        <v>3161</v>
      </c>
      <c r="K2804" s="2" t="s">
        <v>3162</v>
      </c>
      <c r="L2804" s="2">
        <v>2013</v>
      </c>
      <c r="M2804" s="2" t="s">
        <v>3077</v>
      </c>
      <c r="N2804" s="2" t="s">
        <v>3125</v>
      </c>
      <c r="O2804" s="19" t="str">
        <f t="shared" si="90"/>
        <v>700</v>
      </c>
      <c r="P2804">
        <f t="shared" si="89"/>
        <v>5007.9823658350369</v>
      </c>
    </row>
    <row r="2805" spans="1:16" ht="14.5" customHeight="1" x14ac:dyDescent="0.35">
      <c r="A2805" s="2" t="s">
        <v>323</v>
      </c>
      <c r="B2805" s="2" t="s">
        <v>324</v>
      </c>
      <c r="C2805" s="2" t="s">
        <v>1879</v>
      </c>
      <c r="D2805" s="2" t="s">
        <v>3169</v>
      </c>
      <c r="E2805" s="2" t="s">
        <v>3170</v>
      </c>
      <c r="F2805" s="3">
        <v>20069</v>
      </c>
      <c r="G2805" s="3">
        <v>33.004950373125133</v>
      </c>
      <c r="H2805" s="2" t="s">
        <v>3141</v>
      </c>
      <c r="I2805" s="2" t="s">
        <v>3155</v>
      </c>
      <c r="J2805" s="2" t="s">
        <v>3161</v>
      </c>
      <c r="K2805" s="2" t="s">
        <v>3162</v>
      </c>
      <c r="L2805" s="2">
        <v>2013</v>
      </c>
      <c r="M2805" s="2" t="s">
        <v>3077</v>
      </c>
      <c r="N2805" s="2" t="s">
        <v>3125</v>
      </c>
      <c r="O2805" s="19" t="str">
        <f t="shared" si="90"/>
        <v>700</v>
      </c>
      <c r="P2805">
        <f t="shared" si="89"/>
        <v>6623.7634903824828</v>
      </c>
    </row>
    <row r="2806" spans="1:16" ht="14.5" customHeight="1" x14ac:dyDescent="0.35">
      <c r="A2806" s="2" t="s">
        <v>326</v>
      </c>
      <c r="B2806" s="2" t="s">
        <v>327</v>
      </c>
      <c r="C2806" s="2" t="s">
        <v>1880</v>
      </c>
      <c r="D2806" s="2" t="s">
        <v>3169</v>
      </c>
      <c r="E2806" s="2" t="s">
        <v>3170</v>
      </c>
      <c r="F2806" s="3">
        <v>332</v>
      </c>
      <c r="G2806" s="3">
        <v>100</v>
      </c>
      <c r="H2806" s="2" t="s">
        <v>3138</v>
      </c>
      <c r="I2806" s="2" t="s">
        <v>3152</v>
      </c>
      <c r="J2806" s="2" t="s">
        <v>3161</v>
      </c>
      <c r="K2806" s="2" t="s">
        <v>3162</v>
      </c>
      <c r="L2806" s="2">
        <v>2013</v>
      </c>
      <c r="M2806" s="2" t="s">
        <v>3077</v>
      </c>
      <c r="N2806" s="2" t="s">
        <v>3125</v>
      </c>
      <c r="O2806" s="19" t="str">
        <f t="shared" si="90"/>
        <v>700</v>
      </c>
      <c r="P2806">
        <f t="shared" si="89"/>
        <v>332</v>
      </c>
    </row>
    <row r="2807" spans="1:16" ht="14.5" customHeight="1" x14ac:dyDescent="0.35">
      <c r="A2807" s="2" t="s">
        <v>329</v>
      </c>
      <c r="B2807" s="2" t="s">
        <v>330</v>
      </c>
      <c r="C2807" s="2" t="s">
        <v>1881</v>
      </c>
      <c r="D2807" s="2" t="s">
        <v>3169</v>
      </c>
      <c r="E2807" s="2" t="s">
        <v>3170</v>
      </c>
      <c r="F2807" s="3">
        <v>333</v>
      </c>
      <c r="G2807" s="3">
        <v>100</v>
      </c>
      <c r="H2807" s="2" t="s">
        <v>3138</v>
      </c>
      <c r="I2807" s="2" t="s">
        <v>3152</v>
      </c>
      <c r="J2807" s="2" t="s">
        <v>3161</v>
      </c>
      <c r="K2807" s="2" t="s">
        <v>3162</v>
      </c>
      <c r="L2807" s="2">
        <v>2013</v>
      </c>
      <c r="M2807" s="2" t="s">
        <v>3077</v>
      </c>
      <c r="N2807" s="2" t="s">
        <v>3125</v>
      </c>
      <c r="O2807" s="19" t="str">
        <f t="shared" si="90"/>
        <v>700</v>
      </c>
      <c r="P2807">
        <f t="shared" si="89"/>
        <v>333</v>
      </c>
    </row>
    <row r="2808" spans="1:16" ht="14.5" customHeight="1" x14ac:dyDescent="0.35">
      <c r="A2808" s="2" t="s">
        <v>2049</v>
      </c>
      <c r="B2808" s="2" t="s">
        <v>2050</v>
      </c>
      <c r="C2808" s="2" t="s">
        <v>1278</v>
      </c>
      <c r="D2808" s="2" t="s">
        <v>3169</v>
      </c>
      <c r="E2808" s="2" t="s">
        <v>3170</v>
      </c>
      <c r="F2808" s="3">
        <v>47781</v>
      </c>
      <c r="G2808" s="3">
        <v>15.58590819712148</v>
      </c>
      <c r="H2808" s="2" t="s">
        <v>3131</v>
      </c>
      <c r="I2808" s="2" t="s">
        <v>3145</v>
      </c>
      <c r="J2808" s="2" t="s">
        <v>3161</v>
      </c>
      <c r="K2808" s="2" t="s">
        <v>3162</v>
      </c>
      <c r="L2808" s="2">
        <v>2013</v>
      </c>
      <c r="M2808" s="2" t="s">
        <v>3041</v>
      </c>
      <c r="N2808" s="2" t="s">
        <v>3095</v>
      </c>
      <c r="O2808" s="19" t="str">
        <f t="shared" si="90"/>
        <v>200</v>
      </c>
      <c r="P2808">
        <f t="shared" si="89"/>
        <v>7447.1027956666148</v>
      </c>
    </row>
    <row r="2809" spans="1:16" ht="14.5" customHeight="1" x14ac:dyDescent="0.35">
      <c r="A2809" s="2" t="s">
        <v>2049</v>
      </c>
      <c r="B2809" s="2" t="s">
        <v>2050</v>
      </c>
      <c r="C2809" s="2" t="s">
        <v>1278</v>
      </c>
      <c r="D2809" s="2" t="s">
        <v>3169</v>
      </c>
      <c r="E2809" s="2" t="s">
        <v>3170</v>
      </c>
      <c r="F2809" s="3">
        <v>47781</v>
      </c>
      <c r="G2809" s="3">
        <v>20.711525220114005</v>
      </c>
      <c r="H2809" s="2" t="s">
        <v>3138</v>
      </c>
      <c r="I2809" s="2" t="s">
        <v>3152</v>
      </c>
      <c r="J2809" s="2" t="s">
        <v>3161</v>
      </c>
      <c r="K2809" s="2" t="s">
        <v>3162</v>
      </c>
      <c r="L2809" s="2">
        <v>2013</v>
      </c>
      <c r="M2809" s="2" t="s">
        <v>3041</v>
      </c>
      <c r="N2809" s="2" t="s">
        <v>3095</v>
      </c>
      <c r="O2809" s="19" t="str">
        <f t="shared" si="90"/>
        <v>200</v>
      </c>
      <c r="P2809">
        <f t="shared" si="89"/>
        <v>9896.173865422672</v>
      </c>
    </row>
    <row r="2810" spans="1:16" ht="14.5" customHeight="1" x14ac:dyDescent="0.35">
      <c r="A2810" s="2" t="s">
        <v>2049</v>
      </c>
      <c r="B2810" s="2" t="s">
        <v>2050</v>
      </c>
      <c r="C2810" s="2" t="s">
        <v>1278</v>
      </c>
      <c r="D2810" s="2" t="s">
        <v>3169</v>
      </c>
      <c r="E2810" s="2" t="s">
        <v>3170</v>
      </c>
      <c r="F2810" s="3">
        <v>47781</v>
      </c>
      <c r="G2810" s="3">
        <v>0.71753147094513381</v>
      </c>
      <c r="H2810" s="2" t="s">
        <v>3139</v>
      </c>
      <c r="I2810" s="2" t="s">
        <v>3153</v>
      </c>
      <c r="J2810" s="2" t="s">
        <v>3161</v>
      </c>
      <c r="K2810" s="2" t="s">
        <v>3162</v>
      </c>
      <c r="L2810" s="2">
        <v>2013</v>
      </c>
      <c r="M2810" s="2" t="s">
        <v>3041</v>
      </c>
      <c r="N2810" s="2" t="s">
        <v>3095</v>
      </c>
      <c r="O2810" s="19" t="str">
        <f t="shared" si="90"/>
        <v>200</v>
      </c>
      <c r="P2810">
        <f t="shared" si="89"/>
        <v>342.8437121322944</v>
      </c>
    </row>
    <row r="2811" spans="1:16" ht="14.5" customHeight="1" x14ac:dyDescent="0.35">
      <c r="A2811" s="2" t="s">
        <v>2049</v>
      </c>
      <c r="B2811" s="2" t="s">
        <v>2050</v>
      </c>
      <c r="C2811" s="2" t="s">
        <v>1278</v>
      </c>
      <c r="D2811" s="2" t="s">
        <v>3169</v>
      </c>
      <c r="E2811" s="2" t="s">
        <v>3170</v>
      </c>
      <c r="F2811" s="3">
        <v>47781</v>
      </c>
      <c r="G2811" s="3">
        <v>17.985035111819389</v>
      </c>
      <c r="H2811" s="2" t="s">
        <v>3141</v>
      </c>
      <c r="I2811" s="2" t="s">
        <v>3155</v>
      </c>
      <c r="J2811" s="2" t="s">
        <v>3161</v>
      </c>
      <c r="K2811" s="2" t="s">
        <v>3162</v>
      </c>
      <c r="L2811" s="2">
        <v>2013</v>
      </c>
      <c r="M2811" s="2" t="s">
        <v>3041</v>
      </c>
      <c r="N2811" s="2" t="s">
        <v>3095</v>
      </c>
      <c r="O2811" s="19" t="str">
        <f t="shared" si="90"/>
        <v>200</v>
      </c>
      <c r="P2811">
        <f t="shared" si="89"/>
        <v>8593.429626778423</v>
      </c>
    </row>
    <row r="2812" spans="1:16" ht="14.5" customHeight="1" x14ac:dyDescent="0.35">
      <c r="A2812" s="2" t="s">
        <v>2051</v>
      </c>
      <c r="B2812" s="2" t="s">
        <v>2052</v>
      </c>
      <c r="C2812" s="2" t="s">
        <v>1279</v>
      </c>
      <c r="D2812" s="2" t="s">
        <v>3169</v>
      </c>
      <c r="E2812" s="2" t="s">
        <v>3170</v>
      </c>
      <c r="F2812" s="3">
        <v>19099</v>
      </c>
      <c r="G2812" s="3">
        <v>15.58590819712148</v>
      </c>
      <c r="H2812" s="2" t="s">
        <v>3131</v>
      </c>
      <c r="I2812" s="2" t="s">
        <v>3145</v>
      </c>
      <c r="J2812" s="2" t="s">
        <v>3161</v>
      </c>
      <c r="K2812" s="2" t="s">
        <v>3162</v>
      </c>
      <c r="L2812" s="2">
        <v>2013</v>
      </c>
      <c r="M2812" s="2" t="s">
        <v>3041</v>
      </c>
      <c r="N2812" s="2" t="s">
        <v>3095</v>
      </c>
      <c r="O2812" s="19" t="str">
        <f t="shared" si="90"/>
        <v>200</v>
      </c>
      <c r="P2812">
        <f t="shared" ref="P2812:P2875" si="91">F2812*G2812/100</f>
        <v>2976.7526065682318</v>
      </c>
    </row>
    <row r="2813" spans="1:16" ht="14.5" customHeight="1" x14ac:dyDescent="0.35">
      <c r="A2813" s="2" t="s">
        <v>2051</v>
      </c>
      <c r="B2813" s="2" t="s">
        <v>2052</v>
      </c>
      <c r="C2813" s="2" t="s">
        <v>1279</v>
      </c>
      <c r="D2813" s="2" t="s">
        <v>3169</v>
      </c>
      <c r="E2813" s="2" t="s">
        <v>3170</v>
      </c>
      <c r="F2813" s="3">
        <v>19099</v>
      </c>
      <c r="G2813" s="3">
        <v>20.711525220114005</v>
      </c>
      <c r="H2813" s="2" t="s">
        <v>3138</v>
      </c>
      <c r="I2813" s="2" t="s">
        <v>3152</v>
      </c>
      <c r="J2813" s="2" t="s">
        <v>3161</v>
      </c>
      <c r="K2813" s="2" t="s">
        <v>3162</v>
      </c>
      <c r="L2813" s="2">
        <v>2013</v>
      </c>
      <c r="M2813" s="2" t="s">
        <v>3041</v>
      </c>
      <c r="N2813" s="2" t="s">
        <v>3095</v>
      </c>
      <c r="O2813" s="19" t="str">
        <f t="shared" si="90"/>
        <v>200</v>
      </c>
      <c r="P2813">
        <f t="shared" si="91"/>
        <v>3955.694201789574</v>
      </c>
    </row>
    <row r="2814" spans="1:16" ht="14.5" customHeight="1" x14ac:dyDescent="0.35">
      <c r="A2814" s="2" t="s">
        <v>2051</v>
      </c>
      <c r="B2814" s="2" t="s">
        <v>2052</v>
      </c>
      <c r="C2814" s="2" t="s">
        <v>1279</v>
      </c>
      <c r="D2814" s="2" t="s">
        <v>3169</v>
      </c>
      <c r="E2814" s="2" t="s">
        <v>3170</v>
      </c>
      <c r="F2814" s="3">
        <v>19099</v>
      </c>
      <c r="G2814" s="3">
        <v>0.71753147094513381</v>
      </c>
      <c r="H2814" s="2" t="s">
        <v>3139</v>
      </c>
      <c r="I2814" s="2" t="s">
        <v>3153</v>
      </c>
      <c r="J2814" s="2" t="s">
        <v>3161</v>
      </c>
      <c r="K2814" s="2" t="s">
        <v>3162</v>
      </c>
      <c r="L2814" s="2">
        <v>2013</v>
      </c>
      <c r="M2814" s="2" t="s">
        <v>3041</v>
      </c>
      <c r="N2814" s="2" t="s">
        <v>3095</v>
      </c>
      <c r="O2814" s="19" t="str">
        <f t="shared" si="90"/>
        <v>200</v>
      </c>
      <c r="P2814">
        <f t="shared" si="91"/>
        <v>137.04133563581109</v>
      </c>
    </row>
    <row r="2815" spans="1:16" ht="14.5" customHeight="1" x14ac:dyDescent="0.35">
      <c r="A2815" s="2" t="s">
        <v>2051</v>
      </c>
      <c r="B2815" s="2" t="s">
        <v>2052</v>
      </c>
      <c r="C2815" s="2" t="s">
        <v>1279</v>
      </c>
      <c r="D2815" s="2" t="s">
        <v>3169</v>
      </c>
      <c r="E2815" s="2" t="s">
        <v>3170</v>
      </c>
      <c r="F2815" s="3">
        <v>19099</v>
      </c>
      <c r="G2815" s="3">
        <v>17.985035111819389</v>
      </c>
      <c r="H2815" s="2" t="s">
        <v>3141</v>
      </c>
      <c r="I2815" s="2" t="s">
        <v>3155</v>
      </c>
      <c r="J2815" s="2" t="s">
        <v>3161</v>
      </c>
      <c r="K2815" s="2" t="s">
        <v>3162</v>
      </c>
      <c r="L2815" s="2">
        <v>2013</v>
      </c>
      <c r="M2815" s="2" t="s">
        <v>3041</v>
      </c>
      <c r="N2815" s="2" t="s">
        <v>3095</v>
      </c>
      <c r="O2815" s="19" t="str">
        <f t="shared" si="90"/>
        <v>200</v>
      </c>
      <c r="P2815">
        <f t="shared" si="91"/>
        <v>3434.961856006385</v>
      </c>
    </row>
    <row r="2816" spans="1:16" ht="14.5" customHeight="1" x14ac:dyDescent="0.35">
      <c r="A2816" s="2" t="s">
        <v>337</v>
      </c>
      <c r="B2816" s="2" t="s">
        <v>338</v>
      </c>
      <c r="C2816" s="2" t="s">
        <v>1882</v>
      </c>
      <c r="D2816" s="2" t="s">
        <v>3169</v>
      </c>
      <c r="E2816" s="2" t="s">
        <v>3170</v>
      </c>
      <c r="F2816" s="3">
        <v>7101</v>
      </c>
      <c r="G2816" s="3">
        <v>55</v>
      </c>
      <c r="H2816" s="2" t="s">
        <v>3138</v>
      </c>
      <c r="I2816" s="2" t="s">
        <v>3152</v>
      </c>
      <c r="J2816" s="2" t="s">
        <v>3161</v>
      </c>
      <c r="K2816" s="2" t="s">
        <v>3162</v>
      </c>
      <c r="L2816" s="2">
        <v>2013</v>
      </c>
      <c r="M2816" s="2" t="s">
        <v>3041</v>
      </c>
      <c r="N2816" s="2" t="s">
        <v>3095</v>
      </c>
      <c r="O2816" s="19" t="str">
        <f t="shared" si="90"/>
        <v>200</v>
      </c>
      <c r="P2816">
        <f t="shared" si="91"/>
        <v>3905.55</v>
      </c>
    </row>
    <row r="2817" spans="1:16" ht="14.5" customHeight="1" x14ac:dyDescent="0.35">
      <c r="A2817" s="2" t="s">
        <v>340</v>
      </c>
      <c r="B2817" s="2" t="s">
        <v>341</v>
      </c>
      <c r="C2817" s="2" t="s">
        <v>1883</v>
      </c>
      <c r="D2817" s="2" t="s">
        <v>3169</v>
      </c>
      <c r="E2817" s="2" t="s">
        <v>3170</v>
      </c>
      <c r="F2817" s="3">
        <v>5368</v>
      </c>
      <c r="G2817" s="3">
        <v>55</v>
      </c>
      <c r="H2817" s="2" t="s">
        <v>3138</v>
      </c>
      <c r="I2817" s="2" t="s">
        <v>3152</v>
      </c>
      <c r="J2817" s="2" t="s">
        <v>3161</v>
      </c>
      <c r="K2817" s="2" t="s">
        <v>3162</v>
      </c>
      <c r="L2817" s="2">
        <v>2013</v>
      </c>
      <c r="M2817" s="2" t="s">
        <v>3041</v>
      </c>
      <c r="N2817" s="2" t="s">
        <v>3095</v>
      </c>
      <c r="O2817" s="19" t="str">
        <f t="shared" si="90"/>
        <v>200</v>
      </c>
      <c r="P2817">
        <f t="shared" si="91"/>
        <v>2952.4</v>
      </c>
    </row>
    <row r="2818" spans="1:16" ht="14.5" customHeight="1" x14ac:dyDescent="0.35">
      <c r="A2818" s="2" t="s">
        <v>343</v>
      </c>
      <c r="B2818" s="2" t="s">
        <v>344</v>
      </c>
      <c r="C2818" s="2" t="s">
        <v>1884</v>
      </c>
      <c r="D2818" s="2" t="s">
        <v>3169</v>
      </c>
      <c r="E2818" s="2" t="s">
        <v>3170</v>
      </c>
      <c r="F2818" s="3">
        <v>1569</v>
      </c>
      <c r="G2818" s="3">
        <v>55</v>
      </c>
      <c r="H2818" s="2" t="s">
        <v>3139</v>
      </c>
      <c r="I2818" s="2" t="s">
        <v>3153</v>
      </c>
      <c r="J2818" s="2" t="s">
        <v>3161</v>
      </c>
      <c r="K2818" s="2" t="s">
        <v>3162</v>
      </c>
      <c r="L2818" s="2">
        <v>2013</v>
      </c>
      <c r="M2818" s="2" t="s">
        <v>3041</v>
      </c>
      <c r="N2818" s="2" t="s">
        <v>3095</v>
      </c>
      <c r="O2818" s="19" t="str">
        <f t="shared" si="90"/>
        <v>200</v>
      </c>
      <c r="P2818">
        <f t="shared" si="91"/>
        <v>862.95</v>
      </c>
    </row>
    <row r="2819" spans="1:16" ht="14.5" customHeight="1" x14ac:dyDescent="0.35">
      <c r="A2819" s="2" t="s">
        <v>346</v>
      </c>
      <c r="B2819" s="2" t="s">
        <v>347</v>
      </c>
      <c r="C2819" s="2" t="s">
        <v>1885</v>
      </c>
      <c r="D2819" s="2" t="s">
        <v>3169</v>
      </c>
      <c r="E2819" s="2" t="s">
        <v>3170</v>
      </c>
      <c r="F2819" s="3">
        <v>4306</v>
      </c>
      <c r="G2819" s="3">
        <v>55</v>
      </c>
      <c r="H2819" s="2" t="s">
        <v>3131</v>
      </c>
      <c r="I2819" s="2" t="s">
        <v>3145</v>
      </c>
      <c r="J2819" s="2" t="s">
        <v>3161</v>
      </c>
      <c r="K2819" s="2" t="s">
        <v>3162</v>
      </c>
      <c r="L2819" s="2">
        <v>2013</v>
      </c>
      <c r="M2819" s="2" t="s">
        <v>3041</v>
      </c>
      <c r="N2819" s="2" t="s">
        <v>3095</v>
      </c>
      <c r="O2819" s="19" t="str">
        <f t="shared" ref="O2819:O2882" si="92">LEFT(N2819,1) &amp; "00"</f>
        <v>200</v>
      </c>
      <c r="P2819">
        <f t="shared" si="91"/>
        <v>2368.3000000000002</v>
      </c>
    </row>
    <row r="2820" spans="1:16" ht="14.5" customHeight="1" x14ac:dyDescent="0.35">
      <c r="A2820" s="2" t="s">
        <v>349</v>
      </c>
      <c r="B2820" s="2" t="s">
        <v>350</v>
      </c>
      <c r="C2820" s="2" t="s">
        <v>2322</v>
      </c>
      <c r="D2820" s="2" t="s">
        <v>3169</v>
      </c>
      <c r="E2820" s="2" t="s">
        <v>3170</v>
      </c>
      <c r="F2820" s="3">
        <v>1338</v>
      </c>
      <c r="G2820" s="3">
        <v>55</v>
      </c>
      <c r="H2820" s="2" t="s">
        <v>3131</v>
      </c>
      <c r="I2820" s="2" t="s">
        <v>3145</v>
      </c>
      <c r="J2820" s="2" t="s">
        <v>3161</v>
      </c>
      <c r="K2820" s="2" t="s">
        <v>3162</v>
      </c>
      <c r="L2820" s="2">
        <v>2013</v>
      </c>
      <c r="M2820" s="2" t="s">
        <v>3041</v>
      </c>
      <c r="N2820" s="2" t="s">
        <v>3095</v>
      </c>
      <c r="O2820" s="19" t="str">
        <f t="shared" si="92"/>
        <v>200</v>
      </c>
      <c r="P2820">
        <f t="shared" si="91"/>
        <v>735.9</v>
      </c>
    </row>
    <row r="2821" spans="1:16" ht="14.5" customHeight="1" x14ac:dyDescent="0.35">
      <c r="A2821" s="2" t="s">
        <v>352</v>
      </c>
      <c r="B2821" s="2" t="s">
        <v>353</v>
      </c>
      <c r="C2821" s="2" t="s">
        <v>1886</v>
      </c>
      <c r="D2821" s="2" t="s">
        <v>3169</v>
      </c>
      <c r="E2821" s="2" t="s">
        <v>3170</v>
      </c>
      <c r="F2821" s="3">
        <v>1399</v>
      </c>
      <c r="G2821" s="3">
        <v>55</v>
      </c>
      <c r="H2821" s="2" t="s">
        <v>3131</v>
      </c>
      <c r="I2821" s="2" t="s">
        <v>3145</v>
      </c>
      <c r="J2821" s="2" t="s">
        <v>3161</v>
      </c>
      <c r="K2821" s="2" t="s">
        <v>3162</v>
      </c>
      <c r="L2821" s="2">
        <v>2013</v>
      </c>
      <c r="M2821" s="2" t="s">
        <v>3041</v>
      </c>
      <c r="N2821" s="2" t="s">
        <v>3095</v>
      </c>
      <c r="O2821" s="19" t="str">
        <f t="shared" si="92"/>
        <v>200</v>
      </c>
      <c r="P2821">
        <f t="shared" si="91"/>
        <v>769.45</v>
      </c>
    </row>
    <row r="2822" spans="1:16" ht="14.5" customHeight="1" x14ac:dyDescent="0.35">
      <c r="A2822" s="2" t="s">
        <v>355</v>
      </c>
      <c r="B2822" s="2" t="s">
        <v>356</v>
      </c>
      <c r="C2822" s="2" t="s">
        <v>1887</v>
      </c>
      <c r="D2822" s="2" t="s">
        <v>3169</v>
      </c>
      <c r="E2822" s="2" t="s">
        <v>3170</v>
      </c>
      <c r="F2822" s="3">
        <v>1337</v>
      </c>
      <c r="G2822" s="3">
        <v>55</v>
      </c>
      <c r="H2822" s="2" t="s">
        <v>3131</v>
      </c>
      <c r="I2822" s="2" t="s">
        <v>3145</v>
      </c>
      <c r="J2822" s="2" t="s">
        <v>3161</v>
      </c>
      <c r="K2822" s="2" t="s">
        <v>3162</v>
      </c>
      <c r="L2822" s="2">
        <v>2013</v>
      </c>
      <c r="M2822" s="2" t="s">
        <v>3041</v>
      </c>
      <c r="N2822" s="2" t="s">
        <v>3095</v>
      </c>
      <c r="O2822" s="19" t="str">
        <f t="shared" si="92"/>
        <v>200</v>
      </c>
      <c r="P2822">
        <f t="shared" si="91"/>
        <v>735.35</v>
      </c>
    </row>
    <row r="2823" spans="1:16" ht="14.5" customHeight="1" x14ac:dyDescent="0.35">
      <c r="A2823" s="2" t="s">
        <v>358</v>
      </c>
      <c r="B2823" s="2" t="s">
        <v>359</v>
      </c>
      <c r="C2823" s="2" t="s">
        <v>1888</v>
      </c>
      <c r="D2823" s="2" t="s">
        <v>3169</v>
      </c>
      <c r="E2823" s="2" t="s">
        <v>3170</v>
      </c>
      <c r="F2823" s="3">
        <v>7846</v>
      </c>
      <c r="G2823" s="3">
        <v>55</v>
      </c>
      <c r="H2823" s="2" t="s">
        <v>3141</v>
      </c>
      <c r="I2823" s="2" t="s">
        <v>3155</v>
      </c>
      <c r="J2823" s="2" t="s">
        <v>3161</v>
      </c>
      <c r="K2823" s="2" t="s">
        <v>3162</v>
      </c>
      <c r="L2823" s="2">
        <v>2013</v>
      </c>
      <c r="M2823" s="2" t="s">
        <v>3041</v>
      </c>
      <c r="N2823" s="2" t="s">
        <v>3095</v>
      </c>
      <c r="O2823" s="19" t="str">
        <f t="shared" si="92"/>
        <v>200</v>
      </c>
      <c r="P2823">
        <f t="shared" si="91"/>
        <v>4315.3</v>
      </c>
    </row>
    <row r="2824" spans="1:16" ht="14.5" customHeight="1" x14ac:dyDescent="0.35">
      <c r="A2824" s="2" t="s">
        <v>361</v>
      </c>
      <c r="B2824" s="2" t="s">
        <v>362</v>
      </c>
      <c r="C2824" s="2" t="s">
        <v>1889</v>
      </c>
      <c r="D2824" s="2" t="s">
        <v>3169</v>
      </c>
      <c r="E2824" s="2" t="s">
        <v>3170</v>
      </c>
      <c r="F2824" s="3">
        <v>3873</v>
      </c>
      <c r="G2824" s="3">
        <v>55</v>
      </c>
      <c r="H2824" s="2" t="s">
        <v>3141</v>
      </c>
      <c r="I2824" s="2" t="s">
        <v>3155</v>
      </c>
      <c r="J2824" s="2" t="s">
        <v>3161</v>
      </c>
      <c r="K2824" s="2" t="s">
        <v>3162</v>
      </c>
      <c r="L2824" s="2">
        <v>2013</v>
      </c>
      <c r="M2824" s="2" t="s">
        <v>3041</v>
      </c>
      <c r="N2824" s="2" t="s">
        <v>3095</v>
      </c>
      <c r="O2824" s="19" t="str">
        <f t="shared" si="92"/>
        <v>200</v>
      </c>
      <c r="P2824">
        <f t="shared" si="91"/>
        <v>2130.15</v>
      </c>
    </row>
    <row r="2825" spans="1:16" ht="14.5" customHeight="1" x14ac:dyDescent="0.35">
      <c r="A2825" s="2" t="s">
        <v>364</v>
      </c>
      <c r="B2825" s="2" t="s">
        <v>365</v>
      </c>
      <c r="C2825" s="2" t="s">
        <v>1890</v>
      </c>
      <c r="D2825" s="2" t="s">
        <v>3169</v>
      </c>
      <c r="E2825" s="2" t="s">
        <v>3170</v>
      </c>
      <c r="F2825" s="3">
        <v>5483</v>
      </c>
      <c r="G2825" s="3">
        <v>55</v>
      </c>
      <c r="H2825" s="2" t="s">
        <v>3138</v>
      </c>
      <c r="I2825" s="2" t="s">
        <v>3152</v>
      </c>
      <c r="J2825" s="2" t="s">
        <v>3161</v>
      </c>
      <c r="K2825" s="2" t="s">
        <v>3162</v>
      </c>
      <c r="L2825" s="2">
        <v>2013</v>
      </c>
      <c r="M2825" s="2" t="s">
        <v>3041</v>
      </c>
      <c r="N2825" s="2" t="s">
        <v>3095</v>
      </c>
      <c r="O2825" s="19" t="str">
        <f t="shared" si="92"/>
        <v>200</v>
      </c>
      <c r="P2825">
        <f t="shared" si="91"/>
        <v>3015.65</v>
      </c>
    </row>
    <row r="2826" spans="1:16" ht="14.5" customHeight="1" x14ac:dyDescent="0.35">
      <c r="A2826" s="2" t="s">
        <v>367</v>
      </c>
      <c r="B2826" s="2" t="s">
        <v>368</v>
      </c>
      <c r="C2826" s="2" t="s">
        <v>1891</v>
      </c>
      <c r="D2826" s="2" t="s">
        <v>3169</v>
      </c>
      <c r="E2826" s="2" t="s">
        <v>3170</v>
      </c>
      <c r="F2826" s="3">
        <v>4396</v>
      </c>
      <c r="G2826" s="3">
        <v>55</v>
      </c>
      <c r="H2826" s="2" t="s">
        <v>3138</v>
      </c>
      <c r="I2826" s="2" t="s">
        <v>3152</v>
      </c>
      <c r="J2826" s="2" t="s">
        <v>3161</v>
      </c>
      <c r="K2826" s="2" t="s">
        <v>3162</v>
      </c>
      <c r="L2826" s="2">
        <v>2013</v>
      </c>
      <c r="M2826" s="2" t="s">
        <v>3041</v>
      </c>
      <c r="N2826" s="2" t="s">
        <v>3095</v>
      </c>
      <c r="O2826" s="19" t="str">
        <f t="shared" si="92"/>
        <v>200</v>
      </c>
      <c r="P2826">
        <f t="shared" si="91"/>
        <v>2417.8000000000002</v>
      </c>
    </row>
    <row r="2827" spans="1:16" ht="14.5" customHeight="1" x14ac:dyDescent="0.35">
      <c r="A2827" s="2" t="s">
        <v>370</v>
      </c>
      <c r="B2827" s="2" t="s">
        <v>371</v>
      </c>
      <c r="C2827" s="2" t="s">
        <v>1892</v>
      </c>
      <c r="D2827" s="2" t="s">
        <v>3169</v>
      </c>
      <c r="E2827" s="2" t="s">
        <v>3170</v>
      </c>
      <c r="F2827" s="3">
        <v>1479</v>
      </c>
      <c r="G2827" s="3">
        <v>55</v>
      </c>
      <c r="H2827" s="2" t="s">
        <v>3138</v>
      </c>
      <c r="I2827" s="2" t="s">
        <v>3152</v>
      </c>
      <c r="J2827" s="2" t="s">
        <v>3161</v>
      </c>
      <c r="K2827" s="2" t="s">
        <v>3162</v>
      </c>
      <c r="L2827" s="2">
        <v>2013</v>
      </c>
      <c r="M2827" s="2" t="s">
        <v>3041</v>
      </c>
      <c r="N2827" s="2" t="s">
        <v>3095</v>
      </c>
      <c r="O2827" s="19" t="str">
        <f t="shared" si="92"/>
        <v>200</v>
      </c>
      <c r="P2827">
        <f t="shared" si="91"/>
        <v>813.45</v>
      </c>
    </row>
    <row r="2828" spans="1:16" ht="14.5" customHeight="1" x14ac:dyDescent="0.35">
      <c r="A2828" s="2" t="s">
        <v>373</v>
      </c>
      <c r="B2828" s="2" t="s">
        <v>374</v>
      </c>
      <c r="C2828" s="2" t="s">
        <v>1893</v>
      </c>
      <c r="D2828" s="2" t="s">
        <v>3169</v>
      </c>
      <c r="E2828" s="2" t="s">
        <v>3170</v>
      </c>
      <c r="F2828" s="3">
        <v>41</v>
      </c>
      <c r="G2828" s="3">
        <v>20</v>
      </c>
      <c r="H2828" s="2" t="s">
        <v>3138</v>
      </c>
      <c r="I2828" s="2" t="s">
        <v>3152</v>
      </c>
      <c r="J2828" s="2" t="s">
        <v>3161</v>
      </c>
      <c r="K2828" s="2" t="s">
        <v>3162</v>
      </c>
      <c r="L2828" s="2">
        <v>2013</v>
      </c>
      <c r="M2828" s="2" t="s">
        <v>3077</v>
      </c>
      <c r="N2828" s="2" t="s">
        <v>3125</v>
      </c>
      <c r="O2828" s="19" t="str">
        <f t="shared" si="92"/>
        <v>700</v>
      </c>
      <c r="P2828">
        <f t="shared" si="91"/>
        <v>8.1999999999999993</v>
      </c>
    </row>
    <row r="2829" spans="1:16" ht="14.5" customHeight="1" x14ac:dyDescent="0.35">
      <c r="A2829" s="2" t="s">
        <v>376</v>
      </c>
      <c r="B2829" s="2" t="s">
        <v>377</v>
      </c>
      <c r="C2829" s="2" t="s">
        <v>2323</v>
      </c>
      <c r="D2829" s="2" t="s">
        <v>3169</v>
      </c>
      <c r="E2829" s="2" t="s">
        <v>3170</v>
      </c>
      <c r="F2829" s="3">
        <v>2531</v>
      </c>
      <c r="G2829" s="3">
        <v>20</v>
      </c>
      <c r="H2829" s="2" t="s">
        <v>3138</v>
      </c>
      <c r="I2829" s="2" t="s">
        <v>3152</v>
      </c>
      <c r="J2829" s="2" t="s">
        <v>3161</v>
      </c>
      <c r="K2829" s="2" t="s">
        <v>3162</v>
      </c>
      <c r="L2829" s="2">
        <v>2013</v>
      </c>
      <c r="M2829" s="2" t="s">
        <v>3057</v>
      </c>
      <c r="N2829" s="2" t="s">
        <v>3107</v>
      </c>
      <c r="O2829" s="19" t="str">
        <f t="shared" si="92"/>
        <v>300</v>
      </c>
      <c r="P2829">
        <f t="shared" si="91"/>
        <v>506.2</v>
      </c>
    </row>
    <row r="2830" spans="1:16" ht="14.5" customHeight="1" x14ac:dyDescent="0.35">
      <c r="A2830" s="2" t="s">
        <v>2053</v>
      </c>
      <c r="B2830" s="2" t="s">
        <v>2054</v>
      </c>
      <c r="C2830" s="2" t="s">
        <v>2055</v>
      </c>
      <c r="D2830" s="2" t="s">
        <v>3169</v>
      </c>
      <c r="E2830" s="2" t="s">
        <v>3170</v>
      </c>
      <c r="F2830" s="3">
        <v>58</v>
      </c>
      <c r="G2830" s="3">
        <v>55</v>
      </c>
      <c r="H2830" s="2" t="s">
        <v>3138</v>
      </c>
      <c r="I2830" s="2" t="s">
        <v>3152</v>
      </c>
      <c r="J2830" s="2" t="s">
        <v>3161</v>
      </c>
      <c r="K2830" s="2" t="s">
        <v>3162</v>
      </c>
      <c r="L2830" s="2">
        <v>2013</v>
      </c>
      <c r="M2830" s="2" t="s">
        <v>3042</v>
      </c>
      <c r="N2830" s="2" t="s">
        <v>3096</v>
      </c>
      <c r="O2830" s="19" t="str">
        <f t="shared" si="92"/>
        <v>200</v>
      </c>
      <c r="P2830">
        <f t="shared" si="91"/>
        <v>31.9</v>
      </c>
    </row>
    <row r="2831" spans="1:16" ht="14.5" customHeight="1" x14ac:dyDescent="0.35">
      <c r="A2831" s="2" t="s">
        <v>382</v>
      </c>
      <c r="B2831" s="2" t="s">
        <v>383</v>
      </c>
      <c r="C2831" s="2" t="s">
        <v>1896</v>
      </c>
      <c r="D2831" s="2" t="s">
        <v>3169</v>
      </c>
      <c r="E2831" s="2" t="s">
        <v>3170</v>
      </c>
      <c r="F2831" s="3">
        <v>427</v>
      </c>
      <c r="G2831" s="3">
        <v>55</v>
      </c>
      <c r="H2831" s="2" t="s">
        <v>3138</v>
      </c>
      <c r="I2831" s="2" t="s">
        <v>3152</v>
      </c>
      <c r="J2831" s="2" t="s">
        <v>3161</v>
      </c>
      <c r="K2831" s="2" t="s">
        <v>3162</v>
      </c>
      <c r="L2831" s="2">
        <v>2013</v>
      </c>
      <c r="M2831" s="2" t="s">
        <v>3042</v>
      </c>
      <c r="N2831" s="2" t="s">
        <v>3096</v>
      </c>
      <c r="O2831" s="19" t="str">
        <f t="shared" si="92"/>
        <v>200</v>
      </c>
      <c r="P2831">
        <f t="shared" si="91"/>
        <v>234.85</v>
      </c>
    </row>
    <row r="2832" spans="1:16" ht="14.5" customHeight="1" x14ac:dyDescent="0.35">
      <c r="A2832" s="2" t="s">
        <v>1297</v>
      </c>
      <c r="B2832" s="2" t="s">
        <v>1298</v>
      </c>
      <c r="C2832" s="2" t="s">
        <v>1897</v>
      </c>
      <c r="D2832" s="2" t="s">
        <v>3169</v>
      </c>
      <c r="E2832" s="2" t="s">
        <v>3170</v>
      </c>
      <c r="F2832" s="3">
        <v>1912</v>
      </c>
      <c r="G2832" s="3">
        <v>15</v>
      </c>
      <c r="H2832" s="2" t="s">
        <v>3138</v>
      </c>
      <c r="I2832" s="2" t="s">
        <v>3152</v>
      </c>
      <c r="J2832" s="2" t="s">
        <v>3161</v>
      </c>
      <c r="K2832" s="2" t="s">
        <v>3162</v>
      </c>
      <c r="L2832" s="2">
        <v>2013</v>
      </c>
      <c r="M2832" s="2" t="s">
        <v>3055</v>
      </c>
      <c r="N2832" s="2" t="s">
        <v>3105</v>
      </c>
      <c r="O2832" s="19" t="str">
        <f t="shared" si="92"/>
        <v>300</v>
      </c>
      <c r="P2832">
        <f t="shared" si="91"/>
        <v>286.8</v>
      </c>
    </row>
    <row r="2833" spans="1:16" ht="14.5" customHeight="1" x14ac:dyDescent="0.35">
      <c r="A2833" s="2" t="s">
        <v>388</v>
      </c>
      <c r="B2833" s="2" t="s">
        <v>389</v>
      </c>
      <c r="C2833" s="2" t="s">
        <v>1898</v>
      </c>
      <c r="D2833" s="2" t="s">
        <v>3169</v>
      </c>
      <c r="E2833" s="2" t="s">
        <v>3170</v>
      </c>
      <c r="F2833" s="3">
        <v>426</v>
      </c>
      <c r="G2833" s="3">
        <v>55</v>
      </c>
      <c r="H2833" s="2" t="s">
        <v>3138</v>
      </c>
      <c r="I2833" s="2" t="s">
        <v>3152</v>
      </c>
      <c r="J2833" s="2" t="s">
        <v>3161</v>
      </c>
      <c r="K2833" s="2" t="s">
        <v>3162</v>
      </c>
      <c r="L2833" s="2">
        <v>2013</v>
      </c>
      <c r="M2833" s="2" t="s">
        <v>3041</v>
      </c>
      <c r="N2833" s="2" t="s">
        <v>3095</v>
      </c>
      <c r="O2833" s="19" t="str">
        <f t="shared" si="92"/>
        <v>200</v>
      </c>
      <c r="P2833">
        <f t="shared" si="91"/>
        <v>234.3</v>
      </c>
    </row>
    <row r="2834" spans="1:16" ht="14.5" customHeight="1" x14ac:dyDescent="0.35">
      <c r="A2834" s="2" t="s">
        <v>1301</v>
      </c>
      <c r="B2834" s="2" t="s">
        <v>1302</v>
      </c>
      <c r="C2834" s="2" t="s">
        <v>1899</v>
      </c>
      <c r="D2834" s="2" t="s">
        <v>3169</v>
      </c>
      <c r="E2834" s="2" t="s">
        <v>3170</v>
      </c>
      <c r="F2834" s="3">
        <v>100</v>
      </c>
      <c r="G2834" s="3">
        <v>55</v>
      </c>
      <c r="H2834" s="2" t="s">
        <v>3138</v>
      </c>
      <c r="I2834" s="2" t="s">
        <v>3152</v>
      </c>
      <c r="J2834" s="2" t="s">
        <v>3161</v>
      </c>
      <c r="K2834" s="2" t="s">
        <v>3162</v>
      </c>
      <c r="L2834" s="2">
        <v>2013</v>
      </c>
      <c r="M2834" s="2" t="s">
        <v>3042</v>
      </c>
      <c r="N2834" s="2" t="s">
        <v>3096</v>
      </c>
      <c r="O2834" s="19" t="str">
        <f t="shared" si="92"/>
        <v>200</v>
      </c>
      <c r="P2834">
        <f t="shared" si="91"/>
        <v>55</v>
      </c>
    </row>
    <row r="2835" spans="1:16" ht="14.5" customHeight="1" x14ac:dyDescent="0.35">
      <c r="A2835" s="2" t="s">
        <v>385</v>
      </c>
      <c r="B2835" s="2" t="s">
        <v>386</v>
      </c>
      <c r="C2835" s="2" t="s">
        <v>1900</v>
      </c>
      <c r="D2835" s="2" t="s">
        <v>3169</v>
      </c>
      <c r="E2835" s="2" t="s">
        <v>3170</v>
      </c>
      <c r="F2835" s="3">
        <v>2768</v>
      </c>
      <c r="G2835" s="3">
        <v>28.338014903857236</v>
      </c>
      <c r="H2835" s="2" t="s">
        <v>3131</v>
      </c>
      <c r="I2835" s="2" t="s">
        <v>3145</v>
      </c>
      <c r="J2835" s="2" t="s">
        <v>3161</v>
      </c>
      <c r="K2835" s="2" t="s">
        <v>3162</v>
      </c>
      <c r="L2835" s="2">
        <v>2013</v>
      </c>
      <c r="M2835" s="2" t="s">
        <v>3062</v>
      </c>
      <c r="N2835" s="2" t="s">
        <v>3112</v>
      </c>
      <c r="O2835" s="19" t="str">
        <f t="shared" si="92"/>
        <v>400</v>
      </c>
      <c r="P2835">
        <f t="shared" si="91"/>
        <v>784.39625253876829</v>
      </c>
    </row>
    <row r="2836" spans="1:16" ht="14.5" customHeight="1" x14ac:dyDescent="0.35">
      <c r="A2836" s="2" t="s">
        <v>385</v>
      </c>
      <c r="B2836" s="2" t="s">
        <v>386</v>
      </c>
      <c r="C2836" s="2" t="s">
        <v>1900</v>
      </c>
      <c r="D2836" s="2" t="s">
        <v>3169</v>
      </c>
      <c r="E2836" s="2" t="s">
        <v>3170</v>
      </c>
      <c r="F2836" s="3">
        <v>2768</v>
      </c>
      <c r="G2836" s="3">
        <v>37.657318582025461</v>
      </c>
      <c r="H2836" s="2" t="s">
        <v>3138</v>
      </c>
      <c r="I2836" s="2" t="s">
        <v>3152</v>
      </c>
      <c r="J2836" s="2" t="s">
        <v>3161</v>
      </c>
      <c r="K2836" s="2" t="s">
        <v>3162</v>
      </c>
      <c r="L2836" s="2">
        <v>2013</v>
      </c>
      <c r="M2836" s="2" t="s">
        <v>3062</v>
      </c>
      <c r="N2836" s="2" t="s">
        <v>3112</v>
      </c>
      <c r="O2836" s="19" t="str">
        <f t="shared" si="92"/>
        <v>400</v>
      </c>
      <c r="P2836">
        <f t="shared" si="91"/>
        <v>1042.3545783504646</v>
      </c>
    </row>
    <row r="2837" spans="1:16" ht="14.5" customHeight="1" x14ac:dyDescent="0.35">
      <c r="A2837" s="2" t="s">
        <v>385</v>
      </c>
      <c r="B2837" s="2" t="s">
        <v>386</v>
      </c>
      <c r="C2837" s="2" t="s">
        <v>1900</v>
      </c>
      <c r="D2837" s="2" t="s">
        <v>3169</v>
      </c>
      <c r="E2837" s="2" t="s">
        <v>3170</v>
      </c>
      <c r="F2837" s="3">
        <v>2768</v>
      </c>
      <c r="G2837" s="3">
        <v>1.3046026744456978</v>
      </c>
      <c r="H2837" s="2" t="s">
        <v>3139</v>
      </c>
      <c r="I2837" s="2" t="s">
        <v>3153</v>
      </c>
      <c r="J2837" s="2" t="s">
        <v>3161</v>
      </c>
      <c r="K2837" s="2" t="s">
        <v>3162</v>
      </c>
      <c r="L2837" s="2">
        <v>2013</v>
      </c>
      <c r="M2837" s="2" t="s">
        <v>3062</v>
      </c>
      <c r="N2837" s="2" t="s">
        <v>3112</v>
      </c>
      <c r="O2837" s="19" t="str">
        <f t="shared" si="92"/>
        <v>400</v>
      </c>
      <c r="P2837">
        <f t="shared" si="91"/>
        <v>36.111402028656919</v>
      </c>
    </row>
    <row r="2838" spans="1:16" ht="14.5" customHeight="1" x14ac:dyDescent="0.35">
      <c r="A2838" s="2" t="s">
        <v>385</v>
      </c>
      <c r="B2838" s="2" t="s">
        <v>386</v>
      </c>
      <c r="C2838" s="2" t="s">
        <v>1900</v>
      </c>
      <c r="D2838" s="2" t="s">
        <v>3169</v>
      </c>
      <c r="E2838" s="2" t="s">
        <v>3170</v>
      </c>
      <c r="F2838" s="3">
        <v>2768</v>
      </c>
      <c r="G2838" s="3">
        <v>32.700063839671621</v>
      </c>
      <c r="H2838" s="2" t="s">
        <v>3141</v>
      </c>
      <c r="I2838" s="2" t="s">
        <v>3155</v>
      </c>
      <c r="J2838" s="2" t="s">
        <v>3161</v>
      </c>
      <c r="K2838" s="2" t="s">
        <v>3162</v>
      </c>
      <c r="L2838" s="2">
        <v>2013</v>
      </c>
      <c r="M2838" s="2" t="s">
        <v>3062</v>
      </c>
      <c r="N2838" s="2" t="s">
        <v>3112</v>
      </c>
      <c r="O2838" s="19" t="str">
        <f t="shared" si="92"/>
        <v>400</v>
      </c>
      <c r="P2838">
        <f t="shared" si="91"/>
        <v>905.13776708211049</v>
      </c>
    </row>
    <row r="2839" spans="1:16" ht="14.5" customHeight="1" x14ac:dyDescent="0.35">
      <c r="A2839" s="2" t="s">
        <v>393</v>
      </c>
      <c r="B2839" s="2" t="s">
        <v>394</v>
      </c>
      <c r="C2839" s="2" t="s">
        <v>1901</v>
      </c>
      <c r="D2839" s="2" t="s">
        <v>3169</v>
      </c>
      <c r="E2839" s="2" t="s">
        <v>3170</v>
      </c>
      <c r="F2839" s="3">
        <v>3920</v>
      </c>
      <c r="G2839" s="3">
        <v>100</v>
      </c>
      <c r="H2839" s="2" t="s">
        <v>3138</v>
      </c>
      <c r="I2839" s="2" t="s">
        <v>3152</v>
      </c>
      <c r="J2839" s="2" t="s">
        <v>3161</v>
      </c>
      <c r="K2839" s="2" t="s">
        <v>3162</v>
      </c>
      <c r="L2839" s="2">
        <v>2013</v>
      </c>
      <c r="M2839" s="2" t="s">
        <v>3062</v>
      </c>
      <c r="N2839" s="2" t="s">
        <v>3112</v>
      </c>
      <c r="O2839" s="19" t="str">
        <f t="shared" si="92"/>
        <v>400</v>
      </c>
      <c r="P2839">
        <f t="shared" si="91"/>
        <v>3920</v>
      </c>
    </row>
    <row r="2840" spans="1:16" ht="14.5" customHeight="1" x14ac:dyDescent="0.35">
      <c r="A2840" s="2" t="s">
        <v>396</v>
      </c>
      <c r="B2840" s="2" t="s">
        <v>396</v>
      </c>
      <c r="C2840" s="2" t="s">
        <v>1305</v>
      </c>
      <c r="D2840" s="2" t="s">
        <v>3169</v>
      </c>
      <c r="E2840" s="2" t="s">
        <v>3170</v>
      </c>
      <c r="F2840" s="3">
        <v>59</v>
      </c>
      <c r="G2840" s="3">
        <v>100</v>
      </c>
      <c r="H2840" s="2" t="s">
        <v>3137</v>
      </c>
      <c r="I2840" s="2" t="s">
        <v>3151</v>
      </c>
      <c r="J2840" s="2" t="s">
        <v>3161</v>
      </c>
      <c r="K2840" s="2" t="s">
        <v>3162</v>
      </c>
      <c r="L2840" s="2">
        <v>2013</v>
      </c>
      <c r="M2840" s="2" t="s">
        <v>3077</v>
      </c>
      <c r="N2840" s="2" t="s">
        <v>3125</v>
      </c>
      <c r="O2840" s="19" t="str">
        <f t="shared" si="92"/>
        <v>700</v>
      </c>
      <c r="P2840">
        <f t="shared" si="91"/>
        <v>59</v>
      </c>
    </row>
    <row r="2841" spans="1:16" ht="14.5" customHeight="1" x14ac:dyDescent="0.35">
      <c r="A2841" s="2" t="s">
        <v>1488</v>
      </c>
      <c r="B2841" s="2" t="s">
        <v>1489</v>
      </c>
      <c r="C2841" s="2" t="s">
        <v>1490</v>
      </c>
      <c r="D2841" s="2" t="s">
        <v>3169</v>
      </c>
      <c r="E2841" s="2" t="s">
        <v>3170</v>
      </c>
      <c r="F2841" s="3">
        <v>4526</v>
      </c>
      <c r="G2841" s="3">
        <v>55</v>
      </c>
      <c r="H2841" s="2" t="s">
        <v>3136</v>
      </c>
      <c r="I2841" s="2" t="s">
        <v>3150</v>
      </c>
      <c r="J2841" s="2" t="s">
        <v>3161</v>
      </c>
      <c r="K2841" s="2" t="s">
        <v>3162</v>
      </c>
      <c r="L2841" s="2">
        <v>2013</v>
      </c>
      <c r="M2841" s="2" t="s">
        <v>3041</v>
      </c>
      <c r="N2841" s="2" t="s">
        <v>3095</v>
      </c>
      <c r="O2841" s="19" t="str">
        <f t="shared" si="92"/>
        <v>200</v>
      </c>
      <c r="P2841">
        <f t="shared" si="91"/>
        <v>2489.3000000000002</v>
      </c>
    </row>
    <row r="2842" spans="1:16" ht="14.5" customHeight="1" x14ac:dyDescent="0.35">
      <c r="A2842" s="2" t="s">
        <v>1491</v>
      </c>
      <c r="B2842" s="2" t="s">
        <v>1492</v>
      </c>
      <c r="C2842" s="2" t="s">
        <v>1493</v>
      </c>
      <c r="D2842" s="2" t="s">
        <v>3169</v>
      </c>
      <c r="E2842" s="2" t="s">
        <v>3170</v>
      </c>
      <c r="F2842" s="3">
        <v>2409</v>
      </c>
      <c r="G2842" s="3">
        <v>55</v>
      </c>
      <c r="H2842" s="2" t="s">
        <v>3136</v>
      </c>
      <c r="I2842" s="2" t="s">
        <v>3150</v>
      </c>
      <c r="J2842" s="2" t="s">
        <v>3161</v>
      </c>
      <c r="K2842" s="2" t="s">
        <v>3162</v>
      </c>
      <c r="L2842" s="2">
        <v>2013</v>
      </c>
      <c r="M2842" s="2" t="s">
        <v>3041</v>
      </c>
      <c r="N2842" s="2" t="s">
        <v>3095</v>
      </c>
      <c r="O2842" s="19" t="str">
        <f t="shared" si="92"/>
        <v>200</v>
      </c>
      <c r="P2842">
        <f t="shared" si="91"/>
        <v>1324.95</v>
      </c>
    </row>
    <row r="2843" spans="1:16" ht="14.5" customHeight="1" x14ac:dyDescent="0.35">
      <c r="A2843" s="2" t="s">
        <v>2056</v>
      </c>
      <c r="B2843" s="2" t="s">
        <v>2057</v>
      </c>
      <c r="C2843" s="2" t="s">
        <v>2058</v>
      </c>
      <c r="D2843" s="2" t="s">
        <v>3169</v>
      </c>
      <c r="E2843" s="2" t="s">
        <v>3170</v>
      </c>
      <c r="F2843" s="3">
        <v>2041</v>
      </c>
      <c r="G2843" s="3">
        <v>55</v>
      </c>
      <c r="H2843" s="2" t="s">
        <v>3136</v>
      </c>
      <c r="I2843" s="2" t="s">
        <v>3150</v>
      </c>
      <c r="J2843" s="2" t="s">
        <v>3161</v>
      </c>
      <c r="K2843" s="2" t="s">
        <v>3162</v>
      </c>
      <c r="L2843" s="2">
        <v>2013</v>
      </c>
      <c r="M2843" s="2" t="s">
        <v>3041</v>
      </c>
      <c r="N2843" s="2" t="s">
        <v>3095</v>
      </c>
      <c r="O2843" s="19" t="str">
        <f t="shared" si="92"/>
        <v>200</v>
      </c>
      <c r="P2843">
        <f t="shared" si="91"/>
        <v>1122.55</v>
      </c>
    </row>
    <row r="2844" spans="1:16" ht="14.5" customHeight="1" x14ac:dyDescent="0.35">
      <c r="A2844" s="2" t="s">
        <v>2059</v>
      </c>
      <c r="B2844" s="2" t="s">
        <v>2060</v>
      </c>
      <c r="C2844" s="2" t="s">
        <v>2061</v>
      </c>
      <c r="D2844" s="2" t="s">
        <v>3169</v>
      </c>
      <c r="E2844" s="2" t="s">
        <v>3170</v>
      </c>
      <c r="F2844" s="3">
        <v>324</v>
      </c>
      <c r="G2844" s="3">
        <v>55</v>
      </c>
      <c r="H2844" s="2" t="s">
        <v>3136</v>
      </c>
      <c r="I2844" s="2" t="s">
        <v>3150</v>
      </c>
      <c r="J2844" s="2" t="s">
        <v>3161</v>
      </c>
      <c r="K2844" s="2" t="s">
        <v>3162</v>
      </c>
      <c r="L2844" s="2">
        <v>2013</v>
      </c>
      <c r="M2844" s="2" t="s">
        <v>3041</v>
      </c>
      <c r="N2844" s="2" t="s">
        <v>3095</v>
      </c>
      <c r="O2844" s="19" t="str">
        <f t="shared" si="92"/>
        <v>200</v>
      </c>
      <c r="P2844">
        <f t="shared" si="91"/>
        <v>178.2</v>
      </c>
    </row>
    <row r="2845" spans="1:16" ht="14.5" customHeight="1" x14ac:dyDescent="0.35">
      <c r="A2845" s="2" t="s">
        <v>2324</v>
      </c>
      <c r="B2845" s="2" t="s">
        <v>2324</v>
      </c>
      <c r="C2845" s="2" t="s">
        <v>1699</v>
      </c>
      <c r="D2845" s="2"/>
      <c r="E2845" s="2"/>
      <c r="F2845" s="3">
        <v>123</v>
      </c>
      <c r="G2845" s="3">
        <v>100</v>
      </c>
      <c r="H2845" s="2" t="s">
        <v>3136</v>
      </c>
      <c r="I2845" s="2" t="s">
        <v>3150</v>
      </c>
      <c r="J2845" s="2" t="s">
        <v>3160</v>
      </c>
      <c r="K2845" s="2" t="s">
        <v>3163</v>
      </c>
      <c r="L2845" s="2">
        <v>2013</v>
      </c>
      <c r="M2845" s="2" t="s">
        <v>3054</v>
      </c>
      <c r="N2845" s="2" t="s">
        <v>3104</v>
      </c>
      <c r="O2845" s="19" t="str">
        <f t="shared" si="92"/>
        <v>300</v>
      </c>
      <c r="P2845">
        <f t="shared" si="91"/>
        <v>123</v>
      </c>
    </row>
    <row r="2846" spans="1:16" ht="14.5" customHeight="1" x14ac:dyDescent="0.35">
      <c r="A2846" s="2" t="s">
        <v>2325</v>
      </c>
      <c r="B2846" s="2" t="s">
        <v>2325</v>
      </c>
      <c r="C2846" s="2" t="s">
        <v>1523</v>
      </c>
      <c r="D2846" s="2"/>
      <c r="E2846" s="2"/>
      <c r="F2846" s="3">
        <v>2297</v>
      </c>
      <c r="G2846" s="3">
        <v>100</v>
      </c>
      <c r="H2846" s="2" t="s">
        <v>3136</v>
      </c>
      <c r="I2846" s="2" t="s">
        <v>3150</v>
      </c>
      <c r="J2846" s="2" t="s">
        <v>3160</v>
      </c>
      <c r="K2846" s="2" t="s">
        <v>3163</v>
      </c>
      <c r="L2846" s="2">
        <v>2013</v>
      </c>
      <c r="M2846" s="2" t="s">
        <v>3053</v>
      </c>
      <c r="N2846" s="2" t="s">
        <v>3103</v>
      </c>
      <c r="O2846" s="19" t="str">
        <f t="shared" si="92"/>
        <v>300</v>
      </c>
      <c r="P2846">
        <f t="shared" si="91"/>
        <v>2297</v>
      </c>
    </row>
    <row r="2847" spans="1:16" ht="14.5" customHeight="1" x14ac:dyDescent="0.35">
      <c r="A2847" s="2" t="s">
        <v>2326</v>
      </c>
      <c r="B2847" s="2" t="s">
        <v>2326</v>
      </c>
      <c r="C2847" s="2" t="s">
        <v>1522</v>
      </c>
      <c r="D2847" s="2"/>
      <c r="E2847" s="2"/>
      <c r="F2847" s="3">
        <v>200</v>
      </c>
      <c r="G2847" s="3">
        <v>100</v>
      </c>
      <c r="H2847" s="2" t="s">
        <v>3136</v>
      </c>
      <c r="I2847" s="2" t="s">
        <v>3150</v>
      </c>
      <c r="J2847" s="2" t="s">
        <v>3160</v>
      </c>
      <c r="K2847" s="2" t="s">
        <v>3163</v>
      </c>
      <c r="L2847" s="2">
        <v>2013</v>
      </c>
      <c r="M2847" s="2" t="s">
        <v>3054</v>
      </c>
      <c r="N2847" s="2" t="s">
        <v>3104</v>
      </c>
      <c r="O2847" s="19" t="str">
        <f t="shared" si="92"/>
        <v>300</v>
      </c>
      <c r="P2847">
        <f t="shared" si="91"/>
        <v>200</v>
      </c>
    </row>
    <row r="2848" spans="1:16" ht="14.5" customHeight="1" x14ac:dyDescent="0.35">
      <c r="A2848" s="2" t="s">
        <v>2327</v>
      </c>
      <c r="B2848" s="2" t="s">
        <v>2327</v>
      </c>
      <c r="C2848" s="2" t="s">
        <v>1543</v>
      </c>
      <c r="D2848" s="2"/>
      <c r="E2848" s="2"/>
      <c r="F2848" s="3">
        <v>736</v>
      </c>
      <c r="G2848" s="3">
        <v>100</v>
      </c>
      <c r="H2848" s="2" t="s">
        <v>3130</v>
      </c>
      <c r="I2848" s="2" t="s">
        <v>3144</v>
      </c>
      <c r="J2848" s="2" t="s">
        <v>3160</v>
      </c>
      <c r="K2848" s="2" t="s">
        <v>3163</v>
      </c>
      <c r="L2848" s="2">
        <v>2013</v>
      </c>
      <c r="M2848" s="2" t="s">
        <v>3058</v>
      </c>
      <c r="N2848" s="2" t="s">
        <v>3108</v>
      </c>
      <c r="O2848" s="19" t="str">
        <f t="shared" si="92"/>
        <v>300</v>
      </c>
      <c r="P2848">
        <f t="shared" si="91"/>
        <v>736</v>
      </c>
    </row>
    <row r="2849" spans="1:16" ht="14.5" customHeight="1" x14ac:dyDescent="0.35">
      <c r="A2849" s="2" t="s">
        <v>2327</v>
      </c>
      <c r="B2849" s="2" t="s">
        <v>2327</v>
      </c>
      <c r="C2849" s="2" t="s">
        <v>2206</v>
      </c>
      <c r="D2849" s="2"/>
      <c r="E2849" s="2"/>
      <c r="F2849" s="3">
        <v>88</v>
      </c>
      <c r="G2849" s="3">
        <v>100</v>
      </c>
      <c r="H2849" s="2" t="s">
        <v>3130</v>
      </c>
      <c r="I2849" s="2" t="s">
        <v>3144</v>
      </c>
      <c r="J2849" s="2" t="s">
        <v>3160</v>
      </c>
      <c r="K2849" s="2" t="s">
        <v>3163</v>
      </c>
      <c r="L2849" s="2">
        <v>2013</v>
      </c>
      <c r="M2849" s="2" t="s">
        <v>3054</v>
      </c>
      <c r="N2849" s="2" t="s">
        <v>3104</v>
      </c>
      <c r="O2849" s="19" t="str">
        <f t="shared" si="92"/>
        <v>300</v>
      </c>
      <c r="P2849">
        <f t="shared" si="91"/>
        <v>88</v>
      </c>
    </row>
    <row r="2850" spans="1:16" ht="14.5" customHeight="1" x14ac:dyDescent="0.35">
      <c r="A2850" s="2" t="s">
        <v>2328</v>
      </c>
      <c r="B2850" s="2" t="s">
        <v>2328</v>
      </c>
      <c r="C2850" s="2" t="s">
        <v>1537</v>
      </c>
      <c r="D2850" s="2"/>
      <c r="E2850" s="2"/>
      <c r="F2850" s="3">
        <v>290</v>
      </c>
      <c r="G2850" s="3">
        <v>100</v>
      </c>
      <c r="H2850" s="2" t="s">
        <v>3130</v>
      </c>
      <c r="I2850" s="2" t="s">
        <v>3144</v>
      </c>
      <c r="J2850" s="2" t="s">
        <v>3160</v>
      </c>
      <c r="K2850" s="2" t="s">
        <v>3163</v>
      </c>
      <c r="L2850" s="2">
        <v>2013</v>
      </c>
      <c r="M2850" s="2" t="s">
        <v>3058</v>
      </c>
      <c r="N2850" s="2" t="s">
        <v>3108</v>
      </c>
      <c r="O2850" s="19" t="str">
        <f t="shared" si="92"/>
        <v>300</v>
      </c>
      <c r="P2850">
        <f t="shared" si="91"/>
        <v>290</v>
      </c>
    </row>
    <row r="2851" spans="1:16" ht="14.5" customHeight="1" x14ac:dyDescent="0.35">
      <c r="A2851" s="2" t="s">
        <v>2329</v>
      </c>
      <c r="B2851" s="2" t="s">
        <v>2329</v>
      </c>
      <c r="C2851" s="2" t="s">
        <v>2212</v>
      </c>
      <c r="D2851" s="2"/>
      <c r="E2851" s="2"/>
      <c r="F2851" s="3">
        <v>206</v>
      </c>
      <c r="G2851" s="3">
        <v>100</v>
      </c>
      <c r="H2851" s="2" t="s">
        <v>3135</v>
      </c>
      <c r="I2851" s="2" t="s">
        <v>3149</v>
      </c>
      <c r="J2851" s="2" t="s">
        <v>3160</v>
      </c>
      <c r="K2851" s="2" t="s">
        <v>3163</v>
      </c>
      <c r="L2851" s="2">
        <v>2013</v>
      </c>
      <c r="M2851" s="2" t="s">
        <v>3053</v>
      </c>
      <c r="N2851" s="2" t="s">
        <v>3103</v>
      </c>
      <c r="O2851" s="19" t="str">
        <f t="shared" si="92"/>
        <v>300</v>
      </c>
      <c r="P2851">
        <f t="shared" si="91"/>
        <v>206</v>
      </c>
    </row>
    <row r="2852" spans="1:16" ht="14.5" customHeight="1" x14ac:dyDescent="0.35">
      <c r="A2852" s="2" t="s">
        <v>2330</v>
      </c>
      <c r="B2852" s="2" t="s">
        <v>2330</v>
      </c>
      <c r="C2852" s="2" t="s">
        <v>2331</v>
      </c>
      <c r="D2852" s="2"/>
      <c r="E2852" s="2"/>
      <c r="F2852" s="3">
        <v>351</v>
      </c>
      <c r="G2852" s="3">
        <v>100</v>
      </c>
      <c r="H2852" s="2" t="s">
        <v>3137</v>
      </c>
      <c r="I2852" s="2" t="s">
        <v>3151</v>
      </c>
      <c r="J2852" s="2" t="s">
        <v>3160</v>
      </c>
      <c r="K2852" s="2" t="s">
        <v>3163</v>
      </c>
      <c r="L2852" s="2">
        <v>2013</v>
      </c>
      <c r="M2852" s="2" t="s">
        <v>3053</v>
      </c>
      <c r="N2852" s="2" t="s">
        <v>3103</v>
      </c>
      <c r="O2852" s="19" t="str">
        <f t="shared" si="92"/>
        <v>300</v>
      </c>
      <c r="P2852">
        <f t="shared" si="91"/>
        <v>351</v>
      </c>
    </row>
    <row r="2853" spans="1:16" ht="14.5" customHeight="1" x14ac:dyDescent="0.35">
      <c r="A2853" s="2" t="s">
        <v>2332</v>
      </c>
      <c r="B2853" s="2" t="s">
        <v>2332</v>
      </c>
      <c r="C2853" s="2" t="s">
        <v>1552</v>
      </c>
      <c r="D2853" s="2"/>
      <c r="E2853" s="2"/>
      <c r="F2853" s="3">
        <v>612</v>
      </c>
      <c r="G2853" s="3">
        <v>100</v>
      </c>
      <c r="H2853" s="2" t="s">
        <v>3130</v>
      </c>
      <c r="I2853" s="2" t="s">
        <v>3144</v>
      </c>
      <c r="J2853" s="2" t="s">
        <v>3160</v>
      </c>
      <c r="K2853" s="2" t="s">
        <v>3163</v>
      </c>
      <c r="L2853" s="2">
        <v>2013</v>
      </c>
      <c r="M2853" s="2" t="s">
        <v>3075</v>
      </c>
      <c r="N2853" s="2" t="s">
        <v>3075</v>
      </c>
      <c r="O2853" s="19" t="str">
        <f t="shared" si="92"/>
        <v>600</v>
      </c>
      <c r="P2853">
        <f t="shared" si="91"/>
        <v>612</v>
      </c>
    </row>
    <row r="2854" spans="1:16" ht="14.5" customHeight="1" x14ac:dyDescent="0.35">
      <c r="A2854" s="2" t="s">
        <v>2333</v>
      </c>
      <c r="B2854" s="2" t="s">
        <v>2333</v>
      </c>
      <c r="C2854" s="2" t="s">
        <v>1693</v>
      </c>
      <c r="D2854" s="2"/>
      <c r="E2854" s="2"/>
      <c r="F2854" s="3">
        <v>166</v>
      </c>
      <c r="G2854" s="3">
        <v>100</v>
      </c>
      <c r="H2854" s="2" t="s">
        <v>3138</v>
      </c>
      <c r="I2854" s="2" t="s">
        <v>3152</v>
      </c>
      <c r="J2854" s="2" t="s">
        <v>3160</v>
      </c>
      <c r="K2854" s="2" t="s">
        <v>3163</v>
      </c>
      <c r="L2854" s="2">
        <v>2013</v>
      </c>
      <c r="M2854" s="2" t="s">
        <v>3058</v>
      </c>
      <c r="N2854" s="2" t="s">
        <v>3108</v>
      </c>
      <c r="O2854" s="19" t="str">
        <f t="shared" si="92"/>
        <v>300</v>
      </c>
      <c r="P2854">
        <f t="shared" si="91"/>
        <v>166</v>
      </c>
    </row>
    <row r="2855" spans="1:16" ht="14.5" customHeight="1" x14ac:dyDescent="0.35">
      <c r="A2855" s="2" t="s">
        <v>894</v>
      </c>
      <c r="B2855" s="2" t="s">
        <v>894</v>
      </c>
      <c r="C2855" s="2" t="s">
        <v>2247</v>
      </c>
      <c r="D2855" s="2"/>
      <c r="E2855" s="2"/>
      <c r="F2855" s="3">
        <v>39821</v>
      </c>
      <c r="G2855" s="3">
        <v>100</v>
      </c>
      <c r="H2855" s="2" t="s">
        <v>3140</v>
      </c>
      <c r="I2855" s="2" t="s">
        <v>3154</v>
      </c>
      <c r="J2855" s="2" t="s">
        <v>3160</v>
      </c>
      <c r="K2855" s="2" t="s">
        <v>3163</v>
      </c>
      <c r="L2855" s="2">
        <v>2013</v>
      </c>
      <c r="M2855" s="2" t="s">
        <v>3024</v>
      </c>
      <c r="N2855" s="2" t="s">
        <v>3081</v>
      </c>
      <c r="O2855" s="19" t="str">
        <f t="shared" si="92"/>
        <v>100</v>
      </c>
      <c r="P2855">
        <f t="shared" si="91"/>
        <v>39821</v>
      </c>
    </row>
    <row r="2856" spans="1:16" ht="14.5" customHeight="1" x14ac:dyDescent="0.35">
      <c r="A2856" s="2" t="s">
        <v>879</v>
      </c>
      <c r="B2856" s="2" t="s">
        <v>879</v>
      </c>
      <c r="C2856" s="2" t="s">
        <v>2239</v>
      </c>
      <c r="D2856" s="2"/>
      <c r="E2856" s="2"/>
      <c r="F2856" s="3">
        <v>547</v>
      </c>
      <c r="G2856" s="3">
        <v>25</v>
      </c>
      <c r="H2856" s="2" t="s">
        <v>3140</v>
      </c>
      <c r="I2856" s="2" t="s">
        <v>3154</v>
      </c>
      <c r="J2856" s="2" t="s">
        <v>3160</v>
      </c>
      <c r="K2856" s="2" t="s">
        <v>3163</v>
      </c>
      <c r="L2856" s="2">
        <v>2013</v>
      </c>
      <c r="M2856" s="2" t="s">
        <v>3024</v>
      </c>
      <c r="N2856" s="2" t="s">
        <v>3081</v>
      </c>
      <c r="O2856" s="19" t="str">
        <f t="shared" si="92"/>
        <v>100</v>
      </c>
      <c r="P2856">
        <f t="shared" si="91"/>
        <v>136.75</v>
      </c>
    </row>
    <row r="2857" spans="1:16" ht="14.5" customHeight="1" x14ac:dyDescent="0.35">
      <c r="A2857" s="2" t="s">
        <v>2334</v>
      </c>
      <c r="B2857" s="2" t="s">
        <v>2334</v>
      </c>
      <c r="C2857" s="2" t="s">
        <v>2237</v>
      </c>
      <c r="D2857" s="2"/>
      <c r="E2857" s="2"/>
      <c r="F2857" s="3">
        <v>6539</v>
      </c>
      <c r="G2857" s="3">
        <v>25</v>
      </c>
      <c r="H2857" s="2" t="s">
        <v>3140</v>
      </c>
      <c r="I2857" s="2" t="s">
        <v>3154</v>
      </c>
      <c r="J2857" s="2" t="s">
        <v>3160</v>
      </c>
      <c r="K2857" s="2" t="s">
        <v>3163</v>
      </c>
      <c r="L2857" s="2">
        <v>2013</v>
      </c>
      <c r="M2857" s="2" t="s">
        <v>3024</v>
      </c>
      <c r="N2857" s="2" t="s">
        <v>3081</v>
      </c>
      <c r="O2857" s="19" t="str">
        <f t="shared" si="92"/>
        <v>100</v>
      </c>
      <c r="P2857">
        <f t="shared" si="91"/>
        <v>1634.75</v>
      </c>
    </row>
    <row r="2858" spans="1:16" ht="14.5" customHeight="1" x14ac:dyDescent="0.35">
      <c r="A2858" s="2" t="s">
        <v>877</v>
      </c>
      <c r="B2858" s="2" t="s">
        <v>877</v>
      </c>
      <c r="C2858" s="2" t="s">
        <v>2162</v>
      </c>
      <c r="D2858" s="2"/>
      <c r="E2858" s="2"/>
      <c r="F2858" s="3">
        <v>710415.56130000006</v>
      </c>
      <c r="G2858" s="3">
        <v>24.976035153327935</v>
      </c>
      <c r="H2858" s="2" t="s">
        <v>3140</v>
      </c>
      <c r="I2858" s="2" t="s">
        <v>3154</v>
      </c>
      <c r="J2858" s="2" t="s">
        <v>3160</v>
      </c>
      <c r="K2858" s="2" t="s">
        <v>3163</v>
      </c>
      <c r="L2858" s="2">
        <v>2013</v>
      </c>
      <c r="M2858" s="2" t="s">
        <v>3024</v>
      </c>
      <c r="N2858" s="2" t="s">
        <v>3081</v>
      </c>
      <c r="O2858" s="19" t="str">
        <f t="shared" si="92"/>
        <v>100</v>
      </c>
      <c r="P2858">
        <f t="shared" si="91"/>
        <v>177433.64032499999</v>
      </c>
    </row>
    <row r="2859" spans="1:16" ht="14.5" customHeight="1" x14ac:dyDescent="0.35">
      <c r="A2859" s="2" t="s">
        <v>2335</v>
      </c>
      <c r="B2859" s="2" t="s">
        <v>2335</v>
      </c>
      <c r="C2859" s="2" t="s">
        <v>2150</v>
      </c>
      <c r="D2859" s="2"/>
      <c r="E2859" s="2"/>
      <c r="F2859" s="3">
        <v>888</v>
      </c>
      <c r="G2859" s="3">
        <v>100</v>
      </c>
      <c r="H2859" s="2" t="s">
        <v>3140</v>
      </c>
      <c r="I2859" s="2" t="s">
        <v>3154</v>
      </c>
      <c r="J2859" s="2" t="s">
        <v>3160</v>
      </c>
      <c r="K2859" s="2" t="s">
        <v>3163</v>
      </c>
      <c r="L2859" s="2">
        <v>2013</v>
      </c>
      <c r="M2859" s="2" t="s">
        <v>3024</v>
      </c>
      <c r="N2859" s="2" t="s">
        <v>3081</v>
      </c>
      <c r="O2859" s="19" t="str">
        <f t="shared" si="92"/>
        <v>100</v>
      </c>
      <c r="P2859">
        <f t="shared" si="91"/>
        <v>888</v>
      </c>
    </row>
    <row r="2860" spans="1:16" ht="14.5" customHeight="1" x14ac:dyDescent="0.35">
      <c r="A2860" s="2" t="s">
        <v>2336</v>
      </c>
      <c r="B2860" s="2" t="s">
        <v>2336</v>
      </c>
      <c r="C2860" s="2" t="s">
        <v>2337</v>
      </c>
      <c r="D2860" s="2"/>
      <c r="E2860" s="2"/>
      <c r="F2860" s="3">
        <v>149</v>
      </c>
      <c r="G2860" s="3">
        <v>65.100671140939596</v>
      </c>
      <c r="H2860" s="2" t="s">
        <v>3138</v>
      </c>
      <c r="I2860" s="2" t="s">
        <v>3152</v>
      </c>
      <c r="J2860" s="2" t="s">
        <v>3160</v>
      </c>
      <c r="K2860" s="2" t="s">
        <v>3163</v>
      </c>
      <c r="L2860" s="2">
        <v>2013</v>
      </c>
      <c r="M2860" s="2" t="s">
        <v>3043</v>
      </c>
      <c r="N2860" s="2" t="s">
        <v>3097</v>
      </c>
      <c r="O2860" s="19" t="str">
        <f t="shared" si="92"/>
        <v>200</v>
      </c>
      <c r="P2860">
        <f t="shared" si="91"/>
        <v>97</v>
      </c>
    </row>
    <row r="2861" spans="1:16" ht="14.5" customHeight="1" x14ac:dyDescent="0.35">
      <c r="A2861" s="2" t="s">
        <v>2338</v>
      </c>
      <c r="B2861" s="2" t="s">
        <v>2338</v>
      </c>
      <c r="C2861" s="2" t="s">
        <v>1550</v>
      </c>
      <c r="D2861" s="2"/>
      <c r="E2861" s="2"/>
      <c r="F2861" s="3">
        <v>635</v>
      </c>
      <c r="G2861" s="3">
        <v>100</v>
      </c>
      <c r="H2861" s="2" t="s">
        <v>3130</v>
      </c>
      <c r="I2861" s="2" t="s">
        <v>3144</v>
      </c>
      <c r="J2861" s="2" t="s">
        <v>3160</v>
      </c>
      <c r="K2861" s="2" t="s">
        <v>3163</v>
      </c>
      <c r="L2861" s="2">
        <v>2013</v>
      </c>
      <c r="M2861" s="2" t="s">
        <v>3075</v>
      </c>
      <c r="N2861" s="2" t="s">
        <v>3075</v>
      </c>
      <c r="O2861" s="19" t="str">
        <f t="shared" si="92"/>
        <v>600</v>
      </c>
      <c r="P2861">
        <f t="shared" si="91"/>
        <v>635</v>
      </c>
    </row>
    <row r="2862" spans="1:16" ht="14.5" customHeight="1" x14ac:dyDescent="0.35">
      <c r="A2862" s="2" t="s">
        <v>2339</v>
      </c>
      <c r="B2862" s="2" t="s">
        <v>2339</v>
      </c>
      <c r="C2862" s="2" t="s">
        <v>2156</v>
      </c>
      <c r="D2862" s="2"/>
      <c r="E2862" s="2"/>
      <c r="F2862" s="3">
        <v>530</v>
      </c>
      <c r="G2862" s="3">
        <v>100</v>
      </c>
      <c r="H2862" s="2" t="s">
        <v>3137</v>
      </c>
      <c r="I2862" s="2" t="s">
        <v>3151</v>
      </c>
      <c r="J2862" s="2" t="s">
        <v>3160</v>
      </c>
      <c r="K2862" s="2" t="s">
        <v>3163</v>
      </c>
      <c r="L2862" s="2">
        <v>2013</v>
      </c>
      <c r="M2862" s="2" t="s">
        <v>3059</v>
      </c>
      <c r="N2862" s="2" t="s">
        <v>3109</v>
      </c>
      <c r="O2862" s="19" t="str">
        <f t="shared" si="92"/>
        <v>400</v>
      </c>
      <c r="P2862">
        <f t="shared" si="91"/>
        <v>530</v>
      </c>
    </row>
    <row r="2863" spans="1:16" ht="14.5" customHeight="1" x14ac:dyDescent="0.35">
      <c r="A2863" s="2" t="s">
        <v>2340</v>
      </c>
      <c r="B2863" s="2" t="s">
        <v>2340</v>
      </c>
      <c r="C2863" s="2" t="s">
        <v>2341</v>
      </c>
      <c r="D2863" s="2"/>
      <c r="E2863" s="2"/>
      <c r="F2863" s="3">
        <v>1421</v>
      </c>
      <c r="G2863" s="3">
        <v>100</v>
      </c>
      <c r="H2863" s="2" t="s">
        <v>3137</v>
      </c>
      <c r="I2863" s="2" t="s">
        <v>3151</v>
      </c>
      <c r="J2863" s="2" t="s">
        <v>3160</v>
      </c>
      <c r="K2863" s="2" t="s">
        <v>3163</v>
      </c>
      <c r="L2863" s="2">
        <v>2013</v>
      </c>
      <c r="M2863" s="2" t="s">
        <v>3053</v>
      </c>
      <c r="N2863" s="2" t="s">
        <v>3103</v>
      </c>
      <c r="O2863" s="19" t="str">
        <f t="shared" si="92"/>
        <v>300</v>
      </c>
      <c r="P2863">
        <f t="shared" si="91"/>
        <v>1421</v>
      </c>
    </row>
    <row r="2864" spans="1:16" ht="14.5" customHeight="1" x14ac:dyDescent="0.35">
      <c r="A2864" s="2" t="s">
        <v>2342</v>
      </c>
      <c r="B2864" s="2" t="s">
        <v>2342</v>
      </c>
      <c r="C2864" s="2" t="s">
        <v>2266</v>
      </c>
      <c r="D2864" s="2"/>
      <c r="E2864" s="2"/>
      <c r="F2864" s="3">
        <v>200</v>
      </c>
      <c r="G2864" s="3">
        <v>100</v>
      </c>
      <c r="H2864" s="2" t="s">
        <v>3139</v>
      </c>
      <c r="I2864" s="2" t="s">
        <v>3153</v>
      </c>
      <c r="J2864" s="2" t="s">
        <v>3160</v>
      </c>
      <c r="K2864" s="2" t="s">
        <v>3163</v>
      </c>
      <c r="L2864" s="2">
        <v>2013</v>
      </c>
      <c r="M2864" s="2" t="s">
        <v>3053</v>
      </c>
      <c r="N2864" s="2" t="s">
        <v>3103</v>
      </c>
      <c r="O2864" s="19" t="str">
        <f t="shared" si="92"/>
        <v>300</v>
      </c>
      <c r="P2864">
        <f t="shared" si="91"/>
        <v>200</v>
      </c>
    </row>
    <row r="2865" spans="1:16" ht="14.5" customHeight="1" x14ac:dyDescent="0.35">
      <c r="A2865" s="2" t="s">
        <v>1327</v>
      </c>
      <c r="B2865" s="2" t="s">
        <v>1327</v>
      </c>
      <c r="C2865" s="2" t="s">
        <v>2343</v>
      </c>
      <c r="D2865" s="2"/>
      <c r="E2865" s="2"/>
      <c r="F2865" s="3">
        <v>103</v>
      </c>
      <c r="G2865" s="3">
        <v>100</v>
      </c>
      <c r="H2865" s="2" t="s">
        <v>3135</v>
      </c>
      <c r="I2865" s="2" t="s">
        <v>3149</v>
      </c>
      <c r="J2865" s="2" t="s">
        <v>3160</v>
      </c>
      <c r="K2865" s="2" t="s">
        <v>3163</v>
      </c>
      <c r="L2865" s="2">
        <v>2013</v>
      </c>
      <c r="M2865" s="2" t="s">
        <v>3053</v>
      </c>
      <c r="N2865" s="2" t="s">
        <v>3103</v>
      </c>
      <c r="O2865" s="19" t="str">
        <f t="shared" si="92"/>
        <v>300</v>
      </c>
      <c r="P2865">
        <f t="shared" si="91"/>
        <v>103</v>
      </c>
    </row>
    <row r="2866" spans="1:16" ht="14.5" customHeight="1" x14ac:dyDescent="0.35">
      <c r="A2866" s="2" t="s">
        <v>2344</v>
      </c>
      <c r="B2866" s="2" t="s">
        <v>2344</v>
      </c>
      <c r="C2866" s="2" t="s">
        <v>1687</v>
      </c>
      <c r="D2866" s="2"/>
      <c r="E2866" s="2"/>
      <c r="F2866" s="3">
        <v>1080</v>
      </c>
      <c r="G2866" s="3">
        <v>100</v>
      </c>
      <c r="H2866" s="2" t="s">
        <v>3135</v>
      </c>
      <c r="I2866" s="2" t="s">
        <v>3149</v>
      </c>
      <c r="J2866" s="2" t="s">
        <v>3160</v>
      </c>
      <c r="K2866" s="2" t="s">
        <v>3163</v>
      </c>
      <c r="L2866" s="2">
        <v>2013</v>
      </c>
      <c r="M2866" s="2" t="s">
        <v>3054</v>
      </c>
      <c r="N2866" s="2" t="s">
        <v>3104</v>
      </c>
      <c r="O2866" s="19" t="str">
        <f t="shared" si="92"/>
        <v>300</v>
      </c>
      <c r="P2866">
        <f t="shared" si="91"/>
        <v>1080</v>
      </c>
    </row>
    <row r="2867" spans="1:16" ht="14.5" customHeight="1" x14ac:dyDescent="0.35">
      <c r="A2867" s="2" t="s">
        <v>2344</v>
      </c>
      <c r="B2867" s="2" t="s">
        <v>2344</v>
      </c>
      <c r="C2867" s="2" t="s">
        <v>1686</v>
      </c>
      <c r="D2867" s="2"/>
      <c r="E2867" s="2"/>
      <c r="F2867" s="3">
        <v>1448</v>
      </c>
      <c r="G2867" s="3">
        <v>100</v>
      </c>
      <c r="H2867" s="2" t="s">
        <v>3135</v>
      </c>
      <c r="I2867" s="2" t="s">
        <v>3149</v>
      </c>
      <c r="J2867" s="2" t="s">
        <v>3160</v>
      </c>
      <c r="K2867" s="2" t="s">
        <v>3163</v>
      </c>
      <c r="L2867" s="2">
        <v>2013</v>
      </c>
      <c r="M2867" s="2" t="s">
        <v>3054</v>
      </c>
      <c r="N2867" s="2" t="s">
        <v>3104</v>
      </c>
      <c r="O2867" s="19" t="str">
        <f t="shared" si="92"/>
        <v>300</v>
      </c>
      <c r="P2867">
        <f t="shared" si="91"/>
        <v>1448</v>
      </c>
    </row>
    <row r="2868" spans="1:16" ht="14.5" customHeight="1" x14ac:dyDescent="0.35">
      <c r="A2868" s="2" t="s">
        <v>2345</v>
      </c>
      <c r="B2868" s="2" t="s">
        <v>2345</v>
      </c>
      <c r="C2868" s="2" t="s">
        <v>2185</v>
      </c>
      <c r="D2868" s="2"/>
      <c r="E2868" s="2"/>
      <c r="F2868" s="3">
        <v>329</v>
      </c>
      <c r="G2868" s="3">
        <v>100</v>
      </c>
      <c r="H2868" s="2" t="s">
        <v>3139</v>
      </c>
      <c r="I2868" s="2" t="s">
        <v>3153</v>
      </c>
      <c r="J2868" s="2" t="s">
        <v>3160</v>
      </c>
      <c r="K2868" s="2" t="s">
        <v>3163</v>
      </c>
      <c r="L2868" s="2">
        <v>2013</v>
      </c>
      <c r="M2868" s="2" t="s">
        <v>3054</v>
      </c>
      <c r="N2868" s="2" t="s">
        <v>3104</v>
      </c>
      <c r="O2868" s="19" t="str">
        <f t="shared" si="92"/>
        <v>300</v>
      </c>
      <c r="P2868">
        <f t="shared" si="91"/>
        <v>329</v>
      </c>
    </row>
    <row r="2869" spans="1:16" ht="14.5" customHeight="1" x14ac:dyDescent="0.35">
      <c r="A2869" s="2" t="s">
        <v>918</v>
      </c>
      <c r="B2869" s="2" t="s">
        <v>918</v>
      </c>
      <c r="C2869" s="2" t="s">
        <v>1681</v>
      </c>
      <c r="D2869" s="2"/>
      <c r="E2869" s="2"/>
      <c r="F2869" s="3">
        <v>177</v>
      </c>
      <c r="G2869" s="3">
        <v>100</v>
      </c>
      <c r="H2869" s="2" t="s">
        <v>3139</v>
      </c>
      <c r="I2869" s="2" t="s">
        <v>3153</v>
      </c>
      <c r="J2869" s="2" t="s">
        <v>3160</v>
      </c>
      <c r="K2869" s="2" t="s">
        <v>3163</v>
      </c>
      <c r="L2869" s="2">
        <v>2013</v>
      </c>
      <c r="M2869" s="2" t="s">
        <v>3054</v>
      </c>
      <c r="N2869" s="2" t="s">
        <v>3104</v>
      </c>
      <c r="O2869" s="19" t="str">
        <f t="shared" si="92"/>
        <v>300</v>
      </c>
      <c r="P2869">
        <f t="shared" si="91"/>
        <v>177</v>
      </c>
    </row>
    <row r="2870" spans="1:16" ht="14.5" customHeight="1" x14ac:dyDescent="0.35">
      <c r="A2870" s="2" t="s">
        <v>2346</v>
      </c>
      <c r="B2870" s="2" t="s">
        <v>2346</v>
      </c>
      <c r="C2870" s="2" t="s">
        <v>1697</v>
      </c>
      <c r="D2870" s="2"/>
      <c r="E2870" s="2"/>
      <c r="F2870" s="3">
        <v>373</v>
      </c>
      <c r="G2870" s="3">
        <v>100</v>
      </c>
      <c r="H2870" s="2" t="s">
        <v>3139</v>
      </c>
      <c r="I2870" s="2" t="s">
        <v>3153</v>
      </c>
      <c r="J2870" s="2" t="s">
        <v>3160</v>
      </c>
      <c r="K2870" s="2" t="s">
        <v>3163</v>
      </c>
      <c r="L2870" s="2">
        <v>2013</v>
      </c>
      <c r="M2870" s="2" t="s">
        <v>3054</v>
      </c>
      <c r="N2870" s="2" t="s">
        <v>3104</v>
      </c>
      <c r="O2870" s="19" t="str">
        <f t="shared" si="92"/>
        <v>300</v>
      </c>
      <c r="P2870">
        <f t="shared" si="91"/>
        <v>373</v>
      </c>
    </row>
    <row r="2871" spans="1:16" ht="14.5" customHeight="1" x14ac:dyDescent="0.35">
      <c r="A2871" s="2" t="s">
        <v>924</v>
      </c>
      <c r="B2871" s="2" t="s">
        <v>924</v>
      </c>
      <c r="C2871" s="2" t="s">
        <v>1685</v>
      </c>
      <c r="D2871" s="2"/>
      <c r="E2871" s="2"/>
      <c r="F2871" s="3">
        <v>122.5</v>
      </c>
      <c r="G2871" s="3">
        <v>78.775510204081627</v>
      </c>
      <c r="H2871" s="2" t="s">
        <v>3135</v>
      </c>
      <c r="I2871" s="2" t="s">
        <v>3149</v>
      </c>
      <c r="J2871" s="2" t="s">
        <v>3160</v>
      </c>
      <c r="K2871" s="2" t="s">
        <v>3163</v>
      </c>
      <c r="L2871" s="2">
        <v>2013</v>
      </c>
      <c r="M2871" s="2" t="s">
        <v>3054</v>
      </c>
      <c r="N2871" s="2" t="s">
        <v>3104</v>
      </c>
      <c r="O2871" s="19" t="str">
        <f t="shared" si="92"/>
        <v>300</v>
      </c>
      <c r="P2871">
        <f t="shared" si="91"/>
        <v>96.5</v>
      </c>
    </row>
    <row r="2872" spans="1:16" ht="14.5" customHeight="1" x14ac:dyDescent="0.35">
      <c r="A2872" s="2" t="s">
        <v>930</v>
      </c>
      <c r="B2872" s="2" t="s">
        <v>930</v>
      </c>
      <c r="C2872" s="2" t="s">
        <v>1688</v>
      </c>
      <c r="D2872" s="2"/>
      <c r="E2872" s="2"/>
      <c r="F2872" s="3">
        <v>2525.18198375056</v>
      </c>
      <c r="G2872" s="3">
        <v>30.950170225936201</v>
      </c>
      <c r="H2872" s="2" t="s">
        <v>3135</v>
      </c>
      <c r="I2872" s="2" t="s">
        <v>3149</v>
      </c>
      <c r="J2872" s="2" t="s">
        <v>3160</v>
      </c>
      <c r="K2872" s="2" t="s">
        <v>3163</v>
      </c>
      <c r="L2872" s="2">
        <v>2013</v>
      </c>
      <c r="M2872" s="2" t="s">
        <v>3057</v>
      </c>
      <c r="N2872" s="2" t="s">
        <v>3107</v>
      </c>
      <c r="O2872" s="19" t="str">
        <f t="shared" si="92"/>
        <v>300</v>
      </c>
      <c r="P2872">
        <f t="shared" si="91"/>
        <v>781.54812248547091</v>
      </c>
    </row>
    <row r="2873" spans="1:16" ht="14.5" customHeight="1" x14ac:dyDescent="0.35">
      <c r="A2873" s="2" t="s">
        <v>2347</v>
      </c>
      <c r="B2873" s="2" t="s">
        <v>2347</v>
      </c>
      <c r="C2873" s="2" t="s">
        <v>1691</v>
      </c>
      <c r="D2873" s="2"/>
      <c r="E2873" s="2"/>
      <c r="F2873" s="3">
        <v>55</v>
      </c>
      <c r="G2873" s="3">
        <v>100</v>
      </c>
      <c r="H2873" s="2" t="s">
        <v>3138</v>
      </c>
      <c r="I2873" s="2" t="s">
        <v>3152</v>
      </c>
      <c r="J2873" s="2" t="s">
        <v>3160</v>
      </c>
      <c r="K2873" s="2" t="s">
        <v>3163</v>
      </c>
      <c r="L2873" s="2">
        <v>2013</v>
      </c>
      <c r="M2873" s="2" t="s">
        <v>3054</v>
      </c>
      <c r="N2873" s="2" t="s">
        <v>3104</v>
      </c>
      <c r="O2873" s="19" t="str">
        <f t="shared" si="92"/>
        <v>300</v>
      </c>
      <c r="P2873">
        <f t="shared" si="91"/>
        <v>55</v>
      </c>
    </row>
    <row r="2874" spans="1:16" ht="14.5" customHeight="1" x14ac:dyDescent="0.35">
      <c r="A2874" s="2" t="s">
        <v>2348</v>
      </c>
      <c r="B2874" s="2" t="s">
        <v>2348</v>
      </c>
      <c r="C2874" s="2" t="s">
        <v>2172</v>
      </c>
      <c r="D2874" s="2"/>
      <c r="E2874" s="2"/>
      <c r="F2874" s="3">
        <v>224</v>
      </c>
      <c r="G2874" s="3">
        <v>100</v>
      </c>
      <c r="H2874" s="2" t="s">
        <v>3138</v>
      </c>
      <c r="I2874" s="2" t="s">
        <v>3152</v>
      </c>
      <c r="J2874" s="2" t="s">
        <v>3160</v>
      </c>
      <c r="K2874" s="2" t="s">
        <v>3163</v>
      </c>
      <c r="L2874" s="2">
        <v>2013</v>
      </c>
      <c r="M2874" s="2" t="s">
        <v>3053</v>
      </c>
      <c r="N2874" s="2" t="s">
        <v>3103</v>
      </c>
      <c r="O2874" s="19" t="str">
        <f t="shared" si="92"/>
        <v>300</v>
      </c>
      <c r="P2874">
        <f t="shared" si="91"/>
        <v>224</v>
      </c>
    </row>
    <row r="2875" spans="1:16" ht="14.5" customHeight="1" x14ac:dyDescent="0.35">
      <c r="A2875" s="2" t="s">
        <v>2349</v>
      </c>
      <c r="B2875" s="2" t="s">
        <v>2349</v>
      </c>
      <c r="C2875" s="2" t="s">
        <v>2350</v>
      </c>
      <c r="D2875" s="2"/>
      <c r="E2875" s="2"/>
      <c r="F2875" s="3">
        <v>850</v>
      </c>
      <c r="G2875" s="3">
        <v>100</v>
      </c>
      <c r="H2875" s="2" t="s">
        <v>3138</v>
      </c>
      <c r="I2875" s="2" t="s">
        <v>3152</v>
      </c>
      <c r="J2875" s="2" t="s">
        <v>3160</v>
      </c>
      <c r="K2875" s="2" t="s">
        <v>3163</v>
      </c>
      <c r="L2875" s="2">
        <v>2013</v>
      </c>
      <c r="M2875" s="2" t="s">
        <v>3053</v>
      </c>
      <c r="N2875" s="2" t="s">
        <v>3103</v>
      </c>
      <c r="O2875" s="19" t="str">
        <f t="shared" si="92"/>
        <v>300</v>
      </c>
      <c r="P2875">
        <f t="shared" si="91"/>
        <v>850</v>
      </c>
    </row>
    <row r="2876" spans="1:16" ht="14.5" customHeight="1" x14ac:dyDescent="0.35">
      <c r="A2876" s="2" t="s">
        <v>2351</v>
      </c>
      <c r="B2876" s="2" t="s">
        <v>2351</v>
      </c>
      <c r="C2876" s="2" t="s">
        <v>2178</v>
      </c>
      <c r="D2876" s="2"/>
      <c r="E2876" s="2"/>
      <c r="F2876" s="3">
        <v>190</v>
      </c>
      <c r="G2876" s="3">
        <v>100</v>
      </c>
      <c r="H2876" s="2" t="s">
        <v>3138</v>
      </c>
      <c r="I2876" s="2" t="s">
        <v>3152</v>
      </c>
      <c r="J2876" s="2" t="s">
        <v>3160</v>
      </c>
      <c r="K2876" s="2" t="s">
        <v>3163</v>
      </c>
      <c r="L2876" s="2">
        <v>2013</v>
      </c>
      <c r="M2876" s="2" t="s">
        <v>3053</v>
      </c>
      <c r="N2876" s="2" t="s">
        <v>3103</v>
      </c>
      <c r="O2876" s="19" t="str">
        <f t="shared" si="92"/>
        <v>300</v>
      </c>
      <c r="P2876">
        <f t="shared" ref="P2876:P2939" si="93">F2876*G2876/100</f>
        <v>190</v>
      </c>
    </row>
    <row r="2877" spans="1:16" ht="14.5" customHeight="1" x14ac:dyDescent="0.35">
      <c r="A2877" s="2" t="s">
        <v>2352</v>
      </c>
      <c r="B2877" s="2" t="s">
        <v>2352</v>
      </c>
      <c r="C2877" s="2" t="s">
        <v>2268</v>
      </c>
      <c r="D2877" s="2"/>
      <c r="E2877" s="2"/>
      <c r="F2877" s="3">
        <v>326</v>
      </c>
      <c r="G2877" s="3">
        <v>100</v>
      </c>
      <c r="H2877" s="2" t="s">
        <v>3135</v>
      </c>
      <c r="I2877" s="2" t="s">
        <v>3149</v>
      </c>
      <c r="J2877" s="2" t="s">
        <v>3160</v>
      </c>
      <c r="K2877" s="2" t="s">
        <v>3163</v>
      </c>
      <c r="L2877" s="2">
        <v>2013</v>
      </c>
      <c r="M2877" s="2" t="s">
        <v>3053</v>
      </c>
      <c r="N2877" s="2" t="s">
        <v>3103</v>
      </c>
      <c r="O2877" s="19" t="str">
        <f t="shared" si="92"/>
        <v>300</v>
      </c>
      <c r="P2877">
        <f t="shared" si="93"/>
        <v>326</v>
      </c>
    </row>
    <row r="2878" spans="1:16" ht="14.5" customHeight="1" x14ac:dyDescent="0.35">
      <c r="A2878" s="2" t="s">
        <v>785</v>
      </c>
      <c r="B2878" s="2" t="s">
        <v>785</v>
      </c>
      <c r="C2878" s="2" t="s">
        <v>2353</v>
      </c>
      <c r="D2878" s="2"/>
      <c r="E2878" s="2"/>
      <c r="F2878" s="3">
        <v>1066</v>
      </c>
      <c r="G2878" s="3">
        <v>100</v>
      </c>
      <c r="H2878" s="2" t="s">
        <v>3140</v>
      </c>
      <c r="I2878" s="2" t="s">
        <v>3154</v>
      </c>
      <c r="J2878" s="2" t="s">
        <v>3160</v>
      </c>
      <c r="K2878" s="2" t="s">
        <v>3163</v>
      </c>
      <c r="L2878" s="2">
        <v>2013</v>
      </c>
      <c r="M2878" s="2" t="s">
        <v>3024</v>
      </c>
      <c r="N2878" s="2" t="s">
        <v>3081</v>
      </c>
      <c r="O2878" s="19" t="str">
        <f t="shared" si="92"/>
        <v>100</v>
      </c>
      <c r="P2878">
        <f t="shared" si="93"/>
        <v>1066</v>
      </c>
    </row>
    <row r="2879" spans="1:16" ht="14.5" customHeight="1" x14ac:dyDescent="0.35">
      <c r="A2879" s="2" t="s">
        <v>763</v>
      </c>
      <c r="B2879" s="2" t="s">
        <v>763</v>
      </c>
      <c r="C2879" s="2" t="s">
        <v>2354</v>
      </c>
      <c r="D2879" s="2"/>
      <c r="E2879" s="2"/>
      <c r="F2879" s="3">
        <v>62</v>
      </c>
      <c r="G2879" s="3">
        <v>100</v>
      </c>
      <c r="H2879" s="2" t="s">
        <v>3139</v>
      </c>
      <c r="I2879" s="2" t="s">
        <v>3153</v>
      </c>
      <c r="J2879" s="2" t="s">
        <v>3160</v>
      </c>
      <c r="K2879" s="2" t="s">
        <v>3163</v>
      </c>
      <c r="L2879" s="2">
        <v>2013</v>
      </c>
      <c r="M2879" s="2" t="s">
        <v>3078</v>
      </c>
      <c r="N2879" s="2" t="s">
        <v>3126</v>
      </c>
      <c r="O2879" s="19" t="str">
        <f t="shared" si="92"/>
        <v>700</v>
      </c>
      <c r="P2879">
        <f t="shared" si="93"/>
        <v>62</v>
      </c>
    </row>
    <row r="2880" spans="1:16" ht="14.5" customHeight="1" x14ac:dyDescent="0.35">
      <c r="A2880" s="2" t="s">
        <v>2355</v>
      </c>
      <c r="B2880" s="2" t="s">
        <v>2355</v>
      </c>
      <c r="C2880" s="2" t="s">
        <v>2263</v>
      </c>
      <c r="D2880" s="2"/>
      <c r="E2880" s="2"/>
      <c r="F2880" s="3">
        <v>1349.77714771761</v>
      </c>
      <c r="G2880" s="3">
        <v>24.963072378138765</v>
      </c>
      <c r="H2880" s="2" t="s">
        <v>3140</v>
      </c>
      <c r="I2880" s="2" t="s">
        <v>3154</v>
      </c>
      <c r="J2880" s="2" t="s">
        <v>3160</v>
      </c>
      <c r="K2880" s="2" t="s">
        <v>3163</v>
      </c>
      <c r="L2880" s="2">
        <v>2013</v>
      </c>
      <c r="M2880" s="2" t="s">
        <v>3024</v>
      </c>
      <c r="N2880" s="2" t="s">
        <v>3081</v>
      </c>
      <c r="O2880" s="19" t="str">
        <f t="shared" si="92"/>
        <v>100</v>
      </c>
      <c r="P2880">
        <f t="shared" si="93"/>
        <v>336.94584632832397</v>
      </c>
    </row>
    <row r="2881" spans="1:16" ht="14.5" customHeight="1" x14ac:dyDescent="0.35">
      <c r="A2881" s="2" t="s">
        <v>2356</v>
      </c>
      <c r="B2881" s="2" t="s">
        <v>2356</v>
      </c>
      <c r="C2881" s="2" t="s">
        <v>1595</v>
      </c>
      <c r="D2881" s="2"/>
      <c r="E2881" s="2"/>
      <c r="F2881" s="3">
        <v>272</v>
      </c>
      <c r="G2881" s="3">
        <v>25</v>
      </c>
      <c r="H2881" s="2" t="s">
        <v>3140</v>
      </c>
      <c r="I2881" s="2" t="s">
        <v>3154</v>
      </c>
      <c r="J2881" s="2" t="s">
        <v>3160</v>
      </c>
      <c r="K2881" s="2" t="s">
        <v>3163</v>
      </c>
      <c r="L2881" s="2">
        <v>2013</v>
      </c>
      <c r="M2881" s="2" t="s">
        <v>3040</v>
      </c>
      <c r="N2881" s="2" t="s">
        <v>3094</v>
      </c>
      <c r="O2881" s="19" t="str">
        <f t="shared" si="92"/>
        <v>100</v>
      </c>
      <c r="P2881">
        <f t="shared" si="93"/>
        <v>68</v>
      </c>
    </row>
    <row r="2882" spans="1:16" ht="14.5" customHeight="1" x14ac:dyDescent="0.35">
      <c r="A2882" s="2" t="s">
        <v>910</v>
      </c>
      <c r="B2882" s="2" t="s">
        <v>910</v>
      </c>
      <c r="C2882" s="2" t="s">
        <v>2158</v>
      </c>
      <c r="D2882" s="2"/>
      <c r="E2882" s="2"/>
      <c r="F2882" s="3">
        <v>28640</v>
      </c>
      <c r="G2882" s="3">
        <v>25</v>
      </c>
      <c r="H2882" s="2" t="s">
        <v>3140</v>
      </c>
      <c r="I2882" s="2" t="s">
        <v>3154</v>
      </c>
      <c r="J2882" s="2" t="s">
        <v>3160</v>
      </c>
      <c r="K2882" s="2" t="s">
        <v>3163</v>
      </c>
      <c r="L2882" s="2">
        <v>2013</v>
      </c>
      <c r="M2882" s="2" t="s">
        <v>3039</v>
      </c>
      <c r="N2882" s="2" t="s">
        <v>3093</v>
      </c>
      <c r="O2882" s="19" t="str">
        <f t="shared" si="92"/>
        <v>100</v>
      </c>
      <c r="P2882">
        <f t="shared" si="93"/>
        <v>7160</v>
      </c>
    </row>
    <row r="2883" spans="1:16" ht="14.5" customHeight="1" x14ac:dyDescent="0.35">
      <c r="A2883" s="2" t="s">
        <v>1662</v>
      </c>
      <c r="B2883" s="2" t="s">
        <v>1662</v>
      </c>
      <c r="C2883" s="2" t="s">
        <v>2357</v>
      </c>
      <c r="D2883" s="2"/>
      <c r="E2883" s="2"/>
      <c r="F2883" s="3">
        <v>8649</v>
      </c>
      <c r="G2883" s="3">
        <v>25</v>
      </c>
      <c r="H2883" s="2" t="s">
        <v>3140</v>
      </c>
      <c r="I2883" s="2" t="s">
        <v>3154</v>
      </c>
      <c r="J2883" s="2" t="s">
        <v>3160</v>
      </c>
      <c r="K2883" s="2" t="s">
        <v>3163</v>
      </c>
      <c r="L2883" s="2">
        <v>2013</v>
      </c>
      <c r="M2883" s="2" t="s">
        <v>3037</v>
      </c>
      <c r="N2883" s="2" t="s">
        <v>3091</v>
      </c>
      <c r="O2883" s="19" t="str">
        <f t="shared" ref="O2883:O2946" si="94">LEFT(N2883,1) &amp; "00"</f>
        <v>100</v>
      </c>
      <c r="P2883">
        <f t="shared" si="93"/>
        <v>2162.25</v>
      </c>
    </row>
    <row r="2884" spans="1:16" ht="14.5" customHeight="1" x14ac:dyDescent="0.35">
      <c r="A2884" s="2" t="s">
        <v>1662</v>
      </c>
      <c r="B2884" s="2" t="s">
        <v>1662</v>
      </c>
      <c r="C2884" s="2" t="s">
        <v>2358</v>
      </c>
      <c r="D2884" s="2"/>
      <c r="E2884" s="2"/>
      <c r="F2884" s="3">
        <v>7666</v>
      </c>
      <c r="G2884" s="3">
        <v>25</v>
      </c>
      <c r="H2884" s="2" t="s">
        <v>3140</v>
      </c>
      <c r="I2884" s="2" t="s">
        <v>3154</v>
      </c>
      <c r="J2884" s="2" t="s">
        <v>3160</v>
      </c>
      <c r="K2884" s="2" t="s">
        <v>3163</v>
      </c>
      <c r="L2884" s="2">
        <v>2013</v>
      </c>
      <c r="M2884" s="2" t="s">
        <v>3038</v>
      </c>
      <c r="N2884" s="2" t="s">
        <v>3092</v>
      </c>
      <c r="O2884" s="19" t="str">
        <f t="shared" si="94"/>
        <v>100</v>
      </c>
      <c r="P2884">
        <f t="shared" si="93"/>
        <v>1916.5</v>
      </c>
    </row>
    <row r="2885" spans="1:16" ht="14.5" customHeight="1" x14ac:dyDescent="0.35">
      <c r="A2885" s="2" t="s">
        <v>2359</v>
      </c>
      <c r="B2885" s="2" t="s">
        <v>2359</v>
      </c>
      <c r="C2885" s="2" t="s">
        <v>2245</v>
      </c>
      <c r="D2885" s="2"/>
      <c r="E2885" s="2"/>
      <c r="F2885" s="3">
        <v>25485</v>
      </c>
      <c r="G2885" s="3">
        <v>25</v>
      </c>
      <c r="H2885" s="2" t="s">
        <v>3140</v>
      </c>
      <c r="I2885" s="2" t="s">
        <v>3154</v>
      </c>
      <c r="J2885" s="2" t="s">
        <v>3160</v>
      </c>
      <c r="K2885" s="2" t="s">
        <v>3163</v>
      </c>
      <c r="L2885" s="2">
        <v>2013</v>
      </c>
      <c r="M2885" s="2" t="s">
        <v>3038</v>
      </c>
      <c r="N2885" s="2" t="s">
        <v>3092</v>
      </c>
      <c r="O2885" s="19" t="str">
        <f t="shared" si="94"/>
        <v>100</v>
      </c>
      <c r="P2885">
        <f t="shared" si="93"/>
        <v>6371.25</v>
      </c>
    </row>
    <row r="2886" spans="1:16" ht="14.5" customHeight="1" x14ac:dyDescent="0.35">
      <c r="A2886" s="2" t="s">
        <v>2360</v>
      </c>
      <c r="B2886" s="2" t="s">
        <v>2360</v>
      </c>
      <c r="C2886" s="2" t="s">
        <v>2361</v>
      </c>
      <c r="D2886" s="2"/>
      <c r="E2886" s="2"/>
      <c r="F2886" s="3">
        <v>2029.9999999999998</v>
      </c>
      <c r="G2886" s="3">
        <v>100</v>
      </c>
      <c r="H2886" s="2" t="s">
        <v>3140</v>
      </c>
      <c r="I2886" s="2" t="s">
        <v>3154</v>
      </c>
      <c r="J2886" s="2" t="s">
        <v>3160</v>
      </c>
      <c r="K2886" s="2" t="s">
        <v>3163</v>
      </c>
      <c r="L2886" s="2">
        <v>2013</v>
      </c>
      <c r="M2886" s="2" t="s">
        <v>3024</v>
      </c>
      <c r="N2886" s="2" t="s">
        <v>3081</v>
      </c>
      <c r="O2886" s="19" t="str">
        <f t="shared" si="94"/>
        <v>100</v>
      </c>
      <c r="P2886">
        <f t="shared" si="93"/>
        <v>2029.9999999999998</v>
      </c>
    </row>
    <row r="2887" spans="1:16" ht="14.5" customHeight="1" x14ac:dyDescent="0.35">
      <c r="A2887" s="2" t="s">
        <v>2362</v>
      </c>
      <c r="B2887" s="2" t="s">
        <v>2362</v>
      </c>
      <c r="C2887" s="2" t="s">
        <v>1538</v>
      </c>
      <c r="D2887" s="2"/>
      <c r="E2887" s="2"/>
      <c r="F2887" s="3">
        <v>198</v>
      </c>
      <c r="G2887" s="3">
        <v>100</v>
      </c>
      <c r="H2887" s="2" t="s">
        <v>3130</v>
      </c>
      <c r="I2887" s="2" t="s">
        <v>3144</v>
      </c>
      <c r="J2887" s="2" t="s">
        <v>3160</v>
      </c>
      <c r="K2887" s="2" t="s">
        <v>3163</v>
      </c>
      <c r="L2887" s="2">
        <v>2013</v>
      </c>
      <c r="M2887" s="2" t="s">
        <v>3054</v>
      </c>
      <c r="N2887" s="2" t="s">
        <v>3104</v>
      </c>
      <c r="O2887" s="19" t="str">
        <f t="shared" si="94"/>
        <v>300</v>
      </c>
      <c r="P2887">
        <f t="shared" si="93"/>
        <v>198</v>
      </c>
    </row>
    <row r="2888" spans="1:16" ht="14.5" customHeight="1" x14ac:dyDescent="0.35">
      <c r="A2888" s="2" t="s">
        <v>912</v>
      </c>
      <c r="B2888" s="2" t="s">
        <v>912</v>
      </c>
      <c r="C2888" s="2" t="s">
        <v>2160</v>
      </c>
      <c r="D2888" s="2"/>
      <c r="E2888" s="2"/>
      <c r="F2888" s="3">
        <v>665</v>
      </c>
      <c r="G2888" s="3">
        <v>25</v>
      </c>
      <c r="H2888" s="2" t="s">
        <v>3140</v>
      </c>
      <c r="I2888" s="2" t="s">
        <v>3154</v>
      </c>
      <c r="J2888" s="2" t="s">
        <v>3160</v>
      </c>
      <c r="K2888" s="2" t="s">
        <v>3163</v>
      </c>
      <c r="L2888" s="2">
        <v>2013</v>
      </c>
      <c r="M2888" s="2" t="s">
        <v>3028</v>
      </c>
      <c r="N2888" s="2" t="s">
        <v>3028</v>
      </c>
      <c r="O2888" s="19" t="str">
        <f t="shared" si="94"/>
        <v>100</v>
      </c>
      <c r="P2888">
        <f t="shared" si="93"/>
        <v>166.25</v>
      </c>
    </row>
    <row r="2889" spans="1:16" ht="14.5" customHeight="1" x14ac:dyDescent="0.35">
      <c r="A2889" s="2" t="s">
        <v>1312</v>
      </c>
      <c r="B2889" s="2" t="s">
        <v>1312</v>
      </c>
      <c r="C2889" s="2" t="s">
        <v>2164</v>
      </c>
      <c r="D2889" s="2"/>
      <c r="E2889" s="2"/>
      <c r="F2889" s="3">
        <v>637</v>
      </c>
      <c r="G2889" s="3">
        <v>25</v>
      </c>
      <c r="H2889" s="2" t="s">
        <v>3140</v>
      </c>
      <c r="I2889" s="2" t="s">
        <v>3154</v>
      </c>
      <c r="J2889" s="2" t="s">
        <v>3160</v>
      </c>
      <c r="K2889" s="2" t="s">
        <v>3163</v>
      </c>
      <c r="L2889" s="2">
        <v>2013</v>
      </c>
      <c r="M2889" s="2" t="s">
        <v>3024</v>
      </c>
      <c r="N2889" s="2" t="s">
        <v>3081</v>
      </c>
      <c r="O2889" s="19" t="str">
        <f t="shared" si="94"/>
        <v>100</v>
      </c>
      <c r="P2889">
        <f t="shared" si="93"/>
        <v>159.25</v>
      </c>
    </row>
    <row r="2890" spans="1:16" ht="14.5" customHeight="1" x14ac:dyDescent="0.35">
      <c r="A2890" s="2" t="s">
        <v>2363</v>
      </c>
      <c r="B2890" s="2" t="s">
        <v>2363</v>
      </c>
      <c r="C2890" s="2" t="s">
        <v>2166</v>
      </c>
      <c r="D2890" s="2"/>
      <c r="E2890" s="2"/>
      <c r="F2890" s="3">
        <v>144</v>
      </c>
      <c r="G2890" s="3">
        <v>25</v>
      </c>
      <c r="H2890" s="2" t="s">
        <v>3140</v>
      </c>
      <c r="I2890" s="2" t="s">
        <v>3154</v>
      </c>
      <c r="J2890" s="2" t="s">
        <v>3160</v>
      </c>
      <c r="K2890" s="2" t="s">
        <v>3163</v>
      </c>
      <c r="L2890" s="2">
        <v>2013</v>
      </c>
      <c r="M2890" s="2" t="s">
        <v>3024</v>
      </c>
      <c r="N2890" s="2" t="s">
        <v>3081</v>
      </c>
      <c r="O2890" s="19" t="str">
        <f t="shared" si="94"/>
        <v>100</v>
      </c>
      <c r="P2890">
        <f t="shared" si="93"/>
        <v>36</v>
      </c>
    </row>
    <row r="2891" spans="1:16" ht="14.5" customHeight="1" x14ac:dyDescent="0.35">
      <c r="A2891" s="2" t="s">
        <v>2364</v>
      </c>
      <c r="B2891" s="2" t="s">
        <v>2364</v>
      </c>
      <c r="C2891" s="2" t="s">
        <v>2249</v>
      </c>
      <c r="D2891" s="2"/>
      <c r="E2891" s="2"/>
      <c r="F2891" s="3">
        <v>2184</v>
      </c>
      <c r="G2891" s="3">
        <v>25</v>
      </c>
      <c r="H2891" s="2" t="s">
        <v>3140</v>
      </c>
      <c r="I2891" s="2" t="s">
        <v>3154</v>
      </c>
      <c r="J2891" s="2" t="s">
        <v>3160</v>
      </c>
      <c r="K2891" s="2" t="s">
        <v>3163</v>
      </c>
      <c r="L2891" s="2">
        <v>2013</v>
      </c>
      <c r="M2891" s="2" t="s">
        <v>3027</v>
      </c>
      <c r="N2891" s="2" t="s">
        <v>3027</v>
      </c>
      <c r="O2891" s="19" t="str">
        <f t="shared" si="94"/>
        <v>100</v>
      </c>
      <c r="P2891">
        <f t="shared" si="93"/>
        <v>546</v>
      </c>
    </row>
    <row r="2892" spans="1:16" ht="14.5" customHeight="1" x14ac:dyDescent="0.35">
      <c r="A2892" s="2" t="s">
        <v>1665</v>
      </c>
      <c r="B2892" s="2" t="s">
        <v>1665</v>
      </c>
      <c r="C2892" s="2" t="s">
        <v>2251</v>
      </c>
      <c r="D2892" s="2"/>
      <c r="E2892" s="2"/>
      <c r="F2892" s="3">
        <v>176</v>
      </c>
      <c r="G2892" s="3">
        <v>25</v>
      </c>
      <c r="H2892" s="2" t="s">
        <v>3140</v>
      </c>
      <c r="I2892" s="2" t="s">
        <v>3154</v>
      </c>
      <c r="J2892" s="2" t="s">
        <v>3160</v>
      </c>
      <c r="K2892" s="2" t="s">
        <v>3163</v>
      </c>
      <c r="L2892" s="2">
        <v>2013</v>
      </c>
      <c r="M2892" s="2" t="s">
        <v>3033</v>
      </c>
      <c r="N2892" s="2" t="s">
        <v>3088</v>
      </c>
      <c r="O2892" s="19" t="str">
        <f t="shared" si="94"/>
        <v>100</v>
      </c>
      <c r="P2892">
        <f t="shared" si="93"/>
        <v>44</v>
      </c>
    </row>
    <row r="2893" spans="1:16" ht="14.5" customHeight="1" x14ac:dyDescent="0.35">
      <c r="A2893" s="2" t="s">
        <v>2365</v>
      </c>
      <c r="B2893" s="2" t="s">
        <v>2365</v>
      </c>
      <c r="C2893" s="2" t="s">
        <v>2253</v>
      </c>
      <c r="D2893" s="2"/>
      <c r="E2893" s="2"/>
      <c r="F2893" s="3">
        <v>1956</v>
      </c>
      <c r="G2893" s="3">
        <v>25</v>
      </c>
      <c r="H2893" s="2" t="s">
        <v>3140</v>
      </c>
      <c r="I2893" s="2" t="s">
        <v>3154</v>
      </c>
      <c r="J2893" s="2" t="s">
        <v>3160</v>
      </c>
      <c r="K2893" s="2" t="s">
        <v>3163</v>
      </c>
      <c r="L2893" s="2">
        <v>2013</v>
      </c>
      <c r="M2893" s="2" t="s">
        <v>3027</v>
      </c>
      <c r="N2893" s="2" t="s">
        <v>3027</v>
      </c>
      <c r="O2893" s="19" t="str">
        <f t="shared" si="94"/>
        <v>100</v>
      </c>
      <c r="P2893">
        <f t="shared" si="93"/>
        <v>489</v>
      </c>
    </row>
    <row r="2894" spans="1:16" ht="14.5" customHeight="1" x14ac:dyDescent="0.35">
      <c r="A2894" s="2" t="s">
        <v>2366</v>
      </c>
      <c r="B2894" s="2" t="s">
        <v>2366</v>
      </c>
      <c r="C2894" s="2" t="s">
        <v>2255</v>
      </c>
      <c r="D2894" s="2"/>
      <c r="E2894" s="2"/>
      <c r="F2894" s="3">
        <v>537</v>
      </c>
      <c r="G2894" s="3">
        <v>25</v>
      </c>
      <c r="H2894" s="2" t="s">
        <v>3140</v>
      </c>
      <c r="I2894" s="2" t="s">
        <v>3154</v>
      </c>
      <c r="J2894" s="2" t="s">
        <v>3160</v>
      </c>
      <c r="K2894" s="2" t="s">
        <v>3163</v>
      </c>
      <c r="L2894" s="2">
        <v>2013</v>
      </c>
      <c r="M2894" s="2" t="s">
        <v>3034</v>
      </c>
      <c r="N2894" s="2" t="s">
        <v>3034</v>
      </c>
      <c r="O2894" s="19" t="str">
        <f t="shared" si="94"/>
        <v>100</v>
      </c>
      <c r="P2894">
        <f t="shared" si="93"/>
        <v>134.25</v>
      </c>
    </row>
    <row r="2895" spans="1:16" ht="14.5" customHeight="1" x14ac:dyDescent="0.35">
      <c r="A2895" s="2" t="s">
        <v>1677</v>
      </c>
      <c r="B2895" s="2" t="s">
        <v>1677</v>
      </c>
      <c r="C2895" s="2" t="s">
        <v>2257</v>
      </c>
      <c r="D2895" s="2"/>
      <c r="E2895" s="2"/>
      <c r="F2895" s="3">
        <v>1959</v>
      </c>
      <c r="G2895" s="3">
        <v>25</v>
      </c>
      <c r="H2895" s="2" t="s">
        <v>3140</v>
      </c>
      <c r="I2895" s="2" t="s">
        <v>3154</v>
      </c>
      <c r="J2895" s="2" t="s">
        <v>3160</v>
      </c>
      <c r="K2895" s="2" t="s">
        <v>3163</v>
      </c>
      <c r="L2895" s="2">
        <v>2013</v>
      </c>
      <c r="M2895" s="2" t="s">
        <v>3034</v>
      </c>
      <c r="N2895" s="2" t="s">
        <v>3034</v>
      </c>
      <c r="O2895" s="19" t="str">
        <f t="shared" si="94"/>
        <v>100</v>
      </c>
      <c r="P2895">
        <f t="shared" si="93"/>
        <v>489.75</v>
      </c>
    </row>
    <row r="2896" spans="1:16" ht="14.5" customHeight="1" x14ac:dyDescent="0.35">
      <c r="A2896" s="2" t="s">
        <v>2367</v>
      </c>
      <c r="B2896" s="2" t="s">
        <v>2367</v>
      </c>
      <c r="C2896" s="2" t="s">
        <v>2259</v>
      </c>
      <c r="D2896" s="2"/>
      <c r="E2896" s="2"/>
      <c r="F2896" s="3">
        <v>10682</v>
      </c>
      <c r="G2896" s="3">
        <v>25</v>
      </c>
      <c r="H2896" s="2" t="s">
        <v>3140</v>
      </c>
      <c r="I2896" s="2" t="s">
        <v>3154</v>
      </c>
      <c r="J2896" s="2" t="s">
        <v>3160</v>
      </c>
      <c r="K2896" s="2" t="s">
        <v>3163</v>
      </c>
      <c r="L2896" s="2">
        <v>2013</v>
      </c>
      <c r="M2896" s="2" t="s">
        <v>3028</v>
      </c>
      <c r="N2896" s="2" t="s">
        <v>3028</v>
      </c>
      <c r="O2896" s="19" t="str">
        <f t="shared" si="94"/>
        <v>100</v>
      </c>
      <c r="P2896">
        <f t="shared" si="93"/>
        <v>2670.5</v>
      </c>
    </row>
    <row r="2897" spans="1:16" ht="14.5" customHeight="1" x14ac:dyDescent="0.35">
      <c r="A2897" s="2" t="s">
        <v>2368</v>
      </c>
      <c r="B2897" s="2" t="s">
        <v>2368</v>
      </c>
      <c r="C2897" s="2" t="s">
        <v>1590</v>
      </c>
      <c r="D2897" s="2"/>
      <c r="E2897" s="2"/>
      <c r="F2897" s="3">
        <v>479</v>
      </c>
      <c r="G2897" s="3">
        <v>25</v>
      </c>
      <c r="H2897" s="2" t="s">
        <v>3140</v>
      </c>
      <c r="I2897" s="2" t="s">
        <v>3154</v>
      </c>
      <c r="J2897" s="2" t="s">
        <v>3160</v>
      </c>
      <c r="K2897" s="2" t="s">
        <v>3163</v>
      </c>
      <c r="L2897" s="2">
        <v>2013</v>
      </c>
      <c r="M2897" s="2" t="s">
        <v>3034</v>
      </c>
      <c r="N2897" s="2" t="s">
        <v>3034</v>
      </c>
      <c r="O2897" s="19" t="str">
        <f t="shared" si="94"/>
        <v>100</v>
      </c>
      <c r="P2897">
        <f t="shared" si="93"/>
        <v>119.75</v>
      </c>
    </row>
    <row r="2898" spans="1:16" ht="14.5" customHeight="1" x14ac:dyDescent="0.35">
      <c r="A2898" s="2" t="s">
        <v>2369</v>
      </c>
      <c r="B2898" s="2" t="s">
        <v>2369</v>
      </c>
      <c r="C2898" s="2" t="s">
        <v>1568</v>
      </c>
      <c r="D2898" s="2"/>
      <c r="E2898" s="2"/>
      <c r="F2898" s="3">
        <v>230</v>
      </c>
      <c r="G2898" s="3">
        <v>30.434782608695656</v>
      </c>
      <c r="H2898" s="2" t="s">
        <v>3132</v>
      </c>
      <c r="I2898" s="2" t="s">
        <v>3146</v>
      </c>
      <c r="J2898" s="2" t="s">
        <v>3160</v>
      </c>
      <c r="K2898" s="2" t="s">
        <v>3163</v>
      </c>
      <c r="L2898" s="2">
        <v>2013</v>
      </c>
      <c r="M2898" s="2" t="s">
        <v>3054</v>
      </c>
      <c r="N2898" s="2" t="s">
        <v>3104</v>
      </c>
      <c r="O2898" s="19" t="str">
        <f t="shared" si="94"/>
        <v>300</v>
      </c>
      <c r="P2898">
        <f t="shared" si="93"/>
        <v>70.000000000000014</v>
      </c>
    </row>
    <row r="2899" spans="1:16" ht="14.5" customHeight="1" x14ac:dyDescent="0.35">
      <c r="A2899" s="2" t="s">
        <v>813</v>
      </c>
      <c r="B2899" s="2" t="s">
        <v>813</v>
      </c>
      <c r="C2899" s="2" t="s">
        <v>2370</v>
      </c>
      <c r="D2899" s="2"/>
      <c r="E2899" s="2"/>
      <c r="F2899" s="3">
        <v>1151</v>
      </c>
      <c r="G2899" s="3">
        <v>39.96524761077324</v>
      </c>
      <c r="H2899" s="2" t="s">
        <v>3138</v>
      </c>
      <c r="I2899" s="2" t="s">
        <v>3152</v>
      </c>
      <c r="J2899" s="2" t="s">
        <v>3160</v>
      </c>
      <c r="K2899" s="2" t="s">
        <v>3163</v>
      </c>
      <c r="L2899" s="2">
        <v>2013</v>
      </c>
      <c r="M2899" s="2" t="s">
        <v>3043</v>
      </c>
      <c r="N2899" s="2" t="s">
        <v>3097</v>
      </c>
      <c r="O2899" s="19" t="str">
        <f t="shared" si="94"/>
        <v>200</v>
      </c>
      <c r="P2899">
        <f t="shared" si="93"/>
        <v>460</v>
      </c>
    </row>
    <row r="2900" spans="1:16" ht="14.5" customHeight="1" x14ac:dyDescent="0.35">
      <c r="A2900" s="2" t="s">
        <v>2371</v>
      </c>
      <c r="B2900" s="2" t="s">
        <v>2371</v>
      </c>
      <c r="C2900" s="2" t="s">
        <v>2372</v>
      </c>
      <c r="D2900" s="2"/>
      <c r="E2900" s="2"/>
      <c r="F2900" s="3">
        <v>1065</v>
      </c>
      <c r="G2900" s="3">
        <v>100</v>
      </c>
      <c r="H2900" s="2" t="s">
        <v>3138</v>
      </c>
      <c r="I2900" s="2" t="s">
        <v>3152</v>
      </c>
      <c r="J2900" s="2" t="s">
        <v>3160</v>
      </c>
      <c r="K2900" s="2" t="s">
        <v>3163</v>
      </c>
      <c r="L2900" s="2">
        <v>2013</v>
      </c>
      <c r="M2900" s="2" t="s">
        <v>3053</v>
      </c>
      <c r="N2900" s="2" t="s">
        <v>3103</v>
      </c>
      <c r="O2900" s="19" t="str">
        <f t="shared" si="94"/>
        <v>300</v>
      </c>
      <c r="P2900">
        <f t="shared" si="93"/>
        <v>1065</v>
      </c>
    </row>
    <row r="2901" spans="1:16" ht="14.5" customHeight="1" x14ac:dyDescent="0.35">
      <c r="A2901" s="2" t="s">
        <v>2373</v>
      </c>
      <c r="B2901" s="2" t="s">
        <v>2373</v>
      </c>
      <c r="C2901" s="2" t="s">
        <v>2374</v>
      </c>
      <c r="D2901" s="2"/>
      <c r="E2901" s="2"/>
      <c r="F2901" s="3">
        <v>1535</v>
      </c>
      <c r="G2901" s="3">
        <v>100</v>
      </c>
      <c r="H2901" s="2" t="s">
        <v>3138</v>
      </c>
      <c r="I2901" s="2" t="s">
        <v>3152</v>
      </c>
      <c r="J2901" s="2" t="s">
        <v>3160</v>
      </c>
      <c r="K2901" s="2" t="s">
        <v>3163</v>
      </c>
      <c r="L2901" s="2">
        <v>2013</v>
      </c>
      <c r="M2901" s="2" t="s">
        <v>3078</v>
      </c>
      <c r="N2901" s="2" t="s">
        <v>3126</v>
      </c>
      <c r="O2901" s="19" t="str">
        <f t="shared" si="94"/>
        <v>700</v>
      </c>
      <c r="P2901">
        <f t="shared" si="93"/>
        <v>1535</v>
      </c>
    </row>
    <row r="2902" spans="1:16" ht="14.5" customHeight="1" x14ac:dyDescent="0.35">
      <c r="A2902" s="2" t="s">
        <v>2375</v>
      </c>
      <c r="B2902" s="2" t="s">
        <v>2375</v>
      </c>
      <c r="C2902" s="2" t="s">
        <v>2376</v>
      </c>
      <c r="D2902" s="2"/>
      <c r="E2902" s="2"/>
      <c r="F2902" s="3">
        <v>9085</v>
      </c>
      <c r="G2902" s="3">
        <v>100</v>
      </c>
      <c r="H2902" s="2" t="s">
        <v>3139</v>
      </c>
      <c r="I2902" s="2" t="s">
        <v>3153</v>
      </c>
      <c r="J2902" s="2" t="s">
        <v>3160</v>
      </c>
      <c r="K2902" s="2" t="s">
        <v>3163</v>
      </c>
      <c r="L2902" s="2">
        <v>2013</v>
      </c>
      <c r="M2902" s="2" t="s">
        <v>3053</v>
      </c>
      <c r="N2902" s="2" t="s">
        <v>3103</v>
      </c>
      <c r="O2902" s="19" t="str">
        <f t="shared" si="94"/>
        <v>300</v>
      </c>
      <c r="P2902">
        <f t="shared" si="93"/>
        <v>9085</v>
      </c>
    </row>
    <row r="2903" spans="1:16" ht="14.5" customHeight="1" x14ac:dyDescent="0.35">
      <c r="A2903" s="2" t="s">
        <v>2377</v>
      </c>
      <c r="B2903" s="2" t="s">
        <v>2377</v>
      </c>
      <c r="C2903" s="2" t="s">
        <v>2378</v>
      </c>
      <c r="D2903" s="2"/>
      <c r="E2903" s="2"/>
      <c r="F2903" s="3">
        <v>1990</v>
      </c>
      <c r="G2903" s="3">
        <v>100</v>
      </c>
      <c r="H2903" s="2" t="s">
        <v>3139</v>
      </c>
      <c r="I2903" s="2" t="s">
        <v>3153</v>
      </c>
      <c r="J2903" s="2" t="s">
        <v>3160</v>
      </c>
      <c r="K2903" s="2" t="s">
        <v>3163</v>
      </c>
      <c r="L2903" s="2">
        <v>2013</v>
      </c>
      <c r="M2903" s="2" t="s">
        <v>3053</v>
      </c>
      <c r="N2903" s="2" t="s">
        <v>3103</v>
      </c>
      <c r="O2903" s="19" t="str">
        <f t="shared" si="94"/>
        <v>300</v>
      </c>
      <c r="P2903">
        <f t="shared" si="93"/>
        <v>1990</v>
      </c>
    </row>
    <row r="2904" spans="1:16" ht="14.5" customHeight="1" x14ac:dyDescent="0.35">
      <c r="A2904" s="2" t="s">
        <v>2379</v>
      </c>
      <c r="B2904" s="2" t="s">
        <v>2379</v>
      </c>
      <c r="C2904" s="2" t="s">
        <v>1567</v>
      </c>
      <c r="D2904" s="2"/>
      <c r="E2904" s="2"/>
      <c r="F2904" s="3">
        <v>85</v>
      </c>
      <c r="G2904" s="3">
        <v>100</v>
      </c>
      <c r="H2904" s="2" t="s">
        <v>3132</v>
      </c>
      <c r="I2904" s="2" t="s">
        <v>3146</v>
      </c>
      <c r="J2904" s="2" t="s">
        <v>3160</v>
      </c>
      <c r="K2904" s="2" t="s">
        <v>3163</v>
      </c>
      <c r="L2904" s="2">
        <v>2013</v>
      </c>
      <c r="M2904" s="2" t="s">
        <v>3054</v>
      </c>
      <c r="N2904" s="2" t="s">
        <v>3104</v>
      </c>
      <c r="O2904" s="19" t="str">
        <f t="shared" si="94"/>
        <v>300</v>
      </c>
      <c r="P2904">
        <f t="shared" si="93"/>
        <v>85</v>
      </c>
    </row>
    <row r="2905" spans="1:16" ht="14.5" customHeight="1" x14ac:dyDescent="0.35">
      <c r="A2905" s="2" t="s">
        <v>2380</v>
      </c>
      <c r="B2905" s="2" t="s">
        <v>2380</v>
      </c>
      <c r="C2905" s="2" t="s">
        <v>1570</v>
      </c>
      <c r="D2905" s="2"/>
      <c r="E2905" s="2"/>
      <c r="F2905" s="3">
        <v>106.964</v>
      </c>
      <c r="G2905" s="3">
        <v>100</v>
      </c>
      <c r="H2905" s="2" t="s">
        <v>3132</v>
      </c>
      <c r="I2905" s="2" t="s">
        <v>3146</v>
      </c>
      <c r="J2905" s="2" t="s">
        <v>3160</v>
      </c>
      <c r="K2905" s="2" t="s">
        <v>3163</v>
      </c>
      <c r="L2905" s="2">
        <v>2013</v>
      </c>
      <c r="M2905" s="2" t="s">
        <v>3058</v>
      </c>
      <c r="N2905" s="2" t="s">
        <v>3108</v>
      </c>
      <c r="O2905" s="19" t="str">
        <f t="shared" si="94"/>
        <v>300</v>
      </c>
      <c r="P2905">
        <f t="shared" si="93"/>
        <v>106.964</v>
      </c>
    </row>
    <row r="2906" spans="1:16" ht="14.5" customHeight="1" x14ac:dyDescent="0.35">
      <c r="A2906" s="2" t="s">
        <v>708</v>
      </c>
      <c r="B2906" s="2" t="s">
        <v>708</v>
      </c>
      <c r="C2906" s="2" t="s">
        <v>1571</v>
      </c>
      <c r="D2906" s="2"/>
      <c r="E2906" s="2"/>
      <c r="F2906" s="3">
        <v>200</v>
      </c>
      <c r="G2906" s="3">
        <v>100</v>
      </c>
      <c r="H2906" s="2" t="s">
        <v>3132</v>
      </c>
      <c r="I2906" s="2" t="s">
        <v>3146</v>
      </c>
      <c r="J2906" s="2" t="s">
        <v>3160</v>
      </c>
      <c r="K2906" s="2" t="s">
        <v>3163</v>
      </c>
      <c r="L2906" s="2">
        <v>2013</v>
      </c>
      <c r="M2906" s="2" t="s">
        <v>3054</v>
      </c>
      <c r="N2906" s="2" t="s">
        <v>3104</v>
      </c>
      <c r="O2906" s="19" t="str">
        <f t="shared" si="94"/>
        <v>300</v>
      </c>
      <c r="P2906">
        <f t="shared" si="93"/>
        <v>200</v>
      </c>
    </row>
    <row r="2907" spans="1:16" ht="14.5" customHeight="1" x14ac:dyDescent="0.35">
      <c r="A2907" s="2" t="s">
        <v>2381</v>
      </c>
      <c r="B2907" s="2" t="s">
        <v>2381</v>
      </c>
      <c r="C2907" s="2" t="s">
        <v>2235</v>
      </c>
      <c r="D2907" s="2"/>
      <c r="E2907" s="2"/>
      <c r="F2907" s="3">
        <v>350</v>
      </c>
      <c r="G2907" s="3">
        <v>100</v>
      </c>
      <c r="H2907" s="2" t="s">
        <v>3132</v>
      </c>
      <c r="I2907" s="2" t="s">
        <v>3146</v>
      </c>
      <c r="J2907" s="2" t="s">
        <v>3160</v>
      </c>
      <c r="K2907" s="2" t="s">
        <v>3163</v>
      </c>
      <c r="L2907" s="2">
        <v>2013</v>
      </c>
      <c r="M2907" s="2" t="s">
        <v>3054</v>
      </c>
      <c r="N2907" s="2" t="s">
        <v>3104</v>
      </c>
      <c r="O2907" s="19" t="str">
        <f t="shared" si="94"/>
        <v>300</v>
      </c>
      <c r="P2907">
        <f t="shared" si="93"/>
        <v>350</v>
      </c>
    </row>
    <row r="2908" spans="1:16" ht="14.5" customHeight="1" x14ac:dyDescent="0.35">
      <c r="A2908" s="2" t="s">
        <v>2382</v>
      </c>
      <c r="B2908" s="2" t="s">
        <v>2382</v>
      </c>
      <c r="C2908" s="2" t="s">
        <v>1572</v>
      </c>
      <c r="D2908" s="2"/>
      <c r="E2908" s="2"/>
      <c r="F2908" s="3">
        <v>800</v>
      </c>
      <c r="G2908" s="3">
        <v>100</v>
      </c>
      <c r="H2908" s="2" t="s">
        <v>3132</v>
      </c>
      <c r="I2908" s="2" t="s">
        <v>3146</v>
      </c>
      <c r="J2908" s="2" t="s">
        <v>3160</v>
      </c>
      <c r="K2908" s="2" t="s">
        <v>3163</v>
      </c>
      <c r="L2908" s="2">
        <v>2013</v>
      </c>
      <c r="M2908" s="2" t="s">
        <v>3058</v>
      </c>
      <c r="N2908" s="2" t="s">
        <v>3108</v>
      </c>
      <c r="O2908" s="19" t="str">
        <f t="shared" si="94"/>
        <v>300</v>
      </c>
      <c r="P2908">
        <f t="shared" si="93"/>
        <v>800</v>
      </c>
    </row>
    <row r="2909" spans="1:16" ht="14.5" customHeight="1" x14ac:dyDescent="0.35">
      <c r="A2909" s="2" t="s">
        <v>2383</v>
      </c>
      <c r="B2909" s="2" t="s">
        <v>2383</v>
      </c>
      <c r="C2909" s="2" t="s">
        <v>2233</v>
      </c>
      <c r="D2909" s="2"/>
      <c r="E2909" s="2"/>
      <c r="F2909" s="3">
        <v>366</v>
      </c>
      <c r="G2909" s="3">
        <v>100</v>
      </c>
      <c r="H2909" s="2" t="s">
        <v>3132</v>
      </c>
      <c r="I2909" s="2" t="s">
        <v>3146</v>
      </c>
      <c r="J2909" s="2" t="s">
        <v>3160</v>
      </c>
      <c r="K2909" s="2" t="s">
        <v>3163</v>
      </c>
      <c r="L2909" s="2">
        <v>2013</v>
      </c>
      <c r="M2909" s="2" t="s">
        <v>3053</v>
      </c>
      <c r="N2909" s="2" t="s">
        <v>3103</v>
      </c>
      <c r="O2909" s="19" t="str">
        <f t="shared" si="94"/>
        <v>300</v>
      </c>
      <c r="P2909">
        <f t="shared" si="93"/>
        <v>366</v>
      </c>
    </row>
    <row r="2910" spans="1:16" ht="14.5" customHeight="1" x14ac:dyDescent="0.35">
      <c r="A2910" s="2" t="s">
        <v>2383</v>
      </c>
      <c r="B2910" s="2" t="s">
        <v>2383</v>
      </c>
      <c r="C2910" s="2" t="s">
        <v>2271</v>
      </c>
      <c r="D2910" s="2"/>
      <c r="E2910" s="2"/>
      <c r="F2910" s="3">
        <v>244</v>
      </c>
      <c r="G2910" s="3">
        <v>100</v>
      </c>
      <c r="H2910" s="2" t="s">
        <v>3132</v>
      </c>
      <c r="I2910" s="2" t="s">
        <v>3146</v>
      </c>
      <c r="J2910" s="2" t="s">
        <v>3160</v>
      </c>
      <c r="K2910" s="2" t="s">
        <v>3163</v>
      </c>
      <c r="L2910" s="2">
        <v>2013</v>
      </c>
      <c r="M2910" s="2" t="s">
        <v>3053</v>
      </c>
      <c r="N2910" s="2" t="s">
        <v>3103</v>
      </c>
      <c r="O2910" s="19" t="str">
        <f t="shared" si="94"/>
        <v>300</v>
      </c>
      <c r="P2910">
        <f t="shared" si="93"/>
        <v>244</v>
      </c>
    </row>
    <row r="2911" spans="1:16" ht="14.5" customHeight="1" x14ac:dyDescent="0.35">
      <c r="A2911" s="2" t="s">
        <v>2384</v>
      </c>
      <c r="B2911" s="2" t="s">
        <v>2384</v>
      </c>
      <c r="C2911" s="2" t="s">
        <v>2385</v>
      </c>
      <c r="D2911" s="2"/>
      <c r="E2911" s="2"/>
      <c r="F2911" s="3">
        <v>200</v>
      </c>
      <c r="G2911" s="3">
        <v>100</v>
      </c>
      <c r="H2911" s="2" t="s">
        <v>3132</v>
      </c>
      <c r="I2911" s="2" t="s">
        <v>3146</v>
      </c>
      <c r="J2911" s="2" t="s">
        <v>3160</v>
      </c>
      <c r="K2911" s="2" t="s">
        <v>3163</v>
      </c>
      <c r="L2911" s="2">
        <v>2013</v>
      </c>
      <c r="M2911" s="2" t="s">
        <v>3053</v>
      </c>
      <c r="N2911" s="2" t="s">
        <v>3103</v>
      </c>
      <c r="O2911" s="19" t="str">
        <f t="shared" si="94"/>
        <v>300</v>
      </c>
      <c r="P2911">
        <f t="shared" si="93"/>
        <v>200</v>
      </c>
    </row>
    <row r="2912" spans="1:16" ht="14.5" customHeight="1" x14ac:dyDescent="0.35">
      <c r="A2912" s="2" t="s">
        <v>2386</v>
      </c>
      <c r="B2912" s="2" t="s">
        <v>2386</v>
      </c>
      <c r="C2912" s="2" t="s">
        <v>2387</v>
      </c>
      <c r="D2912" s="2"/>
      <c r="E2912" s="2"/>
      <c r="F2912" s="3">
        <v>400</v>
      </c>
      <c r="G2912" s="3">
        <v>100</v>
      </c>
      <c r="H2912" s="2" t="s">
        <v>3132</v>
      </c>
      <c r="I2912" s="2" t="s">
        <v>3146</v>
      </c>
      <c r="J2912" s="2" t="s">
        <v>3160</v>
      </c>
      <c r="K2912" s="2" t="s">
        <v>3163</v>
      </c>
      <c r="L2912" s="2">
        <v>2013</v>
      </c>
      <c r="M2912" s="2" t="s">
        <v>3053</v>
      </c>
      <c r="N2912" s="2" t="s">
        <v>3103</v>
      </c>
      <c r="O2912" s="19" t="str">
        <f t="shared" si="94"/>
        <v>300</v>
      </c>
      <c r="P2912">
        <f t="shared" si="93"/>
        <v>400</v>
      </c>
    </row>
    <row r="2913" spans="1:16" ht="14.5" customHeight="1" x14ac:dyDescent="0.35">
      <c r="A2913" s="2" t="s">
        <v>2388</v>
      </c>
      <c r="B2913" s="2" t="s">
        <v>2388</v>
      </c>
      <c r="C2913" s="2" t="s">
        <v>2389</v>
      </c>
      <c r="D2913" s="2"/>
      <c r="E2913" s="2"/>
      <c r="F2913" s="3">
        <v>500</v>
      </c>
      <c r="G2913" s="3">
        <v>100</v>
      </c>
      <c r="H2913" s="2" t="s">
        <v>3132</v>
      </c>
      <c r="I2913" s="2" t="s">
        <v>3146</v>
      </c>
      <c r="J2913" s="2" t="s">
        <v>3160</v>
      </c>
      <c r="K2913" s="2" t="s">
        <v>3163</v>
      </c>
      <c r="L2913" s="2">
        <v>2013</v>
      </c>
      <c r="M2913" s="2" t="s">
        <v>3053</v>
      </c>
      <c r="N2913" s="2" t="s">
        <v>3103</v>
      </c>
      <c r="O2913" s="19" t="str">
        <f t="shared" si="94"/>
        <v>300</v>
      </c>
      <c r="P2913">
        <f t="shared" si="93"/>
        <v>500</v>
      </c>
    </row>
    <row r="2914" spans="1:16" ht="14.5" customHeight="1" x14ac:dyDescent="0.35">
      <c r="A2914" s="2" t="s">
        <v>771</v>
      </c>
      <c r="B2914" s="2" t="s">
        <v>771</v>
      </c>
      <c r="C2914" s="2" t="s">
        <v>2390</v>
      </c>
      <c r="D2914" s="2"/>
      <c r="E2914" s="2"/>
      <c r="F2914" s="3">
        <v>1039</v>
      </c>
      <c r="G2914" s="3">
        <v>100</v>
      </c>
      <c r="H2914" s="2" t="s">
        <v>3139</v>
      </c>
      <c r="I2914" s="2" t="s">
        <v>3153</v>
      </c>
      <c r="J2914" s="2" t="s">
        <v>3160</v>
      </c>
      <c r="K2914" s="2" t="s">
        <v>3163</v>
      </c>
      <c r="L2914" s="2">
        <v>2013</v>
      </c>
      <c r="M2914" s="2" t="s">
        <v>3078</v>
      </c>
      <c r="N2914" s="2" t="s">
        <v>3126</v>
      </c>
      <c r="O2914" s="19" t="str">
        <f t="shared" si="94"/>
        <v>700</v>
      </c>
      <c r="P2914">
        <f t="shared" si="93"/>
        <v>1039</v>
      </c>
    </row>
    <row r="2915" spans="1:16" ht="14.5" customHeight="1" x14ac:dyDescent="0.35">
      <c r="A2915" s="2" t="s">
        <v>2391</v>
      </c>
      <c r="B2915" s="2" t="s">
        <v>2391</v>
      </c>
      <c r="C2915" s="2" t="s">
        <v>1647</v>
      </c>
      <c r="D2915" s="2"/>
      <c r="E2915" s="2"/>
      <c r="F2915" s="3">
        <v>597</v>
      </c>
      <c r="G2915" s="3">
        <v>100</v>
      </c>
      <c r="H2915" s="2" t="s">
        <v>3134</v>
      </c>
      <c r="I2915" s="2" t="s">
        <v>3148</v>
      </c>
      <c r="J2915" s="2" t="s">
        <v>3160</v>
      </c>
      <c r="K2915" s="2" t="s">
        <v>3163</v>
      </c>
      <c r="L2915" s="2">
        <v>2013</v>
      </c>
      <c r="M2915" s="2" t="s">
        <v>3071</v>
      </c>
      <c r="N2915" s="2" t="s">
        <v>3120</v>
      </c>
      <c r="O2915" s="19" t="str">
        <f t="shared" si="94"/>
        <v>600</v>
      </c>
      <c r="P2915">
        <f t="shared" si="93"/>
        <v>597</v>
      </c>
    </row>
    <row r="2916" spans="1:16" ht="14.5" customHeight="1" x14ac:dyDescent="0.35">
      <c r="A2916" s="2" t="s">
        <v>2392</v>
      </c>
      <c r="B2916" s="2" t="s">
        <v>2392</v>
      </c>
      <c r="C2916" s="2" t="s">
        <v>2393</v>
      </c>
      <c r="D2916" s="2"/>
      <c r="E2916" s="2"/>
      <c r="F2916" s="3">
        <v>150562</v>
      </c>
      <c r="G2916" s="3">
        <v>100</v>
      </c>
      <c r="H2916" s="2" t="s">
        <v>3134</v>
      </c>
      <c r="I2916" s="2" t="s">
        <v>3148</v>
      </c>
      <c r="J2916" s="2" t="s">
        <v>3160</v>
      </c>
      <c r="K2916" s="2" t="s">
        <v>3163</v>
      </c>
      <c r="L2916" s="2">
        <v>2013</v>
      </c>
      <c r="M2916" s="2" t="s">
        <v>3071</v>
      </c>
      <c r="N2916" s="2" t="s">
        <v>3120</v>
      </c>
      <c r="O2916" s="19" t="str">
        <f t="shared" si="94"/>
        <v>600</v>
      </c>
      <c r="P2916">
        <f t="shared" si="93"/>
        <v>150562</v>
      </c>
    </row>
    <row r="2917" spans="1:16" ht="14.5" customHeight="1" x14ac:dyDescent="0.35">
      <c r="A2917" s="2" t="s">
        <v>2394</v>
      </c>
      <c r="B2917" s="2" t="s">
        <v>2394</v>
      </c>
      <c r="C2917" s="2" t="s">
        <v>2395</v>
      </c>
      <c r="D2917" s="2"/>
      <c r="E2917" s="2"/>
      <c r="F2917" s="3">
        <v>26478</v>
      </c>
      <c r="G2917" s="3">
        <v>100</v>
      </c>
      <c r="H2917" s="2" t="s">
        <v>3132</v>
      </c>
      <c r="I2917" s="2" t="s">
        <v>3146</v>
      </c>
      <c r="J2917" s="2" t="s">
        <v>3160</v>
      </c>
      <c r="K2917" s="2" t="s">
        <v>3163</v>
      </c>
      <c r="L2917" s="2">
        <v>2013</v>
      </c>
      <c r="M2917" s="2" t="s">
        <v>3050</v>
      </c>
      <c r="N2917" s="2" t="s">
        <v>3050</v>
      </c>
      <c r="O2917" s="19" t="str">
        <f t="shared" si="94"/>
        <v>200</v>
      </c>
      <c r="P2917">
        <f t="shared" si="93"/>
        <v>26478</v>
      </c>
    </row>
    <row r="2918" spans="1:16" ht="14.5" customHeight="1" x14ac:dyDescent="0.35">
      <c r="A2918" s="2" t="s">
        <v>2396</v>
      </c>
      <c r="B2918" s="2" t="s">
        <v>2396</v>
      </c>
      <c r="C2918" s="2" t="s">
        <v>2397</v>
      </c>
      <c r="D2918" s="2"/>
      <c r="E2918" s="2"/>
      <c r="F2918" s="3">
        <v>7155</v>
      </c>
      <c r="G2918" s="3">
        <v>100</v>
      </c>
      <c r="H2918" s="2" t="s">
        <v>3134</v>
      </c>
      <c r="I2918" s="2" t="s">
        <v>3148</v>
      </c>
      <c r="J2918" s="2" t="s">
        <v>3160</v>
      </c>
      <c r="K2918" s="2" t="s">
        <v>3163</v>
      </c>
      <c r="L2918" s="2">
        <v>2013</v>
      </c>
      <c r="M2918" s="2" t="s">
        <v>3071</v>
      </c>
      <c r="N2918" s="2" t="s">
        <v>3120</v>
      </c>
      <c r="O2918" s="19" t="str">
        <f t="shared" si="94"/>
        <v>600</v>
      </c>
      <c r="P2918">
        <f t="shared" si="93"/>
        <v>7155</v>
      </c>
    </row>
    <row r="2919" spans="1:16" ht="14.5" customHeight="1" x14ac:dyDescent="0.35">
      <c r="A2919" s="2" t="s">
        <v>2398</v>
      </c>
      <c r="B2919" s="2" t="s">
        <v>2398</v>
      </c>
      <c r="C2919" s="2" t="s">
        <v>2399</v>
      </c>
      <c r="D2919" s="2"/>
      <c r="E2919" s="2"/>
      <c r="F2919" s="3">
        <v>1765</v>
      </c>
      <c r="G2919" s="3">
        <v>100</v>
      </c>
      <c r="H2919" s="2" t="s">
        <v>3134</v>
      </c>
      <c r="I2919" s="2" t="s">
        <v>3148</v>
      </c>
      <c r="J2919" s="2" t="s">
        <v>3160</v>
      </c>
      <c r="K2919" s="2" t="s">
        <v>3163</v>
      </c>
      <c r="L2919" s="2">
        <v>2013</v>
      </c>
      <c r="M2919" s="2" t="s">
        <v>3048</v>
      </c>
      <c r="N2919" s="2" t="s">
        <v>3048</v>
      </c>
      <c r="O2919" s="19" t="str">
        <f t="shared" si="94"/>
        <v>200</v>
      </c>
      <c r="P2919">
        <f t="shared" si="93"/>
        <v>1765</v>
      </c>
    </row>
    <row r="2920" spans="1:16" ht="14.5" customHeight="1" x14ac:dyDescent="0.35">
      <c r="A2920" s="2" t="s">
        <v>2349</v>
      </c>
      <c r="B2920" s="2" t="s">
        <v>2349</v>
      </c>
      <c r="C2920" s="2" t="s">
        <v>2174</v>
      </c>
      <c r="D2920" s="2"/>
      <c r="E2920" s="2"/>
      <c r="F2920" s="3">
        <v>230</v>
      </c>
      <c r="G2920" s="3">
        <v>100</v>
      </c>
      <c r="H2920" s="2" t="s">
        <v>3138</v>
      </c>
      <c r="I2920" s="2" t="s">
        <v>3152</v>
      </c>
      <c r="J2920" s="2" t="s">
        <v>3160</v>
      </c>
      <c r="K2920" s="2" t="s">
        <v>3163</v>
      </c>
      <c r="L2920" s="2">
        <v>2013</v>
      </c>
      <c r="M2920" s="2" t="s">
        <v>3053</v>
      </c>
      <c r="N2920" s="2" t="s">
        <v>3103</v>
      </c>
      <c r="O2920" s="19" t="str">
        <f t="shared" si="94"/>
        <v>300</v>
      </c>
      <c r="P2920">
        <f t="shared" si="93"/>
        <v>230</v>
      </c>
    </row>
    <row r="2921" spans="1:16" ht="14.5" customHeight="1" x14ac:dyDescent="0.35">
      <c r="A2921" s="2" t="s">
        <v>2400</v>
      </c>
      <c r="B2921" s="2" t="s">
        <v>2400</v>
      </c>
      <c r="C2921" s="2" t="s">
        <v>2401</v>
      </c>
      <c r="D2921" s="2"/>
      <c r="E2921" s="2"/>
      <c r="F2921" s="3">
        <v>8493</v>
      </c>
      <c r="G2921" s="3">
        <v>100</v>
      </c>
      <c r="H2921" s="2" t="s">
        <v>3134</v>
      </c>
      <c r="I2921" s="2" t="s">
        <v>3148</v>
      </c>
      <c r="J2921" s="2" t="s">
        <v>3160</v>
      </c>
      <c r="K2921" s="2" t="s">
        <v>3163</v>
      </c>
      <c r="L2921" s="2">
        <v>2013</v>
      </c>
      <c r="M2921" s="2" t="s">
        <v>3047</v>
      </c>
      <c r="N2921" s="2" t="s">
        <v>3047</v>
      </c>
      <c r="O2921" s="19" t="str">
        <f t="shared" si="94"/>
        <v>200</v>
      </c>
      <c r="P2921">
        <f t="shared" si="93"/>
        <v>8493</v>
      </c>
    </row>
    <row r="2922" spans="1:16" ht="14.5" customHeight="1" x14ac:dyDescent="0.35">
      <c r="A2922" s="2" t="s">
        <v>2402</v>
      </c>
      <c r="B2922" s="2" t="s">
        <v>2402</v>
      </c>
      <c r="C2922" s="2" t="s">
        <v>2152</v>
      </c>
      <c r="D2922" s="2"/>
      <c r="E2922" s="2"/>
      <c r="F2922" s="3">
        <v>2822.8075000000003</v>
      </c>
      <c r="G2922" s="3">
        <v>100</v>
      </c>
      <c r="H2922" s="2" t="s">
        <v>3137</v>
      </c>
      <c r="I2922" s="2" t="s">
        <v>3151</v>
      </c>
      <c r="J2922" s="2" t="s">
        <v>3160</v>
      </c>
      <c r="K2922" s="2" t="s">
        <v>3163</v>
      </c>
      <c r="L2922" s="2">
        <v>2013</v>
      </c>
      <c r="M2922" s="2" t="s">
        <v>3054</v>
      </c>
      <c r="N2922" s="2" t="s">
        <v>3104</v>
      </c>
      <c r="O2922" s="19" t="str">
        <f t="shared" si="94"/>
        <v>300</v>
      </c>
      <c r="P2922">
        <f t="shared" si="93"/>
        <v>2822.8075000000008</v>
      </c>
    </row>
    <row r="2923" spans="1:16" ht="14.5" customHeight="1" x14ac:dyDescent="0.35">
      <c r="A2923" s="2" t="s">
        <v>2403</v>
      </c>
      <c r="B2923" s="2" t="s">
        <v>2403</v>
      </c>
      <c r="C2923" s="2" t="s">
        <v>2404</v>
      </c>
      <c r="D2923" s="2"/>
      <c r="E2923" s="2"/>
      <c r="F2923" s="3">
        <v>40206</v>
      </c>
      <c r="G2923" s="3">
        <v>100</v>
      </c>
      <c r="H2923" s="2" t="s">
        <v>3134</v>
      </c>
      <c r="I2923" s="2" t="s">
        <v>3148</v>
      </c>
      <c r="J2923" s="2" t="s">
        <v>3160</v>
      </c>
      <c r="K2923" s="2" t="s">
        <v>3163</v>
      </c>
      <c r="L2923" s="2">
        <v>2013</v>
      </c>
      <c r="M2923" s="2" t="s">
        <v>3041</v>
      </c>
      <c r="N2923" s="2" t="s">
        <v>3095</v>
      </c>
      <c r="O2923" s="19" t="str">
        <f t="shared" si="94"/>
        <v>200</v>
      </c>
      <c r="P2923">
        <f t="shared" si="93"/>
        <v>40206</v>
      </c>
    </row>
    <row r="2924" spans="1:16" ht="14.5" customHeight="1" x14ac:dyDescent="0.35">
      <c r="A2924" s="2" t="s">
        <v>2405</v>
      </c>
      <c r="B2924" s="2" t="s">
        <v>2405</v>
      </c>
      <c r="C2924" s="2" t="s">
        <v>1696</v>
      </c>
      <c r="D2924" s="2"/>
      <c r="E2924" s="2"/>
      <c r="F2924" s="3">
        <v>2588</v>
      </c>
      <c r="G2924" s="3">
        <v>55.000000000000007</v>
      </c>
      <c r="H2924" s="2" t="s">
        <v>3138</v>
      </c>
      <c r="I2924" s="2" t="s">
        <v>3152</v>
      </c>
      <c r="J2924" s="2" t="s">
        <v>3160</v>
      </c>
      <c r="K2924" s="2" t="s">
        <v>3163</v>
      </c>
      <c r="L2924" s="2">
        <v>2013</v>
      </c>
      <c r="M2924" s="2" t="s">
        <v>3041</v>
      </c>
      <c r="N2924" s="2" t="s">
        <v>3095</v>
      </c>
      <c r="O2924" s="19" t="str">
        <f t="shared" si="94"/>
        <v>200</v>
      </c>
      <c r="P2924">
        <f t="shared" si="93"/>
        <v>1423.4000000000003</v>
      </c>
    </row>
    <row r="2925" spans="1:16" ht="14.5" customHeight="1" x14ac:dyDescent="0.35">
      <c r="A2925" s="2" t="s">
        <v>2406</v>
      </c>
      <c r="B2925" s="2" t="s">
        <v>2406</v>
      </c>
      <c r="C2925" s="2" t="s">
        <v>2407</v>
      </c>
      <c r="D2925" s="2"/>
      <c r="E2925" s="2"/>
      <c r="F2925" s="3">
        <v>2440</v>
      </c>
      <c r="G2925" s="3">
        <v>100</v>
      </c>
      <c r="H2925" s="2" t="s">
        <v>3134</v>
      </c>
      <c r="I2925" s="2" t="s">
        <v>3148</v>
      </c>
      <c r="J2925" s="2" t="s">
        <v>3160</v>
      </c>
      <c r="K2925" s="2" t="s">
        <v>3163</v>
      </c>
      <c r="L2925" s="2">
        <v>2013</v>
      </c>
      <c r="M2925" s="2" t="s">
        <v>3053</v>
      </c>
      <c r="N2925" s="2" t="s">
        <v>3103</v>
      </c>
      <c r="O2925" s="19" t="str">
        <f t="shared" si="94"/>
        <v>300</v>
      </c>
      <c r="P2925">
        <f t="shared" si="93"/>
        <v>2440</v>
      </c>
    </row>
    <row r="2926" spans="1:16" ht="14.5" customHeight="1" x14ac:dyDescent="0.35">
      <c r="A2926" s="2" t="s">
        <v>2408</v>
      </c>
      <c r="B2926" s="2" t="s">
        <v>2408</v>
      </c>
      <c r="C2926" s="2" t="s">
        <v>2409</v>
      </c>
      <c r="D2926" s="2"/>
      <c r="E2926" s="2"/>
      <c r="F2926" s="3">
        <v>6960</v>
      </c>
      <c r="G2926" s="3">
        <v>100</v>
      </c>
      <c r="H2926" s="2" t="s">
        <v>3141</v>
      </c>
      <c r="I2926" s="2" t="s">
        <v>3155</v>
      </c>
      <c r="J2926" s="2" t="s">
        <v>3160</v>
      </c>
      <c r="K2926" s="2" t="s">
        <v>3163</v>
      </c>
      <c r="L2926" s="2">
        <v>2013</v>
      </c>
      <c r="M2926" s="2" t="s">
        <v>3069</v>
      </c>
      <c r="N2926" s="2" t="s">
        <v>3069</v>
      </c>
      <c r="O2926" s="19" t="str">
        <f t="shared" si="94"/>
        <v>500</v>
      </c>
      <c r="P2926">
        <f t="shared" si="93"/>
        <v>6960</v>
      </c>
    </row>
    <row r="2927" spans="1:16" ht="14.5" customHeight="1" x14ac:dyDescent="0.35">
      <c r="A2927" s="2" t="s">
        <v>2410</v>
      </c>
      <c r="B2927" s="2" t="s">
        <v>2410</v>
      </c>
      <c r="C2927" s="2" t="s">
        <v>2261</v>
      </c>
      <c r="D2927" s="2"/>
      <c r="E2927" s="2"/>
      <c r="F2927" s="3">
        <v>11637</v>
      </c>
      <c r="G2927" s="3">
        <v>100</v>
      </c>
      <c r="H2927" s="2" t="s">
        <v>3134</v>
      </c>
      <c r="I2927" s="2" t="s">
        <v>3148</v>
      </c>
      <c r="J2927" s="2" t="s">
        <v>3160</v>
      </c>
      <c r="K2927" s="2" t="s">
        <v>3163</v>
      </c>
      <c r="L2927" s="2">
        <v>2013</v>
      </c>
      <c r="M2927" s="2" t="s">
        <v>3071</v>
      </c>
      <c r="N2927" s="2" t="s">
        <v>3120</v>
      </c>
      <c r="O2927" s="19" t="str">
        <f t="shared" si="94"/>
        <v>600</v>
      </c>
      <c r="P2927">
        <f t="shared" si="93"/>
        <v>11637</v>
      </c>
    </row>
    <row r="2928" spans="1:16" ht="14.5" customHeight="1" x14ac:dyDescent="0.35">
      <c r="A2928" s="2" t="s">
        <v>2400</v>
      </c>
      <c r="B2928" s="2" t="s">
        <v>2400</v>
      </c>
      <c r="C2928" s="2" t="s">
        <v>1546</v>
      </c>
      <c r="D2928" s="2"/>
      <c r="E2928" s="2"/>
      <c r="F2928" s="3">
        <v>2611</v>
      </c>
      <c r="G2928" s="3">
        <v>100</v>
      </c>
      <c r="H2928" s="2" t="s">
        <v>3130</v>
      </c>
      <c r="I2928" s="2" t="s">
        <v>3144</v>
      </c>
      <c r="J2928" s="2" t="s">
        <v>3160</v>
      </c>
      <c r="K2928" s="2" t="s">
        <v>3163</v>
      </c>
      <c r="L2928" s="2">
        <v>2013</v>
      </c>
      <c r="M2928" s="2" t="s">
        <v>3047</v>
      </c>
      <c r="N2928" s="2" t="s">
        <v>3047</v>
      </c>
      <c r="O2928" s="19" t="str">
        <f t="shared" si="94"/>
        <v>200</v>
      </c>
      <c r="P2928">
        <f t="shared" si="93"/>
        <v>2611</v>
      </c>
    </row>
    <row r="2929" spans="1:16" ht="14.5" customHeight="1" x14ac:dyDescent="0.35">
      <c r="A2929" s="2" t="s">
        <v>2411</v>
      </c>
      <c r="B2929" s="2" t="s">
        <v>2411</v>
      </c>
      <c r="C2929" s="2" t="s">
        <v>1598</v>
      </c>
      <c r="D2929" s="2"/>
      <c r="E2929" s="2"/>
      <c r="F2929" s="3">
        <v>2060</v>
      </c>
      <c r="G2929" s="3">
        <v>39.563106796116507</v>
      </c>
      <c r="H2929" s="2" t="s">
        <v>3139</v>
      </c>
      <c r="I2929" s="2" t="s">
        <v>3153</v>
      </c>
      <c r="J2929" s="2" t="s">
        <v>3160</v>
      </c>
      <c r="K2929" s="2" t="s">
        <v>3163</v>
      </c>
      <c r="L2929" s="2">
        <v>2013</v>
      </c>
      <c r="M2929" s="2" t="s">
        <v>3054</v>
      </c>
      <c r="N2929" s="2" t="s">
        <v>3104</v>
      </c>
      <c r="O2929" s="19" t="str">
        <f t="shared" si="94"/>
        <v>300</v>
      </c>
      <c r="P2929">
        <f t="shared" si="93"/>
        <v>815</v>
      </c>
    </row>
    <row r="2930" spans="1:16" ht="14.5" customHeight="1" x14ac:dyDescent="0.35">
      <c r="A2930" s="2" t="s">
        <v>2412</v>
      </c>
      <c r="B2930" s="2" t="s">
        <v>2412</v>
      </c>
      <c r="C2930" s="2" t="s">
        <v>2413</v>
      </c>
      <c r="D2930" s="2"/>
      <c r="E2930" s="2"/>
      <c r="F2930" s="3">
        <v>908</v>
      </c>
      <c r="G2930" s="3">
        <v>100</v>
      </c>
      <c r="H2930" s="2" t="s">
        <v>3130</v>
      </c>
      <c r="I2930" s="2" t="s">
        <v>3144</v>
      </c>
      <c r="J2930" s="2" t="s">
        <v>3160</v>
      </c>
      <c r="K2930" s="2" t="s">
        <v>3163</v>
      </c>
      <c r="L2930" s="2">
        <v>2013</v>
      </c>
      <c r="M2930" s="2" t="s">
        <v>3053</v>
      </c>
      <c r="N2930" s="2" t="s">
        <v>3103</v>
      </c>
      <c r="O2930" s="19" t="str">
        <f t="shared" si="94"/>
        <v>300</v>
      </c>
      <c r="P2930">
        <f t="shared" si="93"/>
        <v>908</v>
      </c>
    </row>
    <row r="2931" spans="1:16" ht="14.5" customHeight="1" x14ac:dyDescent="0.35">
      <c r="A2931" s="2" t="s">
        <v>2414</v>
      </c>
      <c r="B2931" s="2" t="s">
        <v>2414</v>
      </c>
      <c r="C2931" s="2" t="s">
        <v>2415</v>
      </c>
      <c r="D2931" s="2"/>
      <c r="E2931" s="2"/>
      <c r="F2931" s="3">
        <v>2732</v>
      </c>
      <c r="G2931" s="3">
        <v>100</v>
      </c>
      <c r="H2931" s="2" t="s">
        <v>3129</v>
      </c>
      <c r="I2931" s="2" t="s">
        <v>3143</v>
      </c>
      <c r="J2931" s="2" t="s">
        <v>3160</v>
      </c>
      <c r="K2931" s="2" t="s">
        <v>3163</v>
      </c>
      <c r="L2931" s="2">
        <v>2013</v>
      </c>
      <c r="M2931" s="2" t="s">
        <v>3053</v>
      </c>
      <c r="N2931" s="2" t="s">
        <v>3103</v>
      </c>
      <c r="O2931" s="19" t="str">
        <f t="shared" si="94"/>
        <v>300</v>
      </c>
      <c r="P2931">
        <f t="shared" si="93"/>
        <v>2732</v>
      </c>
    </row>
    <row r="2932" spans="1:16" ht="14.5" customHeight="1" x14ac:dyDescent="0.35">
      <c r="A2932" s="2" t="s">
        <v>2414</v>
      </c>
      <c r="B2932" s="2" t="s">
        <v>2414</v>
      </c>
      <c r="C2932" s="2" t="s">
        <v>2416</v>
      </c>
      <c r="D2932" s="2"/>
      <c r="E2932" s="2"/>
      <c r="F2932" s="3">
        <v>1100</v>
      </c>
      <c r="G2932" s="3">
        <v>100</v>
      </c>
      <c r="H2932" s="2" t="s">
        <v>3129</v>
      </c>
      <c r="I2932" s="2" t="s">
        <v>3143</v>
      </c>
      <c r="J2932" s="2" t="s">
        <v>3160</v>
      </c>
      <c r="K2932" s="2" t="s">
        <v>3163</v>
      </c>
      <c r="L2932" s="2">
        <v>2013</v>
      </c>
      <c r="M2932" s="2" t="s">
        <v>3053</v>
      </c>
      <c r="N2932" s="2" t="s">
        <v>3103</v>
      </c>
      <c r="O2932" s="19" t="str">
        <f t="shared" si="94"/>
        <v>300</v>
      </c>
      <c r="P2932">
        <f t="shared" si="93"/>
        <v>1100</v>
      </c>
    </row>
    <row r="2933" spans="1:16" ht="14.5" customHeight="1" x14ac:dyDescent="0.35">
      <c r="A2933" s="2" t="s">
        <v>2417</v>
      </c>
      <c r="B2933" s="2" t="s">
        <v>2417</v>
      </c>
      <c r="C2933" s="2" t="s">
        <v>1683</v>
      </c>
      <c r="D2933" s="2"/>
      <c r="E2933" s="2"/>
      <c r="F2933" s="3">
        <v>157.74294999999998</v>
      </c>
      <c r="G2933" s="3">
        <v>15.004448693269653</v>
      </c>
      <c r="H2933" s="2" t="s">
        <v>3139</v>
      </c>
      <c r="I2933" s="2" t="s">
        <v>3153</v>
      </c>
      <c r="J2933" s="2" t="s">
        <v>3160</v>
      </c>
      <c r="K2933" s="2" t="s">
        <v>3163</v>
      </c>
      <c r="L2933" s="2">
        <v>2013</v>
      </c>
      <c r="M2933" s="2" t="s">
        <v>3057</v>
      </c>
      <c r="N2933" s="2" t="s">
        <v>3107</v>
      </c>
      <c r="O2933" s="19" t="str">
        <f t="shared" si="94"/>
        <v>300</v>
      </c>
      <c r="P2933">
        <f t="shared" si="93"/>
        <v>23.66846</v>
      </c>
    </row>
    <row r="2934" spans="1:16" ht="14.5" customHeight="1" x14ac:dyDescent="0.35">
      <c r="A2934" s="2" t="s">
        <v>2418</v>
      </c>
      <c r="B2934" s="2" t="s">
        <v>2418</v>
      </c>
      <c r="C2934" s="2" t="s">
        <v>1684</v>
      </c>
      <c r="D2934" s="2"/>
      <c r="E2934" s="2"/>
      <c r="F2934" s="3">
        <v>131</v>
      </c>
      <c r="G2934" s="3">
        <v>100</v>
      </c>
      <c r="H2934" s="2" t="s">
        <v>3139</v>
      </c>
      <c r="I2934" s="2" t="s">
        <v>3153</v>
      </c>
      <c r="J2934" s="2" t="s">
        <v>3160</v>
      </c>
      <c r="K2934" s="2" t="s">
        <v>3163</v>
      </c>
      <c r="L2934" s="2">
        <v>2013</v>
      </c>
      <c r="M2934" s="2" t="s">
        <v>3057</v>
      </c>
      <c r="N2934" s="2" t="s">
        <v>3107</v>
      </c>
      <c r="O2934" s="19" t="str">
        <f t="shared" si="94"/>
        <v>300</v>
      </c>
      <c r="P2934">
        <f t="shared" si="93"/>
        <v>131</v>
      </c>
    </row>
    <row r="2935" spans="1:16" ht="14.5" customHeight="1" x14ac:dyDescent="0.35">
      <c r="A2935" s="2" t="s">
        <v>2419</v>
      </c>
      <c r="B2935" s="2" t="s">
        <v>2419</v>
      </c>
      <c r="C2935" s="2" t="s">
        <v>1695</v>
      </c>
      <c r="D2935" s="2"/>
      <c r="E2935" s="2"/>
      <c r="F2935" s="3">
        <v>3347</v>
      </c>
      <c r="G2935" s="3">
        <v>55.000000000000007</v>
      </c>
      <c r="H2935" s="2" t="s">
        <v>3138</v>
      </c>
      <c r="I2935" s="2" t="s">
        <v>3152</v>
      </c>
      <c r="J2935" s="2" t="s">
        <v>3160</v>
      </c>
      <c r="K2935" s="2" t="s">
        <v>3163</v>
      </c>
      <c r="L2935" s="2">
        <v>2013</v>
      </c>
      <c r="M2935" s="2" t="s">
        <v>3041</v>
      </c>
      <c r="N2935" s="2" t="s">
        <v>3095</v>
      </c>
      <c r="O2935" s="19" t="str">
        <f t="shared" si="94"/>
        <v>200</v>
      </c>
      <c r="P2935">
        <f t="shared" si="93"/>
        <v>1840.8500000000004</v>
      </c>
    </row>
    <row r="2936" spans="1:16" ht="14.5" customHeight="1" x14ac:dyDescent="0.35">
      <c r="A2936" s="2" t="s">
        <v>2420</v>
      </c>
      <c r="B2936" s="2" t="s">
        <v>2420</v>
      </c>
      <c r="C2936" s="2" t="s">
        <v>2421</v>
      </c>
      <c r="D2936" s="2"/>
      <c r="E2936" s="2"/>
      <c r="F2936" s="3">
        <v>44161</v>
      </c>
      <c r="G2936" s="3">
        <v>100</v>
      </c>
      <c r="H2936" s="2" t="s">
        <v>3134</v>
      </c>
      <c r="I2936" s="2" t="s">
        <v>3148</v>
      </c>
      <c r="J2936" s="2" t="s">
        <v>3160</v>
      </c>
      <c r="K2936" s="2" t="s">
        <v>3163</v>
      </c>
      <c r="L2936" s="2">
        <v>2013</v>
      </c>
      <c r="M2936" s="2" t="s">
        <v>3050</v>
      </c>
      <c r="N2936" s="2" t="s">
        <v>3050</v>
      </c>
      <c r="O2936" s="19" t="str">
        <f t="shared" si="94"/>
        <v>200</v>
      </c>
      <c r="P2936">
        <f t="shared" si="93"/>
        <v>44161</v>
      </c>
    </row>
    <row r="2937" spans="1:16" ht="14.5" customHeight="1" x14ac:dyDescent="0.35">
      <c r="A2937" s="2" t="s">
        <v>2422</v>
      </c>
      <c r="B2937" s="2" t="s">
        <v>2422</v>
      </c>
      <c r="C2937" s="2" t="s">
        <v>2423</v>
      </c>
      <c r="D2937" s="2"/>
      <c r="E2937" s="2"/>
      <c r="F2937" s="3">
        <v>30000</v>
      </c>
      <c r="G2937" s="3">
        <v>100</v>
      </c>
      <c r="H2937" s="2" t="s">
        <v>3134</v>
      </c>
      <c r="I2937" s="2" t="s">
        <v>3148</v>
      </c>
      <c r="J2937" s="2" t="s">
        <v>3160</v>
      </c>
      <c r="K2937" s="2" t="s">
        <v>3163</v>
      </c>
      <c r="L2937" s="2">
        <v>2013</v>
      </c>
      <c r="M2937" s="2" t="s">
        <v>3080</v>
      </c>
      <c r="N2937" s="2" t="s">
        <v>3080</v>
      </c>
      <c r="O2937" s="19" t="str">
        <f t="shared" si="94"/>
        <v>600</v>
      </c>
      <c r="P2937">
        <f t="shared" si="93"/>
        <v>30000</v>
      </c>
    </row>
    <row r="2938" spans="1:16" ht="14.5" customHeight="1" x14ac:dyDescent="0.35">
      <c r="A2938" s="2" t="s">
        <v>2424</v>
      </c>
      <c r="B2938" s="2" t="s">
        <v>2424</v>
      </c>
      <c r="C2938" s="2" t="s">
        <v>2425</v>
      </c>
      <c r="D2938" s="2"/>
      <c r="E2938" s="2"/>
      <c r="F2938" s="3">
        <v>20107</v>
      </c>
      <c r="G2938" s="3">
        <v>100</v>
      </c>
      <c r="H2938" s="2" t="s">
        <v>3141</v>
      </c>
      <c r="I2938" s="2" t="s">
        <v>3155</v>
      </c>
      <c r="J2938" s="2" t="s">
        <v>3160</v>
      </c>
      <c r="K2938" s="2" t="s">
        <v>3163</v>
      </c>
      <c r="L2938" s="2">
        <v>2013</v>
      </c>
      <c r="M2938" s="2" t="s">
        <v>3035</v>
      </c>
      <c r="N2938" s="2" t="s">
        <v>3089</v>
      </c>
      <c r="O2938" s="19" t="str">
        <f t="shared" si="94"/>
        <v>100</v>
      </c>
      <c r="P2938">
        <f t="shared" si="93"/>
        <v>20107</v>
      </c>
    </row>
    <row r="2939" spans="1:16" ht="14.5" customHeight="1" x14ac:dyDescent="0.35">
      <c r="A2939" s="2" t="s">
        <v>2426</v>
      </c>
      <c r="B2939" s="2" t="s">
        <v>2426</v>
      </c>
      <c r="C2939" s="2" t="s">
        <v>2427</v>
      </c>
      <c r="D2939" s="2"/>
      <c r="E2939" s="2"/>
      <c r="F2939" s="3">
        <v>6566</v>
      </c>
      <c r="G2939" s="3">
        <v>100</v>
      </c>
      <c r="H2939" s="2" t="s">
        <v>3141</v>
      </c>
      <c r="I2939" s="2" t="s">
        <v>3155</v>
      </c>
      <c r="J2939" s="2" t="s">
        <v>3160</v>
      </c>
      <c r="K2939" s="2" t="s">
        <v>3163</v>
      </c>
      <c r="L2939" s="2">
        <v>2013</v>
      </c>
      <c r="M2939" s="2" t="s">
        <v>3035</v>
      </c>
      <c r="N2939" s="2" t="s">
        <v>3089</v>
      </c>
      <c r="O2939" s="19" t="str">
        <f t="shared" si="94"/>
        <v>100</v>
      </c>
      <c r="P2939">
        <f t="shared" si="93"/>
        <v>6566</v>
      </c>
    </row>
    <row r="2940" spans="1:16" ht="14.5" customHeight="1" x14ac:dyDescent="0.35">
      <c r="A2940" s="2" t="s">
        <v>2428</v>
      </c>
      <c r="B2940" s="2" t="s">
        <v>2428</v>
      </c>
      <c r="C2940" s="2" t="s">
        <v>2429</v>
      </c>
      <c r="D2940" s="2"/>
      <c r="E2940" s="2"/>
      <c r="F2940" s="3">
        <v>120112</v>
      </c>
      <c r="G2940" s="3">
        <v>100</v>
      </c>
      <c r="H2940" s="2" t="s">
        <v>3141</v>
      </c>
      <c r="I2940" s="2" t="s">
        <v>3155</v>
      </c>
      <c r="J2940" s="2" t="s">
        <v>3160</v>
      </c>
      <c r="K2940" s="2" t="s">
        <v>3163</v>
      </c>
      <c r="L2940" s="2">
        <v>2013</v>
      </c>
      <c r="M2940" s="2" t="s">
        <v>3035</v>
      </c>
      <c r="N2940" s="2" t="s">
        <v>3089</v>
      </c>
      <c r="O2940" s="19" t="str">
        <f t="shared" si="94"/>
        <v>100</v>
      </c>
      <c r="P2940">
        <f t="shared" ref="P2940:P3003" si="95">F2940*G2940/100</f>
        <v>120112</v>
      </c>
    </row>
    <row r="2941" spans="1:16" ht="14.5" customHeight="1" x14ac:dyDescent="0.35">
      <c r="A2941" s="2" t="s">
        <v>785</v>
      </c>
      <c r="B2941" s="2" t="s">
        <v>785</v>
      </c>
      <c r="C2941" s="2" t="s">
        <v>2430</v>
      </c>
      <c r="D2941" s="2"/>
      <c r="E2941" s="2"/>
      <c r="F2941" s="3">
        <v>9234</v>
      </c>
      <c r="G2941" s="3">
        <v>100</v>
      </c>
      <c r="H2941" s="2" t="s">
        <v>3141</v>
      </c>
      <c r="I2941" s="2" t="s">
        <v>3155</v>
      </c>
      <c r="J2941" s="2" t="s">
        <v>3160</v>
      </c>
      <c r="K2941" s="2" t="s">
        <v>3163</v>
      </c>
      <c r="L2941" s="2">
        <v>2013</v>
      </c>
      <c r="M2941" s="2" t="s">
        <v>3035</v>
      </c>
      <c r="N2941" s="2" t="s">
        <v>3089</v>
      </c>
      <c r="O2941" s="19" t="str">
        <f t="shared" si="94"/>
        <v>100</v>
      </c>
      <c r="P2941">
        <f t="shared" si="95"/>
        <v>9234</v>
      </c>
    </row>
    <row r="2942" spans="1:16" ht="14.5" customHeight="1" x14ac:dyDescent="0.35">
      <c r="A2942" s="2" t="s">
        <v>2431</v>
      </c>
      <c r="B2942" s="2" t="s">
        <v>2431</v>
      </c>
      <c r="C2942" s="2" t="s">
        <v>2432</v>
      </c>
      <c r="D2942" s="2"/>
      <c r="E2942" s="2"/>
      <c r="F2942" s="3">
        <v>13160</v>
      </c>
      <c r="G2942" s="3">
        <v>100</v>
      </c>
      <c r="H2942" s="2" t="s">
        <v>3141</v>
      </c>
      <c r="I2942" s="2" t="s">
        <v>3155</v>
      </c>
      <c r="J2942" s="2" t="s">
        <v>3160</v>
      </c>
      <c r="K2942" s="2" t="s">
        <v>3163</v>
      </c>
      <c r="L2942" s="2">
        <v>2013</v>
      </c>
      <c r="M2942" s="2" t="s">
        <v>3064</v>
      </c>
      <c r="N2942" s="2" t="s">
        <v>3114</v>
      </c>
      <c r="O2942" s="19" t="str">
        <f t="shared" si="94"/>
        <v>500</v>
      </c>
      <c r="P2942">
        <f t="shared" si="95"/>
        <v>13160</v>
      </c>
    </row>
    <row r="2943" spans="1:16" ht="14.5" customHeight="1" x14ac:dyDescent="0.35">
      <c r="A2943" s="2" t="s">
        <v>2433</v>
      </c>
      <c r="B2943" s="2" t="s">
        <v>2433</v>
      </c>
      <c r="C2943" s="2" t="s">
        <v>2434</v>
      </c>
      <c r="D2943" s="2"/>
      <c r="E2943" s="2"/>
      <c r="F2943" s="3">
        <v>146519</v>
      </c>
      <c r="G2943" s="3">
        <v>100</v>
      </c>
      <c r="H2943" s="2" t="s">
        <v>3141</v>
      </c>
      <c r="I2943" s="2" t="s">
        <v>3155</v>
      </c>
      <c r="J2943" s="2" t="s">
        <v>3160</v>
      </c>
      <c r="K2943" s="2" t="s">
        <v>3163</v>
      </c>
      <c r="L2943" s="2">
        <v>2013</v>
      </c>
      <c r="M2943" s="2" t="s">
        <v>3064</v>
      </c>
      <c r="N2943" s="2" t="s">
        <v>3114</v>
      </c>
      <c r="O2943" s="19" t="str">
        <f t="shared" si="94"/>
        <v>500</v>
      </c>
      <c r="P2943">
        <f t="shared" si="95"/>
        <v>146519</v>
      </c>
    </row>
    <row r="2944" spans="1:16" ht="14.5" customHeight="1" x14ac:dyDescent="0.35">
      <c r="A2944" s="2" t="s">
        <v>2435</v>
      </c>
      <c r="B2944" s="2" t="s">
        <v>2435</v>
      </c>
      <c r="C2944" s="2" t="s">
        <v>2436</v>
      </c>
      <c r="D2944" s="2"/>
      <c r="E2944" s="2"/>
      <c r="F2944" s="3">
        <v>3720</v>
      </c>
      <c r="G2944" s="3">
        <v>100</v>
      </c>
      <c r="H2944" s="2" t="s">
        <v>3141</v>
      </c>
      <c r="I2944" s="2" t="s">
        <v>3155</v>
      </c>
      <c r="J2944" s="2" t="s">
        <v>3160</v>
      </c>
      <c r="K2944" s="2" t="s">
        <v>3163</v>
      </c>
      <c r="L2944" s="2">
        <v>2013</v>
      </c>
      <c r="M2944" s="2" t="s">
        <v>3064</v>
      </c>
      <c r="N2944" s="2" t="s">
        <v>3114</v>
      </c>
      <c r="O2944" s="19" t="str">
        <f t="shared" si="94"/>
        <v>500</v>
      </c>
      <c r="P2944">
        <f t="shared" si="95"/>
        <v>3720</v>
      </c>
    </row>
    <row r="2945" spans="1:16" ht="14.5" customHeight="1" x14ac:dyDescent="0.35">
      <c r="A2945" s="2" t="s">
        <v>2437</v>
      </c>
      <c r="B2945" s="2" t="s">
        <v>2437</v>
      </c>
      <c r="C2945" s="2" t="s">
        <v>2438</v>
      </c>
      <c r="D2945" s="2"/>
      <c r="E2945" s="2"/>
      <c r="F2945" s="3">
        <v>2350</v>
      </c>
      <c r="G2945" s="3">
        <v>100</v>
      </c>
      <c r="H2945" s="2" t="s">
        <v>3141</v>
      </c>
      <c r="I2945" s="2" t="s">
        <v>3155</v>
      </c>
      <c r="J2945" s="2" t="s">
        <v>3160</v>
      </c>
      <c r="K2945" s="2" t="s">
        <v>3163</v>
      </c>
      <c r="L2945" s="2">
        <v>2013</v>
      </c>
      <c r="M2945" s="2" t="s">
        <v>3064</v>
      </c>
      <c r="N2945" s="2" t="s">
        <v>3114</v>
      </c>
      <c r="O2945" s="19" t="str">
        <f t="shared" si="94"/>
        <v>500</v>
      </c>
      <c r="P2945">
        <f t="shared" si="95"/>
        <v>2350</v>
      </c>
    </row>
    <row r="2946" spans="1:16" ht="14.5" customHeight="1" x14ac:dyDescent="0.35">
      <c r="A2946" s="2" t="s">
        <v>2439</v>
      </c>
      <c r="B2946" s="2" t="s">
        <v>2439</v>
      </c>
      <c r="C2946" s="2" t="s">
        <v>2440</v>
      </c>
      <c r="D2946" s="2"/>
      <c r="E2946" s="2"/>
      <c r="F2946" s="3">
        <v>21164</v>
      </c>
      <c r="G2946" s="3">
        <v>100</v>
      </c>
      <c r="H2946" s="2" t="s">
        <v>3134</v>
      </c>
      <c r="I2946" s="2" t="s">
        <v>3148</v>
      </c>
      <c r="J2946" s="2" t="s">
        <v>3160</v>
      </c>
      <c r="K2946" s="2" t="s">
        <v>3163</v>
      </c>
      <c r="L2946" s="2">
        <v>2013</v>
      </c>
      <c r="M2946" s="2" t="s">
        <v>3073</v>
      </c>
      <c r="N2946" s="2" t="s">
        <v>3122</v>
      </c>
      <c r="O2946" s="19" t="str">
        <f t="shared" si="94"/>
        <v>600</v>
      </c>
      <c r="P2946">
        <f t="shared" si="95"/>
        <v>21164</v>
      </c>
    </row>
    <row r="2947" spans="1:16" ht="14.5" customHeight="1" x14ac:dyDescent="0.35">
      <c r="A2947" s="2" t="s">
        <v>2441</v>
      </c>
      <c r="B2947" s="2" t="s">
        <v>2441</v>
      </c>
      <c r="C2947" s="2" t="s">
        <v>1516</v>
      </c>
      <c r="D2947" s="2"/>
      <c r="E2947" s="2"/>
      <c r="F2947" s="3">
        <v>1029</v>
      </c>
      <c r="G2947" s="3">
        <v>100</v>
      </c>
      <c r="H2947" s="2" t="s">
        <v>3139</v>
      </c>
      <c r="I2947" s="2" t="s">
        <v>3153</v>
      </c>
      <c r="J2947" s="2" t="s">
        <v>3160</v>
      </c>
      <c r="K2947" s="2" t="s">
        <v>3163</v>
      </c>
      <c r="L2947" s="2">
        <v>2013</v>
      </c>
      <c r="M2947" s="2" t="s">
        <v>3053</v>
      </c>
      <c r="N2947" s="2" t="s">
        <v>3103</v>
      </c>
      <c r="O2947" s="19" t="str">
        <f t="shared" ref="O2947:O3010" si="96">LEFT(N2947,1) &amp; "00"</f>
        <v>300</v>
      </c>
      <c r="P2947">
        <f t="shared" si="95"/>
        <v>1029</v>
      </c>
    </row>
    <row r="2948" spans="1:16" ht="14.5" customHeight="1" x14ac:dyDescent="0.35">
      <c r="A2948" s="2" t="s">
        <v>2442</v>
      </c>
      <c r="B2948" s="2" t="s">
        <v>2442</v>
      </c>
      <c r="C2948" s="2" t="s">
        <v>2443</v>
      </c>
      <c r="D2948" s="2"/>
      <c r="E2948" s="2"/>
      <c r="F2948" s="3">
        <v>48632</v>
      </c>
      <c r="G2948" s="3">
        <v>100</v>
      </c>
      <c r="H2948" s="2" t="s">
        <v>3134</v>
      </c>
      <c r="I2948" s="2" t="s">
        <v>3148</v>
      </c>
      <c r="J2948" s="2" t="s">
        <v>3160</v>
      </c>
      <c r="K2948" s="2" t="s">
        <v>3163</v>
      </c>
      <c r="L2948" s="2">
        <v>2013</v>
      </c>
      <c r="M2948" s="2" t="s">
        <v>3048</v>
      </c>
      <c r="N2948" s="2" t="s">
        <v>3048</v>
      </c>
      <c r="O2948" s="19" t="str">
        <f t="shared" si="96"/>
        <v>200</v>
      </c>
      <c r="P2948">
        <f t="shared" si="95"/>
        <v>48632</v>
      </c>
    </row>
    <row r="2949" spans="1:16" ht="14.5" customHeight="1" x14ac:dyDescent="0.35">
      <c r="A2949" s="2" t="s">
        <v>2444</v>
      </c>
      <c r="B2949" s="2" t="s">
        <v>2444</v>
      </c>
      <c r="C2949" s="2" t="s">
        <v>2445</v>
      </c>
      <c r="D2949" s="2"/>
      <c r="E2949" s="2"/>
      <c r="F2949" s="3">
        <v>540</v>
      </c>
      <c r="G2949" s="3">
        <v>100</v>
      </c>
      <c r="H2949" s="2" t="s">
        <v>3134</v>
      </c>
      <c r="I2949" s="2" t="s">
        <v>3148</v>
      </c>
      <c r="J2949" s="2" t="s">
        <v>3160</v>
      </c>
      <c r="K2949" s="2" t="s">
        <v>3163</v>
      </c>
      <c r="L2949" s="2">
        <v>2013</v>
      </c>
      <c r="M2949" s="2" t="s">
        <v>3078</v>
      </c>
      <c r="N2949" s="2" t="s">
        <v>3126</v>
      </c>
      <c r="O2949" s="19" t="str">
        <f t="shared" si="96"/>
        <v>700</v>
      </c>
      <c r="P2949">
        <f t="shared" si="95"/>
        <v>540</v>
      </c>
    </row>
    <row r="2950" spans="1:16" ht="14.5" customHeight="1" x14ac:dyDescent="0.35">
      <c r="A2950" s="2" t="s">
        <v>2446</v>
      </c>
      <c r="B2950" s="2" t="s">
        <v>2446</v>
      </c>
      <c r="C2950" s="2" t="s">
        <v>2447</v>
      </c>
      <c r="D2950" s="2"/>
      <c r="E2950" s="2"/>
      <c r="F2950" s="3">
        <v>503</v>
      </c>
      <c r="G2950" s="3">
        <v>100</v>
      </c>
      <c r="H2950" s="2" t="s">
        <v>3141</v>
      </c>
      <c r="I2950" s="2" t="s">
        <v>3155</v>
      </c>
      <c r="J2950" s="2" t="s">
        <v>3160</v>
      </c>
      <c r="K2950" s="2" t="s">
        <v>3163</v>
      </c>
      <c r="L2950" s="2">
        <v>2013</v>
      </c>
      <c r="M2950" s="2" t="s">
        <v>3069</v>
      </c>
      <c r="N2950" s="2" t="s">
        <v>3069</v>
      </c>
      <c r="O2950" s="19" t="str">
        <f t="shared" si="96"/>
        <v>500</v>
      </c>
      <c r="P2950">
        <f t="shared" si="95"/>
        <v>503</v>
      </c>
    </row>
    <row r="2951" spans="1:16" ht="14.5" customHeight="1" x14ac:dyDescent="0.35">
      <c r="A2951" s="2" t="s">
        <v>2448</v>
      </c>
      <c r="B2951" s="2" t="s">
        <v>2448</v>
      </c>
      <c r="C2951" s="2" t="s">
        <v>2449</v>
      </c>
      <c r="D2951" s="2"/>
      <c r="E2951" s="2"/>
      <c r="F2951" s="3">
        <v>19252</v>
      </c>
      <c r="G2951" s="3">
        <v>100</v>
      </c>
      <c r="H2951" s="2" t="s">
        <v>3134</v>
      </c>
      <c r="I2951" s="2" t="s">
        <v>3148</v>
      </c>
      <c r="J2951" s="2" t="s">
        <v>3160</v>
      </c>
      <c r="K2951" s="2" t="s">
        <v>3163</v>
      </c>
      <c r="L2951" s="2">
        <v>2013</v>
      </c>
      <c r="M2951" s="2" t="s">
        <v>3035</v>
      </c>
      <c r="N2951" s="2" t="s">
        <v>3089</v>
      </c>
      <c r="O2951" s="19" t="str">
        <f t="shared" si="96"/>
        <v>100</v>
      </c>
      <c r="P2951">
        <f t="shared" si="95"/>
        <v>19252</v>
      </c>
    </row>
    <row r="2952" spans="1:16" ht="14.5" customHeight="1" x14ac:dyDescent="0.35">
      <c r="A2952" s="2" t="s">
        <v>2450</v>
      </c>
      <c r="B2952" s="2" t="s">
        <v>2450</v>
      </c>
      <c r="C2952" s="2" t="s">
        <v>2451</v>
      </c>
      <c r="D2952" s="2"/>
      <c r="E2952" s="2"/>
      <c r="F2952" s="3">
        <v>8566</v>
      </c>
      <c r="G2952" s="3">
        <v>100</v>
      </c>
      <c r="H2952" s="2" t="s">
        <v>3134</v>
      </c>
      <c r="I2952" s="2" t="s">
        <v>3148</v>
      </c>
      <c r="J2952" s="2" t="s">
        <v>3160</v>
      </c>
      <c r="K2952" s="2" t="s">
        <v>3163</v>
      </c>
      <c r="L2952" s="2">
        <v>2013</v>
      </c>
      <c r="M2952" s="2" t="s">
        <v>3071</v>
      </c>
      <c r="N2952" s="2" t="s">
        <v>3120</v>
      </c>
      <c r="O2952" s="19" t="str">
        <f t="shared" si="96"/>
        <v>600</v>
      </c>
      <c r="P2952">
        <f t="shared" si="95"/>
        <v>8566</v>
      </c>
    </row>
    <row r="2953" spans="1:16" ht="14.5" customHeight="1" x14ac:dyDescent="0.35">
      <c r="A2953" s="2" t="s">
        <v>2452</v>
      </c>
      <c r="B2953" s="2" t="s">
        <v>2452</v>
      </c>
      <c r="C2953" s="2" t="s">
        <v>2453</v>
      </c>
      <c r="D2953" s="2"/>
      <c r="E2953" s="2"/>
      <c r="F2953" s="3">
        <v>39703</v>
      </c>
      <c r="G2953" s="3">
        <v>100</v>
      </c>
      <c r="H2953" s="2" t="s">
        <v>3134</v>
      </c>
      <c r="I2953" s="2" t="s">
        <v>3148</v>
      </c>
      <c r="J2953" s="2" t="s">
        <v>3160</v>
      </c>
      <c r="K2953" s="2" t="s">
        <v>3163</v>
      </c>
      <c r="L2953" s="2">
        <v>2013</v>
      </c>
      <c r="M2953" s="2" t="s">
        <v>3059</v>
      </c>
      <c r="N2953" s="2" t="s">
        <v>3109</v>
      </c>
      <c r="O2953" s="19" t="str">
        <f t="shared" si="96"/>
        <v>400</v>
      </c>
      <c r="P2953">
        <f t="shared" si="95"/>
        <v>39703</v>
      </c>
    </row>
    <row r="2954" spans="1:16" ht="14.5" customHeight="1" x14ac:dyDescent="0.35">
      <c r="A2954" s="2" t="s">
        <v>2454</v>
      </c>
      <c r="B2954" s="2" t="s">
        <v>2454</v>
      </c>
      <c r="C2954" s="2" t="s">
        <v>2455</v>
      </c>
      <c r="D2954" s="2"/>
      <c r="E2954" s="2"/>
      <c r="F2954" s="3">
        <v>6789</v>
      </c>
      <c r="G2954" s="3">
        <v>100</v>
      </c>
      <c r="H2954" s="2" t="s">
        <v>3136</v>
      </c>
      <c r="I2954" s="2" t="s">
        <v>3150</v>
      </c>
      <c r="J2954" s="2" t="s">
        <v>3160</v>
      </c>
      <c r="K2954" s="2" t="s">
        <v>3163</v>
      </c>
      <c r="L2954" s="2">
        <v>2013</v>
      </c>
      <c r="M2954" s="2" t="s">
        <v>3071</v>
      </c>
      <c r="N2954" s="2" t="s">
        <v>3120</v>
      </c>
      <c r="O2954" s="19" t="str">
        <f t="shared" si="96"/>
        <v>600</v>
      </c>
      <c r="P2954">
        <f t="shared" si="95"/>
        <v>6789</v>
      </c>
    </row>
    <row r="2955" spans="1:16" ht="14.5" customHeight="1" x14ac:dyDescent="0.35">
      <c r="A2955" s="2" t="s">
        <v>2456</v>
      </c>
      <c r="B2955" s="2" t="s">
        <v>2456</v>
      </c>
      <c r="C2955" s="2" t="s">
        <v>2457</v>
      </c>
      <c r="D2955" s="2"/>
      <c r="E2955" s="2"/>
      <c r="F2955" s="3">
        <v>15000</v>
      </c>
      <c r="G2955" s="3">
        <v>100</v>
      </c>
      <c r="H2955" s="2" t="s">
        <v>3141</v>
      </c>
      <c r="I2955" s="2" t="s">
        <v>3155</v>
      </c>
      <c r="J2955" s="2" t="s">
        <v>3160</v>
      </c>
      <c r="K2955" s="2" t="s">
        <v>3163</v>
      </c>
      <c r="L2955" s="2">
        <v>2013</v>
      </c>
      <c r="M2955" s="2" t="s">
        <v>3069</v>
      </c>
      <c r="N2955" s="2" t="s">
        <v>3069</v>
      </c>
      <c r="O2955" s="19" t="str">
        <f t="shared" si="96"/>
        <v>500</v>
      </c>
      <c r="P2955">
        <f t="shared" si="95"/>
        <v>15000</v>
      </c>
    </row>
    <row r="2956" spans="1:16" ht="14.5" customHeight="1" x14ac:dyDescent="0.35">
      <c r="A2956" s="2" t="s">
        <v>2458</v>
      </c>
      <c r="B2956" s="2" t="s">
        <v>2458</v>
      </c>
      <c r="C2956" s="2" t="s">
        <v>2459</v>
      </c>
      <c r="D2956" s="2"/>
      <c r="E2956" s="2"/>
      <c r="F2956" s="3">
        <v>36902</v>
      </c>
      <c r="G2956" s="3">
        <v>100</v>
      </c>
      <c r="H2956" s="2" t="s">
        <v>3134</v>
      </c>
      <c r="I2956" s="2" t="s">
        <v>3148</v>
      </c>
      <c r="J2956" s="2" t="s">
        <v>3160</v>
      </c>
      <c r="K2956" s="2" t="s">
        <v>3163</v>
      </c>
      <c r="L2956" s="2">
        <v>2013</v>
      </c>
      <c r="M2956" s="2" t="s">
        <v>3059</v>
      </c>
      <c r="N2956" s="2" t="s">
        <v>3109</v>
      </c>
      <c r="O2956" s="19" t="str">
        <f t="shared" si="96"/>
        <v>400</v>
      </c>
      <c r="P2956">
        <f t="shared" si="95"/>
        <v>36902</v>
      </c>
    </row>
    <row r="2957" spans="1:16" ht="14.5" customHeight="1" x14ac:dyDescent="0.35">
      <c r="A2957" s="2" t="s">
        <v>2460</v>
      </c>
      <c r="B2957" s="2" t="s">
        <v>2460</v>
      </c>
      <c r="C2957" s="2" t="s">
        <v>2461</v>
      </c>
      <c r="D2957" s="2"/>
      <c r="E2957" s="2"/>
      <c r="F2957" s="3">
        <v>11463</v>
      </c>
      <c r="G2957" s="3">
        <v>100</v>
      </c>
      <c r="H2957" s="2" t="s">
        <v>3141</v>
      </c>
      <c r="I2957" s="2" t="s">
        <v>3155</v>
      </c>
      <c r="J2957" s="2" t="s">
        <v>3160</v>
      </c>
      <c r="K2957" s="2" t="s">
        <v>3163</v>
      </c>
      <c r="L2957" s="2">
        <v>2013</v>
      </c>
      <c r="M2957" s="2" t="s">
        <v>3064</v>
      </c>
      <c r="N2957" s="2" t="s">
        <v>3114</v>
      </c>
      <c r="O2957" s="19" t="str">
        <f t="shared" si="96"/>
        <v>500</v>
      </c>
      <c r="P2957">
        <f t="shared" si="95"/>
        <v>11463</v>
      </c>
    </row>
    <row r="2958" spans="1:16" ht="14.5" customHeight="1" x14ac:dyDescent="0.35">
      <c r="A2958" s="2" t="s">
        <v>2462</v>
      </c>
      <c r="B2958" s="2" t="s">
        <v>2462</v>
      </c>
      <c r="C2958" s="2" t="s">
        <v>2077</v>
      </c>
      <c r="D2958" s="2"/>
      <c r="E2958" s="2"/>
      <c r="F2958" s="3">
        <v>200</v>
      </c>
      <c r="G2958" s="3">
        <v>100</v>
      </c>
      <c r="H2958" s="2" t="s">
        <v>3139</v>
      </c>
      <c r="I2958" s="2" t="s">
        <v>3153</v>
      </c>
      <c r="J2958" s="2" t="s">
        <v>3160</v>
      </c>
      <c r="K2958" s="2" t="s">
        <v>3163</v>
      </c>
      <c r="L2958" s="2">
        <v>2013</v>
      </c>
      <c r="M2958" s="2" t="s">
        <v>3053</v>
      </c>
      <c r="N2958" s="2" t="s">
        <v>3103</v>
      </c>
      <c r="O2958" s="19" t="str">
        <f t="shared" si="96"/>
        <v>300</v>
      </c>
      <c r="P2958">
        <f t="shared" si="95"/>
        <v>200</v>
      </c>
    </row>
    <row r="2959" spans="1:16" ht="14.5" customHeight="1" x14ac:dyDescent="0.35">
      <c r="A2959" s="2" t="s">
        <v>2463</v>
      </c>
      <c r="B2959" s="2" t="s">
        <v>2463</v>
      </c>
      <c r="C2959" s="2" t="s">
        <v>1565</v>
      </c>
      <c r="D2959" s="2"/>
      <c r="E2959" s="2"/>
      <c r="F2959" s="3">
        <v>2400</v>
      </c>
      <c r="G2959" s="3">
        <v>12.5</v>
      </c>
      <c r="H2959" s="2" t="s">
        <v>3132</v>
      </c>
      <c r="I2959" s="2" t="s">
        <v>3146</v>
      </c>
      <c r="J2959" s="2" t="s">
        <v>3160</v>
      </c>
      <c r="K2959" s="2" t="s">
        <v>3163</v>
      </c>
      <c r="L2959" s="2">
        <v>2013</v>
      </c>
      <c r="M2959" s="2" t="s">
        <v>3041</v>
      </c>
      <c r="N2959" s="2" t="s">
        <v>3095</v>
      </c>
      <c r="O2959" s="19" t="str">
        <f t="shared" si="96"/>
        <v>200</v>
      </c>
      <c r="P2959">
        <f t="shared" si="95"/>
        <v>300</v>
      </c>
    </row>
    <row r="2960" spans="1:16" ht="14.5" customHeight="1" x14ac:dyDescent="0.35">
      <c r="A2960" s="2" t="s">
        <v>2464</v>
      </c>
      <c r="B2960" s="2" t="s">
        <v>2464</v>
      </c>
      <c r="C2960" s="2" t="s">
        <v>2465</v>
      </c>
      <c r="D2960" s="2"/>
      <c r="E2960" s="2"/>
      <c r="F2960" s="3">
        <v>389</v>
      </c>
      <c r="G2960" s="3">
        <v>100</v>
      </c>
      <c r="H2960" s="2" t="s">
        <v>3132</v>
      </c>
      <c r="I2960" s="2" t="s">
        <v>3146</v>
      </c>
      <c r="J2960" s="2" t="s">
        <v>3160</v>
      </c>
      <c r="K2960" s="2" t="s">
        <v>3163</v>
      </c>
      <c r="L2960" s="2">
        <v>2013</v>
      </c>
      <c r="M2960" s="2" t="s">
        <v>3054</v>
      </c>
      <c r="N2960" s="2" t="s">
        <v>3104</v>
      </c>
      <c r="O2960" s="19" t="str">
        <f t="shared" si="96"/>
        <v>300</v>
      </c>
      <c r="P2960">
        <f t="shared" si="95"/>
        <v>389</v>
      </c>
    </row>
    <row r="2961" spans="1:16" ht="14.5" customHeight="1" x14ac:dyDescent="0.35">
      <c r="A2961" s="2" t="s">
        <v>2466</v>
      </c>
      <c r="B2961" s="2" t="s">
        <v>2466</v>
      </c>
      <c r="C2961" s="2" t="s">
        <v>2467</v>
      </c>
      <c r="D2961" s="2"/>
      <c r="E2961" s="2"/>
      <c r="F2961" s="3">
        <v>10</v>
      </c>
      <c r="G2961" s="3">
        <v>100</v>
      </c>
      <c r="H2961" s="2" t="s">
        <v>3132</v>
      </c>
      <c r="I2961" s="2" t="s">
        <v>3146</v>
      </c>
      <c r="J2961" s="2" t="s">
        <v>3160</v>
      </c>
      <c r="K2961" s="2" t="s">
        <v>3163</v>
      </c>
      <c r="L2961" s="2">
        <v>2013</v>
      </c>
      <c r="M2961" s="2" t="s">
        <v>3059</v>
      </c>
      <c r="N2961" s="2" t="s">
        <v>3109</v>
      </c>
      <c r="O2961" s="19" t="str">
        <f t="shared" si="96"/>
        <v>400</v>
      </c>
      <c r="P2961">
        <f t="shared" si="95"/>
        <v>10</v>
      </c>
    </row>
    <row r="2962" spans="1:16" ht="14.5" customHeight="1" x14ac:dyDescent="0.35">
      <c r="A2962" s="2" t="s">
        <v>2468</v>
      </c>
      <c r="B2962" s="2" t="s">
        <v>2468</v>
      </c>
      <c r="C2962" s="2" t="s">
        <v>2273</v>
      </c>
      <c r="D2962" s="2"/>
      <c r="E2962" s="2"/>
      <c r="F2962" s="3">
        <v>15530</v>
      </c>
      <c r="G2962" s="3">
        <v>25.129999999999995</v>
      </c>
      <c r="H2962" s="2" t="s">
        <v>3139</v>
      </c>
      <c r="I2962" s="2" t="s">
        <v>3153</v>
      </c>
      <c r="J2962" s="2" t="s">
        <v>3160</v>
      </c>
      <c r="K2962" s="2" t="s">
        <v>3163</v>
      </c>
      <c r="L2962" s="2">
        <v>2013</v>
      </c>
      <c r="M2962" s="2" t="s">
        <v>3041</v>
      </c>
      <c r="N2962" s="2" t="s">
        <v>3095</v>
      </c>
      <c r="O2962" s="19" t="str">
        <f t="shared" si="96"/>
        <v>200</v>
      </c>
      <c r="P2962">
        <f t="shared" si="95"/>
        <v>3902.6889999999989</v>
      </c>
    </row>
    <row r="2963" spans="1:16" ht="14.5" customHeight="1" x14ac:dyDescent="0.35">
      <c r="A2963" s="2" t="s">
        <v>2468</v>
      </c>
      <c r="B2963" s="2" t="s">
        <v>2468</v>
      </c>
      <c r="C2963" s="2" t="s">
        <v>2469</v>
      </c>
      <c r="D2963" s="2"/>
      <c r="E2963" s="2"/>
      <c r="F2963" s="3">
        <v>197</v>
      </c>
      <c r="G2963" s="3">
        <v>100</v>
      </c>
      <c r="H2963" s="2" t="s">
        <v>3132</v>
      </c>
      <c r="I2963" s="2" t="s">
        <v>3146</v>
      </c>
      <c r="J2963" s="2" t="s">
        <v>3160</v>
      </c>
      <c r="K2963" s="2" t="s">
        <v>3163</v>
      </c>
      <c r="L2963" s="2">
        <v>2013</v>
      </c>
      <c r="M2963" s="2" t="s">
        <v>3041</v>
      </c>
      <c r="N2963" s="2" t="s">
        <v>3095</v>
      </c>
      <c r="O2963" s="19" t="str">
        <f t="shared" si="96"/>
        <v>200</v>
      </c>
      <c r="P2963">
        <f t="shared" si="95"/>
        <v>197</v>
      </c>
    </row>
    <row r="2964" spans="1:16" ht="14.5" customHeight="1" x14ac:dyDescent="0.35">
      <c r="A2964" s="2" t="s">
        <v>2470</v>
      </c>
      <c r="B2964" s="2" t="s">
        <v>2470</v>
      </c>
      <c r="C2964" s="2" t="s">
        <v>2471</v>
      </c>
      <c r="D2964" s="2"/>
      <c r="E2964" s="2"/>
      <c r="F2964" s="3">
        <v>501</v>
      </c>
      <c r="G2964" s="3">
        <v>100</v>
      </c>
      <c r="H2964" s="2" t="s">
        <v>3132</v>
      </c>
      <c r="I2964" s="2" t="s">
        <v>3146</v>
      </c>
      <c r="J2964" s="2" t="s">
        <v>3160</v>
      </c>
      <c r="K2964" s="2" t="s">
        <v>3163</v>
      </c>
      <c r="L2964" s="2">
        <v>2013</v>
      </c>
      <c r="M2964" s="2" t="s">
        <v>3041</v>
      </c>
      <c r="N2964" s="2" t="s">
        <v>3095</v>
      </c>
      <c r="O2964" s="19" t="str">
        <f t="shared" si="96"/>
        <v>200</v>
      </c>
      <c r="P2964">
        <f t="shared" si="95"/>
        <v>501</v>
      </c>
    </row>
    <row r="2965" spans="1:16" ht="14.5" customHeight="1" x14ac:dyDescent="0.35">
      <c r="A2965" s="2" t="s">
        <v>2472</v>
      </c>
      <c r="B2965" s="2" t="s">
        <v>2472</v>
      </c>
      <c r="C2965" s="2" t="s">
        <v>2064</v>
      </c>
      <c r="D2965" s="2"/>
      <c r="E2965" s="2"/>
      <c r="F2965" s="3">
        <v>148</v>
      </c>
      <c r="G2965" s="3">
        <v>100</v>
      </c>
      <c r="H2965" s="2" t="s">
        <v>3139</v>
      </c>
      <c r="I2965" s="2" t="s">
        <v>3153</v>
      </c>
      <c r="J2965" s="2" t="s">
        <v>3160</v>
      </c>
      <c r="K2965" s="2" t="s">
        <v>3163</v>
      </c>
      <c r="L2965" s="2">
        <v>2013</v>
      </c>
      <c r="M2965" s="2" t="s">
        <v>3053</v>
      </c>
      <c r="N2965" s="2" t="s">
        <v>3103</v>
      </c>
      <c r="O2965" s="19" t="str">
        <f t="shared" si="96"/>
        <v>300</v>
      </c>
      <c r="P2965">
        <f t="shared" si="95"/>
        <v>148</v>
      </c>
    </row>
    <row r="2966" spans="1:16" ht="14.5" customHeight="1" x14ac:dyDescent="0.35">
      <c r="A2966" s="2" t="s">
        <v>2473</v>
      </c>
      <c r="B2966" s="2" t="s">
        <v>2473</v>
      </c>
      <c r="C2966" s="2" t="s">
        <v>2067</v>
      </c>
      <c r="D2966" s="2"/>
      <c r="E2966" s="2"/>
      <c r="F2966" s="3">
        <v>237</v>
      </c>
      <c r="G2966" s="3">
        <v>100</v>
      </c>
      <c r="H2966" s="2" t="s">
        <v>3139</v>
      </c>
      <c r="I2966" s="2" t="s">
        <v>3153</v>
      </c>
      <c r="J2966" s="2" t="s">
        <v>3160</v>
      </c>
      <c r="K2966" s="2" t="s">
        <v>3163</v>
      </c>
      <c r="L2966" s="2">
        <v>2013</v>
      </c>
      <c r="M2966" s="2" t="s">
        <v>3053</v>
      </c>
      <c r="N2966" s="2" t="s">
        <v>3103</v>
      </c>
      <c r="O2966" s="19" t="str">
        <f t="shared" si="96"/>
        <v>300</v>
      </c>
      <c r="P2966">
        <f t="shared" si="95"/>
        <v>237</v>
      </c>
    </row>
    <row r="2967" spans="1:16" ht="14.5" customHeight="1" x14ac:dyDescent="0.35">
      <c r="A2967" s="2" t="s">
        <v>2474</v>
      </c>
      <c r="B2967" s="2" t="s">
        <v>2474</v>
      </c>
      <c r="C2967" s="2" t="s">
        <v>1520</v>
      </c>
      <c r="D2967" s="2"/>
      <c r="E2967" s="2"/>
      <c r="F2967" s="3">
        <v>100</v>
      </c>
      <c r="G2967" s="3">
        <v>100</v>
      </c>
      <c r="H2967" s="2" t="s">
        <v>3139</v>
      </c>
      <c r="I2967" s="2" t="s">
        <v>3153</v>
      </c>
      <c r="J2967" s="2" t="s">
        <v>3160</v>
      </c>
      <c r="K2967" s="2" t="s">
        <v>3163</v>
      </c>
      <c r="L2967" s="2">
        <v>2013</v>
      </c>
      <c r="M2967" s="2" t="s">
        <v>3053</v>
      </c>
      <c r="N2967" s="2" t="s">
        <v>3103</v>
      </c>
      <c r="O2967" s="19" t="str">
        <f t="shared" si="96"/>
        <v>300</v>
      </c>
      <c r="P2967">
        <f t="shared" si="95"/>
        <v>100</v>
      </c>
    </row>
    <row r="2968" spans="1:16" ht="14.5" customHeight="1" x14ac:dyDescent="0.35">
      <c r="A2968" s="2" t="s">
        <v>2475</v>
      </c>
      <c r="B2968" s="2" t="s">
        <v>2475</v>
      </c>
      <c r="C2968" s="2" t="s">
        <v>1566</v>
      </c>
      <c r="D2968" s="2"/>
      <c r="E2968" s="2"/>
      <c r="F2968" s="3">
        <v>500</v>
      </c>
      <c r="G2968" s="3">
        <v>50</v>
      </c>
      <c r="H2968" s="2" t="s">
        <v>3132</v>
      </c>
      <c r="I2968" s="2" t="s">
        <v>3146</v>
      </c>
      <c r="J2968" s="2" t="s">
        <v>3160</v>
      </c>
      <c r="K2968" s="2" t="s">
        <v>3163</v>
      </c>
      <c r="L2968" s="2">
        <v>2013</v>
      </c>
      <c r="M2968" s="2" t="s">
        <v>3041</v>
      </c>
      <c r="N2968" s="2" t="s">
        <v>3095</v>
      </c>
      <c r="O2968" s="19" t="str">
        <f t="shared" si="96"/>
        <v>200</v>
      </c>
      <c r="P2968">
        <f t="shared" si="95"/>
        <v>250</v>
      </c>
    </row>
    <row r="2969" spans="1:16" ht="14.5" customHeight="1" x14ac:dyDescent="0.35">
      <c r="A2969" s="2" t="s">
        <v>2476</v>
      </c>
      <c r="B2969" s="2" t="s">
        <v>2476</v>
      </c>
      <c r="C2969" s="2" t="s">
        <v>1584</v>
      </c>
      <c r="D2969" s="2"/>
      <c r="E2969" s="2"/>
      <c r="F2969" s="3">
        <v>219</v>
      </c>
      <c r="G2969" s="3">
        <v>100</v>
      </c>
      <c r="H2969" s="2" t="s">
        <v>3139</v>
      </c>
      <c r="I2969" s="2" t="s">
        <v>3153</v>
      </c>
      <c r="J2969" s="2" t="s">
        <v>3160</v>
      </c>
      <c r="K2969" s="2" t="s">
        <v>3163</v>
      </c>
      <c r="L2969" s="2">
        <v>2013</v>
      </c>
      <c r="M2969" s="2" t="s">
        <v>3053</v>
      </c>
      <c r="N2969" s="2" t="s">
        <v>3103</v>
      </c>
      <c r="O2969" s="19" t="str">
        <f t="shared" si="96"/>
        <v>300</v>
      </c>
      <c r="P2969">
        <f t="shared" si="95"/>
        <v>219</v>
      </c>
    </row>
    <row r="2970" spans="1:16" ht="14.5" customHeight="1" x14ac:dyDescent="0.35">
      <c r="A2970" s="2" t="s">
        <v>2476</v>
      </c>
      <c r="B2970" s="2" t="s">
        <v>2476</v>
      </c>
      <c r="C2970" s="2" t="s">
        <v>2070</v>
      </c>
      <c r="D2970" s="2"/>
      <c r="E2970" s="2"/>
      <c r="F2970" s="3">
        <v>219</v>
      </c>
      <c r="G2970" s="3">
        <v>100</v>
      </c>
      <c r="H2970" s="2" t="s">
        <v>3139</v>
      </c>
      <c r="I2970" s="2" t="s">
        <v>3153</v>
      </c>
      <c r="J2970" s="2" t="s">
        <v>3160</v>
      </c>
      <c r="K2970" s="2" t="s">
        <v>3163</v>
      </c>
      <c r="L2970" s="2">
        <v>2013</v>
      </c>
      <c r="M2970" s="2" t="s">
        <v>3053</v>
      </c>
      <c r="N2970" s="2" t="s">
        <v>3103</v>
      </c>
      <c r="O2970" s="19" t="str">
        <f t="shared" si="96"/>
        <v>300</v>
      </c>
      <c r="P2970">
        <f t="shared" si="95"/>
        <v>219</v>
      </c>
    </row>
    <row r="2971" spans="1:16" ht="14.5" customHeight="1" x14ac:dyDescent="0.35">
      <c r="A2971" s="2" t="s">
        <v>2477</v>
      </c>
      <c r="B2971" s="2" t="s">
        <v>2477</v>
      </c>
      <c r="C2971" s="2" t="s">
        <v>1582</v>
      </c>
      <c r="D2971" s="2"/>
      <c r="E2971" s="2"/>
      <c r="F2971" s="3">
        <v>307</v>
      </c>
      <c r="G2971" s="3">
        <v>100</v>
      </c>
      <c r="H2971" s="2" t="s">
        <v>3139</v>
      </c>
      <c r="I2971" s="2" t="s">
        <v>3153</v>
      </c>
      <c r="J2971" s="2" t="s">
        <v>3160</v>
      </c>
      <c r="K2971" s="2" t="s">
        <v>3163</v>
      </c>
      <c r="L2971" s="2">
        <v>2013</v>
      </c>
      <c r="M2971" s="2" t="s">
        <v>3054</v>
      </c>
      <c r="N2971" s="2" t="s">
        <v>3104</v>
      </c>
      <c r="O2971" s="19" t="str">
        <f t="shared" si="96"/>
        <v>300</v>
      </c>
      <c r="P2971">
        <f t="shared" si="95"/>
        <v>307</v>
      </c>
    </row>
    <row r="2972" spans="1:16" ht="14.5" customHeight="1" x14ac:dyDescent="0.35">
      <c r="A2972" s="2" t="s">
        <v>2478</v>
      </c>
      <c r="B2972" s="2" t="s">
        <v>2478</v>
      </c>
      <c r="C2972" s="2" t="s">
        <v>1586</v>
      </c>
      <c r="D2972" s="2"/>
      <c r="E2972" s="2"/>
      <c r="F2972" s="3">
        <v>55.5</v>
      </c>
      <c r="G2972" s="3">
        <v>100</v>
      </c>
      <c r="H2972" s="2" t="s">
        <v>3139</v>
      </c>
      <c r="I2972" s="2" t="s">
        <v>3153</v>
      </c>
      <c r="J2972" s="2" t="s">
        <v>3160</v>
      </c>
      <c r="K2972" s="2" t="s">
        <v>3163</v>
      </c>
      <c r="L2972" s="2">
        <v>2013</v>
      </c>
      <c r="M2972" s="2" t="s">
        <v>3054</v>
      </c>
      <c r="N2972" s="2" t="s">
        <v>3104</v>
      </c>
      <c r="O2972" s="19" t="str">
        <f t="shared" si="96"/>
        <v>300</v>
      </c>
      <c r="P2972">
        <f t="shared" si="95"/>
        <v>55.5</v>
      </c>
    </row>
    <row r="2973" spans="1:16" ht="14.5" customHeight="1" x14ac:dyDescent="0.35">
      <c r="A2973" s="2" t="s">
        <v>2479</v>
      </c>
      <c r="B2973" s="2" t="s">
        <v>2479</v>
      </c>
      <c r="C2973" s="2" t="s">
        <v>2480</v>
      </c>
      <c r="D2973" s="2"/>
      <c r="E2973" s="2"/>
      <c r="F2973" s="3">
        <v>38242</v>
      </c>
      <c r="G2973" s="3">
        <v>100</v>
      </c>
      <c r="H2973" s="2" t="s">
        <v>3134</v>
      </c>
      <c r="I2973" s="2" t="s">
        <v>3148</v>
      </c>
      <c r="J2973" s="2" t="s">
        <v>3160</v>
      </c>
      <c r="K2973" s="2" t="s">
        <v>3163</v>
      </c>
      <c r="L2973" s="2">
        <v>2013</v>
      </c>
      <c r="M2973" s="2" t="s">
        <v>3047</v>
      </c>
      <c r="N2973" s="2" t="s">
        <v>3047</v>
      </c>
      <c r="O2973" s="19" t="str">
        <f t="shared" si="96"/>
        <v>200</v>
      </c>
      <c r="P2973">
        <f t="shared" si="95"/>
        <v>38242</v>
      </c>
    </row>
    <row r="2974" spans="1:16" ht="14.5" customHeight="1" x14ac:dyDescent="0.35">
      <c r="A2974" s="2" t="s">
        <v>2481</v>
      </c>
      <c r="B2974" s="2" t="s">
        <v>2481</v>
      </c>
      <c r="C2974" s="2" t="s">
        <v>1583</v>
      </c>
      <c r="D2974" s="2"/>
      <c r="E2974" s="2"/>
      <c r="F2974" s="3">
        <v>168</v>
      </c>
      <c r="G2974" s="3">
        <v>100</v>
      </c>
      <c r="H2974" s="2" t="s">
        <v>3139</v>
      </c>
      <c r="I2974" s="2" t="s">
        <v>3153</v>
      </c>
      <c r="J2974" s="2" t="s">
        <v>3160</v>
      </c>
      <c r="K2974" s="2" t="s">
        <v>3163</v>
      </c>
      <c r="L2974" s="2">
        <v>2013</v>
      </c>
      <c r="M2974" s="2" t="s">
        <v>3058</v>
      </c>
      <c r="N2974" s="2" t="s">
        <v>3108</v>
      </c>
      <c r="O2974" s="19" t="str">
        <f t="shared" si="96"/>
        <v>300</v>
      </c>
      <c r="P2974">
        <f t="shared" si="95"/>
        <v>168</v>
      </c>
    </row>
    <row r="2975" spans="1:16" ht="14.5" customHeight="1" x14ac:dyDescent="0.35">
      <c r="A2975" s="2" t="s">
        <v>2482</v>
      </c>
      <c r="B2975" s="2" t="s">
        <v>2482</v>
      </c>
      <c r="C2975" s="2" t="s">
        <v>2080</v>
      </c>
      <c r="D2975" s="2"/>
      <c r="E2975" s="2"/>
      <c r="F2975" s="3">
        <v>185</v>
      </c>
      <c r="G2975" s="3">
        <v>100</v>
      </c>
      <c r="H2975" s="2" t="s">
        <v>3139</v>
      </c>
      <c r="I2975" s="2" t="s">
        <v>3153</v>
      </c>
      <c r="J2975" s="2" t="s">
        <v>3160</v>
      </c>
      <c r="K2975" s="2" t="s">
        <v>3163</v>
      </c>
      <c r="L2975" s="2">
        <v>2013</v>
      </c>
      <c r="M2975" s="2" t="s">
        <v>3053</v>
      </c>
      <c r="N2975" s="2" t="s">
        <v>3103</v>
      </c>
      <c r="O2975" s="19" t="str">
        <f t="shared" si="96"/>
        <v>300</v>
      </c>
      <c r="P2975">
        <f t="shared" si="95"/>
        <v>185</v>
      </c>
    </row>
    <row r="2976" spans="1:16" ht="14.5" customHeight="1" x14ac:dyDescent="0.35">
      <c r="A2976" s="2" t="s">
        <v>2483</v>
      </c>
      <c r="B2976" s="2" t="s">
        <v>2483</v>
      </c>
      <c r="C2976" s="2" t="s">
        <v>2083</v>
      </c>
      <c r="D2976" s="2"/>
      <c r="E2976" s="2"/>
      <c r="F2976" s="3">
        <v>162</v>
      </c>
      <c r="G2976" s="3">
        <v>100</v>
      </c>
      <c r="H2976" s="2" t="s">
        <v>3138</v>
      </c>
      <c r="I2976" s="2" t="s">
        <v>3152</v>
      </c>
      <c r="J2976" s="2" t="s">
        <v>3160</v>
      </c>
      <c r="K2976" s="2" t="s">
        <v>3163</v>
      </c>
      <c r="L2976" s="2">
        <v>2013</v>
      </c>
      <c r="M2976" s="2" t="s">
        <v>3053</v>
      </c>
      <c r="N2976" s="2" t="s">
        <v>3103</v>
      </c>
      <c r="O2976" s="19" t="str">
        <f t="shared" si="96"/>
        <v>300</v>
      </c>
      <c r="P2976">
        <f t="shared" si="95"/>
        <v>162</v>
      </c>
    </row>
    <row r="2977" spans="1:16" ht="14.5" customHeight="1" x14ac:dyDescent="0.35">
      <c r="A2977" s="2" t="s">
        <v>2484</v>
      </c>
      <c r="B2977" s="2" t="s">
        <v>2484</v>
      </c>
      <c r="C2977" s="2" t="s">
        <v>2485</v>
      </c>
      <c r="D2977" s="2"/>
      <c r="E2977" s="2"/>
      <c r="F2977" s="3">
        <v>252</v>
      </c>
      <c r="G2977" s="3">
        <v>100</v>
      </c>
      <c r="H2977" s="2" t="s">
        <v>3134</v>
      </c>
      <c r="I2977" s="2" t="s">
        <v>3148</v>
      </c>
      <c r="J2977" s="2" t="s">
        <v>3160</v>
      </c>
      <c r="K2977" s="2" t="s">
        <v>3163</v>
      </c>
      <c r="L2977" s="2">
        <v>2013</v>
      </c>
      <c r="M2977" s="2" t="s">
        <v>3053</v>
      </c>
      <c r="N2977" s="2" t="s">
        <v>3103</v>
      </c>
      <c r="O2977" s="19" t="str">
        <f t="shared" si="96"/>
        <v>300</v>
      </c>
      <c r="P2977">
        <f t="shared" si="95"/>
        <v>252</v>
      </c>
    </row>
    <row r="2978" spans="1:16" ht="14.5" customHeight="1" x14ac:dyDescent="0.35">
      <c r="A2978" s="2" t="s">
        <v>2486</v>
      </c>
      <c r="B2978" s="2" t="s">
        <v>2486</v>
      </c>
      <c r="C2978" s="2" t="s">
        <v>1529</v>
      </c>
      <c r="D2978" s="2"/>
      <c r="E2978" s="2"/>
      <c r="F2978" s="3">
        <v>13099</v>
      </c>
      <c r="G2978" s="3">
        <v>80</v>
      </c>
      <c r="H2978" s="2" t="s">
        <v>3136</v>
      </c>
      <c r="I2978" s="2" t="s">
        <v>3150</v>
      </c>
      <c r="J2978" s="2" t="s">
        <v>3160</v>
      </c>
      <c r="K2978" s="2" t="s">
        <v>3163</v>
      </c>
      <c r="L2978" s="2">
        <v>2013</v>
      </c>
      <c r="M2978" s="2" t="s">
        <v>3041</v>
      </c>
      <c r="N2978" s="2" t="s">
        <v>3095</v>
      </c>
      <c r="O2978" s="19" t="str">
        <f t="shared" si="96"/>
        <v>200</v>
      </c>
      <c r="P2978">
        <f t="shared" si="95"/>
        <v>10479.200000000001</v>
      </c>
    </row>
    <row r="2979" spans="1:16" ht="14.5" customHeight="1" x14ac:dyDescent="0.35">
      <c r="A2979" s="2" t="s">
        <v>1337</v>
      </c>
      <c r="B2979" s="2" t="s">
        <v>1337</v>
      </c>
      <c r="C2979" s="2" t="s">
        <v>1524</v>
      </c>
      <c r="D2979" s="2"/>
      <c r="E2979" s="2"/>
      <c r="F2979" s="3">
        <v>1692</v>
      </c>
      <c r="G2979" s="3">
        <v>80</v>
      </c>
      <c r="H2979" s="2" t="s">
        <v>3136</v>
      </c>
      <c r="I2979" s="2" t="s">
        <v>3150</v>
      </c>
      <c r="J2979" s="2" t="s">
        <v>3160</v>
      </c>
      <c r="K2979" s="2" t="s">
        <v>3163</v>
      </c>
      <c r="L2979" s="2">
        <v>2013</v>
      </c>
      <c r="M2979" s="2" t="s">
        <v>3041</v>
      </c>
      <c r="N2979" s="2" t="s">
        <v>3095</v>
      </c>
      <c r="O2979" s="19" t="str">
        <f t="shared" si="96"/>
        <v>200</v>
      </c>
      <c r="P2979">
        <f t="shared" si="95"/>
        <v>1353.6</v>
      </c>
    </row>
    <row r="2980" spans="1:16" ht="14.5" customHeight="1" x14ac:dyDescent="0.35">
      <c r="A2980" s="2" t="s">
        <v>2487</v>
      </c>
      <c r="B2980" s="2" t="s">
        <v>2487</v>
      </c>
      <c r="C2980" s="2" t="s">
        <v>1585</v>
      </c>
      <c r="D2980" s="2"/>
      <c r="E2980" s="2"/>
      <c r="F2980" s="3">
        <v>145</v>
      </c>
      <c r="G2980" s="3">
        <v>100</v>
      </c>
      <c r="H2980" s="2" t="s">
        <v>3139</v>
      </c>
      <c r="I2980" s="2" t="s">
        <v>3153</v>
      </c>
      <c r="J2980" s="2" t="s">
        <v>3160</v>
      </c>
      <c r="K2980" s="2" t="s">
        <v>3163</v>
      </c>
      <c r="L2980" s="2">
        <v>2013</v>
      </c>
      <c r="M2980" s="2" t="s">
        <v>3054</v>
      </c>
      <c r="N2980" s="2" t="s">
        <v>3104</v>
      </c>
      <c r="O2980" s="19" t="str">
        <f t="shared" si="96"/>
        <v>300</v>
      </c>
      <c r="P2980">
        <f t="shared" si="95"/>
        <v>145</v>
      </c>
    </row>
    <row r="2981" spans="1:16" ht="14.5" customHeight="1" x14ac:dyDescent="0.35">
      <c r="A2981" s="2" t="s">
        <v>2488</v>
      </c>
      <c r="B2981" s="2" t="s">
        <v>2488</v>
      </c>
      <c r="C2981" s="2" t="s">
        <v>1525</v>
      </c>
      <c r="D2981" s="2"/>
      <c r="E2981" s="2"/>
      <c r="F2981" s="3">
        <v>160</v>
      </c>
      <c r="G2981" s="3">
        <v>100</v>
      </c>
      <c r="H2981" s="2" t="s">
        <v>3136</v>
      </c>
      <c r="I2981" s="2" t="s">
        <v>3150</v>
      </c>
      <c r="J2981" s="2" t="s">
        <v>3160</v>
      </c>
      <c r="K2981" s="2" t="s">
        <v>3163</v>
      </c>
      <c r="L2981" s="2">
        <v>2013</v>
      </c>
      <c r="M2981" s="2" t="s">
        <v>3053</v>
      </c>
      <c r="N2981" s="2" t="s">
        <v>3103</v>
      </c>
      <c r="O2981" s="19" t="str">
        <f t="shared" si="96"/>
        <v>300</v>
      </c>
      <c r="P2981">
        <f t="shared" si="95"/>
        <v>160</v>
      </c>
    </row>
    <row r="2982" spans="1:16" ht="14.5" customHeight="1" x14ac:dyDescent="0.35">
      <c r="A2982" s="2" t="s">
        <v>2489</v>
      </c>
      <c r="B2982" s="2" t="s">
        <v>2489</v>
      </c>
      <c r="C2982" s="2" t="s">
        <v>2196</v>
      </c>
      <c r="D2982" s="2"/>
      <c r="E2982" s="2"/>
      <c r="F2982" s="3">
        <v>342</v>
      </c>
      <c r="G2982" s="3">
        <v>54.999999999999993</v>
      </c>
      <c r="H2982" s="2" t="s">
        <v>3136</v>
      </c>
      <c r="I2982" s="2" t="s">
        <v>3150</v>
      </c>
      <c r="J2982" s="2" t="s">
        <v>3160</v>
      </c>
      <c r="K2982" s="2" t="s">
        <v>3163</v>
      </c>
      <c r="L2982" s="2">
        <v>2013</v>
      </c>
      <c r="M2982" s="2" t="s">
        <v>3041</v>
      </c>
      <c r="N2982" s="2" t="s">
        <v>3095</v>
      </c>
      <c r="O2982" s="19" t="str">
        <f t="shared" si="96"/>
        <v>200</v>
      </c>
      <c r="P2982">
        <f t="shared" si="95"/>
        <v>188.09999999999997</v>
      </c>
    </row>
    <row r="2983" spans="1:16" ht="14.5" customHeight="1" x14ac:dyDescent="0.35">
      <c r="A2983" s="2" t="s">
        <v>2490</v>
      </c>
      <c r="B2983" s="2" t="s">
        <v>2490</v>
      </c>
      <c r="C2983" s="2" t="s">
        <v>1532</v>
      </c>
      <c r="D2983" s="2"/>
      <c r="E2983" s="2"/>
      <c r="F2983" s="3">
        <v>290</v>
      </c>
      <c r="G2983" s="3">
        <v>80</v>
      </c>
      <c r="H2983" s="2" t="s">
        <v>3136</v>
      </c>
      <c r="I2983" s="2" t="s">
        <v>3150</v>
      </c>
      <c r="J2983" s="2" t="s">
        <v>3160</v>
      </c>
      <c r="K2983" s="2" t="s">
        <v>3163</v>
      </c>
      <c r="L2983" s="2">
        <v>2013</v>
      </c>
      <c r="M2983" s="2" t="s">
        <v>3041</v>
      </c>
      <c r="N2983" s="2" t="s">
        <v>3095</v>
      </c>
      <c r="O2983" s="19" t="str">
        <f t="shared" si="96"/>
        <v>200</v>
      </c>
      <c r="P2983">
        <f t="shared" si="95"/>
        <v>232</v>
      </c>
    </row>
    <row r="2984" spans="1:16" ht="14.5" customHeight="1" x14ac:dyDescent="0.35">
      <c r="A2984" s="2" t="s">
        <v>2491</v>
      </c>
      <c r="B2984" s="2" t="s">
        <v>2491</v>
      </c>
      <c r="C2984" s="2" t="s">
        <v>1535</v>
      </c>
      <c r="D2984" s="2"/>
      <c r="E2984" s="2"/>
      <c r="F2984" s="3">
        <v>1100</v>
      </c>
      <c r="G2984" s="3">
        <v>80</v>
      </c>
      <c r="H2984" s="2" t="s">
        <v>3136</v>
      </c>
      <c r="I2984" s="2" t="s">
        <v>3150</v>
      </c>
      <c r="J2984" s="2" t="s">
        <v>3160</v>
      </c>
      <c r="K2984" s="2" t="s">
        <v>3163</v>
      </c>
      <c r="L2984" s="2">
        <v>2013</v>
      </c>
      <c r="M2984" s="2" t="s">
        <v>3041</v>
      </c>
      <c r="N2984" s="2" t="s">
        <v>3095</v>
      </c>
      <c r="O2984" s="19" t="str">
        <f t="shared" si="96"/>
        <v>200</v>
      </c>
      <c r="P2984">
        <f t="shared" si="95"/>
        <v>880</v>
      </c>
    </row>
    <row r="2985" spans="1:16" ht="14.5" customHeight="1" x14ac:dyDescent="0.35">
      <c r="A2985" s="2" t="s">
        <v>2490</v>
      </c>
      <c r="B2985" s="2" t="s">
        <v>2490</v>
      </c>
      <c r="C2985" s="2" t="s">
        <v>1536</v>
      </c>
      <c r="D2985" s="2"/>
      <c r="E2985" s="2"/>
      <c r="F2985" s="3">
        <v>150</v>
      </c>
      <c r="G2985" s="3">
        <v>80</v>
      </c>
      <c r="H2985" s="2" t="s">
        <v>3137</v>
      </c>
      <c r="I2985" s="2" t="s">
        <v>3151</v>
      </c>
      <c r="J2985" s="2" t="s">
        <v>3160</v>
      </c>
      <c r="K2985" s="2" t="s">
        <v>3163</v>
      </c>
      <c r="L2985" s="2">
        <v>2013</v>
      </c>
      <c r="M2985" s="2" t="s">
        <v>3041</v>
      </c>
      <c r="N2985" s="2" t="s">
        <v>3095</v>
      </c>
      <c r="O2985" s="19" t="str">
        <f t="shared" si="96"/>
        <v>200</v>
      </c>
      <c r="P2985">
        <f t="shared" si="95"/>
        <v>120</v>
      </c>
    </row>
    <row r="2986" spans="1:16" ht="14.5" customHeight="1" x14ac:dyDescent="0.35">
      <c r="A2986" s="2" t="s">
        <v>2488</v>
      </c>
      <c r="B2986" s="2" t="s">
        <v>2488</v>
      </c>
      <c r="C2986" s="2" t="s">
        <v>2492</v>
      </c>
      <c r="D2986" s="2"/>
      <c r="E2986" s="2"/>
      <c r="F2986" s="3">
        <v>160</v>
      </c>
      <c r="G2986" s="3">
        <v>80</v>
      </c>
      <c r="H2986" s="2" t="s">
        <v>3136</v>
      </c>
      <c r="I2986" s="2" t="s">
        <v>3150</v>
      </c>
      <c r="J2986" s="2" t="s">
        <v>3160</v>
      </c>
      <c r="K2986" s="2" t="s">
        <v>3163</v>
      </c>
      <c r="L2986" s="2">
        <v>2013</v>
      </c>
      <c r="M2986" s="2" t="s">
        <v>3053</v>
      </c>
      <c r="N2986" s="2" t="s">
        <v>3103</v>
      </c>
      <c r="O2986" s="19" t="str">
        <f t="shared" si="96"/>
        <v>300</v>
      </c>
      <c r="P2986">
        <f t="shared" si="95"/>
        <v>128</v>
      </c>
    </row>
    <row r="2987" spans="1:16" ht="14.5" customHeight="1" x14ac:dyDescent="0.35">
      <c r="A2987" s="2" t="s">
        <v>2493</v>
      </c>
      <c r="B2987" s="2" t="s">
        <v>2493</v>
      </c>
      <c r="C2987" s="2" t="s">
        <v>2494</v>
      </c>
      <c r="D2987" s="2"/>
      <c r="E2987" s="2"/>
      <c r="F2987" s="3">
        <v>3150</v>
      </c>
      <c r="G2987" s="3">
        <v>80</v>
      </c>
      <c r="H2987" s="2" t="s">
        <v>3136</v>
      </c>
      <c r="I2987" s="2" t="s">
        <v>3150</v>
      </c>
      <c r="J2987" s="2" t="s">
        <v>3160</v>
      </c>
      <c r="K2987" s="2" t="s">
        <v>3163</v>
      </c>
      <c r="L2987" s="2">
        <v>2013</v>
      </c>
      <c r="M2987" s="2" t="s">
        <v>3041</v>
      </c>
      <c r="N2987" s="2" t="s">
        <v>3095</v>
      </c>
      <c r="O2987" s="19" t="str">
        <f t="shared" si="96"/>
        <v>200</v>
      </c>
      <c r="P2987">
        <f t="shared" si="95"/>
        <v>2520</v>
      </c>
    </row>
    <row r="2988" spans="1:16" ht="14.5" customHeight="1" x14ac:dyDescent="0.35">
      <c r="A2988" s="2" t="s">
        <v>2495</v>
      </c>
      <c r="B2988" s="2" t="s">
        <v>2495</v>
      </c>
      <c r="C2988" s="2" t="s">
        <v>1554</v>
      </c>
      <c r="D2988" s="2"/>
      <c r="E2988" s="2"/>
      <c r="F2988" s="3">
        <v>1014.9999999999999</v>
      </c>
      <c r="G2988" s="3">
        <v>100</v>
      </c>
      <c r="H2988" s="2" t="s">
        <v>3130</v>
      </c>
      <c r="I2988" s="2" t="s">
        <v>3144</v>
      </c>
      <c r="J2988" s="2" t="s">
        <v>3160</v>
      </c>
      <c r="K2988" s="2" t="s">
        <v>3163</v>
      </c>
      <c r="L2988" s="2">
        <v>2013</v>
      </c>
      <c r="M2988" s="2" t="s">
        <v>3075</v>
      </c>
      <c r="N2988" s="2" t="s">
        <v>3075</v>
      </c>
      <c r="O2988" s="19" t="str">
        <f t="shared" si="96"/>
        <v>600</v>
      </c>
      <c r="P2988">
        <f t="shared" si="95"/>
        <v>1014.9999999999999</v>
      </c>
    </row>
    <row r="2989" spans="1:16" ht="14.5" customHeight="1" x14ac:dyDescent="0.35">
      <c r="A2989" s="2" t="s">
        <v>2496</v>
      </c>
      <c r="B2989" s="2" t="s">
        <v>2496</v>
      </c>
      <c r="C2989" s="2" t="s">
        <v>1559</v>
      </c>
      <c r="D2989" s="2"/>
      <c r="E2989" s="2"/>
      <c r="F2989" s="3">
        <v>75</v>
      </c>
      <c r="G2989" s="3">
        <v>100</v>
      </c>
      <c r="H2989" s="2" t="s">
        <v>3130</v>
      </c>
      <c r="I2989" s="2" t="s">
        <v>3144</v>
      </c>
      <c r="J2989" s="2" t="s">
        <v>3160</v>
      </c>
      <c r="K2989" s="2" t="s">
        <v>3163</v>
      </c>
      <c r="L2989" s="2">
        <v>2013</v>
      </c>
      <c r="M2989" s="2" t="s">
        <v>3041</v>
      </c>
      <c r="N2989" s="2" t="s">
        <v>3095</v>
      </c>
      <c r="O2989" s="19" t="str">
        <f t="shared" si="96"/>
        <v>200</v>
      </c>
      <c r="P2989">
        <f t="shared" si="95"/>
        <v>75</v>
      </c>
    </row>
    <row r="2990" spans="1:16" ht="14.5" customHeight="1" x14ac:dyDescent="0.35">
      <c r="A2990" s="2" t="s">
        <v>2497</v>
      </c>
      <c r="B2990" s="2" t="s">
        <v>2497</v>
      </c>
      <c r="C2990" s="2" t="s">
        <v>1531</v>
      </c>
      <c r="D2990" s="2"/>
      <c r="E2990" s="2"/>
      <c r="F2990" s="3">
        <v>2861</v>
      </c>
      <c r="G2990" s="3">
        <v>80</v>
      </c>
      <c r="H2990" s="2" t="s">
        <v>3136</v>
      </c>
      <c r="I2990" s="2" t="s">
        <v>3150</v>
      </c>
      <c r="J2990" s="2" t="s">
        <v>3160</v>
      </c>
      <c r="K2990" s="2" t="s">
        <v>3163</v>
      </c>
      <c r="L2990" s="2">
        <v>2013</v>
      </c>
      <c r="M2990" s="2" t="s">
        <v>3041</v>
      </c>
      <c r="N2990" s="2" t="s">
        <v>3095</v>
      </c>
      <c r="O2990" s="19" t="str">
        <f t="shared" si="96"/>
        <v>200</v>
      </c>
      <c r="P2990">
        <f t="shared" si="95"/>
        <v>2288.8000000000002</v>
      </c>
    </row>
    <row r="2991" spans="1:16" ht="14.5" customHeight="1" x14ac:dyDescent="0.35">
      <c r="A2991" s="2" t="s">
        <v>2498</v>
      </c>
      <c r="B2991" s="2" t="s">
        <v>2498</v>
      </c>
      <c r="C2991" s="2" t="s">
        <v>1553</v>
      </c>
      <c r="D2991" s="2"/>
      <c r="E2991" s="2"/>
      <c r="F2991" s="3">
        <v>496</v>
      </c>
      <c r="G2991" s="3">
        <v>100</v>
      </c>
      <c r="H2991" s="2" t="s">
        <v>3130</v>
      </c>
      <c r="I2991" s="2" t="s">
        <v>3144</v>
      </c>
      <c r="J2991" s="2" t="s">
        <v>3160</v>
      </c>
      <c r="K2991" s="2" t="s">
        <v>3163</v>
      </c>
      <c r="L2991" s="2">
        <v>2013</v>
      </c>
      <c r="M2991" s="2" t="s">
        <v>3075</v>
      </c>
      <c r="N2991" s="2" t="s">
        <v>3075</v>
      </c>
      <c r="O2991" s="19" t="str">
        <f t="shared" si="96"/>
        <v>600</v>
      </c>
      <c r="P2991">
        <f t="shared" si="95"/>
        <v>496</v>
      </c>
    </row>
    <row r="2992" spans="1:16" ht="14.5" customHeight="1" x14ac:dyDescent="0.35">
      <c r="A2992" s="2" t="s">
        <v>2499</v>
      </c>
      <c r="B2992" s="2" t="s">
        <v>2499</v>
      </c>
      <c r="C2992" s="2" t="s">
        <v>1560</v>
      </c>
      <c r="D2992" s="2"/>
      <c r="E2992" s="2"/>
      <c r="F2992" s="3">
        <v>78.649999999999991</v>
      </c>
      <c r="G2992" s="3">
        <v>100</v>
      </c>
      <c r="H2992" s="2" t="s">
        <v>3130</v>
      </c>
      <c r="I2992" s="2" t="s">
        <v>3144</v>
      </c>
      <c r="J2992" s="2" t="s">
        <v>3160</v>
      </c>
      <c r="K2992" s="2" t="s">
        <v>3163</v>
      </c>
      <c r="L2992" s="2">
        <v>2013</v>
      </c>
      <c r="M2992" s="2" t="s">
        <v>3041</v>
      </c>
      <c r="N2992" s="2" t="s">
        <v>3095</v>
      </c>
      <c r="O2992" s="19" t="str">
        <f t="shared" si="96"/>
        <v>200</v>
      </c>
      <c r="P2992">
        <f t="shared" si="95"/>
        <v>78.649999999999991</v>
      </c>
    </row>
    <row r="2993" spans="1:16" ht="14.5" customHeight="1" x14ac:dyDescent="0.35">
      <c r="A2993" s="2" t="s">
        <v>2496</v>
      </c>
      <c r="B2993" s="2" t="s">
        <v>2496</v>
      </c>
      <c r="C2993" s="2" t="s">
        <v>1558</v>
      </c>
      <c r="D2993" s="2"/>
      <c r="E2993" s="2"/>
      <c r="F2993" s="3">
        <v>2752</v>
      </c>
      <c r="G2993" s="3">
        <v>55.000000000000007</v>
      </c>
      <c r="H2993" s="2" t="s">
        <v>3130</v>
      </c>
      <c r="I2993" s="2" t="s">
        <v>3144</v>
      </c>
      <c r="J2993" s="2" t="s">
        <v>3160</v>
      </c>
      <c r="K2993" s="2" t="s">
        <v>3163</v>
      </c>
      <c r="L2993" s="2">
        <v>2013</v>
      </c>
      <c r="M2993" s="2" t="s">
        <v>3041</v>
      </c>
      <c r="N2993" s="2" t="s">
        <v>3095</v>
      </c>
      <c r="O2993" s="19" t="str">
        <f t="shared" si="96"/>
        <v>200</v>
      </c>
      <c r="P2993">
        <f t="shared" si="95"/>
        <v>1513.6000000000004</v>
      </c>
    </row>
    <row r="2994" spans="1:16" ht="14.5" customHeight="1" x14ac:dyDescent="0.35">
      <c r="A2994" s="2" t="s">
        <v>2500</v>
      </c>
      <c r="B2994" s="2" t="s">
        <v>2500</v>
      </c>
      <c r="C2994" s="2" t="s">
        <v>1557</v>
      </c>
      <c r="D2994" s="2"/>
      <c r="E2994" s="2"/>
      <c r="F2994" s="3">
        <v>11442</v>
      </c>
      <c r="G2994" s="3">
        <v>55.000000000000007</v>
      </c>
      <c r="H2994" s="2" t="s">
        <v>3130</v>
      </c>
      <c r="I2994" s="2" t="s">
        <v>3144</v>
      </c>
      <c r="J2994" s="2" t="s">
        <v>3160</v>
      </c>
      <c r="K2994" s="2" t="s">
        <v>3163</v>
      </c>
      <c r="L2994" s="2">
        <v>2013</v>
      </c>
      <c r="M2994" s="2" t="s">
        <v>3041</v>
      </c>
      <c r="N2994" s="2" t="s">
        <v>3095</v>
      </c>
      <c r="O2994" s="19" t="str">
        <f t="shared" si="96"/>
        <v>200</v>
      </c>
      <c r="P2994">
        <f t="shared" si="95"/>
        <v>6293.1000000000013</v>
      </c>
    </row>
    <row r="2995" spans="1:16" ht="14.5" customHeight="1" x14ac:dyDescent="0.35">
      <c r="A2995" s="2" t="s">
        <v>2501</v>
      </c>
      <c r="B2995" s="2" t="s">
        <v>2501</v>
      </c>
      <c r="C2995" s="2" t="s">
        <v>1562</v>
      </c>
      <c r="D2995" s="2"/>
      <c r="E2995" s="2"/>
      <c r="F2995" s="3">
        <v>232.1</v>
      </c>
      <c r="G2995" s="3">
        <v>100</v>
      </c>
      <c r="H2995" s="2" t="s">
        <v>3130</v>
      </c>
      <c r="I2995" s="2" t="s">
        <v>3144</v>
      </c>
      <c r="J2995" s="2" t="s">
        <v>3160</v>
      </c>
      <c r="K2995" s="2" t="s">
        <v>3163</v>
      </c>
      <c r="L2995" s="2">
        <v>2013</v>
      </c>
      <c r="M2995" s="2" t="s">
        <v>3041</v>
      </c>
      <c r="N2995" s="2" t="s">
        <v>3095</v>
      </c>
      <c r="O2995" s="19" t="str">
        <f t="shared" si="96"/>
        <v>200</v>
      </c>
      <c r="P2995">
        <f t="shared" si="95"/>
        <v>232.1</v>
      </c>
    </row>
    <row r="2996" spans="1:16" ht="14.5" customHeight="1" x14ac:dyDescent="0.35">
      <c r="A2996" s="2" t="s">
        <v>2502</v>
      </c>
      <c r="B2996" s="2" t="s">
        <v>2502</v>
      </c>
      <c r="C2996" s="2" t="s">
        <v>1548</v>
      </c>
      <c r="D2996" s="2"/>
      <c r="E2996" s="2"/>
      <c r="F2996" s="3">
        <v>6695</v>
      </c>
      <c r="G2996" s="3">
        <v>27.423450336071696</v>
      </c>
      <c r="H2996" s="2" t="s">
        <v>3130</v>
      </c>
      <c r="I2996" s="2" t="s">
        <v>3144</v>
      </c>
      <c r="J2996" s="2" t="s">
        <v>3160</v>
      </c>
      <c r="K2996" s="2" t="s">
        <v>3163</v>
      </c>
      <c r="L2996" s="2">
        <v>2013</v>
      </c>
      <c r="M2996" s="2" t="s">
        <v>3058</v>
      </c>
      <c r="N2996" s="2" t="s">
        <v>3108</v>
      </c>
      <c r="O2996" s="19" t="str">
        <f t="shared" si="96"/>
        <v>300</v>
      </c>
      <c r="P2996">
        <f t="shared" si="95"/>
        <v>1836</v>
      </c>
    </row>
    <row r="2997" spans="1:16" ht="14.5" customHeight="1" x14ac:dyDescent="0.35">
      <c r="A2997" s="2" t="s">
        <v>2503</v>
      </c>
      <c r="B2997" s="2" t="s">
        <v>2503</v>
      </c>
      <c r="C2997" s="2" t="s">
        <v>1555</v>
      </c>
      <c r="D2997" s="2"/>
      <c r="E2997" s="2"/>
      <c r="F2997" s="3">
        <v>4381.1929999999993</v>
      </c>
      <c r="G2997" s="3">
        <v>39.516086143659969</v>
      </c>
      <c r="H2997" s="2" t="s">
        <v>3130</v>
      </c>
      <c r="I2997" s="2" t="s">
        <v>3144</v>
      </c>
      <c r="J2997" s="2" t="s">
        <v>3160</v>
      </c>
      <c r="K2997" s="2" t="s">
        <v>3163</v>
      </c>
      <c r="L2997" s="2">
        <v>2013</v>
      </c>
      <c r="M2997" s="2" t="s">
        <v>3075</v>
      </c>
      <c r="N2997" s="2" t="s">
        <v>3075</v>
      </c>
      <c r="O2997" s="19" t="str">
        <f t="shared" si="96"/>
        <v>600</v>
      </c>
      <c r="P2997">
        <f t="shared" si="95"/>
        <v>1731.2760000000003</v>
      </c>
    </row>
    <row r="2998" spans="1:16" ht="14.5" customHeight="1" x14ac:dyDescent="0.35">
      <c r="A2998" s="2" t="s">
        <v>2504</v>
      </c>
      <c r="B2998" s="2" t="s">
        <v>2504</v>
      </c>
      <c r="C2998" s="2" t="s">
        <v>1547</v>
      </c>
      <c r="D2998" s="2"/>
      <c r="E2998" s="2"/>
      <c r="F2998" s="3">
        <v>410.4692</v>
      </c>
      <c r="G2998" s="3">
        <v>99.999951275272295</v>
      </c>
      <c r="H2998" s="2" t="s">
        <v>3132</v>
      </c>
      <c r="I2998" s="2" t="s">
        <v>3146</v>
      </c>
      <c r="J2998" s="2" t="s">
        <v>3160</v>
      </c>
      <c r="K2998" s="2" t="s">
        <v>3163</v>
      </c>
      <c r="L2998" s="2">
        <v>2013</v>
      </c>
      <c r="M2998" s="2" t="s">
        <v>3054</v>
      </c>
      <c r="N2998" s="2" t="s">
        <v>3104</v>
      </c>
      <c r="O2998" s="19" t="str">
        <f t="shared" si="96"/>
        <v>300</v>
      </c>
      <c r="P2998">
        <f t="shared" si="95"/>
        <v>410.46899999999999</v>
      </c>
    </row>
    <row r="2999" spans="1:16" ht="14.5" customHeight="1" x14ac:dyDescent="0.35">
      <c r="A2999" s="2" t="s">
        <v>2505</v>
      </c>
      <c r="B2999" s="2" t="s">
        <v>2505</v>
      </c>
      <c r="C2999" s="2" t="s">
        <v>2506</v>
      </c>
      <c r="D2999" s="2"/>
      <c r="E2999" s="2"/>
      <c r="F2999" s="3">
        <v>10257</v>
      </c>
      <c r="G2999" s="3">
        <v>100</v>
      </c>
      <c r="H2999" s="2" t="s">
        <v>3135</v>
      </c>
      <c r="I2999" s="2" t="s">
        <v>3149</v>
      </c>
      <c r="J2999" s="2" t="s">
        <v>3160</v>
      </c>
      <c r="K2999" s="2" t="s">
        <v>3163</v>
      </c>
      <c r="L2999" s="2">
        <v>2013</v>
      </c>
      <c r="M2999" s="2" t="s">
        <v>3071</v>
      </c>
      <c r="N2999" s="2" t="s">
        <v>3120</v>
      </c>
      <c r="O2999" s="19" t="str">
        <f t="shared" si="96"/>
        <v>600</v>
      </c>
      <c r="P2999">
        <f t="shared" si="95"/>
        <v>10257</v>
      </c>
    </row>
    <row r="3000" spans="1:16" ht="14.5" customHeight="1" x14ac:dyDescent="0.35">
      <c r="A3000" s="2" t="s">
        <v>1700</v>
      </c>
      <c r="B3000" s="2" t="s">
        <v>1700</v>
      </c>
      <c r="C3000" s="2" t="s">
        <v>1076</v>
      </c>
      <c r="D3000" s="2"/>
      <c r="E3000" s="2"/>
      <c r="F3000" s="3">
        <v>4900</v>
      </c>
      <c r="G3000" s="3">
        <v>48</v>
      </c>
      <c r="H3000" s="2" t="s">
        <v>3139</v>
      </c>
      <c r="I3000" s="2" t="s">
        <v>3153</v>
      </c>
      <c r="J3000" s="2" t="s">
        <v>3159</v>
      </c>
      <c r="K3000" s="2" t="s">
        <v>3164</v>
      </c>
      <c r="L3000" s="2">
        <v>2013</v>
      </c>
      <c r="M3000" s="2" t="s">
        <v>3059</v>
      </c>
      <c r="N3000" s="2" t="s">
        <v>3109</v>
      </c>
      <c r="O3000" s="19" t="str">
        <f t="shared" si="96"/>
        <v>400</v>
      </c>
      <c r="P3000">
        <f t="shared" si="95"/>
        <v>2352</v>
      </c>
    </row>
    <row r="3001" spans="1:16" ht="14.5" customHeight="1" x14ac:dyDescent="0.35">
      <c r="A3001" s="2" t="s">
        <v>1701</v>
      </c>
      <c r="B3001" s="2" t="s">
        <v>1701</v>
      </c>
      <c r="C3001" s="2" t="s">
        <v>1078</v>
      </c>
      <c r="D3001" s="2"/>
      <c r="E3001" s="2"/>
      <c r="F3001" s="3">
        <v>443.75</v>
      </c>
      <c r="G3001" s="3">
        <v>25</v>
      </c>
      <c r="H3001" s="2" t="s">
        <v>3139</v>
      </c>
      <c r="I3001" s="2" t="s">
        <v>3153</v>
      </c>
      <c r="J3001" s="2" t="s">
        <v>3159</v>
      </c>
      <c r="K3001" s="2" t="s">
        <v>3164</v>
      </c>
      <c r="L3001" s="2">
        <v>2013</v>
      </c>
      <c r="M3001" s="2" t="s">
        <v>3059</v>
      </c>
      <c r="N3001" s="2" t="s">
        <v>3109</v>
      </c>
      <c r="O3001" s="19" t="str">
        <f t="shared" si="96"/>
        <v>400</v>
      </c>
      <c r="P3001">
        <f t="shared" si="95"/>
        <v>110.9375</v>
      </c>
    </row>
    <row r="3002" spans="1:16" ht="14.5" customHeight="1" x14ac:dyDescent="0.35">
      <c r="A3002" s="2" t="s">
        <v>1702</v>
      </c>
      <c r="B3002" s="2" t="s">
        <v>1702</v>
      </c>
      <c r="C3002" s="2" t="s">
        <v>1082</v>
      </c>
      <c r="D3002" s="2"/>
      <c r="E3002" s="2"/>
      <c r="F3002" s="3">
        <v>191.01</v>
      </c>
      <c r="G3002" s="3">
        <v>10</v>
      </c>
      <c r="H3002" s="2" t="s">
        <v>3132</v>
      </c>
      <c r="I3002" s="2" t="s">
        <v>3146</v>
      </c>
      <c r="J3002" s="2" t="s">
        <v>3159</v>
      </c>
      <c r="K3002" s="2" t="s">
        <v>3164</v>
      </c>
      <c r="L3002" s="2">
        <v>2013</v>
      </c>
      <c r="M3002" s="2" t="s">
        <v>3054</v>
      </c>
      <c r="N3002" s="2" t="s">
        <v>3104</v>
      </c>
      <c r="O3002" s="19" t="str">
        <f t="shared" si="96"/>
        <v>300</v>
      </c>
      <c r="P3002">
        <f t="shared" si="95"/>
        <v>19.100999999999999</v>
      </c>
    </row>
    <row r="3003" spans="1:16" ht="14.5" customHeight="1" x14ac:dyDescent="0.35">
      <c r="A3003" s="2" t="s">
        <v>2507</v>
      </c>
      <c r="B3003" s="2" t="s">
        <v>2507</v>
      </c>
      <c r="C3003" s="2" t="s">
        <v>1084</v>
      </c>
      <c r="D3003" s="2"/>
      <c r="E3003" s="2"/>
      <c r="F3003" s="3">
        <v>3597.05</v>
      </c>
      <c r="G3003" s="3">
        <v>0.8</v>
      </c>
      <c r="H3003" s="2" t="s">
        <v>3132</v>
      </c>
      <c r="I3003" s="2" t="s">
        <v>3146</v>
      </c>
      <c r="J3003" s="2" t="s">
        <v>3159</v>
      </c>
      <c r="K3003" s="2" t="s">
        <v>3164</v>
      </c>
      <c r="L3003" s="2">
        <v>2013</v>
      </c>
      <c r="M3003" s="2" t="s">
        <v>3059</v>
      </c>
      <c r="N3003" s="2" t="s">
        <v>3109</v>
      </c>
      <c r="O3003" s="19" t="str">
        <f t="shared" si="96"/>
        <v>400</v>
      </c>
      <c r="P3003">
        <f t="shared" si="95"/>
        <v>28.776400000000002</v>
      </c>
    </row>
    <row r="3004" spans="1:16" ht="14.5" customHeight="1" x14ac:dyDescent="0.35">
      <c r="A3004" s="2" t="s">
        <v>1704</v>
      </c>
      <c r="B3004" s="2" t="s">
        <v>1704</v>
      </c>
      <c r="C3004" s="2" t="s">
        <v>1088</v>
      </c>
      <c r="D3004" s="2"/>
      <c r="E3004" s="2"/>
      <c r="F3004" s="3">
        <v>665.69</v>
      </c>
      <c r="G3004" s="3">
        <v>0.8</v>
      </c>
      <c r="H3004" s="2" t="s">
        <v>3132</v>
      </c>
      <c r="I3004" s="2" t="s">
        <v>3146</v>
      </c>
      <c r="J3004" s="2" t="s">
        <v>3159</v>
      </c>
      <c r="K3004" s="2" t="s">
        <v>3164</v>
      </c>
      <c r="L3004" s="2">
        <v>2013</v>
      </c>
      <c r="M3004" s="2" t="s">
        <v>3059</v>
      </c>
      <c r="N3004" s="2" t="s">
        <v>3109</v>
      </c>
      <c r="O3004" s="19" t="str">
        <f t="shared" si="96"/>
        <v>400</v>
      </c>
      <c r="P3004">
        <f t="shared" ref="P3004:P3067" si="97">F3004*G3004/100</f>
        <v>5.32552</v>
      </c>
    </row>
    <row r="3005" spans="1:16" ht="14.5" customHeight="1" x14ac:dyDescent="0.35">
      <c r="A3005" s="2" t="s">
        <v>1705</v>
      </c>
      <c r="B3005" s="2" t="s">
        <v>1705</v>
      </c>
      <c r="C3005" s="2" t="s">
        <v>1089</v>
      </c>
      <c r="D3005" s="2"/>
      <c r="E3005" s="2"/>
      <c r="F3005" s="3">
        <v>48.99</v>
      </c>
      <c r="G3005" s="3">
        <v>0.8</v>
      </c>
      <c r="H3005" s="2" t="s">
        <v>3132</v>
      </c>
      <c r="I3005" s="2" t="s">
        <v>3146</v>
      </c>
      <c r="J3005" s="2" t="s">
        <v>3159</v>
      </c>
      <c r="K3005" s="2" t="s">
        <v>3164</v>
      </c>
      <c r="L3005" s="2">
        <v>2013</v>
      </c>
      <c r="M3005" s="2" t="s">
        <v>3059</v>
      </c>
      <c r="N3005" s="2" t="s">
        <v>3109</v>
      </c>
      <c r="O3005" s="19" t="str">
        <f t="shared" si="96"/>
        <v>400</v>
      </c>
      <c r="P3005">
        <f t="shared" si="97"/>
        <v>0.39192000000000005</v>
      </c>
    </row>
    <row r="3006" spans="1:16" ht="14.5" customHeight="1" x14ac:dyDescent="0.35">
      <c r="A3006" s="2" t="s">
        <v>1706</v>
      </c>
      <c r="B3006" s="2" t="s">
        <v>1706</v>
      </c>
      <c r="C3006" s="2" t="s">
        <v>1095</v>
      </c>
      <c r="D3006" s="2"/>
      <c r="E3006" s="2"/>
      <c r="F3006" s="3">
        <v>16500</v>
      </c>
      <c r="G3006" s="3">
        <v>1</v>
      </c>
      <c r="H3006" s="2" t="s">
        <v>3132</v>
      </c>
      <c r="I3006" s="2" t="s">
        <v>3146</v>
      </c>
      <c r="J3006" s="2" t="s">
        <v>3159</v>
      </c>
      <c r="K3006" s="2" t="s">
        <v>3164</v>
      </c>
      <c r="L3006" s="2">
        <v>2013</v>
      </c>
      <c r="M3006" s="2" t="s">
        <v>3059</v>
      </c>
      <c r="N3006" s="2" t="s">
        <v>3109</v>
      </c>
      <c r="O3006" s="19" t="str">
        <f t="shared" si="96"/>
        <v>400</v>
      </c>
      <c r="P3006">
        <f t="shared" si="97"/>
        <v>165</v>
      </c>
    </row>
    <row r="3007" spans="1:16" ht="14.5" customHeight="1" x14ac:dyDescent="0.35">
      <c r="A3007" s="2" t="s">
        <v>2508</v>
      </c>
      <c r="B3007" s="2" t="s">
        <v>2508</v>
      </c>
      <c r="C3007" s="2" t="s">
        <v>1356</v>
      </c>
      <c r="D3007" s="2"/>
      <c r="E3007" s="2"/>
      <c r="F3007" s="3">
        <v>414.15</v>
      </c>
      <c r="G3007" s="3">
        <v>90</v>
      </c>
      <c r="H3007" s="2" t="s">
        <v>3136</v>
      </c>
      <c r="I3007" s="2" t="s">
        <v>3150</v>
      </c>
      <c r="J3007" s="2" t="s">
        <v>3159</v>
      </c>
      <c r="K3007" s="2" t="s">
        <v>3164</v>
      </c>
      <c r="L3007" s="2">
        <v>2013</v>
      </c>
      <c r="M3007" s="2" t="s">
        <v>3041</v>
      </c>
      <c r="N3007" s="2" t="s">
        <v>3095</v>
      </c>
      <c r="O3007" s="19" t="str">
        <f t="shared" si="96"/>
        <v>200</v>
      </c>
      <c r="P3007">
        <f t="shared" si="97"/>
        <v>372.73500000000001</v>
      </c>
    </row>
    <row r="3008" spans="1:16" ht="14.5" customHeight="1" x14ac:dyDescent="0.35">
      <c r="A3008" s="2" t="s">
        <v>1708</v>
      </c>
      <c r="B3008" s="2" t="s">
        <v>1708</v>
      </c>
      <c r="C3008" s="2" t="s">
        <v>1709</v>
      </c>
      <c r="D3008" s="2"/>
      <c r="E3008" s="2"/>
      <c r="F3008" s="3">
        <v>748.33</v>
      </c>
      <c r="G3008" s="3">
        <v>100</v>
      </c>
      <c r="H3008" s="2" t="s">
        <v>3136</v>
      </c>
      <c r="I3008" s="2" t="s">
        <v>3150</v>
      </c>
      <c r="J3008" s="2" t="s">
        <v>3159</v>
      </c>
      <c r="K3008" s="2" t="s">
        <v>3164</v>
      </c>
      <c r="L3008" s="2">
        <v>2013</v>
      </c>
      <c r="M3008" s="2" t="s">
        <v>3041</v>
      </c>
      <c r="N3008" s="2" t="s">
        <v>3095</v>
      </c>
      <c r="O3008" s="19" t="str">
        <f t="shared" si="96"/>
        <v>200</v>
      </c>
      <c r="P3008">
        <f t="shared" si="97"/>
        <v>748.33</v>
      </c>
    </row>
    <row r="3009" spans="1:16" ht="14.5" customHeight="1" x14ac:dyDescent="0.35">
      <c r="A3009" s="2" t="s">
        <v>1710</v>
      </c>
      <c r="B3009" s="2" t="s">
        <v>1710</v>
      </c>
      <c r="C3009" s="2" t="s">
        <v>1711</v>
      </c>
      <c r="D3009" s="2"/>
      <c r="E3009" s="2"/>
      <c r="F3009" s="3">
        <v>424.81</v>
      </c>
      <c r="G3009" s="3">
        <v>100</v>
      </c>
      <c r="H3009" s="2" t="s">
        <v>3130</v>
      </c>
      <c r="I3009" s="2" t="s">
        <v>3144</v>
      </c>
      <c r="J3009" s="2" t="s">
        <v>3159</v>
      </c>
      <c r="K3009" s="2" t="s">
        <v>3164</v>
      </c>
      <c r="L3009" s="2">
        <v>2013</v>
      </c>
      <c r="M3009" s="2" t="s">
        <v>3059</v>
      </c>
      <c r="N3009" s="2" t="s">
        <v>3109</v>
      </c>
      <c r="O3009" s="19" t="str">
        <f t="shared" si="96"/>
        <v>400</v>
      </c>
      <c r="P3009">
        <f t="shared" si="97"/>
        <v>424.81</v>
      </c>
    </row>
    <row r="3010" spans="1:16" ht="14.5" customHeight="1" x14ac:dyDescent="0.35">
      <c r="A3010" s="2" t="s">
        <v>1712</v>
      </c>
      <c r="B3010" s="2" t="s">
        <v>1712</v>
      </c>
      <c r="C3010" s="2" t="s">
        <v>1099</v>
      </c>
      <c r="D3010" s="2"/>
      <c r="E3010" s="2"/>
      <c r="F3010" s="3">
        <v>19034</v>
      </c>
      <c r="G3010" s="3">
        <v>100</v>
      </c>
      <c r="H3010" s="2" t="s">
        <v>3130</v>
      </c>
      <c r="I3010" s="2" t="s">
        <v>3144</v>
      </c>
      <c r="J3010" s="2" t="s">
        <v>3159</v>
      </c>
      <c r="K3010" s="2" t="s">
        <v>3164</v>
      </c>
      <c r="L3010" s="2">
        <v>2013</v>
      </c>
      <c r="M3010" s="2" t="s">
        <v>3059</v>
      </c>
      <c r="N3010" s="2" t="s">
        <v>3109</v>
      </c>
      <c r="O3010" s="19" t="str">
        <f t="shared" si="96"/>
        <v>400</v>
      </c>
      <c r="P3010">
        <f t="shared" si="97"/>
        <v>19034</v>
      </c>
    </row>
    <row r="3011" spans="1:16" ht="14.5" customHeight="1" x14ac:dyDescent="0.35">
      <c r="A3011" s="2" t="s">
        <v>1713</v>
      </c>
      <c r="B3011" s="2" t="s">
        <v>1713</v>
      </c>
      <c r="C3011" s="2" t="s">
        <v>1714</v>
      </c>
      <c r="D3011" s="2"/>
      <c r="E3011" s="2"/>
      <c r="F3011" s="3">
        <v>4158.5600000000004</v>
      </c>
      <c r="G3011" s="3">
        <v>100</v>
      </c>
      <c r="H3011" s="2" t="s">
        <v>3130</v>
      </c>
      <c r="I3011" s="2" t="s">
        <v>3144</v>
      </c>
      <c r="J3011" s="2" t="s">
        <v>3159</v>
      </c>
      <c r="K3011" s="2" t="s">
        <v>3164</v>
      </c>
      <c r="L3011" s="2">
        <v>2013</v>
      </c>
      <c r="M3011" s="2" t="s">
        <v>3059</v>
      </c>
      <c r="N3011" s="2" t="s">
        <v>3109</v>
      </c>
      <c r="O3011" s="19" t="str">
        <f t="shared" ref="O3011:O3074" si="98">LEFT(N3011,1) &amp; "00"</f>
        <v>400</v>
      </c>
      <c r="P3011">
        <f t="shared" si="97"/>
        <v>4158.5600000000004</v>
      </c>
    </row>
    <row r="3012" spans="1:16" ht="14.5" customHeight="1" x14ac:dyDescent="0.35">
      <c r="A3012" s="2" t="s">
        <v>1715</v>
      </c>
      <c r="B3012" s="2" t="s">
        <v>1715</v>
      </c>
      <c r="C3012" s="2" t="s">
        <v>1716</v>
      </c>
      <c r="D3012" s="2"/>
      <c r="E3012" s="2"/>
      <c r="F3012" s="3">
        <v>299.60000000000002</v>
      </c>
      <c r="G3012" s="3">
        <v>100</v>
      </c>
      <c r="H3012" s="2" t="s">
        <v>3130</v>
      </c>
      <c r="I3012" s="2" t="s">
        <v>3144</v>
      </c>
      <c r="J3012" s="2" t="s">
        <v>3159</v>
      </c>
      <c r="K3012" s="2" t="s">
        <v>3164</v>
      </c>
      <c r="L3012" s="2">
        <v>2013</v>
      </c>
      <c r="M3012" s="2" t="s">
        <v>3059</v>
      </c>
      <c r="N3012" s="2" t="s">
        <v>3109</v>
      </c>
      <c r="O3012" s="19" t="str">
        <f t="shared" si="98"/>
        <v>400</v>
      </c>
      <c r="P3012">
        <f t="shared" si="97"/>
        <v>299.60000000000002</v>
      </c>
    </row>
    <row r="3013" spans="1:16" ht="14.5" customHeight="1" x14ac:dyDescent="0.35">
      <c r="A3013" s="2" t="s">
        <v>1717</v>
      </c>
      <c r="B3013" s="2" t="s">
        <v>1717</v>
      </c>
      <c r="C3013" s="2" t="s">
        <v>1101</v>
      </c>
      <c r="D3013" s="2"/>
      <c r="E3013" s="2"/>
      <c r="F3013" s="3">
        <v>66</v>
      </c>
      <c r="G3013" s="3">
        <v>100</v>
      </c>
      <c r="H3013" s="2" t="s">
        <v>3136</v>
      </c>
      <c r="I3013" s="2" t="s">
        <v>3150</v>
      </c>
      <c r="J3013" s="2" t="s">
        <v>3159</v>
      </c>
      <c r="K3013" s="2" t="s">
        <v>3164</v>
      </c>
      <c r="L3013" s="2">
        <v>2013</v>
      </c>
      <c r="M3013" s="2" t="s">
        <v>3041</v>
      </c>
      <c r="N3013" s="2" t="s">
        <v>3095</v>
      </c>
      <c r="O3013" s="19" t="str">
        <f t="shared" si="98"/>
        <v>200</v>
      </c>
      <c r="P3013">
        <f t="shared" si="97"/>
        <v>66</v>
      </c>
    </row>
    <row r="3014" spans="1:16" ht="14.5" customHeight="1" x14ac:dyDescent="0.35">
      <c r="A3014" s="2" t="s">
        <v>2509</v>
      </c>
      <c r="B3014" s="2" t="s">
        <v>2509</v>
      </c>
      <c r="C3014" s="2" t="s">
        <v>1103</v>
      </c>
      <c r="D3014" s="2"/>
      <c r="E3014" s="2"/>
      <c r="F3014" s="3">
        <v>925.98</v>
      </c>
      <c r="G3014" s="3">
        <v>3</v>
      </c>
      <c r="H3014" s="2" t="s">
        <v>3130</v>
      </c>
      <c r="I3014" s="2" t="s">
        <v>3144</v>
      </c>
      <c r="J3014" s="2" t="s">
        <v>3159</v>
      </c>
      <c r="K3014" s="2" t="s">
        <v>3164</v>
      </c>
      <c r="L3014" s="2">
        <v>2013</v>
      </c>
      <c r="M3014" s="2" t="s">
        <v>3059</v>
      </c>
      <c r="N3014" s="2" t="s">
        <v>3109</v>
      </c>
      <c r="O3014" s="19" t="str">
        <f t="shared" si="98"/>
        <v>400</v>
      </c>
      <c r="P3014">
        <f t="shared" si="97"/>
        <v>27.779399999999999</v>
      </c>
    </row>
    <row r="3015" spans="1:16" ht="14.5" customHeight="1" x14ac:dyDescent="0.35">
      <c r="A3015" s="2" t="s">
        <v>1719</v>
      </c>
      <c r="B3015" s="2" t="s">
        <v>1719</v>
      </c>
      <c r="C3015" s="2" t="s">
        <v>1105</v>
      </c>
      <c r="D3015" s="2"/>
      <c r="E3015" s="2"/>
      <c r="F3015" s="3">
        <v>551.82000000000005</v>
      </c>
      <c r="G3015" s="3">
        <v>12</v>
      </c>
      <c r="H3015" s="2" t="s">
        <v>3130</v>
      </c>
      <c r="I3015" s="2" t="s">
        <v>3144</v>
      </c>
      <c r="J3015" s="2" t="s">
        <v>3159</v>
      </c>
      <c r="K3015" s="2" t="s">
        <v>3164</v>
      </c>
      <c r="L3015" s="2">
        <v>2013</v>
      </c>
      <c r="M3015" s="2" t="s">
        <v>3059</v>
      </c>
      <c r="N3015" s="2" t="s">
        <v>3109</v>
      </c>
      <c r="O3015" s="19" t="str">
        <f t="shared" si="98"/>
        <v>400</v>
      </c>
      <c r="P3015">
        <f t="shared" si="97"/>
        <v>66.218400000000003</v>
      </c>
    </row>
    <row r="3016" spans="1:16" ht="14.5" customHeight="1" x14ac:dyDescent="0.35">
      <c r="A3016" s="2" t="s">
        <v>1720</v>
      </c>
      <c r="B3016" s="2" t="s">
        <v>1720</v>
      </c>
      <c r="C3016" s="2" t="s">
        <v>1111</v>
      </c>
      <c r="D3016" s="2"/>
      <c r="E3016" s="2"/>
      <c r="F3016" s="3">
        <v>140.57</v>
      </c>
      <c r="G3016" s="3">
        <v>17</v>
      </c>
      <c r="H3016" s="2" t="s">
        <v>3136</v>
      </c>
      <c r="I3016" s="2" t="s">
        <v>3150</v>
      </c>
      <c r="J3016" s="2" t="s">
        <v>3159</v>
      </c>
      <c r="K3016" s="2" t="s">
        <v>3164</v>
      </c>
      <c r="L3016" s="2">
        <v>2013</v>
      </c>
      <c r="M3016" s="2" t="s">
        <v>3041</v>
      </c>
      <c r="N3016" s="2" t="s">
        <v>3095</v>
      </c>
      <c r="O3016" s="19" t="str">
        <f t="shared" si="98"/>
        <v>200</v>
      </c>
      <c r="P3016">
        <f t="shared" si="97"/>
        <v>23.896900000000002</v>
      </c>
    </row>
    <row r="3017" spans="1:16" ht="14.5" customHeight="1" x14ac:dyDescent="0.35">
      <c r="A3017" s="2" t="s">
        <v>1721</v>
      </c>
      <c r="B3017" s="2" t="s">
        <v>1721</v>
      </c>
      <c r="C3017" s="2" t="s">
        <v>978</v>
      </c>
      <c r="D3017" s="2"/>
      <c r="E3017" s="2"/>
      <c r="F3017" s="3">
        <v>650</v>
      </c>
      <c r="G3017" s="3">
        <v>73.7</v>
      </c>
      <c r="H3017" s="2" t="s">
        <v>3130</v>
      </c>
      <c r="I3017" s="2" t="s">
        <v>3144</v>
      </c>
      <c r="J3017" s="2" t="s">
        <v>3159</v>
      </c>
      <c r="K3017" s="2" t="s">
        <v>3164</v>
      </c>
      <c r="L3017" s="2">
        <v>2013</v>
      </c>
      <c r="M3017" s="2" t="s">
        <v>3059</v>
      </c>
      <c r="N3017" s="2" t="s">
        <v>3109</v>
      </c>
      <c r="O3017" s="19" t="str">
        <f t="shared" si="98"/>
        <v>400</v>
      </c>
      <c r="P3017">
        <f t="shared" si="97"/>
        <v>479.05</v>
      </c>
    </row>
    <row r="3018" spans="1:16" ht="14.5" customHeight="1" x14ac:dyDescent="0.35">
      <c r="A3018" s="2" t="s">
        <v>1722</v>
      </c>
      <c r="B3018" s="2" t="s">
        <v>1722</v>
      </c>
      <c r="C3018" s="2" t="s">
        <v>979</v>
      </c>
      <c r="D3018" s="2"/>
      <c r="E3018" s="2"/>
      <c r="F3018" s="3">
        <v>650</v>
      </c>
      <c r="G3018" s="3">
        <v>73.7</v>
      </c>
      <c r="H3018" s="2" t="s">
        <v>3130</v>
      </c>
      <c r="I3018" s="2" t="s">
        <v>3144</v>
      </c>
      <c r="J3018" s="2" t="s">
        <v>3159</v>
      </c>
      <c r="K3018" s="2" t="s">
        <v>3164</v>
      </c>
      <c r="L3018" s="2">
        <v>2013</v>
      </c>
      <c r="M3018" s="2" t="s">
        <v>3059</v>
      </c>
      <c r="N3018" s="2" t="s">
        <v>3109</v>
      </c>
      <c r="O3018" s="19" t="str">
        <f t="shared" si="98"/>
        <v>400</v>
      </c>
      <c r="P3018">
        <f t="shared" si="97"/>
        <v>479.05</v>
      </c>
    </row>
    <row r="3019" spans="1:16" ht="14.5" customHeight="1" x14ac:dyDescent="0.35">
      <c r="A3019" s="2" t="s">
        <v>1726</v>
      </c>
      <c r="B3019" s="2" t="s">
        <v>1726</v>
      </c>
      <c r="C3019" s="2" t="s">
        <v>991</v>
      </c>
      <c r="D3019" s="2"/>
      <c r="E3019" s="2"/>
      <c r="F3019" s="3">
        <v>509.83</v>
      </c>
      <c r="G3019" s="3">
        <v>10</v>
      </c>
      <c r="H3019" s="2" t="s">
        <v>3130</v>
      </c>
      <c r="I3019" s="2" t="s">
        <v>3144</v>
      </c>
      <c r="J3019" s="2" t="s">
        <v>3159</v>
      </c>
      <c r="K3019" s="2" t="s">
        <v>3164</v>
      </c>
      <c r="L3019" s="2">
        <v>2013</v>
      </c>
      <c r="M3019" s="2" t="s">
        <v>3059</v>
      </c>
      <c r="N3019" s="2" t="s">
        <v>3109</v>
      </c>
      <c r="O3019" s="19" t="str">
        <f t="shared" si="98"/>
        <v>400</v>
      </c>
      <c r="P3019">
        <f t="shared" si="97"/>
        <v>50.983000000000004</v>
      </c>
    </row>
    <row r="3020" spans="1:16" ht="14.5" customHeight="1" x14ac:dyDescent="0.35">
      <c r="A3020" s="2" t="s">
        <v>2510</v>
      </c>
      <c r="B3020" s="2" t="s">
        <v>2510</v>
      </c>
      <c r="C3020" s="2" t="s">
        <v>993</v>
      </c>
      <c r="D3020" s="2"/>
      <c r="E3020" s="2"/>
      <c r="F3020" s="3">
        <v>66.44</v>
      </c>
      <c r="G3020" s="3">
        <v>40</v>
      </c>
      <c r="H3020" s="2" t="s">
        <v>3130</v>
      </c>
      <c r="I3020" s="2" t="s">
        <v>3144</v>
      </c>
      <c r="J3020" s="2" t="s">
        <v>3159</v>
      </c>
      <c r="K3020" s="2" t="s">
        <v>3164</v>
      </c>
      <c r="L3020" s="2">
        <v>2013</v>
      </c>
      <c r="M3020" s="2" t="s">
        <v>3059</v>
      </c>
      <c r="N3020" s="2" t="s">
        <v>3109</v>
      </c>
      <c r="O3020" s="19" t="str">
        <f t="shared" si="98"/>
        <v>400</v>
      </c>
      <c r="P3020">
        <f t="shared" si="97"/>
        <v>26.576000000000001</v>
      </c>
    </row>
    <row r="3021" spans="1:16" ht="14.5" customHeight="1" x14ac:dyDescent="0.35">
      <c r="A3021" s="2" t="s">
        <v>2511</v>
      </c>
      <c r="B3021" s="2" t="s">
        <v>2511</v>
      </c>
      <c r="C3021" s="2" t="s">
        <v>2512</v>
      </c>
      <c r="D3021" s="2"/>
      <c r="E3021" s="2"/>
      <c r="F3021" s="3">
        <v>393.19</v>
      </c>
      <c r="G3021" s="3">
        <v>100</v>
      </c>
      <c r="H3021" s="2" t="s">
        <v>3132</v>
      </c>
      <c r="I3021" s="2" t="s">
        <v>3146</v>
      </c>
      <c r="J3021" s="2" t="s">
        <v>3159</v>
      </c>
      <c r="K3021" s="2" t="s">
        <v>3164</v>
      </c>
      <c r="L3021" s="2">
        <v>2013</v>
      </c>
      <c r="M3021" s="2" t="s">
        <v>3059</v>
      </c>
      <c r="N3021" s="2" t="s">
        <v>3109</v>
      </c>
      <c r="O3021" s="19" t="str">
        <f t="shared" si="98"/>
        <v>400</v>
      </c>
      <c r="P3021">
        <f t="shared" si="97"/>
        <v>393.19</v>
      </c>
    </row>
    <row r="3022" spans="1:16" ht="14.5" customHeight="1" x14ac:dyDescent="0.35">
      <c r="A3022" s="2" t="s">
        <v>2277</v>
      </c>
      <c r="B3022" s="2" t="s">
        <v>2277</v>
      </c>
      <c r="C3022" s="2" t="s">
        <v>1728</v>
      </c>
      <c r="D3022" s="2"/>
      <c r="E3022" s="2"/>
      <c r="F3022" s="3">
        <v>3000</v>
      </c>
      <c r="G3022" s="3">
        <v>100</v>
      </c>
      <c r="H3022" s="2" t="s">
        <v>3132</v>
      </c>
      <c r="I3022" s="2" t="s">
        <v>3146</v>
      </c>
      <c r="J3022" s="2" t="s">
        <v>3159</v>
      </c>
      <c r="K3022" s="2" t="s">
        <v>3164</v>
      </c>
      <c r="L3022" s="2">
        <v>2013</v>
      </c>
      <c r="M3022" s="2" t="s">
        <v>3059</v>
      </c>
      <c r="N3022" s="2" t="s">
        <v>3109</v>
      </c>
      <c r="O3022" s="19" t="str">
        <f t="shared" si="98"/>
        <v>400</v>
      </c>
      <c r="P3022">
        <f t="shared" si="97"/>
        <v>3000</v>
      </c>
    </row>
    <row r="3023" spans="1:16" ht="14.5" customHeight="1" x14ac:dyDescent="0.35">
      <c r="A3023" s="2" t="s">
        <v>1729</v>
      </c>
      <c r="B3023" s="2" t="s">
        <v>1729</v>
      </c>
      <c r="C3023" s="2" t="s">
        <v>997</v>
      </c>
      <c r="D3023" s="2"/>
      <c r="E3023" s="2"/>
      <c r="F3023" s="3">
        <v>51.38</v>
      </c>
      <c r="G3023" s="3">
        <v>100</v>
      </c>
      <c r="H3023" s="2" t="s">
        <v>3132</v>
      </c>
      <c r="I3023" s="2" t="s">
        <v>3146</v>
      </c>
      <c r="J3023" s="2" t="s">
        <v>3159</v>
      </c>
      <c r="K3023" s="2" t="s">
        <v>3164</v>
      </c>
      <c r="L3023" s="2">
        <v>2013</v>
      </c>
      <c r="M3023" s="2" t="s">
        <v>3059</v>
      </c>
      <c r="N3023" s="2" t="s">
        <v>3109</v>
      </c>
      <c r="O3023" s="19" t="str">
        <f t="shared" si="98"/>
        <v>400</v>
      </c>
      <c r="P3023">
        <f t="shared" si="97"/>
        <v>51.38</v>
      </c>
    </row>
    <row r="3024" spans="1:16" ht="14.5" customHeight="1" x14ac:dyDescent="0.35">
      <c r="A3024" s="2" t="s">
        <v>1961</v>
      </c>
      <c r="B3024" s="2" t="s">
        <v>1961</v>
      </c>
      <c r="C3024" s="2" t="s">
        <v>1962</v>
      </c>
      <c r="D3024" s="2"/>
      <c r="E3024" s="2"/>
      <c r="F3024" s="3">
        <v>463.93</v>
      </c>
      <c r="G3024" s="3">
        <v>100</v>
      </c>
      <c r="H3024" s="2" t="s">
        <v>3133</v>
      </c>
      <c r="I3024" s="2" t="s">
        <v>3147</v>
      </c>
      <c r="J3024" s="2" t="s">
        <v>3159</v>
      </c>
      <c r="K3024" s="2" t="s">
        <v>3164</v>
      </c>
      <c r="L3024" s="2">
        <v>2013</v>
      </c>
      <c r="M3024" s="2" t="s">
        <v>3059</v>
      </c>
      <c r="N3024" s="2" t="s">
        <v>3109</v>
      </c>
      <c r="O3024" s="19" t="str">
        <f t="shared" si="98"/>
        <v>400</v>
      </c>
      <c r="P3024">
        <f t="shared" si="97"/>
        <v>463.93</v>
      </c>
    </row>
    <row r="3025" spans="1:16" ht="14.5" customHeight="1" x14ac:dyDescent="0.35">
      <c r="A3025" s="2" t="s">
        <v>2513</v>
      </c>
      <c r="B3025" s="2" t="s">
        <v>2513</v>
      </c>
      <c r="C3025" s="2" t="s">
        <v>1964</v>
      </c>
      <c r="D3025" s="2"/>
      <c r="E3025" s="2"/>
      <c r="F3025" s="3">
        <v>1472.99</v>
      </c>
      <c r="G3025" s="3">
        <v>100</v>
      </c>
      <c r="H3025" s="2" t="s">
        <v>3133</v>
      </c>
      <c r="I3025" s="2" t="s">
        <v>3147</v>
      </c>
      <c r="J3025" s="2" t="s">
        <v>3159</v>
      </c>
      <c r="K3025" s="2" t="s">
        <v>3164</v>
      </c>
      <c r="L3025" s="2">
        <v>2013</v>
      </c>
      <c r="M3025" s="2" t="s">
        <v>3059</v>
      </c>
      <c r="N3025" s="2" t="s">
        <v>3109</v>
      </c>
      <c r="O3025" s="19" t="str">
        <f t="shared" si="98"/>
        <v>400</v>
      </c>
      <c r="P3025">
        <f t="shared" si="97"/>
        <v>1472.99</v>
      </c>
    </row>
    <row r="3026" spans="1:16" ht="14.5" customHeight="1" x14ac:dyDescent="0.35">
      <c r="A3026" s="2" t="s">
        <v>2514</v>
      </c>
      <c r="B3026" s="2" t="s">
        <v>2514</v>
      </c>
      <c r="C3026" s="2" t="s">
        <v>1966</v>
      </c>
      <c r="D3026" s="2"/>
      <c r="E3026" s="2"/>
      <c r="F3026" s="3">
        <v>33.24</v>
      </c>
      <c r="G3026" s="3">
        <v>100</v>
      </c>
      <c r="H3026" s="2" t="s">
        <v>3133</v>
      </c>
      <c r="I3026" s="2" t="s">
        <v>3147</v>
      </c>
      <c r="J3026" s="2" t="s">
        <v>3159</v>
      </c>
      <c r="K3026" s="2" t="s">
        <v>3164</v>
      </c>
      <c r="L3026" s="2">
        <v>2013</v>
      </c>
      <c r="M3026" s="2" t="s">
        <v>3059</v>
      </c>
      <c r="N3026" s="2" t="s">
        <v>3109</v>
      </c>
      <c r="O3026" s="19" t="str">
        <f t="shared" si="98"/>
        <v>400</v>
      </c>
      <c r="P3026">
        <f t="shared" si="97"/>
        <v>33.24</v>
      </c>
    </row>
    <row r="3027" spans="1:16" ht="14.5" customHeight="1" x14ac:dyDescent="0.35">
      <c r="A3027" s="2" t="s">
        <v>2515</v>
      </c>
      <c r="B3027" s="2" t="s">
        <v>2515</v>
      </c>
      <c r="C3027" s="2" t="s">
        <v>2280</v>
      </c>
      <c r="D3027" s="2"/>
      <c r="E3027" s="2"/>
      <c r="F3027" s="3">
        <v>10000</v>
      </c>
      <c r="G3027" s="3">
        <v>100</v>
      </c>
      <c r="H3027" s="2" t="s">
        <v>3133</v>
      </c>
      <c r="I3027" s="2" t="s">
        <v>3147</v>
      </c>
      <c r="J3027" s="2" t="s">
        <v>3159</v>
      </c>
      <c r="K3027" s="2" t="s">
        <v>3164</v>
      </c>
      <c r="L3027" s="2">
        <v>2013</v>
      </c>
      <c r="M3027" s="2" t="s">
        <v>3059</v>
      </c>
      <c r="N3027" s="2" t="s">
        <v>3109</v>
      </c>
      <c r="O3027" s="19" t="str">
        <f t="shared" si="98"/>
        <v>400</v>
      </c>
      <c r="P3027">
        <f t="shared" si="97"/>
        <v>10000</v>
      </c>
    </row>
    <row r="3028" spans="1:16" ht="14.5" customHeight="1" x14ac:dyDescent="0.35">
      <c r="A3028" s="2" t="s">
        <v>1967</v>
      </c>
      <c r="B3028" s="2" t="s">
        <v>1967</v>
      </c>
      <c r="C3028" s="2" t="s">
        <v>1968</v>
      </c>
      <c r="D3028" s="2"/>
      <c r="E3028" s="2"/>
      <c r="F3028" s="3">
        <v>793.48</v>
      </c>
      <c r="G3028" s="3">
        <v>100</v>
      </c>
      <c r="H3028" s="2" t="s">
        <v>3133</v>
      </c>
      <c r="I3028" s="2" t="s">
        <v>3147</v>
      </c>
      <c r="J3028" s="2" t="s">
        <v>3159</v>
      </c>
      <c r="K3028" s="2" t="s">
        <v>3164</v>
      </c>
      <c r="L3028" s="2">
        <v>2013</v>
      </c>
      <c r="M3028" s="2" t="s">
        <v>3059</v>
      </c>
      <c r="N3028" s="2" t="s">
        <v>3109</v>
      </c>
      <c r="O3028" s="19" t="str">
        <f t="shared" si="98"/>
        <v>400</v>
      </c>
      <c r="P3028">
        <f t="shared" si="97"/>
        <v>793.48</v>
      </c>
    </row>
    <row r="3029" spans="1:16" ht="14.5" customHeight="1" x14ac:dyDescent="0.35">
      <c r="A3029" s="2" t="s">
        <v>1733</v>
      </c>
      <c r="B3029" s="2" t="s">
        <v>1733</v>
      </c>
      <c r="C3029" s="2" t="s">
        <v>1005</v>
      </c>
      <c r="D3029" s="2"/>
      <c r="E3029" s="2"/>
      <c r="F3029" s="3">
        <v>202</v>
      </c>
      <c r="G3029" s="3">
        <v>100</v>
      </c>
      <c r="H3029" s="2" t="s">
        <v>3135</v>
      </c>
      <c r="I3029" s="2" t="s">
        <v>3149</v>
      </c>
      <c r="J3029" s="2" t="s">
        <v>3159</v>
      </c>
      <c r="K3029" s="2" t="s">
        <v>3164</v>
      </c>
      <c r="L3029" s="2">
        <v>2013</v>
      </c>
      <c r="M3029" s="2" t="s">
        <v>3059</v>
      </c>
      <c r="N3029" s="2" t="s">
        <v>3109</v>
      </c>
      <c r="O3029" s="19" t="str">
        <f t="shared" si="98"/>
        <v>400</v>
      </c>
      <c r="P3029">
        <f t="shared" si="97"/>
        <v>202</v>
      </c>
    </row>
    <row r="3030" spans="1:16" ht="14.5" customHeight="1" x14ac:dyDescent="0.35">
      <c r="A3030" s="2" t="s">
        <v>1734</v>
      </c>
      <c r="B3030" s="2" t="s">
        <v>1734</v>
      </c>
      <c r="C3030" s="2" t="s">
        <v>1007</v>
      </c>
      <c r="D3030" s="2"/>
      <c r="E3030" s="2"/>
      <c r="F3030" s="3">
        <v>668</v>
      </c>
      <c r="G3030" s="3">
        <v>10</v>
      </c>
      <c r="H3030" s="2" t="s">
        <v>3135</v>
      </c>
      <c r="I3030" s="2" t="s">
        <v>3149</v>
      </c>
      <c r="J3030" s="2" t="s">
        <v>3159</v>
      </c>
      <c r="K3030" s="2" t="s">
        <v>3164</v>
      </c>
      <c r="L3030" s="2">
        <v>2013</v>
      </c>
      <c r="M3030" s="2" t="s">
        <v>3059</v>
      </c>
      <c r="N3030" s="2" t="s">
        <v>3109</v>
      </c>
      <c r="O3030" s="19" t="str">
        <f t="shared" si="98"/>
        <v>400</v>
      </c>
      <c r="P3030">
        <f t="shared" si="97"/>
        <v>66.8</v>
      </c>
    </row>
    <row r="3031" spans="1:16" ht="14.5" customHeight="1" x14ac:dyDescent="0.35">
      <c r="A3031" s="2" t="s">
        <v>1735</v>
      </c>
      <c r="B3031" s="2" t="s">
        <v>1735</v>
      </c>
      <c r="C3031" s="2" t="s">
        <v>1009</v>
      </c>
      <c r="D3031" s="2"/>
      <c r="E3031" s="2"/>
      <c r="F3031" s="3">
        <v>1021.49</v>
      </c>
      <c r="G3031" s="3">
        <v>10</v>
      </c>
      <c r="H3031" s="2" t="s">
        <v>3135</v>
      </c>
      <c r="I3031" s="2" t="s">
        <v>3149</v>
      </c>
      <c r="J3031" s="2" t="s">
        <v>3159</v>
      </c>
      <c r="K3031" s="2" t="s">
        <v>3164</v>
      </c>
      <c r="L3031" s="2">
        <v>2013</v>
      </c>
      <c r="M3031" s="2" t="s">
        <v>3059</v>
      </c>
      <c r="N3031" s="2" t="s">
        <v>3109</v>
      </c>
      <c r="O3031" s="19" t="str">
        <f t="shared" si="98"/>
        <v>400</v>
      </c>
      <c r="P3031">
        <f t="shared" si="97"/>
        <v>102.149</v>
      </c>
    </row>
    <row r="3032" spans="1:16" ht="14.5" customHeight="1" x14ac:dyDescent="0.35">
      <c r="A3032" s="2" t="s">
        <v>1736</v>
      </c>
      <c r="B3032" s="2" t="s">
        <v>1736</v>
      </c>
      <c r="C3032" s="2" t="s">
        <v>1011</v>
      </c>
      <c r="D3032" s="2"/>
      <c r="E3032" s="2"/>
      <c r="F3032" s="3">
        <v>8</v>
      </c>
      <c r="G3032" s="3">
        <v>100</v>
      </c>
      <c r="H3032" s="2" t="s">
        <v>3135</v>
      </c>
      <c r="I3032" s="2" t="s">
        <v>3149</v>
      </c>
      <c r="J3032" s="2" t="s">
        <v>3159</v>
      </c>
      <c r="K3032" s="2" t="s">
        <v>3164</v>
      </c>
      <c r="L3032" s="2">
        <v>2013</v>
      </c>
      <c r="M3032" s="2" t="s">
        <v>3059</v>
      </c>
      <c r="N3032" s="2" t="s">
        <v>3109</v>
      </c>
      <c r="O3032" s="19" t="str">
        <f t="shared" si="98"/>
        <v>400</v>
      </c>
      <c r="P3032">
        <f t="shared" si="97"/>
        <v>8</v>
      </c>
    </row>
    <row r="3033" spans="1:16" ht="14.5" customHeight="1" x14ac:dyDescent="0.35">
      <c r="A3033" s="2" t="s">
        <v>1737</v>
      </c>
      <c r="B3033" s="2" t="s">
        <v>1737</v>
      </c>
      <c r="C3033" s="2" t="s">
        <v>1013</v>
      </c>
      <c r="D3033" s="2"/>
      <c r="E3033" s="2"/>
      <c r="F3033" s="3">
        <v>401.17</v>
      </c>
      <c r="G3033" s="3">
        <v>10</v>
      </c>
      <c r="H3033" s="2" t="s">
        <v>3135</v>
      </c>
      <c r="I3033" s="2" t="s">
        <v>3149</v>
      </c>
      <c r="J3033" s="2" t="s">
        <v>3159</v>
      </c>
      <c r="K3033" s="2" t="s">
        <v>3164</v>
      </c>
      <c r="L3033" s="2">
        <v>2013</v>
      </c>
      <c r="M3033" s="2" t="s">
        <v>3059</v>
      </c>
      <c r="N3033" s="2" t="s">
        <v>3109</v>
      </c>
      <c r="O3033" s="19" t="str">
        <f t="shared" si="98"/>
        <v>400</v>
      </c>
      <c r="P3033">
        <f t="shared" si="97"/>
        <v>40.117000000000004</v>
      </c>
    </row>
    <row r="3034" spans="1:16" ht="14.5" customHeight="1" x14ac:dyDescent="0.35">
      <c r="A3034" s="2" t="s">
        <v>1969</v>
      </c>
      <c r="B3034" s="2" t="s">
        <v>1969</v>
      </c>
      <c r="C3034" s="2" t="s">
        <v>1015</v>
      </c>
      <c r="D3034" s="2"/>
      <c r="E3034" s="2"/>
      <c r="F3034" s="3">
        <v>252</v>
      </c>
      <c r="G3034" s="3">
        <v>100</v>
      </c>
      <c r="H3034" s="2" t="s">
        <v>3139</v>
      </c>
      <c r="I3034" s="2" t="s">
        <v>3153</v>
      </c>
      <c r="J3034" s="2" t="s">
        <v>3159</v>
      </c>
      <c r="K3034" s="2" t="s">
        <v>3164</v>
      </c>
      <c r="L3034" s="2">
        <v>2013</v>
      </c>
      <c r="M3034" s="2" t="s">
        <v>3059</v>
      </c>
      <c r="N3034" s="2" t="s">
        <v>3109</v>
      </c>
      <c r="O3034" s="19" t="str">
        <f t="shared" si="98"/>
        <v>400</v>
      </c>
      <c r="P3034">
        <f t="shared" si="97"/>
        <v>252</v>
      </c>
    </row>
    <row r="3035" spans="1:16" ht="14.5" customHeight="1" x14ac:dyDescent="0.35">
      <c r="A3035" s="2" t="s">
        <v>1970</v>
      </c>
      <c r="B3035" s="2" t="s">
        <v>1970</v>
      </c>
      <c r="C3035" s="2" t="s">
        <v>1021</v>
      </c>
      <c r="D3035" s="2"/>
      <c r="E3035" s="2"/>
      <c r="F3035" s="3">
        <v>30</v>
      </c>
      <c r="G3035" s="3">
        <v>100</v>
      </c>
      <c r="H3035" s="2" t="s">
        <v>3139</v>
      </c>
      <c r="I3035" s="2" t="s">
        <v>3153</v>
      </c>
      <c r="J3035" s="2" t="s">
        <v>3159</v>
      </c>
      <c r="K3035" s="2" t="s">
        <v>3164</v>
      </c>
      <c r="L3035" s="2">
        <v>2013</v>
      </c>
      <c r="M3035" s="2" t="s">
        <v>3054</v>
      </c>
      <c r="N3035" s="2" t="s">
        <v>3104</v>
      </c>
      <c r="O3035" s="19" t="str">
        <f t="shared" si="98"/>
        <v>300</v>
      </c>
      <c r="P3035">
        <f t="shared" si="97"/>
        <v>30</v>
      </c>
    </row>
    <row r="3036" spans="1:16" ht="14.5" customHeight="1" x14ac:dyDescent="0.35">
      <c r="A3036" s="2" t="s">
        <v>1739</v>
      </c>
      <c r="B3036" s="2" t="s">
        <v>1739</v>
      </c>
      <c r="C3036" s="2" t="s">
        <v>1023</v>
      </c>
      <c r="D3036" s="2"/>
      <c r="E3036" s="2"/>
      <c r="F3036" s="3">
        <v>47498</v>
      </c>
      <c r="G3036" s="3">
        <v>1.4</v>
      </c>
      <c r="H3036" s="2" t="s">
        <v>3139</v>
      </c>
      <c r="I3036" s="2" t="s">
        <v>3153</v>
      </c>
      <c r="J3036" s="2" t="s">
        <v>3159</v>
      </c>
      <c r="K3036" s="2" t="s">
        <v>3164</v>
      </c>
      <c r="L3036" s="2">
        <v>2013</v>
      </c>
      <c r="M3036" s="2" t="s">
        <v>3054</v>
      </c>
      <c r="N3036" s="2" t="s">
        <v>3104</v>
      </c>
      <c r="O3036" s="19" t="str">
        <f t="shared" si="98"/>
        <v>300</v>
      </c>
      <c r="P3036">
        <f t="shared" si="97"/>
        <v>664.97199999999998</v>
      </c>
    </row>
    <row r="3037" spans="1:16" ht="14.5" customHeight="1" x14ac:dyDescent="0.35">
      <c r="A3037" s="2" t="s">
        <v>1740</v>
      </c>
      <c r="B3037" s="2" t="s">
        <v>1740</v>
      </c>
      <c r="C3037" s="2" t="s">
        <v>1025</v>
      </c>
      <c r="D3037" s="2"/>
      <c r="E3037" s="2"/>
      <c r="F3037" s="3">
        <v>91401</v>
      </c>
      <c r="G3037" s="3">
        <v>3.2</v>
      </c>
      <c r="H3037" s="2" t="s">
        <v>3139</v>
      </c>
      <c r="I3037" s="2" t="s">
        <v>3153</v>
      </c>
      <c r="J3037" s="2" t="s">
        <v>3159</v>
      </c>
      <c r="K3037" s="2" t="s">
        <v>3164</v>
      </c>
      <c r="L3037" s="2">
        <v>2013</v>
      </c>
      <c r="M3037" s="2" t="s">
        <v>3054</v>
      </c>
      <c r="N3037" s="2" t="s">
        <v>3104</v>
      </c>
      <c r="O3037" s="19" t="str">
        <f t="shared" si="98"/>
        <v>300</v>
      </c>
      <c r="P3037">
        <f t="shared" si="97"/>
        <v>2924.8320000000003</v>
      </c>
    </row>
    <row r="3038" spans="1:16" ht="14.5" customHeight="1" x14ac:dyDescent="0.35">
      <c r="A3038" s="2" t="s">
        <v>1741</v>
      </c>
      <c r="B3038" s="2" t="s">
        <v>1741</v>
      </c>
      <c r="C3038" s="2" t="s">
        <v>1027</v>
      </c>
      <c r="D3038" s="2"/>
      <c r="E3038" s="2"/>
      <c r="F3038" s="3">
        <v>7055</v>
      </c>
      <c r="G3038" s="3">
        <v>42</v>
      </c>
      <c r="H3038" s="2" t="s">
        <v>3139</v>
      </c>
      <c r="I3038" s="2" t="s">
        <v>3153</v>
      </c>
      <c r="J3038" s="2" t="s">
        <v>3159</v>
      </c>
      <c r="K3038" s="2" t="s">
        <v>3164</v>
      </c>
      <c r="L3038" s="2">
        <v>2013</v>
      </c>
      <c r="M3038" s="2" t="s">
        <v>3059</v>
      </c>
      <c r="N3038" s="2" t="s">
        <v>3109</v>
      </c>
      <c r="O3038" s="19" t="str">
        <f t="shared" si="98"/>
        <v>400</v>
      </c>
      <c r="P3038">
        <f t="shared" si="97"/>
        <v>2963.1</v>
      </c>
    </row>
    <row r="3039" spans="1:16" ht="14.5" customHeight="1" x14ac:dyDescent="0.35">
      <c r="A3039" s="2" t="s">
        <v>1938</v>
      </c>
      <c r="B3039" s="2" t="s">
        <v>1938</v>
      </c>
      <c r="C3039" s="2" t="s">
        <v>1029</v>
      </c>
      <c r="D3039" s="2"/>
      <c r="E3039" s="2"/>
      <c r="F3039" s="3">
        <v>2490.91</v>
      </c>
      <c r="G3039" s="3">
        <v>100</v>
      </c>
      <c r="H3039" s="2" t="s">
        <v>3134</v>
      </c>
      <c r="I3039" s="2" t="s">
        <v>3148</v>
      </c>
      <c r="J3039" s="2" t="s">
        <v>3159</v>
      </c>
      <c r="K3039" s="2" t="s">
        <v>3164</v>
      </c>
      <c r="L3039" s="2">
        <v>2013</v>
      </c>
      <c r="M3039" s="2" t="s">
        <v>3059</v>
      </c>
      <c r="N3039" s="2" t="s">
        <v>3109</v>
      </c>
      <c r="O3039" s="19" t="str">
        <f t="shared" si="98"/>
        <v>400</v>
      </c>
      <c r="P3039">
        <f t="shared" si="97"/>
        <v>2490.91</v>
      </c>
    </row>
    <row r="3040" spans="1:16" ht="14.5" customHeight="1" x14ac:dyDescent="0.35">
      <c r="A3040" s="2" t="s">
        <v>2275</v>
      </c>
      <c r="B3040" s="2" t="s">
        <v>2275</v>
      </c>
      <c r="C3040" s="2" t="s">
        <v>1031</v>
      </c>
      <c r="D3040" s="2"/>
      <c r="E3040" s="2"/>
      <c r="F3040" s="3">
        <v>1800.03</v>
      </c>
      <c r="G3040" s="3">
        <v>100</v>
      </c>
      <c r="H3040" s="2" t="s">
        <v>3134</v>
      </c>
      <c r="I3040" s="2" t="s">
        <v>3148</v>
      </c>
      <c r="J3040" s="2" t="s">
        <v>3159</v>
      </c>
      <c r="K3040" s="2" t="s">
        <v>3164</v>
      </c>
      <c r="L3040" s="2">
        <v>2013</v>
      </c>
      <c r="M3040" s="2" t="s">
        <v>3059</v>
      </c>
      <c r="N3040" s="2" t="s">
        <v>3109</v>
      </c>
      <c r="O3040" s="19" t="str">
        <f t="shared" si="98"/>
        <v>400</v>
      </c>
      <c r="P3040">
        <f t="shared" si="97"/>
        <v>1800.03</v>
      </c>
    </row>
    <row r="3041" spans="1:16" ht="14.5" customHeight="1" x14ac:dyDescent="0.35">
      <c r="A3041" s="2" t="s">
        <v>2276</v>
      </c>
      <c r="B3041" s="2" t="s">
        <v>2276</v>
      </c>
      <c r="C3041" s="2" t="s">
        <v>1360</v>
      </c>
      <c r="D3041" s="2"/>
      <c r="E3041" s="2"/>
      <c r="F3041" s="3">
        <v>380.8</v>
      </c>
      <c r="G3041" s="3">
        <v>100</v>
      </c>
      <c r="H3041" s="2" t="s">
        <v>3134</v>
      </c>
      <c r="I3041" s="2" t="s">
        <v>3148</v>
      </c>
      <c r="J3041" s="2" t="s">
        <v>3159</v>
      </c>
      <c r="K3041" s="2" t="s">
        <v>3164</v>
      </c>
      <c r="L3041" s="2">
        <v>2013</v>
      </c>
      <c r="M3041" s="2" t="s">
        <v>3059</v>
      </c>
      <c r="N3041" s="2" t="s">
        <v>3109</v>
      </c>
      <c r="O3041" s="19" t="str">
        <f t="shared" si="98"/>
        <v>400</v>
      </c>
      <c r="P3041">
        <f t="shared" si="97"/>
        <v>380.8</v>
      </c>
    </row>
    <row r="3042" spans="1:16" ht="14.5" customHeight="1" x14ac:dyDescent="0.35">
      <c r="A3042" s="2" t="s">
        <v>2284</v>
      </c>
      <c r="B3042" s="2" t="s">
        <v>2284</v>
      </c>
      <c r="C3042" s="2" t="s">
        <v>1745</v>
      </c>
      <c r="D3042" s="2"/>
      <c r="E3042" s="2"/>
      <c r="F3042" s="3">
        <v>1296.67</v>
      </c>
      <c r="G3042" s="3">
        <v>100</v>
      </c>
      <c r="H3042" s="2" t="s">
        <v>3134</v>
      </c>
      <c r="I3042" s="2" t="s">
        <v>3148</v>
      </c>
      <c r="J3042" s="2" t="s">
        <v>3159</v>
      </c>
      <c r="K3042" s="2" t="s">
        <v>3164</v>
      </c>
      <c r="L3042" s="2">
        <v>2013</v>
      </c>
      <c r="M3042" s="2" t="s">
        <v>3059</v>
      </c>
      <c r="N3042" s="2" t="s">
        <v>3109</v>
      </c>
      <c r="O3042" s="19" t="str">
        <f t="shared" si="98"/>
        <v>400</v>
      </c>
      <c r="P3042">
        <f t="shared" si="97"/>
        <v>1296.67</v>
      </c>
    </row>
    <row r="3043" spans="1:16" ht="14.5" customHeight="1" x14ac:dyDescent="0.35">
      <c r="A3043" s="2" t="s">
        <v>2285</v>
      </c>
      <c r="B3043" s="2" t="s">
        <v>2285</v>
      </c>
      <c r="C3043" s="2" t="s">
        <v>1943</v>
      </c>
      <c r="D3043" s="2"/>
      <c r="E3043" s="2"/>
      <c r="F3043" s="3">
        <v>2324.9899999999998</v>
      </c>
      <c r="G3043" s="3">
        <v>100</v>
      </c>
      <c r="H3043" s="2" t="s">
        <v>3134</v>
      </c>
      <c r="I3043" s="2" t="s">
        <v>3148</v>
      </c>
      <c r="J3043" s="2" t="s">
        <v>3159</v>
      </c>
      <c r="K3043" s="2" t="s">
        <v>3164</v>
      </c>
      <c r="L3043" s="2">
        <v>2013</v>
      </c>
      <c r="M3043" s="2" t="s">
        <v>3059</v>
      </c>
      <c r="N3043" s="2" t="s">
        <v>3109</v>
      </c>
      <c r="O3043" s="19" t="str">
        <f t="shared" si="98"/>
        <v>400</v>
      </c>
      <c r="P3043">
        <f t="shared" si="97"/>
        <v>2324.9899999999998</v>
      </c>
    </row>
    <row r="3044" spans="1:16" ht="14.5" customHeight="1" x14ac:dyDescent="0.35">
      <c r="A3044" s="2" t="s">
        <v>2286</v>
      </c>
      <c r="B3044" s="2" t="s">
        <v>2286</v>
      </c>
      <c r="C3044" s="2" t="s">
        <v>1945</v>
      </c>
      <c r="D3044" s="2"/>
      <c r="E3044" s="2"/>
      <c r="F3044" s="3">
        <v>1500</v>
      </c>
      <c r="G3044" s="3">
        <v>100</v>
      </c>
      <c r="H3044" s="2" t="s">
        <v>3134</v>
      </c>
      <c r="I3044" s="2" t="s">
        <v>3148</v>
      </c>
      <c r="J3044" s="2" t="s">
        <v>3159</v>
      </c>
      <c r="K3044" s="2" t="s">
        <v>3164</v>
      </c>
      <c r="L3044" s="2">
        <v>2013</v>
      </c>
      <c r="M3044" s="2" t="s">
        <v>3059</v>
      </c>
      <c r="N3044" s="2" t="s">
        <v>3109</v>
      </c>
      <c r="O3044" s="19" t="str">
        <f t="shared" si="98"/>
        <v>400</v>
      </c>
      <c r="P3044">
        <f t="shared" si="97"/>
        <v>1500</v>
      </c>
    </row>
    <row r="3045" spans="1:16" ht="14.5" customHeight="1" x14ac:dyDescent="0.35">
      <c r="A3045" s="2" t="s">
        <v>2287</v>
      </c>
      <c r="B3045" s="2" t="s">
        <v>2287</v>
      </c>
      <c r="C3045" s="2" t="s">
        <v>1947</v>
      </c>
      <c r="D3045" s="2"/>
      <c r="E3045" s="2"/>
      <c r="F3045" s="3">
        <v>4999.22</v>
      </c>
      <c r="G3045" s="3">
        <v>100</v>
      </c>
      <c r="H3045" s="2" t="s">
        <v>3134</v>
      </c>
      <c r="I3045" s="2" t="s">
        <v>3148</v>
      </c>
      <c r="J3045" s="2" t="s">
        <v>3159</v>
      </c>
      <c r="K3045" s="2" t="s">
        <v>3164</v>
      </c>
      <c r="L3045" s="2">
        <v>2013</v>
      </c>
      <c r="M3045" s="2" t="s">
        <v>3059</v>
      </c>
      <c r="N3045" s="2" t="s">
        <v>3109</v>
      </c>
      <c r="O3045" s="19" t="str">
        <f t="shared" si="98"/>
        <v>400</v>
      </c>
      <c r="P3045">
        <f t="shared" si="97"/>
        <v>4999.22</v>
      </c>
    </row>
    <row r="3046" spans="1:16" ht="14.5" customHeight="1" x14ac:dyDescent="0.35">
      <c r="A3046" s="2" t="s">
        <v>2516</v>
      </c>
      <c r="B3046" s="2" t="s">
        <v>2516</v>
      </c>
      <c r="C3046" s="2" t="s">
        <v>2517</v>
      </c>
      <c r="D3046" s="2"/>
      <c r="E3046" s="2"/>
      <c r="F3046" s="3">
        <v>5000</v>
      </c>
      <c r="G3046" s="3">
        <v>100</v>
      </c>
      <c r="H3046" s="2" t="s">
        <v>3134</v>
      </c>
      <c r="I3046" s="2" t="s">
        <v>3148</v>
      </c>
      <c r="J3046" s="2" t="s">
        <v>3159</v>
      </c>
      <c r="K3046" s="2" t="s">
        <v>3164</v>
      </c>
      <c r="L3046" s="2">
        <v>2013</v>
      </c>
      <c r="M3046" s="2" t="s">
        <v>3059</v>
      </c>
      <c r="N3046" s="2" t="s">
        <v>3109</v>
      </c>
      <c r="O3046" s="19" t="str">
        <f t="shared" si="98"/>
        <v>400</v>
      </c>
      <c r="P3046">
        <f t="shared" si="97"/>
        <v>5000</v>
      </c>
    </row>
    <row r="3047" spans="1:16" ht="14.5" customHeight="1" x14ac:dyDescent="0.35">
      <c r="A3047" s="2" t="s">
        <v>2290</v>
      </c>
      <c r="B3047" s="2" t="s">
        <v>2290</v>
      </c>
      <c r="C3047" s="2" t="s">
        <v>2291</v>
      </c>
      <c r="D3047" s="2"/>
      <c r="E3047" s="2"/>
      <c r="F3047" s="3">
        <v>1363.88</v>
      </c>
      <c r="G3047" s="3">
        <v>100</v>
      </c>
      <c r="H3047" s="2" t="s">
        <v>3134</v>
      </c>
      <c r="I3047" s="2" t="s">
        <v>3148</v>
      </c>
      <c r="J3047" s="2" t="s">
        <v>3159</v>
      </c>
      <c r="K3047" s="2" t="s">
        <v>3164</v>
      </c>
      <c r="L3047" s="2">
        <v>2013</v>
      </c>
      <c r="M3047" s="2" t="s">
        <v>3059</v>
      </c>
      <c r="N3047" s="2" t="s">
        <v>3109</v>
      </c>
      <c r="O3047" s="19" t="str">
        <f t="shared" si="98"/>
        <v>400</v>
      </c>
      <c r="P3047">
        <f t="shared" si="97"/>
        <v>1363.88</v>
      </c>
    </row>
    <row r="3048" spans="1:16" ht="14.5" customHeight="1" x14ac:dyDescent="0.35">
      <c r="A3048" s="2" t="s">
        <v>1950</v>
      </c>
      <c r="B3048" s="2" t="s">
        <v>1950</v>
      </c>
      <c r="C3048" s="2" t="s">
        <v>1039</v>
      </c>
      <c r="D3048" s="2"/>
      <c r="E3048" s="2"/>
      <c r="F3048" s="3">
        <v>2860</v>
      </c>
      <c r="G3048" s="3">
        <v>100</v>
      </c>
      <c r="H3048" s="2" t="s">
        <v>3134</v>
      </c>
      <c r="I3048" s="2" t="s">
        <v>3148</v>
      </c>
      <c r="J3048" s="2" t="s">
        <v>3159</v>
      </c>
      <c r="K3048" s="2" t="s">
        <v>3164</v>
      </c>
      <c r="L3048" s="2">
        <v>2013</v>
      </c>
      <c r="M3048" s="2" t="s">
        <v>3059</v>
      </c>
      <c r="N3048" s="2" t="s">
        <v>3109</v>
      </c>
      <c r="O3048" s="19" t="str">
        <f t="shared" si="98"/>
        <v>400</v>
      </c>
      <c r="P3048">
        <f t="shared" si="97"/>
        <v>2860</v>
      </c>
    </row>
    <row r="3049" spans="1:16" ht="14.5" customHeight="1" x14ac:dyDescent="0.35">
      <c r="A3049" s="2" t="s">
        <v>1951</v>
      </c>
      <c r="B3049" s="2" t="s">
        <v>1951</v>
      </c>
      <c r="C3049" s="2" t="s">
        <v>1750</v>
      </c>
      <c r="D3049" s="2"/>
      <c r="E3049" s="2"/>
      <c r="F3049" s="3">
        <v>2060</v>
      </c>
      <c r="G3049" s="3">
        <v>100</v>
      </c>
      <c r="H3049" s="2" t="s">
        <v>3134</v>
      </c>
      <c r="I3049" s="2" t="s">
        <v>3148</v>
      </c>
      <c r="J3049" s="2" t="s">
        <v>3159</v>
      </c>
      <c r="K3049" s="2" t="s">
        <v>3164</v>
      </c>
      <c r="L3049" s="2">
        <v>2013</v>
      </c>
      <c r="M3049" s="2" t="s">
        <v>3059</v>
      </c>
      <c r="N3049" s="2" t="s">
        <v>3109</v>
      </c>
      <c r="O3049" s="19" t="str">
        <f t="shared" si="98"/>
        <v>400</v>
      </c>
      <c r="P3049">
        <f t="shared" si="97"/>
        <v>2060</v>
      </c>
    </row>
    <row r="3050" spans="1:16" ht="14.5" customHeight="1" x14ac:dyDescent="0.35">
      <c r="A3050" s="2" t="s">
        <v>2518</v>
      </c>
      <c r="B3050" s="2" t="s">
        <v>2518</v>
      </c>
      <c r="C3050" s="2" t="s">
        <v>2519</v>
      </c>
      <c r="D3050" s="2"/>
      <c r="E3050" s="2"/>
      <c r="F3050" s="3">
        <v>808.75</v>
      </c>
      <c r="G3050" s="3">
        <v>100</v>
      </c>
      <c r="H3050" s="2" t="s">
        <v>3134</v>
      </c>
      <c r="I3050" s="2" t="s">
        <v>3148</v>
      </c>
      <c r="J3050" s="2" t="s">
        <v>3159</v>
      </c>
      <c r="K3050" s="2" t="s">
        <v>3164</v>
      </c>
      <c r="L3050" s="2">
        <v>2013</v>
      </c>
      <c r="M3050" s="2" t="s">
        <v>3059</v>
      </c>
      <c r="N3050" s="2" t="s">
        <v>3109</v>
      </c>
      <c r="O3050" s="19" t="str">
        <f t="shared" si="98"/>
        <v>400</v>
      </c>
      <c r="P3050">
        <f t="shared" si="97"/>
        <v>808.75</v>
      </c>
    </row>
    <row r="3051" spans="1:16" ht="14.5" customHeight="1" x14ac:dyDescent="0.35">
      <c r="A3051" s="2" t="s">
        <v>2292</v>
      </c>
      <c r="B3051" s="2" t="s">
        <v>2292</v>
      </c>
      <c r="C3051" s="2" t="s">
        <v>2293</v>
      </c>
      <c r="D3051" s="2"/>
      <c r="E3051" s="2"/>
      <c r="F3051" s="3">
        <v>333.5</v>
      </c>
      <c r="G3051" s="3">
        <v>100</v>
      </c>
      <c r="H3051" s="2" t="s">
        <v>3134</v>
      </c>
      <c r="I3051" s="2" t="s">
        <v>3148</v>
      </c>
      <c r="J3051" s="2" t="s">
        <v>3159</v>
      </c>
      <c r="K3051" s="2" t="s">
        <v>3164</v>
      </c>
      <c r="L3051" s="2">
        <v>2013</v>
      </c>
      <c r="M3051" s="2" t="s">
        <v>3059</v>
      </c>
      <c r="N3051" s="2" t="s">
        <v>3109</v>
      </c>
      <c r="O3051" s="19" t="str">
        <f t="shared" si="98"/>
        <v>400</v>
      </c>
      <c r="P3051">
        <f t="shared" si="97"/>
        <v>333.5</v>
      </c>
    </row>
    <row r="3052" spans="1:16" ht="14.5" customHeight="1" x14ac:dyDescent="0.35">
      <c r="A3052" s="2" t="s">
        <v>1751</v>
      </c>
      <c r="B3052" s="2" t="s">
        <v>1751</v>
      </c>
      <c r="C3052" s="2" t="s">
        <v>1043</v>
      </c>
      <c r="D3052" s="2"/>
      <c r="E3052" s="2"/>
      <c r="F3052" s="3">
        <v>11709.88</v>
      </c>
      <c r="G3052" s="3">
        <v>100</v>
      </c>
      <c r="H3052" s="2" t="s">
        <v>3134</v>
      </c>
      <c r="I3052" s="2" t="s">
        <v>3148</v>
      </c>
      <c r="J3052" s="2" t="s">
        <v>3159</v>
      </c>
      <c r="K3052" s="2" t="s">
        <v>3164</v>
      </c>
      <c r="L3052" s="2">
        <v>2013</v>
      </c>
      <c r="M3052" s="2" t="s">
        <v>3049</v>
      </c>
      <c r="N3052" s="2" t="s">
        <v>3100</v>
      </c>
      <c r="O3052" s="19" t="str">
        <f t="shared" si="98"/>
        <v>200</v>
      </c>
      <c r="P3052">
        <f t="shared" si="97"/>
        <v>11709.88</v>
      </c>
    </row>
    <row r="3053" spans="1:16" ht="14.5" customHeight="1" x14ac:dyDescent="0.35">
      <c r="A3053" s="2" t="s">
        <v>2520</v>
      </c>
      <c r="B3053" s="2" t="s">
        <v>2520</v>
      </c>
      <c r="C3053" s="2" t="s">
        <v>1047</v>
      </c>
      <c r="D3053" s="2"/>
      <c r="E3053" s="2"/>
      <c r="F3053" s="3">
        <v>32768.14</v>
      </c>
      <c r="G3053" s="3">
        <v>100</v>
      </c>
      <c r="H3053" s="2" t="s">
        <v>3134</v>
      </c>
      <c r="I3053" s="2" t="s">
        <v>3148</v>
      </c>
      <c r="J3053" s="2" t="s">
        <v>3159</v>
      </c>
      <c r="K3053" s="2" t="s">
        <v>3164</v>
      </c>
      <c r="L3053" s="2">
        <v>2013</v>
      </c>
      <c r="M3053" s="2" t="s">
        <v>3059</v>
      </c>
      <c r="N3053" s="2" t="s">
        <v>3109</v>
      </c>
      <c r="O3053" s="19" t="str">
        <f t="shared" si="98"/>
        <v>400</v>
      </c>
      <c r="P3053">
        <f t="shared" si="97"/>
        <v>32768.14</v>
      </c>
    </row>
    <row r="3054" spans="1:16" ht="14.5" customHeight="1" x14ac:dyDescent="0.35">
      <c r="A3054" s="2" t="s">
        <v>2294</v>
      </c>
      <c r="B3054" s="2" t="s">
        <v>2294</v>
      </c>
      <c r="C3054" s="2" t="s">
        <v>2295</v>
      </c>
      <c r="D3054" s="2"/>
      <c r="E3054" s="2"/>
      <c r="F3054" s="3">
        <v>11075.4</v>
      </c>
      <c r="G3054" s="3">
        <v>100</v>
      </c>
      <c r="H3054" s="2" t="s">
        <v>3134</v>
      </c>
      <c r="I3054" s="2" t="s">
        <v>3148</v>
      </c>
      <c r="J3054" s="2" t="s">
        <v>3159</v>
      </c>
      <c r="K3054" s="2" t="s">
        <v>3164</v>
      </c>
      <c r="L3054" s="2">
        <v>2013</v>
      </c>
      <c r="M3054" s="2" t="s">
        <v>3059</v>
      </c>
      <c r="N3054" s="2" t="s">
        <v>3109</v>
      </c>
      <c r="O3054" s="19" t="str">
        <f t="shared" si="98"/>
        <v>400</v>
      </c>
      <c r="P3054">
        <f t="shared" si="97"/>
        <v>11075.4</v>
      </c>
    </row>
    <row r="3055" spans="1:16" ht="14.5" customHeight="1" x14ac:dyDescent="0.35">
      <c r="A3055" s="2" t="s">
        <v>2296</v>
      </c>
      <c r="B3055" s="2" t="s">
        <v>2296</v>
      </c>
      <c r="C3055" s="2" t="s">
        <v>2297</v>
      </c>
      <c r="D3055" s="2"/>
      <c r="E3055" s="2"/>
      <c r="F3055" s="3">
        <v>897.93</v>
      </c>
      <c r="G3055" s="3">
        <v>100</v>
      </c>
      <c r="H3055" s="2" t="s">
        <v>3134</v>
      </c>
      <c r="I3055" s="2" t="s">
        <v>3148</v>
      </c>
      <c r="J3055" s="2" t="s">
        <v>3159</v>
      </c>
      <c r="K3055" s="2" t="s">
        <v>3164</v>
      </c>
      <c r="L3055" s="2">
        <v>2013</v>
      </c>
      <c r="M3055" s="2" t="s">
        <v>3059</v>
      </c>
      <c r="N3055" s="2" t="s">
        <v>3109</v>
      </c>
      <c r="O3055" s="19" t="str">
        <f t="shared" si="98"/>
        <v>400</v>
      </c>
      <c r="P3055">
        <f t="shared" si="97"/>
        <v>897.93</v>
      </c>
    </row>
    <row r="3056" spans="1:16" ht="14.5" customHeight="1" x14ac:dyDescent="0.35">
      <c r="A3056" s="2" t="s">
        <v>1953</v>
      </c>
      <c r="B3056" s="2" t="s">
        <v>1953</v>
      </c>
      <c r="C3056" s="2" t="s">
        <v>1056</v>
      </c>
      <c r="D3056" s="2"/>
      <c r="E3056" s="2"/>
      <c r="F3056" s="3">
        <v>962.74</v>
      </c>
      <c r="G3056" s="3">
        <v>100</v>
      </c>
      <c r="H3056" s="2" t="s">
        <v>3134</v>
      </c>
      <c r="I3056" s="2" t="s">
        <v>3148</v>
      </c>
      <c r="J3056" s="2" t="s">
        <v>3159</v>
      </c>
      <c r="K3056" s="2" t="s">
        <v>3164</v>
      </c>
      <c r="L3056" s="2">
        <v>2013</v>
      </c>
      <c r="M3056" s="2" t="s">
        <v>3059</v>
      </c>
      <c r="N3056" s="2" t="s">
        <v>3109</v>
      </c>
      <c r="O3056" s="19" t="str">
        <f t="shared" si="98"/>
        <v>400</v>
      </c>
      <c r="P3056">
        <f t="shared" si="97"/>
        <v>962.74</v>
      </c>
    </row>
    <row r="3057" spans="1:16" ht="14.5" customHeight="1" x14ac:dyDescent="0.35">
      <c r="A3057" s="2" t="s">
        <v>1954</v>
      </c>
      <c r="B3057" s="2" t="s">
        <v>1954</v>
      </c>
      <c r="C3057" s="2" t="s">
        <v>1057</v>
      </c>
      <c r="D3057" s="2"/>
      <c r="E3057" s="2"/>
      <c r="F3057" s="3">
        <v>432</v>
      </c>
      <c r="G3057" s="3">
        <v>100</v>
      </c>
      <c r="H3057" s="2" t="s">
        <v>3134</v>
      </c>
      <c r="I3057" s="2" t="s">
        <v>3148</v>
      </c>
      <c r="J3057" s="2" t="s">
        <v>3159</v>
      </c>
      <c r="K3057" s="2" t="s">
        <v>3164</v>
      </c>
      <c r="L3057" s="2">
        <v>2013</v>
      </c>
      <c r="M3057" s="2" t="s">
        <v>3059</v>
      </c>
      <c r="N3057" s="2" t="s">
        <v>3109</v>
      </c>
      <c r="O3057" s="19" t="str">
        <f t="shared" si="98"/>
        <v>400</v>
      </c>
      <c r="P3057">
        <f t="shared" si="97"/>
        <v>432</v>
      </c>
    </row>
    <row r="3058" spans="1:16" ht="14.5" customHeight="1" x14ac:dyDescent="0.35">
      <c r="A3058" s="2" t="s">
        <v>1956</v>
      </c>
      <c r="B3058" s="2" t="s">
        <v>1956</v>
      </c>
      <c r="C3058" s="2" t="s">
        <v>1761</v>
      </c>
      <c r="D3058" s="2"/>
      <c r="E3058" s="2"/>
      <c r="F3058" s="3">
        <v>6251.13</v>
      </c>
      <c r="G3058" s="3">
        <v>100</v>
      </c>
      <c r="H3058" s="2" t="s">
        <v>3134</v>
      </c>
      <c r="I3058" s="2" t="s">
        <v>3148</v>
      </c>
      <c r="J3058" s="2" t="s">
        <v>3159</v>
      </c>
      <c r="K3058" s="2" t="s">
        <v>3164</v>
      </c>
      <c r="L3058" s="2">
        <v>2013</v>
      </c>
      <c r="M3058" s="2" t="s">
        <v>3059</v>
      </c>
      <c r="N3058" s="2" t="s">
        <v>3109</v>
      </c>
      <c r="O3058" s="19" t="str">
        <f t="shared" si="98"/>
        <v>400</v>
      </c>
      <c r="P3058">
        <f t="shared" si="97"/>
        <v>6251.13</v>
      </c>
    </row>
    <row r="3059" spans="1:16" ht="14.5" customHeight="1" x14ac:dyDescent="0.35">
      <c r="A3059" s="2" t="s">
        <v>2521</v>
      </c>
      <c r="B3059" s="2" t="s">
        <v>2521</v>
      </c>
      <c r="C3059" s="2" t="s">
        <v>2522</v>
      </c>
      <c r="D3059" s="2"/>
      <c r="E3059" s="2"/>
      <c r="F3059" s="3">
        <v>8946.42</v>
      </c>
      <c r="G3059" s="3">
        <v>100</v>
      </c>
      <c r="H3059" s="2" t="s">
        <v>3134</v>
      </c>
      <c r="I3059" s="2" t="s">
        <v>3148</v>
      </c>
      <c r="J3059" s="2" t="s">
        <v>3159</v>
      </c>
      <c r="K3059" s="2" t="s">
        <v>3164</v>
      </c>
      <c r="L3059" s="2">
        <v>2013</v>
      </c>
      <c r="M3059" s="2" t="s">
        <v>3059</v>
      </c>
      <c r="N3059" s="2" t="s">
        <v>3109</v>
      </c>
      <c r="O3059" s="19" t="str">
        <f t="shared" si="98"/>
        <v>400</v>
      </c>
      <c r="P3059">
        <f t="shared" si="97"/>
        <v>8946.42</v>
      </c>
    </row>
    <row r="3060" spans="1:16" ht="14.5" customHeight="1" x14ac:dyDescent="0.35">
      <c r="A3060" s="2" t="s">
        <v>1957</v>
      </c>
      <c r="B3060" s="2" t="s">
        <v>1957</v>
      </c>
      <c r="C3060" s="2" t="s">
        <v>1763</v>
      </c>
      <c r="D3060" s="2"/>
      <c r="E3060" s="2"/>
      <c r="F3060" s="3">
        <v>27561.89</v>
      </c>
      <c r="G3060" s="3">
        <v>100</v>
      </c>
      <c r="H3060" s="2" t="s">
        <v>3134</v>
      </c>
      <c r="I3060" s="2" t="s">
        <v>3148</v>
      </c>
      <c r="J3060" s="2" t="s">
        <v>3159</v>
      </c>
      <c r="K3060" s="2" t="s">
        <v>3164</v>
      </c>
      <c r="L3060" s="2">
        <v>2013</v>
      </c>
      <c r="M3060" s="2" t="s">
        <v>3059</v>
      </c>
      <c r="N3060" s="2" t="s">
        <v>3109</v>
      </c>
      <c r="O3060" s="19" t="str">
        <f t="shared" si="98"/>
        <v>400</v>
      </c>
      <c r="P3060">
        <f t="shared" si="97"/>
        <v>27561.89</v>
      </c>
    </row>
    <row r="3061" spans="1:16" ht="14.5" customHeight="1" x14ac:dyDescent="0.35">
      <c r="A3061" s="2" t="s">
        <v>1958</v>
      </c>
      <c r="B3061" s="2" t="s">
        <v>1958</v>
      </c>
      <c r="C3061" s="2" t="s">
        <v>1959</v>
      </c>
      <c r="D3061" s="2"/>
      <c r="E3061" s="2"/>
      <c r="F3061" s="3">
        <v>3247.61</v>
      </c>
      <c r="G3061" s="3">
        <v>100</v>
      </c>
      <c r="H3061" s="2" t="s">
        <v>3134</v>
      </c>
      <c r="I3061" s="2" t="s">
        <v>3148</v>
      </c>
      <c r="J3061" s="2" t="s">
        <v>3159</v>
      </c>
      <c r="K3061" s="2" t="s">
        <v>3164</v>
      </c>
      <c r="L3061" s="2">
        <v>2013</v>
      </c>
      <c r="M3061" s="2" t="s">
        <v>3059</v>
      </c>
      <c r="N3061" s="2" t="s">
        <v>3109</v>
      </c>
      <c r="O3061" s="19" t="str">
        <f t="shared" si="98"/>
        <v>400</v>
      </c>
      <c r="P3061">
        <f t="shared" si="97"/>
        <v>3247.61</v>
      </c>
    </row>
    <row r="3062" spans="1:16" ht="14.5" customHeight="1" x14ac:dyDescent="0.35">
      <c r="A3062" s="2" t="s">
        <v>1764</v>
      </c>
      <c r="B3062" s="2" t="s">
        <v>1764</v>
      </c>
      <c r="C3062" s="2" t="s">
        <v>1060</v>
      </c>
      <c r="D3062" s="2"/>
      <c r="E3062" s="2"/>
      <c r="F3062" s="3">
        <v>5587.05</v>
      </c>
      <c r="G3062" s="3">
        <v>100</v>
      </c>
      <c r="H3062" s="2" t="s">
        <v>3134</v>
      </c>
      <c r="I3062" s="2" t="s">
        <v>3148</v>
      </c>
      <c r="J3062" s="2" t="s">
        <v>3159</v>
      </c>
      <c r="K3062" s="2" t="s">
        <v>3164</v>
      </c>
      <c r="L3062" s="2">
        <v>2013</v>
      </c>
      <c r="M3062" s="2" t="s">
        <v>3059</v>
      </c>
      <c r="N3062" s="2" t="s">
        <v>3109</v>
      </c>
      <c r="O3062" s="19" t="str">
        <f t="shared" si="98"/>
        <v>400</v>
      </c>
      <c r="P3062">
        <f t="shared" si="97"/>
        <v>5587.05</v>
      </c>
    </row>
    <row r="3063" spans="1:16" ht="14.5" customHeight="1" x14ac:dyDescent="0.35">
      <c r="A3063" s="2" t="s">
        <v>1766</v>
      </c>
      <c r="B3063" s="2" t="s">
        <v>1766</v>
      </c>
      <c r="C3063" s="2" t="s">
        <v>1063</v>
      </c>
      <c r="D3063" s="2"/>
      <c r="E3063" s="2"/>
      <c r="F3063" s="3">
        <v>15930.18</v>
      </c>
      <c r="G3063" s="3">
        <v>100</v>
      </c>
      <c r="H3063" s="2" t="s">
        <v>3134</v>
      </c>
      <c r="I3063" s="2" t="s">
        <v>3148</v>
      </c>
      <c r="J3063" s="2" t="s">
        <v>3159</v>
      </c>
      <c r="K3063" s="2" t="s">
        <v>3164</v>
      </c>
      <c r="L3063" s="2">
        <v>2013</v>
      </c>
      <c r="M3063" s="2" t="s">
        <v>3059</v>
      </c>
      <c r="N3063" s="2" t="s">
        <v>3109</v>
      </c>
      <c r="O3063" s="19" t="str">
        <f t="shared" si="98"/>
        <v>400</v>
      </c>
      <c r="P3063">
        <f t="shared" si="97"/>
        <v>15930.18</v>
      </c>
    </row>
    <row r="3064" spans="1:16" ht="14.5" customHeight="1" x14ac:dyDescent="0.35">
      <c r="A3064" s="2" t="s">
        <v>1767</v>
      </c>
      <c r="B3064" s="2" t="s">
        <v>1767</v>
      </c>
      <c r="C3064" s="2" t="s">
        <v>1068</v>
      </c>
      <c r="D3064" s="2"/>
      <c r="E3064" s="2"/>
      <c r="F3064" s="3">
        <v>65937.62</v>
      </c>
      <c r="G3064" s="3">
        <v>100</v>
      </c>
      <c r="H3064" s="2" t="s">
        <v>3134</v>
      </c>
      <c r="I3064" s="2" t="s">
        <v>3148</v>
      </c>
      <c r="J3064" s="2" t="s">
        <v>3159</v>
      </c>
      <c r="K3064" s="2" t="s">
        <v>3164</v>
      </c>
      <c r="L3064" s="2">
        <v>2013</v>
      </c>
      <c r="M3064" s="2" t="s">
        <v>3059</v>
      </c>
      <c r="N3064" s="2" t="s">
        <v>3109</v>
      </c>
      <c r="O3064" s="19" t="str">
        <f t="shared" si="98"/>
        <v>400</v>
      </c>
      <c r="P3064">
        <f t="shared" si="97"/>
        <v>65937.62</v>
      </c>
    </row>
    <row r="3065" spans="1:16" ht="14.5" customHeight="1" x14ac:dyDescent="0.35">
      <c r="A3065" s="2" t="s">
        <v>1768</v>
      </c>
      <c r="B3065" s="2" t="s">
        <v>1768</v>
      </c>
      <c r="C3065" s="2" t="s">
        <v>1074</v>
      </c>
      <c r="D3065" s="2"/>
      <c r="E3065" s="2"/>
      <c r="F3065" s="3">
        <v>36281.58</v>
      </c>
      <c r="G3065" s="3">
        <v>100</v>
      </c>
      <c r="H3065" s="2" t="s">
        <v>3134</v>
      </c>
      <c r="I3065" s="2" t="s">
        <v>3148</v>
      </c>
      <c r="J3065" s="2" t="s">
        <v>3159</v>
      </c>
      <c r="K3065" s="2" t="s">
        <v>3164</v>
      </c>
      <c r="L3065" s="2">
        <v>2013</v>
      </c>
      <c r="M3065" s="2" t="s">
        <v>3059</v>
      </c>
      <c r="N3065" s="2" t="s">
        <v>3109</v>
      </c>
      <c r="O3065" s="19" t="str">
        <f t="shared" si="98"/>
        <v>400</v>
      </c>
      <c r="P3065">
        <f t="shared" si="97"/>
        <v>36281.58</v>
      </c>
    </row>
    <row r="3066" spans="1:16" ht="14.5" customHeight="1" x14ac:dyDescent="0.35">
      <c r="A3066" s="2" t="s">
        <v>2523</v>
      </c>
      <c r="B3066" s="2" t="s">
        <v>2523</v>
      </c>
      <c r="C3066" s="2" t="s">
        <v>2299</v>
      </c>
      <c r="D3066" s="2"/>
      <c r="E3066" s="2"/>
      <c r="F3066" s="3">
        <v>393.89</v>
      </c>
      <c r="G3066" s="3">
        <v>100</v>
      </c>
      <c r="H3066" s="2" t="s">
        <v>3134</v>
      </c>
      <c r="I3066" s="2" t="s">
        <v>3148</v>
      </c>
      <c r="J3066" s="2" t="s">
        <v>3159</v>
      </c>
      <c r="K3066" s="2" t="s">
        <v>3164</v>
      </c>
      <c r="L3066" s="2">
        <v>2013</v>
      </c>
      <c r="M3066" s="2" t="s">
        <v>3059</v>
      </c>
      <c r="N3066" s="2" t="s">
        <v>3109</v>
      </c>
      <c r="O3066" s="19" t="str">
        <f t="shared" si="98"/>
        <v>400</v>
      </c>
      <c r="P3066">
        <f t="shared" si="97"/>
        <v>393.89</v>
      </c>
    </row>
    <row r="3067" spans="1:16" ht="14.5" customHeight="1" x14ac:dyDescent="0.35">
      <c r="A3067" s="2" t="s">
        <v>2524</v>
      </c>
      <c r="B3067" s="2" t="s">
        <v>2524</v>
      </c>
      <c r="C3067" s="2" t="s">
        <v>2301</v>
      </c>
      <c r="D3067" s="2"/>
      <c r="E3067" s="2"/>
      <c r="F3067" s="3">
        <v>2507.7399999999998</v>
      </c>
      <c r="G3067" s="3">
        <v>100</v>
      </c>
      <c r="H3067" s="2" t="s">
        <v>3134</v>
      </c>
      <c r="I3067" s="2" t="s">
        <v>3148</v>
      </c>
      <c r="J3067" s="2" t="s">
        <v>3159</v>
      </c>
      <c r="K3067" s="2" t="s">
        <v>3164</v>
      </c>
      <c r="L3067" s="2">
        <v>2013</v>
      </c>
      <c r="M3067" s="2" t="s">
        <v>3059</v>
      </c>
      <c r="N3067" s="2" t="s">
        <v>3109</v>
      </c>
      <c r="O3067" s="19" t="str">
        <f t="shared" si="98"/>
        <v>400</v>
      </c>
      <c r="P3067">
        <f t="shared" si="97"/>
        <v>2507.7399999999998</v>
      </c>
    </row>
    <row r="3068" spans="1:16" ht="14.5" customHeight="1" x14ac:dyDescent="0.35">
      <c r="A3068" s="2" t="s">
        <v>2525</v>
      </c>
      <c r="B3068" s="2" t="s">
        <v>2525</v>
      </c>
      <c r="C3068" s="2" t="s">
        <v>2303</v>
      </c>
      <c r="D3068" s="2"/>
      <c r="E3068" s="2"/>
      <c r="F3068" s="3">
        <v>28457.77</v>
      </c>
      <c r="G3068" s="3">
        <v>100</v>
      </c>
      <c r="H3068" s="2" t="s">
        <v>3134</v>
      </c>
      <c r="I3068" s="2" t="s">
        <v>3148</v>
      </c>
      <c r="J3068" s="2" t="s">
        <v>3159</v>
      </c>
      <c r="K3068" s="2" t="s">
        <v>3164</v>
      </c>
      <c r="L3068" s="2">
        <v>2013</v>
      </c>
      <c r="M3068" s="2" t="s">
        <v>3059</v>
      </c>
      <c r="N3068" s="2" t="s">
        <v>3109</v>
      </c>
      <c r="O3068" s="19" t="str">
        <f t="shared" si="98"/>
        <v>400</v>
      </c>
      <c r="P3068">
        <f t="shared" ref="P3068:P3130" si="99">F3068*G3068/100</f>
        <v>28457.77</v>
      </c>
    </row>
    <row r="3069" spans="1:16" ht="14.5" customHeight="1" x14ac:dyDescent="0.35">
      <c r="A3069" s="2" t="s">
        <v>1401</v>
      </c>
      <c r="B3069" s="2" t="s">
        <v>1402</v>
      </c>
      <c r="C3069" s="2" t="s">
        <v>1770</v>
      </c>
      <c r="D3069" s="2"/>
      <c r="E3069" s="2"/>
      <c r="F3069" s="3">
        <v>1268</v>
      </c>
      <c r="G3069" s="3">
        <v>100</v>
      </c>
      <c r="H3069" s="2" t="s">
        <v>3134</v>
      </c>
      <c r="I3069" s="2" t="s">
        <v>3148</v>
      </c>
      <c r="J3069" s="2" t="s">
        <v>3157</v>
      </c>
      <c r="K3069" s="2" t="s">
        <v>3165</v>
      </c>
      <c r="L3069" s="2">
        <v>2014</v>
      </c>
      <c r="M3069" s="2" t="s">
        <v>3059</v>
      </c>
      <c r="N3069" s="2" t="s">
        <v>3109</v>
      </c>
      <c r="O3069" s="19" t="str">
        <f t="shared" si="98"/>
        <v>400</v>
      </c>
      <c r="P3069">
        <f t="shared" si="99"/>
        <v>1268</v>
      </c>
    </row>
    <row r="3070" spans="1:16" ht="14.5" customHeight="1" x14ac:dyDescent="0.35">
      <c r="A3070" s="2" t="s">
        <v>1404</v>
      </c>
      <c r="B3070" s="2" t="s">
        <v>1405</v>
      </c>
      <c r="C3070" s="2" t="s">
        <v>1771</v>
      </c>
      <c r="D3070" s="2"/>
      <c r="E3070" s="2"/>
      <c r="F3070" s="3">
        <v>3192</v>
      </c>
      <c r="G3070" s="3">
        <v>100</v>
      </c>
      <c r="H3070" s="2" t="s">
        <v>3134</v>
      </c>
      <c r="I3070" s="2" t="s">
        <v>3148</v>
      </c>
      <c r="J3070" s="2" t="s">
        <v>3157</v>
      </c>
      <c r="K3070" s="2" t="s">
        <v>3165</v>
      </c>
      <c r="L3070" s="2">
        <v>2014</v>
      </c>
      <c r="M3070" s="2" t="s">
        <v>3070</v>
      </c>
      <c r="N3070" s="2" t="s">
        <v>3119</v>
      </c>
      <c r="O3070" s="19" t="str">
        <f t="shared" si="98"/>
        <v>600</v>
      </c>
      <c r="P3070">
        <f t="shared" si="99"/>
        <v>3192</v>
      </c>
    </row>
    <row r="3071" spans="1:16" ht="14.5" customHeight="1" x14ac:dyDescent="0.35">
      <c r="A3071" s="2" t="s">
        <v>1407</v>
      </c>
      <c r="B3071" s="2" t="s">
        <v>1407</v>
      </c>
      <c r="C3071" s="2" t="s">
        <v>1773</v>
      </c>
      <c r="D3071" s="2"/>
      <c r="E3071" s="2"/>
      <c r="F3071" s="3">
        <v>405</v>
      </c>
      <c r="G3071" s="3">
        <v>100</v>
      </c>
      <c r="H3071" s="2" t="s">
        <v>3134</v>
      </c>
      <c r="I3071" s="2" t="s">
        <v>3148</v>
      </c>
      <c r="J3071" s="2" t="s">
        <v>3157</v>
      </c>
      <c r="K3071" s="2" t="s">
        <v>3165</v>
      </c>
      <c r="L3071" s="2">
        <v>2014</v>
      </c>
      <c r="M3071" s="2" t="s">
        <v>3059</v>
      </c>
      <c r="N3071" s="2" t="s">
        <v>3109</v>
      </c>
      <c r="O3071" s="19" t="str">
        <f t="shared" si="98"/>
        <v>400</v>
      </c>
      <c r="P3071">
        <f t="shared" si="99"/>
        <v>405</v>
      </c>
    </row>
    <row r="3072" spans="1:16" ht="14.5" customHeight="1" x14ac:dyDescent="0.35">
      <c r="A3072" s="2" t="s">
        <v>1409</v>
      </c>
      <c r="B3072" s="2" t="s">
        <v>1410</v>
      </c>
      <c r="C3072" s="2" t="s">
        <v>1774</v>
      </c>
      <c r="D3072" s="2"/>
      <c r="E3072" s="2"/>
      <c r="F3072" s="3">
        <v>143</v>
      </c>
      <c r="G3072" s="3">
        <v>100</v>
      </c>
      <c r="H3072" s="2" t="s">
        <v>3134</v>
      </c>
      <c r="I3072" s="2" t="s">
        <v>3148</v>
      </c>
      <c r="J3072" s="2" t="s">
        <v>3157</v>
      </c>
      <c r="K3072" s="2" t="s">
        <v>3165</v>
      </c>
      <c r="L3072" s="2">
        <v>2014</v>
      </c>
      <c r="M3072" s="2" t="s">
        <v>3059</v>
      </c>
      <c r="N3072" s="2" t="s">
        <v>3109</v>
      </c>
      <c r="O3072" s="19" t="str">
        <f t="shared" si="98"/>
        <v>400</v>
      </c>
      <c r="P3072">
        <f t="shared" si="99"/>
        <v>143</v>
      </c>
    </row>
    <row r="3073" spans="1:16" ht="14.5" customHeight="1" x14ac:dyDescent="0.35">
      <c r="A3073" s="2" t="s">
        <v>1412</v>
      </c>
      <c r="B3073" s="2" t="s">
        <v>1413</v>
      </c>
      <c r="C3073" s="2" t="s">
        <v>1775</v>
      </c>
      <c r="D3073" s="2"/>
      <c r="E3073" s="2"/>
      <c r="F3073" s="3">
        <v>4602</v>
      </c>
      <c r="G3073" s="3">
        <v>100</v>
      </c>
      <c r="H3073" s="2" t="s">
        <v>3134</v>
      </c>
      <c r="I3073" s="2" t="s">
        <v>3148</v>
      </c>
      <c r="J3073" s="2" t="s">
        <v>3157</v>
      </c>
      <c r="K3073" s="2" t="s">
        <v>3165</v>
      </c>
      <c r="L3073" s="2">
        <v>2014</v>
      </c>
      <c r="M3073" s="2" t="s">
        <v>3059</v>
      </c>
      <c r="N3073" s="2" t="s">
        <v>3109</v>
      </c>
      <c r="O3073" s="19" t="str">
        <f t="shared" si="98"/>
        <v>400</v>
      </c>
      <c r="P3073">
        <f t="shared" si="99"/>
        <v>4602</v>
      </c>
    </row>
    <row r="3074" spans="1:16" ht="14.5" customHeight="1" x14ac:dyDescent="0.35">
      <c r="A3074" s="2" t="s">
        <v>1777</v>
      </c>
      <c r="B3074" s="2" t="s">
        <v>1971</v>
      </c>
      <c r="C3074" s="2" t="s">
        <v>1778</v>
      </c>
      <c r="D3074" s="2"/>
      <c r="E3074" s="2"/>
      <c r="F3074" s="3">
        <v>759</v>
      </c>
      <c r="G3074" s="3">
        <v>100</v>
      </c>
      <c r="H3074" s="2" t="s">
        <v>3134</v>
      </c>
      <c r="I3074" s="2" t="s">
        <v>3148</v>
      </c>
      <c r="J3074" s="2" t="s">
        <v>3157</v>
      </c>
      <c r="K3074" s="2" t="s">
        <v>3165</v>
      </c>
      <c r="L3074" s="2">
        <v>2014</v>
      </c>
      <c r="M3074" s="2" t="s">
        <v>3059</v>
      </c>
      <c r="N3074" s="2" t="s">
        <v>3109</v>
      </c>
      <c r="O3074" s="19" t="str">
        <f t="shared" si="98"/>
        <v>400</v>
      </c>
      <c r="P3074">
        <f t="shared" si="99"/>
        <v>759</v>
      </c>
    </row>
    <row r="3075" spans="1:16" ht="14.5" customHeight="1" x14ac:dyDescent="0.35">
      <c r="A3075" s="2" t="s">
        <v>1415</v>
      </c>
      <c r="B3075" s="2" t="s">
        <v>1416</v>
      </c>
      <c r="C3075" s="2" t="s">
        <v>1780</v>
      </c>
      <c r="D3075" s="2"/>
      <c r="E3075" s="2"/>
      <c r="F3075" s="3">
        <v>349</v>
      </c>
      <c r="G3075" s="3">
        <v>100</v>
      </c>
      <c r="H3075" s="2" t="s">
        <v>3134</v>
      </c>
      <c r="I3075" s="2" t="s">
        <v>3148</v>
      </c>
      <c r="J3075" s="2" t="s">
        <v>3157</v>
      </c>
      <c r="K3075" s="2" t="s">
        <v>3165</v>
      </c>
      <c r="L3075" s="2">
        <v>2014</v>
      </c>
      <c r="M3075" s="2" t="s">
        <v>3059</v>
      </c>
      <c r="N3075" s="2" t="s">
        <v>3109</v>
      </c>
      <c r="O3075" s="19" t="str">
        <f t="shared" ref="O3075:O3138" si="100">LEFT(N3075,1) &amp; "00"</f>
        <v>400</v>
      </c>
      <c r="P3075">
        <f t="shared" si="99"/>
        <v>349</v>
      </c>
    </row>
    <row r="3076" spans="1:16" ht="14.5" customHeight="1" x14ac:dyDescent="0.35">
      <c r="A3076" s="2" t="s">
        <v>1781</v>
      </c>
      <c r="B3076" s="2" t="s">
        <v>1782</v>
      </c>
      <c r="C3076" s="2" t="s">
        <v>1783</v>
      </c>
      <c r="D3076" s="2"/>
      <c r="E3076" s="2"/>
      <c r="F3076" s="3">
        <v>783</v>
      </c>
      <c r="G3076" s="3">
        <v>100</v>
      </c>
      <c r="H3076" s="2" t="s">
        <v>3134</v>
      </c>
      <c r="I3076" s="2" t="s">
        <v>3148</v>
      </c>
      <c r="J3076" s="2" t="s">
        <v>3157</v>
      </c>
      <c r="K3076" s="2" t="s">
        <v>3165</v>
      </c>
      <c r="L3076" s="2">
        <v>2014</v>
      </c>
      <c r="M3076" s="2" t="s">
        <v>3059</v>
      </c>
      <c r="N3076" s="2" t="s">
        <v>3109</v>
      </c>
      <c r="O3076" s="19" t="str">
        <f t="shared" si="100"/>
        <v>400</v>
      </c>
      <c r="P3076">
        <f t="shared" si="99"/>
        <v>783</v>
      </c>
    </row>
    <row r="3077" spans="1:16" ht="14.5" customHeight="1" x14ac:dyDescent="0.35">
      <c r="A3077" s="2" t="s">
        <v>1972</v>
      </c>
      <c r="B3077" s="2" t="s">
        <v>1785</v>
      </c>
      <c r="C3077" s="2" t="s">
        <v>1786</v>
      </c>
      <c r="D3077" s="2"/>
      <c r="E3077" s="2"/>
      <c r="F3077" s="3">
        <v>133</v>
      </c>
      <c r="G3077" s="3">
        <v>100</v>
      </c>
      <c r="H3077" s="2" t="s">
        <v>3134</v>
      </c>
      <c r="I3077" s="2" t="s">
        <v>3148</v>
      </c>
      <c r="J3077" s="2" t="s">
        <v>3157</v>
      </c>
      <c r="K3077" s="2" t="s">
        <v>3165</v>
      </c>
      <c r="L3077" s="2">
        <v>2014</v>
      </c>
      <c r="M3077" s="2" t="s">
        <v>3059</v>
      </c>
      <c r="N3077" s="2" t="s">
        <v>3109</v>
      </c>
      <c r="O3077" s="19" t="str">
        <f t="shared" si="100"/>
        <v>400</v>
      </c>
      <c r="P3077">
        <f t="shared" si="99"/>
        <v>133</v>
      </c>
    </row>
    <row r="3078" spans="1:16" ht="14.5" customHeight="1" x14ac:dyDescent="0.35">
      <c r="A3078" s="2" t="s">
        <v>1366</v>
      </c>
      <c r="B3078" s="2" t="s">
        <v>1367</v>
      </c>
      <c r="C3078" s="2" t="s">
        <v>1787</v>
      </c>
      <c r="D3078" s="2"/>
      <c r="E3078" s="2"/>
      <c r="F3078" s="3">
        <v>118</v>
      </c>
      <c r="G3078" s="3">
        <v>100</v>
      </c>
      <c r="H3078" s="2" t="s">
        <v>3134</v>
      </c>
      <c r="I3078" s="2" t="s">
        <v>3148</v>
      </c>
      <c r="J3078" s="2" t="s">
        <v>3157</v>
      </c>
      <c r="K3078" s="2" t="s">
        <v>3165</v>
      </c>
      <c r="L3078" s="2">
        <v>2014</v>
      </c>
      <c r="M3078" s="2" t="s">
        <v>3059</v>
      </c>
      <c r="N3078" s="2" t="s">
        <v>3109</v>
      </c>
      <c r="O3078" s="19" t="str">
        <f t="shared" si="100"/>
        <v>400</v>
      </c>
      <c r="P3078">
        <f t="shared" si="99"/>
        <v>118</v>
      </c>
    </row>
    <row r="3079" spans="1:16" ht="14.5" customHeight="1" x14ac:dyDescent="0.35">
      <c r="A3079" s="2" t="s">
        <v>1973</v>
      </c>
      <c r="B3079" s="2" t="s">
        <v>1974</v>
      </c>
      <c r="C3079" s="2" t="s">
        <v>1975</v>
      </c>
      <c r="D3079" s="2"/>
      <c r="E3079" s="2"/>
      <c r="F3079" s="3">
        <v>1579</v>
      </c>
      <c r="G3079" s="3">
        <v>100</v>
      </c>
      <c r="H3079" s="2" t="s">
        <v>3141</v>
      </c>
      <c r="I3079" s="2" t="s">
        <v>3155</v>
      </c>
      <c r="J3079" s="2" t="s">
        <v>3157</v>
      </c>
      <c r="K3079" s="2" t="s">
        <v>3165</v>
      </c>
      <c r="L3079" s="2">
        <v>2014</v>
      </c>
      <c r="M3079" s="2" t="s">
        <v>3059</v>
      </c>
      <c r="N3079" s="2" t="s">
        <v>3109</v>
      </c>
      <c r="O3079" s="19" t="str">
        <f t="shared" si="100"/>
        <v>400</v>
      </c>
      <c r="P3079">
        <f t="shared" si="99"/>
        <v>1579</v>
      </c>
    </row>
    <row r="3080" spans="1:16" ht="14.5" customHeight="1" x14ac:dyDescent="0.35">
      <c r="A3080" s="2" t="s">
        <v>2526</v>
      </c>
      <c r="B3080" s="2" t="s">
        <v>1789</v>
      </c>
      <c r="C3080" s="2" t="s">
        <v>1790</v>
      </c>
      <c r="D3080" s="2"/>
      <c r="E3080" s="2"/>
      <c r="F3080" s="3">
        <v>236</v>
      </c>
      <c r="G3080" s="3">
        <v>100</v>
      </c>
      <c r="H3080" s="2" t="s">
        <v>3141</v>
      </c>
      <c r="I3080" s="2" t="s">
        <v>3155</v>
      </c>
      <c r="J3080" s="2" t="s">
        <v>3157</v>
      </c>
      <c r="K3080" s="2" t="s">
        <v>3165</v>
      </c>
      <c r="L3080" s="2">
        <v>2014</v>
      </c>
      <c r="M3080" s="2" t="s">
        <v>3059</v>
      </c>
      <c r="N3080" s="2" t="s">
        <v>3109</v>
      </c>
      <c r="O3080" s="19" t="str">
        <f t="shared" si="100"/>
        <v>400</v>
      </c>
      <c r="P3080">
        <f t="shared" si="99"/>
        <v>236</v>
      </c>
    </row>
    <row r="3081" spans="1:16" ht="14.5" customHeight="1" x14ac:dyDescent="0.35">
      <c r="A3081" s="2" t="s">
        <v>1791</v>
      </c>
      <c r="B3081" s="2" t="s">
        <v>2527</v>
      </c>
      <c r="C3081" s="2" t="s">
        <v>1793</v>
      </c>
      <c r="D3081" s="2"/>
      <c r="E3081" s="2"/>
      <c r="F3081" s="3">
        <v>965</v>
      </c>
      <c r="G3081" s="3">
        <v>100</v>
      </c>
      <c r="H3081" s="2" t="s">
        <v>3141</v>
      </c>
      <c r="I3081" s="2" t="s">
        <v>3155</v>
      </c>
      <c r="J3081" s="2" t="s">
        <v>3157</v>
      </c>
      <c r="K3081" s="2" t="s">
        <v>3165</v>
      </c>
      <c r="L3081" s="2">
        <v>2014</v>
      </c>
      <c r="M3081" s="2" t="s">
        <v>3059</v>
      </c>
      <c r="N3081" s="2" t="s">
        <v>3109</v>
      </c>
      <c r="O3081" s="19" t="str">
        <f t="shared" si="100"/>
        <v>400</v>
      </c>
      <c r="P3081">
        <f t="shared" si="99"/>
        <v>965</v>
      </c>
    </row>
    <row r="3082" spans="1:16" ht="14.5" customHeight="1" x14ac:dyDescent="0.35">
      <c r="A3082" s="2" t="s">
        <v>2304</v>
      </c>
      <c r="B3082" s="2" t="s">
        <v>2305</v>
      </c>
      <c r="C3082" s="2" t="s">
        <v>2306</v>
      </c>
      <c r="D3082" s="2"/>
      <c r="E3082" s="2"/>
      <c r="F3082" s="3">
        <v>209</v>
      </c>
      <c r="G3082" s="3">
        <v>100</v>
      </c>
      <c r="H3082" s="2" t="s">
        <v>3141</v>
      </c>
      <c r="I3082" s="2" t="s">
        <v>3155</v>
      </c>
      <c r="J3082" s="2" t="s">
        <v>3157</v>
      </c>
      <c r="K3082" s="2" t="s">
        <v>3165</v>
      </c>
      <c r="L3082" s="2">
        <v>2014</v>
      </c>
      <c r="M3082" s="2" t="s">
        <v>3059</v>
      </c>
      <c r="N3082" s="2" t="s">
        <v>3109</v>
      </c>
      <c r="O3082" s="19" t="str">
        <f t="shared" si="100"/>
        <v>400</v>
      </c>
      <c r="P3082">
        <f t="shared" si="99"/>
        <v>209</v>
      </c>
    </row>
    <row r="3083" spans="1:16" ht="14.5" customHeight="1" x14ac:dyDescent="0.35">
      <c r="A3083" s="2" t="s">
        <v>1372</v>
      </c>
      <c r="B3083" s="2" t="s">
        <v>1373</v>
      </c>
      <c r="C3083" s="2" t="s">
        <v>1796</v>
      </c>
      <c r="D3083" s="2"/>
      <c r="E3083" s="2"/>
      <c r="F3083" s="3">
        <v>420</v>
      </c>
      <c r="G3083" s="3">
        <v>100</v>
      </c>
      <c r="H3083" s="2" t="s">
        <v>3134</v>
      </c>
      <c r="I3083" s="2" t="s">
        <v>3148</v>
      </c>
      <c r="J3083" s="2" t="s">
        <v>3157</v>
      </c>
      <c r="K3083" s="2" t="s">
        <v>3165</v>
      </c>
      <c r="L3083" s="2">
        <v>2014</v>
      </c>
      <c r="M3083" s="2" t="s">
        <v>3059</v>
      </c>
      <c r="N3083" s="2" t="s">
        <v>3109</v>
      </c>
      <c r="O3083" s="19" t="str">
        <f t="shared" si="100"/>
        <v>400</v>
      </c>
      <c r="P3083">
        <f t="shared" si="99"/>
        <v>420</v>
      </c>
    </row>
    <row r="3084" spans="1:16" ht="14.5" customHeight="1" x14ac:dyDescent="0.35">
      <c r="A3084" s="2" t="s">
        <v>1375</v>
      </c>
      <c r="B3084" s="2" t="s">
        <v>1376</v>
      </c>
      <c r="C3084" s="2" t="s">
        <v>1797</v>
      </c>
      <c r="D3084" s="2"/>
      <c r="E3084" s="2"/>
      <c r="F3084" s="3">
        <v>1330</v>
      </c>
      <c r="G3084" s="3">
        <v>100</v>
      </c>
      <c r="H3084" s="2" t="s">
        <v>3134</v>
      </c>
      <c r="I3084" s="2" t="s">
        <v>3148</v>
      </c>
      <c r="J3084" s="2" t="s">
        <v>3157</v>
      </c>
      <c r="K3084" s="2" t="s">
        <v>3165</v>
      </c>
      <c r="L3084" s="2">
        <v>2014</v>
      </c>
      <c r="M3084" s="2" t="s">
        <v>3059</v>
      </c>
      <c r="N3084" s="2" t="s">
        <v>3109</v>
      </c>
      <c r="O3084" s="19" t="str">
        <f t="shared" si="100"/>
        <v>400</v>
      </c>
      <c r="P3084">
        <f t="shared" si="99"/>
        <v>1330</v>
      </c>
    </row>
    <row r="3085" spans="1:16" ht="14.5" customHeight="1" x14ac:dyDescent="0.35">
      <c r="A3085" s="2" t="s">
        <v>7</v>
      </c>
      <c r="B3085" s="2" t="s">
        <v>8</v>
      </c>
      <c r="C3085" s="2" t="s">
        <v>1799</v>
      </c>
      <c r="D3085" s="2"/>
      <c r="E3085" s="2"/>
      <c r="F3085" s="3">
        <v>1447</v>
      </c>
      <c r="G3085" s="3">
        <v>100</v>
      </c>
      <c r="H3085" s="2" t="s">
        <v>3134</v>
      </c>
      <c r="I3085" s="2" t="s">
        <v>3148</v>
      </c>
      <c r="J3085" s="2" t="s">
        <v>3157</v>
      </c>
      <c r="K3085" s="2" t="s">
        <v>3165</v>
      </c>
      <c r="L3085" s="2">
        <v>2014</v>
      </c>
      <c r="M3085" s="2" t="s">
        <v>3059</v>
      </c>
      <c r="N3085" s="2" t="s">
        <v>3109</v>
      </c>
      <c r="O3085" s="19" t="str">
        <f t="shared" si="100"/>
        <v>400</v>
      </c>
      <c r="P3085">
        <f t="shared" si="99"/>
        <v>1447</v>
      </c>
    </row>
    <row r="3086" spans="1:16" ht="14.5" customHeight="1" x14ac:dyDescent="0.35">
      <c r="A3086" s="2" t="s">
        <v>2528</v>
      </c>
      <c r="B3086" s="2" t="s">
        <v>1800</v>
      </c>
      <c r="C3086" s="2" t="s">
        <v>1801</v>
      </c>
      <c r="D3086" s="2"/>
      <c r="E3086" s="2"/>
      <c r="F3086" s="3">
        <v>137</v>
      </c>
      <c r="G3086" s="3">
        <v>100</v>
      </c>
      <c r="H3086" s="2" t="s">
        <v>3141</v>
      </c>
      <c r="I3086" s="2" t="s">
        <v>3155</v>
      </c>
      <c r="J3086" s="2" t="s">
        <v>3157</v>
      </c>
      <c r="K3086" s="2" t="s">
        <v>3165</v>
      </c>
      <c r="L3086" s="2">
        <v>2014</v>
      </c>
      <c r="M3086" s="2" t="s">
        <v>3059</v>
      </c>
      <c r="N3086" s="2" t="s">
        <v>3109</v>
      </c>
      <c r="O3086" s="19" t="str">
        <f t="shared" si="100"/>
        <v>400</v>
      </c>
      <c r="P3086">
        <f t="shared" si="99"/>
        <v>137</v>
      </c>
    </row>
    <row r="3087" spans="1:16" ht="14.5" customHeight="1" x14ac:dyDescent="0.35">
      <c r="A3087" s="2" t="s">
        <v>34</v>
      </c>
      <c r="B3087" s="2" t="s">
        <v>35</v>
      </c>
      <c r="C3087" s="2" t="s">
        <v>1802</v>
      </c>
      <c r="D3087" s="2"/>
      <c r="E3087" s="2"/>
      <c r="F3087" s="3">
        <v>2043</v>
      </c>
      <c r="G3087" s="3">
        <v>100</v>
      </c>
      <c r="H3087" s="2" t="s">
        <v>3141</v>
      </c>
      <c r="I3087" s="2" t="s">
        <v>3155</v>
      </c>
      <c r="J3087" s="2" t="s">
        <v>3157</v>
      </c>
      <c r="K3087" s="2" t="s">
        <v>3165</v>
      </c>
      <c r="L3087" s="2">
        <v>2014</v>
      </c>
      <c r="M3087" s="2" t="s">
        <v>3059</v>
      </c>
      <c r="N3087" s="2" t="s">
        <v>3109</v>
      </c>
      <c r="O3087" s="19" t="str">
        <f t="shared" si="100"/>
        <v>400</v>
      </c>
      <c r="P3087">
        <f t="shared" si="99"/>
        <v>2043</v>
      </c>
    </row>
    <row r="3088" spans="1:16" ht="14.5" customHeight="1" x14ac:dyDescent="0.35">
      <c r="A3088" s="2" t="s">
        <v>7</v>
      </c>
      <c r="B3088" s="2" t="s">
        <v>8</v>
      </c>
      <c r="C3088" s="2" t="s">
        <v>1803</v>
      </c>
      <c r="D3088" s="2"/>
      <c r="E3088" s="2"/>
      <c r="F3088" s="3">
        <v>6594</v>
      </c>
      <c r="G3088" s="3">
        <v>100</v>
      </c>
      <c r="H3088" s="2" t="s">
        <v>3141</v>
      </c>
      <c r="I3088" s="2" t="s">
        <v>3155</v>
      </c>
      <c r="J3088" s="2" t="s">
        <v>3157</v>
      </c>
      <c r="K3088" s="2" t="s">
        <v>3165</v>
      </c>
      <c r="L3088" s="2">
        <v>2014</v>
      </c>
      <c r="M3088" s="2" t="s">
        <v>3059</v>
      </c>
      <c r="N3088" s="2" t="s">
        <v>3109</v>
      </c>
      <c r="O3088" s="19" t="str">
        <f t="shared" si="100"/>
        <v>400</v>
      </c>
      <c r="P3088">
        <f t="shared" si="99"/>
        <v>6594</v>
      </c>
    </row>
    <row r="3089" spans="1:16" ht="14.5" customHeight="1" x14ac:dyDescent="0.35">
      <c r="A3089" s="2" t="s">
        <v>1978</v>
      </c>
      <c r="B3089" s="2" t="s">
        <v>1979</v>
      </c>
      <c r="C3089" s="2" t="s">
        <v>1980</v>
      </c>
      <c r="D3089" s="2"/>
      <c r="E3089" s="2"/>
      <c r="F3089" s="3">
        <v>359</v>
      </c>
      <c r="G3089" s="3">
        <v>100</v>
      </c>
      <c r="H3089" s="2" t="s">
        <v>3141</v>
      </c>
      <c r="I3089" s="2" t="s">
        <v>3155</v>
      </c>
      <c r="J3089" s="2" t="s">
        <v>3157</v>
      </c>
      <c r="K3089" s="2" t="s">
        <v>3165</v>
      </c>
      <c r="L3089" s="2">
        <v>2014</v>
      </c>
      <c r="M3089" s="2" t="s">
        <v>3059</v>
      </c>
      <c r="N3089" s="2" t="s">
        <v>3109</v>
      </c>
      <c r="O3089" s="19" t="str">
        <f t="shared" si="100"/>
        <v>400</v>
      </c>
      <c r="P3089">
        <f t="shared" si="99"/>
        <v>359</v>
      </c>
    </row>
    <row r="3090" spans="1:16" ht="14.5" customHeight="1" x14ac:dyDescent="0.35">
      <c r="A3090" s="2" t="s">
        <v>31</v>
      </c>
      <c r="B3090" s="2" t="s">
        <v>1381</v>
      </c>
      <c r="C3090" s="2" t="s">
        <v>1805</v>
      </c>
      <c r="D3090" s="2"/>
      <c r="E3090" s="2"/>
      <c r="F3090" s="3">
        <v>278</v>
      </c>
      <c r="G3090" s="3">
        <v>100</v>
      </c>
      <c r="H3090" s="2" t="s">
        <v>3141</v>
      </c>
      <c r="I3090" s="2" t="s">
        <v>3155</v>
      </c>
      <c r="J3090" s="2" t="s">
        <v>3157</v>
      </c>
      <c r="K3090" s="2" t="s">
        <v>3165</v>
      </c>
      <c r="L3090" s="2">
        <v>2014</v>
      </c>
      <c r="M3090" s="2" t="s">
        <v>3059</v>
      </c>
      <c r="N3090" s="2" t="s">
        <v>3109</v>
      </c>
      <c r="O3090" s="19" t="str">
        <f t="shared" si="100"/>
        <v>400</v>
      </c>
      <c r="P3090">
        <f t="shared" si="99"/>
        <v>278</v>
      </c>
    </row>
    <row r="3091" spans="1:16" ht="14.5" customHeight="1" x14ac:dyDescent="0.35">
      <c r="A3091" s="2" t="s">
        <v>25</v>
      </c>
      <c r="B3091" s="2" t="s">
        <v>26</v>
      </c>
      <c r="C3091" s="2" t="s">
        <v>1806</v>
      </c>
      <c r="D3091" s="2"/>
      <c r="E3091" s="2"/>
      <c r="F3091" s="3">
        <v>4334</v>
      </c>
      <c r="G3091" s="3">
        <v>100</v>
      </c>
      <c r="H3091" s="2" t="s">
        <v>3141</v>
      </c>
      <c r="I3091" s="2" t="s">
        <v>3155</v>
      </c>
      <c r="J3091" s="2" t="s">
        <v>3157</v>
      </c>
      <c r="K3091" s="2" t="s">
        <v>3165</v>
      </c>
      <c r="L3091" s="2">
        <v>2014</v>
      </c>
      <c r="M3091" s="2" t="s">
        <v>3059</v>
      </c>
      <c r="N3091" s="2" t="s">
        <v>3109</v>
      </c>
      <c r="O3091" s="19" t="str">
        <f t="shared" si="100"/>
        <v>400</v>
      </c>
      <c r="P3091">
        <f t="shared" si="99"/>
        <v>4334</v>
      </c>
    </row>
    <row r="3092" spans="1:16" ht="14.5" customHeight="1" x14ac:dyDescent="0.35">
      <c r="A3092" s="2" t="s">
        <v>1807</v>
      </c>
      <c r="B3092" s="2" t="s">
        <v>1808</v>
      </c>
      <c r="C3092" s="2" t="s">
        <v>1809</v>
      </c>
      <c r="D3092" s="2"/>
      <c r="E3092" s="2"/>
      <c r="F3092" s="3">
        <v>2208</v>
      </c>
      <c r="G3092" s="3">
        <v>100</v>
      </c>
      <c r="H3092" s="2" t="s">
        <v>3141</v>
      </c>
      <c r="I3092" s="2" t="s">
        <v>3155</v>
      </c>
      <c r="J3092" s="2" t="s">
        <v>3157</v>
      </c>
      <c r="K3092" s="2" t="s">
        <v>3165</v>
      </c>
      <c r="L3092" s="2">
        <v>2014</v>
      </c>
      <c r="M3092" s="2" t="s">
        <v>3059</v>
      </c>
      <c r="N3092" s="2" t="s">
        <v>3109</v>
      </c>
      <c r="O3092" s="19" t="str">
        <f t="shared" si="100"/>
        <v>400</v>
      </c>
      <c r="P3092">
        <f t="shared" si="99"/>
        <v>2208</v>
      </c>
    </row>
    <row r="3093" spans="1:16" ht="14.5" customHeight="1" x14ac:dyDescent="0.35">
      <c r="A3093" s="2" t="s">
        <v>1811</v>
      </c>
      <c r="B3093" s="2" t="s">
        <v>1810</v>
      </c>
      <c r="C3093" s="2" t="s">
        <v>1812</v>
      </c>
      <c r="D3093" s="2"/>
      <c r="E3093" s="2"/>
      <c r="F3093" s="3">
        <v>5</v>
      </c>
      <c r="G3093" s="3">
        <v>100</v>
      </c>
      <c r="H3093" s="2" t="s">
        <v>3141</v>
      </c>
      <c r="I3093" s="2" t="s">
        <v>3155</v>
      </c>
      <c r="J3093" s="2" t="s">
        <v>3157</v>
      </c>
      <c r="K3093" s="2" t="s">
        <v>3165</v>
      </c>
      <c r="L3093" s="2">
        <v>2014</v>
      </c>
      <c r="M3093" s="2" t="s">
        <v>3059</v>
      </c>
      <c r="N3093" s="2" t="s">
        <v>3109</v>
      </c>
      <c r="O3093" s="19" t="str">
        <f t="shared" si="100"/>
        <v>400</v>
      </c>
      <c r="P3093">
        <f t="shared" si="99"/>
        <v>5</v>
      </c>
    </row>
    <row r="3094" spans="1:16" ht="14.5" customHeight="1" x14ac:dyDescent="0.35">
      <c r="A3094" s="2" t="s">
        <v>1814</v>
      </c>
      <c r="B3094" s="2" t="s">
        <v>1981</v>
      </c>
      <c r="C3094" s="2" t="s">
        <v>1815</v>
      </c>
      <c r="D3094" s="2"/>
      <c r="E3094" s="2"/>
      <c r="F3094" s="3">
        <v>15</v>
      </c>
      <c r="G3094" s="3">
        <v>100</v>
      </c>
      <c r="H3094" s="2" t="s">
        <v>3141</v>
      </c>
      <c r="I3094" s="2" t="s">
        <v>3155</v>
      </c>
      <c r="J3094" s="2" t="s">
        <v>3157</v>
      </c>
      <c r="K3094" s="2" t="s">
        <v>3165</v>
      </c>
      <c r="L3094" s="2">
        <v>2014</v>
      </c>
      <c r="M3094" s="2" t="s">
        <v>3054</v>
      </c>
      <c r="N3094" s="2" t="s">
        <v>3104</v>
      </c>
      <c r="O3094" s="19" t="str">
        <f t="shared" si="100"/>
        <v>300</v>
      </c>
      <c r="P3094">
        <f t="shared" si="99"/>
        <v>15</v>
      </c>
    </row>
    <row r="3095" spans="1:16" ht="14.5" customHeight="1" x14ac:dyDescent="0.35">
      <c r="A3095" s="2" t="s">
        <v>1817</v>
      </c>
      <c r="B3095" s="2" t="s">
        <v>1816</v>
      </c>
      <c r="C3095" s="2" t="s">
        <v>1818</v>
      </c>
      <c r="D3095" s="2"/>
      <c r="E3095" s="2"/>
      <c r="F3095" s="3">
        <v>2</v>
      </c>
      <c r="G3095" s="3">
        <v>100</v>
      </c>
      <c r="H3095" s="2" t="s">
        <v>3141</v>
      </c>
      <c r="I3095" s="2" t="s">
        <v>3155</v>
      </c>
      <c r="J3095" s="2" t="s">
        <v>3157</v>
      </c>
      <c r="K3095" s="2" t="s">
        <v>3165</v>
      </c>
      <c r="L3095" s="2">
        <v>2014</v>
      </c>
      <c r="M3095" s="2" t="s">
        <v>3052</v>
      </c>
      <c r="N3095" s="2" t="s">
        <v>3102</v>
      </c>
      <c r="O3095" s="19" t="str">
        <f t="shared" si="100"/>
        <v>300</v>
      </c>
      <c r="P3095">
        <f t="shared" si="99"/>
        <v>2</v>
      </c>
    </row>
    <row r="3096" spans="1:16" ht="14.5" customHeight="1" x14ac:dyDescent="0.35">
      <c r="A3096" s="2" t="s">
        <v>1383</v>
      </c>
      <c r="B3096" s="2" t="s">
        <v>1384</v>
      </c>
      <c r="C3096" s="2" t="s">
        <v>1820</v>
      </c>
      <c r="D3096" s="2"/>
      <c r="E3096" s="2"/>
      <c r="F3096" s="3">
        <v>276</v>
      </c>
      <c r="G3096" s="3">
        <v>100</v>
      </c>
      <c r="H3096" s="2" t="s">
        <v>3141</v>
      </c>
      <c r="I3096" s="2" t="s">
        <v>3155</v>
      </c>
      <c r="J3096" s="2" t="s">
        <v>3157</v>
      </c>
      <c r="K3096" s="2" t="s">
        <v>3165</v>
      </c>
      <c r="L3096" s="2">
        <v>2014</v>
      </c>
      <c r="M3096" s="2" t="s">
        <v>3051</v>
      </c>
      <c r="N3096" s="2" t="s">
        <v>3101</v>
      </c>
      <c r="O3096" s="19" t="str">
        <f t="shared" si="100"/>
        <v>300</v>
      </c>
      <c r="P3096">
        <f t="shared" si="99"/>
        <v>276</v>
      </c>
    </row>
    <row r="3097" spans="1:16" ht="14.5" customHeight="1" x14ac:dyDescent="0.35">
      <c r="A3097" s="2" t="s">
        <v>1982</v>
      </c>
      <c r="B3097" s="2" t="s">
        <v>1393</v>
      </c>
      <c r="C3097" s="2" t="s">
        <v>1826</v>
      </c>
      <c r="D3097" s="2"/>
      <c r="E3097" s="2"/>
      <c r="F3097" s="3">
        <v>96</v>
      </c>
      <c r="G3097" s="3">
        <v>100</v>
      </c>
      <c r="H3097" s="2" t="s">
        <v>3141</v>
      </c>
      <c r="I3097" s="2" t="s">
        <v>3155</v>
      </c>
      <c r="J3097" s="2" t="s">
        <v>3157</v>
      </c>
      <c r="K3097" s="2" t="s">
        <v>3165</v>
      </c>
      <c r="L3097" s="2">
        <v>2014</v>
      </c>
      <c r="M3097" s="2" t="s">
        <v>3051</v>
      </c>
      <c r="N3097" s="2" t="s">
        <v>3101</v>
      </c>
      <c r="O3097" s="19" t="str">
        <f t="shared" si="100"/>
        <v>300</v>
      </c>
      <c r="P3097">
        <f t="shared" si="99"/>
        <v>96</v>
      </c>
    </row>
    <row r="3098" spans="1:16" ht="14.5" customHeight="1" x14ac:dyDescent="0.35">
      <c r="A3098" s="2" t="s">
        <v>1395</v>
      </c>
      <c r="B3098" s="2" t="s">
        <v>1396</v>
      </c>
      <c r="C3098" s="2" t="s">
        <v>1828</v>
      </c>
      <c r="D3098" s="2"/>
      <c r="E3098" s="2"/>
      <c r="F3098" s="3">
        <v>37</v>
      </c>
      <c r="G3098" s="3">
        <v>100</v>
      </c>
      <c r="H3098" s="2" t="s">
        <v>3141</v>
      </c>
      <c r="I3098" s="2" t="s">
        <v>3155</v>
      </c>
      <c r="J3098" s="2" t="s">
        <v>3157</v>
      </c>
      <c r="K3098" s="2" t="s">
        <v>3165</v>
      </c>
      <c r="L3098" s="2">
        <v>2014</v>
      </c>
      <c r="M3098" s="2" t="s">
        <v>3054</v>
      </c>
      <c r="N3098" s="2" t="s">
        <v>3104</v>
      </c>
      <c r="O3098" s="19" t="str">
        <f t="shared" si="100"/>
        <v>300</v>
      </c>
      <c r="P3098">
        <f t="shared" si="99"/>
        <v>37</v>
      </c>
    </row>
    <row r="3099" spans="1:16" ht="14.5" customHeight="1" x14ac:dyDescent="0.35">
      <c r="A3099" s="2" t="s">
        <v>1398</v>
      </c>
      <c r="B3099" s="2" t="s">
        <v>1399</v>
      </c>
      <c r="C3099" s="2" t="s">
        <v>1830</v>
      </c>
      <c r="D3099" s="2"/>
      <c r="E3099" s="2"/>
      <c r="F3099" s="3">
        <v>119</v>
      </c>
      <c r="G3099" s="3">
        <v>100</v>
      </c>
      <c r="H3099" s="2" t="s">
        <v>3141</v>
      </c>
      <c r="I3099" s="2" t="s">
        <v>3155</v>
      </c>
      <c r="J3099" s="2" t="s">
        <v>3157</v>
      </c>
      <c r="K3099" s="2" t="s">
        <v>3165</v>
      </c>
      <c r="L3099" s="2">
        <v>2014</v>
      </c>
      <c r="M3099" s="2" t="s">
        <v>3054</v>
      </c>
      <c r="N3099" s="2" t="s">
        <v>3104</v>
      </c>
      <c r="O3099" s="19" t="str">
        <f t="shared" si="100"/>
        <v>300</v>
      </c>
      <c r="P3099">
        <f t="shared" si="99"/>
        <v>119</v>
      </c>
    </row>
    <row r="3100" spans="1:16" ht="14.5" customHeight="1" x14ac:dyDescent="0.35">
      <c r="A3100" s="2" t="s">
        <v>1983</v>
      </c>
      <c r="B3100" s="2" t="s">
        <v>1983</v>
      </c>
      <c r="C3100" s="2" t="s">
        <v>138</v>
      </c>
      <c r="D3100" s="2"/>
      <c r="E3100" s="2"/>
      <c r="F3100" s="3">
        <v>36913</v>
      </c>
      <c r="G3100" s="3">
        <v>2</v>
      </c>
      <c r="H3100" s="2" t="s">
        <v>3137</v>
      </c>
      <c r="I3100" s="2" t="s">
        <v>3151</v>
      </c>
      <c r="J3100" s="2" t="s">
        <v>3158</v>
      </c>
      <c r="K3100" s="2" t="s">
        <v>3166</v>
      </c>
      <c r="L3100" s="2">
        <v>2014</v>
      </c>
      <c r="M3100" s="2" t="s">
        <v>3056</v>
      </c>
      <c r="N3100" s="2" t="s">
        <v>3106</v>
      </c>
      <c r="O3100" s="19" t="str">
        <f t="shared" si="100"/>
        <v>300</v>
      </c>
      <c r="P3100">
        <f t="shared" si="99"/>
        <v>738.26</v>
      </c>
    </row>
    <row r="3101" spans="1:16" ht="14.5" customHeight="1" x14ac:dyDescent="0.35">
      <c r="A3101" s="2" t="s">
        <v>159</v>
      </c>
      <c r="B3101" s="2" t="s">
        <v>159</v>
      </c>
      <c r="C3101" s="2" t="s">
        <v>160</v>
      </c>
      <c r="D3101" s="2"/>
      <c r="E3101" s="2"/>
      <c r="F3101" s="3">
        <v>28</v>
      </c>
      <c r="G3101" s="3">
        <v>15</v>
      </c>
      <c r="H3101" s="2" t="s">
        <v>3135</v>
      </c>
      <c r="I3101" s="2" t="s">
        <v>3149</v>
      </c>
      <c r="J3101" s="2" t="s">
        <v>3158</v>
      </c>
      <c r="K3101" s="2" t="s">
        <v>3166</v>
      </c>
      <c r="L3101" s="2">
        <v>2014</v>
      </c>
      <c r="M3101" s="2" t="s">
        <v>3058</v>
      </c>
      <c r="N3101" s="2" t="s">
        <v>3108</v>
      </c>
      <c r="O3101" s="19" t="str">
        <f t="shared" si="100"/>
        <v>300</v>
      </c>
      <c r="P3101">
        <f t="shared" si="99"/>
        <v>4.2</v>
      </c>
    </row>
    <row r="3102" spans="1:16" ht="14.5" customHeight="1" x14ac:dyDescent="0.35">
      <c r="A3102" s="2" t="s">
        <v>113</v>
      </c>
      <c r="B3102" s="2" t="s">
        <v>113</v>
      </c>
      <c r="C3102" s="2" t="s">
        <v>114</v>
      </c>
      <c r="D3102" s="2"/>
      <c r="E3102" s="2"/>
      <c r="F3102" s="3">
        <v>20</v>
      </c>
      <c r="G3102" s="3">
        <v>55</v>
      </c>
      <c r="H3102" s="2" t="s">
        <v>3135</v>
      </c>
      <c r="I3102" s="2" t="s">
        <v>3149</v>
      </c>
      <c r="J3102" s="2" t="s">
        <v>3158</v>
      </c>
      <c r="K3102" s="2" t="s">
        <v>3166</v>
      </c>
      <c r="L3102" s="2">
        <v>2014</v>
      </c>
      <c r="M3102" s="2" t="s">
        <v>3054</v>
      </c>
      <c r="N3102" s="2" t="s">
        <v>3104</v>
      </c>
      <c r="O3102" s="19" t="str">
        <f t="shared" si="100"/>
        <v>300</v>
      </c>
      <c r="P3102">
        <f t="shared" si="99"/>
        <v>11</v>
      </c>
    </row>
    <row r="3103" spans="1:16" ht="14.5" customHeight="1" x14ac:dyDescent="0.35">
      <c r="A3103" s="2" t="s">
        <v>103</v>
      </c>
      <c r="B3103" s="2" t="s">
        <v>103</v>
      </c>
      <c r="C3103" s="2" t="s">
        <v>104</v>
      </c>
      <c r="D3103" s="2"/>
      <c r="E3103" s="2"/>
      <c r="F3103" s="3">
        <v>83</v>
      </c>
      <c r="G3103" s="3">
        <v>25</v>
      </c>
      <c r="H3103" s="2" t="s">
        <v>3135</v>
      </c>
      <c r="I3103" s="2" t="s">
        <v>3149</v>
      </c>
      <c r="J3103" s="2" t="s">
        <v>3158</v>
      </c>
      <c r="K3103" s="2" t="s">
        <v>3166</v>
      </c>
      <c r="L3103" s="2">
        <v>2014</v>
      </c>
      <c r="M3103" s="2" t="s">
        <v>3043</v>
      </c>
      <c r="N3103" s="2" t="s">
        <v>3097</v>
      </c>
      <c r="O3103" s="19" t="str">
        <f t="shared" si="100"/>
        <v>200</v>
      </c>
      <c r="P3103">
        <f t="shared" si="99"/>
        <v>20.75</v>
      </c>
    </row>
    <row r="3104" spans="1:16" ht="14.5" customHeight="1" x14ac:dyDescent="0.35">
      <c r="A3104" s="2" t="s">
        <v>1835</v>
      </c>
      <c r="B3104" s="2" t="s">
        <v>1835</v>
      </c>
      <c r="C3104" s="2" t="s">
        <v>1836</v>
      </c>
      <c r="D3104" s="2"/>
      <c r="E3104" s="2"/>
      <c r="F3104" s="3">
        <v>738</v>
      </c>
      <c r="G3104" s="3">
        <v>7</v>
      </c>
      <c r="H3104" s="2" t="s">
        <v>3135</v>
      </c>
      <c r="I3104" s="2" t="s">
        <v>3149</v>
      </c>
      <c r="J3104" s="2" t="s">
        <v>3158</v>
      </c>
      <c r="K3104" s="2" t="s">
        <v>3166</v>
      </c>
      <c r="L3104" s="2">
        <v>2014</v>
      </c>
      <c r="M3104" s="2" t="s">
        <v>3041</v>
      </c>
      <c r="N3104" s="2" t="s">
        <v>3095</v>
      </c>
      <c r="O3104" s="19" t="str">
        <f t="shared" si="100"/>
        <v>200</v>
      </c>
      <c r="P3104">
        <f t="shared" si="99"/>
        <v>51.66</v>
      </c>
    </row>
    <row r="3105" spans="1:16" ht="14.5" customHeight="1" x14ac:dyDescent="0.35">
      <c r="A3105" s="2" t="s">
        <v>180</v>
      </c>
      <c r="B3105" s="2" t="s">
        <v>180</v>
      </c>
      <c r="C3105" s="2" t="s">
        <v>181</v>
      </c>
      <c r="D3105" s="2"/>
      <c r="E3105" s="2"/>
      <c r="F3105" s="3">
        <v>369</v>
      </c>
      <c r="G3105" s="3">
        <v>5</v>
      </c>
      <c r="H3105" s="2" t="s">
        <v>3135</v>
      </c>
      <c r="I3105" s="2" t="s">
        <v>3149</v>
      </c>
      <c r="J3105" s="2" t="s">
        <v>3158</v>
      </c>
      <c r="K3105" s="2" t="s">
        <v>3166</v>
      </c>
      <c r="L3105" s="2">
        <v>2014</v>
      </c>
      <c r="M3105" s="2" t="s">
        <v>3058</v>
      </c>
      <c r="N3105" s="2" t="s">
        <v>3108</v>
      </c>
      <c r="O3105" s="19" t="str">
        <f t="shared" si="100"/>
        <v>300</v>
      </c>
      <c r="P3105">
        <f t="shared" si="99"/>
        <v>18.45</v>
      </c>
    </row>
    <row r="3106" spans="1:16" ht="14.5" customHeight="1" x14ac:dyDescent="0.35">
      <c r="A3106" s="2" t="s">
        <v>101</v>
      </c>
      <c r="B3106" s="2" t="s">
        <v>101</v>
      </c>
      <c r="C3106" s="2" t="s">
        <v>102</v>
      </c>
      <c r="D3106" s="2"/>
      <c r="E3106" s="2"/>
      <c r="F3106" s="3">
        <v>36</v>
      </c>
      <c r="G3106" s="3">
        <v>10</v>
      </c>
      <c r="H3106" s="2" t="s">
        <v>3135</v>
      </c>
      <c r="I3106" s="2" t="s">
        <v>3149</v>
      </c>
      <c r="J3106" s="2" t="s">
        <v>3158</v>
      </c>
      <c r="K3106" s="2" t="s">
        <v>3166</v>
      </c>
      <c r="L3106" s="2">
        <v>2014</v>
      </c>
      <c r="M3106" s="2" t="s">
        <v>3041</v>
      </c>
      <c r="N3106" s="2" t="s">
        <v>3095</v>
      </c>
      <c r="O3106" s="19" t="str">
        <f t="shared" si="100"/>
        <v>200</v>
      </c>
      <c r="P3106">
        <f t="shared" si="99"/>
        <v>3.6</v>
      </c>
    </row>
    <row r="3107" spans="1:16" ht="14.5" customHeight="1" x14ac:dyDescent="0.35">
      <c r="A3107" s="2" t="s">
        <v>111</v>
      </c>
      <c r="B3107" s="2" t="s">
        <v>111</v>
      </c>
      <c r="C3107" s="2" t="s">
        <v>112</v>
      </c>
      <c r="D3107" s="2"/>
      <c r="E3107" s="2"/>
      <c r="F3107" s="3">
        <v>242495</v>
      </c>
      <c r="G3107" s="3">
        <v>1</v>
      </c>
      <c r="H3107" s="2" t="s">
        <v>3135</v>
      </c>
      <c r="I3107" s="2" t="s">
        <v>3149</v>
      </c>
      <c r="J3107" s="2" t="s">
        <v>3158</v>
      </c>
      <c r="K3107" s="2" t="s">
        <v>3166</v>
      </c>
      <c r="L3107" s="2">
        <v>2014</v>
      </c>
      <c r="M3107" s="2" t="s">
        <v>3053</v>
      </c>
      <c r="N3107" s="2" t="s">
        <v>3103</v>
      </c>
      <c r="O3107" s="19" t="str">
        <f t="shared" si="100"/>
        <v>300</v>
      </c>
      <c r="P3107">
        <f t="shared" si="99"/>
        <v>2424.9499999999998</v>
      </c>
    </row>
    <row r="3108" spans="1:16" ht="14.5" customHeight="1" x14ac:dyDescent="0.35">
      <c r="A3108" s="2" t="s">
        <v>173</v>
      </c>
      <c r="B3108" s="2" t="s">
        <v>173</v>
      </c>
      <c r="C3108" s="2" t="s">
        <v>174</v>
      </c>
      <c r="D3108" s="2"/>
      <c r="E3108" s="2"/>
      <c r="F3108" s="3">
        <v>250</v>
      </c>
      <c r="G3108" s="3">
        <v>55</v>
      </c>
      <c r="H3108" s="2" t="s">
        <v>3138</v>
      </c>
      <c r="I3108" s="2" t="s">
        <v>3152</v>
      </c>
      <c r="J3108" s="2" t="s">
        <v>3158</v>
      </c>
      <c r="K3108" s="2" t="s">
        <v>3166</v>
      </c>
      <c r="L3108" s="2">
        <v>2014</v>
      </c>
      <c r="M3108" s="2" t="s">
        <v>3058</v>
      </c>
      <c r="N3108" s="2" t="s">
        <v>3108</v>
      </c>
      <c r="O3108" s="19" t="str">
        <f t="shared" si="100"/>
        <v>300</v>
      </c>
      <c r="P3108">
        <f t="shared" si="99"/>
        <v>137.5</v>
      </c>
    </row>
    <row r="3109" spans="1:16" ht="14.5" customHeight="1" x14ac:dyDescent="0.35">
      <c r="A3109" s="2" t="s">
        <v>157</v>
      </c>
      <c r="B3109" s="2" t="s">
        <v>157</v>
      </c>
      <c r="C3109" s="2" t="s">
        <v>179</v>
      </c>
      <c r="D3109" s="2"/>
      <c r="E3109" s="2"/>
      <c r="F3109" s="3">
        <v>221</v>
      </c>
      <c r="G3109" s="3">
        <v>25</v>
      </c>
      <c r="H3109" s="2" t="s">
        <v>3138</v>
      </c>
      <c r="I3109" s="2" t="s">
        <v>3152</v>
      </c>
      <c r="J3109" s="2" t="s">
        <v>3158</v>
      </c>
      <c r="K3109" s="2" t="s">
        <v>3166</v>
      </c>
      <c r="L3109" s="2">
        <v>2014</v>
      </c>
      <c r="M3109" s="2" t="s">
        <v>3058</v>
      </c>
      <c r="N3109" s="2" t="s">
        <v>3108</v>
      </c>
      <c r="O3109" s="19" t="str">
        <f t="shared" si="100"/>
        <v>300</v>
      </c>
      <c r="P3109">
        <f t="shared" si="99"/>
        <v>55.25</v>
      </c>
    </row>
    <row r="3110" spans="1:16" ht="14.5" customHeight="1" x14ac:dyDescent="0.35">
      <c r="A3110" s="2" t="s">
        <v>157</v>
      </c>
      <c r="B3110" s="2" t="s">
        <v>157</v>
      </c>
      <c r="C3110" s="2" t="s">
        <v>172</v>
      </c>
      <c r="D3110" s="2"/>
      <c r="E3110" s="2"/>
      <c r="F3110" s="3">
        <v>75</v>
      </c>
      <c r="G3110" s="3">
        <v>25</v>
      </c>
      <c r="H3110" s="2" t="s">
        <v>3138</v>
      </c>
      <c r="I3110" s="2" t="s">
        <v>3152</v>
      </c>
      <c r="J3110" s="2" t="s">
        <v>3158</v>
      </c>
      <c r="K3110" s="2" t="s">
        <v>3166</v>
      </c>
      <c r="L3110" s="2">
        <v>2014</v>
      </c>
      <c r="M3110" s="2" t="s">
        <v>3058</v>
      </c>
      <c r="N3110" s="2" t="s">
        <v>3108</v>
      </c>
      <c r="O3110" s="19" t="str">
        <f t="shared" si="100"/>
        <v>300</v>
      </c>
      <c r="P3110">
        <f t="shared" si="99"/>
        <v>18.75</v>
      </c>
    </row>
    <row r="3111" spans="1:16" ht="14.5" customHeight="1" x14ac:dyDescent="0.35">
      <c r="A3111" s="2" t="s">
        <v>157</v>
      </c>
      <c r="B3111" s="2" t="s">
        <v>157</v>
      </c>
      <c r="C3111" s="2" t="s">
        <v>169</v>
      </c>
      <c r="D3111" s="2"/>
      <c r="E3111" s="2"/>
      <c r="F3111" s="3">
        <v>10</v>
      </c>
      <c r="G3111" s="3">
        <v>25</v>
      </c>
      <c r="H3111" s="2" t="s">
        <v>3138</v>
      </c>
      <c r="I3111" s="2" t="s">
        <v>3152</v>
      </c>
      <c r="J3111" s="2" t="s">
        <v>3158</v>
      </c>
      <c r="K3111" s="2" t="s">
        <v>3166</v>
      </c>
      <c r="L3111" s="2">
        <v>2014</v>
      </c>
      <c r="M3111" s="2" t="s">
        <v>3058</v>
      </c>
      <c r="N3111" s="2" t="s">
        <v>3108</v>
      </c>
      <c r="O3111" s="19" t="str">
        <f t="shared" si="100"/>
        <v>300</v>
      </c>
      <c r="P3111">
        <f t="shared" si="99"/>
        <v>2.5</v>
      </c>
    </row>
    <row r="3112" spans="1:16" ht="14.5" customHeight="1" x14ac:dyDescent="0.35">
      <c r="A3112" s="2" t="s">
        <v>157</v>
      </c>
      <c r="B3112" s="2" t="s">
        <v>157</v>
      </c>
      <c r="C3112" s="2" t="s">
        <v>158</v>
      </c>
      <c r="D3112" s="2"/>
      <c r="E3112" s="2"/>
      <c r="F3112" s="3">
        <v>100</v>
      </c>
      <c r="G3112" s="3">
        <v>25</v>
      </c>
      <c r="H3112" s="2" t="s">
        <v>3138</v>
      </c>
      <c r="I3112" s="2" t="s">
        <v>3152</v>
      </c>
      <c r="J3112" s="2" t="s">
        <v>3158</v>
      </c>
      <c r="K3112" s="2" t="s">
        <v>3166</v>
      </c>
      <c r="L3112" s="2">
        <v>2014</v>
      </c>
      <c r="M3112" s="2" t="s">
        <v>3058</v>
      </c>
      <c r="N3112" s="2" t="s">
        <v>3108</v>
      </c>
      <c r="O3112" s="19" t="str">
        <f t="shared" si="100"/>
        <v>300</v>
      </c>
      <c r="P3112">
        <f t="shared" si="99"/>
        <v>25</v>
      </c>
    </row>
    <row r="3113" spans="1:16" ht="14.5" customHeight="1" x14ac:dyDescent="0.35">
      <c r="A3113" s="2" t="s">
        <v>157</v>
      </c>
      <c r="B3113" s="2" t="s">
        <v>157</v>
      </c>
      <c r="C3113" s="2" t="s">
        <v>184</v>
      </c>
      <c r="D3113" s="2"/>
      <c r="E3113" s="2"/>
      <c r="F3113" s="3">
        <v>3792</v>
      </c>
      <c r="G3113" s="3">
        <v>22</v>
      </c>
      <c r="H3113" s="2" t="s">
        <v>3138</v>
      </c>
      <c r="I3113" s="2" t="s">
        <v>3152</v>
      </c>
      <c r="J3113" s="2" t="s">
        <v>3158</v>
      </c>
      <c r="K3113" s="2" t="s">
        <v>3166</v>
      </c>
      <c r="L3113" s="2">
        <v>2014</v>
      </c>
      <c r="M3113" s="2" t="s">
        <v>3058</v>
      </c>
      <c r="N3113" s="2" t="s">
        <v>3108</v>
      </c>
      <c r="O3113" s="19" t="str">
        <f t="shared" si="100"/>
        <v>300</v>
      </c>
      <c r="P3113">
        <f t="shared" si="99"/>
        <v>834.24</v>
      </c>
    </row>
    <row r="3114" spans="1:16" ht="14.5" customHeight="1" x14ac:dyDescent="0.35">
      <c r="A3114" s="2" t="s">
        <v>170</v>
      </c>
      <c r="B3114" s="2" t="s">
        <v>170</v>
      </c>
      <c r="C3114" s="2" t="s">
        <v>178</v>
      </c>
      <c r="D3114" s="2"/>
      <c r="E3114" s="2"/>
      <c r="F3114" s="3">
        <v>1633</v>
      </c>
      <c r="G3114" s="3">
        <v>25</v>
      </c>
      <c r="H3114" s="2" t="s">
        <v>3138</v>
      </c>
      <c r="I3114" s="2" t="s">
        <v>3152</v>
      </c>
      <c r="J3114" s="2" t="s">
        <v>3158</v>
      </c>
      <c r="K3114" s="2" t="s">
        <v>3166</v>
      </c>
      <c r="L3114" s="2">
        <v>2014</v>
      </c>
      <c r="M3114" s="2" t="s">
        <v>3058</v>
      </c>
      <c r="N3114" s="2" t="s">
        <v>3108</v>
      </c>
      <c r="O3114" s="19" t="str">
        <f t="shared" si="100"/>
        <v>300</v>
      </c>
      <c r="P3114">
        <f t="shared" si="99"/>
        <v>408.25</v>
      </c>
    </row>
    <row r="3115" spans="1:16" ht="14.5" customHeight="1" x14ac:dyDescent="0.35">
      <c r="A3115" s="2" t="s">
        <v>155</v>
      </c>
      <c r="B3115" s="2" t="s">
        <v>155</v>
      </c>
      <c r="C3115" s="2" t="s">
        <v>156</v>
      </c>
      <c r="D3115" s="2"/>
      <c r="E3115" s="2"/>
      <c r="F3115" s="3">
        <v>23</v>
      </c>
      <c r="G3115" s="3">
        <v>50</v>
      </c>
      <c r="H3115" s="2" t="s">
        <v>3138</v>
      </c>
      <c r="I3115" s="2" t="s">
        <v>3152</v>
      </c>
      <c r="J3115" s="2" t="s">
        <v>3158</v>
      </c>
      <c r="K3115" s="2" t="s">
        <v>3166</v>
      </c>
      <c r="L3115" s="2">
        <v>2014</v>
      </c>
      <c r="M3115" s="2" t="s">
        <v>3058</v>
      </c>
      <c r="N3115" s="2" t="s">
        <v>3108</v>
      </c>
      <c r="O3115" s="19" t="str">
        <f t="shared" si="100"/>
        <v>300</v>
      </c>
      <c r="P3115">
        <f t="shared" si="99"/>
        <v>11.5</v>
      </c>
    </row>
    <row r="3116" spans="1:16" ht="14.5" customHeight="1" x14ac:dyDescent="0.35">
      <c r="A3116" s="2" t="s">
        <v>161</v>
      </c>
      <c r="B3116" s="2" t="s">
        <v>161</v>
      </c>
      <c r="C3116" s="2" t="s">
        <v>162</v>
      </c>
      <c r="D3116" s="2"/>
      <c r="E3116" s="2"/>
      <c r="F3116" s="3">
        <v>15</v>
      </c>
      <c r="G3116" s="3">
        <v>100</v>
      </c>
      <c r="H3116" s="2" t="s">
        <v>3138</v>
      </c>
      <c r="I3116" s="2" t="s">
        <v>3152</v>
      </c>
      <c r="J3116" s="2" t="s">
        <v>3158</v>
      </c>
      <c r="K3116" s="2" t="s">
        <v>3166</v>
      </c>
      <c r="L3116" s="2">
        <v>2014</v>
      </c>
      <c r="M3116" s="2" t="s">
        <v>3058</v>
      </c>
      <c r="N3116" s="2" t="s">
        <v>3108</v>
      </c>
      <c r="O3116" s="19" t="str">
        <f t="shared" si="100"/>
        <v>300</v>
      </c>
      <c r="P3116">
        <f t="shared" si="99"/>
        <v>15</v>
      </c>
    </row>
    <row r="3117" spans="1:16" ht="14.5" customHeight="1" x14ac:dyDescent="0.35">
      <c r="A3117" s="2" t="s">
        <v>175</v>
      </c>
      <c r="B3117" s="2" t="s">
        <v>175</v>
      </c>
      <c r="C3117" s="2" t="s">
        <v>176</v>
      </c>
      <c r="D3117" s="2"/>
      <c r="E3117" s="2"/>
      <c r="F3117" s="3">
        <v>125</v>
      </c>
      <c r="G3117" s="3">
        <v>1</v>
      </c>
      <c r="H3117" s="2" t="s">
        <v>3138</v>
      </c>
      <c r="I3117" s="2" t="s">
        <v>3152</v>
      </c>
      <c r="J3117" s="2" t="s">
        <v>3158</v>
      </c>
      <c r="K3117" s="2" t="s">
        <v>3166</v>
      </c>
      <c r="L3117" s="2">
        <v>2014</v>
      </c>
      <c r="M3117" s="2" t="s">
        <v>3058</v>
      </c>
      <c r="N3117" s="2" t="s">
        <v>3108</v>
      </c>
      <c r="O3117" s="19" t="str">
        <f t="shared" si="100"/>
        <v>300</v>
      </c>
      <c r="P3117">
        <f t="shared" si="99"/>
        <v>1.25</v>
      </c>
    </row>
    <row r="3118" spans="1:16" ht="14.5" customHeight="1" x14ac:dyDescent="0.35">
      <c r="A3118" s="2" t="s">
        <v>115</v>
      </c>
      <c r="B3118" s="2" t="s">
        <v>115</v>
      </c>
      <c r="C3118" s="2" t="s">
        <v>116</v>
      </c>
      <c r="D3118" s="2"/>
      <c r="E3118" s="2"/>
      <c r="F3118" s="3">
        <v>20</v>
      </c>
      <c r="G3118" s="3">
        <v>25</v>
      </c>
      <c r="H3118" s="2" t="s">
        <v>3138</v>
      </c>
      <c r="I3118" s="2" t="s">
        <v>3152</v>
      </c>
      <c r="J3118" s="2" t="s">
        <v>3158</v>
      </c>
      <c r="K3118" s="2" t="s">
        <v>3166</v>
      </c>
      <c r="L3118" s="2">
        <v>2014</v>
      </c>
      <c r="M3118" s="2" t="s">
        <v>3054</v>
      </c>
      <c r="N3118" s="2" t="s">
        <v>3104</v>
      </c>
      <c r="O3118" s="19" t="str">
        <f t="shared" si="100"/>
        <v>300</v>
      </c>
      <c r="P3118">
        <f t="shared" si="99"/>
        <v>5</v>
      </c>
    </row>
    <row r="3119" spans="1:16" ht="14.5" customHeight="1" x14ac:dyDescent="0.35">
      <c r="A3119" s="2" t="s">
        <v>182</v>
      </c>
      <c r="B3119" s="2" t="s">
        <v>182</v>
      </c>
      <c r="C3119" s="2" t="s">
        <v>183</v>
      </c>
      <c r="D3119" s="2"/>
      <c r="E3119" s="2"/>
      <c r="F3119" s="3">
        <v>1659</v>
      </c>
      <c r="G3119" s="3">
        <v>100</v>
      </c>
      <c r="H3119" s="2" t="s">
        <v>3137</v>
      </c>
      <c r="I3119" s="2" t="s">
        <v>3151</v>
      </c>
      <c r="J3119" s="2" t="s">
        <v>3158</v>
      </c>
      <c r="K3119" s="2" t="s">
        <v>3166</v>
      </c>
      <c r="L3119" s="2">
        <v>2014</v>
      </c>
      <c r="M3119" s="2" t="s">
        <v>3058</v>
      </c>
      <c r="N3119" s="2" t="s">
        <v>3108</v>
      </c>
      <c r="O3119" s="19" t="str">
        <f t="shared" si="100"/>
        <v>300</v>
      </c>
      <c r="P3119">
        <f t="shared" si="99"/>
        <v>1659</v>
      </c>
    </row>
    <row r="3120" spans="1:16" ht="14.5" customHeight="1" x14ac:dyDescent="0.35">
      <c r="A3120" s="2" t="s">
        <v>163</v>
      </c>
      <c r="B3120" s="2" t="s">
        <v>163</v>
      </c>
      <c r="C3120" s="2" t="s">
        <v>164</v>
      </c>
      <c r="D3120" s="2"/>
      <c r="E3120" s="2"/>
      <c r="F3120" s="3">
        <v>10</v>
      </c>
      <c r="G3120" s="3">
        <v>100</v>
      </c>
      <c r="H3120" s="2" t="s">
        <v>3137</v>
      </c>
      <c r="I3120" s="2" t="s">
        <v>3151</v>
      </c>
      <c r="J3120" s="2" t="s">
        <v>3158</v>
      </c>
      <c r="K3120" s="2" t="s">
        <v>3166</v>
      </c>
      <c r="L3120" s="2">
        <v>2014</v>
      </c>
      <c r="M3120" s="2" t="s">
        <v>3058</v>
      </c>
      <c r="N3120" s="2" t="s">
        <v>3108</v>
      </c>
      <c r="O3120" s="19" t="str">
        <f t="shared" si="100"/>
        <v>300</v>
      </c>
      <c r="P3120">
        <f t="shared" si="99"/>
        <v>10</v>
      </c>
    </row>
    <row r="3121" spans="1:16" ht="14.5" customHeight="1" x14ac:dyDescent="0.35">
      <c r="A3121" s="2" t="s">
        <v>167</v>
      </c>
      <c r="B3121" s="2" t="s">
        <v>167</v>
      </c>
      <c r="C3121" s="2" t="s">
        <v>168</v>
      </c>
      <c r="D3121" s="2"/>
      <c r="E3121" s="2"/>
      <c r="F3121" s="3">
        <v>43</v>
      </c>
      <c r="G3121" s="3">
        <v>55</v>
      </c>
      <c r="H3121" s="2" t="s">
        <v>3137</v>
      </c>
      <c r="I3121" s="2" t="s">
        <v>3151</v>
      </c>
      <c r="J3121" s="2" t="s">
        <v>3158</v>
      </c>
      <c r="K3121" s="2" t="s">
        <v>3166</v>
      </c>
      <c r="L3121" s="2">
        <v>2014</v>
      </c>
      <c r="M3121" s="2" t="s">
        <v>3058</v>
      </c>
      <c r="N3121" s="2" t="s">
        <v>3108</v>
      </c>
      <c r="O3121" s="19" t="str">
        <f t="shared" si="100"/>
        <v>300</v>
      </c>
      <c r="P3121">
        <f t="shared" si="99"/>
        <v>23.65</v>
      </c>
    </row>
    <row r="3122" spans="1:16" ht="14.5" customHeight="1" x14ac:dyDescent="0.35">
      <c r="A3122" s="2" t="s">
        <v>133</v>
      </c>
      <c r="B3122" s="2" t="s">
        <v>133</v>
      </c>
      <c r="C3122" s="2" t="s">
        <v>134</v>
      </c>
      <c r="D3122" s="2"/>
      <c r="E3122" s="2"/>
      <c r="F3122" s="3">
        <v>39</v>
      </c>
      <c r="G3122" s="3">
        <v>25</v>
      </c>
      <c r="H3122" s="2" t="s">
        <v>3141</v>
      </c>
      <c r="I3122" s="2" t="s">
        <v>3155</v>
      </c>
      <c r="J3122" s="2" t="s">
        <v>3158</v>
      </c>
      <c r="K3122" s="2" t="s">
        <v>3166</v>
      </c>
      <c r="L3122" s="2">
        <v>2014</v>
      </c>
      <c r="M3122" s="2" t="s">
        <v>3056</v>
      </c>
      <c r="N3122" s="2" t="s">
        <v>3106</v>
      </c>
      <c r="O3122" s="19" t="str">
        <f t="shared" si="100"/>
        <v>300</v>
      </c>
      <c r="P3122">
        <f t="shared" si="99"/>
        <v>9.75</v>
      </c>
    </row>
    <row r="3123" spans="1:16" ht="14.5" customHeight="1" x14ac:dyDescent="0.35">
      <c r="A3123" s="2" t="s">
        <v>1984</v>
      </c>
      <c r="B3123" s="2" t="s">
        <v>1984</v>
      </c>
      <c r="C3123" s="2" t="s">
        <v>1985</v>
      </c>
      <c r="D3123" s="2"/>
      <c r="E3123" s="2"/>
      <c r="F3123" s="3">
        <v>8</v>
      </c>
      <c r="G3123" s="3">
        <v>25</v>
      </c>
      <c r="H3123" s="2" t="s">
        <v>3141</v>
      </c>
      <c r="I3123" s="2" t="s">
        <v>3155</v>
      </c>
      <c r="J3123" s="2" t="s">
        <v>3158</v>
      </c>
      <c r="K3123" s="2" t="s">
        <v>3166</v>
      </c>
      <c r="L3123" s="2">
        <v>2014</v>
      </c>
      <c r="M3123" s="2" t="s">
        <v>3056</v>
      </c>
      <c r="N3123" s="2" t="s">
        <v>3106</v>
      </c>
      <c r="O3123" s="19" t="str">
        <f t="shared" si="100"/>
        <v>300</v>
      </c>
      <c r="P3123">
        <f t="shared" si="99"/>
        <v>2</v>
      </c>
    </row>
    <row r="3124" spans="1:16" ht="14.5" customHeight="1" x14ac:dyDescent="0.35">
      <c r="A3124" s="2" t="s">
        <v>141</v>
      </c>
      <c r="B3124" s="2" t="s">
        <v>141</v>
      </c>
      <c r="C3124" s="2" t="s">
        <v>142</v>
      </c>
      <c r="D3124" s="2"/>
      <c r="E3124" s="2"/>
      <c r="F3124" s="3">
        <v>34</v>
      </c>
      <c r="G3124" s="3">
        <v>100</v>
      </c>
      <c r="H3124" s="2" t="s">
        <v>3141</v>
      </c>
      <c r="I3124" s="2" t="s">
        <v>3155</v>
      </c>
      <c r="J3124" s="2" t="s">
        <v>3158</v>
      </c>
      <c r="K3124" s="2" t="s">
        <v>3166</v>
      </c>
      <c r="L3124" s="2">
        <v>2014</v>
      </c>
      <c r="M3124" s="2" t="s">
        <v>3057</v>
      </c>
      <c r="N3124" s="2" t="s">
        <v>3107</v>
      </c>
      <c r="O3124" s="19" t="str">
        <f t="shared" si="100"/>
        <v>300</v>
      </c>
      <c r="P3124">
        <f t="shared" si="99"/>
        <v>34</v>
      </c>
    </row>
    <row r="3125" spans="1:16" ht="14.5" customHeight="1" x14ac:dyDescent="0.35">
      <c r="A3125" s="2" t="s">
        <v>1834</v>
      </c>
      <c r="B3125" s="2" t="s">
        <v>1834</v>
      </c>
      <c r="C3125" s="2" t="s">
        <v>108</v>
      </c>
      <c r="D3125" s="2"/>
      <c r="E3125" s="2"/>
      <c r="F3125" s="3">
        <v>46</v>
      </c>
      <c r="G3125" s="3">
        <v>100</v>
      </c>
      <c r="H3125" s="2" t="s">
        <v>3141</v>
      </c>
      <c r="I3125" s="2" t="s">
        <v>3155</v>
      </c>
      <c r="J3125" s="2" t="s">
        <v>3158</v>
      </c>
      <c r="K3125" s="2" t="s">
        <v>3166</v>
      </c>
      <c r="L3125" s="2">
        <v>2014</v>
      </c>
      <c r="M3125" s="2" t="s">
        <v>3055</v>
      </c>
      <c r="N3125" s="2" t="s">
        <v>3105</v>
      </c>
      <c r="O3125" s="19" t="str">
        <f t="shared" si="100"/>
        <v>300</v>
      </c>
      <c r="P3125">
        <f t="shared" si="99"/>
        <v>46</v>
      </c>
    </row>
    <row r="3126" spans="1:16" ht="14.5" customHeight="1" x14ac:dyDescent="0.35">
      <c r="A3126" s="2" t="s">
        <v>145</v>
      </c>
      <c r="B3126" s="2" t="s">
        <v>145</v>
      </c>
      <c r="C3126" s="2" t="s">
        <v>146</v>
      </c>
      <c r="D3126" s="2"/>
      <c r="E3126" s="2"/>
      <c r="F3126" s="3">
        <v>69</v>
      </c>
      <c r="G3126" s="3">
        <v>100</v>
      </c>
      <c r="H3126" s="2" t="s">
        <v>3141</v>
      </c>
      <c r="I3126" s="2" t="s">
        <v>3155</v>
      </c>
      <c r="J3126" s="2" t="s">
        <v>3158</v>
      </c>
      <c r="K3126" s="2" t="s">
        <v>3166</v>
      </c>
      <c r="L3126" s="2">
        <v>2014</v>
      </c>
      <c r="M3126" s="2" t="s">
        <v>3057</v>
      </c>
      <c r="N3126" s="2" t="s">
        <v>3107</v>
      </c>
      <c r="O3126" s="19" t="str">
        <f t="shared" si="100"/>
        <v>300</v>
      </c>
      <c r="P3126">
        <f t="shared" si="99"/>
        <v>69</v>
      </c>
    </row>
    <row r="3127" spans="1:16" ht="14.5" customHeight="1" x14ac:dyDescent="0.35">
      <c r="A3127" s="2" t="s">
        <v>109</v>
      </c>
      <c r="B3127" s="2" t="s">
        <v>109</v>
      </c>
      <c r="C3127" s="2" t="s">
        <v>110</v>
      </c>
      <c r="D3127" s="2"/>
      <c r="E3127" s="2"/>
      <c r="F3127" s="3">
        <v>74</v>
      </c>
      <c r="G3127" s="3">
        <v>25</v>
      </c>
      <c r="H3127" s="2" t="s">
        <v>3141</v>
      </c>
      <c r="I3127" s="2" t="s">
        <v>3155</v>
      </c>
      <c r="J3127" s="2" t="s">
        <v>3158</v>
      </c>
      <c r="K3127" s="2" t="s">
        <v>3166</v>
      </c>
      <c r="L3127" s="2">
        <v>2014</v>
      </c>
      <c r="M3127" s="2" t="s">
        <v>3053</v>
      </c>
      <c r="N3127" s="2" t="s">
        <v>3103</v>
      </c>
      <c r="O3127" s="19" t="str">
        <f t="shared" si="100"/>
        <v>300</v>
      </c>
      <c r="P3127">
        <f t="shared" si="99"/>
        <v>18.5</v>
      </c>
    </row>
    <row r="3128" spans="1:16" ht="14.5" customHeight="1" x14ac:dyDescent="0.35">
      <c r="A3128" s="2" t="s">
        <v>117</v>
      </c>
      <c r="B3128" s="2" t="s">
        <v>117</v>
      </c>
      <c r="C3128" s="2" t="s">
        <v>1831</v>
      </c>
      <c r="D3128" s="2"/>
      <c r="E3128" s="2"/>
      <c r="F3128" s="3">
        <v>238</v>
      </c>
      <c r="G3128" s="3">
        <v>100</v>
      </c>
      <c r="H3128" s="2" t="s">
        <v>3141</v>
      </c>
      <c r="I3128" s="2" t="s">
        <v>3155</v>
      </c>
      <c r="J3128" s="2" t="s">
        <v>3158</v>
      </c>
      <c r="K3128" s="2" t="s">
        <v>3166</v>
      </c>
      <c r="L3128" s="2">
        <v>2014</v>
      </c>
      <c r="M3128" s="2" t="s">
        <v>3055</v>
      </c>
      <c r="N3128" s="2" t="s">
        <v>3105</v>
      </c>
      <c r="O3128" s="19" t="str">
        <f t="shared" si="100"/>
        <v>300</v>
      </c>
      <c r="P3128">
        <f t="shared" si="99"/>
        <v>238</v>
      </c>
    </row>
    <row r="3129" spans="1:16" ht="14.5" customHeight="1" x14ac:dyDescent="0.35">
      <c r="A3129" s="2" t="s">
        <v>1832</v>
      </c>
      <c r="B3129" s="2" t="s">
        <v>1832</v>
      </c>
      <c r="C3129" s="2" t="s">
        <v>1833</v>
      </c>
      <c r="D3129" s="2"/>
      <c r="E3129" s="2"/>
      <c r="F3129" s="3">
        <v>26</v>
      </c>
      <c r="G3129" s="3">
        <v>25</v>
      </c>
      <c r="H3129" s="2" t="s">
        <v>3141</v>
      </c>
      <c r="I3129" s="2" t="s">
        <v>3155</v>
      </c>
      <c r="J3129" s="2" t="s">
        <v>3158</v>
      </c>
      <c r="K3129" s="2" t="s">
        <v>3166</v>
      </c>
      <c r="L3129" s="2">
        <v>2014</v>
      </c>
      <c r="M3129" s="2" t="s">
        <v>3078</v>
      </c>
      <c r="N3129" s="2" t="s">
        <v>3126</v>
      </c>
      <c r="O3129" s="19" t="str">
        <f t="shared" si="100"/>
        <v>700</v>
      </c>
      <c r="P3129">
        <f t="shared" si="99"/>
        <v>6.5</v>
      </c>
    </row>
    <row r="3130" spans="1:16" ht="14.5" customHeight="1" x14ac:dyDescent="0.35">
      <c r="A3130" s="2" t="s">
        <v>187</v>
      </c>
      <c r="B3130" s="2" t="s">
        <v>187</v>
      </c>
      <c r="C3130" s="2" t="s">
        <v>2307</v>
      </c>
      <c r="D3130" s="2"/>
      <c r="E3130" s="2"/>
      <c r="F3130" s="3">
        <v>47</v>
      </c>
      <c r="G3130" s="3">
        <v>100</v>
      </c>
      <c r="H3130" s="2" t="s">
        <v>3141</v>
      </c>
      <c r="I3130" s="2" t="s">
        <v>3155</v>
      </c>
      <c r="J3130" s="2" t="s">
        <v>3158</v>
      </c>
      <c r="K3130" s="2" t="s">
        <v>3166</v>
      </c>
      <c r="L3130" s="2">
        <v>2014</v>
      </c>
      <c r="M3130" s="2" t="s">
        <v>3062</v>
      </c>
      <c r="N3130" s="2" t="s">
        <v>3112</v>
      </c>
      <c r="O3130" s="19" t="str">
        <f t="shared" si="100"/>
        <v>400</v>
      </c>
      <c r="P3130">
        <f t="shared" si="99"/>
        <v>47</v>
      </c>
    </row>
    <row r="3131" spans="1:16" ht="14.5" customHeight="1" x14ac:dyDescent="0.35">
      <c r="A3131" s="2" t="s">
        <v>43</v>
      </c>
      <c r="B3131" s="2" t="s">
        <v>43</v>
      </c>
      <c r="C3131" s="2" t="s">
        <v>2308</v>
      </c>
      <c r="D3131" s="2"/>
      <c r="E3131" s="2"/>
      <c r="F3131" s="3">
        <v>404</v>
      </c>
      <c r="G3131" s="3">
        <v>100</v>
      </c>
      <c r="H3131" s="2" t="s">
        <v>3141</v>
      </c>
      <c r="I3131" s="2" t="s">
        <v>3155</v>
      </c>
      <c r="J3131" s="2" t="s">
        <v>3158</v>
      </c>
      <c r="K3131" s="2" t="s">
        <v>3166</v>
      </c>
      <c r="L3131" s="2">
        <v>2014</v>
      </c>
      <c r="M3131" s="2" t="s">
        <v>3062</v>
      </c>
      <c r="N3131" s="2" t="s">
        <v>3112</v>
      </c>
      <c r="O3131" s="19" t="str">
        <f t="shared" si="100"/>
        <v>400</v>
      </c>
      <c r="P3131">
        <f t="shared" ref="P3131:P3194" si="101">F3131*G3131/100</f>
        <v>404</v>
      </c>
    </row>
    <row r="3132" spans="1:16" ht="14.5" customHeight="1" x14ac:dyDescent="0.35">
      <c r="A3132" s="2" t="s">
        <v>193</v>
      </c>
      <c r="B3132" s="2" t="s">
        <v>193</v>
      </c>
      <c r="C3132" s="2" t="s">
        <v>194</v>
      </c>
      <c r="D3132" s="2"/>
      <c r="E3132" s="2"/>
      <c r="F3132" s="3">
        <v>112</v>
      </c>
      <c r="G3132" s="3">
        <v>100</v>
      </c>
      <c r="H3132" s="2" t="s">
        <v>3141</v>
      </c>
      <c r="I3132" s="2" t="s">
        <v>3155</v>
      </c>
      <c r="J3132" s="2" t="s">
        <v>3158</v>
      </c>
      <c r="K3132" s="2" t="s">
        <v>3166</v>
      </c>
      <c r="L3132" s="2">
        <v>2014</v>
      </c>
      <c r="M3132" s="2" t="s">
        <v>3062</v>
      </c>
      <c r="N3132" s="2" t="s">
        <v>3112</v>
      </c>
      <c r="O3132" s="19" t="str">
        <f t="shared" si="100"/>
        <v>400</v>
      </c>
      <c r="P3132">
        <f t="shared" si="101"/>
        <v>112</v>
      </c>
    </row>
    <row r="3133" spans="1:16" ht="14.5" customHeight="1" x14ac:dyDescent="0.35">
      <c r="A3133" s="2" t="s">
        <v>191</v>
      </c>
      <c r="B3133" s="2" t="s">
        <v>191</v>
      </c>
      <c r="C3133" s="2" t="s">
        <v>192</v>
      </c>
      <c r="D3133" s="2"/>
      <c r="E3133" s="2"/>
      <c r="F3133" s="3">
        <v>68</v>
      </c>
      <c r="G3133" s="3">
        <v>100</v>
      </c>
      <c r="H3133" s="2" t="s">
        <v>3141</v>
      </c>
      <c r="I3133" s="2" t="s">
        <v>3155</v>
      </c>
      <c r="J3133" s="2" t="s">
        <v>3158</v>
      </c>
      <c r="K3133" s="2" t="s">
        <v>3166</v>
      </c>
      <c r="L3133" s="2">
        <v>2014</v>
      </c>
      <c r="M3133" s="2" t="s">
        <v>3062</v>
      </c>
      <c r="N3133" s="2" t="s">
        <v>3112</v>
      </c>
      <c r="O3133" s="19" t="str">
        <f t="shared" si="100"/>
        <v>400</v>
      </c>
      <c r="P3133">
        <f t="shared" si="101"/>
        <v>68</v>
      </c>
    </row>
    <row r="3134" spans="1:16" ht="14.5" customHeight="1" x14ac:dyDescent="0.35">
      <c r="A3134" s="2" t="s">
        <v>127</v>
      </c>
      <c r="B3134" s="2" t="s">
        <v>127</v>
      </c>
      <c r="C3134" s="2" t="s">
        <v>128</v>
      </c>
      <c r="D3134" s="2"/>
      <c r="E3134" s="2"/>
      <c r="F3134" s="3">
        <v>269</v>
      </c>
      <c r="G3134" s="3">
        <v>100</v>
      </c>
      <c r="H3134" s="2" t="s">
        <v>3141</v>
      </c>
      <c r="I3134" s="2" t="s">
        <v>3155</v>
      </c>
      <c r="J3134" s="2" t="s">
        <v>3158</v>
      </c>
      <c r="K3134" s="2" t="s">
        <v>3166</v>
      </c>
      <c r="L3134" s="2">
        <v>2014</v>
      </c>
      <c r="M3134" s="2" t="s">
        <v>3055</v>
      </c>
      <c r="N3134" s="2" t="s">
        <v>3105</v>
      </c>
      <c r="O3134" s="19" t="str">
        <f t="shared" si="100"/>
        <v>300</v>
      </c>
      <c r="P3134">
        <f t="shared" si="101"/>
        <v>269</v>
      </c>
    </row>
    <row r="3135" spans="1:16" ht="14.5" customHeight="1" x14ac:dyDescent="0.35">
      <c r="A3135" s="2" t="s">
        <v>2309</v>
      </c>
      <c r="B3135" s="2" t="s">
        <v>2309</v>
      </c>
      <c r="C3135" s="2" t="s">
        <v>122</v>
      </c>
      <c r="D3135" s="2"/>
      <c r="E3135" s="2"/>
      <c r="F3135" s="3">
        <v>167</v>
      </c>
      <c r="G3135" s="3">
        <v>100</v>
      </c>
      <c r="H3135" s="2" t="s">
        <v>3141</v>
      </c>
      <c r="I3135" s="2" t="s">
        <v>3155</v>
      </c>
      <c r="J3135" s="2" t="s">
        <v>3158</v>
      </c>
      <c r="K3135" s="2" t="s">
        <v>3166</v>
      </c>
      <c r="L3135" s="2">
        <v>2014</v>
      </c>
      <c r="M3135" s="2" t="s">
        <v>3055</v>
      </c>
      <c r="N3135" s="2" t="s">
        <v>3105</v>
      </c>
      <c r="O3135" s="19" t="str">
        <f t="shared" si="100"/>
        <v>300</v>
      </c>
      <c r="P3135">
        <f t="shared" si="101"/>
        <v>167</v>
      </c>
    </row>
    <row r="3136" spans="1:16" ht="14.5" customHeight="1" x14ac:dyDescent="0.35">
      <c r="A3136" s="2" t="s">
        <v>123</v>
      </c>
      <c r="B3136" s="2" t="s">
        <v>123</v>
      </c>
      <c r="C3136" s="2" t="s">
        <v>124</v>
      </c>
      <c r="D3136" s="2"/>
      <c r="E3136" s="2"/>
      <c r="F3136" s="3">
        <v>105</v>
      </c>
      <c r="G3136" s="3">
        <v>10</v>
      </c>
      <c r="H3136" s="2" t="s">
        <v>3137</v>
      </c>
      <c r="I3136" s="2" t="s">
        <v>3151</v>
      </c>
      <c r="J3136" s="2" t="s">
        <v>3158</v>
      </c>
      <c r="K3136" s="2" t="s">
        <v>3166</v>
      </c>
      <c r="L3136" s="2">
        <v>2014</v>
      </c>
      <c r="M3136" s="2" t="s">
        <v>3055</v>
      </c>
      <c r="N3136" s="2" t="s">
        <v>3105</v>
      </c>
      <c r="O3136" s="19" t="str">
        <f t="shared" si="100"/>
        <v>300</v>
      </c>
      <c r="P3136">
        <f t="shared" si="101"/>
        <v>10.5</v>
      </c>
    </row>
    <row r="3137" spans="1:16" ht="14.5" customHeight="1" x14ac:dyDescent="0.35">
      <c r="A3137" s="2" t="s">
        <v>2529</v>
      </c>
      <c r="B3137" s="2" t="s">
        <v>2529</v>
      </c>
      <c r="C3137" s="2" t="s">
        <v>2530</v>
      </c>
      <c r="D3137" s="2"/>
      <c r="E3137" s="2"/>
      <c r="F3137" s="3">
        <v>71464</v>
      </c>
      <c r="G3137" s="3">
        <v>100</v>
      </c>
      <c r="H3137" s="2" t="s">
        <v>3141</v>
      </c>
      <c r="I3137" s="2" t="s">
        <v>3155</v>
      </c>
      <c r="J3137" s="2" t="s">
        <v>3158</v>
      </c>
      <c r="K3137" s="2" t="s">
        <v>3166</v>
      </c>
      <c r="L3137" s="2">
        <v>2014</v>
      </c>
      <c r="M3137" s="2" t="s">
        <v>3064</v>
      </c>
      <c r="N3137" s="2" t="s">
        <v>3114</v>
      </c>
      <c r="O3137" s="19" t="str">
        <f t="shared" si="100"/>
        <v>500</v>
      </c>
      <c r="P3137">
        <f t="shared" si="101"/>
        <v>71464</v>
      </c>
    </row>
    <row r="3138" spans="1:16" ht="14.5" customHeight="1" x14ac:dyDescent="0.35">
      <c r="A3138" s="2" t="s">
        <v>2531</v>
      </c>
      <c r="B3138" s="2" t="s">
        <v>2531</v>
      </c>
      <c r="C3138" s="2" t="s">
        <v>46</v>
      </c>
      <c r="D3138" s="2"/>
      <c r="E3138" s="2"/>
      <c r="F3138" s="3">
        <v>6990</v>
      </c>
      <c r="G3138" s="3">
        <v>100</v>
      </c>
      <c r="H3138" s="2" t="s">
        <v>3141</v>
      </c>
      <c r="I3138" s="2" t="s">
        <v>3155</v>
      </c>
      <c r="J3138" s="2" t="s">
        <v>3158</v>
      </c>
      <c r="K3138" s="2" t="s">
        <v>3166</v>
      </c>
      <c r="L3138" s="2">
        <v>2014</v>
      </c>
      <c r="M3138" s="2" t="s">
        <v>3063</v>
      </c>
      <c r="N3138" s="2" t="s">
        <v>3113</v>
      </c>
      <c r="O3138" s="19" t="str">
        <f t="shared" si="100"/>
        <v>400</v>
      </c>
      <c r="P3138">
        <f t="shared" si="101"/>
        <v>6990</v>
      </c>
    </row>
    <row r="3139" spans="1:16" ht="14.5" customHeight="1" x14ac:dyDescent="0.35">
      <c r="A3139" s="2" t="s">
        <v>2532</v>
      </c>
      <c r="B3139" s="2" t="s">
        <v>2532</v>
      </c>
      <c r="C3139" s="2" t="s">
        <v>58</v>
      </c>
      <c r="D3139" s="2"/>
      <c r="E3139" s="2"/>
      <c r="F3139" s="3">
        <v>5290</v>
      </c>
      <c r="G3139" s="3">
        <v>100</v>
      </c>
      <c r="H3139" s="2" t="s">
        <v>3141</v>
      </c>
      <c r="I3139" s="2" t="s">
        <v>3155</v>
      </c>
      <c r="J3139" s="2" t="s">
        <v>3158</v>
      </c>
      <c r="K3139" s="2" t="s">
        <v>3166</v>
      </c>
      <c r="L3139" s="2">
        <v>2014</v>
      </c>
      <c r="M3139" s="2" t="s">
        <v>3068</v>
      </c>
      <c r="N3139" s="2" t="s">
        <v>3118</v>
      </c>
      <c r="O3139" s="19" t="str">
        <f t="shared" ref="O3139:O3202" si="102">LEFT(N3139,1) &amp; "00"</f>
        <v>500</v>
      </c>
      <c r="P3139">
        <f t="shared" si="101"/>
        <v>5290</v>
      </c>
    </row>
    <row r="3140" spans="1:16" ht="14.5" customHeight="1" x14ac:dyDescent="0.35">
      <c r="A3140" s="2" t="s">
        <v>2533</v>
      </c>
      <c r="B3140" s="2" t="s">
        <v>2533</v>
      </c>
      <c r="C3140" s="2" t="s">
        <v>52</v>
      </c>
      <c r="D3140" s="2"/>
      <c r="E3140" s="2"/>
      <c r="F3140" s="3">
        <v>15949</v>
      </c>
      <c r="G3140" s="3">
        <v>100</v>
      </c>
      <c r="H3140" s="2" t="s">
        <v>3141</v>
      </c>
      <c r="I3140" s="2" t="s">
        <v>3155</v>
      </c>
      <c r="J3140" s="2" t="s">
        <v>3158</v>
      </c>
      <c r="K3140" s="2" t="s">
        <v>3166</v>
      </c>
      <c r="L3140" s="2">
        <v>2014</v>
      </c>
      <c r="M3140" s="2" t="s">
        <v>3065</v>
      </c>
      <c r="N3140" s="2" t="s">
        <v>3115</v>
      </c>
      <c r="O3140" s="19" t="str">
        <f t="shared" si="102"/>
        <v>500</v>
      </c>
      <c r="P3140">
        <f t="shared" si="101"/>
        <v>15949</v>
      </c>
    </row>
    <row r="3141" spans="1:16" ht="14.5" customHeight="1" x14ac:dyDescent="0.35">
      <c r="A3141" s="2" t="s">
        <v>1989</v>
      </c>
      <c r="B3141" s="2" t="s">
        <v>1989</v>
      </c>
      <c r="C3141" s="2" t="s">
        <v>152</v>
      </c>
      <c r="D3141" s="2"/>
      <c r="E3141" s="2"/>
      <c r="F3141" s="3">
        <v>600</v>
      </c>
      <c r="G3141" s="3">
        <v>15</v>
      </c>
      <c r="H3141" s="2" t="s">
        <v>3141</v>
      </c>
      <c r="I3141" s="2" t="s">
        <v>3155</v>
      </c>
      <c r="J3141" s="2" t="s">
        <v>3158</v>
      </c>
      <c r="K3141" s="2" t="s">
        <v>3166</v>
      </c>
      <c r="L3141" s="2">
        <v>2014</v>
      </c>
      <c r="M3141" s="2" t="s">
        <v>3057</v>
      </c>
      <c r="N3141" s="2" t="s">
        <v>3107</v>
      </c>
      <c r="O3141" s="19" t="str">
        <f t="shared" si="102"/>
        <v>300</v>
      </c>
      <c r="P3141">
        <f t="shared" si="101"/>
        <v>90</v>
      </c>
    </row>
    <row r="3142" spans="1:16" ht="14.5" customHeight="1" x14ac:dyDescent="0.35">
      <c r="A3142" s="2" t="s">
        <v>185</v>
      </c>
      <c r="B3142" s="2" t="s">
        <v>185</v>
      </c>
      <c r="C3142" s="2" t="s">
        <v>186</v>
      </c>
      <c r="D3142" s="2"/>
      <c r="E3142" s="2"/>
      <c r="F3142" s="3">
        <v>15393</v>
      </c>
      <c r="G3142" s="3">
        <v>100</v>
      </c>
      <c r="H3142" s="2" t="s">
        <v>3141</v>
      </c>
      <c r="I3142" s="2" t="s">
        <v>3155</v>
      </c>
      <c r="J3142" s="2" t="s">
        <v>3158</v>
      </c>
      <c r="K3142" s="2" t="s">
        <v>3166</v>
      </c>
      <c r="L3142" s="2">
        <v>2014</v>
      </c>
      <c r="M3142" s="2" t="s">
        <v>3060</v>
      </c>
      <c r="N3142" s="2" t="s">
        <v>3110</v>
      </c>
      <c r="O3142" s="19" t="str">
        <f t="shared" si="102"/>
        <v>400</v>
      </c>
      <c r="P3142">
        <f t="shared" si="101"/>
        <v>15393</v>
      </c>
    </row>
    <row r="3143" spans="1:16" ht="14.5" customHeight="1" x14ac:dyDescent="0.35">
      <c r="A3143" s="2" t="s">
        <v>89</v>
      </c>
      <c r="B3143" s="2" t="s">
        <v>89</v>
      </c>
      <c r="C3143" s="2" t="s">
        <v>90</v>
      </c>
      <c r="D3143" s="2"/>
      <c r="E3143" s="2"/>
      <c r="F3143" s="3">
        <v>15308</v>
      </c>
      <c r="G3143" s="3">
        <v>100</v>
      </c>
      <c r="H3143" s="2" t="s">
        <v>3141</v>
      </c>
      <c r="I3143" s="2" t="s">
        <v>3155</v>
      </c>
      <c r="J3143" s="2" t="s">
        <v>3158</v>
      </c>
      <c r="K3143" s="2" t="s">
        <v>3166</v>
      </c>
      <c r="L3143" s="2">
        <v>2014</v>
      </c>
      <c r="M3143" s="2" t="s">
        <v>3035</v>
      </c>
      <c r="N3143" s="2" t="s">
        <v>3089</v>
      </c>
      <c r="O3143" s="19" t="str">
        <f t="shared" si="102"/>
        <v>100</v>
      </c>
      <c r="P3143">
        <f t="shared" si="101"/>
        <v>15308</v>
      </c>
    </row>
    <row r="3144" spans="1:16" ht="14.5" customHeight="1" x14ac:dyDescent="0.35">
      <c r="A3144" s="2" t="s">
        <v>61</v>
      </c>
      <c r="B3144" s="2" t="s">
        <v>61</v>
      </c>
      <c r="C3144" s="2" t="s">
        <v>62</v>
      </c>
      <c r="D3144" s="2"/>
      <c r="E3144" s="2"/>
      <c r="F3144" s="3">
        <v>212</v>
      </c>
      <c r="G3144" s="3">
        <v>100</v>
      </c>
      <c r="H3144" s="2" t="s">
        <v>3137</v>
      </c>
      <c r="I3144" s="2" t="s">
        <v>3151</v>
      </c>
      <c r="J3144" s="2" t="s">
        <v>3158</v>
      </c>
      <c r="K3144" s="2" t="s">
        <v>3166</v>
      </c>
      <c r="L3144" s="2">
        <v>2014</v>
      </c>
      <c r="M3144" s="2" t="s">
        <v>3078</v>
      </c>
      <c r="N3144" s="2" t="s">
        <v>3126</v>
      </c>
      <c r="O3144" s="19" t="str">
        <f t="shared" si="102"/>
        <v>700</v>
      </c>
      <c r="P3144">
        <f t="shared" si="101"/>
        <v>212</v>
      </c>
    </row>
    <row r="3145" spans="1:16" ht="14.5" customHeight="1" x14ac:dyDescent="0.35">
      <c r="A3145" s="2" t="s">
        <v>105</v>
      </c>
      <c r="B3145" s="2" t="s">
        <v>105</v>
      </c>
      <c r="C3145" s="2" t="s">
        <v>106</v>
      </c>
      <c r="D3145" s="2"/>
      <c r="E3145" s="2"/>
      <c r="F3145" s="3">
        <v>1619</v>
      </c>
      <c r="G3145" s="3">
        <v>75</v>
      </c>
      <c r="H3145" s="2" t="s">
        <v>3141</v>
      </c>
      <c r="I3145" s="2" t="s">
        <v>3155</v>
      </c>
      <c r="J3145" s="2" t="s">
        <v>3158</v>
      </c>
      <c r="K3145" s="2" t="s">
        <v>3166</v>
      </c>
      <c r="L3145" s="2">
        <v>2014</v>
      </c>
      <c r="M3145" s="2" t="s">
        <v>3043</v>
      </c>
      <c r="N3145" s="2" t="s">
        <v>3097</v>
      </c>
      <c r="O3145" s="19" t="str">
        <f t="shared" si="102"/>
        <v>200</v>
      </c>
      <c r="P3145">
        <f t="shared" si="101"/>
        <v>1214.25</v>
      </c>
    </row>
    <row r="3146" spans="1:16" ht="14.5" customHeight="1" x14ac:dyDescent="0.35">
      <c r="A3146" s="2" t="s">
        <v>135</v>
      </c>
      <c r="B3146" s="2" t="s">
        <v>135</v>
      </c>
      <c r="C3146" s="2" t="s">
        <v>1991</v>
      </c>
      <c r="D3146" s="2"/>
      <c r="E3146" s="2"/>
      <c r="F3146" s="3">
        <v>958</v>
      </c>
      <c r="G3146" s="3">
        <v>25</v>
      </c>
      <c r="H3146" s="2" t="s">
        <v>3141</v>
      </c>
      <c r="I3146" s="2" t="s">
        <v>3155</v>
      </c>
      <c r="J3146" s="2" t="s">
        <v>3158</v>
      </c>
      <c r="K3146" s="2" t="s">
        <v>3166</v>
      </c>
      <c r="L3146" s="2">
        <v>2014</v>
      </c>
      <c r="M3146" s="2" t="s">
        <v>3056</v>
      </c>
      <c r="N3146" s="2" t="s">
        <v>3106</v>
      </c>
      <c r="O3146" s="19" t="str">
        <f t="shared" si="102"/>
        <v>300</v>
      </c>
      <c r="P3146">
        <f t="shared" si="101"/>
        <v>239.5</v>
      </c>
    </row>
    <row r="3147" spans="1:16" ht="14.5" customHeight="1" x14ac:dyDescent="0.35">
      <c r="A3147" s="2" t="s">
        <v>135</v>
      </c>
      <c r="B3147" s="2" t="s">
        <v>135</v>
      </c>
      <c r="C3147" s="2" t="s">
        <v>1992</v>
      </c>
      <c r="D3147" s="2"/>
      <c r="E3147" s="2"/>
      <c r="F3147" s="3">
        <v>489</v>
      </c>
      <c r="G3147" s="3">
        <v>25</v>
      </c>
      <c r="H3147" s="2" t="s">
        <v>3141</v>
      </c>
      <c r="I3147" s="2" t="s">
        <v>3155</v>
      </c>
      <c r="J3147" s="2" t="s">
        <v>3158</v>
      </c>
      <c r="K3147" s="2" t="s">
        <v>3166</v>
      </c>
      <c r="L3147" s="2">
        <v>2014</v>
      </c>
      <c r="M3147" s="2" t="s">
        <v>3056</v>
      </c>
      <c r="N3147" s="2" t="s">
        <v>3106</v>
      </c>
      <c r="O3147" s="19" t="str">
        <f t="shared" si="102"/>
        <v>300</v>
      </c>
      <c r="P3147">
        <f t="shared" si="101"/>
        <v>122.25</v>
      </c>
    </row>
    <row r="3148" spans="1:16" ht="14.5" customHeight="1" x14ac:dyDescent="0.35">
      <c r="A3148" s="2" t="s">
        <v>135</v>
      </c>
      <c r="B3148" s="2" t="s">
        <v>135</v>
      </c>
      <c r="C3148" s="2" t="s">
        <v>1993</v>
      </c>
      <c r="D3148" s="2"/>
      <c r="E3148" s="2"/>
      <c r="F3148" s="3">
        <v>270</v>
      </c>
      <c r="G3148" s="3">
        <v>25</v>
      </c>
      <c r="H3148" s="2" t="s">
        <v>3141</v>
      </c>
      <c r="I3148" s="2" t="s">
        <v>3155</v>
      </c>
      <c r="J3148" s="2" t="s">
        <v>3158</v>
      </c>
      <c r="K3148" s="2" t="s">
        <v>3166</v>
      </c>
      <c r="L3148" s="2">
        <v>2014</v>
      </c>
      <c r="M3148" s="2" t="s">
        <v>3056</v>
      </c>
      <c r="N3148" s="2" t="s">
        <v>3106</v>
      </c>
      <c r="O3148" s="19" t="str">
        <f t="shared" si="102"/>
        <v>300</v>
      </c>
      <c r="P3148">
        <f t="shared" si="101"/>
        <v>67.5</v>
      </c>
    </row>
    <row r="3149" spans="1:16" ht="14.5" customHeight="1" x14ac:dyDescent="0.35">
      <c r="A3149" s="2" t="s">
        <v>75</v>
      </c>
      <c r="B3149" s="2" t="s">
        <v>75</v>
      </c>
      <c r="C3149" s="2" t="s">
        <v>1994</v>
      </c>
      <c r="D3149" s="2"/>
      <c r="E3149" s="2"/>
      <c r="F3149" s="3">
        <v>205556</v>
      </c>
      <c r="G3149" s="3">
        <v>25</v>
      </c>
      <c r="H3149" s="2" t="s">
        <v>3140</v>
      </c>
      <c r="I3149" s="2" t="s">
        <v>3154</v>
      </c>
      <c r="J3149" s="2" t="s">
        <v>3158</v>
      </c>
      <c r="K3149" s="2" t="s">
        <v>3166</v>
      </c>
      <c r="L3149" s="2">
        <v>2014</v>
      </c>
      <c r="M3149" s="2" t="s">
        <v>3023</v>
      </c>
      <c r="N3149" s="2" t="s">
        <v>3082</v>
      </c>
      <c r="O3149" s="19" t="str">
        <f t="shared" si="102"/>
        <v>100</v>
      </c>
      <c r="P3149">
        <f t="shared" si="101"/>
        <v>51389</v>
      </c>
    </row>
    <row r="3150" spans="1:16" ht="14.5" customHeight="1" x14ac:dyDescent="0.35">
      <c r="A3150" s="2" t="s">
        <v>67</v>
      </c>
      <c r="B3150" s="2" t="s">
        <v>67</v>
      </c>
      <c r="C3150" s="2" t="s">
        <v>68</v>
      </c>
      <c r="D3150" s="2"/>
      <c r="E3150" s="2"/>
      <c r="F3150" s="3">
        <v>11065</v>
      </c>
      <c r="G3150" s="3">
        <v>25</v>
      </c>
      <c r="H3150" s="2" t="s">
        <v>3140</v>
      </c>
      <c r="I3150" s="2" t="s">
        <v>3154</v>
      </c>
      <c r="J3150" s="2" t="s">
        <v>3158</v>
      </c>
      <c r="K3150" s="2" t="s">
        <v>3166</v>
      </c>
      <c r="L3150" s="2">
        <v>2014</v>
      </c>
      <c r="M3150" s="2" t="s">
        <v>3023</v>
      </c>
      <c r="N3150" s="2" t="s">
        <v>3082</v>
      </c>
      <c r="O3150" s="19" t="str">
        <f t="shared" si="102"/>
        <v>100</v>
      </c>
      <c r="P3150">
        <f t="shared" si="101"/>
        <v>2766.25</v>
      </c>
    </row>
    <row r="3151" spans="1:16" ht="14.5" customHeight="1" x14ac:dyDescent="0.35">
      <c r="A3151" s="2" t="s">
        <v>95</v>
      </c>
      <c r="B3151" s="2" t="s">
        <v>95</v>
      </c>
      <c r="C3151" s="2" t="s">
        <v>96</v>
      </c>
      <c r="D3151" s="2"/>
      <c r="E3151" s="2"/>
      <c r="F3151" s="3">
        <v>8924</v>
      </c>
      <c r="G3151" s="3">
        <v>25</v>
      </c>
      <c r="H3151" s="2" t="s">
        <v>3140</v>
      </c>
      <c r="I3151" s="2" t="s">
        <v>3154</v>
      </c>
      <c r="J3151" s="2" t="s">
        <v>3158</v>
      </c>
      <c r="K3151" s="2" t="s">
        <v>3166</v>
      </c>
      <c r="L3151" s="2">
        <v>2014</v>
      </c>
      <c r="M3151" s="2" t="s">
        <v>3040</v>
      </c>
      <c r="N3151" s="2" t="s">
        <v>3094</v>
      </c>
      <c r="O3151" s="19" t="str">
        <f t="shared" si="102"/>
        <v>100</v>
      </c>
      <c r="P3151">
        <f t="shared" si="101"/>
        <v>2231</v>
      </c>
    </row>
    <row r="3152" spans="1:16" ht="14.5" customHeight="1" x14ac:dyDescent="0.35">
      <c r="A3152" s="2" t="s">
        <v>91</v>
      </c>
      <c r="B3152" s="2" t="s">
        <v>91</v>
      </c>
      <c r="C3152" s="2" t="s">
        <v>92</v>
      </c>
      <c r="D3152" s="2"/>
      <c r="E3152" s="2"/>
      <c r="F3152" s="3">
        <v>2133</v>
      </c>
      <c r="G3152" s="3">
        <v>25</v>
      </c>
      <c r="H3152" s="2" t="s">
        <v>3140</v>
      </c>
      <c r="I3152" s="2" t="s">
        <v>3154</v>
      </c>
      <c r="J3152" s="2" t="s">
        <v>3158</v>
      </c>
      <c r="K3152" s="2" t="s">
        <v>3166</v>
      </c>
      <c r="L3152" s="2">
        <v>2014</v>
      </c>
      <c r="M3152" s="2" t="s">
        <v>3039</v>
      </c>
      <c r="N3152" s="2" t="s">
        <v>3093</v>
      </c>
      <c r="O3152" s="19" t="str">
        <f t="shared" si="102"/>
        <v>100</v>
      </c>
      <c r="P3152">
        <f t="shared" si="101"/>
        <v>533.25</v>
      </c>
    </row>
    <row r="3153" spans="1:16" ht="14.5" customHeight="1" x14ac:dyDescent="0.35">
      <c r="A3153" s="2" t="s">
        <v>65</v>
      </c>
      <c r="B3153" s="2" t="s">
        <v>65</v>
      </c>
      <c r="C3153" s="2" t="s">
        <v>66</v>
      </c>
      <c r="D3153" s="2"/>
      <c r="E3153" s="2"/>
      <c r="F3153" s="3">
        <v>6811</v>
      </c>
      <c r="G3153" s="3">
        <v>25</v>
      </c>
      <c r="H3153" s="2" t="s">
        <v>3140</v>
      </c>
      <c r="I3153" s="2" t="s">
        <v>3154</v>
      </c>
      <c r="J3153" s="2" t="s">
        <v>3158</v>
      </c>
      <c r="K3153" s="2" t="s">
        <v>3166</v>
      </c>
      <c r="L3153" s="2">
        <v>2014</v>
      </c>
      <c r="M3153" s="2" t="s">
        <v>3023</v>
      </c>
      <c r="N3153" s="2" t="s">
        <v>3082</v>
      </c>
      <c r="O3153" s="19" t="str">
        <f t="shared" si="102"/>
        <v>100</v>
      </c>
      <c r="P3153">
        <f t="shared" si="101"/>
        <v>1702.75</v>
      </c>
    </row>
    <row r="3154" spans="1:16" ht="14.5" customHeight="1" x14ac:dyDescent="0.35">
      <c r="A3154" s="2" t="s">
        <v>93</v>
      </c>
      <c r="B3154" s="2" t="s">
        <v>93</v>
      </c>
      <c r="C3154" s="2" t="s">
        <v>94</v>
      </c>
      <c r="D3154" s="2"/>
      <c r="E3154" s="2"/>
      <c r="F3154" s="3">
        <v>7605</v>
      </c>
      <c r="G3154" s="3">
        <v>25</v>
      </c>
      <c r="H3154" s="2" t="s">
        <v>3140</v>
      </c>
      <c r="I3154" s="2" t="s">
        <v>3154</v>
      </c>
      <c r="J3154" s="2" t="s">
        <v>3158</v>
      </c>
      <c r="K3154" s="2" t="s">
        <v>3166</v>
      </c>
      <c r="L3154" s="2">
        <v>2014</v>
      </c>
      <c r="M3154" s="2" t="s">
        <v>3040</v>
      </c>
      <c r="N3154" s="2" t="s">
        <v>3094</v>
      </c>
      <c r="O3154" s="19" t="str">
        <f t="shared" si="102"/>
        <v>100</v>
      </c>
      <c r="P3154">
        <f t="shared" si="101"/>
        <v>1901.25</v>
      </c>
    </row>
    <row r="3155" spans="1:16" ht="14.5" customHeight="1" x14ac:dyDescent="0.35">
      <c r="A3155" s="2" t="s">
        <v>79</v>
      </c>
      <c r="B3155" s="2" t="s">
        <v>79</v>
      </c>
      <c r="C3155" s="2" t="s">
        <v>80</v>
      </c>
      <c r="D3155" s="2"/>
      <c r="E3155" s="2"/>
      <c r="F3155" s="3">
        <v>3079</v>
      </c>
      <c r="G3155" s="3">
        <v>25</v>
      </c>
      <c r="H3155" s="2" t="s">
        <v>3140</v>
      </c>
      <c r="I3155" s="2" t="s">
        <v>3154</v>
      </c>
      <c r="J3155" s="2" t="s">
        <v>3158</v>
      </c>
      <c r="K3155" s="2" t="s">
        <v>3166</v>
      </c>
      <c r="L3155" s="2">
        <v>2014</v>
      </c>
      <c r="M3155" s="2" t="s">
        <v>3026</v>
      </c>
      <c r="N3155" s="2" t="s">
        <v>3026</v>
      </c>
      <c r="O3155" s="19" t="str">
        <f t="shared" si="102"/>
        <v>100</v>
      </c>
      <c r="P3155">
        <f t="shared" si="101"/>
        <v>769.75</v>
      </c>
    </row>
    <row r="3156" spans="1:16" ht="14.5" customHeight="1" x14ac:dyDescent="0.35">
      <c r="A3156" s="2" t="s">
        <v>87</v>
      </c>
      <c r="B3156" s="2" t="s">
        <v>87</v>
      </c>
      <c r="C3156" s="2" t="s">
        <v>88</v>
      </c>
      <c r="D3156" s="2"/>
      <c r="E3156" s="2"/>
      <c r="F3156" s="3">
        <v>157</v>
      </c>
      <c r="G3156" s="3">
        <v>25</v>
      </c>
      <c r="H3156" s="2" t="s">
        <v>3141</v>
      </c>
      <c r="I3156" s="2" t="s">
        <v>3155</v>
      </c>
      <c r="J3156" s="2" t="s">
        <v>3158</v>
      </c>
      <c r="K3156" s="2" t="s">
        <v>3166</v>
      </c>
      <c r="L3156" s="2">
        <v>2014</v>
      </c>
      <c r="M3156" s="2" t="s">
        <v>3033</v>
      </c>
      <c r="N3156" s="2" t="s">
        <v>3088</v>
      </c>
      <c r="O3156" s="19" t="str">
        <f t="shared" si="102"/>
        <v>100</v>
      </c>
      <c r="P3156">
        <f t="shared" si="101"/>
        <v>39.25</v>
      </c>
    </row>
    <row r="3157" spans="1:16" ht="14.5" customHeight="1" x14ac:dyDescent="0.35">
      <c r="A3157" s="2" t="s">
        <v>69</v>
      </c>
      <c r="B3157" s="2" t="s">
        <v>69</v>
      </c>
      <c r="C3157" s="2" t="s">
        <v>70</v>
      </c>
      <c r="D3157" s="2"/>
      <c r="E3157" s="2"/>
      <c r="F3157" s="3">
        <v>15868</v>
      </c>
      <c r="G3157" s="3">
        <v>25</v>
      </c>
      <c r="H3157" s="2" t="s">
        <v>3140</v>
      </c>
      <c r="I3157" s="2" t="s">
        <v>3154</v>
      </c>
      <c r="J3157" s="2" t="s">
        <v>3158</v>
      </c>
      <c r="K3157" s="2" t="s">
        <v>3166</v>
      </c>
      <c r="L3157" s="2">
        <v>2014</v>
      </c>
      <c r="M3157" s="2" t="s">
        <v>3023</v>
      </c>
      <c r="N3157" s="2" t="s">
        <v>3082</v>
      </c>
      <c r="O3157" s="19" t="str">
        <f t="shared" si="102"/>
        <v>100</v>
      </c>
      <c r="P3157">
        <f t="shared" si="101"/>
        <v>3967</v>
      </c>
    </row>
    <row r="3158" spans="1:16" ht="14.5" customHeight="1" x14ac:dyDescent="0.35">
      <c r="A3158" s="2" t="s">
        <v>77</v>
      </c>
      <c r="B3158" s="2" t="s">
        <v>77</v>
      </c>
      <c r="C3158" s="2" t="s">
        <v>78</v>
      </c>
      <c r="D3158" s="2"/>
      <c r="E3158" s="2"/>
      <c r="F3158" s="3">
        <v>399169</v>
      </c>
      <c r="G3158" s="3">
        <v>25</v>
      </c>
      <c r="H3158" s="2" t="s">
        <v>3140</v>
      </c>
      <c r="I3158" s="2" t="s">
        <v>3154</v>
      </c>
      <c r="J3158" s="2" t="s">
        <v>3158</v>
      </c>
      <c r="K3158" s="2" t="s">
        <v>3166</v>
      </c>
      <c r="L3158" s="2">
        <v>2014</v>
      </c>
      <c r="M3158" s="2" t="s">
        <v>3023</v>
      </c>
      <c r="N3158" s="2" t="s">
        <v>3082</v>
      </c>
      <c r="O3158" s="19" t="str">
        <f t="shared" si="102"/>
        <v>100</v>
      </c>
      <c r="P3158">
        <f t="shared" si="101"/>
        <v>99792.25</v>
      </c>
    </row>
    <row r="3159" spans="1:16" ht="14.5" customHeight="1" x14ac:dyDescent="0.35">
      <c r="A3159" s="2" t="s">
        <v>73</v>
      </c>
      <c r="B3159" s="2" t="s">
        <v>73</v>
      </c>
      <c r="C3159" s="2" t="s">
        <v>74</v>
      </c>
      <c r="D3159" s="2"/>
      <c r="E3159" s="2"/>
      <c r="F3159" s="3">
        <v>16974</v>
      </c>
      <c r="G3159" s="3">
        <v>25</v>
      </c>
      <c r="H3159" s="2" t="s">
        <v>3140</v>
      </c>
      <c r="I3159" s="2" t="s">
        <v>3154</v>
      </c>
      <c r="J3159" s="2" t="s">
        <v>3158</v>
      </c>
      <c r="K3159" s="2" t="s">
        <v>3166</v>
      </c>
      <c r="L3159" s="2">
        <v>2014</v>
      </c>
      <c r="M3159" s="2" t="s">
        <v>3023</v>
      </c>
      <c r="N3159" s="2" t="s">
        <v>3082</v>
      </c>
      <c r="O3159" s="19" t="str">
        <f t="shared" si="102"/>
        <v>100</v>
      </c>
      <c r="P3159">
        <f t="shared" si="101"/>
        <v>4243.5</v>
      </c>
    </row>
    <row r="3160" spans="1:16" ht="14.5" customHeight="1" x14ac:dyDescent="0.35">
      <c r="A3160" s="2" t="s">
        <v>71</v>
      </c>
      <c r="B3160" s="2" t="s">
        <v>71</v>
      </c>
      <c r="C3160" s="2" t="s">
        <v>72</v>
      </c>
      <c r="D3160" s="2"/>
      <c r="E3160" s="2"/>
      <c r="F3160" s="3">
        <v>14051</v>
      </c>
      <c r="G3160" s="3">
        <v>25</v>
      </c>
      <c r="H3160" s="2" t="s">
        <v>3140</v>
      </c>
      <c r="I3160" s="2" t="s">
        <v>3154</v>
      </c>
      <c r="J3160" s="2" t="s">
        <v>3158</v>
      </c>
      <c r="K3160" s="2" t="s">
        <v>3166</v>
      </c>
      <c r="L3160" s="2">
        <v>2014</v>
      </c>
      <c r="M3160" s="2" t="s">
        <v>3023</v>
      </c>
      <c r="N3160" s="2" t="s">
        <v>3082</v>
      </c>
      <c r="O3160" s="19" t="str">
        <f t="shared" si="102"/>
        <v>100</v>
      </c>
      <c r="P3160">
        <f t="shared" si="101"/>
        <v>3512.75</v>
      </c>
    </row>
    <row r="3161" spans="1:16" ht="14.5" customHeight="1" x14ac:dyDescent="0.35">
      <c r="A3161" s="2" t="s">
        <v>149</v>
      </c>
      <c r="B3161" s="2" t="s">
        <v>149</v>
      </c>
      <c r="C3161" s="2" t="s">
        <v>150</v>
      </c>
      <c r="D3161" s="2"/>
      <c r="E3161" s="2"/>
      <c r="F3161" s="3">
        <v>241</v>
      </c>
      <c r="G3161" s="3">
        <v>25</v>
      </c>
      <c r="H3161" s="2" t="s">
        <v>3141</v>
      </c>
      <c r="I3161" s="2" t="s">
        <v>3155</v>
      </c>
      <c r="J3161" s="2" t="s">
        <v>3158</v>
      </c>
      <c r="K3161" s="2" t="s">
        <v>3166</v>
      </c>
      <c r="L3161" s="2">
        <v>2014</v>
      </c>
      <c r="M3161" s="2" t="s">
        <v>3057</v>
      </c>
      <c r="N3161" s="2" t="s">
        <v>3107</v>
      </c>
      <c r="O3161" s="19" t="str">
        <f t="shared" si="102"/>
        <v>300</v>
      </c>
      <c r="P3161">
        <f t="shared" si="101"/>
        <v>60.25</v>
      </c>
    </row>
    <row r="3162" spans="1:16" ht="14.5" customHeight="1" x14ac:dyDescent="0.35">
      <c r="A3162" s="2" t="s">
        <v>139</v>
      </c>
      <c r="B3162" s="2" t="s">
        <v>139</v>
      </c>
      <c r="C3162" s="2" t="s">
        <v>140</v>
      </c>
      <c r="D3162" s="2"/>
      <c r="E3162" s="2"/>
      <c r="F3162" s="3">
        <v>10</v>
      </c>
      <c r="G3162" s="3">
        <v>25</v>
      </c>
      <c r="H3162" s="2" t="s">
        <v>3141</v>
      </c>
      <c r="I3162" s="2" t="s">
        <v>3155</v>
      </c>
      <c r="J3162" s="2" t="s">
        <v>3158</v>
      </c>
      <c r="K3162" s="2" t="s">
        <v>3166</v>
      </c>
      <c r="L3162" s="2">
        <v>2014</v>
      </c>
      <c r="M3162" s="2" t="s">
        <v>3057</v>
      </c>
      <c r="N3162" s="2" t="s">
        <v>3107</v>
      </c>
      <c r="O3162" s="19" t="str">
        <f t="shared" si="102"/>
        <v>300</v>
      </c>
      <c r="P3162">
        <f t="shared" si="101"/>
        <v>2.5</v>
      </c>
    </row>
    <row r="3163" spans="1:16" ht="14.5" customHeight="1" x14ac:dyDescent="0.35">
      <c r="A3163" s="2" t="s">
        <v>165</v>
      </c>
      <c r="B3163" s="2" t="s">
        <v>165</v>
      </c>
      <c r="C3163" s="2" t="s">
        <v>166</v>
      </c>
      <c r="D3163" s="2"/>
      <c r="E3163" s="2"/>
      <c r="F3163" s="3">
        <v>44</v>
      </c>
      <c r="G3163" s="3">
        <v>15</v>
      </c>
      <c r="H3163" s="2" t="s">
        <v>3140</v>
      </c>
      <c r="I3163" s="2" t="s">
        <v>3154</v>
      </c>
      <c r="J3163" s="2" t="s">
        <v>3158</v>
      </c>
      <c r="K3163" s="2" t="s">
        <v>3166</v>
      </c>
      <c r="L3163" s="2">
        <v>2014</v>
      </c>
      <c r="M3163" s="2" t="s">
        <v>3058</v>
      </c>
      <c r="N3163" s="2" t="s">
        <v>3108</v>
      </c>
      <c r="O3163" s="19" t="str">
        <f t="shared" si="102"/>
        <v>300</v>
      </c>
      <c r="P3163">
        <f t="shared" si="101"/>
        <v>6.6</v>
      </c>
    </row>
    <row r="3164" spans="1:16" ht="14.5" customHeight="1" x14ac:dyDescent="0.35">
      <c r="A3164" s="2" t="s">
        <v>99</v>
      </c>
      <c r="B3164" s="2" t="s">
        <v>99</v>
      </c>
      <c r="C3164" s="2" t="s">
        <v>100</v>
      </c>
      <c r="D3164" s="2"/>
      <c r="E3164" s="2"/>
      <c r="F3164" s="3">
        <v>346</v>
      </c>
      <c r="G3164" s="3">
        <v>25</v>
      </c>
      <c r="H3164" s="2" t="s">
        <v>3134</v>
      </c>
      <c r="I3164" s="2" t="s">
        <v>3148</v>
      </c>
      <c r="J3164" s="2" t="s">
        <v>3158</v>
      </c>
      <c r="K3164" s="2" t="s">
        <v>3166</v>
      </c>
      <c r="L3164" s="2">
        <v>2014</v>
      </c>
      <c r="M3164" s="2" t="s">
        <v>3041</v>
      </c>
      <c r="N3164" s="2" t="s">
        <v>3095</v>
      </c>
      <c r="O3164" s="19" t="str">
        <f t="shared" si="102"/>
        <v>200</v>
      </c>
      <c r="P3164">
        <f t="shared" si="101"/>
        <v>86.5</v>
      </c>
    </row>
    <row r="3165" spans="1:16" ht="14.5" customHeight="1" x14ac:dyDescent="0.35">
      <c r="A3165" s="2" t="s">
        <v>83</v>
      </c>
      <c r="B3165" s="2" t="s">
        <v>83</v>
      </c>
      <c r="C3165" s="2" t="s">
        <v>84</v>
      </c>
      <c r="D3165" s="2"/>
      <c r="E3165" s="2"/>
      <c r="F3165" s="3">
        <v>205</v>
      </c>
      <c r="G3165" s="3">
        <v>25</v>
      </c>
      <c r="H3165" s="2" t="s">
        <v>3140</v>
      </c>
      <c r="I3165" s="2" t="s">
        <v>3154</v>
      </c>
      <c r="J3165" s="2" t="s">
        <v>3158</v>
      </c>
      <c r="K3165" s="2" t="s">
        <v>3166</v>
      </c>
      <c r="L3165" s="2">
        <v>2014</v>
      </c>
      <c r="M3165" s="2" t="s">
        <v>3030</v>
      </c>
      <c r="N3165" s="2" t="s">
        <v>3085</v>
      </c>
      <c r="O3165" s="19" t="str">
        <f t="shared" si="102"/>
        <v>100</v>
      </c>
      <c r="P3165">
        <f t="shared" si="101"/>
        <v>51.25</v>
      </c>
    </row>
    <row r="3166" spans="1:16" ht="14.5" customHeight="1" x14ac:dyDescent="0.35">
      <c r="A3166" s="2" t="s">
        <v>81</v>
      </c>
      <c r="B3166" s="2" t="s">
        <v>81</v>
      </c>
      <c r="C3166" s="2" t="s">
        <v>82</v>
      </c>
      <c r="D3166" s="2"/>
      <c r="E3166" s="2"/>
      <c r="F3166" s="3">
        <v>6</v>
      </c>
      <c r="G3166" s="3">
        <v>25</v>
      </c>
      <c r="H3166" s="2" t="s">
        <v>3140</v>
      </c>
      <c r="I3166" s="2" t="s">
        <v>3154</v>
      </c>
      <c r="J3166" s="2" t="s">
        <v>3158</v>
      </c>
      <c r="K3166" s="2" t="s">
        <v>3166</v>
      </c>
      <c r="L3166" s="2">
        <v>2014</v>
      </c>
      <c r="M3166" s="2" t="s">
        <v>3030</v>
      </c>
      <c r="N3166" s="2" t="s">
        <v>3085</v>
      </c>
      <c r="O3166" s="19" t="str">
        <f t="shared" si="102"/>
        <v>100</v>
      </c>
      <c r="P3166">
        <f t="shared" si="101"/>
        <v>1.5</v>
      </c>
    </row>
    <row r="3167" spans="1:16" ht="14.5" customHeight="1" x14ac:dyDescent="0.35">
      <c r="A3167" s="2" t="s">
        <v>63</v>
      </c>
      <c r="B3167" s="2" t="s">
        <v>63</v>
      </c>
      <c r="C3167" s="2" t="s">
        <v>64</v>
      </c>
      <c r="D3167" s="2"/>
      <c r="E3167" s="2"/>
      <c r="F3167" s="3">
        <v>243</v>
      </c>
      <c r="G3167" s="3">
        <v>100</v>
      </c>
      <c r="H3167" s="2" t="s">
        <v>3141</v>
      </c>
      <c r="I3167" s="2" t="s">
        <v>3155</v>
      </c>
      <c r="J3167" s="2" t="s">
        <v>3158</v>
      </c>
      <c r="K3167" s="2" t="s">
        <v>3166</v>
      </c>
      <c r="L3167" s="2">
        <v>2014</v>
      </c>
      <c r="M3167" s="2" t="s">
        <v>3023</v>
      </c>
      <c r="N3167" s="2" t="s">
        <v>3082</v>
      </c>
      <c r="O3167" s="19" t="str">
        <f t="shared" si="102"/>
        <v>100</v>
      </c>
      <c r="P3167">
        <f t="shared" si="101"/>
        <v>243</v>
      </c>
    </row>
    <row r="3168" spans="1:16" ht="14.5" customHeight="1" x14ac:dyDescent="0.35">
      <c r="A3168" s="2" t="s">
        <v>85</v>
      </c>
      <c r="B3168" s="2" t="s">
        <v>85</v>
      </c>
      <c r="C3168" s="2" t="s">
        <v>86</v>
      </c>
      <c r="D3168" s="2"/>
      <c r="E3168" s="2"/>
      <c r="F3168" s="3">
        <v>284</v>
      </c>
      <c r="G3168" s="3">
        <v>25</v>
      </c>
      <c r="H3168" s="2" t="s">
        <v>3140</v>
      </c>
      <c r="I3168" s="2" t="s">
        <v>3154</v>
      </c>
      <c r="J3168" s="2" t="s">
        <v>3158</v>
      </c>
      <c r="K3168" s="2" t="s">
        <v>3166</v>
      </c>
      <c r="L3168" s="2">
        <v>2014</v>
      </c>
      <c r="M3168" s="2" t="s">
        <v>3030</v>
      </c>
      <c r="N3168" s="2" t="s">
        <v>3085</v>
      </c>
      <c r="O3168" s="19" t="str">
        <f t="shared" si="102"/>
        <v>100</v>
      </c>
      <c r="P3168">
        <f t="shared" si="101"/>
        <v>71</v>
      </c>
    </row>
    <row r="3169" spans="1:16" ht="14.5" customHeight="1" x14ac:dyDescent="0.35">
      <c r="A3169" s="2" t="s">
        <v>97</v>
      </c>
      <c r="B3169" s="2" t="s">
        <v>97</v>
      </c>
      <c r="C3169" s="2" t="s">
        <v>98</v>
      </c>
      <c r="D3169" s="2"/>
      <c r="E3169" s="2"/>
      <c r="F3169" s="3">
        <v>4609</v>
      </c>
      <c r="G3169" s="3">
        <v>25</v>
      </c>
      <c r="H3169" s="2" t="s">
        <v>3141</v>
      </c>
      <c r="I3169" s="2" t="s">
        <v>3155</v>
      </c>
      <c r="J3169" s="2" t="s">
        <v>3158</v>
      </c>
      <c r="K3169" s="2" t="s">
        <v>3166</v>
      </c>
      <c r="L3169" s="2">
        <v>2014</v>
      </c>
      <c r="M3169" s="2" t="s">
        <v>3040</v>
      </c>
      <c r="N3169" s="2" t="s">
        <v>3094</v>
      </c>
      <c r="O3169" s="19" t="str">
        <f t="shared" si="102"/>
        <v>100</v>
      </c>
      <c r="P3169">
        <f t="shared" si="101"/>
        <v>1152.25</v>
      </c>
    </row>
    <row r="3170" spans="1:16" ht="14.5" customHeight="1" x14ac:dyDescent="0.35">
      <c r="A3170" s="2" t="s">
        <v>195</v>
      </c>
      <c r="B3170" s="2" t="s">
        <v>401</v>
      </c>
      <c r="C3170" s="2" t="s">
        <v>1117</v>
      </c>
      <c r="D3170" s="2" t="s">
        <v>3171</v>
      </c>
      <c r="E3170" s="2" t="s">
        <v>3172</v>
      </c>
      <c r="F3170" s="3">
        <v>4881</v>
      </c>
      <c r="G3170" s="3">
        <v>55</v>
      </c>
      <c r="H3170" s="2" t="s">
        <v>3139</v>
      </c>
      <c r="I3170" s="2" t="s">
        <v>3153</v>
      </c>
      <c r="J3170" s="2" t="s">
        <v>3161</v>
      </c>
      <c r="K3170" s="2" t="s">
        <v>3162</v>
      </c>
      <c r="L3170" s="2">
        <v>2014</v>
      </c>
      <c r="M3170" s="2" t="s">
        <v>3041</v>
      </c>
      <c r="N3170" s="2" t="s">
        <v>3095</v>
      </c>
      <c r="O3170" s="19" t="str">
        <f t="shared" si="102"/>
        <v>200</v>
      </c>
      <c r="P3170">
        <f t="shared" si="101"/>
        <v>2684.55</v>
      </c>
    </row>
    <row r="3171" spans="1:16" ht="14.5" customHeight="1" x14ac:dyDescent="0.35">
      <c r="A3171" s="2" t="s">
        <v>403</v>
      </c>
      <c r="B3171" s="2" t="s">
        <v>404</v>
      </c>
      <c r="C3171" s="2" t="s">
        <v>1118</v>
      </c>
      <c r="D3171" s="2" t="s">
        <v>3171</v>
      </c>
      <c r="E3171" s="2" t="s">
        <v>3172</v>
      </c>
      <c r="F3171" s="3">
        <v>1561</v>
      </c>
      <c r="G3171" s="3">
        <v>55</v>
      </c>
      <c r="H3171" s="2" t="s">
        <v>3139</v>
      </c>
      <c r="I3171" s="2" t="s">
        <v>3153</v>
      </c>
      <c r="J3171" s="2" t="s">
        <v>3161</v>
      </c>
      <c r="K3171" s="2" t="s">
        <v>3162</v>
      </c>
      <c r="L3171" s="2">
        <v>2014</v>
      </c>
      <c r="M3171" s="2" t="s">
        <v>3041</v>
      </c>
      <c r="N3171" s="2" t="s">
        <v>3095</v>
      </c>
      <c r="O3171" s="19" t="str">
        <f t="shared" si="102"/>
        <v>200</v>
      </c>
      <c r="P3171">
        <f t="shared" si="101"/>
        <v>858.55</v>
      </c>
    </row>
    <row r="3172" spans="1:16" ht="14.5" customHeight="1" x14ac:dyDescent="0.35">
      <c r="A3172" s="2" t="s">
        <v>406</v>
      </c>
      <c r="B3172" s="2" t="s">
        <v>407</v>
      </c>
      <c r="C3172" s="2" t="s">
        <v>1119</v>
      </c>
      <c r="D3172" s="2" t="s">
        <v>3171</v>
      </c>
      <c r="E3172" s="2" t="s">
        <v>3172</v>
      </c>
      <c r="F3172" s="3">
        <v>4166</v>
      </c>
      <c r="G3172" s="3">
        <v>55</v>
      </c>
      <c r="H3172" s="2" t="s">
        <v>3139</v>
      </c>
      <c r="I3172" s="2" t="s">
        <v>3153</v>
      </c>
      <c r="J3172" s="2" t="s">
        <v>3161</v>
      </c>
      <c r="K3172" s="2" t="s">
        <v>3162</v>
      </c>
      <c r="L3172" s="2">
        <v>2014</v>
      </c>
      <c r="M3172" s="2" t="s">
        <v>3041</v>
      </c>
      <c r="N3172" s="2" t="s">
        <v>3095</v>
      </c>
      <c r="O3172" s="19" t="str">
        <f t="shared" si="102"/>
        <v>200</v>
      </c>
      <c r="P3172">
        <f t="shared" si="101"/>
        <v>2291.3000000000002</v>
      </c>
    </row>
    <row r="3173" spans="1:16" ht="14.5" customHeight="1" x14ac:dyDescent="0.35">
      <c r="A3173" s="2" t="s">
        <v>409</v>
      </c>
      <c r="B3173" s="2" t="s">
        <v>410</v>
      </c>
      <c r="C3173" s="2" t="s">
        <v>1418</v>
      </c>
      <c r="D3173" s="2" t="s">
        <v>3173</v>
      </c>
      <c r="E3173" s="2" t="s">
        <v>3174</v>
      </c>
      <c r="F3173" s="3">
        <v>109</v>
      </c>
      <c r="G3173" s="3">
        <v>100</v>
      </c>
      <c r="H3173" s="2" t="s">
        <v>3139</v>
      </c>
      <c r="I3173" s="2" t="s">
        <v>3153</v>
      </c>
      <c r="J3173" s="2" t="s">
        <v>3161</v>
      </c>
      <c r="K3173" s="2" t="s">
        <v>3162</v>
      </c>
      <c r="L3173" s="2">
        <v>2014</v>
      </c>
      <c r="M3173" s="2" t="s">
        <v>3059</v>
      </c>
      <c r="N3173" s="2" t="s">
        <v>3109</v>
      </c>
      <c r="O3173" s="19" t="str">
        <f t="shared" si="102"/>
        <v>400</v>
      </c>
      <c r="P3173">
        <f t="shared" si="101"/>
        <v>109</v>
      </c>
    </row>
    <row r="3174" spans="1:16" ht="14.5" customHeight="1" x14ac:dyDescent="0.35">
      <c r="A3174" s="2" t="s">
        <v>1124</v>
      </c>
      <c r="B3174" s="2" t="s">
        <v>1125</v>
      </c>
      <c r="C3174" s="2" t="s">
        <v>2534</v>
      </c>
      <c r="D3174" s="2" t="s">
        <v>3173</v>
      </c>
      <c r="E3174" s="2" t="s">
        <v>3174</v>
      </c>
      <c r="F3174" s="3">
        <v>507</v>
      </c>
      <c r="G3174" s="3">
        <v>100</v>
      </c>
      <c r="H3174" s="2" t="s">
        <v>3139</v>
      </c>
      <c r="I3174" s="2" t="s">
        <v>3153</v>
      </c>
      <c r="J3174" s="2" t="s">
        <v>3161</v>
      </c>
      <c r="K3174" s="2" t="s">
        <v>3162</v>
      </c>
      <c r="L3174" s="2">
        <v>2014</v>
      </c>
      <c r="M3174" s="2" t="s">
        <v>3059</v>
      </c>
      <c r="N3174" s="2" t="s">
        <v>3109</v>
      </c>
      <c r="O3174" s="19" t="str">
        <f t="shared" si="102"/>
        <v>400</v>
      </c>
      <c r="P3174">
        <f t="shared" si="101"/>
        <v>507</v>
      </c>
    </row>
    <row r="3175" spans="1:16" ht="14.5" customHeight="1" x14ac:dyDescent="0.35">
      <c r="A3175" s="2" t="s">
        <v>415</v>
      </c>
      <c r="B3175" s="2" t="s">
        <v>416</v>
      </c>
      <c r="C3175" s="2" t="s">
        <v>1837</v>
      </c>
      <c r="D3175" s="2" t="s">
        <v>3175</v>
      </c>
      <c r="E3175" s="2" t="s">
        <v>3176</v>
      </c>
      <c r="F3175" s="3">
        <v>4666</v>
      </c>
      <c r="G3175" s="3">
        <v>1.0280573998714928</v>
      </c>
      <c r="H3175" s="2" t="s">
        <v>3129</v>
      </c>
      <c r="I3175" s="2" t="s">
        <v>3143</v>
      </c>
      <c r="J3175" s="2" t="s">
        <v>3161</v>
      </c>
      <c r="K3175" s="2" t="s">
        <v>3162</v>
      </c>
      <c r="L3175" s="2">
        <v>2014</v>
      </c>
      <c r="M3175" s="2" t="s">
        <v>3077</v>
      </c>
      <c r="N3175" s="2" t="s">
        <v>3125</v>
      </c>
      <c r="O3175" s="19" t="str">
        <f t="shared" si="102"/>
        <v>700</v>
      </c>
      <c r="P3175">
        <f t="shared" si="101"/>
        <v>47.969158278003853</v>
      </c>
    </row>
    <row r="3176" spans="1:16" ht="14.5" customHeight="1" x14ac:dyDescent="0.35">
      <c r="A3176" s="2" t="s">
        <v>418</v>
      </c>
      <c r="B3176" s="2" t="s">
        <v>419</v>
      </c>
      <c r="C3176" s="2" t="s">
        <v>1837</v>
      </c>
      <c r="D3176" s="2" t="s">
        <v>3175</v>
      </c>
      <c r="E3176" s="2" t="s">
        <v>3176</v>
      </c>
      <c r="F3176" s="3">
        <v>4666</v>
      </c>
      <c r="G3176" s="3">
        <v>94.517027200685362</v>
      </c>
      <c r="H3176" s="2" t="s">
        <v>3133</v>
      </c>
      <c r="I3176" s="2" t="s">
        <v>3147</v>
      </c>
      <c r="J3176" s="2" t="s">
        <v>3161</v>
      </c>
      <c r="K3176" s="2" t="s">
        <v>3162</v>
      </c>
      <c r="L3176" s="2">
        <v>2014</v>
      </c>
      <c r="M3176" s="2" t="s">
        <v>3077</v>
      </c>
      <c r="N3176" s="2" t="s">
        <v>3125</v>
      </c>
      <c r="O3176" s="19" t="str">
        <f t="shared" si="102"/>
        <v>700</v>
      </c>
      <c r="P3176">
        <f t="shared" si="101"/>
        <v>4410.1644891839787</v>
      </c>
    </row>
    <row r="3177" spans="1:16" ht="14.5" customHeight="1" x14ac:dyDescent="0.35">
      <c r="A3177" s="2" t="s">
        <v>420</v>
      </c>
      <c r="B3177" s="2" t="s">
        <v>421</v>
      </c>
      <c r="C3177" s="2" t="s">
        <v>1837</v>
      </c>
      <c r="D3177" s="2" t="s">
        <v>3175</v>
      </c>
      <c r="E3177" s="2" t="s">
        <v>3176</v>
      </c>
      <c r="F3177" s="3">
        <v>4666</v>
      </c>
      <c r="G3177" s="3">
        <v>4.4549153994431361</v>
      </c>
      <c r="H3177" s="2" t="s">
        <v>3139</v>
      </c>
      <c r="I3177" s="2" t="s">
        <v>3153</v>
      </c>
      <c r="J3177" s="2" t="s">
        <v>3161</v>
      </c>
      <c r="K3177" s="2" t="s">
        <v>3162</v>
      </c>
      <c r="L3177" s="2">
        <v>2014</v>
      </c>
      <c r="M3177" s="2" t="s">
        <v>3077</v>
      </c>
      <c r="N3177" s="2" t="s">
        <v>3125</v>
      </c>
      <c r="O3177" s="19" t="str">
        <f t="shared" si="102"/>
        <v>700</v>
      </c>
      <c r="P3177">
        <f t="shared" si="101"/>
        <v>207.86635253801671</v>
      </c>
    </row>
    <row r="3178" spans="1:16" ht="14.5" customHeight="1" x14ac:dyDescent="0.35">
      <c r="A3178" s="2" t="s">
        <v>431</v>
      </c>
      <c r="B3178" s="2" t="s">
        <v>432</v>
      </c>
      <c r="C3178" s="2" t="s">
        <v>1838</v>
      </c>
      <c r="D3178" s="2" t="s">
        <v>3175</v>
      </c>
      <c r="E3178" s="2" t="s">
        <v>3176</v>
      </c>
      <c r="F3178" s="3">
        <v>400</v>
      </c>
      <c r="G3178" s="3">
        <v>55</v>
      </c>
      <c r="H3178" s="2" t="s">
        <v>3139</v>
      </c>
      <c r="I3178" s="2" t="s">
        <v>3153</v>
      </c>
      <c r="J3178" s="2" t="s">
        <v>3161</v>
      </c>
      <c r="K3178" s="2" t="s">
        <v>3162</v>
      </c>
      <c r="L3178" s="2">
        <v>2014</v>
      </c>
      <c r="M3178" s="2" t="s">
        <v>3077</v>
      </c>
      <c r="N3178" s="2" t="s">
        <v>3125</v>
      </c>
      <c r="O3178" s="19" t="str">
        <f t="shared" si="102"/>
        <v>700</v>
      </c>
      <c r="P3178">
        <f t="shared" si="101"/>
        <v>220</v>
      </c>
    </row>
    <row r="3179" spans="1:16" ht="14.5" customHeight="1" x14ac:dyDescent="0.35">
      <c r="A3179" s="2" t="s">
        <v>1427</v>
      </c>
      <c r="B3179" s="2" t="s">
        <v>1428</v>
      </c>
      <c r="C3179" s="2" t="s">
        <v>2535</v>
      </c>
      <c r="D3179" s="2" t="s">
        <v>3175</v>
      </c>
      <c r="E3179" s="2" t="s">
        <v>3176</v>
      </c>
      <c r="F3179" s="3">
        <v>14684</v>
      </c>
      <c r="G3179" s="3">
        <v>100</v>
      </c>
      <c r="H3179" s="2" t="s">
        <v>3135</v>
      </c>
      <c r="I3179" s="2" t="s">
        <v>3149</v>
      </c>
      <c r="J3179" s="2" t="s">
        <v>3161</v>
      </c>
      <c r="K3179" s="2" t="s">
        <v>3162</v>
      </c>
      <c r="L3179" s="2">
        <v>2014</v>
      </c>
      <c r="M3179" s="2" t="s">
        <v>3078</v>
      </c>
      <c r="N3179" s="2" t="s">
        <v>3126</v>
      </c>
      <c r="O3179" s="19" t="str">
        <f t="shared" si="102"/>
        <v>700</v>
      </c>
      <c r="P3179">
        <f t="shared" si="101"/>
        <v>14684</v>
      </c>
    </row>
    <row r="3180" spans="1:16" ht="14.5" customHeight="1" x14ac:dyDescent="0.35">
      <c r="A3180" s="2" t="s">
        <v>1421</v>
      </c>
      <c r="B3180" s="2" t="s">
        <v>1422</v>
      </c>
      <c r="C3180" s="2" t="s">
        <v>1839</v>
      </c>
      <c r="D3180" s="2" t="s">
        <v>3175</v>
      </c>
      <c r="E3180" s="2" t="s">
        <v>3176</v>
      </c>
      <c r="F3180" s="3">
        <v>1200</v>
      </c>
      <c r="G3180" s="3">
        <v>100</v>
      </c>
      <c r="H3180" s="2" t="s">
        <v>3139</v>
      </c>
      <c r="I3180" s="2" t="s">
        <v>3153</v>
      </c>
      <c r="J3180" s="2" t="s">
        <v>3161</v>
      </c>
      <c r="K3180" s="2" t="s">
        <v>3162</v>
      </c>
      <c r="L3180" s="2">
        <v>2014</v>
      </c>
      <c r="M3180" s="2" t="s">
        <v>3078</v>
      </c>
      <c r="N3180" s="2" t="s">
        <v>3126</v>
      </c>
      <c r="O3180" s="19" t="str">
        <f t="shared" si="102"/>
        <v>700</v>
      </c>
      <c r="P3180">
        <f t="shared" si="101"/>
        <v>1200</v>
      </c>
    </row>
    <row r="3181" spans="1:16" ht="14.5" customHeight="1" x14ac:dyDescent="0.35">
      <c r="A3181" s="2" t="s">
        <v>1424</v>
      </c>
      <c r="B3181" s="2" t="s">
        <v>1425</v>
      </c>
      <c r="C3181" s="2" t="s">
        <v>1840</v>
      </c>
      <c r="D3181" s="2" t="s">
        <v>3175</v>
      </c>
      <c r="E3181" s="2" t="s">
        <v>3176</v>
      </c>
      <c r="F3181" s="3">
        <v>3180</v>
      </c>
      <c r="G3181" s="3">
        <v>100</v>
      </c>
      <c r="H3181" s="2" t="s">
        <v>3141</v>
      </c>
      <c r="I3181" s="2" t="s">
        <v>3155</v>
      </c>
      <c r="J3181" s="2" t="s">
        <v>3161</v>
      </c>
      <c r="K3181" s="2" t="s">
        <v>3162</v>
      </c>
      <c r="L3181" s="2">
        <v>2014</v>
      </c>
      <c r="M3181" s="2" t="s">
        <v>3078</v>
      </c>
      <c r="N3181" s="2" t="s">
        <v>3126</v>
      </c>
      <c r="O3181" s="19" t="str">
        <f t="shared" si="102"/>
        <v>700</v>
      </c>
      <c r="P3181">
        <f t="shared" si="101"/>
        <v>3180</v>
      </c>
    </row>
    <row r="3182" spans="1:16" ht="14.5" customHeight="1" x14ac:dyDescent="0.35">
      <c r="A3182" s="2" t="s">
        <v>2536</v>
      </c>
      <c r="B3182" s="2" t="s">
        <v>2537</v>
      </c>
      <c r="C3182" s="2" t="s">
        <v>2538</v>
      </c>
      <c r="D3182" s="2" t="s">
        <v>3175</v>
      </c>
      <c r="E3182" s="2" t="s">
        <v>3176</v>
      </c>
      <c r="F3182" s="3">
        <v>3000</v>
      </c>
      <c r="G3182" s="3">
        <v>25</v>
      </c>
      <c r="H3182" s="2" t="s">
        <v>3140</v>
      </c>
      <c r="I3182" s="2" t="s">
        <v>3154</v>
      </c>
      <c r="J3182" s="2" t="s">
        <v>3161</v>
      </c>
      <c r="K3182" s="2" t="s">
        <v>3162</v>
      </c>
      <c r="L3182" s="2">
        <v>2014</v>
      </c>
      <c r="M3182" s="2" t="s">
        <v>3025</v>
      </c>
      <c r="N3182" s="2" t="s">
        <v>3083</v>
      </c>
      <c r="O3182" s="19" t="str">
        <f t="shared" si="102"/>
        <v>100</v>
      </c>
      <c r="P3182">
        <f t="shared" si="101"/>
        <v>750</v>
      </c>
    </row>
    <row r="3183" spans="1:16" ht="14.5" customHeight="1" x14ac:dyDescent="0.35">
      <c r="A3183" s="2" t="s">
        <v>2539</v>
      </c>
      <c r="B3183" s="2" t="s">
        <v>438</v>
      </c>
      <c r="C3183" s="2" t="s">
        <v>2540</v>
      </c>
      <c r="D3183" s="2" t="s">
        <v>3175</v>
      </c>
      <c r="E3183" s="2" t="s">
        <v>3176</v>
      </c>
      <c r="F3183" s="3">
        <v>10010</v>
      </c>
      <c r="G3183" s="3">
        <v>43</v>
      </c>
      <c r="H3183" s="2" t="s">
        <v>3139</v>
      </c>
      <c r="I3183" s="2" t="s">
        <v>3153</v>
      </c>
      <c r="J3183" s="2" t="s">
        <v>3161</v>
      </c>
      <c r="K3183" s="2" t="s">
        <v>3162</v>
      </c>
      <c r="L3183" s="2">
        <v>2014</v>
      </c>
      <c r="M3183" s="2" t="s">
        <v>3078</v>
      </c>
      <c r="N3183" s="2" t="s">
        <v>3126</v>
      </c>
      <c r="O3183" s="19" t="str">
        <f t="shared" si="102"/>
        <v>700</v>
      </c>
      <c r="P3183">
        <f t="shared" si="101"/>
        <v>4304.3</v>
      </c>
    </row>
    <row r="3184" spans="1:16" ht="14.5" customHeight="1" x14ac:dyDescent="0.35">
      <c r="A3184" s="2" t="s">
        <v>2541</v>
      </c>
      <c r="B3184" s="2" t="s">
        <v>2542</v>
      </c>
      <c r="C3184" s="2" t="s">
        <v>2543</v>
      </c>
      <c r="D3184" s="2" t="s">
        <v>3175</v>
      </c>
      <c r="E3184" s="2" t="s">
        <v>3176</v>
      </c>
      <c r="F3184" s="3">
        <v>5350</v>
      </c>
      <c r="G3184" s="3">
        <v>100</v>
      </c>
      <c r="H3184" s="2" t="s">
        <v>3139</v>
      </c>
      <c r="I3184" s="2" t="s">
        <v>3153</v>
      </c>
      <c r="J3184" s="2" t="s">
        <v>3161</v>
      </c>
      <c r="K3184" s="2" t="s">
        <v>3162</v>
      </c>
      <c r="L3184" s="2">
        <v>2014</v>
      </c>
      <c r="M3184" s="2" t="s">
        <v>3078</v>
      </c>
      <c r="N3184" s="2" t="s">
        <v>3126</v>
      </c>
      <c r="O3184" s="19" t="str">
        <f t="shared" si="102"/>
        <v>700</v>
      </c>
      <c r="P3184">
        <f t="shared" si="101"/>
        <v>5350</v>
      </c>
    </row>
    <row r="3185" spans="1:16" ht="14.5" customHeight="1" x14ac:dyDescent="0.35">
      <c r="A3185" s="2" t="s">
        <v>443</v>
      </c>
      <c r="B3185" s="2" t="s">
        <v>444</v>
      </c>
      <c r="C3185" s="2" t="s">
        <v>2544</v>
      </c>
      <c r="D3185" s="2" t="s">
        <v>3175</v>
      </c>
      <c r="E3185" s="2" t="s">
        <v>3176</v>
      </c>
      <c r="F3185" s="3">
        <v>7811</v>
      </c>
      <c r="G3185" s="3">
        <v>3.7962451684152403</v>
      </c>
      <c r="H3185" s="2" t="s">
        <v>3139</v>
      </c>
      <c r="I3185" s="2" t="s">
        <v>3153</v>
      </c>
      <c r="J3185" s="2" t="s">
        <v>3161</v>
      </c>
      <c r="K3185" s="2" t="s">
        <v>3162</v>
      </c>
      <c r="L3185" s="2">
        <v>2014</v>
      </c>
      <c r="M3185" s="2" t="s">
        <v>3078</v>
      </c>
      <c r="N3185" s="2" t="s">
        <v>3126</v>
      </c>
      <c r="O3185" s="19" t="str">
        <f t="shared" si="102"/>
        <v>700</v>
      </c>
      <c r="P3185">
        <f t="shared" si="101"/>
        <v>296.52471010491439</v>
      </c>
    </row>
    <row r="3186" spans="1:16" ht="14.5" customHeight="1" x14ac:dyDescent="0.35">
      <c r="A3186" s="2" t="s">
        <v>443</v>
      </c>
      <c r="B3186" s="2" t="s">
        <v>444</v>
      </c>
      <c r="C3186" s="2" t="s">
        <v>2544</v>
      </c>
      <c r="D3186" s="2" t="s">
        <v>3175</v>
      </c>
      <c r="E3186" s="2" t="s">
        <v>3176</v>
      </c>
      <c r="F3186" s="3">
        <v>7811</v>
      </c>
      <c r="G3186" s="3">
        <v>17.214246272777469</v>
      </c>
      <c r="H3186" s="2" t="s">
        <v>3141</v>
      </c>
      <c r="I3186" s="2" t="s">
        <v>3155</v>
      </c>
      <c r="J3186" s="2" t="s">
        <v>3161</v>
      </c>
      <c r="K3186" s="2" t="s">
        <v>3162</v>
      </c>
      <c r="L3186" s="2">
        <v>2014</v>
      </c>
      <c r="M3186" s="2" t="s">
        <v>3056</v>
      </c>
      <c r="N3186" s="2" t="s">
        <v>3106</v>
      </c>
      <c r="O3186" s="19" t="str">
        <f t="shared" si="102"/>
        <v>300</v>
      </c>
      <c r="P3186">
        <f t="shared" si="101"/>
        <v>1344.6047763666481</v>
      </c>
    </row>
    <row r="3187" spans="1:16" ht="14.5" customHeight="1" x14ac:dyDescent="0.35">
      <c r="A3187" s="2" t="s">
        <v>2545</v>
      </c>
      <c r="B3187" s="2" t="s">
        <v>2546</v>
      </c>
      <c r="C3187" s="2" t="s">
        <v>2547</v>
      </c>
      <c r="D3187" s="2" t="s">
        <v>3175</v>
      </c>
      <c r="E3187" s="2" t="s">
        <v>3176</v>
      </c>
      <c r="F3187" s="3">
        <v>7000</v>
      </c>
      <c r="G3187" s="3">
        <v>25</v>
      </c>
      <c r="H3187" s="2" t="s">
        <v>3140</v>
      </c>
      <c r="I3187" s="2" t="s">
        <v>3154</v>
      </c>
      <c r="J3187" s="2" t="s">
        <v>3161</v>
      </c>
      <c r="K3187" s="2" t="s">
        <v>3162</v>
      </c>
      <c r="L3187" s="2">
        <v>2014</v>
      </c>
      <c r="M3187" s="2" t="s">
        <v>3025</v>
      </c>
      <c r="N3187" s="2" t="s">
        <v>3083</v>
      </c>
      <c r="O3187" s="19" t="str">
        <f t="shared" si="102"/>
        <v>100</v>
      </c>
      <c r="P3187">
        <f t="shared" si="101"/>
        <v>1750</v>
      </c>
    </row>
    <row r="3188" spans="1:16" ht="14.5" customHeight="1" x14ac:dyDescent="0.35">
      <c r="A3188" s="2" t="s">
        <v>2548</v>
      </c>
      <c r="B3188" s="2" t="s">
        <v>2549</v>
      </c>
      <c r="C3188" s="2" t="s">
        <v>2550</v>
      </c>
      <c r="D3188" s="2" t="s">
        <v>3175</v>
      </c>
      <c r="E3188" s="2" t="s">
        <v>3176</v>
      </c>
      <c r="F3188" s="3">
        <v>7803</v>
      </c>
      <c r="G3188" s="3">
        <v>43</v>
      </c>
      <c r="H3188" s="2" t="s">
        <v>3139</v>
      </c>
      <c r="I3188" s="2" t="s">
        <v>3153</v>
      </c>
      <c r="J3188" s="2" t="s">
        <v>3161</v>
      </c>
      <c r="K3188" s="2" t="s">
        <v>3162</v>
      </c>
      <c r="L3188" s="2">
        <v>2014</v>
      </c>
      <c r="M3188" s="2" t="s">
        <v>3078</v>
      </c>
      <c r="N3188" s="2" t="s">
        <v>3126</v>
      </c>
      <c r="O3188" s="19" t="str">
        <f t="shared" si="102"/>
        <v>700</v>
      </c>
      <c r="P3188">
        <f t="shared" si="101"/>
        <v>3355.29</v>
      </c>
    </row>
    <row r="3189" spans="1:16" ht="14.5" customHeight="1" x14ac:dyDescent="0.35">
      <c r="A3189" s="2" t="s">
        <v>2551</v>
      </c>
      <c r="B3189" s="2" t="s">
        <v>2552</v>
      </c>
      <c r="C3189" s="2" t="s">
        <v>2553</v>
      </c>
      <c r="D3189" s="2" t="s">
        <v>3175</v>
      </c>
      <c r="E3189" s="2" t="s">
        <v>3176</v>
      </c>
      <c r="F3189" s="3">
        <v>5271</v>
      </c>
      <c r="G3189" s="3">
        <v>100</v>
      </c>
      <c r="H3189" s="2" t="s">
        <v>3139</v>
      </c>
      <c r="I3189" s="2" t="s">
        <v>3153</v>
      </c>
      <c r="J3189" s="2" t="s">
        <v>3161</v>
      </c>
      <c r="K3189" s="2" t="s">
        <v>3162</v>
      </c>
      <c r="L3189" s="2">
        <v>2014</v>
      </c>
      <c r="M3189" s="2" t="s">
        <v>3078</v>
      </c>
      <c r="N3189" s="2" t="s">
        <v>3126</v>
      </c>
      <c r="O3189" s="19" t="str">
        <f t="shared" si="102"/>
        <v>700</v>
      </c>
      <c r="P3189">
        <f t="shared" si="101"/>
        <v>5271</v>
      </c>
    </row>
    <row r="3190" spans="1:16" ht="14.5" customHeight="1" x14ac:dyDescent="0.35">
      <c r="A3190" s="2" t="s">
        <v>2554</v>
      </c>
      <c r="B3190" s="2" t="s">
        <v>2555</v>
      </c>
      <c r="C3190" s="2" t="s">
        <v>2556</v>
      </c>
      <c r="D3190" s="2" t="s">
        <v>3175</v>
      </c>
      <c r="E3190" s="2" t="s">
        <v>3176</v>
      </c>
      <c r="F3190" s="3">
        <v>5897</v>
      </c>
      <c r="G3190" s="3">
        <v>4.2427701674277021</v>
      </c>
      <c r="H3190" s="2" t="s">
        <v>3139</v>
      </c>
      <c r="I3190" s="2" t="s">
        <v>3153</v>
      </c>
      <c r="J3190" s="2" t="s">
        <v>3161</v>
      </c>
      <c r="K3190" s="2" t="s">
        <v>3162</v>
      </c>
      <c r="L3190" s="2">
        <v>2014</v>
      </c>
      <c r="M3190" s="2" t="s">
        <v>3078</v>
      </c>
      <c r="N3190" s="2" t="s">
        <v>3126</v>
      </c>
      <c r="O3190" s="19" t="str">
        <f t="shared" si="102"/>
        <v>700</v>
      </c>
      <c r="P3190">
        <f t="shared" si="101"/>
        <v>250.19615677321158</v>
      </c>
    </row>
    <row r="3191" spans="1:16" ht="14.5" customHeight="1" x14ac:dyDescent="0.35">
      <c r="A3191" s="2" t="s">
        <v>2554</v>
      </c>
      <c r="B3191" s="2" t="s">
        <v>2555</v>
      </c>
      <c r="C3191" s="2" t="s">
        <v>2556</v>
      </c>
      <c r="D3191" s="2" t="s">
        <v>3175</v>
      </c>
      <c r="E3191" s="2" t="s">
        <v>3176</v>
      </c>
      <c r="F3191" s="3">
        <v>5897</v>
      </c>
      <c r="G3191" s="3">
        <v>18.160197869101978</v>
      </c>
      <c r="H3191" s="2" t="s">
        <v>3141</v>
      </c>
      <c r="I3191" s="2" t="s">
        <v>3155</v>
      </c>
      <c r="J3191" s="2" t="s">
        <v>3161</v>
      </c>
      <c r="K3191" s="2" t="s">
        <v>3162</v>
      </c>
      <c r="L3191" s="2">
        <v>2014</v>
      </c>
      <c r="M3191" s="2" t="s">
        <v>3056</v>
      </c>
      <c r="N3191" s="2" t="s">
        <v>3106</v>
      </c>
      <c r="O3191" s="19" t="str">
        <f t="shared" si="102"/>
        <v>300</v>
      </c>
      <c r="P3191">
        <f t="shared" si="101"/>
        <v>1070.9068683409437</v>
      </c>
    </row>
    <row r="3192" spans="1:16" ht="14.5" customHeight="1" x14ac:dyDescent="0.35">
      <c r="A3192" s="2" t="s">
        <v>458</v>
      </c>
      <c r="B3192" s="2" t="s">
        <v>459</v>
      </c>
      <c r="C3192" s="2" t="s">
        <v>1909</v>
      </c>
      <c r="D3192" s="2" t="s">
        <v>3175</v>
      </c>
      <c r="E3192" s="2" t="s">
        <v>3176</v>
      </c>
      <c r="F3192" s="3">
        <v>9097</v>
      </c>
      <c r="G3192" s="3">
        <v>100</v>
      </c>
      <c r="H3192" s="2" t="s">
        <v>3139</v>
      </c>
      <c r="I3192" s="2" t="s">
        <v>3153</v>
      </c>
      <c r="J3192" s="2" t="s">
        <v>3161</v>
      </c>
      <c r="K3192" s="2" t="s">
        <v>3162</v>
      </c>
      <c r="L3192" s="2">
        <v>2014</v>
      </c>
      <c r="M3192" s="2" t="s">
        <v>3078</v>
      </c>
      <c r="N3192" s="2" t="s">
        <v>3126</v>
      </c>
      <c r="O3192" s="19" t="str">
        <f t="shared" si="102"/>
        <v>700</v>
      </c>
      <c r="P3192">
        <f t="shared" si="101"/>
        <v>9097</v>
      </c>
    </row>
    <row r="3193" spans="1:16" ht="14.5" customHeight="1" x14ac:dyDescent="0.35">
      <c r="A3193" s="2" t="s">
        <v>461</v>
      </c>
      <c r="B3193" s="2" t="s">
        <v>462</v>
      </c>
      <c r="C3193" s="2" t="s">
        <v>1141</v>
      </c>
      <c r="D3193" s="2" t="s">
        <v>3177</v>
      </c>
      <c r="E3193" s="2" t="s">
        <v>3178</v>
      </c>
      <c r="F3193" s="3">
        <v>13677.79117442952</v>
      </c>
      <c r="G3193" s="3">
        <v>25</v>
      </c>
      <c r="H3193" s="2" t="s">
        <v>3140</v>
      </c>
      <c r="I3193" s="2" t="s">
        <v>3154</v>
      </c>
      <c r="J3193" s="2" t="s">
        <v>3161</v>
      </c>
      <c r="K3193" s="2" t="s">
        <v>3162</v>
      </c>
      <c r="L3193" s="2">
        <v>2014</v>
      </c>
      <c r="M3193" s="2" t="s">
        <v>3031</v>
      </c>
      <c r="N3193" s="2" t="s">
        <v>3086</v>
      </c>
      <c r="O3193" s="19" t="str">
        <f t="shared" si="102"/>
        <v>100</v>
      </c>
      <c r="P3193">
        <f t="shared" si="101"/>
        <v>3419.4477936073799</v>
      </c>
    </row>
    <row r="3194" spans="1:16" ht="14.5" customHeight="1" x14ac:dyDescent="0.35">
      <c r="A3194" s="2" t="s">
        <v>464</v>
      </c>
      <c r="B3194" s="2" t="s">
        <v>465</v>
      </c>
      <c r="C3194" s="2" t="s">
        <v>1141</v>
      </c>
      <c r="D3194" s="2" t="s">
        <v>3177</v>
      </c>
      <c r="E3194" s="2" t="s">
        <v>3178</v>
      </c>
      <c r="F3194" s="3">
        <v>30224.190455974196</v>
      </c>
      <c r="G3194" s="3">
        <v>25</v>
      </c>
      <c r="H3194" s="2" t="s">
        <v>3140</v>
      </c>
      <c r="I3194" s="2" t="s">
        <v>3154</v>
      </c>
      <c r="J3194" s="2" t="s">
        <v>3161</v>
      </c>
      <c r="K3194" s="2" t="s">
        <v>3162</v>
      </c>
      <c r="L3194" s="2">
        <v>2014</v>
      </c>
      <c r="M3194" s="2" t="s">
        <v>3032</v>
      </c>
      <c r="N3194" s="2" t="s">
        <v>3087</v>
      </c>
      <c r="O3194" s="19" t="str">
        <f t="shared" si="102"/>
        <v>100</v>
      </c>
      <c r="P3194">
        <f t="shared" si="101"/>
        <v>7556.047613993549</v>
      </c>
    </row>
    <row r="3195" spans="1:16" ht="14.5" customHeight="1" x14ac:dyDescent="0.35">
      <c r="A3195" s="2" t="s">
        <v>466</v>
      </c>
      <c r="B3195" s="2" t="s">
        <v>467</v>
      </c>
      <c r="C3195" s="2" t="s">
        <v>1141</v>
      </c>
      <c r="D3195" s="2" t="s">
        <v>3177</v>
      </c>
      <c r="E3195" s="2" t="s">
        <v>3178</v>
      </c>
      <c r="F3195" s="3">
        <v>8314.0183695962751</v>
      </c>
      <c r="G3195" s="3">
        <v>55</v>
      </c>
      <c r="H3195" s="2" t="s">
        <v>3141</v>
      </c>
      <c r="I3195" s="2" t="s">
        <v>3155</v>
      </c>
      <c r="J3195" s="2" t="s">
        <v>3161</v>
      </c>
      <c r="K3195" s="2" t="s">
        <v>3162</v>
      </c>
      <c r="L3195" s="2">
        <v>2014</v>
      </c>
      <c r="M3195" s="2" t="s">
        <v>3041</v>
      </c>
      <c r="N3195" s="2" t="s">
        <v>3095</v>
      </c>
      <c r="O3195" s="19" t="str">
        <f t="shared" si="102"/>
        <v>200</v>
      </c>
      <c r="P3195">
        <f t="shared" ref="P3195:P3258" si="103">F3195*G3195/100</f>
        <v>4572.710103277951</v>
      </c>
    </row>
    <row r="3196" spans="1:16" ht="14.5" customHeight="1" x14ac:dyDescent="0.35">
      <c r="A3196" s="2" t="s">
        <v>468</v>
      </c>
      <c r="B3196" s="2" t="s">
        <v>469</v>
      </c>
      <c r="C3196" s="2" t="s">
        <v>1996</v>
      </c>
      <c r="D3196" s="2" t="s">
        <v>3177</v>
      </c>
      <c r="E3196" s="2" t="s">
        <v>3178</v>
      </c>
      <c r="F3196" s="3">
        <v>2277</v>
      </c>
      <c r="G3196" s="3">
        <v>55</v>
      </c>
      <c r="H3196" s="2" t="s">
        <v>3142</v>
      </c>
      <c r="I3196" s="2" t="s">
        <v>3156</v>
      </c>
      <c r="J3196" s="2" t="s">
        <v>3161</v>
      </c>
      <c r="K3196" s="2" t="s">
        <v>3162</v>
      </c>
      <c r="L3196" s="2">
        <v>2014</v>
      </c>
      <c r="M3196" s="2" t="s">
        <v>3054</v>
      </c>
      <c r="N3196" s="2" t="s">
        <v>3104</v>
      </c>
      <c r="O3196" s="19" t="str">
        <f t="shared" si="102"/>
        <v>300</v>
      </c>
      <c r="P3196">
        <f t="shared" si="103"/>
        <v>1252.3499999999999</v>
      </c>
    </row>
    <row r="3197" spans="1:16" ht="14.5" customHeight="1" x14ac:dyDescent="0.35">
      <c r="A3197" s="2" t="s">
        <v>474</v>
      </c>
      <c r="B3197" s="2" t="s">
        <v>475</v>
      </c>
      <c r="C3197" s="2" t="s">
        <v>1997</v>
      </c>
      <c r="D3197" s="2" t="s">
        <v>3177</v>
      </c>
      <c r="E3197" s="2" t="s">
        <v>3178</v>
      </c>
      <c r="F3197" s="3">
        <v>2411</v>
      </c>
      <c r="G3197" s="3">
        <v>100</v>
      </c>
      <c r="H3197" s="2" t="s">
        <v>3142</v>
      </c>
      <c r="I3197" s="2" t="s">
        <v>3156</v>
      </c>
      <c r="J3197" s="2" t="s">
        <v>3161</v>
      </c>
      <c r="K3197" s="2" t="s">
        <v>3162</v>
      </c>
      <c r="L3197" s="2">
        <v>2014</v>
      </c>
      <c r="M3197" s="2" t="s">
        <v>3054</v>
      </c>
      <c r="N3197" s="2" t="s">
        <v>3104</v>
      </c>
      <c r="O3197" s="19" t="str">
        <f t="shared" si="102"/>
        <v>300</v>
      </c>
      <c r="P3197">
        <f t="shared" si="103"/>
        <v>2411</v>
      </c>
    </row>
    <row r="3198" spans="1:16" ht="14.5" customHeight="1" x14ac:dyDescent="0.35">
      <c r="A3198" s="2" t="s">
        <v>471</v>
      </c>
      <c r="B3198" s="2" t="s">
        <v>472</v>
      </c>
      <c r="C3198" s="2" t="s">
        <v>1998</v>
      </c>
      <c r="D3198" s="2" t="s">
        <v>3177</v>
      </c>
      <c r="E3198" s="2" t="s">
        <v>3178</v>
      </c>
      <c r="F3198" s="3">
        <v>123</v>
      </c>
      <c r="G3198" s="3">
        <v>55</v>
      </c>
      <c r="H3198" s="2" t="s">
        <v>3142</v>
      </c>
      <c r="I3198" s="2" t="s">
        <v>3156</v>
      </c>
      <c r="J3198" s="2" t="s">
        <v>3161</v>
      </c>
      <c r="K3198" s="2" t="s">
        <v>3162</v>
      </c>
      <c r="L3198" s="2">
        <v>2014</v>
      </c>
      <c r="M3198" s="2" t="s">
        <v>3041</v>
      </c>
      <c r="N3198" s="2" t="s">
        <v>3095</v>
      </c>
      <c r="O3198" s="19" t="str">
        <f t="shared" si="102"/>
        <v>200</v>
      </c>
      <c r="P3198">
        <f t="shared" si="103"/>
        <v>67.650000000000006</v>
      </c>
    </row>
    <row r="3199" spans="1:16" ht="14.5" customHeight="1" x14ac:dyDescent="0.35">
      <c r="A3199" s="2" t="s">
        <v>1999</v>
      </c>
      <c r="B3199" s="2" t="s">
        <v>2000</v>
      </c>
      <c r="C3199" s="2" t="s">
        <v>2001</v>
      </c>
      <c r="D3199" s="2" t="s">
        <v>3177</v>
      </c>
      <c r="E3199" s="2" t="s">
        <v>3178</v>
      </c>
      <c r="F3199" s="3">
        <v>47</v>
      </c>
      <c r="G3199" s="3">
        <v>25</v>
      </c>
      <c r="H3199" s="2" t="s">
        <v>3142</v>
      </c>
      <c r="I3199" s="2" t="s">
        <v>3156</v>
      </c>
      <c r="J3199" s="2" t="s">
        <v>3161</v>
      </c>
      <c r="K3199" s="2" t="s">
        <v>3162</v>
      </c>
      <c r="L3199" s="2">
        <v>2014</v>
      </c>
      <c r="M3199" s="2" t="s">
        <v>3055</v>
      </c>
      <c r="N3199" s="2" t="s">
        <v>3105</v>
      </c>
      <c r="O3199" s="19" t="str">
        <f t="shared" si="102"/>
        <v>300</v>
      </c>
      <c r="P3199">
        <f t="shared" si="103"/>
        <v>11.75</v>
      </c>
    </row>
    <row r="3200" spans="1:16" ht="14.5" customHeight="1" x14ac:dyDescent="0.35">
      <c r="A3200" s="2" t="s">
        <v>477</v>
      </c>
      <c r="B3200" s="2" t="s">
        <v>478</v>
      </c>
      <c r="C3200" s="2" t="s">
        <v>2002</v>
      </c>
      <c r="D3200" s="2" t="s">
        <v>3177</v>
      </c>
      <c r="E3200" s="2" t="s">
        <v>3178</v>
      </c>
      <c r="F3200" s="3">
        <v>346</v>
      </c>
      <c r="G3200" s="3">
        <v>100</v>
      </c>
      <c r="H3200" s="2" t="s">
        <v>3142</v>
      </c>
      <c r="I3200" s="2" t="s">
        <v>3156</v>
      </c>
      <c r="J3200" s="2" t="s">
        <v>3161</v>
      </c>
      <c r="K3200" s="2" t="s">
        <v>3162</v>
      </c>
      <c r="L3200" s="2">
        <v>2014</v>
      </c>
      <c r="M3200" s="2" t="s">
        <v>3054</v>
      </c>
      <c r="N3200" s="2" t="s">
        <v>3104</v>
      </c>
      <c r="O3200" s="19" t="str">
        <f t="shared" si="102"/>
        <v>300</v>
      </c>
      <c r="P3200">
        <f t="shared" si="103"/>
        <v>346</v>
      </c>
    </row>
    <row r="3201" spans="1:16" ht="14.5" customHeight="1" x14ac:dyDescent="0.35">
      <c r="A3201" s="2" t="s">
        <v>480</v>
      </c>
      <c r="B3201" s="2" t="s">
        <v>481</v>
      </c>
      <c r="C3201" s="2" t="s">
        <v>2003</v>
      </c>
      <c r="D3201" s="2" t="s">
        <v>3177</v>
      </c>
      <c r="E3201" s="2" t="s">
        <v>3178</v>
      </c>
      <c r="F3201" s="3">
        <v>123</v>
      </c>
      <c r="G3201" s="3">
        <v>55</v>
      </c>
      <c r="H3201" s="2" t="s">
        <v>3142</v>
      </c>
      <c r="I3201" s="2" t="s">
        <v>3156</v>
      </c>
      <c r="J3201" s="2" t="s">
        <v>3161</v>
      </c>
      <c r="K3201" s="2" t="s">
        <v>3162</v>
      </c>
      <c r="L3201" s="2">
        <v>2014</v>
      </c>
      <c r="M3201" s="2" t="s">
        <v>3041</v>
      </c>
      <c r="N3201" s="2" t="s">
        <v>3095</v>
      </c>
      <c r="O3201" s="19" t="str">
        <f t="shared" si="102"/>
        <v>200</v>
      </c>
      <c r="P3201">
        <f t="shared" si="103"/>
        <v>67.650000000000006</v>
      </c>
    </row>
    <row r="3202" spans="1:16" ht="14.5" customHeight="1" x14ac:dyDescent="0.35">
      <c r="A3202" s="2" t="s">
        <v>2311</v>
      </c>
      <c r="B3202" s="2" t="s">
        <v>2312</v>
      </c>
      <c r="C3202" s="2" t="s">
        <v>2313</v>
      </c>
      <c r="D3202" s="2" t="s">
        <v>3177</v>
      </c>
      <c r="E3202" s="2" t="s">
        <v>3178</v>
      </c>
      <c r="F3202" s="3">
        <v>3426</v>
      </c>
      <c r="G3202" s="3">
        <v>55</v>
      </c>
      <c r="H3202" s="2" t="s">
        <v>3141</v>
      </c>
      <c r="I3202" s="2" t="s">
        <v>3155</v>
      </c>
      <c r="J3202" s="2" t="s">
        <v>3161</v>
      </c>
      <c r="K3202" s="2" t="s">
        <v>3162</v>
      </c>
      <c r="L3202" s="2">
        <v>2014</v>
      </c>
      <c r="M3202" s="2" t="s">
        <v>3041</v>
      </c>
      <c r="N3202" s="2" t="s">
        <v>3095</v>
      </c>
      <c r="O3202" s="19" t="str">
        <f t="shared" si="102"/>
        <v>200</v>
      </c>
      <c r="P3202">
        <f t="shared" si="103"/>
        <v>1884.3</v>
      </c>
    </row>
    <row r="3203" spans="1:16" ht="14.5" customHeight="1" x14ac:dyDescent="0.35">
      <c r="A3203" s="2" t="s">
        <v>2557</v>
      </c>
      <c r="B3203" s="2" t="s">
        <v>2558</v>
      </c>
      <c r="C3203" s="2" t="s">
        <v>2559</v>
      </c>
      <c r="D3203" s="2" t="s">
        <v>3179</v>
      </c>
      <c r="E3203" s="2" t="s">
        <v>3180</v>
      </c>
      <c r="F3203" s="3">
        <v>15</v>
      </c>
      <c r="G3203" s="3">
        <v>100</v>
      </c>
      <c r="H3203" s="2" t="s">
        <v>3142</v>
      </c>
      <c r="I3203" s="2" t="s">
        <v>3156</v>
      </c>
      <c r="J3203" s="2" t="s">
        <v>3161</v>
      </c>
      <c r="K3203" s="2" t="s">
        <v>3162</v>
      </c>
      <c r="L3203" s="2">
        <v>2014</v>
      </c>
      <c r="M3203" s="2" t="s">
        <v>3054</v>
      </c>
      <c r="N3203" s="2" t="s">
        <v>3104</v>
      </c>
      <c r="O3203" s="19" t="str">
        <f t="shared" ref="O3203:O3266" si="104">LEFT(N3203,1) &amp; "00"</f>
        <v>300</v>
      </c>
      <c r="P3203">
        <f t="shared" si="103"/>
        <v>15</v>
      </c>
    </row>
    <row r="3204" spans="1:16" ht="14.5" customHeight="1" x14ac:dyDescent="0.35">
      <c r="A3204" s="2" t="s">
        <v>486</v>
      </c>
      <c r="B3204" s="2" t="s">
        <v>487</v>
      </c>
      <c r="C3204" s="2" t="s">
        <v>1436</v>
      </c>
      <c r="D3204" s="2" t="s">
        <v>3181</v>
      </c>
      <c r="E3204" s="2" t="s">
        <v>3182</v>
      </c>
      <c r="F3204" s="3">
        <v>81</v>
      </c>
      <c r="G3204" s="3">
        <v>100</v>
      </c>
      <c r="H3204" s="2" t="s">
        <v>3139</v>
      </c>
      <c r="I3204" s="2" t="s">
        <v>3153</v>
      </c>
      <c r="J3204" s="2" t="s">
        <v>3161</v>
      </c>
      <c r="K3204" s="2" t="s">
        <v>3162</v>
      </c>
      <c r="L3204" s="2">
        <v>2014</v>
      </c>
      <c r="M3204" s="2" t="s">
        <v>3059</v>
      </c>
      <c r="N3204" s="2" t="s">
        <v>3109</v>
      </c>
      <c r="O3204" s="19" t="str">
        <f t="shared" si="104"/>
        <v>400</v>
      </c>
      <c r="P3204">
        <f t="shared" si="103"/>
        <v>81</v>
      </c>
    </row>
    <row r="3205" spans="1:16" ht="14.5" customHeight="1" x14ac:dyDescent="0.35">
      <c r="A3205" s="2" t="s">
        <v>1151</v>
      </c>
      <c r="B3205" s="2" t="s">
        <v>1152</v>
      </c>
      <c r="C3205" s="2" t="s">
        <v>1153</v>
      </c>
      <c r="D3205" s="2" t="s">
        <v>3183</v>
      </c>
      <c r="E3205" s="2" t="s">
        <v>3184</v>
      </c>
      <c r="F3205" s="3">
        <v>73</v>
      </c>
      <c r="G3205" s="3">
        <v>100</v>
      </c>
      <c r="H3205" s="2" t="s">
        <v>3139</v>
      </c>
      <c r="I3205" s="2" t="s">
        <v>3153</v>
      </c>
      <c r="J3205" s="2" t="s">
        <v>3161</v>
      </c>
      <c r="K3205" s="2" t="s">
        <v>3162</v>
      </c>
      <c r="L3205" s="2">
        <v>2014</v>
      </c>
      <c r="M3205" s="2" t="s">
        <v>3059</v>
      </c>
      <c r="N3205" s="2" t="s">
        <v>3109</v>
      </c>
      <c r="O3205" s="19" t="str">
        <f t="shared" si="104"/>
        <v>400</v>
      </c>
      <c r="P3205">
        <f t="shared" si="103"/>
        <v>73</v>
      </c>
    </row>
    <row r="3206" spans="1:16" ht="14.5" customHeight="1" x14ac:dyDescent="0.35">
      <c r="A3206" s="2" t="s">
        <v>489</v>
      </c>
      <c r="B3206" s="2" t="s">
        <v>490</v>
      </c>
      <c r="C3206" s="2" t="s">
        <v>1154</v>
      </c>
      <c r="D3206" s="2" t="s">
        <v>3183</v>
      </c>
      <c r="E3206" s="2" t="s">
        <v>3184</v>
      </c>
      <c r="F3206" s="3">
        <v>696</v>
      </c>
      <c r="G3206" s="3">
        <v>100</v>
      </c>
      <c r="H3206" s="2" t="s">
        <v>3139</v>
      </c>
      <c r="I3206" s="2" t="s">
        <v>3153</v>
      </c>
      <c r="J3206" s="2" t="s">
        <v>3161</v>
      </c>
      <c r="K3206" s="2" t="s">
        <v>3162</v>
      </c>
      <c r="L3206" s="2">
        <v>2014</v>
      </c>
      <c r="M3206" s="2" t="s">
        <v>3059</v>
      </c>
      <c r="N3206" s="2" t="s">
        <v>3109</v>
      </c>
      <c r="O3206" s="19" t="str">
        <f t="shared" si="104"/>
        <v>400</v>
      </c>
      <c r="P3206">
        <f t="shared" si="103"/>
        <v>696</v>
      </c>
    </row>
    <row r="3207" spans="1:16" ht="14.5" customHeight="1" x14ac:dyDescent="0.35">
      <c r="A3207" s="2" t="s">
        <v>1155</v>
      </c>
      <c r="B3207" s="2" t="s">
        <v>1156</v>
      </c>
      <c r="C3207" s="2" t="s">
        <v>1157</v>
      </c>
      <c r="D3207" s="2" t="s">
        <v>3185</v>
      </c>
      <c r="E3207" s="2" t="s">
        <v>3186</v>
      </c>
      <c r="F3207" s="3">
        <v>124</v>
      </c>
      <c r="G3207" s="3">
        <v>55</v>
      </c>
      <c r="H3207" s="2" t="s">
        <v>3135</v>
      </c>
      <c r="I3207" s="2" t="s">
        <v>3149</v>
      </c>
      <c r="J3207" s="2" t="s">
        <v>3161</v>
      </c>
      <c r="K3207" s="2" t="s">
        <v>3162</v>
      </c>
      <c r="L3207" s="2">
        <v>2014</v>
      </c>
      <c r="M3207" s="2" t="s">
        <v>3054</v>
      </c>
      <c r="N3207" s="2" t="s">
        <v>3104</v>
      </c>
      <c r="O3207" s="19" t="str">
        <f t="shared" si="104"/>
        <v>300</v>
      </c>
      <c r="P3207">
        <f t="shared" si="103"/>
        <v>68.2</v>
      </c>
    </row>
    <row r="3208" spans="1:16" ht="14.5" customHeight="1" x14ac:dyDescent="0.35">
      <c r="A3208" s="2" t="s">
        <v>501</v>
      </c>
      <c r="B3208" s="2" t="s">
        <v>502</v>
      </c>
      <c r="C3208" s="2" t="s">
        <v>1159</v>
      </c>
      <c r="D3208" s="2" t="s">
        <v>3185</v>
      </c>
      <c r="E3208" s="2" t="s">
        <v>3186</v>
      </c>
      <c r="F3208" s="3">
        <v>141</v>
      </c>
      <c r="G3208" s="3">
        <v>100</v>
      </c>
      <c r="H3208" s="2" t="s">
        <v>3135</v>
      </c>
      <c r="I3208" s="2" t="s">
        <v>3149</v>
      </c>
      <c r="J3208" s="2" t="s">
        <v>3161</v>
      </c>
      <c r="K3208" s="2" t="s">
        <v>3162</v>
      </c>
      <c r="L3208" s="2">
        <v>2014</v>
      </c>
      <c r="M3208" s="2" t="s">
        <v>3054</v>
      </c>
      <c r="N3208" s="2" t="s">
        <v>3104</v>
      </c>
      <c r="O3208" s="19" t="str">
        <f t="shared" si="104"/>
        <v>300</v>
      </c>
      <c r="P3208">
        <f t="shared" si="103"/>
        <v>141</v>
      </c>
    </row>
    <row r="3209" spans="1:16" ht="14.5" customHeight="1" x14ac:dyDescent="0.35">
      <c r="A3209" s="2" t="s">
        <v>2004</v>
      </c>
      <c r="B3209" s="2" t="s">
        <v>2005</v>
      </c>
      <c r="C3209" s="2" t="s">
        <v>2006</v>
      </c>
      <c r="D3209" s="2" t="s">
        <v>3185</v>
      </c>
      <c r="E3209" s="2" t="s">
        <v>3186</v>
      </c>
      <c r="F3209" s="3">
        <v>1096</v>
      </c>
      <c r="G3209" s="3">
        <v>55</v>
      </c>
      <c r="H3209" s="2" t="s">
        <v>3135</v>
      </c>
      <c r="I3209" s="2" t="s">
        <v>3149</v>
      </c>
      <c r="J3209" s="2" t="s">
        <v>3161</v>
      </c>
      <c r="K3209" s="2" t="s">
        <v>3162</v>
      </c>
      <c r="L3209" s="2">
        <v>2014</v>
      </c>
      <c r="M3209" s="2" t="s">
        <v>3041</v>
      </c>
      <c r="N3209" s="2" t="s">
        <v>3095</v>
      </c>
      <c r="O3209" s="19" t="str">
        <f t="shared" si="104"/>
        <v>200</v>
      </c>
      <c r="P3209">
        <f t="shared" si="103"/>
        <v>602.79999999999995</v>
      </c>
    </row>
    <row r="3210" spans="1:16" ht="14.5" customHeight="1" x14ac:dyDescent="0.35">
      <c r="A3210" s="2" t="s">
        <v>2007</v>
      </c>
      <c r="B3210" s="2" t="s">
        <v>2008</v>
      </c>
      <c r="C3210" s="2" t="s">
        <v>2009</v>
      </c>
      <c r="D3210" s="2" t="s">
        <v>3185</v>
      </c>
      <c r="E3210" s="2" t="s">
        <v>3186</v>
      </c>
      <c r="F3210" s="3">
        <v>505</v>
      </c>
      <c r="G3210" s="3">
        <v>55</v>
      </c>
      <c r="H3210" s="2" t="s">
        <v>3135</v>
      </c>
      <c r="I3210" s="2" t="s">
        <v>3149</v>
      </c>
      <c r="J3210" s="2" t="s">
        <v>3161</v>
      </c>
      <c r="K3210" s="2" t="s">
        <v>3162</v>
      </c>
      <c r="L3210" s="2">
        <v>2014</v>
      </c>
      <c r="M3210" s="2" t="s">
        <v>3041</v>
      </c>
      <c r="N3210" s="2" t="s">
        <v>3095</v>
      </c>
      <c r="O3210" s="19" t="str">
        <f t="shared" si="104"/>
        <v>200</v>
      </c>
      <c r="P3210">
        <f t="shared" si="103"/>
        <v>277.75</v>
      </c>
    </row>
    <row r="3211" spans="1:16" ht="14.5" customHeight="1" x14ac:dyDescent="0.35">
      <c r="A3211" s="2" t="s">
        <v>510</v>
      </c>
      <c r="B3211" s="2" t="s">
        <v>511</v>
      </c>
      <c r="C3211" s="2" t="s">
        <v>2010</v>
      </c>
      <c r="D3211" s="2" t="s">
        <v>3185</v>
      </c>
      <c r="E3211" s="2" t="s">
        <v>3186</v>
      </c>
      <c r="F3211" s="3">
        <v>246</v>
      </c>
      <c r="G3211" s="3">
        <v>55</v>
      </c>
      <c r="H3211" s="2" t="s">
        <v>3135</v>
      </c>
      <c r="I3211" s="2" t="s">
        <v>3149</v>
      </c>
      <c r="J3211" s="2" t="s">
        <v>3161</v>
      </c>
      <c r="K3211" s="2" t="s">
        <v>3162</v>
      </c>
      <c r="L3211" s="2">
        <v>2014</v>
      </c>
      <c r="M3211" s="2" t="s">
        <v>3041</v>
      </c>
      <c r="N3211" s="2" t="s">
        <v>3095</v>
      </c>
      <c r="O3211" s="19" t="str">
        <f t="shared" si="104"/>
        <v>200</v>
      </c>
      <c r="P3211">
        <f t="shared" si="103"/>
        <v>135.30000000000001</v>
      </c>
    </row>
    <row r="3212" spans="1:16" ht="14.5" customHeight="1" x14ac:dyDescent="0.35">
      <c r="A3212" s="2" t="s">
        <v>2013</v>
      </c>
      <c r="B3212" s="2" t="s">
        <v>2014</v>
      </c>
      <c r="C3212" s="2" t="s">
        <v>2560</v>
      </c>
      <c r="D3212" s="2" t="s">
        <v>3185</v>
      </c>
      <c r="E3212" s="2" t="s">
        <v>3186</v>
      </c>
      <c r="F3212" s="3">
        <v>4</v>
      </c>
      <c r="G3212" s="3">
        <v>55</v>
      </c>
      <c r="H3212" s="2" t="s">
        <v>3135</v>
      </c>
      <c r="I3212" s="2" t="s">
        <v>3149</v>
      </c>
      <c r="J3212" s="2" t="s">
        <v>3161</v>
      </c>
      <c r="K3212" s="2" t="s">
        <v>3162</v>
      </c>
      <c r="L3212" s="2">
        <v>2014</v>
      </c>
      <c r="M3212" s="2" t="s">
        <v>3041</v>
      </c>
      <c r="N3212" s="2" t="s">
        <v>3095</v>
      </c>
      <c r="O3212" s="19" t="str">
        <f t="shared" si="104"/>
        <v>200</v>
      </c>
      <c r="P3212">
        <f t="shared" si="103"/>
        <v>2.2000000000000002</v>
      </c>
    </row>
    <row r="3213" spans="1:16" ht="14.5" customHeight="1" x14ac:dyDescent="0.35">
      <c r="A3213" s="2" t="s">
        <v>510</v>
      </c>
      <c r="B3213" s="2" t="s">
        <v>511</v>
      </c>
      <c r="C3213" s="2" t="s">
        <v>2012</v>
      </c>
      <c r="D3213" s="2" t="s">
        <v>3185</v>
      </c>
      <c r="E3213" s="2" t="s">
        <v>3186</v>
      </c>
      <c r="F3213" s="3">
        <v>54</v>
      </c>
      <c r="G3213" s="3">
        <v>55</v>
      </c>
      <c r="H3213" s="2" t="s">
        <v>3135</v>
      </c>
      <c r="I3213" s="2" t="s">
        <v>3149</v>
      </c>
      <c r="J3213" s="2" t="s">
        <v>3161</v>
      </c>
      <c r="K3213" s="2" t="s">
        <v>3162</v>
      </c>
      <c r="L3213" s="2">
        <v>2014</v>
      </c>
      <c r="M3213" s="2" t="s">
        <v>3041</v>
      </c>
      <c r="N3213" s="2" t="s">
        <v>3095</v>
      </c>
      <c r="O3213" s="19" t="str">
        <f t="shared" si="104"/>
        <v>200</v>
      </c>
      <c r="P3213">
        <f t="shared" si="103"/>
        <v>29.7</v>
      </c>
    </row>
    <row r="3214" spans="1:16" ht="14.5" customHeight="1" x14ac:dyDescent="0.35">
      <c r="A3214" s="2" t="s">
        <v>2013</v>
      </c>
      <c r="B3214" s="2" t="s">
        <v>2014</v>
      </c>
      <c r="C3214" s="2" t="s">
        <v>2015</v>
      </c>
      <c r="D3214" s="2" t="s">
        <v>3185</v>
      </c>
      <c r="E3214" s="2" t="s">
        <v>3186</v>
      </c>
      <c r="F3214" s="3">
        <v>9</v>
      </c>
      <c r="G3214" s="3">
        <v>55</v>
      </c>
      <c r="H3214" s="2" t="s">
        <v>3135</v>
      </c>
      <c r="I3214" s="2" t="s">
        <v>3149</v>
      </c>
      <c r="J3214" s="2" t="s">
        <v>3161</v>
      </c>
      <c r="K3214" s="2" t="s">
        <v>3162</v>
      </c>
      <c r="L3214" s="2">
        <v>2014</v>
      </c>
      <c r="M3214" s="2" t="s">
        <v>3041</v>
      </c>
      <c r="N3214" s="2" t="s">
        <v>3095</v>
      </c>
      <c r="O3214" s="19" t="str">
        <f t="shared" si="104"/>
        <v>200</v>
      </c>
      <c r="P3214">
        <f t="shared" si="103"/>
        <v>4.95</v>
      </c>
    </row>
    <row r="3215" spans="1:16" ht="14.5" customHeight="1" x14ac:dyDescent="0.35">
      <c r="A3215" s="2" t="s">
        <v>2016</v>
      </c>
      <c r="B3215" s="2" t="s">
        <v>2017</v>
      </c>
      <c r="C3215" s="2" t="s">
        <v>2018</v>
      </c>
      <c r="D3215" s="2" t="s">
        <v>3185</v>
      </c>
      <c r="E3215" s="2" t="s">
        <v>3186</v>
      </c>
      <c r="F3215" s="3">
        <v>1349</v>
      </c>
      <c r="G3215" s="3">
        <v>55</v>
      </c>
      <c r="H3215" s="2" t="s">
        <v>3135</v>
      </c>
      <c r="I3215" s="2" t="s">
        <v>3149</v>
      </c>
      <c r="J3215" s="2" t="s">
        <v>3161</v>
      </c>
      <c r="K3215" s="2" t="s">
        <v>3162</v>
      </c>
      <c r="L3215" s="2">
        <v>2014</v>
      </c>
      <c r="M3215" s="2" t="s">
        <v>3041</v>
      </c>
      <c r="N3215" s="2" t="s">
        <v>3095</v>
      </c>
      <c r="O3215" s="19" t="str">
        <f t="shared" si="104"/>
        <v>200</v>
      </c>
      <c r="P3215">
        <f t="shared" si="103"/>
        <v>741.95</v>
      </c>
    </row>
    <row r="3216" spans="1:16" ht="14.5" customHeight="1" x14ac:dyDescent="0.35">
      <c r="A3216" s="2" t="s">
        <v>2019</v>
      </c>
      <c r="B3216" s="2" t="s">
        <v>2020</v>
      </c>
      <c r="C3216" s="2" t="s">
        <v>2021</v>
      </c>
      <c r="D3216" s="2" t="s">
        <v>3185</v>
      </c>
      <c r="E3216" s="2" t="s">
        <v>3186</v>
      </c>
      <c r="F3216" s="3">
        <v>407</v>
      </c>
      <c r="G3216" s="3">
        <v>55</v>
      </c>
      <c r="H3216" s="2" t="s">
        <v>3135</v>
      </c>
      <c r="I3216" s="2" t="s">
        <v>3149</v>
      </c>
      <c r="J3216" s="2" t="s">
        <v>3161</v>
      </c>
      <c r="K3216" s="2" t="s">
        <v>3162</v>
      </c>
      <c r="L3216" s="2">
        <v>2014</v>
      </c>
      <c r="M3216" s="2" t="s">
        <v>3041</v>
      </c>
      <c r="N3216" s="2" t="s">
        <v>3095</v>
      </c>
      <c r="O3216" s="19" t="str">
        <f t="shared" si="104"/>
        <v>200</v>
      </c>
      <c r="P3216">
        <f t="shared" si="103"/>
        <v>223.85</v>
      </c>
    </row>
    <row r="3217" spans="1:16" ht="14.5" customHeight="1" x14ac:dyDescent="0.35">
      <c r="A3217" s="2" t="s">
        <v>2025</v>
      </c>
      <c r="B3217" s="2" t="s">
        <v>2026</v>
      </c>
      <c r="C3217" s="2" t="s">
        <v>2561</v>
      </c>
      <c r="D3217" s="2" t="s">
        <v>3185</v>
      </c>
      <c r="E3217" s="2" t="s">
        <v>3186</v>
      </c>
      <c r="F3217" s="3">
        <v>1176</v>
      </c>
      <c r="G3217" s="3">
        <v>55</v>
      </c>
      <c r="H3217" s="2" t="s">
        <v>3135</v>
      </c>
      <c r="I3217" s="2" t="s">
        <v>3149</v>
      </c>
      <c r="J3217" s="2" t="s">
        <v>3161</v>
      </c>
      <c r="K3217" s="2" t="s">
        <v>3162</v>
      </c>
      <c r="L3217" s="2">
        <v>2014</v>
      </c>
      <c r="M3217" s="2" t="s">
        <v>3041</v>
      </c>
      <c r="N3217" s="2" t="s">
        <v>3095</v>
      </c>
      <c r="O3217" s="19" t="str">
        <f t="shared" si="104"/>
        <v>200</v>
      </c>
      <c r="P3217">
        <f t="shared" si="103"/>
        <v>646.79999999999995</v>
      </c>
    </row>
    <row r="3218" spans="1:16" ht="14.5" customHeight="1" x14ac:dyDescent="0.35">
      <c r="A3218" s="2" t="s">
        <v>2025</v>
      </c>
      <c r="B3218" s="2" t="s">
        <v>2026</v>
      </c>
      <c r="C3218" s="2" t="s">
        <v>2562</v>
      </c>
      <c r="D3218" s="2" t="s">
        <v>3185</v>
      </c>
      <c r="E3218" s="2" t="s">
        <v>3186</v>
      </c>
      <c r="F3218" s="3">
        <v>2602</v>
      </c>
      <c r="G3218" s="3">
        <v>55</v>
      </c>
      <c r="H3218" s="2" t="s">
        <v>3135</v>
      </c>
      <c r="I3218" s="2" t="s">
        <v>3149</v>
      </c>
      <c r="J3218" s="2" t="s">
        <v>3161</v>
      </c>
      <c r="K3218" s="2" t="s">
        <v>3162</v>
      </c>
      <c r="L3218" s="2">
        <v>2014</v>
      </c>
      <c r="M3218" s="2" t="s">
        <v>3041</v>
      </c>
      <c r="N3218" s="2" t="s">
        <v>3095</v>
      </c>
      <c r="O3218" s="19" t="str">
        <f t="shared" si="104"/>
        <v>200</v>
      </c>
      <c r="P3218">
        <f t="shared" si="103"/>
        <v>1431.1</v>
      </c>
    </row>
    <row r="3219" spans="1:16" ht="14.5" customHeight="1" x14ac:dyDescent="0.35">
      <c r="A3219" s="2" t="s">
        <v>2563</v>
      </c>
      <c r="B3219" s="2" t="s">
        <v>2023</v>
      </c>
      <c r="C3219" s="2" t="s">
        <v>2564</v>
      </c>
      <c r="D3219" s="2" t="s">
        <v>3185</v>
      </c>
      <c r="E3219" s="2" t="s">
        <v>3186</v>
      </c>
      <c r="F3219" s="3">
        <v>3299</v>
      </c>
      <c r="G3219" s="3">
        <v>100</v>
      </c>
      <c r="H3219" s="2" t="s">
        <v>3141</v>
      </c>
      <c r="I3219" s="2" t="s">
        <v>3155</v>
      </c>
      <c r="J3219" s="2" t="s">
        <v>3161</v>
      </c>
      <c r="K3219" s="2" t="s">
        <v>3162</v>
      </c>
      <c r="L3219" s="2">
        <v>2014</v>
      </c>
      <c r="M3219" s="2" t="s">
        <v>3067</v>
      </c>
      <c r="N3219" s="2" t="s">
        <v>3117</v>
      </c>
      <c r="O3219" s="19" t="str">
        <f t="shared" si="104"/>
        <v>500</v>
      </c>
      <c r="P3219">
        <f t="shared" si="103"/>
        <v>3299</v>
      </c>
    </row>
    <row r="3220" spans="1:16" ht="14.5" customHeight="1" x14ac:dyDescent="0.35">
      <c r="A3220" s="2" t="s">
        <v>504</v>
      </c>
      <c r="B3220" s="2" t="s">
        <v>505</v>
      </c>
      <c r="C3220" s="2" t="s">
        <v>1438</v>
      </c>
      <c r="D3220" s="2" t="s">
        <v>3185</v>
      </c>
      <c r="E3220" s="2" t="s">
        <v>3186</v>
      </c>
      <c r="F3220" s="3">
        <v>9857</v>
      </c>
      <c r="G3220" s="3">
        <v>55</v>
      </c>
      <c r="H3220" s="2" t="s">
        <v>3135</v>
      </c>
      <c r="I3220" s="2" t="s">
        <v>3149</v>
      </c>
      <c r="J3220" s="2" t="s">
        <v>3161</v>
      </c>
      <c r="K3220" s="2" t="s">
        <v>3162</v>
      </c>
      <c r="L3220" s="2">
        <v>2014</v>
      </c>
      <c r="M3220" s="2" t="s">
        <v>3041</v>
      </c>
      <c r="N3220" s="2" t="s">
        <v>3095</v>
      </c>
      <c r="O3220" s="19" t="str">
        <f t="shared" si="104"/>
        <v>200</v>
      </c>
      <c r="P3220">
        <f t="shared" si="103"/>
        <v>5421.35</v>
      </c>
    </row>
    <row r="3221" spans="1:16" ht="14.5" customHeight="1" x14ac:dyDescent="0.35">
      <c r="A3221" s="2" t="s">
        <v>507</v>
      </c>
      <c r="B3221" s="2" t="s">
        <v>508</v>
      </c>
      <c r="C3221" s="2" t="s">
        <v>1439</v>
      </c>
      <c r="D3221" s="2" t="s">
        <v>3185</v>
      </c>
      <c r="E3221" s="2" t="s">
        <v>3186</v>
      </c>
      <c r="F3221" s="3">
        <v>2615</v>
      </c>
      <c r="G3221" s="3">
        <v>55</v>
      </c>
      <c r="H3221" s="2" t="s">
        <v>3135</v>
      </c>
      <c r="I3221" s="2" t="s">
        <v>3149</v>
      </c>
      <c r="J3221" s="2" t="s">
        <v>3161</v>
      </c>
      <c r="K3221" s="2" t="s">
        <v>3162</v>
      </c>
      <c r="L3221" s="2">
        <v>2014</v>
      </c>
      <c r="M3221" s="2" t="s">
        <v>3041</v>
      </c>
      <c r="N3221" s="2" t="s">
        <v>3095</v>
      </c>
      <c r="O3221" s="19" t="str">
        <f t="shared" si="104"/>
        <v>200</v>
      </c>
      <c r="P3221">
        <f t="shared" si="103"/>
        <v>1438.25</v>
      </c>
    </row>
    <row r="3222" spans="1:16" ht="14.5" customHeight="1" x14ac:dyDescent="0.35">
      <c r="A3222" s="2" t="s">
        <v>1165</v>
      </c>
      <c r="B3222" s="2" t="s">
        <v>1166</v>
      </c>
      <c r="C3222" s="2" t="s">
        <v>2029</v>
      </c>
      <c r="D3222" s="2" t="s">
        <v>3185</v>
      </c>
      <c r="E3222" s="2" t="s">
        <v>3186</v>
      </c>
      <c r="F3222" s="3">
        <v>136</v>
      </c>
      <c r="G3222" s="3">
        <v>55</v>
      </c>
      <c r="H3222" s="2" t="s">
        <v>3135</v>
      </c>
      <c r="I3222" s="2" t="s">
        <v>3149</v>
      </c>
      <c r="J3222" s="2" t="s">
        <v>3161</v>
      </c>
      <c r="K3222" s="2" t="s">
        <v>3162</v>
      </c>
      <c r="L3222" s="2">
        <v>2014</v>
      </c>
      <c r="M3222" s="2" t="s">
        <v>3041</v>
      </c>
      <c r="N3222" s="2" t="s">
        <v>3095</v>
      </c>
      <c r="O3222" s="19" t="str">
        <f t="shared" si="104"/>
        <v>200</v>
      </c>
      <c r="P3222">
        <f t="shared" si="103"/>
        <v>74.8</v>
      </c>
    </row>
    <row r="3223" spans="1:16" ht="14.5" customHeight="1" x14ac:dyDescent="0.35">
      <c r="A3223" s="2" t="s">
        <v>1162</v>
      </c>
      <c r="B3223" s="2" t="s">
        <v>1163</v>
      </c>
      <c r="C3223" s="2" t="s">
        <v>1440</v>
      </c>
      <c r="D3223" s="2" t="s">
        <v>3185</v>
      </c>
      <c r="E3223" s="2" t="s">
        <v>3186</v>
      </c>
      <c r="F3223" s="3">
        <v>4042</v>
      </c>
      <c r="G3223" s="3">
        <v>55</v>
      </c>
      <c r="H3223" s="2" t="s">
        <v>3135</v>
      </c>
      <c r="I3223" s="2" t="s">
        <v>3149</v>
      </c>
      <c r="J3223" s="2" t="s">
        <v>3161</v>
      </c>
      <c r="K3223" s="2" t="s">
        <v>3162</v>
      </c>
      <c r="L3223" s="2">
        <v>2014</v>
      </c>
      <c r="M3223" s="2" t="s">
        <v>3041</v>
      </c>
      <c r="N3223" s="2" t="s">
        <v>3095</v>
      </c>
      <c r="O3223" s="19" t="str">
        <f t="shared" si="104"/>
        <v>200</v>
      </c>
      <c r="P3223">
        <f t="shared" si="103"/>
        <v>2223.1</v>
      </c>
    </row>
    <row r="3224" spans="1:16" ht="14.5" customHeight="1" x14ac:dyDescent="0.35">
      <c r="A3224" s="2" t="s">
        <v>1442</v>
      </c>
      <c r="B3224" s="2" t="s">
        <v>1443</v>
      </c>
      <c r="C3224" s="2" t="s">
        <v>1444</v>
      </c>
      <c r="D3224" s="2" t="s">
        <v>3185</v>
      </c>
      <c r="E3224" s="2" t="s">
        <v>3186</v>
      </c>
      <c r="F3224" s="3">
        <v>298</v>
      </c>
      <c r="G3224" s="3">
        <v>55</v>
      </c>
      <c r="H3224" s="2" t="s">
        <v>3135</v>
      </c>
      <c r="I3224" s="2" t="s">
        <v>3149</v>
      </c>
      <c r="J3224" s="2" t="s">
        <v>3161</v>
      </c>
      <c r="K3224" s="2" t="s">
        <v>3162</v>
      </c>
      <c r="L3224" s="2">
        <v>2014</v>
      </c>
      <c r="M3224" s="2" t="s">
        <v>3041</v>
      </c>
      <c r="N3224" s="2" t="s">
        <v>3095</v>
      </c>
      <c r="O3224" s="19" t="str">
        <f t="shared" si="104"/>
        <v>200</v>
      </c>
      <c r="P3224">
        <f t="shared" si="103"/>
        <v>163.9</v>
      </c>
    </row>
    <row r="3225" spans="1:16" ht="14.5" customHeight="1" x14ac:dyDescent="0.35">
      <c r="A3225" s="2" t="s">
        <v>2013</v>
      </c>
      <c r="B3225" s="2" t="s">
        <v>2014</v>
      </c>
      <c r="C3225" s="2" t="s">
        <v>2030</v>
      </c>
      <c r="D3225" s="2" t="s">
        <v>3185</v>
      </c>
      <c r="E3225" s="2" t="s">
        <v>3186</v>
      </c>
      <c r="F3225" s="3">
        <v>5</v>
      </c>
      <c r="G3225" s="3">
        <v>55</v>
      </c>
      <c r="H3225" s="2" t="s">
        <v>3135</v>
      </c>
      <c r="I3225" s="2" t="s">
        <v>3149</v>
      </c>
      <c r="J3225" s="2" t="s">
        <v>3161</v>
      </c>
      <c r="K3225" s="2" t="s">
        <v>3162</v>
      </c>
      <c r="L3225" s="2">
        <v>2014</v>
      </c>
      <c r="M3225" s="2" t="s">
        <v>3041</v>
      </c>
      <c r="N3225" s="2" t="s">
        <v>3095</v>
      </c>
      <c r="O3225" s="19" t="str">
        <f t="shared" si="104"/>
        <v>200</v>
      </c>
      <c r="P3225">
        <f t="shared" si="103"/>
        <v>2.75</v>
      </c>
    </row>
    <row r="3226" spans="1:16" ht="14.5" customHeight="1" x14ac:dyDescent="0.35">
      <c r="A3226" s="2" t="s">
        <v>2013</v>
      </c>
      <c r="B3226" s="2" t="s">
        <v>2014</v>
      </c>
      <c r="C3226" s="2" t="s">
        <v>2030</v>
      </c>
      <c r="D3226" s="2" t="s">
        <v>3185</v>
      </c>
      <c r="E3226" s="2" t="s">
        <v>3186</v>
      </c>
      <c r="F3226" s="3">
        <v>13</v>
      </c>
      <c r="G3226" s="3">
        <v>55</v>
      </c>
      <c r="H3226" s="2" t="s">
        <v>3135</v>
      </c>
      <c r="I3226" s="2" t="s">
        <v>3149</v>
      </c>
      <c r="J3226" s="2" t="s">
        <v>3161</v>
      </c>
      <c r="K3226" s="2" t="s">
        <v>3162</v>
      </c>
      <c r="L3226" s="2">
        <v>2014</v>
      </c>
      <c r="M3226" s="2" t="s">
        <v>3041</v>
      </c>
      <c r="N3226" s="2" t="s">
        <v>3095</v>
      </c>
      <c r="O3226" s="19" t="str">
        <f t="shared" si="104"/>
        <v>200</v>
      </c>
      <c r="P3226">
        <f t="shared" si="103"/>
        <v>7.15</v>
      </c>
    </row>
    <row r="3227" spans="1:16" ht="14.5" customHeight="1" x14ac:dyDescent="0.35">
      <c r="A3227" s="2" t="s">
        <v>2565</v>
      </c>
      <c r="B3227" s="2" t="s">
        <v>2566</v>
      </c>
      <c r="C3227" s="2" t="s">
        <v>2567</v>
      </c>
      <c r="D3227" s="2" t="s">
        <v>3185</v>
      </c>
      <c r="E3227" s="2" t="s">
        <v>3186</v>
      </c>
      <c r="F3227" s="3">
        <v>161</v>
      </c>
      <c r="G3227" s="3">
        <v>55</v>
      </c>
      <c r="H3227" s="2" t="s">
        <v>3135</v>
      </c>
      <c r="I3227" s="2" t="s">
        <v>3149</v>
      </c>
      <c r="J3227" s="2" t="s">
        <v>3161</v>
      </c>
      <c r="K3227" s="2" t="s">
        <v>3162</v>
      </c>
      <c r="L3227" s="2">
        <v>2014</v>
      </c>
      <c r="M3227" s="2" t="s">
        <v>3041</v>
      </c>
      <c r="N3227" s="2" t="s">
        <v>3095</v>
      </c>
      <c r="O3227" s="19" t="str">
        <f t="shared" si="104"/>
        <v>200</v>
      </c>
      <c r="P3227">
        <f t="shared" si="103"/>
        <v>88.55</v>
      </c>
    </row>
    <row r="3228" spans="1:16" ht="14.5" customHeight="1" x14ac:dyDescent="0.35">
      <c r="A3228" s="2" t="s">
        <v>1168</v>
      </c>
      <c r="B3228" s="2" t="s">
        <v>1169</v>
      </c>
      <c r="C3228" s="2" t="s">
        <v>1445</v>
      </c>
      <c r="D3228" s="2" t="s">
        <v>3185</v>
      </c>
      <c r="E3228" s="2" t="s">
        <v>3186</v>
      </c>
      <c r="F3228" s="3">
        <v>195</v>
      </c>
      <c r="G3228" s="3">
        <v>55</v>
      </c>
      <c r="H3228" s="2" t="s">
        <v>3135</v>
      </c>
      <c r="I3228" s="2" t="s">
        <v>3149</v>
      </c>
      <c r="J3228" s="2" t="s">
        <v>3161</v>
      </c>
      <c r="K3228" s="2" t="s">
        <v>3162</v>
      </c>
      <c r="L3228" s="2">
        <v>2014</v>
      </c>
      <c r="M3228" s="2" t="s">
        <v>3041</v>
      </c>
      <c r="N3228" s="2" t="s">
        <v>3095</v>
      </c>
      <c r="O3228" s="19" t="str">
        <f t="shared" si="104"/>
        <v>200</v>
      </c>
      <c r="P3228">
        <f t="shared" si="103"/>
        <v>107.25</v>
      </c>
    </row>
    <row r="3229" spans="1:16" ht="14.5" customHeight="1" x14ac:dyDescent="0.35">
      <c r="A3229" s="2" t="s">
        <v>2314</v>
      </c>
      <c r="B3229" s="2" t="s">
        <v>2315</v>
      </c>
      <c r="C3229" s="2" t="s">
        <v>2316</v>
      </c>
      <c r="D3229" s="2" t="s">
        <v>3185</v>
      </c>
      <c r="E3229" s="2" t="s">
        <v>3186</v>
      </c>
      <c r="F3229" s="3">
        <v>37</v>
      </c>
      <c r="G3229" s="3">
        <v>55</v>
      </c>
      <c r="H3229" s="2" t="s">
        <v>3135</v>
      </c>
      <c r="I3229" s="2" t="s">
        <v>3149</v>
      </c>
      <c r="J3229" s="2" t="s">
        <v>3161</v>
      </c>
      <c r="K3229" s="2" t="s">
        <v>3162</v>
      </c>
      <c r="L3229" s="2">
        <v>2014</v>
      </c>
      <c r="M3229" s="2" t="s">
        <v>3041</v>
      </c>
      <c r="N3229" s="2" t="s">
        <v>3095</v>
      </c>
      <c r="O3229" s="19" t="str">
        <f t="shared" si="104"/>
        <v>200</v>
      </c>
      <c r="P3229">
        <f t="shared" si="103"/>
        <v>20.350000000000001</v>
      </c>
    </row>
    <row r="3230" spans="1:16" ht="14.5" customHeight="1" x14ac:dyDescent="0.35">
      <c r="A3230" s="2" t="s">
        <v>1171</v>
      </c>
      <c r="B3230" s="2" t="s">
        <v>1172</v>
      </c>
      <c r="C3230" s="2" t="s">
        <v>1446</v>
      </c>
      <c r="D3230" s="2" t="s">
        <v>3185</v>
      </c>
      <c r="E3230" s="2" t="s">
        <v>3186</v>
      </c>
      <c r="F3230" s="3">
        <v>742</v>
      </c>
      <c r="G3230" s="3">
        <v>55</v>
      </c>
      <c r="H3230" s="2" t="s">
        <v>3135</v>
      </c>
      <c r="I3230" s="2" t="s">
        <v>3149</v>
      </c>
      <c r="J3230" s="2" t="s">
        <v>3161</v>
      </c>
      <c r="K3230" s="2" t="s">
        <v>3162</v>
      </c>
      <c r="L3230" s="2">
        <v>2014</v>
      </c>
      <c r="M3230" s="2" t="s">
        <v>3041</v>
      </c>
      <c r="N3230" s="2" t="s">
        <v>3095</v>
      </c>
      <c r="O3230" s="19" t="str">
        <f t="shared" si="104"/>
        <v>200</v>
      </c>
      <c r="P3230">
        <f t="shared" si="103"/>
        <v>408.1</v>
      </c>
    </row>
    <row r="3231" spans="1:16" ht="14.5" customHeight="1" x14ac:dyDescent="0.35">
      <c r="A3231" s="2" t="s">
        <v>1174</v>
      </c>
      <c r="B3231" s="2" t="s">
        <v>1175</v>
      </c>
      <c r="C3231" s="2" t="s">
        <v>1447</v>
      </c>
      <c r="D3231" s="2" t="s">
        <v>3185</v>
      </c>
      <c r="E3231" s="2" t="s">
        <v>3186</v>
      </c>
      <c r="F3231" s="3">
        <v>95</v>
      </c>
      <c r="G3231" s="3">
        <v>55</v>
      </c>
      <c r="H3231" s="2" t="s">
        <v>3135</v>
      </c>
      <c r="I3231" s="2" t="s">
        <v>3149</v>
      </c>
      <c r="J3231" s="2" t="s">
        <v>3161</v>
      </c>
      <c r="K3231" s="2" t="s">
        <v>3162</v>
      </c>
      <c r="L3231" s="2">
        <v>2014</v>
      </c>
      <c r="M3231" s="2" t="s">
        <v>3041</v>
      </c>
      <c r="N3231" s="2" t="s">
        <v>3095</v>
      </c>
      <c r="O3231" s="19" t="str">
        <f t="shared" si="104"/>
        <v>200</v>
      </c>
      <c r="P3231">
        <f t="shared" si="103"/>
        <v>52.25</v>
      </c>
    </row>
    <row r="3232" spans="1:16" ht="14.5" customHeight="1" x14ac:dyDescent="0.35">
      <c r="A3232" s="2" t="s">
        <v>1180</v>
      </c>
      <c r="B3232" s="2" t="s">
        <v>1181</v>
      </c>
      <c r="C3232" s="2" t="s">
        <v>1448</v>
      </c>
      <c r="D3232" s="2" t="s">
        <v>3185</v>
      </c>
      <c r="E3232" s="2" t="s">
        <v>3186</v>
      </c>
      <c r="F3232" s="3">
        <v>4542</v>
      </c>
      <c r="G3232" s="3">
        <v>55</v>
      </c>
      <c r="H3232" s="2" t="s">
        <v>3135</v>
      </c>
      <c r="I3232" s="2" t="s">
        <v>3149</v>
      </c>
      <c r="J3232" s="2" t="s">
        <v>3161</v>
      </c>
      <c r="K3232" s="2" t="s">
        <v>3162</v>
      </c>
      <c r="L3232" s="2">
        <v>2014</v>
      </c>
      <c r="M3232" s="2" t="s">
        <v>3041</v>
      </c>
      <c r="N3232" s="2" t="s">
        <v>3095</v>
      </c>
      <c r="O3232" s="19" t="str">
        <f t="shared" si="104"/>
        <v>200</v>
      </c>
      <c r="P3232">
        <f t="shared" si="103"/>
        <v>2498.1</v>
      </c>
    </row>
    <row r="3233" spans="1:16" ht="14.5" customHeight="1" x14ac:dyDescent="0.35">
      <c r="A3233" s="2" t="s">
        <v>1183</v>
      </c>
      <c r="B3233" s="2" t="s">
        <v>1184</v>
      </c>
      <c r="C3233" s="2" t="s">
        <v>1449</v>
      </c>
      <c r="D3233" s="2" t="s">
        <v>3185</v>
      </c>
      <c r="E3233" s="2" t="s">
        <v>3186</v>
      </c>
      <c r="F3233" s="3">
        <v>1264</v>
      </c>
      <c r="G3233" s="3">
        <v>55</v>
      </c>
      <c r="H3233" s="2" t="s">
        <v>3135</v>
      </c>
      <c r="I3233" s="2" t="s">
        <v>3149</v>
      </c>
      <c r="J3233" s="2" t="s">
        <v>3161</v>
      </c>
      <c r="K3233" s="2" t="s">
        <v>3162</v>
      </c>
      <c r="L3233" s="2">
        <v>2014</v>
      </c>
      <c r="M3233" s="2" t="s">
        <v>3041</v>
      </c>
      <c r="N3233" s="2" t="s">
        <v>3095</v>
      </c>
      <c r="O3233" s="19" t="str">
        <f t="shared" si="104"/>
        <v>200</v>
      </c>
      <c r="P3233">
        <f t="shared" si="103"/>
        <v>695.2</v>
      </c>
    </row>
    <row r="3234" spans="1:16" ht="14.5" customHeight="1" x14ac:dyDescent="0.35">
      <c r="A3234" s="2" t="s">
        <v>1186</v>
      </c>
      <c r="B3234" s="2" t="s">
        <v>1187</v>
      </c>
      <c r="C3234" s="2" t="s">
        <v>1188</v>
      </c>
      <c r="D3234" s="2" t="s">
        <v>3185</v>
      </c>
      <c r="E3234" s="2" t="s">
        <v>3186</v>
      </c>
      <c r="F3234" s="3">
        <v>27</v>
      </c>
      <c r="G3234" s="3">
        <v>55</v>
      </c>
      <c r="H3234" s="2" t="s">
        <v>3135</v>
      </c>
      <c r="I3234" s="2" t="s">
        <v>3149</v>
      </c>
      <c r="J3234" s="2" t="s">
        <v>3161</v>
      </c>
      <c r="K3234" s="2" t="s">
        <v>3162</v>
      </c>
      <c r="L3234" s="2">
        <v>2014</v>
      </c>
      <c r="M3234" s="2" t="s">
        <v>3041</v>
      </c>
      <c r="N3234" s="2" t="s">
        <v>3095</v>
      </c>
      <c r="O3234" s="19" t="str">
        <f t="shared" si="104"/>
        <v>200</v>
      </c>
      <c r="P3234">
        <f t="shared" si="103"/>
        <v>14.85</v>
      </c>
    </row>
    <row r="3235" spans="1:16" ht="14.5" customHeight="1" x14ac:dyDescent="0.35">
      <c r="A3235" s="2" t="s">
        <v>1189</v>
      </c>
      <c r="B3235" s="2" t="s">
        <v>1190</v>
      </c>
      <c r="C3235" s="2" t="s">
        <v>1450</v>
      </c>
      <c r="D3235" s="2" t="s">
        <v>3185</v>
      </c>
      <c r="E3235" s="2" t="s">
        <v>3186</v>
      </c>
      <c r="F3235" s="3">
        <v>1549</v>
      </c>
      <c r="G3235" s="3">
        <v>55</v>
      </c>
      <c r="H3235" s="2" t="s">
        <v>3135</v>
      </c>
      <c r="I3235" s="2" t="s">
        <v>3149</v>
      </c>
      <c r="J3235" s="2" t="s">
        <v>3161</v>
      </c>
      <c r="K3235" s="2" t="s">
        <v>3162</v>
      </c>
      <c r="L3235" s="2">
        <v>2014</v>
      </c>
      <c r="M3235" s="2" t="s">
        <v>3041</v>
      </c>
      <c r="N3235" s="2" t="s">
        <v>3095</v>
      </c>
      <c r="O3235" s="19" t="str">
        <f t="shared" si="104"/>
        <v>200</v>
      </c>
      <c r="P3235">
        <f t="shared" si="103"/>
        <v>851.95</v>
      </c>
    </row>
    <row r="3236" spans="1:16" ht="14.5" customHeight="1" x14ac:dyDescent="0.35">
      <c r="A3236" s="2" t="s">
        <v>1192</v>
      </c>
      <c r="B3236" s="2" t="s">
        <v>1193</v>
      </c>
      <c r="C3236" s="2" t="s">
        <v>1451</v>
      </c>
      <c r="D3236" s="2" t="s">
        <v>3185</v>
      </c>
      <c r="E3236" s="2" t="s">
        <v>3186</v>
      </c>
      <c r="F3236" s="3">
        <v>96</v>
      </c>
      <c r="G3236" s="3">
        <v>55</v>
      </c>
      <c r="H3236" s="2" t="s">
        <v>3135</v>
      </c>
      <c r="I3236" s="2" t="s">
        <v>3149</v>
      </c>
      <c r="J3236" s="2" t="s">
        <v>3161</v>
      </c>
      <c r="K3236" s="2" t="s">
        <v>3162</v>
      </c>
      <c r="L3236" s="2">
        <v>2014</v>
      </c>
      <c r="M3236" s="2" t="s">
        <v>3041</v>
      </c>
      <c r="N3236" s="2" t="s">
        <v>3095</v>
      </c>
      <c r="O3236" s="19" t="str">
        <f t="shared" si="104"/>
        <v>200</v>
      </c>
      <c r="P3236">
        <f t="shared" si="103"/>
        <v>52.8</v>
      </c>
    </row>
    <row r="3237" spans="1:16" ht="14.5" customHeight="1" x14ac:dyDescent="0.35">
      <c r="A3237" s="2" t="s">
        <v>1195</v>
      </c>
      <c r="B3237" s="2" t="s">
        <v>1196</v>
      </c>
      <c r="C3237" s="2" t="s">
        <v>1452</v>
      </c>
      <c r="D3237" s="2" t="s">
        <v>3185</v>
      </c>
      <c r="E3237" s="2" t="s">
        <v>3186</v>
      </c>
      <c r="F3237" s="3">
        <v>83</v>
      </c>
      <c r="G3237" s="3">
        <v>55</v>
      </c>
      <c r="H3237" s="2" t="s">
        <v>3135</v>
      </c>
      <c r="I3237" s="2" t="s">
        <v>3149</v>
      </c>
      <c r="J3237" s="2" t="s">
        <v>3161</v>
      </c>
      <c r="K3237" s="2" t="s">
        <v>3162</v>
      </c>
      <c r="L3237" s="2">
        <v>2014</v>
      </c>
      <c r="M3237" s="2" t="s">
        <v>3041</v>
      </c>
      <c r="N3237" s="2" t="s">
        <v>3095</v>
      </c>
      <c r="O3237" s="19" t="str">
        <f t="shared" si="104"/>
        <v>200</v>
      </c>
      <c r="P3237">
        <f t="shared" si="103"/>
        <v>45.65</v>
      </c>
    </row>
    <row r="3238" spans="1:16" ht="14.5" customHeight="1" x14ac:dyDescent="0.35">
      <c r="A3238" s="2" t="s">
        <v>1198</v>
      </c>
      <c r="B3238" s="2" t="s">
        <v>1199</v>
      </c>
      <c r="C3238" s="2" t="s">
        <v>1454</v>
      </c>
      <c r="D3238" s="2" t="s">
        <v>3185</v>
      </c>
      <c r="E3238" s="2" t="s">
        <v>3186</v>
      </c>
      <c r="F3238" s="3">
        <v>194</v>
      </c>
      <c r="G3238" s="3">
        <v>55</v>
      </c>
      <c r="H3238" s="2" t="s">
        <v>3135</v>
      </c>
      <c r="I3238" s="2" t="s">
        <v>3149</v>
      </c>
      <c r="J3238" s="2" t="s">
        <v>3161</v>
      </c>
      <c r="K3238" s="2" t="s">
        <v>3162</v>
      </c>
      <c r="L3238" s="2">
        <v>2014</v>
      </c>
      <c r="M3238" s="2" t="s">
        <v>3041</v>
      </c>
      <c r="N3238" s="2" t="s">
        <v>3095</v>
      </c>
      <c r="O3238" s="19" t="str">
        <f t="shared" si="104"/>
        <v>200</v>
      </c>
      <c r="P3238">
        <f t="shared" si="103"/>
        <v>106.7</v>
      </c>
    </row>
    <row r="3239" spans="1:16" ht="14.5" customHeight="1" x14ac:dyDescent="0.35">
      <c r="A3239" s="2" t="s">
        <v>1201</v>
      </c>
      <c r="B3239" s="2" t="s">
        <v>1202</v>
      </c>
      <c r="C3239" s="2" t="s">
        <v>1455</v>
      </c>
      <c r="D3239" s="2" t="s">
        <v>3185</v>
      </c>
      <c r="E3239" s="2" t="s">
        <v>3186</v>
      </c>
      <c r="F3239" s="3">
        <v>46</v>
      </c>
      <c r="G3239" s="3">
        <v>55</v>
      </c>
      <c r="H3239" s="2" t="s">
        <v>3135</v>
      </c>
      <c r="I3239" s="2" t="s">
        <v>3149</v>
      </c>
      <c r="J3239" s="2" t="s">
        <v>3161</v>
      </c>
      <c r="K3239" s="2" t="s">
        <v>3162</v>
      </c>
      <c r="L3239" s="2">
        <v>2014</v>
      </c>
      <c r="M3239" s="2" t="s">
        <v>3041</v>
      </c>
      <c r="N3239" s="2" t="s">
        <v>3095</v>
      </c>
      <c r="O3239" s="19" t="str">
        <f t="shared" si="104"/>
        <v>200</v>
      </c>
      <c r="P3239">
        <f t="shared" si="103"/>
        <v>25.3</v>
      </c>
    </row>
    <row r="3240" spans="1:16" ht="14.5" customHeight="1" x14ac:dyDescent="0.35">
      <c r="A3240" s="2" t="s">
        <v>2031</v>
      </c>
      <c r="B3240" s="2" t="s">
        <v>2032</v>
      </c>
      <c r="C3240" s="2" t="s">
        <v>2033</v>
      </c>
      <c r="D3240" s="2" t="s">
        <v>3187</v>
      </c>
      <c r="E3240" s="2" t="s">
        <v>3188</v>
      </c>
      <c r="F3240" s="3">
        <v>425</v>
      </c>
      <c r="G3240" s="3">
        <v>16.5</v>
      </c>
      <c r="H3240" s="2" t="s">
        <v>3134</v>
      </c>
      <c r="I3240" s="2" t="s">
        <v>3148</v>
      </c>
      <c r="J3240" s="2" t="s">
        <v>3161</v>
      </c>
      <c r="K3240" s="2" t="s">
        <v>3162</v>
      </c>
      <c r="L3240" s="2">
        <v>2014</v>
      </c>
      <c r="M3240" s="2" t="s">
        <v>3044</v>
      </c>
      <c r="N3240" s="2" t="s">
        <v>3044</v>
      </c>
      <c r="O3240" s="19" t="str">
        <f t="shared" si="104"/>
        <v>200</v>
      </c>
      <c r="P3240">
        <f t="shared" si="103"/>
        <v>70.125</v>
      </c>
    </row>
    <row r="3241" spans="1:16" ht="14.5" customHeight="1" x14ac:dyDescent="0.35">
      <c r="A3241" s="2" t="s">
        <v>2031</v>
      </c>
      <c r="B3241" s="2" t="s">
        <v>2032</v>
      </c>
      <c r="C3241" s="2" t="s">
        <v>2033</v>
      </c>
      <c r="D3241" s="2" t="s">
        <v>3187</v>
      </c>
      <c r="E3241" s="2" t="s">
        <v>3188</v>
      </c>
      <c r="F3241" s="3">
        <v>425</v>
      </c>
      <c r="G3241" s="3">
        <v>38.5</v>
      </c>
      <c r="H3241" s="2" t="s">
        <v>3135</v>
      </c>
      <c r="I3241" s="2" t="s">
        <v>3149</v>
      </c>
      <c r="J3241" s="2" t="s">
        <v>3161</v>
      </c>
      <c r="K3241" s="2" t="s">
        <v>3162</v>
      </c>
      <c r="L3241" s="2">
        <v>2014</v>
      </c>
      <c r="M3241" s="2" t="s">
        <v>3044</v>
      </c>
      <c r="N3241" s="2" t="s">
        <v>3044</v>
      </c>
      <c r="O3241" s="19" t="str">
        <f t="shared" si="104"/>
        <v>200</v>
      </c>
      <c r="P3241">
        <f t="shared" si="103"/>
        <v>163.625</v>
      </c>
    </row>
    <row r="3242" spans="1:16" ht="14.5" customHeight="1" x14ac:dyDescent="0.35">
      <c r="A3242" s="2" t="s">
        <v>564</v>
      </c>
      <c r="B3242" s="2" t="s">
        <v>565</v>
      </c>
      <c r="C3242" s="2" t="s">
        <v>1456</v>
      </c>
      <c r="D3242" s="2" t="s">
        <v>3187</v>
      </c>
      <c r="E3242" s="2" t="s">
        <v>3188</v>
      </c>
      <c r="F3242" s="3">
        <v>478</v>
      </c>
      <c r="G3242" s="3">
        <v>100</v>
      </c>
      <c r="H3242" s="2" t="s">
        <v>3133</v>
      </c>
      <c r="I3242" s="2" t="s">
        <v>3147</v>
      </c>
      <c r="J3242" s="2" t="s">
        <v>3161</v>
      </c>
      <c r="K3242" s="2" t="s">
        <v>3162</v>
      </c>
      <c r="L3242" s="2">
        <v>2014</v>
      </c>
      <c r="M3242" s="2" t="s">
        <v>3059</v>
      </c>
      <c r="N3242" s="2" t="s">
        <v>3109</v>
      </c>
      <c r="O3242" s="19" t="str">
        <f t="shared" si="104"/>
        <v>400</v>
      </c>
      <c r="P3242">
        <f t="shared" si="103"/>
        <v>478</v>
      </c>
    </row>
    <row r="3243" spans="1:16" ht="14.5" customHeight="1" x14ac:dyDescent="0.35">
      <c r="A3243" s="2" t="s">
        <v>1846</v>
      </c>
      <c r="B3243" s="2" t="s">
        <v>580</v>
      </c>
      <c r="C3243" s="2" t="s">
        <v>1847</v>
      </c>
      <c r="D3243" s="2" t="s">
        <v>3187</v>
      </c>
      <c r="E3243" s="2" t="s">
        <v>3188</v>
      </c>
      <c r="F3243" s="3">
        <v>953</v>
      </c>
      <c r="G3243" s="3">
        <v>100</v>
      </c>
      <c r="H3243" s="2" t="s">
        <v>3133</v>
      </c>
      <c r="I3243" s="2" t="s">
        <v>3147</v>
      </c>
      <c r="J3243" s="2" t="s">
        <v>3161</v>
      </c>
      <c r="K3243" s="2" t="s">
        <v>3162</v>
      </c>
      <c r="L3243" s="2">
        <v>2014</v>
      </c>
      <c r="M3243" s="2" t="s">
        <v>3078</v>
      </c>
      <c r="N3243" s="2" t="s">
        <v>3126</v>
      </c>
      <c r="O3243" s="19" t="str">
        <f t="shared" si="104"/>
        <v>700</v>
      </c>
      <c r="P3243">
        <f t="shared" si="103"/>
        <v>953</v>
      </c>
    </row>
    <row r="3244" spans="1:16" ht="14.5" customHeight="1" x14ac:dyDescent="0.35">
      <c r="A3244" s="2" t="s">
        <v>576</v>
      </c>
      <c r="B3244" s="2" t="s">
        <v>577</v>
      </c>
      <c r="C3244" s="2" t="s">
        <v>1459</v>
      </c>
      <c r="D3244" s="2" t="s">
        <v>3187</v>
      </c>
      <c r="E3244" s="2" t="s">
        <v>3188</v>
      </c>
      <c r="F3244" s="3">
        <v>515</v>
      </c>
      <c r="G3244" s="3">
        <v>100</v>
      </c>
      <c r="H3244" s="2" t="s">
        <v>3133</v>
      </c>
      <c r="I3244" s="2" t="s">
        <v>3147</v>
      </c>
      <c r="J3244" s="2" t="s">
        <v>3161</v>
      </c>
      <c r="K3244" s="2" t="s">
        <v>3162</v>
      </c>
      <c r="L3244" s="2">
        <v>2014</v>
      </c>
      <c r="M3244" s="2" t="s">
        <v>3078</v>
      </c>
      <c r="N3244" s="2" t="s">
        <v>3126</v>
      </c>
      <c r="O3244" s="19" t="str">
        <f t="shared" si="104"/>
        <v>700</v>
      </c>
      <c r="P3244">
        <f t="shared" si="103"/>
        <v>515</v>
      </c>
    </row>
    <row r="3245" spans="1:16" ht="14.5" customHeight="1" x14ac:dyDescent="0.35">
      <c r="A3245" s="2" t="s">
        <v>567</v>
      </c>
      <c r="B3245" s="2" t="s">
        <v>568</v>
      </c>
      <c r="C3245" s="2" t="s">
        <v>1460</v>
      </c>
      <c r="D3245" s="2" t="s">
        <v>3187</v>
      </c>
      <c r="E3245" s="2" t="s">
        <v>3188</v>
      </c>
      <c r="F3245" s="3">
        <v>29475</v>
      </c>
      <c r="G3245" s="3">
        <v>100</v>
      </c>
      <c r="H3245" s="2" t="s">
        <v>3141</v>
      </c>
      <c r="I3245" s="2" t="s">
        <v>3155</v>
      </c>
      <c r="J3245" s="2" t="s">
        <v>3161</v>
      </c>
      <c r="K3245" s="2" t="s">
        <v>3162</v>
      </c>
      <c r="L3245" s="2">
        <v>2014</v>
      </c>
      <c r="M3245" s="2" t="s">
        <v>3078</v>
      </c>
      <c r="N3245" s="2" t="s">
        <v>3126</v>
      </c>
      <c r="O3245" s="19" t="str">
        <f t="shared" si="104"/>
        <v>700</v>
      </c>
      <c r="P3245">
        <f t="shared" si="103"/>
        <v>29475</v>
      </c>
    </row>
    <row r="3246" spans="1:16" ht="14.5" customHeight="1" x14ac:dyDescent="0.35">
      <c r="A3246" s="2" t="s">
        <v>570</v>
      </c>
      <c r="B3246" s="2" t="s">
        <v>571</v>
      </c>
      <c r="C3246" s="2" t="s">
        <v>1461</v>
      </c>
      <c r="D3246" s="2" t="s">
        <v>3187</v>
      </c>
      <c r="E3246" s="2" t="s">
        <v>3188</v>
      </c>
      <c r="F3246" s="3">
        <v>262</v>
      </c>
      <c r="G3246" s="3">
        <v>100</v>
      </c>
      <c r="H3246" s="2" t="s">
        <v>3133</v>
      </c>
      <c r="I3246" s="2" t="s">
        <v>3147</v>
      </c>
      <c r="J3246" s="2" t="s">
        <v>3161</v>
      </c>
      <c r="K3246" s="2" t="s">
        <v>3162</v>
      </c>
      <c r="L3246" s="2">
        <v>2014</v>
      </c>
      <c r="M3246" s="2" t="s">
        <v>3078</v>
      </c>
      <c r="N3246" s="2" t="s">
        <v>3126</v>
      </c>
      <c r="O3246" s="19" t="str">
        <f t="shared" si="104"/>
        <v>700</v>
      </c>
      <c r="P3246">
        <f t="shared" si="103"/>
        <v>262</v>
      </c>
    </row>
    <row r="3247" spans="1:16" ht="14.5" customHeight="1" x14ac:dyDescent="0.35">
      <c r="A3247" s="2" t="s">
        <v>588</v>
      </c>
      <c r="B3247" s="2" t="s">
        <v>589</v>
      </c>
      <c r="C3247" s="2" t="s">
        <v>1462</v>
      </c>
      <c r="D3247" s="2" t="s">
        <v>3187</v>
      </c>
      <c r="E3247" s="2" t="s">
        <v>3188</v>
      </c>
      <c r="F3247" s="3">
        <v>39187</v>
      </c>
      <c r="G3247" s="3">
        <v>55</v>
      </c>
      <c r="H3247" s="2" t="s">
        <v>3133</v>
      </c>
      <c r="I3247" s="2" t="s">
        <v>3147</v>
      </c>
      <c r="J3247" s="2" t="s">
        <v>3161</v>
      </c>
      <c r="K3247" s="2" t="s">
        <v>3162</v>
      </c>
      <c r="L3247" s="2">
        <v>2014</v>
      </c>
      <c r="M3247" s="2" t="s">
        <v>3045</v>
      </c>
      <c r="N3247" s="2" t="s">
        <v>3098</v>
      </c>
      <c r="O3247" s="19" t="str">
        <f t="shared" si="104"/>
        <v>200</v>
      </c>
      <c r="P3247">
        <f t="shared" si="103"/>
        <v>21552.85</v>
      </c>
    </row>
    <row r="3248" spans="1:16" ht="14.5" customHeight="1" x14ac:dyDescent="0.35">
      <c r="A3248" s="2" t="s">
        <v>561</v>
      </c>
      <c r="B3248" s="2" t="s">
        <v>562</v>
      </c>
      <c r="C3248" s="2" t="s">
        <v>1463</v>
      </c>
      <c r="D3248" s="2" t="s">
        <v>3187</v>
      </c>
      <c r="E3248" s="2" t="s">
        <v>3188</v>
      </c>
      <c r="F3248" s="3">
        <v>3670</v>
      </c>
      <c r="G3248" s="3">
        <v>100</v>
      </c>
      <c r="H3248" s="2" t="s">
        <v>3141</v>
      </c>
      <c r="I3248" s="2" t="s">
        <v>3155</v>
      </c>
      <c r="J3248" s="2" t="s">
        <v>3161</v>
      </c>
      <c r="K3248" s="2" t="s">
        <v>3162</v>
      </c>
      <c r="L3248" s="2">
        <v>2014</v>
      </c>
      <c r="M3248" s="2" t="s">
        <v>3066</v>
      </c>
      <c r="N3248" s="2" t="s">
        <v>3116</v>
      </c>
      <c r="O3248" s="19" t="str">
        <f t="shared" si="104"/>
        <v>500</v>
      </c>
      <c r="P3248">
        <f t="shared" si="103"/>
        <v>3670</v>
      </c>
    </row>
    <row r="3249" spans="1:16" ht="14.5" customHeight="1" x14ac:dyDescent="0.35">
      <c r="A3249" s="2" t="s">
        <v>591</v>
      </c>
      <c r="B3249" s="2" t="s">
        <v>592</v>
      </c>
      <c r="C3249" s="2" t="s">
        <v>1464</v>
      </c>
      <c r="D3249" s="2" t="s">
        <v>3187</v>
      </c>
      <c r="E3249" s="2" t="s">
        <v>3188</v>
      </c>
      <c r="F3249" s="3">
        <v>1341</v>
      </c>
      <c r="G3249" s="3">
        <v>16.5</v>
      </c>
      <c r="H3249" s="2" t="s">
        <v>3134</v>
      </c>
      <c r="I3249" s="2" t="s">
        <v>3148</v>
      </c>
      <c r="J3249" s="2" t="s">
        <v>3161</v>
      </c>
      <c r="K3249" s="2" t="s">
        <v>3162</v>
      </c>
      <c r="L3249" s="2">
        <v>2014</v>
      </c>
      <c r="M3249" s="2" t="s">
        <v>3044</v>
      </c>
      <c r="N3249" s="2" t="s">
        <v>3044</v>
      </c>
      <c r="O3249" s="19" t="str">
        <f t="shared" si="104"/>
        <v>200</v>
      </c>
      <c r="P3249">
        <f t="shared" si="103"/>
        <v>221.26499999999999</v>
      </c>
    </row>
    <row r="3250" spans="1:16" ht="14.5" customHeight="1" x14ac:dyDescent="0.35">
      <c r="A3250" s="2" t="s">
        <v>591</v>
      </c>
      <c r="B3250" s="2" t="s">
        <v>592</v>
      </c>
      <c r="C3250" s="2" t="s">
        <v>1464</v>
      </c>
      <c r="D3250" s="2" t="s">
        <v>3187</v>
      </c>
      <c r="E3250" s="2" t="s">
        <v>3188</v>
      </c>
      <c r="F3250" s="3">
        <v>1341</v>
      </c>
      <c r="G3250" s="3">
        <v>38.5</v>
      </c>
      <c r="H3250" s="2" t="s">
        <v>3135</v>
      </c>
      <c r="I3250" s="2" t="s">
        <v>3149</v>
      </c>
      <c r="J3250" s="2" t="s">
        <v>3161</v>
      </c>
      <c r="K3250" s="2" t="s">
        <v>3162</v>
      </c>
      <c r="L3250" s="2">
        <v>2014</v>
      </c>
      <c r="M3250" s="2" t="s">
        <v>3044</v>
      </c>
      <c r="N3250" s="2" t="s">
        <v>3044</v>
      </c>
      <c r="O3250" s="19" t="str">
        <f t="shared" si="104"/>
        <v>200</v>
      </c>
      <c r="P3250">
        <f t="shared" si="103"/>
        <v>516.28499999999997</v>
      </c>
    </row>
    <row r="3251" spans="1:16" ht="14.5" customHeight="1" x14ac:dyDescent="0.35">
      <c r="A3251" s="2" t="s">
        <v>594</v>
      </c>
      <c r="B3251" s="2" t="s">
        <v>595</v>
      </c>
      <c r="C3251" s="2" t="s">
        <v>1465</v>
      </c>
      <c r="D3251" s="2" t="s">
        <v>3187</v>
      </c>
      <c r="E3251" s="2" t="s">
        <v>3188</v>
      </c>
      <c r="F3251" s="3">
        <v>3936</v>
      </c>
      <c r="G3251" s="3">
        <v>55</v>
      </c>
      <c r="H3251" s="2" t="s">
        <v>3133</v>
      </c>
      <c r="I3251" s="2" t="s">
        <v>3147</v>
      </c>
      <c r="J3251" s="2" t="s">
        <v>3161</v>
      </c>
      <c r="K3251" s="2" t="s">
        <v>3162</v>
      </c>
      <c r="L3251" s="2">
        <v>2014</v>
      </c>
      <c r="M3251" s="2" t="s">
        <v>3045</v>
      </c>
      <c r="N3251" s="2" t="s">
        <v>3098</v>
      </c>
      <c r="O3251" s="19" t="str">
        <f t="shared" si="104"/>
        <v>200</v>
      </c>
      <c r="P3251">
        <f t="shared" si="103"/>
        <v>2164.8000000000002</v>
      </c>
    </row>
    <row r="3252" spans="1:16" ht="14.5" customHeight="1" x14ac:dyDescent="0.35">
      <c r="A3252" s="2" t="s">
        <v>582</v>
      </c>
      <c r="B3252" s="2" t="s">
        <v>583</v>
      </c>
      <c r="C3252" s="2" t="s">
        <v>1466</v>
      </c>
      <c r="D3252" s="2" t="s">
        <v>3187</v>
      </c>
      <c r="E3252" s="2" t="s">
        <v>3188</v>
      </c>
      <c r="F3252" s="3">
        <v>10293</v>
      </c>
      <c r="G3252" s="3">
        <v>100</v>
      </c>
      <c r="H3252" s="2" t="s">
        <v>3134</v>
      </c>
      <c r="I3252" s="2" t="s">
        <v>3148</v>
      </c>
      <c r="J3252" s="2" t="s">
        <v>3161</v>
      </c>
      <c r="K3252" s="2" t="s">
        <v>3162</v>
      </c>
      <c r="L3252" s="2">
        <v>2014</v>
      </c>
      <c r="M3252" s="2" t="s">
        <v>3074</v>
      </c>
      <c r="N3252" s="2" t="s">
        <v>3123</v>
      </c>
      <c r="O3252" s="19" t="str">
        <f t="shared" si="104"/>
        <v>600</v>
      </c>
      <c r="P3252">
        <f t="shared" si="103"/>
        <v>10293</v>
      </c>
    </row>
    <row r="3253" spans="1:16" ht="14.5" customHeight="1" x14ac:dyDescent="0.35">
      <c r="A3253" s="2" t="s">
        <v>597</v>
      </c>
      <c r="B3253" s="2" t="s">
        <v>598</v>
      </c>
      <c r="C3253" s="2" t="s">
        <v>2317</v>
      </c>
      <c r="D3253" s="2" t="s">
        <v>3187</v>
      </c>
      <c r="E3253" s="2" t="s">
        <v>3188</v>
      </c>
      <c r="F3253" s="3">
        <v>455</v>
      </c>
      <c r="G3253" s="3">
        <v>55</v>
      </c>
      <c r="H3253" s="2" t="s">
        <v>3134</v>
      </c>
      <c r="I3253" s="2" t="s">
        <v>3148</v>
      </c>
      <c r="J3253" s="2" t="s">
        <v>3161</v>
      </c>
      <c r="K3253" s="2" t="s">
        <v>3162</v>
      </c>
      <c r="L3253" s="2">
        <v>2014</v>
      </c>
      <c r="M3253" s="2" t="s">
        <v>3041</v>
      </c>
      <c r="N3253" s="2" t="s">
        <v>3095</v>
      </c>
      <c r="O3253" s="19" t="str">
        <f t="shared" si="104"/>
        <v>200</v>
      </c>
      <c r="P3253">
        <f t="shared" si="103"/>
        <v>250.25</v>
      </c>
    </row>
    <row r="3254" spans="1:16" ht="14.5" customHeight="1" x14ac:dyDescent="0.35">
      <c r="A3254" s="2" t="s">
        <v>573</v>
      </c>
      <c r="B3254" s="2" t="s">
        <v>574</v>
      </c>
      <c r="C3254" s="2" t="s">
        <v>1469</v>
      </c>
      <c r="D3254" s="2" t="s">
        <v>3187</v>
      </c>
      <c r="E3254" s="2" t="s">
        <v>3188</v>
      </c>
      <c r="F3254" s="3">
        <v>29</v>
      </c>
      <c r="G3254" s="3">
        <v>100</v>
      </c>
      <c r="H3254" s="2" t="s">
        <v>3134</v>
      </c>
      <c r="I3254" s="2" t="s">
        <v>3148</v>
      </c>
      <c r="J3254" s="2" t="s">
        <v>3161</v>
      </c>
      <c r="K3254" s="2" t="s">
        <v>3162</v>
      </c>
      <c r="L3254" s="2">
        <v>2014</v>
      </c>
      <c r="M3254" s="2" t="s">
        <v>3077</v>
      </c>
      <c r="N3254" s="2" t="s">
        <v>3125</v>
      </c>
      <c r="O3254" s="19" t="str">
        <f t="shared" si="104"/>
        <v>700</v>
      </c>
      <c r="P3254">
        <f t="shared" si="103"/>
        <v>29</v>
      </c>
    </row>
    <row r="3255" spans="1:16" ht="14.5" customHeight="1" x14ac:dyDescent="0.35">
      <c r="A3255" s="2" t="s">
        <v>555</v>
      </c>
      <c r="B3255" s="2" t="s">
        <v>556</v>
      </c>
      <c r="C3255" s="2" t="s">
        <v>1470</v>
      </c>
      <c r="D3255" s="2" t="s">
        <v>3187</v>
      </c>
      <c r="E3255" s="2" t="s">
        <v>3188</v>
      </c>
      <c r="F3255" s="3">
        <v>4352</v>
      </c>
      <c r="G3255" s="3">
        <v>55</v>
      </c>
      <c r="H3255" s="2" t="s">
        <v>3134</v>
      </c>
      <c r="I3255" s="2" t="s">
        <v>3148</v>
      </c>
      <c r="J3255" s="2" t="s">
        <v>3161</v>
      </c>
      <c r="K3255" s="2" t="s">
        <v>3162</v>
      </c>
      <c r="L3255" s="2">
        <v>2014</v>
      </c>
      <c r="M3255" s="2" t="s">
        <v>3046</v>
      </c>
      <c r="N3255" s="2" t="s">
        <v>3099</v>
      </c>
      <c r="O3255" s="19" t="str">
        <f t="shared" si="104"/>
        <v>200</v>
      </c>
      <c r="P3255">
        <f t="shared" si="103"/>
        <v>2393.6</v>
      </c>
    </row>
    <row r="3256" spans="1:16" ht="14.5" customHeight="1" x14ac:dyDescent="0.35">
      <c r="A3256" s="2" t="s">
        <v>558</v>
      </c>
      <c r="B3256" s="2" t="s">
        <v>559</v>
      </c>
      <c r="C3256" s="2" t="s">
        <v>1471</v>
      </c>
      <c r="D3256" s="2" t="s">
        <v>3187</v>
      </c>
      <c r="E3256" s="2" t="s">
        <v>3188</v>
      </c>
      <c r="F3256" s="3">
        <v>2772</v>
      </c>
      <c r="G3256" s="3">
        <v>55</v>
      </c>
      <c r="H3256" s="2" t="s">
        <v>3134</v>
      </c>
      <c r="I3256" s="2" t="s">
        <v>3148</v>
      </c>
      <c r="J3256" s="2" t="s">
        <v>3161</v>
      </c>
      <c r="K3256" s="2" t="s">
        <v>3162</v>
      </c>
      <c r="L3256" s="2">
        <v>2014</v>
      </c>
      <c r="M3256" s="2" t="s">
        <v>3046</v>
      </c>
      <c r="N3256" s="2" t="s">
        <v>3099</v>
      </c>
      <c r="O3256" s="19" t="str">
        <f t="shared" si="104"/>
        <v>200</v>
      </c>
      <c r="P3256">
        <f t="shared" si="103"/>
        <v>1524.6</v>
      </c>
    </row>
    <row r="3257" spans="1:16" ht="14.5" customHeight="1" x14ac:dyDescent="0.35">
      <c r="A3257" s="2" t="s">
        <v>195</v>
      </c>
      <c r="B3257" s="2" t="s">
        <v>196</v>
      </c>
      <c r="C3257" s="2" t="s">
        <v>1228</v>
      </c>
      <c r="D3257" s="2" t="s">
        <v>3169</v>
      </c>
      <c r="E3257" s="2" t="s">
        <v>3170</v>
      </c>
      <c r="F3257" s="3">
        <v>6359</v>
      </c>
      <c r="G3257" s="3">
        <v>55</v>
      </c>
      <c r="H3257" s="2" t="s">
        <v>3139</v>
      </c>
      <c r="I3257" s="2" t="s">
        <v>3153</v>
      </c>
      <c r="J3257" s="2" t="s">
        <v>3161</v>
      </c>
      <c r="K3257" s="2" t="s">
        <v>3162</v>
      </c>
      <c r="L3257" s="2">
        <v>2014</v>
      </c>
      <c r="M3257" s="2" t="s">
        <v>3052</v>
      </c>
      <c r="N3257" s="2" t="s">
        <v>3102</v>
      </c>
      <c r="O3257" s="19" t="str">
        <f t="shared" si="104"/>
        <v>300</v>
      </c>
      <c r="P3257">
        <f t="shared" si="103"/>
        <v>3497.45</v>
      </c>
    </row>
    <row r="3258" spans="1:16" ht="14.5" customHeight="1" x14ac:dyDescent="0.35">
      <c r="A3258" s="2" t="s">
        <v>198</v>
      </c>
      <c r="B3258" s="2" t="s">
        <v>199</v>
      </c>
      <c r="C3258" s="2" t="s">
        <v>1229</v>
      </c>
      <c r="D3258" s="2" t="s">
        <v>3169</v>
      </c>
      <c r="E3258" s="2" t="s">
        <v>3170</v>
      </c>
      <c r="F3258" s="3">
        <v>1728</v>
      </c>
      <c r="G3258" s="3">
        <v>55</v>
      </c>
      <c r="H3258" s="2" t="s">
        <v>3139</v>
      </c>
      <c r="I3258" s="2" t="s">
        <v>3153</v>
      </c>
      <c r="J3258" s="2" t="s">
        <v>3161</v>
      </c>
      <c r="K3258" s="2" t="s">
        <v>3162</v>
      </c>
      <c r="L3258" s="2">
        <v>2014</v>
      </c>
      <c r="M3258" s="2" t="s">
        <v>3052</v>
      </c>
      <c r="N3258" s="2" t="s">
        <v>3102</v>
      </c>
      <c r="O3258" s="19" t="str">
        <f t="shared" si="104"/>
        <v>300</v>
      </c>
      <c r="P3258">
        <f t="shared" si="103"/>
        <v>950.4</v>
      </c>
    </row>
    <row r="3259" spans="1:16" ht="14.5" customHeight="1" x14ac:dyDescent="0.35">
      <c r="A3259" s="2" t="s">
        <v>219</v>
      </c>
      <c r="B3259" s="2" t="s">
        <v>220</v>
      </c>
      <c r="C3259" s="2" t="s">
        <v>1231</v>
      </c>
      <c r="D3259" s="2" t="s">
        <v>3169</v>
      </c>
      <c r="E3259" s="2" t="s">
        <v>3170</v>
      </c>
      <c r="F3259" s="3">
        <v>26</v>
      </c>
      <c r="G3259" s="3">
        <v>55</v>
      </c>
      <c r="H3259" s="2" t="s">
        <v>3139</v>
      </c>
      <c r="I3259" s="2" t="s">
        <v>3153</v>
      </c>
      <c r="J3259" s="2" t="s">
        <v>3161</v>
      </c>
      <c r="K3259" s="2" t="s">
        <v>3162</v>
      </c>
      <c r="L3259" s="2">
        <v>2014</v>
      </c>
      <c r="M3259" s="2" t="s">
        <v>3052</v>
      </c>
      <c r="N3259" s="2" t="s">
        <v>3102</v>
      </c>
      <c r="O3259" s="19" t="str">
        <f t="shared" si="104"/>
        <v>300</v>
      </c>
      <c r="P3259">
        <f t="shared" ref="P3259:P3322" si="105">F3259*G3259/100</f>
        <v>14.3</v>
      </c>
    </row>
    <row r="3260" spans="1:16" ht="14.5" customHeight="1" x14ac:dyDescent="0.35">
      <c r="A3260" s="2" t="s">
        <v>2568</v>
      </c>
      <c r="B3260" s="2" t="s">
        <v>202</v>
      </c>
      <c r="C3260" s="2" t="s">
        <v>1849</v>
      </c>
      <c r="D3260" s="2" t="s">
        <v>3169</v>
      </c>
      <c r="E3260" s="2" t="s">
        <v>3170</v>
      </c>
      <c r="F3260" s="3">
        <v>230</v>
      </c>
      <c r="G3260" s="3">
        <v>55</v>
      </c>
      <c r="H3260" s="2" t="s">
        <v>3139</v>
      </c>
      <c r="I3260" s="2" t="s">
        <v>3153</v>
      </c>
      <c r="J3260" s="2" t="s">
        <v>3161</v>
      </c>
      <c r="K3260" s="2" t="s">
        <v>3162</v>
      </c>
      <c r="L3260" s="2">
        <v>2014</v>
      </c>
      <c r="M3260" s="2" t="s">
        <v>3052</v>
      </c>
      <c r="N3260" s="2" t="s">
        <v>3102</v>
      </c>
      <c r="O3260" s="19" t="str">
        <f t="shared" si="104"/>
        <v>300</v>
      </c>
      <c r="P3260">
        <f t="shared" si="105"/>
        <v>126.5</v>
      </c>
    </row>
    <row r="3261" spans="1:16" ht="14.5" customHeight="1" x14ac:dyDescent="0.35">
      <c r="A3261" s="2" t="s">
        <v>204</v>
      </c>
      <c r="B3261" s="2" t="s">
        <v>205</v>
      </c>
      <c r="C3261" s="2" t="s">
        <v>1850</v>
      </c>
      <c r="D3261" s="2" t="s">
        <v>3169</v>
      </c>
      <c r="E3261" s="2" t="s">
        <v>3170</v>
      </c>
      <c r="F3261" s="3">
        <v>1148</v>
      </c>
      <c r="G3261" s="3">
        <v>55</v>
      </c>
      <c r="H3261" s="2" t="s">
        <v>3139</v>
      </c>
      <c r="I3261" s="2" t="s">
        <v>3153</v>
      </c>
      <c r="J3261" s="2" t="s">
        <v>3161</v>
      </c>
      <c r="K3261" s="2" t="s">
        <v>3162</v>
      </c>
      <c r="L3261" s="2">
        <v>2014</v>
      </c>
      <c r="M3261" s="2" t="s">
        <v>3052</v>
      </c>
      <c r="N3261" s="2" t="s">
        <v>3102</v>
      </c>
      <c r="O3261" s="19" t="str">
        <f t="shared" si="104"/>
        <v>300</v>
      </c>
      <c r="P3261">
        <f t="shared" si="105"/>
        <v>631.4</v>
      </c>
    </row>
    <row r="3262" spans="1:16" ht="14.5" customHeight="1" x14ac:dyDescent="0.35">
      <c r="A3262" s="2" t="s">
        <v>2318</v>
      </c>
      <c r="B3262" s="2" t="s">
        <v>2319</v>
      </c>
      <c r="C3262" s="2" t="s">
        <v>1851</v>
      </c>
      <c r="D3262" s="2" t="s">
        <v>3169</v>
      </c>
      <c r="E3262" s="2" t="s">
        <v>3170</v>
      </c>
      <c r="F3262" s="3">
        <v>82</v>
      </c>
      <c r="G3262" s="3">
        <v>55</v>
      </c>
      <c r="H3262" s="2" t="s">
        <v>3134</v>
      </c>
      <c r="I3262" s="2" t="s">
        <v>3148</v>
      </c>
      <c r="J3262" s="2" t="s">
        <v>3161</v>
      </c>
      <c r="K3262" s="2" t="s">
        <v>3162</v>
      </c>
      <c r="L3262" s="2">
        <v>2014</v>
      </c>
      <c r="M3262" s="2" t="s">
        <v>3059</v>
      </c>
      <c r="N3262" s="2" t="s">
        <v>3109</v>
      </c>
      <c r="O3262" s="19" t="str">
        <f t="shared" si="104"/>
        <v>400</v>
      </c>
      <c r="P3262">
        <f t="shared" si="105"/>
        <v>45.1</v>
      </c>
    </row>
    <row r="3263" spans="1:16" ht="14.5" customHeight="1" x14ac:dyDescent="0.35">
      <c r="A3263" s="2" t="s">
        <v>222</v>
      </c>
      <c r="B3263" s="2" t="s">
        <v>223</v>
      </c>
      <c r="C3263" s="2" t="s">
        <v>1852</v>
      </c>
      <c r="D3263" s="2" t="s">
        <v>3169</v>
      </c>
      <c r="E3263" s="2" t="s">
        <v>3170</v>
      </c>
      <c r="F3263" s="3">
        <v>10</v>
      </c>
      <c r="G3263" s="3">
        <v>55</v>
      </c>
      <c r="H3263" s="2" t="s">
        <v>3139</v>
      </c>
      <c r="I3263" s="2" t="s">
        <v>3153</v>
      </c>
      <c r="J3263" s="2" t="s">
        <v>3161</v>
      </c>
      <c r="K3263" s="2" t="s">
        <v>3162</v>
      </c>
      <c r="L3263" s="2">
        <v>2014</v>
      </c>
      <c r="M3263" s="2" t="s">
        <v>3052</v>
      </c>
      <c r="N3263" s="2" t="s">
        <v>3102</v>
      </c>
      <c r="O3263" s="19" t="str">
        <f t="shared" si="104"/>
        <v>300</v>
      </c>
      <c r="P3263">
        <f t="shared" si="105"/>
        <v>5.5</v>
      </c>
    </row>
    <row r="3264" spans="1:16" ht="14.5" customHeight="1" x14ac:dyDescent="0.35">
      <c r="A3264" s="2" t="s">
        <v>225</v>
      </c>
      <c r="B3264" s="2" t="s">
        <v>226</v>
      </c>
      <c r="C3264" s="2" t="s">
        <v>1853</v>
      </c>
      <c r="D3264" s="2" t="s">
        <v>3169</v>
      </c>
      <c r="E3264" s="2" t="s">
        <v>3170</v>
      </c>
      <c r="F3264" s="3">
        <v>269</v>
      </c>
      <c r="G3264" s="3">
        <v>55</v>
      </c>
      <c r="H3264" s="2" t="s">
        <v>3139</v>
      </c>
      <c r="I3264" s="2" t="s">
        <v>3153</v>
      </c>
      <c r="J3264" s="2" t="s">
        <v>3161</v>
      </c>
      <c r="K3264" s="2" t="s">
        <v>3162</v>
      </c>
      <c r="L3264" s="2">
        <v>2014</v>
      </c>
      <c r="M3264" s="2" t="s">
        <v>3052</v>
      </c>
      <c r="N3264" s="2" t="s">
        <v>3102</v>
      </c>
      <c r="O3264" s="19" t="str">
        <f t="shared" si="104"/>
        <v>300</v>
      </c>
      <c r="P3264">
        <f t="shared" si="105"/>
        <v>147.94999999999999</v>
      </c>
    </row>
    <row r="3265" spans="1:16" ht="14.5" customHeight="1" x14ac:dyDescent="0.35">
      <c r="A3265" s="2" t="s">
        <v>213</v>
      </c>
      <c r="B3265" s="2" t="s">
        <v>214</v>
      </c>
      <c r="C3265" s="2" t="s">
        <v>1854</v>
      </c>
      <c r="D3265" s="2" t="s">
        <v>3169</v>
      </c>
      <c r="E3265" s="2" t="s">
        <v>3170</v>
      </c>
      <c r="F3265" s="3">
        <v>66</v>
      </c>
      <c r="G3265" s="3">
        <v>55</v>
      </c>
      <c r="H3265" s="2" t="s">
        <v>3139</v>
      </c>
      <c r="I3265" s="2" t="s">
        <v>3153</v>
      </c>
      <c r="J3265" s="2" t="s">
        <v>3161</v>
      </c>
      <c r="K3265" s="2" t="s">
        <v>3162</v>
      </c>
      <c r="L3265" s="2">
        <v>2014</v>
      </c>
      <c r="M3265" s="2" t="s">
        <v>3052</v>
      </c>
      <c r="N3265" s="2" t="s">
        <v>3102</v>
      </c>
      <c r="O3265" s="19" t="str">
        <f t="shared" si="104"/>
        <v>300</v>
      </c>
      <c r="P3265">
        <f t="shared" si="105"/>
        <v>36.299999999999997</v>
      </c>
    </row>
    <row r="3266" spans="1:16" ht="14.5" customHeight="1" x14ac:dyDescent="0.35">
      <c r="A3266" s="2" t="s">
        <v>216</v>
      </c>
      <c r="B3266" s="2" t="s">
        <v>217</v>
      </c>
      <c r="C3266" s="2" t="s">
        <v>1855</v>
      </c>
      <c r="D3266" s="2" t="s">
        <v>3169</v>
      </c>
      <c r="E3266" s="2" t="s">
        <v>3170</v>
      </c>
      <c r="F3266" s="3">
        <v>111</v>
      </c>
      <c r="G3266" s="3">
        <v>55</v>
      </c>
      <c r="H3266" s="2" t="s">
        <v>3134</v>
      </c>
      <c r="I3266" s="2" t="s">
        <v>3148</v>
      </c>
      <c r="J3266" s="2" t="s">
        <v>3161</v>
      </c>
      <c r="K3266" s="2" t="s">
        <v>3162</v>
      </c>
      <c r="L3266" s="2">
        <v>2014</v>
      </c>
      <c r="M3266" s="2" t="s">
        <v>3052</v>
      </c>
      <c r="N3266" s="2" t="s">
        <v>3102</v>
      </c>
      <c r="O3266" s="19" t="str">
        <f t="shared" si="104"/>
        <v>300</v>
      </c>
      <c r="P3266">
        <f t="shared" si="105"/>
        <v>61.05</v>
      </c>
    </row>
    <row r="3267" spans="1:16" ht="14.5" customHeight="1" x14ac:dyDescent="0.35">
      <c r="A3267" s="2" t="s">
        <v>1478</v>
      </c>
      <c r="B3267" s="2" t="s">
        <v>1479</v>
      </c>
      <c r="C3267" s="2" t="s">
        <v>2320</v>
      </c>
      <c r="D3267" s="2" t="s">
        <v>3169</v>
      </c>
      <c r="E3267" s="2" t="s">
        <v>3170</v>
      </c>
      <c r="F3267" s="3">
        <v>89</v>
      </c>
      <c r="G3267" s="3">
        <v>55</v>
      </c>
      <c r="H3267" s="2" t="s">
        <v>3133</v>
      </c>
      <c r="I3267" s="2" t="s">
        <v>3147</v>
      </c>
      <c r="J3267" s="2" t="s">
        <v>3161</v>
      </c>
      <c r="K3267" s="2" t="s">
        <v>3162</v>
      </c>
      <c r="L3267" s="2">
        <v>2014</v>
      </c>
      <c r="M3267" s="2" t="s">
        <v>3052</v>
      </c>
      <c r="N3267" s="2" t="s">
        <v>3102</v>
      </c>
      <c r="O3267" s="19" t="str">
        <f t="shared" ref="O3267:O3330" si="106">LEFT(N3267,1) &amp; "00"</f>
        <v>300</v>
      </c>
      <c r="P3267">
        <f t="shared" si="105"/>
        <v>48.95</v>
      </c>
    </row>
    <row r="3268" spans="1:16" ht="14.5" customHeight="1" x14ac:dyDescent="0.35">
      <c r="A3268" s="2" t="s">
        <v>195</v>
      </c>
      <c r="B3268" s="2" t="s">
        <v>196</v>
      </c>
      <c r="C3268" s="2" t="s">
        <v>1238</v>
      </c>
      <c r="D3268" s="2" t="s">
        <v>3169</v>
      </c>
      <c r="E3268" s="2" t="s">
        <v>3170</v>
      </c>
      <c r="F3268" s="3">
        <v>4326</v>
      </c>
      <c r="G3268" s="3">
        <v>55</v>
      </c>
      <c r="H3268" s="2" t="s">
        <v>3139</v>
      </c>
      <c r="I3268" s="2" t="s">
        <v>3153</v>
      </c>
      <c r="J3268" s="2" t="s">
        <v>3161</v>
      </c>
      <c r="K3268" s="2" t="s">
        <v>3162</v>
      </c>
      <c r="L3268" s="2">
        <v>2014</v>
      </c>
      <c r="M3268" s="2" t="s">
        <v>3052</v>
      </c>
      <c r="N3268" s="2" t="s">
        <v>3102</v>
      </c>
      <c r="O3268" s="19" t="str">
        <f t="shared" si="106"/>
        <v>300</v>
      </c>
      <c r="P3268">
        <f t="shared" si="105"/>
        <v>2379.3000000000002</v>
      </c>
    </row>
    <row r="3269" spans="1:16" ht="14.5" customHeight="1" x14ac:dyDescent="0.35">
      <c r="A3269" s="2" t="s">
        <v>198</v>
      </c>
      <c r="B3269" s="2" t="s">
        <v>199</v>
      </c>
      <c r="C3269" s="2" t="s">
        <v>1239</v>
      </c>
      <c r="D3269" s="2" t="s">
        <v>3169</v>
      </c>
      <c r="E3269" s="2" t="s">
        <v>3170</v>
      </c>
      <c r="F3269" s="3">
        <v>1616</v>
      </c>
      <c r="G3269" s="3">
        <v>55</v>
      </c>
      <c r="H3269" s="2" t="s">
        <v>3139</v>
      </c>
      <c r="I3269" s="2" t="s">
        <v>3153</v>
      </c>
      <c r="J3269" s="2" t="s">
        <v>3161</v>
      </c>
      <c r="K3269" s="2" t="s">
        <v>3162</v>
      </c>
      <c r="L3269" s="2">
        <v>2014</v>
      </c>
      <c r="M3269" s="2" t="s">
        <v>3052</v>
      </c>
      <c r="N3269" s="2" t="s">
        <v>3102</v>
      </c>
      <c r="O3269" s="19" t="str">
        <f t="shared" si="106"/>
        <v>300</v>
      </c>
      <c r="P3269">
        <f t="shared" si="105"/>
        <v>888.8</v>
      </c>
    </row>
    <row r="3270" spans="1:16" ht="14.5" customHeight="1" x14ac:dyDescent="0.35">
      <c r="A3270" s="2" t="s">
        <v>228</v>
      </c>
      <c r="B3270" s="2" t="s">
        <v>229</v>
      </c>
      <c r="C3270" s="2" t="s">
        <v>1240</v>
      </c>
      <c r="D3270" s="2" t="s">
        <v>3169</v>
      </c>
      <c r="E3270" s="2" t="s">
        <v>3170</v>
      </c>
      <c r="F3270" s="3">
        <v>3137</v>
      </c>
      <c r="G3270" s="3">
        <v>100</v>
      </c>
      <c r="H3270" s="2" t="s">
        <v>3141</v>
      </c>
      <c r="I3270" s="2" t="s">
        <v>3155</v>
      </c>
      <c r="J3270" s="2" t="s">
        <v>3161</v>
      </c>
      <c r="K3270" s="2" t="s">
        <v>3162</v>
      </c>
      <c r="L3270" s="2">
        <v>2014</v>
      </c>
      <c r="M3270" s="2" t="s">
        <v>3061</v>
      </c>
      <c r="N3270" s="2" t="s">
        <v>3111</v>
      </c>
      <c r="O3270" s="19" t="str">
        <f t="shared" si="106"/>
        <v>400</v>
      </c>
      <c r="P3270">
        <f t="shared" si="105"/>
        <v>3137</v>
      </c>
    </row>
    <row r="3271" spans="1:16" ht="14.5" customHeight="1" x14ac:dyDescent="0.35">
      <c r="A3271" s="2" t="s">
        <v>235</v>
      </c>
      <c r="B3271" s="2" t="s">
        <v>236</v>
      </c>
      <c r="C3271" s="2" t="s">
        <v>1856</v>
      </c>
      <c r="D3271" s="2" t="s">
        <v>3169</v>
      </c>
      <c r="E3271" s="2" t="s">
        <v>3170</v>
      </c>
      <c r="F3271" s="3">
        <v>1239</v>
      </c>
      <c r="G3271" s="3">
        <v>100</v>
      </c>
      <c r="H3271" s="2" t="s">
        <v>3141</v>
      </c>
      <c r="I3271" s="2" t="s">
        <v>3155</v>
      </c>
      <c r="J3271" s="2" t="s">
        <v>3161</v>
      </c>
      <c r="K3271" s="2" t="s">
        <v>3162</v>
      </c>
      <c r="L3271" s="2">
        <v>2014</v>
      </c>
      <c r="M3271" s="2" t="s">
        <v>3058</v>
      </c>
      <c r="N3271" s="2" t="s">
        <v>3108</v>
      </c>
      <c r="O3271" s="19" t="str">
        <f t="shared" si="106"/>
        <v>300</v>
      </c>
      <c r="P3271">
        <f t="shared" si="105"/>
        <v>1239</v>
      </c>
    </row>
    <row r="3272" spans="1:16" ht="14.5" customHeight="1" x14ac:dyDescent="0.35">
      <c r="A3272" s="2" t="s">
        <v>231</v>
      </c>
      <c r="B3272" s="2" t="s">
        <v>232</v>
      </c>
      <c r="C3272" s="2" t="s">
        <v>1857</v>
      </c>
      <c r="D3272" s="2" t="s">
        <v>3169</v>
      </c>
      <c r="E3272" s="2" t="s">
        <v>3170</v>
      </c>
      <c r="F3272" s="3">
        <v>796</v>
      </c>
      <c r="G3272" s="3">
        <v>100</v>
      </c>
      <c r="H3272" s="2" t="s">
        <v>3141</v>
      </c>
      <c r="I3272" s="2" t="s">
        <v>3155</v>
      </c>
      <c r="J3272" s="2" t="s">
        <v>3161</v>
      </c>
      <c r="K3272" s="2" t="s">
        <v>3162</v>
      </c>
      <c r="L3272" s="2">
        <v>2014</v>
      </c>
      <c r="M3272" s="2" t="s">
        <v>3061</v>
      </c>
      <c r="N3272" s="2" t="s">
        <v>3111</v>
      </c>
      <c r="O3272" s="19" t="str">
        <f t="shared" si="106"/>
        <v>400</v>
      </c>
      <c r="P3272">
        <f t="shared" si="105"/>
        <v>796</v>
      </c>
    </row>
    <row r="3273" spans="1:16" ht="14.5" customHeight="1" x14ac:dyDescent="0.35">
      <c r="A3273" s="2" t="s">
        <v>238</v>
      </c>
      <c r="B3273" s="2" t="s">
        <v>239</v>
      </c>
      <c r="C3273" s="2" t="s">
        <v>1858</v>
      </c>
      <c r="D3273" s="2" t="s">
        <v>3169</v>
      </c>
      <c r="E3273" s="2" t="s">
        <v>3170</v>
      </c>
      <c r="F3273" s="3">
        <v>25947</v>
      </c>
      <c r="G3273" s="3">
        <v>2.5845008573459913</v>
      </c>
      <c r="H3273" s="2" t="s">
        <v>3129</v>
      </c>
      <c r="I3273" s="2" t="s">
        <v>3143</v>
      </c>
      <c r="J3273" s="2" t="s">
        <v>3161</v>
      </c>
      <c r="K3273" s="2" t="s">
        <v>3162</v>
      </c>
      <c r="L3273" s="2">
        <v>2014</v>
      </c>
      <c r="M3273" s="2" t="s">
        <v>3059</v>
      </c>
      <c r="N3273" s="2" t="s">
        <v>3109</v>
      </c>
      <c r="O3273" s="19" t="str">
        <f t="shared" si="106"/>
        <v>400</v>
      </c>
      <c r="P3273">
        <f t="shared" si="105"/>
        <v>670.60043745556436</v>
      </c>
    </row>
    <row r="3274" spans="1:16" ht="14.5" customHeight="1" x14ac:dyDescent="0.35">
      <c r="A3274" s="2" t="s">
        <v>238</v>
      </c>
      <c r="B3274" s="2" t="s">
        <v>239</v>
      </c>
      <c r="C3274" s="2" t="s">
        <v>1858</v>
      </c>
      <c r="D3274" s="2" t="s">
        <v>3169</v>
      </c>
      <c r="E3274" s="2" t="s">
        <v>3170</v>
      </c>
      <c r="F3274" s="3">
        <v>25947</v>
      </c>
      <c r="G3274" s="3">
        <v>43.208355986784326</v>
      </c>
      <c r="H3274" s="2" t="s">
        <v>3130</v>
      </c>
      <c r="I3274" s="2" t="s">
        <v>3144</v>
      </c>
      <c r="J3274" s="2" t="s">
        <v>3161</v>
      </c>
      <c r="K3274" s="2" t="s">
        <v>3162</v>
      </c>
      <c r="L3274" s="2">
        <v>2014</v>
      </c>
      <c r="M3274" s="2" t="s">
        <v>3059</v>
      </c>
      <c r="N3274" s="2" t="s">
        <v>3109</v>
      </c>
      <c r="O3274" s="19" t="str">
        <f t="shared" si="106"/>
        <v>400</v>
      </c>
      <c r="P3274">
        <f t="shared" si="105"/>
        <v>11211.272127890928</v>
      </c>
    </row>
    <row r="3275" spans="1:16" ht="14.5" customHeight="1" x14ac:dyDescent="0.35">
      <c r="A3275" s="2" t="s">
        <v>238</v>
      </c>
      <c r="B3275" s="2" t="s">
        <v>239</v>
      </c>
      <c r="C3275" s="2" t="s">
        <v>1858</v>
      </c>
      <c r="D3275" s="2" t="s">
        <v>3169</v>
      </c>
      <c r="E3275" s="2" t="s">
        <v>3170</v>
      </c>
      <c r="F3275" s="3">
        <v>25947</v>
      </c>
      <c r="G3275" s="3">
        <v>1.5734599138471834</v>
      </c>
      <c r="H3275" s="2" t="s">
        <v>3131</v>
      </c>
      <c r="I3275" s="2" t="s">
        <v>3145</v>
      </c>
      <c r="J3275" s="2" t="s">
        <v>3161</v>
      </c>
      <c r="K3275" s="2" t="s">
        <v>3162</v>
      </c>
      <c r="L3275" s="2">
        <v>2014</v>
      </c>
      <c r="M3275" s="2" t="s">
        <v>3059</v>
      </c>
      <c r="N3275" s="2" t="s">
        <v>3109</v>
      </c>
      <c r="O3275" s="19" t="str">
        <f t="shared" si="106"/>
        <v>400</v>
      </c>
      <c r="P3275">
        <f t="shared" si="105"/>
        <v>408.26564384592871</v>
      </c>
    </row>
    <row r="3276" spans="1:16" ht="14.5" customHeight="1" x14ac:dyDescent="0.35">
      <c r="A3276" s="2" t="s">
        <v>238</v>
      </c>
      <c r="B3276" s="2" t="s">
        <v>239</v>
      </c>
      <c r="C3276" s="2" t="s">
        <v>1858</v>
      </c>
      <c r="D3276" s="2" t="s">
        <v>3169</v>
      </c>
      <c r="E3276" s="2" t="s">
        <v>3170</v>
      </c>
      <c r="F3276" s="3">
        <v>25947</v>
      </c>
      <c r="G3276" s="3">
        <v>8.3828363514700364</v>
      </c>
      <c r="H3276" s="2" t="s">
        <v>3132</v>
      </c>
      <c r="I3276" s="2" t="s">
        <v>3146</v>
      </c>
      <c r="J3276" s="2" t="s">
        <v>3161</v>
      </c>
      <c r="K3276" s="2" t="s">
        <v>3162</v>
      </c>
      <c r="L3276" s="2">
        <v>2014</v>
      </c>
      <c r="M3276" s="2" t="s">
        <v>3059</v>
      </c>
      <c r="N3276" s="2" t="s">
        <v>3109</v>
      </c>
      <c r="O3276" s="19" t="str">
        <f t="shared" si="106"/>
        <v>400</v>
      </c>
      <c r="P3276">
        <f t="shared" si="105"/>
        <v>2175.0945481159301</v>
      </c>
    </row>
    <row r="3277" spans="1:16" ht="14.5" customHeight="1" x14ac:dyDescent="0.35">
      <c r="A3277" s="2" t="s">
        <v>238</v>
      </c>
      <c r="B3277" s="2" t="s">
        <v>239</v>
      </c>
      <c r="C3277" s="2" t="s">
        <v>1858</v>
      </c>
      <c r="D3277" s="2" t="s">
        <v>3169</v>
      </c>
      <c r="E3277" s="2" t="s">
        <v>3170</v>
      </c>
      <c r="F3277" s="3">
        <v>25947</v>
      </c>
      <c r="G3277" s="3">
        <v>3.3457404541842664</v>
      </c>
      <c r="H3277" s="2" t="s">
        <v>3133</v>
      </c>
      <c r="I3277" s="2" t="s">
        <v>3147</v>
      </c>
      <c r="J3277" s="2" t="s">
        <v>3161</v>
      </c>
      <c r="K3277" s="2" t="s">
        <v>3162</v>
      </c>
      <c r="L3277" s="2">
        <v>2014</v>
      </c>
      <c r="M3277" s="2" t="s">
        <v>3059</v>
      </c>
      <c r="N3277" s="2" t="s">
        <v>3109</v>
      </c>
      <c r="O3277" s="19" t="str">
        <f t="shared" si="106"/>
        <v>400</v>
      </c>
      <c r="P3277">
        <f t="shared" si="105"/>
        <v>868.11927564719156</v>
      </c>
    </row>
    <row r="3278" spans="1:16" ht="14.5" customHeight="1" x14ac:dyDescent="0.35">
      <c r="A3278" s="2" t="s">
        <v>238</v>
      </c>
      <c r="B3278" s="2" t="s">
        <v>239</v>
      </c>
      <c r="C3278" s="2" t="s">
        <v>1858</v>
      </c>
      <c r="D3278" s="2" t="s">
        <v>3169</v>
      </c>
      <c r="E3278" s="2" t="s">
        <v>3170</v>
      </c>
      <c r="F3278" s="3">
        <v>25947</v>
      </c>
      <c r="G3278" s="3">
        <v>6.1896198402408933</v>
      </c>
      <c r="H3278" s="2" t="s">
        <v>3134</v>
      </c>
      <c r="I3278" s="2" t="s">
        <v>3148</v>
      </c>
      <c r="J3278" s="2" t="s">
        <v>3161</v>
      </c>
      <c r="K3278" s="2" t="s">
        <v>3162</v>
      </c>
      <c r="L3278" s="2">
        <v>2014</v>
      </c>
      <c r="M3278" s="2" t="s">
        <v>3059</v>
      </c>
      <c r="N3278" s="2" t="s">
        <v>3109</v>
      </c>
      <c r="O3278" s="19" t="str">
        <f t="shared" si="106"/>
        <v>400</v>
      </c>
      <c r="P3278">
        <f t="shared" si="105"/>
        <v>1606.0206599473045</v>
      </c>
    </row>
    <row r="3279" spans="1:16" ht="14.5" customHeight="1" x14ac:dyDescent="0.35">
      <c r="A3279" s="2" t="s">
        <v>238</v>
      </c>
      <c r="B3279" s="2" t="s">
        <v>239</v>
      </c>
      <c r="C3279" s="2" t="s">
        <v>1858</v>
      </c>
      <c r="D3279" s="2" t="s">
        <v>3169</v>
      </c>
      <c r="E3279" s="2" t="s">
        <v>3170</v>
      </c>
      <c r="F3279" s="3">
        <v>25947</v>
      </c>
      <c r="G3279" s="3">
        <v>3.0948099201204466</v>
      </c>
      <c r="H3279" s="2" t="s">
        <v>3135</v>
      </c>
      <c r="I3279" s="2" t="s">
        <v>3149</v>
      </c>
      <c r="J3279" s="2" t="s">
        <v>3161</v>
      </c>
      <c r="K3279" s="2" t="s">
        <v>3162</v>
      </c>
      <c r="L3279" s="2">
        <v>2014</v>
      </c>
      <c r="M3279" s="2" t="s">
        <v>3059</v>
      </c>
      <c r="N3279" s="2" t="s">
        <v>3109</v>
      </c>
      <c r="O3279" s="19" t="str">
        <f t="shared" si="106"/>
        <v>400</v>
      </c>
      <c r="P3279">
        <f t="shared" si="105"/>
        <v>803.01032997365223</v>
      </c>
    </row>
    <row r="3280" spans="1:16" ht="14.5" customHeight="1" x14ac:dyDescent="0.35">
      <c r="A3280" s="2" t="s">
        <v>238</v>
      </c>
      <c r="B3280" s="2" t="s">
        <v>239</v>
      </c>
      <c r="C3280" s="2" t="s">
        <v>1858</v>
      </c>
      <c r="D3280" s="2" t="s">
        <v>3169</v>
      </c>
      <c r="E3280" s="2" t="s">
        <v>3170</v>
      </c>
      <c r="F3280" s="3">
        <v>25947</v>
      </c>
      <c r="G3280" s="3">
        <v>3.7261511438250174</v>
      </c>
      <c r="H3280" s="2" t="s">
        <v>3136</v>
      </c>
      <c r="I3280" s="2" t="s">
        <v>3150</v>
      </c>
      <c r="J3280" s="2" t="s">
        <v>3161</v>
      </c>
      <c r="K3280" s="2" t="s">
        <v>3162</v>
      </c>
      <c r="L3280" s="2">
        <v>2014</v>
      </c>
      <c r="M3280" s="2" t="s">
        <v>3059</v>
      </c>
      <c r="N3280" s="2" t="s">
        <v>3109</v>
      </c>
      <c r="O3280" s="19" t="str">
        <f t="shared" si="106"/>
        <v>400</v>
      </c>
      <c r="P3280">
        <f t="shared" si="105"/>
        <v>966.8244372882773</v>
      </c>
    </row>
    <row r="3281" spans="1:16" ht="14.5" customHeight="1" x14ac:dyDescent="0.35">
      <c r="A3281" s="2" t="s">
        <v>238</v>
      </c>
      <c r="B3281" s="2" t="s">
        <v>239</v>
      </c>
      <c r="C3281" s="2" t="s">
        <v>1858</v>
      </c>
      <c r="D3281" s="2" t="s">
        <v>3169</v>
      </c>
      <c r="E3281" s="2" t="s">
        <v>3170</v>
      </c>
      <c r="F3281" s="3">
        <v>25947</v>
      </c>
      <c r="G3281" s="3">
        <v>6.6995106854585762</v>
      </c>
      <c r="H3281" s="2" t="s">
        <v>3138</v>
      </c>
      <c r="I3281" s="2" t="s">
        <v>3152</v>
      </c>
      <c r="J3281" s="2" t="s">
        <v>3161</v>
      </c>
      <c r="K3281" s="2" t="s">
        <v>3162</v>
      </c>
      <c r="L3281" s="2">
        <v>2014</v>
      </c>
      <c r="M3281" s="2" t="s">
        <v>3059</v>
      </c>
      <c r="N3281" s="2" t="s">
        <v>3109</v>
      </c>
      <c r="O3281" s="19" t="str">
        <f t="shared" si="106"/>
        <v>400</v>
      </c>
      <c r="P3281">
        <f t="shared" si="105"/>
        <v>1738.3220375559367</v>
      </c>
    </row>
    <row r="3282" spans="1:16" ht="14.5" customHeight="1" x14ac:dyDescent="0.35">
      <c r="A3282" s="2" t="s">
        <v>238</v>
      </c>
      <c r="B3282" s="2" t="s">
        <v>239</v>
      </c>
      <c r="C3282" s="2" t="s">
        <v>1858</v>
      </c>
      <c r="D3282" s="2" t="s">
        <v>3169</v>
      </c>
      <c r="E3282" s="2" t="s">
        <v>3170</v>
      </c>
      <c r="F3282" s="3">
        <v>25947</v>
      </c>
      <c r="G3282" s="3">
        <v>19.87729496884279</v>
      </c>
      <c r="H3282" s="2" t="s">
        <v>3139</v>
      </c>
      <c r="I3282" s="2" t="s">
        <v>3153</v>
      </c>
      <c r="J3282" s="2" t="s">
        <v>3161</v>
      </c>
      <c r="K3282" s="2" t="s">
        <v>3162</v>
      </c>
      <c r="L3282" s="2">
        <v>2014</v>
      </c>
      <c r="M3282" s="2" t="s">
        <v>3059</v>
      </c>
      <c r="N3282" s="2" t="s">
        <v>3109</v>
      </c>
      <c r="O3282" s="19" t="str">
        <f t="shared" si="106"/>
        <v>400</v>
      </c>
      <c r="P3282">
        <f t="shared" si="105"/>
        <v>5157.5617255656389</v>
      </c>
    </row>
    <row r="3283" spans="1:16" ht="14.5" customHeight="1" x14ac:dyDescent="0.35">
      <c r="A3283" s="2" t="s">
        <v>238</v>
      </c>
      <c r="B3283" s="2" t="s">
        <v>239</v>
      </c>
      <c r="C3283" s="2" t="s">
        <v>1858</v>
      </c>
      <c r="D3283" s="2" t="s">
        <v>3169</v>
      </c>
      <c r="E3283" s="2" t="s">
        <v>3170</v>
      </c>
      <c r="F3283" s="3">
        <v>25947</v>
      </c>
      <c r="G3283" s="3">
        <v>1.3177198778804735</v>
      </c>
      <c r="H3283" s="2" t="s">
        <v>3141</v>
      </c>
      <c r="I3283" s="2" t="s">
        <v>3155</v>
      </c>
      <c r="J3283" s="2" t="s">
        <v>3161</v>
      </c>
      <c r="K3283" s="2" t="s">
        <v>3162</v>
      </c>
      <c r="L3283" s="2">
        <v>2014</v>
      </c>
      <c r="M3283" s="2" t="s">
        <v>3059</v>
      </c>
      <c r="N3283" s="2" t="s">
        <v>3109</v>
      </c>
      <c r="O3283" s="19" t="str">
        <f t="shared" si="106"/>
        <v>400</v>
      </c>
      <c r="P3283">
        <f t="shared" si="105"/>
        <v>341.90877671364643</v>
      </c>
    </row>
    <row r="3284" spans="1:16" ht="14.5" customHeight="1" x14ac:dyDescent="0.35">
      <c r="A3284" s="2" t="s">
        <v>241</v>
      </c>
      <c r="B3284" s="2" t="s">
        <v>242</v>
      </c>
      <c r="C3284" s="2" t="s">
        <v>1859</v>
      </c>
      <c r="D3284" s="2" t="s">
        <v>3169</v>
      </c>
      <c r="E3284" s="2" t="s">
        <v>3170</v>
      </c>
      <c r="F3284" s="3">
        <v>1139</v>
      </c>
      <c r="G3284" s="3">
        <v>100</v>
      </c>
      <c r="H3284" s="2" t="s">
        <v>3141</v>
      </c>
      <c r="I3284" s="2" t="s">
        <v>3155</v>
      </c>
      <c r="J3284" s="2" t="s">
        <v>3161</v>
      </c>
      <c r="K3284" s="2" t="s">
        <v>3162</v>
      </c>
      <c r="L3284" s="2">
        <v>2014</v>
      </c>
      <c r="M3284" s="2" t="s">
        <v>3061</v>
      </c>
      <c r="N3284" s="2" t="s">
        <v>3111</v>
      </c>
      <c r="O3284" s="19" t="str">
        <f t="shared" si="106"/>
        <v>400</v>
      </c>
      <c r="P3284">
        <f t="shared" si="105"/>
        <v>1139</v>
      </c>
    </row>
    <row r="3285" spans="1:16" ht="14.5" customHeight="1" x14ac:dyDescent="0.35">
      <c r="A3285" s="2" t="s">
        <v>244</v>
      </c>
      <c r="B3285" s="2" t="s">
        <v>245</v>
      </c>
      <c r="C3285" s="2" t="s">
        <v>1860</v>
      </c>
      <c r="D3285" s="2" t="s">
        <v>3169</v>
      </c>
      <c r="E3285" s="2" t="s">
        <v>3170</v>
      </c>
      <c r="F3285" s="3">
        <v>903</v>
      </c>
      <c r="G3285" s="3">
        <v>15</v>
      </c>
      <c r="H3285" s="2" t="s">
        <v>3135</v>
      </c>
      <c r="I3285" s="2" t="s">
        <v>3149</v>
      </c>
      <c r="J3285" s="2" t="s">
        <v>3161</v>
      </c>
      <c r="K3285" s="2" t="s">
        <v>3162</v>
      </c>
      <c r="L3285" s="2">
        <v>2014</v>
      </c>
      <c r="M3285" s="2" t="s">
        <v>3058</v>
      </c>
      <c r="N3285" s="2" t="s">
        <v>3108</v>
      </c>
      <c r="O3285" s="19" t="str">
        <f t="shared" si="106"/>
        <v>300</v>
      </c>
      <c r="P3285">
        <f t="shared" si="105"/>
        <v>135.44999999999999</v>
      </c>
    </row>
    <row r="3286" spans="1:16" ht="14.5" customHeight="1" x14ac:dyDescent="0.35">
      <c r="A3286" s="2" t="s">
        <v>247</v>
      </c>
      <c r="B3286" s="2" t="s">
        <v>248</v>
      </c>
      <c r="C3286" s="2" t="s">
        <v>1861</v>
      </c>
      <c r="D3286" s="2" t="s">
        <v>3169</v>
      </c>
      <c r="E3286" s="2" t="s">
        <v>3170</v>
      </c>
      <c r="F3286" s="3">
        <v>2036</v>
      </c>
      <c r="G3286" s="3">
        <v>100</v>
      </c>
      <c r="H3286" s="2" t="s">
        <v>3139</v>
      </c>
      <c r="I3286" s="2" t="s">
        <v>3153</v>
      </c>
      <c r="J3286" s="2" t="s">
        <v>3161</v>
      </c>
      <c r="K3286" s="2" t="s">
        <v>3162</v>
      </c>
      <c r="L3286" s="2">
        <v>2014</v>
      </c>
      <c r="M3286" s="2" t="s">
        <v>3054</v>
      </c>
      <c r="N3286" s="2" t="s">
        <v>3104</v>
      </c>
      <c r="O3286" s="19" t="str">
        <f t="shared" si="106"/>
        <v>300</v>
      </c>
      <c r="P3286">
        <f t="shared" si="105"/>
        <v>2036</v>
      </c>
    </row>
    <row r="3287" spans="1:16" ht="14.5" customHeight="1" x14ac:dyDescent="0.35">
      <c r="A3287" s="2" t="s">
        <v>2034</v>
      </c>
      <c r="B3287" s="2" t="s">
        <v>2035</v>
      </c>
      <c r="C3287" s="2" t="s">
        <v>1862</v>
      </c>
      <c r="D3287" s="2" t="s">
        <v>3169</v>
      </c>
      <c r="E3287" s="2" t="s">
        <v>3170</v>
      </c>
      <c r="F3287" s="3">
        <v>31306</v>
      </c>
      <c r="G3287" s="3">
        <v>100</v>
      </c>
      <c r="H3287" s="2" t="s">
        <v>3141</v>
      </c>
      <c r="I3287" s="2" t="s">
        <v>3155</v>
      </c>
      <c r="J3287" s="2" t="s">
        <v>3161</v>
      </c>
      <c r="K3287" s="2" t="s">
        <v>3162</v>
      </c>
      <c r="L3287" s="2">
        <v>2014</v>
      </c>
      <c r="M3287" s="2" t="s">
        <v>3061</v>
      </c>
      <c r="N3287" s="2" t="s">
        <v>3111</v>
      </c>
      <c r="O3287" s="19" t="str">
        <f t="shared" si="106"/>
        <v>400</v>
      </c>
      <c r="P3287">
        <f t="shared" si="105"/>
        <v>31306</v>
      </c>
    </row>
    <row r="3288" spans="1:16" ht="14.5" customHeight="1" x14ac:dyDescent="0.35">
      <c r="A3288" s="2" t="s">
        <v>261</v>
      </c>
      <c r="B3288" s="2" t="s">
        <v>262</v>
      </c>
      <c r="C3288" s="2" t="s">
        <v>1864</v>
      </c>
      <c r="D3288" s="2" t="s">
        <v>3169</v>
      </c>
      <c r="E3288" s="2" t="s">
        <v>3170</v>
      </c>
      <c r="F3288" s="3">
        <v>13670</v>
      </c>
      <c r="G3288" s="3">
        <v>100</v>
      </c>
      <c r="H3288" s="2" t="s">
        <v>3141</v>
      </c>
      <c r="I3288" s="2" t="s">
        <v>3155</v>
      </c>
      <c r="J3288" s="2" t="s">
        <v>3161</v>
      </c>
      <c r="K3288" s="2" t="s">
        <v>3162</v>
      </c>
      <c r="L3288" s="2">
        <v>2014</v>
      </c>
      <c r="M3288" s="2" t="s">
        <v>3064</v>
      </c>
      <c r="N3288" s="2" t="s">
        <v>3114</v>
      </c>
      <c r="O3288" s="19" t="str">
        <f t="shared" si="106"/>
        <v>500</v>
      </c>
      <c r="P3288">
        <f t="shared" si="105"/>
        <v>13670</v>
      </c>
    </row>
    <row r="3289" spans="1:16" ht="14.5" customHeight="1" x14ac:dyDescent="0.35">
      <c r="A3289" s="2" t="s">
        <v>270</v>
      </c>
      <c r="B3289" s="2" t="s">
        <v>271</v>
      </c>
      <c r="C3289" s="2" t="s">
        <v>1256</v>
      </c>
      <c r="D3289" s="2" t="s">
        <v>3169</v>
      </c>
      <c r="E3289" s="2" t="s">
        <v>3170</v>
      </c>
      <c r="F3289" s="3">
        <v>324</v>
      </c>
      <c r="G3289" s="3">
        <v>55</v>
      </c>
      <c r="H3289" s="2" t="s">
        <v>3129</v>
      </c>
      <c r="I3289" s="2" t="s">
        <v>3143</v>
      </c>
      <c r="J3289" s="2" t="s">
        <v>3161</v>
      </c>
      <c r="K3289" s="2" t="s">
        <v>3162</v>
      </c>
      <c r="L3289" s="2">
        <v>2014</v>
      </c>
      <c r="M3289" s="2" t="s">
        <v>3041</v>
      </c>
      <c r="N3289" s="2" t="s">
        <v>3095</v>
      </c>
      <c r="O3289" s="19" t="str">
        <f t="shared" si="106"/>
        <v>200</v>
      </c>
      <c r="P3289">
        <f t="shared" si="105"/>
        <v>178.2</v>
      </c>
    </row>
    <row r="3290" spans="1:16" ht="14.5" customHeight="1" x14ac:dyDescent="0.35">
      <c r="A3290" s="2" t="s">
        <v>273</v>
      </c>
      <c r="B3290" s="2" t="s">
        <v>274</v>
      </c>
      <c r="C3290" s="2" t="s">
        <v>1865</v>
      </c>
      <c r="D3290" s="2" t="s">
        <v>3169</v>
      </c>
      <c r="E3290" s="2" t="s">
        <v>3170</v>
      </c>
      <c r="F3290" s="3">
        <v>137</v>
      </c>
      <c r="G3290" s="3">
        <v>55</v>
      </c>
      <c r="H3290" s="2" t="s">
        <v>3129</v>
      </c>
      <c r="I3290" s="2" t="s">
        <v>3143</v>
      </c>
      <c r="J3290" s="2" t="s">
        <v>3161</v>
      </c>
      <c r="K3290" s="2" t="s">
        <v>3162</v>
      </c>
      <c r="L3290" s="2">
        <v>2014</v>
      </c>
      <c r="M3290" s="2" t="s">
        <v>3041</v>
      </c>
      <c r="N3290" s="2" t="s">
        <v>3095</v>
      </c>
      <c r="O3290" s="19" t="str">
        <f t="shared" si="106"/>
        <v>200</v>
      </c>
      <c r="P3290">
        <f t="shared" si="105"/>
        <v>75.349999999999994</v>
      </c>
    </row>
    <row r="3291" spans="1:16" ht="14.5" customHeight="1" x14ac:dyDescent="0.35">
      <c r="A3291" s="2" t="s">
        <v>1258</v>
      </c>
      <c r="B3291" s="2" t="s">
        <v>1259</v>
      </c>
      <c r="C3291" s="2" t="s">
        <v>1866</v>
      </c>
      <c r="D3291" s="2" t="s">
        <v>3169</v>
      </c>
      <c r="E3291" s="2" t="s">
        <v>3170</v>
      </c>
      <c r="F3291" s="3">
        <v>274</v>
      </c>
      <c r="G3291" s="3">
        <v>55</v>
      </c>
      <c r="H3291" s="2" t="s">
        <v>3138</v>
      </c>
      <c r="I3291" s="2" t="s">
        <v>3152</v>
      </c>
      <c r="J3291" s="2" t="s">
        <v>3161</v>
      </c>
      <c r="K3291" s="2" t="s">
        <v>3162</v>
      </c>
      <c r="L3291" s="2">
        <v>2014</v>
      </c>
      <c r="M3291" s="2" t="s">
        <v>3043</v>
      </c>
      <c r="N3291" s="2" t="s">
        <v>3097</v>
      </c>
      <c r="O3291" s="19" t="str">
        <f t="shared" si="106"/>
        <v>200</v>
      </c>
      <c r="P3291">
        <f t="shared" si="105"/>
        <v>150.69999999999999</v>
      </c>
    </row>
    <row r="3292" spans="1:16" ht="14.5" customHeight="1" x14ac:dyDescent="0.35">
      <c r="A3292" s="2" t="s">
        <v>279</v>
      </c>
      <c r="B3292" s="2" t="s">
        <v>280</v>
      </c>
      <c r="C3292" s="2" t="s">
        <v>1867</v>
      </c>
      <c r="D3292" s="2" t="s">
        <v>3169</v>
      </c>
      <c r="E3292" s="2" t="s">
        <v>3170</v>
      </c>
      <c r="F3292" s="3">
        <v>10293</v>
      </c>
      <c r="G3292" s="3">
        <v>100</v>
      </c>
      <c r="H3292" s="2" t="s">
        <v>3134</v>
      </c>
      <c r="I3292" s="2" t="s">
        <v>3148</v>
      </c>
      <c r="J3292" s="2" t="s">
        <v>3161</v>
      </c>
      <c r="K3292" s="2" t="s">
        <v>3162</v>
      </c>
      <c r="L3292" s="2">
        <v>2014</v>
      </c>
      <c r="M3292" s="2" t="s">
        <v>3074</v>
      </c>
      <c r="N3292" s="2" t="s">
        <v>3123</v>
      </c>
      <c r="O3292" s="19" t="str">
        <f t="shared" si="106"/>
        <v>600</v>
      </c>
      <c r="P3292">
        <f t="shared" si="105"/>
        <v>10293</v>
      </c>
    </row>
    <row r="3293" spans="1:16" ht="14.5" customHeight="1" x14ac:dyDescent="0.35">
      <c r="A3293" s="2" t="s">
        <v>282</v>
      </c>
      <c r="B3293" s="2" t="s">
        <v>283</v>
      </c>
      <c r="C3293" s="2" t="s">
        <v>1868</v>
      </c>
      <c r="D3293" s="2" t="s">
        <v>3169</v>
      </c>
      <c r="E3293" s="2" t="s">
        <v>3170</v>
      </c>
      <c r="F3293" s="3">
        <v>554</v>
      </c>
      <c r="G3293" s="3">
        <v>55</v>
      </c>
      <c r="H3293" s="2" t="s">
        <v>3138</v>
      </c>
      <c r="I3293" s="2" t="s">
        <v>3152</v>
      </c>
      <c r="J3293" s="2" t="s">
        <v>3161</v>
      </c>
      <c r="K3293" s="2" t="s">
        <v>3162</v>
      </c>
      <c r="L3293" s="2">
        <v>2014</v>
      </c>
      <c r="M3293" s="2" t="s">
        <v>3057</v>
      </c>
      <c r="N3293" s="2" t="s">
        <v>3107</v>
      </c>
      <c r="O3293" s="19" t="str">
        <f t="shared" si="106"/>
        <v>300</v>
      </c>
      <c r="P3293">
        <f t="shared" si="105"/>
        <v>304.7</v>
      </c>
    </row>
    <row r="3294" spans="1:16" ht="14.5" customHeight="1" x14ac:dyDescent="0.35">
      <c r="A3294" s="2" t="s">
        <v>285</v>
      </c>
      <c r="B3294" s="2" t="s">
        <v>286</v>
      </c>
      <c r="C3294" s="2" t="s">
        <v>1869</v>
      </c>
      <c r="D3294" s="2" t="s">
        <v>3169</v>
      </c>
      <c r="E3294" s="2" t="s">
        <v>3170</v>
      </c>
      <c r="F3294" s="3">
        <v>8381</v>
      </c>
      <c r="G3294" s="3">
        <v>55</v>
      </c>
      <c r="H3294" s="2" t="s">
        <v>3132</v>
      </c>
      <c r="I3294" s="2" t="s">
        <v>3146</v>
      </c>
      <c r="J3294" s="2" t="s">
        <v>3161</v>
      </c>
      <c r="K3294" s="2" t="s">
        <v>3162</v>
      </c>
      <c r="L3294" s="2">
        <v>2014</v>
      </c>
      <c r="M3294" s="2" t="s">
        <v>3057</v>
      </c>
      <c r="N3294" s="2" t="s">
        <v>3107</v>
      </c>
      <c r="O3294" s="19" t="str">
        <f t="shared" si="106"/>
        <v>300</v>
      </c>
      <c r="P3294">
        <f t="shared" si="105"/>
        <v>4609.55</v>
      </c>
    </row>
    <row r="3295" spans="1:16" ht="14.5" customHeight="1" x14ac:dyDescent="0.35">
      <c r="A3295" s="2" t="s">
        <v>2036</v>
      </c>
      <c r="B3295" s="2" t="s">
        <v>2037</v>
      </c>
      <c r="C3295" s="2" t="s">
        <v>2038</v>
      </c>
      <c r="D3295" s="2" t="s">
        <v>3169</v>
      </c>
      <c r="E3295" s="2" t="s">
        <v>3170</v>
      </c>
      <c r="F3295" s="3">
        <v>3222</v>
      </c>
      <c r="G3295" s="3">
        <v>55</v>
      </c>
      <c r="H3295" s="2" t="s">
        <v>3129</v>
      </c>
      <c r="I3295" s="2" t="s">
        <v>3143</v>
      </c>
      <c r="J3295" s="2" t="s">
        <v>3161</v>
      </c>
      <c r="K3295" s="2" t="s">
        <v>3162</v>
      </c>
      <c r="L3295" s="2">
        <v>2014</v>
      </c>
      <c r="M3295" s="2" t="s">
        <v>3059</v>
      </c>
      <c r="N3295" s="2" t="s">
        <v>3109</v>
      </c>
      <c r="O3295" s="19" t="str">
        <f t="shared" si="106"/>
        <v>400</v>
      </c>
      <c r="P3295">
        <f t="shared" si="105"/>
        <v>1772.1</v>
      </c>
    </row>
    <row r="3296" spans="1:16" ht="14.5" customHeight="1" x14ac:dyDescent="0.35">
      <c r="A3296" s="2" t="s">
        <v>1482</v>
      </c>
      <c r="B3296" s="2" t="s">
        <v>1483</v>
      </c>
      <c r="C3296" s="2" t="s">
        <v>2321</v>
      </c>
      <c r="D3296" s="2" t="s">
        <v>3169</v>
      </c>
      <c r="E3296" s="2" t="s">
        <v>3170</v>
      </c>
      <c r="F3296" s="3">
        <v>9447</v>
      </c>
      <c r="G3296" s="3">
        <v>55</v>
      </c>
      <c r="H3296" s="2" t="s">
        <v>3133</v>
      </c>
      <c r="I3296" s="2" t="s">
        <v>3147</v>
      </c>
      <c r="J3296" s="2" t="s">
        <v>3161</v>
      </c>
      <c r="K3296" s="2" t="s">
        <v>3162</v>
      </c>
      <c r="L3296" s="2">
        <v>2014</v>
      </c>
      <c r="M3296" s="2" t="s">
        <v>3045</v>
      </c>
      <c r="N3296" s="2" t="s">
        <v>3098</v>
      </c>
      <c r="O3296" s="19" t="str">
        <f t="shared" si="106"/>
        <v>200</v>
      </c>
      <c r="P3296">
        <f t="shared" si="105"/>
        <v>5195.8500000000004</v>
      </c>
    </row>
    <row r="3297" spans="1:16" ht="14.5" customHeight="1" x14ac:dyDescent="0.35">
      <c r="A3297" s="2" t="s">
        <v>2040</v>
      </c>
      <c r="B3297" s="2" t="s">
        <v>2041</v>
      </c>
      <c r="C3297" s="2" t="s">
        <v>1264</v>
      </c>
      <c r="D3297" s="2" t="s">
        <v>3169</v>
      </c>
      <c r="E3297" s="2" t="s">
        <v>3170</v>
      </c>
      <c r="F3297" s="3">
        <v>596</v>
      </c>
      <c r="G3297" s="3">
        <v>100</v>
      </c>
      <c r="H3297" s="2" t="s">
        <v>3131</v>
      </c>
      <c r="I3297" s="2" t="s">
        <v>3145</v>
      </c>
      <c r="J3297" s="2" t="s">
        <v>3161</v>
      </c>
      <c r="K3297" s="2" t="s">
        <v>3162</v>
      </c>
      <c r="L3297" s="2">
        <v>2014</v>
      </c>
      <c r="M3297" s="2" t="s">
        <v>3076</v>
      </c>
      <c r="N3297" s="2" t="s">
        <v>3124</v>
      </c>
      <c r="O3297" s="19" t="str">
        <f t="shared" si="106"/>
        <v>700</v>
      </c>
      <c r="P3297">
        <f t="shared" si="105"/>
        <v>596</v>
      </c>
    </row>
    <row r="3298" spans="1:16" ht="14.5" customHeight="1" x14ac:dyDescent="0.35">
      <c r="A3298" s="2" t="s">
        <v>2042</v>
      </c>
      <c r="B3298" s="2" t="s">
        <v>2043</v>
      </c>
      <c r="C3298" s="2" t="s">
        <v>1870</v>
      </c>
      <c r="D3298" s="2" t="s">
        <v>3169</v>
      </c>
      <c r="E3298" s="2" t="s">
        <v>3170</v>
      </c>
      <c r="F3298" s="3">
        <v>169</v>
      </c>
      <c r="G3298" s="3">
        <v>55</v>
      </c>
      <c r="H3298" s="2" t="s">
        <v>3131</v>
      </c>
      <c r="I3298" s="2" t="s">
        <v>3145</v>
      </c>
      <c r="J3298" s="2" t="s">
        <v>3161</v>
      </c>
      <c r="K3298" s="2" t="s">
        <v>3162</v>
      </c>
      <c r="L3298" s="2">
        <v>2014</v>
      </c>
      <c r="M3298" s="2" t="s">
        <v>3076</v>
      </c>
      <c r="N3298" s="2" t="s">
        <v>3124</v>
      </c>
      <c r="O3298" s="19" t="str">
        <f t="shared" si="106"/>
        <v>700</v>
      </c>
      <c r="P3298">
        <f t="shared" si="105"/>
        <v>92.95</v>
      </c>
    </row>
    <row r="3299" spans="1:16" ht="14.5" customHeight="1" x14ac:dyDescent="0.35">
      <c r="A3299" s="2" t="s">
        <v>2044</v>
      </c>
      <c r="B3299" s="2" t="s">
        <v>2045</v>
      </c>
      <c r="C3299" s="2" t="s">
        <v>1871</v>
      </c>
      <c r="D3299" s="2" t="s">
        <v>3169</v>
      </c>
      <c r="E3299" s="2" t="s">
        <v>3170</v>
      </c>
      <c r="F3299" s="3">
        <v>2796</v>
      </c>
      <c r="G3299" s="3">
        <v>7.5389069891053593</v>
      </c>
      <c r="H3299" s="2" t="s">
        <v>3129</v>
      </c>
      <c r="I3299" s="2" t="s">
        <v>3143</v>
      </c>
      <c r="J3299" s="2" t="s">
        <v>3161</v>
      </c>
      <c r="K3299" s="2" t="s">
        <v>3162</v>
      </c>
      <c r="L3299" s="2">
        <v>2014</v>
      </c>
      <c r="M3299" s="2" t="s">
        <v>3078</v>
      </c>
      <c r="N3299" s="2" t="s">
        <v>3126</v>
      </c>
      <c r="O3299" s="19" t="str">
        <f t="shared" si="106"/>
        <v>700</v>
      </c>
      <c r="P3299">
        <f t="shared" si="105"/>
        <v>210.78783941538586</v>
      </c>
    </row>
    <row r="3300" spans="1:16" ht="14.5" customHeight="1" x14ac:dyDescent="0.35">
      <c r="A3300" s="2" t="s">
        <v>2044</v>
      </c>
      <c r="B3300" s="2" t="s">
        <v>2045</v>
      </c>
      <c r="C3300" s="2" t="s">
        <v>1871</v>
      </c>
      <c r="D3300" s="2" t="s">
        <v>3169</v>
      </c>
      <c r="E3300" s="2" t="s">
        <v>3170</v>
      </c>
      <c r="F3300" s="3">
        <v>2796</v>
      </c>
      <c r="G3300" s="3">
        <v>31.836673025547647</v>
      </c>
      <c r="H3300" s="2" t="s">
        <v>3130</v>
      </c>
      <c r="I3300" s="2" t="s">
        <v>3144</v>
      </c>
      <c r="J3300" s="2" t="s">
        <v>3161</v>
      </c>
      <c r="K3300" s="2" t="s">
        <v>3162</v>
      </c>
      <c r="L3300" s="2">
        <v>2014</v>
      </c>
      <c r="M3300" s="2" t="s">
        <v>3078</v>
      </c>
      <c r="N3300" s="2" t="s">
        <v>3126</v>
      </c>
      <c r="O3300" s="19" t="str">
        <f t="shared" si="106"/>
        <v>700</v>
      </c>
      <c r="P3300">
        <f t="shared" si="105"/>
        <v>890.15337779431229</v>
      </c>
    </row>
    <row r="3301" spans="1:16" ht="14.5" customHeight="1" x14ac:dyDescent="0.35">
      <c r="A3301" s="2" t="s">
        <v>2044</v>
      </c>
      <c r="B3301" s="2" t="s">
        <v>2045</v>
      </c>
      <c r="C3301" s="2" t="s">
        <v>1871</v>
      </c>
      <c r="D3301" s="2" t="s">
        <v>3169</v>
      </c>
      <c r="E3301" s="2" t="s">
        <v>3170</v>
      </c>
      <c r="F3301" s="3">
        <v>2796</v>
      </c>
      <c r="G3301" s="3">
        <v>9.8522166999636926</v>
      </c>
      <c r="H3301" s="2" t="s">
        <v>3131</v>
      </c>
      <c r="I3301" s="2" t="s">
        <v>3145</v>
      </c>
      <c r="J3301" s="2" t="s">
        <v>3161</v>
      </c>
      <c r="K3301" s="2" t="s">
        <v>3162</v>
      </c>
      <c r="L3301" s="2">
        <v>2014</v>
      </c>
      <c r="M3301" s="2" t="s">
        <v>3078</v>
      </c>
      <c r="N3301" s="2" t="s">
        <v>3126</v>
      </c>
      <c r="O3301" s="19" t="str">
        <f t="shared" si="106"/>
        <v>700</v>
      </c>
      <c r="P3301">
        <f t="shared" si="105"/>
        <v>275.46797893098488</v>
      </c>
    </row>
    <row r="3302" spans="1:16" ht="14.5" customHeight="1" x14ac:dyDescent="0.35">
      <c r="A3302" s="2" t="s">
        <v>2044</v>
      </c>
      <c r="B3302" s="2" t="s">
        <v>2045</v>
      </c>
      <c r="C3302" s="2" t="s">
        <v>1871</v>
      </c>
      <c r="D3302" s="2" t="s">
        <v>3169</v>
      </c>
      <c r="E3302" s="2" t="s">
        <v>3170</v>
      </c>
      <c r="F3302" s="3">
        <v>2796</v>
      </c>
      <c r="G3302" s="3">
        <v>5.9444226207076944</v>
      </c>
      <c r="H3302" s="2" t="s">
        <v>3132</v>
      </c>
      <c r="I3302" s="2" t="s">
        <v>3146</v>
      </c>
      <c r="J3302" s="2" t="s">
        <v>3161</v>
      </c>
      <c r="K3302" s="2" t="s">
        <v>3162</v>
      </c>
      <c r="L3302" s="2">
        <v>2014</v>
      </c>
      <c r="M3302" s="2" t="s">
        <v>3078</v>
      </c>
      <c r="N3302" s="2" t="s">
        <v>3126</v>
      </c>
      <c r="O3302" s="19" t="str">
        <f t="shared" si="106"/>
        <v>700</v>
      </c>
      <c r="P3302">
        <f t="shared" si="105"/>
        <v>166.20605647498712</v>
      </c>
    </row>
    <row r="3303" spans="1:16" ht="14.5" customHeight="1" x14ac:dyDescent="0.35">
      <c r="A3303" s="2" t="s">
        <v>2044</v>
      </c>
      <c r="B3303" s="2" t="s">
        <v>2045</v>
      </c>
      <c r="C3303" s="2" t="s">
        <v>1871</v>
      </c>
      <c r="D3303" s="2" t="s">
        <v>3169</v>
      </c>
      <c r="E3303" s="2" t="s">
        <v>3170</v>
      </c>
      <c r="F3303" s="3">
        <v>2796</v>
      </c>
      <c r="G3303" s="3">
        <v>3.3506253284912719</v>
      </c>
      <c r="H3303" s="2" t="s">
        <v>3133</v>
      </c>
      <c r="I3303" s="2" t="s">
        <v>3147</v>
      </c>
      <c r="J3303" s="2" t="s">
        <v>3161</v>
      </c>
      <c r="K3303" s="2" t="s">
        <v>3162</v>
      </c>
      <c r="L3303" s="2">
        <v>2014</v>
      </c>
      <c r="M3303" s="2" t="s">
        <v>3078</v>
      </c>
      <c r="N3303" s="2" t="s">
        <v>3126</v>
      </c>
      <c r="O3303" s="19" t="str">
        <f t="shared" si="106"/>
        <v>700</v>
      </c>
      <c r="P3303">
        <f t="shared" si="105"/>
        <v>93.683484184615949</v>
      </c>
    </row>
    <row r="3304" spans="1:16" ht="14.5" customHeight="1" x14ac:dyDescent="0.35">
      <c r="A3304" s="2" t="s">
        <v>2044</v>
      </c>
      <c r="B3304" s="2" t="s">
        <v>2045</v>
      </c>
      <c r="C3304" s="2" t="s">
        <v>1871</v>
      </c>
      <c r="D3304" s="2" t="s">
        <v>3169</v>
      </c>
      <c r="E3304" s="2" t="s">
        <v>3170</v>
      </c>
      <c r="F3304" s="3">
        <v>2796</v>
      </c>
      <c r="G3304" s="3">
        <v>1.4756533787355124</v>
      </c>
      <c r="H3304" s="2" t="s">
        <v>3134</v>
      </c>
      <c r="I3304" s="2" t="s">
        <v>3148</v>
      </c>
      <c r="J3304" s="2" t="s">
        <v>3161</v>
      </c>
      <c r="K3304" s="2" t="s">
        <v>3162</v>
      </c>
      <c r="L3304" s="2">
        <v>2014</v>
      </c>
      <c r="M3304" s="2" t="s">
        <v>3078</v>
      </c>
      <c r="N3304" s="2" t="s">
        <v>3126</v>
      </c>
      <c r="O3304" s="19" t="str">
        <f t="shared" si="106"/>
        <v>700</v>
      </c>
      <c r="P3304">
        <f t="shared" si="105"/>
        <v>41.259268469444926</v>
      </c>
    </row>
    <row r="3305" spans="1:16" ht="14.5" customHeight="1" x14ac:dyDescent="0.35">
      <c r="A3305" s="2" t="s">
        <v>2044</v>
      </c>
      <c r="B3305" s="2" t="s">
        <v>2045</v>
      </c>
      <c r="C3305" s="2" t="s">
        <v>1871</v>
      </c>
      <c r="D3305" s="2" t="s">
        <v>3169</v>
      </c>
      <c r="E3305" s="2" t="s">
        <v>3170</v>
      </c>
      <c r="F3305" s="3">
        <v>2796</v>
      </c>
      <c r="G3305" s="3">
        <v>11.632167054127438</v>
      </c>
      <c r="H3305" s="2" t="s">
        <v>3135</v>
      </c>
      <c r="I3305" s="2" t="s">
        <v>3149</v>
      </c>
      <c r="J3305" s="2" t="s">
        <v>3161</v>
      </c>
      <c r="K3305" s="2" t="s">
        <v>3162</v>
      </c>
      <c r="L3305" s="2">
        <v>2014</v>
      </c>
      <c r="M3305" s="2" t="s">
        <v>3078</v>
      </c>
      <c r="N3305" s="2" t="s">
        <v>3126</v>
      </c>
      <c r="O3305" s="19" t="str">
        <f t="shared" si="106"/>
        <v>700</v>
      </c>
      <c r="P3305">
        <f t="shared" si="105"/>
        <v>325.23539083340313</v>
      </c>
    </row>
    <row r="3306" spans="1:16" ht="14.5" customHeight="1" x14ac:dyDescent="0.35">
      <c r="A3306" s="2" t="s">
        <v>2044</v>
      </c>
      <c r="B3306" s="2" t="s">
        <v>2045</v>
      </c>
      <c r="C3306" s="2" t="s">
        <v>1871</v>
      </c>
      <c r="D3306" s="2" t="s">
        <v>3169</v>
      </c>
      <c r="E3306" s="2" t="s">
        <v>3170</v>
      </c>
      <c r="F3306" s="3">
        <v>2796</v>
      </c>
      <c r="G3306" s="3">
        <v>7.903545798556399</v>
      </c>
      <c r="H3306" s="2" t="s">
        <v>3136</v>
      </c>
      <c r="I3306" s="2" t="s">
        <v>3150</v>
      </c>
      <c r="J3306" s="2" t="s">
        <v>3161</v>
      </c>
      <c r="K3306" s="2" t="s">
        <v>3162</v>
      </c>
      <c r="L3306" s="2">
        <v>2014</v>
      </c>
      <c r="M3306" s="2" t="s">
        <v>3078</v>
      </c>
      <c r="N3306" s="2" t="s">
        <v>3126</v>
      </c>
      <c r="O3306" s="19" t="str">
        <f t="shared" si="106"/>
        <v>700</v>
      </c>
      <c r="P3306">
        <f t="shared" si="105"/>
        <v>220.98314052763692</v>
      </c>
    </row>
    <row r="3307" spans="1:16" ht="14.5" customHeight="1" x14ac:dyDescent="0.35">
      <c r="A3307" s="2" t="s">
        <v>2044</v>
      </c>
      <c r="B3307" s="2" t="s">
        <v>2045</v>
      </c>
      <c r="C3307" s="2" t="s">
        <v>1871</v>
      </c>
      <c r="D3307" s="2" t="s">
        <v>3169</v>
      </c>
      <c r="E3307" s="2" t="s">
        <v>3170</v>
      </c>
      <c r="F3307" s="3">
        <v>2796</v>
      </c>
      <c r="G3307" s="3">
        <v>3.7962321277218649</v>
      </c>
      <c r="H3307" s="2" t="s">
        <v>3138</v>
      </c>
      <c r="I3307" s="2" t="s">
        <v>3152</v>
      </c>
      <c r="J3307" s="2" t="s">
        <v>3161</v>
      </c>
      <c r="K3307" s="2" t="s">
        <v>3162</v>
      </c>
      <c r="L3307" s="2">
        <v>2014</v>
      </c>
      <c r="M3307" s="2" t="s">
        <v>3078</v>
      </c>
      <c r="N3307" s="2" t="s">
        <v>3126</v>
      </c>
      <c r="O3307" s="19" t="str">
        <f t="shared" si="106"/>
        <v>700</v>
      </c>
      <c r="P3307">
        <f t="shared" si="105"/>
        <v>106.14265029110335</v>
      </c>
    </row>
    <row r="3308" spans="1:16" ht="14.5" customHeight="1" x14ac:dyDescent="0.35">
      <c r="A3308" s="2" t="s">
        <v>2044</v>
      </c>
      <c r="B3308" s="2" t="s">
        <v>2045</v>
      </c>
      <c r="C3308" s="2" t="s">
        <v>1871</v>
      </c>
      <c r="D3308" s="2" t="s">
        <v>3169</v>
      </c>
      <c r="E3308" s="2" t="s">
        <v>3170</v>
      </c>
      <c r="F3308" s="3">
        <v>2796</v>
      </c>
      <c r="G3308" s="3">
        <v>5.9991360772457911</v>
      </c>
      <c r="H3308" s="2" t="s">
        <v>3139</v>
      </c>
      <c r="I3308" s="2" t="s">
        <v>3153</v>
      </c>
      <c r="J3308" s="2" t="s">
        <v>3161</v>
      </c>
      <c r="K3308" s="2" t="s">
        <v>3162</v>
      </c>
      <c r="L3308" s="2">
        <v>2014</v>
      </c>
      <c r="M3308" s="2" t="s">
        <v>3078</v>
      </c>
      <c r="N3308" s="2" t="s">
        <v>3126</v>
      </c>
      <c r="O3308" s="19" t="str">
        <f t="shared" si="106"/>
        <v>700</v>
      </c>
      <c r="P3308">
        <f t="shared" si="105"/>
        <v>167.73584471979234</v>
      </c>
    </row>
    <row r="3309" spans="1:16" ht="14.5" customHeight="1" x14ac:dyDescent="0.35">
      <c r="A3309" s="2" t="s">
        <v>2044</v>
      </c>
      <c r="B3309" s="2" t="s">
        <v>2045</v>
      </c>
      <c r="C3309" s="2" t="s">
        <v>2569</v>
      </c>
      <c r="D3309" s="2" t="s">
        <v>3169</v>
      </c>
      <c r="E3309" s="2" t="s">
        <v>3170</v>
      </c>
      <c r="F3309" s="3">
        <v>2796</v>
      </c>
      <c r="G3309" s="3">
        <v>0.67370123034687202</v>
      </c>
      <c r="H3309" s="2" t="s">
        <v>3140</v>
      </c>
      <c r="I3309" s="2" t="s">
        <v>3154</v>
      </c>
      <c r="J3309" s="2" t="s">
        <v>3161</v>
      </c>
      <c r="K3309" s="2" t="s">
        <v>3162</v>
      </c>
      <c r="L3309" s="2">
        <v>2014</v>
      </c>
      <c r="M3309" s="2" t="s">
        <v>3078</v>
      </c>
      <c r="N3309" s="2" t="s">
        <v>3126</v>
      </c>
      <c r="O3309" s="19" t="str">
        <f t="shared" si="106"/>
        <v>700</v>
      </c>
      <c r="P3309">
        <f t="shared" si="105"/>
        <v>18.836686400498539</v>
      </c>
    </row>
    <row r="3310" spans="1:16" ht="14.5" customHeight="1" x14ac:dyDescent="0.35">
      <c r="A3310" s="2" t="s">
        <v>2044</v>
      </c>
      <c r="B3310" s="2" t="s">
        <v>2045</v>
      </c>
      <c r="C3310" s="2" t="s">
        <v>2570</v>
      </c>
      <c r="D3310" s="2" t="s">
        <v>3169</v>
      </c>
      <c r="E3310" s="2" t="s">
        <v>3170</v>
      </c>
      <c r="F3310" s="3">
        <v>2796</v>
      </c>
      <c r="G3310" s="3">
        <v>9.9967196694504743</v>
      </c>
      <c r="H3310" s="2" t="s">
        <v>3141</v>
      </c>
      <c r="I3310" s="2" t="s">
        <v>3155</v>
      </c>
      <c r="J3310" s="2" t="s">
        <v>3161</v>
      </c>
      <c r="K3310" s="2" t="s">
        <v>3162</v>
      </c>
      <c r="L3310" s="2">
        <v>2014</v>
      </c>
      <c r="M3310" s="2" t="s">
        <v>3078</v>
      </c>
      <c r="N3310" s="2" t="s">
        <v>3126</v>
      </c>
      <c r="O3310" s="19" t="str">
        <f t="shared" si="106"/>
        <v>700</v>
      </c>
      <c r="P3310">
        <f t="shared" si="105"/>
        <v>279.50828195783527</v>
      </c>
    </row>
    <row r="3311" spans="1:16" ht="14.5" customHeight="1" x14ac:dyDescent="0.35">
      <c r="A3311" s="2" t="s">
        <v>2046</v>
      </c>
      <c r="B3311" s="2" t="s">
        <v>2047</v>
      </c>
      <c r="C3311" s="2" t="s">
        <v>1267</v>
      </c>
      <c r="D3311" s="2" t="s">
        <v>3169</v>
      </c>
      <c r="E3311" s="2" t="s">
        <v>3170</v>
      </c>
      <c r="F3311" s="3">
        <v>963</v>
      </c>
      <c r="G3311" s="3">
        <v>55</v>
      </c>
      <c r="H3311" s="2" t="s">
        <v>3131</v>
      </c>
      <c r="I3311" s="2" t="s">
        <v>3145</v>
      </c>
      <c r="J3311" s="2" t="s">
        <v>3161</v>
      </c>
      <c r="K3311" s="2" t="s">
        <v>3162</v>
      </c>
      <c r="L3311" s="2">
        <v>2014</v>
      </c>
      <c r="M3311" s="2" t="s">
        <v>3076</v>
      </c>
      <c r="N3311" s="2" t="s">
        <v>3124</v>
      </c>
      <c r="O3311" s="19" t="str">
        <f t="shared" si="106"/>
        <v>700</v>
      </c>
      <c r="P3311">
        <f t="shared" si="105"/>
        <v>529.65</v>
      </c>
    </row>
    <row r="3312" spans="1:16" ht="14.5" customHeight="1" x14ac:dyDescent="0.35">
      <c r="A3312" s="2" t="s">
        <v>301</v>
      </c>
      <c r="B3312" s="2" t="s">
        <v>2048</v>
      </c>
      <c r="C3312" s="2" t="s">
        <v>1872</v>
      </c>
      <c r="D3312" s="2" t="s">
        <v>3169</v>
      </c>
      <c r="E3312" s="2" t="s">
        <v>3170</v>
      </c>
      <c r="F3312" s="3">
        <v>96</v>
      </c>
      <c r="G3312" s="3">
        <v>55</v>
      </c>
      <c r="H3312" s="2" t="s">
        <v>3131</v>
      </c>
      <c r="I3312" s="2" t="s">
        <v>3145</v>
      </c>
      <c r="J3312" s="2" t="s">
        <v>3161</v>
      </c>
      <c r="K3312" s="2" t="s">
        <v>3162</v>
      </c>
      <c r="L3312" s="2">
        <v>2014</v>
      </c>
      <c r="M3312" s="2" t="s">
        <v>3076</v>
      </c>
      <c r="N3312" s="2" t="s">
        <v>3124</v>
      </c>
      <c r="O3312" s="19" t="str">
        <f t="shared" si="106"/>
        <v>700</v>
      </c>
      <c r="P3312">
        <f t="shared" si="105"/>
        <v>52.8</v>
      </c>
    </row>
    <row r="3313" spans="1:16" ht="14.5" customHeight="1" x14ac:dyDescent="0.35">
      <c r="A3313" s="2" t="s">
        <v>308</v>
      </c>
      <c r="B3313" s="2" t="s">
        <v>309</v>
      </c>
      <c r="C3313" s="2" t="s">
        <v>1873</v>
      </c>
      <c r="D3313" s="2" t="s">
        <v>3169</v>
      </c>
      <c r="E3313" s="2" t="s">
        <v>3170</v>
      </c>
      <c r="F3313" s="3">
        <v>4216</v>
      </c>
      <c r="G3313" s="3">
        <v>100</v>
      </c>
      <c r="H3313" s="2" t="s">
        <v>3131</v>
      </c>
      <c r="I3313" s="2" t="s">
        <v>3145</v>
      </c>
      <c r="J3313" s="2" t="s">
        <v>3161</v>
      </c>
      <c r="K3313" s="2" t="s">
        <v>3162</v>
      </c>
      <c r="L3313" s="2">
        <v>2014</v>
      </c>
      <c r="M3313" s="2" t="s">
        <v>3076</v>
      </c>
      <c r="N3313" s="2" t="s">
        <v>3124</v>
      </c>
      <c r="O3313" s="19" t="str">
        <f t="shared" si="106"/>
        <v>700</v>
      </c>
      <c r="P3313">
        <f t="shared" si="105"/>
        <v>4216</v>
      </c>
    </row>
    <row r="3314" spans="1:16" ht="14.5" customHeight="1" x14ac:dyDescent="0.35">
      <c r="A3314" s="2" t="s">
        <v>304</v>
      </c>
      <c r="B3314" s="2" t="s">
        <v>305</v>
      </c>
      <c r="C3314" s="2" t="s">
        <v>1874</v>
      </c>
      <c r="D3314" s="2" t="s">
        <v>3169</v>
      </c>
      <c r="E3314" s="2" t="s">
        <v>3170</v>
      </c>
      <c r="F3314" s="3">
        <v>692</v>
      </c>
      <c r="G3314" s="3">
        <v>100</v>
      </c>
      <c r="H3314" s="2" t="s">
        <v>3131</v>
      </c>
      <c r="I3314" s="2" t="s">
        <v>3145</v>
      </c>
      <c r="J3314" s="2" t="s">
        <v>3161</v>
      </c>
      <c r="K3314" s="2" t="s">
        <v>3162</v>
      </c>
      <c r="L3314" s="2">
        <v>2014</v>
      </c>
      <c r="M3314" s="2" t="s">
        <v>3076</v>
      </c>
      <c r="N3314" s="2" t="s">
        <v>3124</v>
      </c>
      <c r="O3314" s="19" t="str">
        <f t="shared" si="106"/>
        <v>700</v>
      </c>
      <c r="P3314">
        <f t="shared" si="105"/>
        <v>692</v>
      </c>
    </row>
    <row r="3315" spans="1:16" ht="14.5" customHeight="1" x14ac:dyDescent="0.35">
      <c r="A3315" s="2" t="s">
        <v>311</v>
      </c>
      <c r="B3315" s="2" t="s">
        <v>312</v>
      </c>
      <c r="C3315" s="2" t="s">
        <v>1875</v>
      </c>
      <c r="D3315" s="2" t="s">
        <v>3169</v>
      </c>
      <c r="E3315" s="2" t="s">
        <v>3170</v>
      </c>
      <c r="F3315" s="3">
        <v>184109</v>
      </c>
      <c r="G3315" s="3">
        <v>100</v>
      </c>
      <c r="H3315" s="2" t="s">
        <v>3131</v>
      </c>
      <c r="I3315" s="2" t="s">
        <v>3145</v>
      </c>
      <c r="J3315" s="2" t="s">
        <v>3161</v>
      </c>
      <c r="K3315" s="2" t="s">
        <v>3162</v>
      </c>
      <c r="L3315" s="2">
        <v>2014</v>
      </c>
      <c r="M3315" s="2" t="s">
        <v>3076</v>
      </c>
      <c r="N3315" s="2" t="s">
        <v>3124</v>
      </c>
      <c r="O3315" s="19" t="str">
        <f t="shared" si="106"/>
        <v>700</v>
      </c>
      <c r="P3315">
        <f t="shared" si="105"/>
        <v>184109</v>
      </c>
    </row>
    <row r="3316" spans="1:16" ht="14.5" customHeight="1" x14ac:dyDescent="0.35">
      <c r="A3316" s="2" t="s">
        <v>314</v>
      </c>
      <c r="B3316" s="2" t="s">
        <v>315</v>
      </c>
      <c r="C3316" s="2" t="s">
        <v>1876</v>
      </c>
      <c r="D3316" s="2" t="s">
        <v>3169</v>
      </c>
      <c r="E3316" s="2" t="s">
        <v>3170</v>
      </c>
      <c r="F3316" s="3">
        <v>15604</v>
      </c>
      <c r="G3316" s="3">
        <v>100</v>
      </c>
      <c r="H3316" s="2" t="s">
        <v>3131</v>
      </c>
      <c r="I3316" s="2" t="s">
        <v>3145</v>
      </c>
      <c r="J3316" s="2" t="s">
        <v>3161</v>
      </c>
      <c r="K3316" s="2" t="s">
        <v>3162</v>
      </c>
      <c r="L3316" s="2">
        <v>2014</v>
      </c>
      <c r="M3316" s="2" t="s">
        <v>3076</v>
      </c>
      <c r="N3316" s="2" t="s">
        <v>3124</v>
      </c>
      <c r="O3316" s="19" t="str">
        <f t="shared" si="106"/>
        <v>700</v>
      </c>
      <c r="P3316">
        <f t="shared" si="105"/>
        <v>15604</v>
      </c>
    </row>
    <row r="3317" spans="1:16" ht="14.5" customHeight="1" x14ac:dyDescent="0.35">
      <c r="A3317" s="2" t="s">
        <v>317</v>
      </c>
      <c r="B3317" s="2" t="s">
        <v>318</v>
      </c>
      <c r="C3317" s="2" t="s">
        <v>1877</v>
      </c>
      <c r="D3317" s="2" t="s">
        <v>3169</v>
      </c>
      <c r="E3317" s="2" t="s">
        <v>3170</v>
      </c>
      <c r="F3317" s="3">
        <v>2937</v>
      </c>
      <c r="G3317" s="3">
        <v>100</v>
      </c>
      <c r="H3317" s="2" t="s">
        <v>3132</v>
      </c>
      <c r="I3317" s="2" t="s">
        <v>3146</v>
      </c>
      <c r="J3317" s="2" t="s">
        <v>3161</v>
      </c>
      <c r="K3317" s="2" t="s">
        <v>3162</v>
      </c>
      <c r="L3317" s="2">
        <v>2014</v>
      </c>
      <c r="M3317" s="2" t="s">
        <v>3077</v>
      </c>
      <c r="N3317" s="2" t="s">
        <v>3125</v>
      </c>
      <c r="O3317" s="19" t="str">
        <f t="shared" si="106"/>
        <v>700</v>
      </c>
      <c r="P3317">
        <f t="shared" si="105"/>
        <v>2937</v>
      </c>
    </row>
    <row r="3318" spans="1:16" ht="14.5" customHeight="1" x14ac:dyDescent="0.35">
      <c r="A3318" s="2" t="s">
        <v>320</v>
      </c>
      <c r="B3318" s="2" t="s">
        <v>321</v>
      </c>
      <c r="C3318" s="2" t="s">
        <v>1878</v>
      </c>
      <c r="D3318" s="2" t="s">
        <v>3169</v>
      </c>
      <c r="E3318" s="2" t="s">
        <v>3170</v>
      </c>
      <c r="F3318" s="3">
        <v>635</v>
      </c>
      <c r="G3318" s="3">
        <v>55</v>
      </c>
      <c r="H3318" s="2" t="s">
        <v>3134</v>
      </c>
      <c r="I3318" s="2" t="s">
        <v>3148</v>
      </c>
      <c r="J3318" s="2" t="s">
        <v>3161</v>
      </c>
      <c r="K3318" s="2" t="s">
        <v>3162</v>
      </c>
      <c r="L3318" s="2">
        <v>2014</v>
      </c>
      <c r="M3318" s="2" t="s">
        <v>3077</v>
      </c>
      <c r="N3318" s="2" t="s">
        <v>3125</v>
      </c>
      <c r="O3318" s="19" t="str">
        <f t="shared" si="106"/>
        <v>700</v>
      </c>
      <c r="P3318">
        <f t="shared" si="105"/>
        <v>349.25</v>
      </c>
    </row>
    <row r="3319" spans="1:16" ht="14.5" customHeight="1" x14ac:dyDescent="0.35">
      <c r="A3319" s="2" t="s">
        <v>323</v>
      </c>
      <c r="B3319" s="2" t="s">
        <v>324</v>
      </c>
      <c r="C3319" s="2" t="s">
        <v>1879</v>
      </c>
      <c r="D3319" s="2" t="s">
        <v>3169</v>
      </c>
      <c r="E3319" s="2" t="s">
        <v>3170</v>
      </c>
      <c r="F3319" s="3">
        <v>21469</v>
      </c>
      <c r="G3319" s="3">
        <v>42.54458062965633</v>
      </c>
      <c r="H3319" s="2" t="s">
        <v>3129</v>
      </c>
      <c r="I3319" s="2" t="s">
        <v>3143</v>
      </c>
      <c r="J3319" s="2" t="s">
        <v>3161</v>
      </c>
      <c r="K3319" s="2" t="s">
        <v>3162</v>
      </c>
      <c r="L3319" s="2">
        <v>2014</v>
      </c>
      <c r="M3319" s="2" t="s">
        <v>3077</v>
      </c>
      <c r="N3319" s="2" t="s">
        <v>3125</v>
      </c>
      <c r="O3319" s="19" t="str">
        <f t="shared" si="106"/>
        <v>700</v>
      </c>
      <c r="P3319">
        <f t="shared" si="105"/>
        <v>9133.8960153809185</v>
      </c>
    </row>
    <row r="3320" spans="1:16" ht="14.5" customHeight="1" x14ac:dyDescent="0.35">
      <c r="A3320" s="2" t="s">
        <v>323</v>
      </c>
      <c r="B3320" s="2" t="s">
        <v>324</v>
      </c>
      <c r="C3320" s="2" t="s">
        <v>1879</v>
      </c>
      <c r="D3320" s="2" t="s">
        <v>3169</v>
      </c>
      <c r="E3320" s="2" t="s">
        <v>3170</v>
      </c>
      <c r="F3320" s="3">
        <v>21469</v>
      </c>
      <c r="G3320" s="3">
        <v>0.96899783705839937</v>
      </c>
      <c r="H3320" s="2" t="s">
        <v>3130</v>
      </c>
      <c r="I3320" s="2" t="s">
        <v>3144</v>
      </c>
      <c r="J3320" s="2" t="s">
        <v>3161</v>
      </c>
      <c r="K3320" s="2" t="s">
        <v>3162</v>
      </c>
      <c r="L3320" s="2">
        <v>2014</v>
      </c>
      <c r="M3320" s="2" t="s">
        <v>3077</v>
      </c>
      <c r="N3320" s="2" t="s">
        <v>3125</v>
      </c>
      <c r="O3320" s="19" t="str">
        <f t="shared" si="106"/>
        <v>700</v>
      </c>
      <c r="P3320">
        <f t="shared" si="105"/>
        <v>208.03414563806774</v>
      </c>
    </row>
    <row r="3321" spans="1:16" ht="14.5" customHeight="1" x14ac:dyDescent="0.35">
      <c r="A3321" s="2" t="s">
        <v>323</v>
      </c>
      <c r="B3321" s="2" t="s">
        <v>324</v>
      </c>
      <c r="C3321" s="2" t="s">
        <v>1879</v>
      </c>
      <c r="D3321" s="2" t="s">
        <v>3169</v>
      </c>
      <c r="E3321" s="2" t="s">
        <v>3170</v>
      </c>
      <c r="F3321" s="3">
        <v>21469</v>
      </c>
      <c r="G3321" s="3">
        <v>24.450853160298006</v>
      </c>
      <c r="H3321" s="2" t="s">
        <v>3131</v>
      </c>
      <c r="I3321" s="2" t="s">
        <v>3145</v>
      </c>
      <c r="J3321" s="2" t="s">
        <v>3161</v>
      </c>
      <c r="K3321" s="2" t="s">
        <v>3162</v>
      </c>
      <c r="L3321" s="2">
        <v>2014</v>
      </c>
      <c r="M3321" s="2" t="s">
        <v>3077</v>
      </c>
      <c r="N3321" s="2" t="s">
        <v>3125</v>
      </c>
      <c r="O3321" s="19" t="str">
        <f t="shared" si="106"/>
        <v>700</v>
      </c>
      <c r="P3321">
        <f t="shared" si="105"/>
        <v>5249.3536649843791</v>
      </c>
    </row>
    <row r="3322" spans="1:16" ht="14.5" customHeight="1" x14ac:dyDescent="0.35">
      <c r="A3322" s="2" t="s">
        <v>323</v>
      </c>
      <c r="B3322" s="2" t="s">
        <v>324</v>
      </c>
      <c r="C3322" s="2" t="s">
        <v>1879</v>
      </c>
      <c r="D3322" s="2" t="s">
        <v>3169</v>
      </c>
      <c r="E3322" s="2" t="s">
        <v>3170</v>
      </c>
      <c r="F3322" s="3">
        <v>21469</v>
      </c>
      <c r="G3322" s="3">
        <v>32.035568372987264</v>
      </c>
      <c r="H3322" s="2" t="s">
        <v>3141</v>
      </c>
      <c r="I3322" s="2" t="s">
        <v>3155</v>
      </c>
      <c r="J3322" s="2" t="s">
        <v>3161</v>
      </c>
      <c r="K3322" s="2" t="s">
        <v>3162</v>
      </c>
      <c r="L3322" s="2">
        <v>2014</v>
      </c>
      <c r="M3322" s="2" t="s">
        <v>3077</v>
      </c>
      <c r="N3322" s="2" t="s">
        <v>3125</v>
      </c>
      <c r="O3322" s="19" t="str">
        <f t="shared" si="106"/>
        <v>700</v>
      </c>
      <c r="P3322">
        <f t="shared" si="105"/>
        <v>6877.7161739966359</v>
      </c>
    </row>
    <row r="3323" spans="1:16" ht="14.5" customHeight="1" x14ac:dyDescent="0.35">
      <c r="A3323" s="2" t="s">
        <v>326</v>
      </c>
      <c r="B3323" s="2" t="s">
        <v>327</v>
      </c>
      <c r="C3323" s="2" t="s">
        <v>1880</v>
      </c>
      <c r="D3323" s="2" t="s">
        <v>3169</v>
      </c>
      <c r="E3323" s="2" t="s">
        <v>3170</v>
      </c>
      <c r="F3323" s="3">
        <v>336</v>
      </c>
      <c r="G3323" s="3">
        <v>100</v>
      </c>
      <c r="H3323" s="2" t="s">
        <v>3138</v>
      </c>
      <c r="I3323" s="2" t="s">
        <v>3152</v>
      </c>
      <c r="J3323" s="2" t="s">
        <v>3161</v>
      </c>
      <c r="K3323" s="2" t="s">
        <v>3162</v>
      </c>
      <c r="L3323" s="2">
        <v>2014</v>
      </c>
      <c r="M3323" s="2" t="s">
        <v>3077</v>
      </c>
      <c r="N3323" s="2" t="s">
        <v>3125</v>
      </c>
      <c r="O3323" s="19" t="str">
        <f t="shared" si="106"/>
        <v>700</v>
      </c>
      <c r="P3323">
        <f t="shared" ref="P3323:P3386" si="107">F3323*G3323/100</f>
        <v>336</v>
      </c>
    </row>
    <row r="3324" spans="1:16" ht="14.5" customHeight="1" x14ac:dyDescent="0.35">
      <c r="A3324" s="2" t="s">
        <v>329</v>
      </c>
      <c r="B3324" s="2" t="s">
        <v>330</v>
      </c>
      <c r="C3324" s="2" t="s">
        <v>1881</v>
      </c>
      <c r="D3324" s="2" t="s">
        <v>3169</v>
      </c>
      <c r="E3324" s="2" t="s">
        <v>3170</v>
      </c>
      <c r="F3324" s="3">
        <v>337</v>
      </c>
      <c r="G3324" s="3">
        <v>100</v>
      </c>
      <c r="H3324" s="2" t="s">
        <v>3138</v>
      </c>
      <c r="I3324" s="2" t="s">
        <v>3152</v>
      </c>
      <c r="J3324" s="2" t="s">
        <v>3161</v>
      </c>
      <c r="K3324" s="2" t="s">
        <v>3162</v>
      </c>
      <c r="L3324" s="2">
        <v>2014</v>
      </c>
      <c r="M3324" s="2" t="s">
        <v>3077</v>
      </c>
      <c r="N3324" s="2" t="s">
        <v>3125</v>
      </c>
      <c r="O3324" s="19" t="str">
        <f t="shared" si="106"/>
        <v>700</v>
      </c>
      <c r="P3324">
        <f t="shared" si="107"/>
        <v>337</v>
      </c>
    </row>
    <row r="3325" spans="1:16" ht="14.5" customHeight="1" x14ac:dyDescent="0.35">
      <c r="A3325" s="2" t="s">
        <v>2049</v>
      </c>
      <c r="B3325" s="2" t="s">
        <v>2050</v>
      </c>
      <c r="C3325" s="2" t="s">
        <v>1278</v>
      </c>
      <c r="D3325" s="2" t="s">
        <v>3169</v>
      </c>
      <c r="E3325" s="2" t="s">
        <v>3170</v>
      </c>
      <c r="F3325" s="3">
        <v>47410</v>
      </c>
      <c r="G3325" s="3">
        <v>15.58590819712148</v>
      </c>
      <c r="H3325" s="2" t="s">
        <v>3131</v>
      </c>
      <c r="I3325" s="2" t="s">
        <v>3145</v>
      </c>
      <c r="J3325" s="2" t="s">
        <v>3161</v>
      </c>
      <c r="K3325" s="2" t="s">
        <v>3162</v>
      </c>
      <c r="L3325" s="2">
        <v>2014</v>
      </c>
      <c r="M3325" s="2" t="s">
        <v>3041</v>
      </c>
      <c r="N3325" s="2" t="s">
        <v>3095</v>
      </c>
      <c r="O3325" s="19" t="str">
        <f t="shared" si="106"/>
        <v>200</v>
      </c>
      <c r="P3325">
        <f t="shared" si="107"/>
        <v>7389.2790762552931</v>
      </c>
    </row>
    <row r="3326" spans="1:16" ht="14.5" customHeight="1" x14ac:dyDescent="0.35">
      <c r="A3326" s="2" t="s">
        <v>2049</v>
      </c>
      <c r="B3326" s="2" t="s">
        <v>2050</v>
      </c>
      <c r="C3326" s="2" t="s">
        <v>1278</v>
      </c>
      <c r="D3326" s="2" t="s">
        <v>3169</v>
      </c>
      <c r="E3326" s="2" t="s">
        <v>3170</v>
      </c>
      <c r="F3326" s="3">
        <v>47410</v>
      </c>
      <c r="G3326" s="3">
        <v>20.711525220114005</v>
      </c>
      <c r="H3326" s="2" t="s">
        <v>3138</v>
      </c>
      <c r="I3326" s="2" t="s">
        <v>3152</v>
      </c>
      <c r="J3326" s="2" t="s">
        <v>3161</v>
      </c>
      <c r="K3326" s="2" t="s">
        <v>3162</v>
      </c>
      <c r="L3326" s="2">
        <v>2014</v>
      </c>
      <c r="M3326" s="2" t="s">
        <v>3041</v>
      </c>
      <c r="N3326" s="2" t="s">
        <v>3095</v>
      </c>
      <c r="O3326" s="19" t="str">
        <f t="shared" si="106"/>
        <v>200</v>
      </c>
      <c r="P3326">
        <f t="shared" si="107"/>
        <v>9819.3341068560494</v>
      </c>
    </row>
    <row r="3327" spans="1:16" ht="14.5" customHeight="1" x14ac:dyDescent="0.35">
      <c r="A3327" s="2" t="s">
        <v>2049</v>
      </c>
      <c r="B3327" s="2" t="s">
        <v>2050</v>
      </c>
      <c r="C3327" s="2" t="s">
        <v>1278</v>
      </c>
      <c r="D3327" s="2" t="s">
        <v>3169</v>
      </c>
      <c r="E3327" s="2" t="s">
        <v>3170</v>
      </c>
      <c r="F3327" s="3">
        <v>47410</v>
      </c>
      <c r="G3327" s="3">
        <v>0.71753147094513381</v>
      </c>
      <c r="H3327" s="2" t="s">
        <v>3139</v>
      </c>
      <c r="I3327" s="2" t="s">
        <v>3153</v>
      </c>
      <c r="J3327" s="2" t="s">
        <v>3161</v>
      </c>
      <c r="K3327" s="2" t="s">
        <v>3162</v>
      </c>
      <c r="L3327" s="2">
        <v>2014</v>
      </c>
      <c r="M3327" s="2" t="s">
        <v>3041</v>
      </c>
      <c r="N3327" s="2" t="s">
        <v>3095</v>
      </c>
      <c r="O3327" s="19" t="str">
        <f t="shared" si="106"/>
        <v>200</v>
      </c>
      <c r="P3327">
        <f t="shared" si="107"/>
        <v>340.18167037508795</v>
      </c>
    </row>
    <row r="3328" spans="1:16" ht="14.5" customHeight="1" x14ac:dyDescent="0.35">
      <c r="A3328" s="2" t="s">
        <v>2049</v>
      </c>
      <c r="B3328" s="2" t="s">
        <v>2050</v>
      </c>
      <c r="C3328" s="2" t="s">
        <v>1278</v>
      </c>
      <c r="D3328" s="2" t="s">
        <v>3169</v>
      </c>
      <c r="E3328" s="2" t="s">
        <v>3170</v>
      </c>
      <c r="F3328" s="3">
        <v>47410</v>
      </c>
      <c r="G3328" s="3">
        <v>17.985035111819389</v>
      </c>
      <c r="H3328" s="2" t="s">
        <v>3141</v>
      </c>
      <c r="I3328" s="2" t="s">
        <v>3155</v>
      </c>
      <c r="J3328" s="2" t="s">
        <v>3161</v>
      </c>
      <c r="K3328" s="2" t="s">
        <v>3162</v>
      </c>
      <c r="L3328" s="2">
        <v>2014</v>
      </c>
      <c r="M3328" s="2" t="s">
        <v>3041</v>
      </c>
      <c r="N3328" s="2" t="s">
        <v>3095</v>
      </c>
      <c r="O3328" s="19" t="str">
        <f t="shared" si="106"/>
        <v>200</v>
      </c>
      <c r="P3328">
        <f t="shared" si="107"/>
        <v>8526.7051465135719</v>
      </c>
    </row>
    <row r="3329" spans="1:16" ht="14.5" customHeight="1" x14ac:dyDescent="0.35">
      <c r="A3329" s="2" t="s">
        <v>2051</v>
      </c>
      <c r="B3329" s="2" t="s">
        <v>2052</v>
      </c>
      <c r="C3329" s="2" t="s">
        <v>1279</v>
      </c>
      <c r="D3329" s="2" t="s">
        <v>3169</v>
      </c>
      <c r="E3329" s="2" t="s">
        <v>3170</v>
      </c>
      <c r="F3329" s="3">
        <v>18951</v>
      </c>
      <c r="G3329" s="3">
        <v>15.58590819712148</v>
      </c>
      <c r="H3329" s="2" t="s">
        <v>3131</v>
      </c>
      <c r="I3329" s="2" t="s">
        <v>3145</v>
      </c>
      <c r="J3329" s="2" t="s">
        <v>3161</v>
      </c>
      <c r="K3329" s="2" t="s">
        <v>3162</v>
      </c>
      <c r="L3329" s="2">
        <v>2014</v>
      </c>
      <c r="M3329" s="2" t="s">
        <v>3041</v>
      </c>
      <c r="N3329" s="2" t="s">
        <v>3095</v>
      </c>
      <c r="O3329" s="19" t="str">
        <f t="shared" si="106"/>
        <v>200</v>
      </c>
      <c r="P3329">
        <f t="shared" si="107"/>
        <v>2953.6854624364914</v>
      </c>
    </row>
    <row r="3330" spans="1:16" ht="14.5" customHeight="1" x14ac:dyDescent="0.35">
      <c r="A3330" s="2" t="s">
        <v>2051</v>
      </c>
      <c r="B3330" s="2" t="s">
        <v>2052</v>
      </c>
      <c r="C3330" s="2" t="s">
        <v>1279</v>
      </c>
      <c r="D3330" s="2" t="s">
        <v>3169</v>
      </c>
      <c r="E3330" s="2" t="s">
        <v>3170</v>
      </c>
      <c r="F3330" s="3">
        <v>18951</v>
      </c>
      <c r="G3330" s="3">
        <v>20.711525220114005</v>
      </c>
      <c r="H3330" s="2" t="s">
        <v>3138</v>
      </c>
      <c r="I3330" s="2" t="s">
        <v>3152</v>
      </c>
      <c r="J3330" s="2" t="s">
        <v>3161</v>
      </c>
      <c r="K3330" s="2" t="s">
        <v>3162</v>
      </c>
      <c r="L3330" s="2">
        <v>2014</v>
      </c>
      <c r="M3330" s="2" t="s">
        <v>3041</v>
      </c>
      <c r="N3330" s="2" t="s">
        <v>3095</v>
      </c>
      <c r="O3330" s="19" t="str">
        <f t="shared" si="106"/>
        <v>200</v>
      </c>
      <c r="P3330">
        <f t="shared" si="107"/>
        <v>3925.0411444638053</v>
      </c>
    </row>
    <row r="3331" spans="1:16" ht="14.5" customHeight="1" x14ac:dyDescent="0.35">
      <c r="A3331" s="2" t="s">
        <v>2051</v>
      </c>
      <c r="B3331" s="2" t="s">
        <v>2052</v>
      </c>
      <c r="C3331" s="2" t="s">
        <v>1279</v>
      </c>
      <c r="D3331" s="2" t="s">
        <v>3169</v>
      </c>
      <c r="E3331" s="2" t="s">
        <v>3170</v>
      </c>
      <c r="F3331" s="3">
        <v>18951</v>
      </c>
      <c r="G3331" s="3">
        <v>0.71753147094513381</v>
      </c>
      <c r="H3331" s="2" t="s">
        <v>3139</v>
      </c>
      <c r="I3331" s="2" t="s">
        <v>3153</v>
      </c>
      <c r="J3331" s="2" t="s">
        <v>3161</v>
      </c>
      <c r="K3331" s="2" t="s">
        <v>3162</v>
      </c>
      <c r="L3331" s="2">
        <v>2014</v>
      </c>
      <c r="M3331" s="2" t="s">
        <v>3041</v>
      </c>
      <c r="N3331" s="2" t="s">
        <v>3095</v>
      </c>
      <c r="O3331" s="19" t="str">
        <f t="shared" ref="O3331:O3394" si="108">LEFT(N3331,1) &amp; "00"</f>
        <v>200</v>
      </c>
      <c r="P3331">
        <f t="shared" si="107"/>
        <v>135.9793890588123</v>
      </c>
    </row>
    <row r="3332" spans="1:16" ht="14.5" customHeight="1" x14ac:dyDescent="0.35">
      <c r="A3332" s="2" t="s">
        <v>2051</v>
      </c>
      <c r="B3332" s="2" t="s">
        <v>2052</v>
      </c>
      <c r="C3332" s="2" t="s">
        <v>1279</v>
      </c>
      <c r="D3332" s="2" t="s">
        <v>3169</v>
      </c>
      <c r="E3332" s="2" t="s">
        <v>3170</v>
      </c>
      <c r="F3332" s="3">
        <v>18951</v>
      </c>
      <c r="G3332" s="3">
        <v>17.985035111819389</v>
      </c>
      <c r="H3332" s="2" t="s">
        <v>3141</v>
      </c>
      <c r="I3332" s="2" t="s">
        <v>3155</v>
      </c>
      <c r="J3332" s="2" t="s">
        <v>3161</v>
      </c>
      <c r="K3332" s="2" t="s">
        <v>3162</v>
      </c>
      <c r="L3332" s="2">
        <v>2014</v>
      </c>
      <c r="M3332" s="2" t="s">
        <v>3041</v>
      </c>
      <c r="N3332" s="2" t="s">
        <v>3095</v>
      </c>
      <c r="O3332" s="19" t="str">
        <f t="shared" si="108"/>
        <v>200</v>
      </c>
      <c r="P3332">
        <f t="shared" si="107"/>
        <v>3408.3440040408923</v>
      </c>
    </row>
    <row r="3333" spans="1:16" ht="14.5" customHeight="1" x14ac:dyDescent="0.35">
      <c r="A3333" s="2" t="s">
        <v>337</v>
      </c>
      <c r="B3333" s="2" t="s">
        <v>338</v>
      </c>
      <c r="C3333" s="2" t="s">
        <v>1882</v>
      </c>
      <c r="D3333" s="2" t="s">
        <v>3169</v>
      </c>
      <c r="E3333" s="2" t="s">
        <v>3170</v>
      </c>
      <c r="F3333" s="3">
        <v>7122</v>
      </c>
      <c r="G3333" s="3">
        <v>55</v>
      </c>
      <c r="H3333" s="2" t="s">
        <v>3138</v>
      </c>
      <c r="I3333" s="2" t="s">
        <v>3152</v>
      </c>
      <c r="J3333" s="2" t="s">
        <v>3161</v>
      </c>
      <c r="K3333" s="2" t="s">
        <v>3162</v>
      </c>
      <c r="L3333" s="2">
        <v>2014</v>
      </c>
      <c r="M3333" s="2" t="s">
        <v>3041</v>
      </c>
      <c r="N3333" s="2" t="s">
        <v>3095</v>
      </c>
      <c r="O3333" s="19" t="str">
        <f t="shared" si="108"/>
        <v>200</v>
      </c>
      <c r="P3333">
        <f t="shared" si="107"/>
        <v>3917.1</v>
      </c>
    </row>
    <row r="3334" spans="1:16" ht="14.5" customHeight="1" x14ac:dyDescent="0.35">
      <c r="A3334" s="2" t="s">
        <v>340</v>
      </c>
      <c r="B3334" s="2" t="s">
        <v>341</v>
      </c>
      <c r="C3334" s="2" t="s">
        <v>1883</v>
      </c>
      <c r="D3334" s="2" t="s">
        <v>3169</v>
      </c>
      <c r="E3334" s="2" t="s">
        <v>3170</v>
      </c>
      <c r="F3334" s="3">
        <v>5381</v>
      </c>
      <c r="G3334" s="3">
        <v>55</v>
      </c>
      <c r="H3334" s="2" t="s">
        <v>3138</v>
      </c>
      <c r="I3334" s="2" t="s">
        <v>3152</v>
      </c>
      <c r="J3334" s="2" t="s">
        <v>3161</v>
      </c>
      <c r="K3334" s="2" t="s">
        <v>3162</v>
      </c>
      <c r="L3334" s="2">
        <v>2014</v>
      </c>
      <c r="M3334" s="2" t="s">
        <v>3041</v>
      </c>
      <c r="N3334" s="2" t="s">
        <v>3095</v>
      </c>
      <c r="O3334" s="19" t="str">
        <f t="shared" si="108"/>
        <v>200</v>
      </c>
      <c r="P3334">
        <f t="shared" si="107"/>
        <v>2959.55</v>
      </c>
    </row>
    <row r="3335" spans="1:16" ht="14.5" customHeight="1" x14ac:dyDescent="0.35">
      <c r="A3335" s="2" t="s">
        <v>343</v>
      </c>
      <c r="B3335" s="2" t="s">
        <v>344</v>
      </c>
      <c r="C3335" s="2" t="s">
        <v>1884</v>
      </c>
      <c r="D3335" s="2" t="s">
        <v>3169</v>
      </c>
      <c r="E3335" s="2" t="s">
        <v>3170</v>
      </c>
      <c r="F3335" s="3">
        <v>1571</v>
      </c>
      <c r="G3335" s="3">
        <v>55</v>
      </c>
      <c r="H3335" s="2" t="s">
        <v>3139</v>
      </c>
      <c r="I3335" s="2" t="s">
        <v>3153</v>
      </c>
      <c r="J3335" s="2" t="s">
        <v>3161</v>
      </c>
      <c r="K3335" s="2" t="s">
        <v>3162</v>
      </c>
      <c r="L3335" s="2">
        <v>2014</v>
      </c>
      <c r="M3335" s="2" t="s">
        <v>3041</v>
      </c>
      <c r="N3335" s="2" t="s">
        <v>3095</v>
      </c>
      <c r="O3335" s="19" t="str">
        <f t="shared" si="108"/>
        <v>200</v>
      </c>
      <c r="P3335">
        <f t="shared" si="107"/>
        <v>864.05</v>
      </c>
    </row>
    <row r="3336" spans="1:16" ht="14.5" customHeight="1" x14ac:dyDescent="0.35">
      <c r="A3336" s="2" t="s">
        <v>346</v>
      </c>
      <c r="B3336" s="2" t="s">
        <v>347</v>
      </c>
      <c r="C3336" s="2" t="s">
        <v>1885</v>
      </c>
      <c r="D3336" s="2" t="s">
        <v>3169</v>
      </c>
      <c r="E3336" s="2" t="s">
        <v>3170</v>
      </c>
      <c r="F3336" s="3">
        <v>4314</v>
      </c>
      <c r="G3336" s="3">
        <v>55</v>
      </c>
      <c r="H3336" s="2" t="s">
        <v>3131</v>
      </c>
      <c r="I3336" s="2" t="s">
        <v>3145</v>
      </c>
      <c r="J3336" s="2" t="s">
        <v>3161</v>
      </c>
      <c r="K3336" s="2" t="s">
        <v>3162</v>
      </c>
      <c r="L3336" s="2">
        <v>2014</v>
      </c>
      <c r="M3336" s="2" t="s">
        <v>3041</v>
      </c>
      <c r="N3336" s="2" t="s">
        <v>3095</v>
      </c>
      <c r="O3336" s="19" t="str">
        <f t="shared" si="108"/>
        <v>200</v>
      </c>
      <c r="P3336">
        <f t="shared" si="107"/>
        <v>2372.6999999999998</v>
      </c>
    </row>
    <row r="3337" spans="1:16" ht="14.5" customHeight="1" x14ac:dyDescent="0.35">
      <c r="A3337" s="2" t="s">
        <v>349</v>
      </c>
      <c r="B3337" s="2" t="s">
        <v>350</v>
      </c>
      <c r="C3337" s="2" t="s">
        <v>2322</v>
      </c>
      <c r="D3337" s="2" t="s">
        <v>3169</v>
      </c>
      <c r="E3337" s="2" t="s">
        <v>3170</v>
      </c>
      <c r="F3337" s="3">
        <v>1344</v>
      </c>
      <c r="G3337" s="3">
        <v>55</v>
      </c>
      <c r="H3337" s="2" t="s">
        <v>3131</v>
      </c>
      <c r="I3337" s="2" t="s">
        <v>3145</v>
      </c>
      <c r="J3337" s="2" t="s">
        <v>3161</v>
      </c>
      <c r="K3337" s="2" t="s">
        <v>3162</v>
      </c>
      <c r="L3337" s="2">
        <v>2014</v>
      </c>
      <c r="M3337" s="2" t="s">
        <v>3041</v>
      </c>
      <c r="N3337" s="2" t="s">
        <v>3095</v>
      </c>
      <c r="O3337" s="19" t="str">
        <f t="shared" si="108"/>
        <v>200</v>
      </c>
      <c r="P3337">
        <f t="shared" si="107"/>
        <v>739.2</v>
      </c>
    </row>
    <row r="3338" spans="1:16" ht="14.5" customHeight="1" x14ac:dyDescent="0.35">
      <c r="A3338" s="2" t="s">
        <v>352</v>
      </c>
      <c r="B3338" s="2" t="s">
        <v>353</v>
      </c>
      <c r="C3338" s="2" t="s">
        <v>1886</v>
      </c>
      <c r="D3338" s="2" t="s">
        <v>3169</v>
      </c>
      <c r="E3338" s="2" t="s">
        <v>3170</v>
      </c>
      <c r="F3338" s="3">
        <v>1403</v>
      </c>
      <c r="G3338" s="3">
        <v>55</v>
      </c>
      <c r="H3338" s="2" t="s">
        <v>3131</v>
      </c>
      <c r="I3338" s="2" t="s">
        <v>3145</v>
      </c>
      <c r="J3338" s="2" t="s">
        <v>3161</v>
      </c>
      <c r="K3338" s="2" t="s">
        <v>3162</v>
      </c>
      <c r="L3338" s="2">
        <v>2014</v>
      </c>
      <c r="M3338" s="2" t="s">
        <v>3041</v>
      </c>
      <c r="N3338" s="2" t="s">
        <v>3095</v>
      </c>
      <c r="O3338" s="19" t="str">
        <f t="shared" si="108"/>
        <v>200</v>
      </c>
      <c r="P3338">
        <f t="shared" si="107"/>
        <v>771.65</v>
      </c>
    </row>
    <row r="3339" spans="1:16" ht="14.5" customHeight="1" x14ac:dyDescent="0.35">
      <c r="A3339" s="2" t="s">
        <v>355</v>
      </c>
      <c r="B3339" s="2" t="s">
        <v>356</v>
      </c>
      <c r="C3339" s="2" t="s">
        <v>1887</v>
      </c>
      <c r="D3339" s="2" t="s">
        <v>3169</v>
      </c>
      <c r="E3339" s="2" t="s">
        <v>3170</v>
      </c>
      <c r="F3339" s="3">
        <v>1342</v>
      </c>
      <c r="G3339" s="3">
        <v>55</v>
      </c>
      <c r="H3339" s="2" t="s">
        <v>3131</v>
      </c>
      <c r="I3339" s="2" t="s">
        <v>3145</v>
      </c>
      <c r="J3339" s="2" t="s">
        <v>3161</v>
      </c>
      <c r="K3339" s="2" t="s">
        <v>3162</v>
      </c>
      <c r="L3339" s="2">
        <v>2014</v>
      </c>
      <c r="M3339" s="2" t="s">
        <v>3041</v>
      </c>
      <c r="N3339" s="2" t="s">
        <v>3095</v>
      </c>
      <c r="O3339" s="19" t="str">
        <f t="shared" si="108"/>
        <v>200</v>
      </c>
      <c r="P3339">
        <f t="shared" si="107"/>
        <v>738.1</v>
      </c>
    </row>
    <row r="3340" spans="1:16" ht="14.5" customHeight="1" x14ac:dyDescent="0.35">
      <c r="A3340" s="2" t="s">
        <v>358</v>
      </c>
      <c r="B3340" s="2" t="s">
        <v>359</v>
      </c>
      <c r="C3340" s="2" t="s">
        <v>1888</v>
      </c>
      <c r="D3340" s="2" t="s">
        <v>3169</v>
      </c>
      <c r="E3340" s="2" t="s">
        <v>3170</v>
      </c>
      <c r="F3340" s="3">
        <v>7869</v>
      </c>
      <c r="G3340" s="3">
        <v>55</v>
      </c>
      <c r="H3340" s="2" t="s">
        <v>3141</v>
      </c>
      <c r="I3340" s="2" t="s">
        <v>3155</v>
      </c>
      <c r="J3340" s="2" t="s">
        <v>3161</v>
      </c>
      <c r="K3340" s="2" t="s">
        <v>3162</v>
      </c>
      <c r="L3340" s="2">
        <v>2014</v>
      </c>
      <c r="M3340" s="2" t="s">
        <v>3041</v>
      </c>
      <c r="N3340" s="2" t="s">
        <v>3095</v>
      </c>
      <c r="O3340" s="19" t="str">
        <f t="shared" si="108"/>
        <v>200</v>
      </c>
      <c r="P3340">
        <f t="shared" si="107"/>
        <v>4327.95</v>
      </c>
    </row>
    <row r="3341" spans="1:16" ht="14.5" customHeight="1" x14ac:dyDescent="0.35">
      <c r="A3341" s="2" t="s">
        <v>361</v>
      </c>
      <c r="B3341" s="2" t="s">
        <v>362</v>
      </c>
      <c r="C3341" s="2" t="s">
        <v>1889</v>
      </c>
      <c r="D3341" s="2" t="s">
        <v>3169</v>
      </c>
      <c r="E3341" s="2" t="s">
        <v>3170</v>
      </c>
      <c r="F3341" s="3">
        <v>3882</v>
      </c>
      <c r="G3341" s="3">
        <v>55</v>
      </c>
      <c r="H3341" s="2" t="s">
        <v>3141</v>
      </c>
      <c r="I3341" s="2" t="s">
        <v>3155</v>
      </c>
      <c r="J3341" s="2" t="s">
        <v>3161</v>
      </c>
      <c r="K3341" s="2" t="s">
        <v>3162</v>
      </c>
      <c r="L3341" s="2">
        <v>2014</v>
      </c>
      <c r="M3341" s="2" t="s">
        <v>3041</v>
      </c>
      <c r="N3341" s="2" t="s">
        <v>3095</v>
      </c>
      <c r="O3341" s="19" t="str">
        <f t="shared" si="108"/>
        <v>200</v>
      </c>
      <c r="P3341">
        <f t="shared" si="107"/>
        <v>2135.1</v>
      </c>
    </row>
    <row r="3342" spans="1:16" ht="14.5" customHeight="1" x14ac:dyDescent="0.35">
      <c r="A3342" s="2" t="s">
        <v>364</v>
      </c>
      <c r="B3342" s="2" t="s">
        <v>365</v>
      </c>
      <c r="C3342" s="2" t="s">
        <v>1890</v>
      </c>
      <c r="D3342" s="2" t="s">
        <v>3169</v>
      </c>
      <c r="E3342" s="2" t="s">
        <v>3170</v>
      </c>
      <c r="F3342" s="3">
        <v>5499</v>
      </c>
      <c r="G3342" s="3">
        <v>55</v>
      </c>
      <c r="H3342" s="2" t="s">
        <v>3138</v>
      </c>
      <c r="I3342" s="2" t="s">
        <v>3152</v>
      </c>
      <c r="J3342" s="2" t="s">
        <v>3161</v>
      </c>
      <c r="K3342" s="2" t="s">
        <v>3162</v>
      </c>
      <c r="L3342" s="2">
        <v>2014</v>
      </c>
      <c r="M3342" s="2" t="s">
        <v>3041</v>
      </c>
      <c r="N3342" s="2" t="s">
        <v>3095</v>
      </c>
      <c r="O3342" s="19" t="str">
        <f t="shared" si="108"/>
        <v>200</v>
      </c>
      <c r="P3342">
        <f t="shared" si="107"/>
        <v>3024.45</v>
      </c>
    </row>
    <row r="3343" spans="1:16" ht="14.5" customHeight="1" x14ac:dyDescent="0.35">
      <c r="A3343" s="2" t="s">
        <v>367</v>
      </c>
      <c r="B3343" s="2" t="s">
        <v>368</v>
      </c>
      <c r="C3343" s="2" t="s">
        <v>1891</v>
      </c>
      <c r="D3343" s="2" t="s">
        <v>3169</v>
      </c>
      <c r="E3343" s="2" t="s">
        <v>3170</v>
      </c>
      <c r="F3343" s="3">
        <v>4410</v>
      </c>
      <c r="G3343" s="3">
        <v>55</v>
      </c>
      <c r="H3343" s="2" t="s">
        <v>3138</v>
      </c>
      <c r="I3343" s="2" t="s">
        <v>3152</v>
      </c>
      <c r="J3343" s="2" t="s">
        <v>3161</v>
      </c>
      <c r="K3343" s="2" t="s">
        <v>3162</v>
      </c>
      <c r="L3343" s="2">
        <v>2014</v>
      </c>
      <c r="M3343" s="2" t="s">
        <v>3041</v>
      </c>
      <c r="N3343" s="2" t="s">
        <v>3095</v>
      </c>
      <c r="O3343" s="19" t="str">
        <f t="shared" si="108"/>
        <v>200</v>
      </c>
      <c r="P3343">
        <f t="shared" si="107"/>
        <v>2425.5</v>
      </c>
    </row>
    <row r="3344" spans="1:16" ht="14.5" customHeight="1" x14ac:dyDescent="0.35">
      <c r="A3344" s="2" t="s">
        <v>370</v>
      </c>
      <c r="B3344" s="2" t="s">
        <v>371</v>
      </c>
      <c r="C3344" s="2" t="s">
        <v>1892</v>
      </c>
      <c r="D3344" s="2" t="s">
        <v>3169</v>
      </c>
      <c r="E3344" s="2" t="s">
        <v>3170</v>
      </c>
      <c r="F3344" s="3">
        <v>1483</v>
      </c>
      <c r="G3344" s="3">
        <v>55</v>
      </c>
      <c r="H3344" s="2" t="s">
        <v>3138</v>
      </c>
      <c r="I3344" s="2" t="s">
        <v>3152</v>
      </c>
      <c r="J3344" s="2" t="s">
        <v>3161</v>
      </c>
      <c r="K3344" s="2" t="s">
        <v>3162</v>
      </c>
      <c r="L3344" s="2">
        <v>2014</v>
      </c>
      <c r="M3344" s="2" t="s">
        <v>3041</v>
      </c>
      <c r="N3344" s="2" t="s">
        <v>3095</v>
      </c>
      <c r="O3344" s="19" t="str">
        <f t="shared" si="108"/>
        <v>200</v>
      </c>
      <c r="P3344">
        <f t="shared" si="107"/>
        <v>815.65</v>
      </c>
    </row>
    <row r="3345" spans="1:16" ht="14.5" customHeight="1" x14ac:dyDescent="0.35">
      <c r="A3345" s="2" t="s">
        <v>373</v>
      </c>
      <c r="B3345" s="2" t="s">
        <v>374</v>
      </c>
      <c r="C3345" s="2" t="s">
        <v>1893</v>
      </c>
      <c r="D3345" s="2" t="s">
        <v>3169</v>
      </c>
      <c r="E3345" s="2" t="s">
        <v>3170</v>
      </c>
      <c r="F3345" s="3">
        <v>42</v>
      </c>
      <c r="G3345" s="3">
        <v>20</v>
      </c>
      <c r="H3345" s="2" t="s">
        <v>3138</v>
      </c>
      <c r="I3345" s="2" t="s">
        <v>3152</v>
      </c>
      <c r="J3345" s="2" t="s">
        <v>3161</v>
      </c>
      <c r="K3345" s="2" t="s">
        <v>3162</v>
      </c>
      <c r="L3345" s="2">
        <v>2014</v>
      </c>
      <c r="M3345" s="2" t="s">
        <v>3077</v>
      </c>
      <c r="N3345" s="2" t="s">
        <v>3125</v>
      </c>
      <c r="O3345" s="19" t="str">
        <f t="shared" si="108"/>
        <v>700</v>
      </c>
      <c r="P3345">
        <f t="shared" si="107"/>
        <v>8.4</v>
      </c>
    </row>
    <row r="3346" spans="1:16" ht="14.5" customHeight="1" x14ac:dyDescent="0.35">
      <c r="A3346" s="2" t="s">
        <v>376</v>
      </c>
      <c r="B3346" s="2" t="s">
        <v>377</v>
      </c>
      <c r="C3346" s="2" t="s">
        <v>2323</v>
      </c>
      <c r="D3346" s="2" t="s">
        <v>3169</v>
      </c>
      <c r="E3346" s="2" t="s">
        <v>3170</v>
      </c>
      <c r="F3346" s="3">
        <v>2728</v>
      </c>
      <c r="G3346" s="3">
        <v>20</v>
      </c>
      <c r="H3346" s="2" t="s">
        <v>3138</v>
      </c>
      <c r="I3346" s="2" t="s">
        <v>3152</v>
      </c>
      <c r="J3346" s="2" t="s">
        <v>3161</v>
      </c>
      <c r="K3346" s="2" t="s">
        <v>3162</v>
      </c>
      <c r="L3346" s="2">
        <v>2014</v>
      </c>
      <c r="M3346" s="2" t="s">
        <v>3057</v>
      </c>
      <c r="N3346" s="2" t="s">
        <v>3107</v>
      </c>
      <c r="O3346" s="19" t="str">
        <f t="shared" si="108"/>
        <v>300</v>
      </c>
      <c r="P3346">
        <f t="shared" si="107"/>
        <v>545.6</v>
      </c>
    </row>
    <row r="3347" spans="1:16" ht="14.5" customHeight="1" x14ac:dyDescent="0.35">
      <c r="A3347" s="2" t="s">
        <v>2053</v>
      </c>
      <c r="B3347" s="2" t="s">
        <v>2054</v>
      </c>
      <c r="C3347" s="2" t="s">
        <v>2055</v>
      </c>
      <c r="D3347" s="2" t="s">
        <v>3169</v>
      </c>
      <c r="E3347" s="2" t="s">
        <v>3170</v>
      </c>
      <c r="F3347" s="3">
        <v>56</v>
      </c>
      <c r="G3347" s="3">
        <v>55</v>
      </c>
      <c r="H3347" s="2" t="s">
        <v>3138</v>
      </c>
      <c r="I3347" s="2" t="s">
        <v>3152</v>
      </c>
      <c r="J3347" s="2" t="s">
        <v>3161</v>
      </c>
      <c r="K3347" s="2" t="s">
        <v>3162</v>
      </c>
      <c r="L3347" s="2">
        <v>2014</v>
      </c>
      <c r="M3347" s="2" t="s">
        <v>3042</v>
      </c>
      <c r="N3347" s="2" t="s">
        <v>3096</v>
      </c>
      <c r="O3347" s="19" t="str">
        <f t="shared" si="108"/>
        <v>200</v>
      </c>
      <c r="P3347">
        <f t="shared" si="107"/>
        <v>30.8</v>
      </c>
    </row>
    <row r="3348" spans="1:16" ht="14.5" customHeight="1" x14ac:dyDescent="0.35">
      <c r="A3348" s="2" t="s">
        <v>382</v>
      </c>
      <c r="B3348" s="2" t="s">
        <v>383</v>
      </c>
      <c r="C3348" s="2" t="s">
        <v>1896</v>
      </c>
      <c r="D3348" s="2" t="s">
        <v>3169</v>
      </c>
      <c r="E3348" s="2" t="s">
        <v>3170</v>
      </c>
      <c r="F3348" s="3">
        <v>415</v>
      </c>
      <c r="G3348" s="3">
        <v>55</v>
      </c>
      <c r="H3348" s="2" t="s">
        <v>3138</v>
      </c>
      <c r="I3348" s="2" t="s">
        <v>3152</v>
      </c>
      <c r="J3348" s="2" t="s">
        <v>3161</v>
      </c>
      <c r="K3348" s="2" t="s">
        <v>3162</v>
      </c>
      <c r="L3348" s="2">
        <v>2014</v>
      </c>
      <c r="M3348" s="2" t="s">
        <v>3042</v>
      </c>
      <c r="N3348" s="2" t="s">
        <v>3096</v>
      </c>
      <c r="O3348" s="19" t="str">
        <f t="shared" si="108"/>
        <v>200</v>
      </c>
      <c r="P3348">
        <f t="shared" si="107"/>
        <v>228.25</v>
      </c>
    </row>
    <row r="3349" spans="1:16" ht="14.5" customHeight="1" x14ac:dyDescent="0.35">
      <c r="A3349" s="2" t="s">
        <v>1297</v>
      </c>
      <c r="B3349" s="2" t="s">
        <v>1298</v>
      </c>
      <c r="C3349" s="2" t="s">
        <v>1897</v>
      </c>
      <c r="D3349" s="2" t="s">
        <v>3169</v>
      </c>
      <c r="E3349" s="2" t="s">
        <v>3170</v>
      </c>
      <c r="F3349" s="3">
        <v>1858</v>
      </c>
      <c r="G3349" s="3">
        <v>15</v>
      </c>
      <c r="H3349" s="2" t="s">
        <v>3138</v>
      </c>
      <c r="I3349" s="2" t="s">
        <v>3152</v>
      </c>
      <c r="J3349" s="2" t="s">
        <v>3161</v>
      </c>
      <c r="K3349" s="2" t="s">
        <v>3162</v>
      </c>
      <c r="L3349" s="2">
        <v>2014</v>
      </c>
      <c r="M3349" s="2" t="s">
        <v>3055</v>
      </c>
      <c r="N3349" s="2" t="s">
        <v>3105</v>
      </c>
      <c r="O3349" s="19" t="str">
        <f t="shared" si="108"/>
        <v>300</v>
      </c>
      <c r="P3349">
        <f t="shared" si="107"/>
        <v>278.7</v>
      </c>
    </row>
    <row r="3350" spans="1:16" ht="14.5" customHeight="1" x14ac:dyDescent="0.35">
      <c r="A3350" s="2" t="s">
        <v>388</v>
      </c>
      <c r="B3350" s="2" t="s">
        <v>389</v>
      </c>
      <c r="C3350" s="2" t="s">
        <v>1898</v>
      </c>
      <c r="D3350" s="2" t="s">
        <v>3169</v>
      </c>
      <c r="E3350" s="2" t="s">
        <v>3170</v>
      </c>
      <c r="F3350" s="3">
        <v>428</v>
      </c>
      <c r="G3350" s="3">
        <v>55</v>
      </c>
      <c r="H3350" s="2" t="s">
        <v>3138</v>
      </c>
      <c r="I3350" s="2" t="s">
        <v>3152</v>
      </c>
      <c r="J3350" s="2" t="s">
        <v>3161</v>
      </c>
      <c r="K3350" s="2" t="s">
        <v>3162</v>
      </c>
      <c r="L3350" s="2">
        <v>2014</v>
      </c>
      <c r="M3350" s="2" t="s">
        <v>3041</v>
      </c>
      <c r="N3350" s="2" t="s">
        <v>3095</v>
      </c>
      <c r="O3350" s="19" t="str">
        <f t="shared" si="108"/>
        <v>200</v>
      </c>
      <c r="P3350">
        <f t="shared" si="107"/>
        <v>235.4</v>
      </c>
    </row>
    <row r="3351" spans="1:16" ht="14.5" customHeight="1" x14ac:dyDescent="0.35">
      <c r="A3351" s="2" t="s">
        <v>1301</v>
      </c>
      <c r="B3351" s="2" t="s">
        <v>1302</v>
      </c>
      <c r="C3351" s="2" t="s">
        <v>1899</v>
      </c>
      <c r="D3351" s="2" t="s">
        <v>3169</v>
      </c>
      <c r="E3351" s="2" t="s">
        <v>3170</v>
      </c>
      <c r="F3351" s="3">
        <v>100</v>
      </c>
      <c r="G3351" s="3">
        <v>55</v>
      </c>
      <c r="H3351" s="2" t="s">
        <v>3138</v>
      </c>
      <c r="I3351" s="2" t="s">
        <v>3152</v>
      </c>
      <c r="J3351" s="2" t="s">
        <v>3161</v>
      </c>
      <c r="K3351" s="2" t="s">
        <v>3162</v>
      </c>
      <c r="L3351" s="2">
        <v>2014</v>
      </c>
      <c r="M3351" s="2" t="s">
        <v>3042</v>
      </c>
      <c r="N3351" s="2" t="s">
        <v>3096</v>
      </c>
      <c r="O3351" s="19" t="str">
        <f t="shared" si="108"/>
        <v>200</v>
      </c>
      <c r="P3351">
        <f t="shared" si="107"/>
        <v>55</v>
      </c>
    </row>
    <row r="3352" spans="1:16" ht="14.5" customHeight="1" x14ac:dyDescent="0.35">
      <c r="A3352" s="2" t="s">
        <v>385</v>
      </c>
      <c r="B3352" s="2" t="s">
        <v>386</v>
      </c>
      <c r="C3352" s="2" t="s">
        <v>1900</v>
      </c>
      <c r="D3352" s="2" t="s">
        <v>3169</v>
      </c>
      <c r="E3352" s="2" t="s">
        <v>3170</v>
      </c>
      <c r="F3352" s="3">
        <v>1969</v>
      </c>
      <c r="G3352" s="3">
        <v>28.338014903857236</v>
      </c>
      <c r="H3352" s="2" t="s">
        <v>3131</v>
      </c>
      <c r="I3352" s="2" t="s">
        <v>3145</v>
      </c>
      <c r="J3352" s="2" t="s">
        <v>3161</v>
      </c>
      <c r="K3352" s="2" t="s">
        <v>3162</v>
      </c>
      <c r="L3352" s="2">
        <v>2014</v>
      </c>
      <c r="M3352" s="2" t="s">
        <v>3062</v>
      </c>
      <c r="N3352" s="2" t="s">
        <v>3112</v>
      </c>
      <c r="O3352" s="19" t="str">
        <f t="shared" si="108"/>
        <v>400</v>
      </c>
      <c r="P3352">
        <f t="shared" si="107"/>
        <v>557.97551345694899</v>
      </c>
    </row>
    <row r="3353" spans="1:16" ht="14.5" customHeight="1" x14ac:dyDescent="0.35">
      <c r="A3353" s="2" t="s">
        <v>385</v>
      </c>
      <c r="B3353" s="2" t="s">
        <v>386</v>
      </c>
      <c r="C3353" s="2" t="s">
        <v>1900</v>
      </c>
      <c r="D3353" s="2" t="s">
        <v>3169</v>
      </c>
      <c r="E3353" s="2" t="s">
        <v>3170</v>
      </c>
      <c r="F3353" s="3">
        <v>1969</v>
      </c>
      <c r="G3353" s="3">
        <v>37.657318582025461</v>
      </c>
      <c r="H3353" s="2" t="s">
        <v>3138</v>
      </c>
      <c r="I3353" s="2" t="s">
        <v>3152</v>
      </c>
      <c r="J3353" s="2" t="s">
        <v>3161</v>
      </c>
      <c r="K3353" s="2" t="s">
        <v>3162</v>
      </c>
      <c r="L3353" s="2">
        <v>2014</v>
      </c>
      <c r="M3353" s="2" t="s">
        <v>3062</v>
      </c>
      <c r="N3353" s="2" t="s">
        <v>3112</v>
      </c>
      <c r="O3353" s="19" t="str">
        <f t="shared" si="108"/>
        <v>400</v>
      </c>
      <c r="P3353">
        <f t="shared" si="107"/>
        <v>741.47260288008135</v>
      </c>
    </row>
    <row r="3354" spans="1:16" ht="14.5" customHeight="1" x14ac:dyDescent="0.35">
      <c r="A3354" s="2" t="s">
        <v>385</v>
      </c>
      <c r="B3354" s="2" t="s">
        <v>386</v>
      </c>
      <c r="C3354" s="2" t="s">
        <v>1900</v>
      </c>
      <c r="D3354" s="2" t="s">
        <v>3169</v>
      </c>
      <c r="E3354" s="2" t="s">
        <v>3170</v>
      </c>
      <c r="F3354" s="3">
        <v>1969</v>
      </c>
      <c r="G3354" s="3">
        <v>1.3046026744456978</v>
      </c>
      <c r="H3354" s="2" t="s">
        <v>3139</v>
      </c>
      <c r="I3354" s="2" t="s">
        <v>3153</v>
      </c>
      <c r="J3354" s="2" t="s">
        <v>3161</v>
      </c>
      <c r="K3354" s="2" t="s">
        <v>3162</v>
      </c>
      <c r="L3354" s="2">
        <v>2014</v>
      </c>
      <c r="M3354" s="2" t="s">
        <v>3062</v>
      </c>
      <c r="N3354" s="2" t="s">
        <v>3112</v>
      </c>
      <c r="O3354" s="19" t="str">
        <f t="shared" si="108"/>
        <v>400</v>
      </c>
      <c r="P3354">
        <f t="shared" si="107"/>
        <v>25.687626659835786</v>
      </c>
    </row>
    <row r="3355" spans="1:16" ht="14.5" customHeight="1" x14ac:dyDescent="0.35">
      <c r="A3355" s="2" t="s">
        <v>385</v>
      </c>
      <c r="B3355" s="2" t="s">
        <v>386</v>
      </c>
      <c r="C3355" s="2" t="s">
        <v>1900</v>
      </c>
      <c r="D3355" s="2" t="s">
        <v>3169</v>
      </c>
      <c r="E3355" s="2" t="s">
        <v>3170</v>
      </c>
      <c r="F3355" s="3">
        <v>1969</v>
      </c>
      <c r="G3355" s="3">
        <v>32.700063839671621</v>
      </c>
      <c r="H3355" s="2" t="s">
        <v>3141</v>
      </c>
      <c r="I3355" s="2" t="s">
        <v>3155</v>
      </c>
      <c r="J3355" s="2" t="s">
        <v>3161</v>
      </c>
      <c r="K3355" s="2" t="s">
        <v>3162</v>
      </c>
      <c r="L3355" s="2">
        <v>2014</v>
      </c>
      <c r="M3355" s="2" t="s">
        <v>3062</v>
      </c>
      <c r="N3355" s="2" t="s">
        <v>3112</v>
      </c>
      <c r="O3355" s="19" t="str">
        <f t="shared" si="108"/>
        <v>400</v>
      </c>
      <c r="P3355">
        <f t="shared" si="107"/>
        <v>643.86425700313418</v>
      </c>
    </row>
    <row r="3356" spans="1:16" ht="14.5" customHeight="1" x14ac:dyDescent="0.35">
      <c r="A3356" s="2" t="s">
        <v>393</v>
      </c>
      <c r="B3356" s="2" t="s">
        <v>394</v>
      </c>
      <c r="C3356" s="2" t="s">
        <v>1901</v>
      </c>
      <c r="D3356" s="2" t="s">
        <v>3169</v>
      </c>
      <c r="E3356" s="2" t="s">
        <v>3170</v>
      </c>
      <c r="F3356" s="3">
        <v>3783</v>
      </c>
      <c r="G3356" s="3">
        <v>100</v>
      </c>
      <c r="H3356" s="2" t="s">
        <v>3138</v>
      </c>
      <c r="I3356" s="2" t="s">
        <v>3152</v>
      </c>
      <c r="J3356" s="2" t="s">
        <v>3161</v>
      </c>
      <c r="K3356" s="2" t="s">
        <v>3162</v>
      </c>
      <c r="L3356" s="2">
        <v>2014</v>
      </c>
      <c r="M3356" s="2" t="s">
        <v>3062</v>
      </c>
      <c r="N3356" s="2" t="s">
        <v>3112</v>
      </c>
      <c r="O3356" s="19" t="str">
        <f t="shared" si="108"/>
        <v>400</v>
      </c>
      <c r="P3356">
        <f t="shared" si="107"/>
        <v>3783</v>
      </c>
    </row>
    <row r="3357" spans="1:16" ht="14.5" customHeight="1" x14ac:dyDescent="0.35">
      <c r="A3357" s="2" t="s">
        <v>396</v>
      </c>
      <c r="B3357" s="2" t="s">
        <v>396</v>
      </c>
      <c r="C3357" s="2" t="s">
        <v>1305</v>
      </c>
      <c r="D3357" s="2" t="s">
        <v>3169</v>
      </c>
      <c r="E3357" s="2" t="s">
        <v>3170</v>
      </c>
      <c r="F3357" s="3">
        <v>60</v>
      </c>
      <c r="G3357" s="3">
        <v>100</v>
      </c>
      <c r="H3357" s="2" t="s">
        <v>3137</v>
      </c>
      <c r="I3357" s="2" t="s">
        <v>3151</v>
      </c>
      <c r="J3357" s="2" t="s">
        <v>3161</v>
      </c>
      <c r="K3357" s="2" t="s">
        <v>3162</v>
      </c>
      <c r="L3357" s="2">
        <v>2014</v>
      </c>
      <c r="M3357" s="2" t="s">
        <v>3077</v>
      </c>
      <c r="N3357" s="2" t="s">
        <v>3125</v>
      </c>
      <c r="O3357" s="19" t="str">
        <f t="shared" si="108"/>
        <v>700</v>
      </c>
      <c r="P3357">
        <f t="shared" si="107"/>
        <v>60</v>
      </c>
    </row>
    <row r="3358" spans="1:16" ht="14.5" customHeight="1" x14ac:dyDescent="0.35">
      <c r="A3358" s="2" t="s">
        <v>398</v>
      </c>
      <c r="B3358" s="2" t="s">
        <v>399</v>
      </c>
      <c r="C3358" s="2" t="s">
        <v>1116</v>
      </c>
      <c r="D3358" s="2" t="s">
        <v>3171</v>
      </c>
      <c r="E3358" s="2" t="s">
        <v>3172</v>
      </c>
      <c r="F3358" s="3">
        <v>128</v>
      </c>
      <c r="G3358" s="3">
        <v>100</v>
      </c>
      <c r="H3358" s="2" t="s">
        <v>3139</v>
      </c>
      <c r="I3358" s="2" t="s">
        <v>3153</v>
      </c>
      <c r="J3358" s="2" t="s">
        <v>3161</v>
      </c>
      <c r="K3358" s="2" t="s">
        <v>3162</v>
      </c>
      <c r="L3358" s="2">
        <v>2014</v>
      </c>
      <c r="M3358" s="2" t="s">
        <v>3059</v>
      </c>
      <c r="N3358" s="2" t="s">
        <v>3109</v>
      </c>
      <c r="O3358" s="19" t="str">
        <f t="shared" si="108"/>
        <v>400</v>
      </c>
      <c r="P3358">
        <f t="shared" si="107"/>
        <v>128</v>
      </c>
    </row>
    <row r="3359" spans="1:16" ht="14.5" customHeight="1" x14ac:dyDescent="0.35">
      <c r="A3359" s="2" t="s">
        <v>1488</v>
      </c>
      <c r="B3359" s="2" t="s">
        <v>1489</v>
      </c>
      <c r="C3359" s="2" t="s">
        <v>1490</v>
      </c>
      <c r="D3359" s="2" t="s">
        <v>3169</v>
      </c>
      <c r="E3359" s="2" t="s">
        <v>3170</v>
      </c>
      <c r="F3359" s="3">
        <v>1120</v>
      </c>
      <c r="G3359" s="3">
        <v>55</v>
      </c>
      <c r="H3359" s="2" t="s">
        <v>3136</v>
      </c>
      <c r="I3359" s="2" t="s">
        <v>3150</v>
      </c>
      <c r="J3359" s="2" t="s">
        <v>3161</v>
      </c>
      <c r="K3359" s="2" t="s">
        <v>3162</v>
      </c>
      <c r="L3359" s="2">
        <v>2014</v>
      </c>
      <c r="M3359" s="2" t="s">
        <v>3041</v>
      </c>
      <c r="N3359" s="2" t="s">
        <v>3095</v>
      </c>
      <c r="O3359" s="19" t="str">
        <f t="shared" si="108"/>
        <v>200</v>
      </c>
      <c r="P3359">
        <f t="shared" si="107"/>
        <v>616</v>
      </c>
    </row>
    <row r="3360" spans="1:16" ht="14.5" customHeight="1" x14ac:dyDescent="0.35">
      <c r="A3360" s="2" t="s">
        <v>1491</v>
      </c>
      <c r="B3360" s="2" t="s">
        <v>1492</v>
      </c>
      <c r="C3360" s="2" t="s">
        <v>1493</v>
      </c>
      <c r="D3360" s="2" t="s">
        <v>3169</v>
      </c>
      <c r="E3360" s="2" t="s">
        <v>3170</v>
      </c>
      <c r="F3360" s="3">
        <v>597</v>
      </c>
      <c r="G3360" s="3">
        <v>55</v>
      </c>
      <c r="H3360" s="2" t="s">
        <v>3136</v>
      </c>
      <c r="I3360" s="2" t="s">
        <v>3150</v>
      </c>
      <c r="J3360" s="2" t="s">
        <v>3161</v>
      </c>
      <c r="K3360" s="2" t="s">
        <v>3162</v>
      </c>
      <c r="L3360" s="2">
        <v>2014</v>
      </c>
      <c r="M3360" s="2" t="s">
        <v>3041</v>
      </c>
      <c r="N3360" s="2" t="s">
        <v>3095</v>
      </c>
      <c r="O3360" s="19" t="str">
        <f t="shared" si="108"/>
        <v>200</v>
      </c>
      <c r="P3360">
        <f t="shared" si="107"/>
        <v>328.35</v>
      </c>
    </row>
    <row r="3361" spans="1:16" ht="14.5" customHeight="1" x14ac:dyDescent="0.35">
      <c r="A3361" s="2" t="s">
        <v>2571</v>
      </c>
      <c r="B3361" s="2" t="s">
        <v>2572</v>
      </c>
      <c r="C3361" s="2" t="s">
        <v>2573</v>
      </c>
      <c r="D3361" s="2" t="s">
        <v>3169</v>
      </c>
      <c r="E3361" s="2" t="s">
        <v>3170</v>
      </c>
      <c r="F3361" s="3">
        <v>1637</v>
      </c>
      <c r="G3361" s="3">
        <v>55</v>
      </c>
      <c r="H3361" s="2" t="s">
        <v>3136</v>
      </c>
      <c r="I3361" s="2" t="s">
        <v>3150</v>
      </c>
      <c r="J3361" s="2" t="s">
        <v>3161</v>
      </c>
      <c r="K3361" s="2" t="s">
        <v>3162</v>
      </c>
      <c r="L3361" s="2">
        <v>2014</v>
      </c>
      <c r="M3361" s="2" t="s">
        <v>3041</v>
      </c>
      <c r="N3361" s="2" t="s">
        <v>3095</v>
      </c>
      <c r="O3361" s="19" t="str">
        <f t="shared" si="108"/>
        <v>200</v>
      </c>
      <c r="P3361">
        <f t="shared" si="107"/>
        <v>900.35</v>
      </c>
    </row>
    <row r="3362" spans="1:16" ht="14.5" customHeight="1" x14ac:dyDescent="0.35">
      <c r="A3362" s="2" t="s">
        <v>2574</v>
      </c>
      <c r="B3362" s="2" t="s">
        <v>2575</v>
      </c>
      <c r="C3362" s="2" t="s">
        <v>2576</v>
      </c>
      <c r="D3362" s="2" t="s">
        <v>3169</v>
      </c>
      <c r="E3362" s="2" t="s">
        <v>3170</v>
      </c>
      <c r="F3362" s="3">
        <v>6593</v>
      </c>
      <c r="G3362" s="3">
        <v>55</v>
      </c>
      <c r="H3362" s="2" t="s">
        <v>3136</v>
      </c>
      <c r="I3362" s="2" t="s">
        <v>3150</v>
      </c>
      <c r="J3362" s="2" t="s">
        <v>3161</v>
      </c>
      <c r="K3362" s="2" t="s">
        <v>3162</v>
      </c>
      <c r="L3362" s="2">
        <v>2014</v>
      </c>
      <c r="M3362" s="2" t="s">
        <v>3041</v>
      </c>
      <c r="N3362" s="2" t="s">
        <v>3095</v>
      </c>
      <c r="O3362" s="19" t="str">
        <f t="shared" si="108"/>
        <v>200</v>
      </c>
      <c r="P3362">
        <f t="shared" si="107"/>
        <v>3626.15</v>
      </c>
    </row>
    <row r="3363" spans="1:16" ht="14.5" customHeight="1" x14ac:dyDescent="0.35">
      <c r="A3363" s="2" t="s">
        <v>763</v>
      </c>
      <c r="B3363" s="2" t="s">
        <v>763</v>
      </c>
      <c r="C3363" s="2" t="s">
        <v>2354</v>
      </c>
      <c r="D3363" s="2"/>
      <c r="E3363" s="2"/>
      <c r="F3363" s="3">
        <v>60</v>
      </c>
      <c r="G3363" s="3">
        <v>100</v>
      </c>
      <c r="H3363" s="2" t="s">
        <v>3139</v>
      </c>
      <c r="I3363" s="2" t="s">
        <v>3153</v>
      </c>
      <c r="J3363" s="2" t="s">
        <v>3160</v>
      </c>
      <c r="K3363" s="2" t="s">
        <v>3163</v>
      </c>
      <c r="L3363" s="2">
        <v>2014</v>
      </c>
      <c r="M3363" s="2" t="s">
        <v>3078</v>
      </c>
      <c r="N3363" s="2" t="s">
        <v>3126</v>
      </c>
      <c r="O3363" s="19" t="str">
        <f t="shared" si="108"/>
        <v>700</v>
      </c>
      <c r="P3363">
        <f t="shared" si="107"/>
        <v>60</v>
      </c>
    </row>
    <row r="3364" spans="1:16" ht="14.5" customHeight="1" x14ac:dyDescent="0.35">
      <c r="A3364" s="2" t="s">
        <v>2377</v>
      </c>
      <c r="B3364" s="2" t="s">
        <v>2377</v>
      </c>
      <c r="C3364" s="2" t="s">
        <v>2378</v>
      </c>
      <c r="D3364" s="2"/>
      <c r="E3364" s="2"/>
      <c r="F3364" s="3">
        <v>2240</v>
      </c>
      <c r="G3364" s="3">
        <v>100</v>
      </c>
      <c r="H3364" s="2" t="s">
        <v>3139</v>
      </c>
      <c r="I3364" s="2" t="s">
        <v>3153</v>
      </c>
      <c r="J3364" s="2" t="s">
        <v>3160</v>
      </c>
      <c r="K3364" s="2" t="s">
        <v>3163</v>
      </c>
      <c r="L3364" s="2">
        <v>2014</v>
      </c>
      <c r="M3364" s="2" t="s">
        <v>3053</v>
      </c>
      <c r="N3364" s="2" t="s">
        <v>3103</v>
      </c>
      <c r="O3364" s="19" t="str">
        <f t="shared" si="108"/>
        <v>300</v>
      </c>
      <c r="P3364">
        <f t="shared" si="107"/>
        <v>2240</v>
      </c>
    </row>
    <row r="3365" spans="1:16" ht="14.5" customHeight="1" x14ac:dyDescent="0.35">
      <c r="A3365" s="2" t="s">
        <v>771</v>
      </c>
      <c r="B3365" s="2" t="s">
        <v>771</v>
      </c>
      <c r="C3365" s="2" t="s">
        <v>2390</v>
      </c>
      <c r="D3365" s="2"/>
      <c r="E3365" s="2"/>
      <c r="F3365" s="3">
        <v>1035</v>
      </c>
      <c r="G3365" s="3">
        <v>100</v>
      </c>
      <c r="H3365" s="2" t="s">
        <v>3139</v>
      </c>
      <c r="I3365" s="2" t="s">
        <v>3153</v>
      </c>
      <c r="J3365" s="2" t="s">
        <v>3160</v>
      </c>
      <c r="K3365" s="2" t="s">
        <v>3163</v>
      </c>
      <c r="L3365" s="2">
        <v>2014</v>
      </c>
      <c r="M3365" s="2" t="s">
        <v>3078</v>
      </c>
      <c r="N3365" s="2" t="s">
        <v>3126</v>
      </c>
      <c r="O3365" s="19" t="str">
        <f t="shared" si="108"/>
        <v>700</v>
      </c>
      <c r="P3365">
        <f t="shared" si="107"/>
        <v>1035</v>
      </c>
    </row>
    <row r="3366" spans="1:16" ht="14.5" customHeight="1" x14ac:dyDescent="0.35">
      <c r="A3366" s="2" t="s">
        <v>2444</v>
      </c>
      <c r="B3366" s="2" t="s">
        <v>2444</v>
      </c>
      <c r="C3366" s="2" t="s">
        <v>2445</v>
      </c>
      <c r="D3366" s="2"/>
      <c r="E3366" s="2"/>
      <c r="F3366" s="3">
        <v>142</v>
      </c>
      <c r="G3366" s="3">
        <v>100</v>
      </c>
      <c r="H3366" s="2" t="s">
        <v>3134</v>
      </c>
      <c r="I3366" s="2" t="s">
        <v>3148</v>
      </c>
      <c r="J3366" s="2" t="s">
        <v>3160</v>
      </c>
      <c r="K3366" s="2" t="s">
        <v>3163</v>
      </c>
      <c r="L3366" s="2">
        <v>2014</v>
      </c>
      <c r="M3366" s="2" t="s">
        <v>3078</v>
      </c>
      <c r="N3366" s="2" t="s">
        <v>3126</v>
      </c>
      <c r="O3366" s="19" t="str">
        <f t="shared" si="108"/>
        <v>700</v>
      </c>
      <c r="P3366">
        <f t="shared" si="107"/>
        <v>142</v>
      </c>
    </row>
    <row r="3367" spans="1:16" ht="14.5" customHeight="1" x14ac:dyDescent="0.35">
      <c r="A3367" s="2" t="s">
        <v>2375</v>
      </c>
      <c r="B3367" s="2" t="s">
        <v>2375</v>
      </c>
      <c r="C3367" s="2" t="s">
        <v>2376</v>
      </c>
      <c r="D3367" s="2"/>
      <c r="E3367" s="2"/>
      <c r="F3367" s="3">
        <v>9085</v>
      </c>
      <c r="G3367" s="3">
        <v>100</v>
      </c>
      <c r="H3367" s="2" t="s">
        <v>3139</v>
      </c>
      <c r="I3367" s="2" t="s">
        <v>3153</v>
      </c>
      <c r="J3367" s="2" t="s">
        <v>3160</v>
      </c>
      <c r="K3367" s="2" t="s">
        <v>3163</v>
      </c>
      <c r="L3367" s="2">
        <v>2014</v>
      </c>
      <c r="M3367" s="2" t="s">
        <v>3053</v>
      </c>
      <c r="N3367" s="2" t="s">
        <v>3103</v>
      </c>
      <c r="O3367" s="19" t="str">
        <f t="shared" si="108"/>
        <v>300</v>
      </c>
      <c r="P3367">
        <f t="shared" si="107"/>
        <v>9085</v>
      </c>
    </row>
    <row r="3368" spans="1:16" ht="14.5" customHeight="1" x14ac:dyDescent="0.35">
      <c r="A3368" s="2" t="s">
        <v>2484</v>
      </c>
      <c r="B3368" s="2" t="s">
        <v>2484</v>
      </c>
      <c r="C3368" s="2" t="s">
        <v>2485</v>
      </c>
      <c r="D3368" s="2"/>
      <c r="E3368" s="2"/>
      <c r="F3368" s="3">
        <v>250</v>
      </c>
      <c r="G3368" s="3">
        <v>100</v>
      </c>
      <c r="H3368" s="2" t="s">
        <v>3134</v>
      </c>
      <c r="I3368" s="2" t="s">
        <v>3148</v>
      </c>
      <c r="J3368" s="2" t="s">
        <v>3160</v>
      </c>
      <c r="K3368" s="2" t="s">
        <v>3163</v>
      </c>
      <c r="L3368" s="2">
        <v>2014</v>
      </c>
      <c r="M3368" s="2" t="s">
        <v>3053</v>
      </c>
      <c r="N3368" s="2" t="s">
        <v>3103</v>
      </c>
      <c r="O3368" s="19" t="str">
        <f t="shared" si="108"/>
        <v>300</v>
      </c>
      <c r="P3368">
        <f t="shared" si="107"/>
        <v>250</v>
      </c>
    </row>
    <row r="3369" spans="1:16" ht="14.5" customHeight="1" x14ac:dyDescent="0.35">
      <c r="A3369" s="2" t="s">
        <v>2577</v>
      </c>
      <c r="B3369" s="2" t="s">
        <v>2577</v>
      </c>
      <c r="C3369" s="2" t="s">
        <v>2578</v>
      </c>
      <c r="D3369" s="2"/>
      <c r="E3369" s="2"/>
      <c r="F3369" s="3">
        <v>8362.7999999999993</v>
      </c>
      <c r="G3369" s="3">
        <v>100</v>
      </c>
      <c r="H3369" s="2" t="s">
        <v>3134</v>
      </c>
      <c r="I3369" s="2" t="s">
        <v>3148</v>
      </c>
      <c r="J3369" s="2" t="s">
        <v>3160</v>
      </c>
      <c r="K3369" s="2" t="s">
        <v>3163</v>
      </c>
      <c r="L3369" s="2">
        <v>2014</v>
      </c>
      <c r="M3369" s="2" t="s">
        <v>3053</v>
      </c>
      <c r="N3369" s="2" t="s">
        <v>3103</v>
      </c>
      <c r="O3369" s="19" t="str">
        <f t="shared" si="108"/>
        <v>300</v>
      </c>
      <c r="P3369">
        <f t="shared" si="107"/>
        <v>8362.7999999999993</v>
      </c>
    </row>
    <row r="3370" spans="1:16" ht="14.5" customHeight="1" x14ac:dyDescent="0.35">
      <c r="A3370" s="2" t="s">
        <v>2412</v>
      </c>
      <c r="B3370" s="2" t="s">
        <v>2412</v>
      </c>
      <c r="C3370" s="2" t="s">
        <v>2413</v>
      </c>
      <c r="D3370" s="2"/>
      <c r="E3370" s="2"/>
      <c r="F3370" s="3">
        <v>910</v>
      </c>
      <c r="G3370" s="3">
        <v>100</v>
      </c>
      <c r="H3370" s="2" t="s">
        <v>3130</v>
      </c>
      <c r="I3370" s="2" t="s">
        <v>3144</v>
      </c>
      <c r="J3370" s="2" t="s">
        <v>3160</v>
      </c>
      <c r="K3370" s="2" t="s">
        <v>3163</v>
      </c>
      <c r="L3370" s="2">
        <v>2014</v>
      </c>
      <c r="M3370" s="2" t="s">
        <v>3053</v>
      </c>
      <c r="N3370" s="2" t="s">
        <v>3103</v>
      </c>
      <c r="O3370" s="19" t="str">
        <f t="shared" si="108"/>
        <v>300</v>
      </c>
      <c r="P3370">
        <f t="shared" si="107"/>
        <v>910</v>
      </c>
    </row>
    <row r="3371" spans="1:16" ht="14.5" customHeight="1" x14ac:dyDescent="0.35">
      <c r="A3371" s="2" t="s">
        <v>2414</v>
      </c>
      <c r="B3371" s="2" t="s">
        <v>2414</v>
      </c>
      <c r="C3371" s="2" t="s">
        <v>2415</v>
      </c>
      <c r="D3371" s="2"/>
      <c r="E3371" s="2"/>
      <c r="F3371" s="3">
        <v>3142</v>
      </c>
      <c r="G3371" s="3">
        <v>100</v>
      </c>
      <c r="H3371" s="2" t="s">
        <v>3129</v>
      </c>
      <c r="I3371" s="2" t="s">
        <v>3143</v>
      </c>
      <c r="J3371" s="2" t="s">
        <v>3160</v>
      </c>
      <c r="K3371" s="2" t="s">
        <v>3163</v>
      </c>
      <c r="L3371" s="2">
        <v>2014</v>
      </c>
      <c r="M3371" s="2" t="s">
        <v>3053</v>
      </c>
      <c r="N3371" s="2" t="s">
        <v>3103</v>
      </c>
      <c r="O3371" s="19" t="str">
        <f t="shared" si="108"/>
        <v>300</v>
      </c>
      <c r="P3371">
        <f t="shared" si="107"/>
        <v>3142</v>
      </c>
    </row>
    <row r="3372" spans="1:16" ht="14.5" customHeight="1" x14ac:dyDescent="0.35">
      <c r="A3372" s="2" t="s">
        <v>2373</v>
      </c>
      <c r="B3372" s="2" t="s">
        <v>2373</v>
      </c>
      <c r="C3372" s="2" t="s">
        <v>2374</v>
      </c>
      <c r="D3372" s="2"/>
      <c r="E3372" s="2"/>
      <c r="F3372" s="3">
        <v>1524</v>
      </c>
      <c r="G3372" s="3">
        <v>100</v>
      </c>
      <c r="H3372" s="2" t="s">
        <v>3139</v>
      </c>
      <c r="I3372" s="2" t="s">
        <v>3153</v>
      </c>
      <c r="J3372" s="2" t="s">
        <v>3160</v>
      </c>
      <c r="K3372" s="2" t="s">
        <v>3163</v>
      </c>
      <c r="L3372" s="2">
        <v>2014</v>
      </c>
      <c r="M3372" s="2" t="s">
        <v>3078</v>
      </c>
      <c r="N3372" s="2" t="s">
        <v>3126</v>
      </c>
      <c r="O3372" s="19" t="str">
        <f t="shared" si="108"/>
        <v>700</v>
      </c>
      <c r="P3372">
        <f t="shared" si="107"/>
        <v>1524</v>
      </c>
    </row>
    <row r="3373" spans="1:16" ht="14.5" customHeight="1" x14ac:dyDescent="0.35">
      <c r="A3373" s="2" t="s">
        <v>2446</v>
      </c>
      <c r="B3373" s="2" t="s">
        <v>2446</v>
      </c>
      <c r="C3373" s="2" t="s">
        <v>2447</v>
      </c>
      <c r="D3373" s="2"/>
      <c r="E3373" s="2"/>
      <c r="F3373" s="3">
        <v>501</v>
      </c>
      <c r="G3373" s="3">
        <v>100</v>
      </c>
      <c r="H3373" s="2" t="s">
        <v>3141</v>
      </c>
      <c r="I3373" s="2" t="s">
        <v>3155</v>
      </c>
      <c r="J3373" s="2" t="s">
        <v>3160</v>
      </c>
      <c r="K3373" s="2" t="s">
        <v>3163</v>
      </c>
      <c r="L3373" s="2">
        <v>2014</v>
      </c>
      <c r="M3373" s="2" t="s">
        <v>3069</v>
      </c>
      <c r="N3373" s="2" t="s">
        <v>3069</v>
      </c>
      <c r="O3373" s="19" t="str">
        <f t="shared" si="108"/>
        <v>500</v>
      </c>
      <c r="P3373">
        <f t="shared" si="107"/>
        <v>501</v>
      </c>
    </row>
    <row r="3374" spans="1:16" ht="14.5" customHeight="1" x14ac:dyDescent="0.35">
      <c r="A3374" s="2" t="s">
        <v>2424</v>
      </c>
      <c r="B3374" s="2" t="s">
        <v>2424</v>
      </c>
      <c r="C3374" s="2" t="s">
        <v>2425</v>
      </c>
      <c r="D3374" s="2"/>
      <c r="E3374" s="2"/>
      <c r="F3374" s="3">
        <v>20174</v>
      </c>
      <c r="G3374" s="3">
        <v>100</v>
      </c>
      <c r="H3374" s="2" t="s">
        <v>3141</v>
      </c>
      <c r="I3374" s="2" t="s">
        <v>3155</v>
      </c>
      <c r="J3374" s="2" t="s">
        <v>3160</v>
      </c>
      <c r="K3374" s="2" t="s">
        <v>3163</v>
      </c>
      <c r="L3374" s="2">
        <v>2014</v>
      </c>
      <c r="M3374" s="2" t="s">
        <v>3035</v>
      </c>
      <c r="N3374" s="2" t="s">
        <v>3089</v>
      </c>
      <c r="O3374" s="19" t="str">
        <f t="shared" si="108"/>
        <v>100</v>
      </c>
      <c r="P3374">
        <f t="shared" si="107"/>
        <v>20174</v>
      </c>
    </row>
    <row r="3375" spans="1:16" ht="14.5" customHeight="1" x14ac:dyDescent="0.35">
      <c r="A3375" s="2" t="s">
        <v>2426</v>
      </c>
      <c r="B3375" s="2" t="s">
        <v>2426</v>
      </c>
      <c r="C3375" s="2" t="s">
        <v>2427</v>
      </c>
      <c r="D3375" s="2"/>
      <c r="E3375" s="2"/>
      <c r="F3375" s="3">
        <v>7482</v>
      </c>
      <c r="G3375" s="3">
        <v>100</v>
      </c>
      <c r="H3375" s="2" t="s">
        <v>3141</v>
      </c>
      <c r="I3375" s="2" t="s">
        <v>3155</v>
      </c>
      <c r="J3375" s="2" t="s">
        <v>3160</v>
      </c>
      <c r="K3375" s="2" t="s">
        <v>3163</v>
      </c>
      <c r="L3375" s="2">
        <v>2014</v>
      </c>
      <c r="M3375" s="2" t="s">
        <v>3035</v>
      </c>
      <c r="N3375" s="2" t="s">
        <v>3089</v>
      </c>
      <c r="O3375" s="19" t="str">
        <f t="shared" si="108"/>
        <v>100</v>
      </c>
      <c r="P3375">
        <f t="shared" si="107"/>
        <v>7482</v>
      </c>
    </row>
    <row r="3376" spans="1:16" ht="14.5" customHeight="1" x14ac:dyDescent="0.35">
      <c r="A3376" s="2" t="s">
        <v>2448</v>
      </c>
      <c r="B3376" s="2" t="s">
        <v>2448</v>
      </c>
      <c r="C3376" s="2" t="s">
        <v>2449</v>
      </c>
      <c r="D3376" s="2"/>
      <c r="E3376" s="2"/>
      <c r="F3376" s="3">
        <v>20709</v>
      </c>
      <c r="G3376" s="3">
        <v>100</v>
      </c>
      <c r="H3376" s="2" t="s">
        <v>3134</v>
      </c>
      <c r="I3376" s="2" t="s">
        <v>3148</v>
      </c>
      <c r="J3376" s="2" t="s">
        <v>3160</v>
      </c>
      <c r="K3376" s="2" t="s">
        <v>3163</v>
      </c>
      <c r="L3376" s="2">
        <v>2014</v>
      </c>
      <c r="M3376" s="2" t="s">
        <v>3035</v>
      </c>
      <c r="N3376" s="2" t="s">
        <v>3089</v>
      </c>
      <c r="O3376" s="19" t="str">
        <f t="shared" si="108"/>
        <v>100</v>
      </c>
      <c r="P3376">
        <f t="shared" si="107"/>
        <v>20709</v>
      </c>
    </row>
    <row r="3377" spans="1:16" ht="14.5" customHeight="1" x14ac:dyDescent="0.35">
      <c r="A3377" s="2" t="s">
        <v>2579</v>
      </c>
      <c r="B3377" s="2" t="s">
        <v>2579</v>
      </c>
      <c r="C3377" s="2" t="s">
        <v>2580</v>
      </c>
      <c r="D3377" s="2"/>
      <c r="E3377" s="2"/>
      <c r="F3377" s="3">
        <v>7000</v>
      </c>
      <c r="G3377" s="3">
        <v>100</v>
      </c>
      <c r="H3377" s="2" t="s">
        <v>3134</v>
      </c>
      <c r="I3377" s="2" t="s">
        <v>3148</v>
      </c>
      <c r="J3377" s="2" t="s">
        <v>3160</v>
      </c>
      <c r="K3377" s="2" t="s">
        <v>3163</v>
      </c>
      <c r="L3377" s="2">
        <v>2014</v>
      </c>
      <c r="M3377" s="2" t="s">
        <v>3035</v>
      </c>
      <c r="N3377" s="2" t="s">
        <v>3089</v>
      </c>
      <c r="O3377" s="19" t="str">
        <f t="shared" si="108"/>
        <v>100</v>
      </c>
      <c r="P3377">
        <f t="shared" si="107"/>
        <v>7000</v>
      </c>
    </row>
    <row r="3378" spans="1:16" ht="14.5" customHeight="1" x14ac:dyDescent="0.35">
      <c r="A3378" s="2" t="s">
        <v>2428</v>
      </c>
      <c r="B3378" s="2" t="s">
        <v>2428</v>
      </c>
      <c r="C3378" s="2" t="s">
        <v>2429</v>
      </c>
      <c r="D3378" s="2"/>
      <c r="E3378" s="2"/>
      <c r="F3378" s="3">
        <v>120516</v>
      </c>
      <c r="G3378" s="3">
        <v>100</v>
      </c>
      <c r="H3378" s="2" t="s">
        <v>3141</v>
      </c>
      <c r="I3378" s="2" t="s">
        <v>3155</v>
      </c>
      <c r="J3378" s="2" t="s">
        <v>3160</v>
      </c>
      <c r="K3378" s="2" t="s">
        <v>3163</v>
      </c>
      <c r="L3378" s="2">
        <v>2014</v>
      </c>
      <c r="M3378" s="2" t="s">
        <v>3035</v>
      </c>
      <c r="N3378" s="2" t="s">
        <v>3089</v>
      </c>
      <c r="O3378" s="19" t="str">
        <f t="shared" si="108"/>
        <v>100</v>
      </c>
      <c r="P3378">
        <f t="shared" si="107"/>
        <v>120516</v>
      </c>
    </row>
    <row r="3379" spans="1:16" ht="14.5" customHeight="1" x14ac:dyDescent="0.35">
      <c r="A3379" s="2" t="s">
        <v>2581</v>
      </c>
      <c r="B3379" s="2" t="s">
        <v>2581</v>
      </c>
      <c r="C3379" s="2" t="s">
        <v>2416</v>
      </c>
      <c r="D3379" s="2"/>
      <c r="E3379" s="2"/>
      <c r="F3379" s="3">
        <v>1090</v>
      </c>
      <c r="G3379" s="3">
        <v>100</v>
      </c>
      <c r="H3379" s="2" t="s">
        <v>3129</v>
      </c>
      <c r="I3379" s="2" t="s">
        <v>3143</v>
      </c>
      <c r="J3379" s="2" t="s">
        <v>3160</v>
      </c>
      <c r="K3379" s="2" t="s">
        <v>3163</v>
      </c>
      <c r="L3379" s="2">
        <v>2014</v>
      </c>
      <c r="M3379" s="2" t="s">
        <v>3053</v>
      </c>
      <c r="N3379" s="2" t="s">
        <v>3103</v>
      </c>
      <c r="O3379" s="19" t="str">
        <f t="shared" si="108"/>
        <v>300</v>
      </c>
      <c r="P3379">
        <f t="shared" si="107"/>
        <v>1090</v>
      </c>
    </row>
    <row r="3380" spans="1:16" ht="14.5" customHeight="1" x14ac:dyDescent="0.35">
      <c r="A3380" s="2" t="s">
        <v>2360</v>
      </c>
      <c r="B3380" s="2" t="s">
        <v>2360</v>
      </c>
      <c r="C3380" s="2" t="s">
        <v>2361</v>
      </c>
      <c r="D3380" s="2"/>
      <c r="E3380" s="2"/>
      <c r="F3380" s="3">
        <v>2056</v>
      </c>
      <c r="G3380" s="3">
        <v>100</v>
      </c>
      <c r="H3380" s="2" t="s">
        <v>3140</v>
      </c>
      <c r="I3380" s="2" t="s">
        <v>3154</v>
      </c>
      <c r="J3380" s="2" t="s">
        <v>3160</v>
      </c>
      <c r="K3380" s="2" t="s">
        <v>3163</v>
      </c>
      <c r="L3380" s="2">
        <v>2014</v>
      </c>
      <c r="M3380" s="2" t="s">
        <v>3024</v>
      </c>
      <c r="N3380" s="2" t="s">
        <v>3081</v>
      </c>
      <c r="O3380" s="19" t="str">
        <f t="shared" si="108"/>
        <v>100</v>
      </c>
      <c r="P3380">
        <f t="shared" si="107"/>
        <v>2056</v>
      </c>
    </row>
    <row r="3381" spans="1:16" ht="14.5" customHeight="1" x14ac:dyDescent="0.35">
      <c r="A3381" s="2" t="s">
        <v>2371</v>
      </c>
      <c r="B3381" s="2" t="s">
        <v>2371</v>
      </c>
      <c r="C3381" s="2" t="s">
        <v>2372</v>
      </c>
      <c r="D3381" s="2"/>
      <c r="E3381" s="2"/>
      <c r="F3381" s="3">
        <v>1057</v>
      </c>
      <c r="G3381" s="3">
        <v>100</v>
      </c>
      <c r="H3381" s="2" t="s">
        <v>3139</v>
      </c>
      <c r="I3381" s="2" t="s">
        <v>3153</v>
      </c>
      <c r="J3381" s="2" t="s">
        <v>3160</v>
      </c>
      <c r="K3381" s="2" t="s">
        <v>3163</v>
      </c>
      <c r="L3381" s="2">
        <v>2014</v>
      </c>
      <c r="M3381" s="2" t="s">
        <v>3053</v>
      </c>
      <c r="N3381" s="2" t="s">
        <v>3103</v>
      </c>
      <c r="O3381" s="19" t="str">
        <f t="shared" si="108"/>
        <v>300</v>
      </c>
      <c r="P3381">
        <f t="shared" si="107"/>
        <v>1057</v>
      </c>
    </row>
    <row r="3382" spans="1:16" ht="14.5" customHeight="1" x14ac:dyDescent="0.35">
      <c r="A3382" s="2" t="s">
        <v>785</v>
      </c>
      <c r="B3382" s="2" t="s">
        <v>785</v>
      </c>
      <c r="C3382" s="2" t="s">
        <v>2353</v>
      </c>
      <c r="D3382" s="2"/>
      <c r="E3382" s="2"/>
      <c r="F3382" s="3">
        <v>1040</v>
      </c>
      <c r="G3382" s="3">
        <v>100</v>
      </c>
      <c r="H3382" s="2" t="s">
        <v>3140</v>
      </c>
      <c r="I3382" s="2" t="s">
        <v>3154</v>
      </c>
      <c r="J3382" s="2" t="s">
        <v>3160</v>
      </c>
      <c r="K3382" s="2" t="s">
        <v>3163</v>
      </c>
      <c r="L3382" s="2">
        <v>2014</v>
      </c>
      <c r="M3382" s="2" t="s">
        <v>3024</v>
      </c>
      <c r="N3382" s="2" t="s">
        <v>3081</v>
      </c>
      <c r="O3382" s="19" t="str">
        <f t="shared" si="108"/>
        <v>100</v>
      </c>
      <c r="P3382">
        <f t="shared" si="107"/>
        <v>1040</v>
      </c>
    </row>
    <row r="3383" spans="1:16" ht="14.5" customHeight="1" x14ac:dyDescent="0.35">
      <c r="A3383" s="2" t="s">
        <v>2582</v>
      </c>
      <c r="B3383" s="2" t="s">
        <v>2582</v>
      </c>
      <c r="C3383" s="2" t="s">
        <v>2430</v>
      </c>
      <c r="D3383" s="2"/>
      <c r="E3383" s="2"/>
      <c r="F3383" s="3">
        <v>9265</v>
      </c>
      <c r="G3383" s="3">
        <v>100</v>
      </c>
      <c r="H3383" s="2" t="s">
        <v>3141</v>
      </c>
      <c r="I3383" s="2" t="s">
        <v>3155</v>
      </c>
      <c r="J3383" s="2" t="s">
        <v>3160</v>
      </c>
      <c r="K3383" s="2" t="s">
        <v>3163</v>
      </c>
      <c r="L3383" s="2">
        <v>2014</v>
      </c>
      <c r="M3383" s="2" t="s">
        <v>3035</v>
      </c>
      <c r="N3383" s="2" t="s">
        <v>3089</v>
      </c>
      <c r="O3383" s="19" t="str">
        <f t="shared" si="108"/>
        <v>100</v>
      </c>
      <c r="P3383">
        <f t="shared" si="107"/>
        <v>9265</v>
      </c>
    </row>
    <row r="3384" spans="1:16" ht="14.5" customHeight="1" x14ac:dyDescent="0.35">
      <c r="A3384" s="2" t="s">
        <v>2431</v>
      </c>
      <c r="B3384" s="2" t="s">
        <v>2431</v>
      </c>
      <c r="C3384" s="2" t="s">
        <v>2432</v>
      </c>
      <c r="D3384" s="2"/>
      <c r="E3384" s="2"/>
      <c r="F3384" s="3">
        <v>13244</v>
      </c>
      <c r="G3384" s="3">
        <v>100</v>
      </c>
      <c r="H3384" s="2" t="s">
        <v>3141</v>
      </c>
      <c r="I3384" s="2" t="s">
        <v>3155</v>
      </c>
      <c r="J3384" s="2" t="s">
        <v>3160</v>
      </c>
      <c r="K3384" s="2" t="s">
        <v>3163</v>
      </c>
      <c r="L3384" s="2">
        <v>2014</v>
      </c>
      <c r="M3384" s="2" t="s">
        <v>3064</v>
      </c>
      <c r="N3384" s="2" t="s">
        <v>3114</v>
      </c>
      <c r="O3384" s="19" t="str">
        <f t="shared" si="108"/>
        <v>500</v>
      </c>
      <c r="P3384">
        <f t="shared" si="107"/>
        <v>13244</v>
      </c>
    </row>
    <row r="3385" spans="1:16" ht="14.5" customHeight="1" x14ac:dyDescent="0.35">
      <c r="A3385" s="2" t="s">
        <v>813</v>
      </c>
      <c r="B3385" s="2" t="s">
        <v>813</v>
      </c>
      <c r="C3385" s="2" t="s">
        <v>2370</v>
      </c>
      <c r="D3385" s="2"/>
      <c r="E3385" s="2"/>
      <c r="F3385" s="3">
        <v>1192</v>
      </c>
      <c r="G3385" s="3">
        <v>40</v>
      </c>
      <c r="H3385" s="2" t="s">
        <v>3138</v>
      </c>
      <c r="I3385" s="2" t="s">
        <v>3152</v>
      </c>
      <c r="J3385" s="2" t="s">
        <v>3160</v>
      </c>
      <c r="K3385" s="2" t="s">
        <v>3163</v>
      </c>
      <c r="L3385" s="2">
        <v>2014</v>
      </c>
      <c r="M3385" s="2" t="s">
        <v>3043</v>
      </c>
      <c r="N3385" s="2" t="s">
        <v>3097</v>
      </c>
      <c r="O3385" s="19" t="str">
        <f t="shared" si="108"/>
        <v>200</v>
      </c>
      <c r="P3385">
        <f t="shared" si="107"/>
        <v>476.8</v>
      </c>
    </row>
    <row r="3386" spans="1:16" ht="14.5" customHeight="1" x14ac:dyDescent="0.35">
      <c r="A3386" s="2" t="s">
        <v>2433</v>
      </c>
      <c r="B3386" s="2" t="s">
        <v>2433</v>
      </c>
      <c r="C3386" s="2" t="s">
        <v>2434</v>
      </c>
      <c r="D3386" s="2"/>
      <c r="E3386" s="2"/>
      <c r="F3386" s="3">
        <v>147046</v>
      </c>
      <c r="G3386" s="3">
        <v>100</v>
      </c>
      <c r="H3386" s="2" t="s">
        <v>3141</v>
      </c>
      <c r="I3386" s="2" t="s">
        <v>3155</v>
      </c>
      <c r="J3386" s="2" t="s">
        <v>3160</v>
      </c>
      <c r="K3386" s="2" t="s">
        <v>3163</v>
      </c>
      <c r="L3386" s="2">
        <v>2014</v>
      </c>
      <c r="M3386" s="2" t="s">
        <v>3064</v>
      </c>
      <c r="N3386" s="2" t="s">
        <v>3114</v>
      </c>
      <c r="O3386" s="19" t="str">
        <f t="shared" si="108"/>
        <v>500</v>
      </c>
      <c r="P3386">
        <f t="shared" si="107"/>
        <v>147046</v>
      </c>
    </row>
    <row r="3387" spans="1:16" ht="14.5" customHeight="1" x14ac:dyDescent="0.35">
      <c r="A3387" s="2" t="s">
        <v>2435</v>
      </c>
      <c r="B3387" s="2" t="s">
        <v>2435</v>
      </c>
      <c r="C3387" s="2" t="s">
        <v>2436</v>
      </c>
      <c r="D3387" s="2"/>
      <c r="E3387" s="2"/>
      <c r="F3387" s="3">
        <v>3702</v>
      </c>
      <c r="G3387" s="3">
        <v>100</v>
      </c>
      <c r="H3387" s="2" t="s">
        <v>3141</v>
      </c>
      <c r="I3387" s="2" t="s">
        <v>3155</v>
      </c>
      <c r="J3387" s="2" t="s">
        <v>3160</v>
      </c>
      <c r="K3387" s="2" t="s">
        <v>3163</v>
      </c>
      <c r="L3387" s="2">
        <v>2014</v>
      </c>
      <c r="M3387" s="2" t="s">
        <v>3064</v>
      </c>
      <c r="N3387" s="2" t="s">
        <v>3114</v>
      </c>
      <c r="O3387" s="19" t="str">
        <f t="shared" si="108"/>
        <v>500</v>
      </c>
      <c r="P3387">
        <f t="shared" ref="P3387:P3450" si="109">F3387*G3387/100</f>
        <v>3702</v>
      </c>
    </row>
    <row r="3388" spans="1:16" ht="14.5" customHeight="1" x14ac:dyDescent="0.35">
      <c r="A3388" s="2" t="s">
        <v>2437</v>
      </c>
      <c r="B3388" s="2" t="s">
        <v>2437</v>
      </c>
      <c r="C3388" s="2" t="s">
        <v>2438</v>
      </c>
      <c r="D3388" s="2"/>
      <c r="E3388" s="2"/>
      <c r="F3388" s="3">
        <v>2339</v>
      </c>
      <c r="G3388" s="3">
        <v>100</v>
      </c>
      <c r="H3388" s="2" t="s">
        <v>3141</v>
      </c>
      <c r="I3388" s="2" t="s">
        <v>3155</v>
      </c>
      <c r="J3388" s="2" t="s">
        <v>3160</v>
      </c>
      <c r="K3388" s="2" t="s">
        <v>3163</v>
      </c>
      <c r="L3388" s="2">
        <v>2014</v>
      </c>
      <c r="M3388" s="2" t="s">
        <v>3064</v>
      </c>
      <c r="N3388" s="2" t="s">
        <v>3114</v>
      </c>
      <c r="O3388" s="19" t="str">
        <f t="shared" si="108"/>
        <v>500</v>
      </c>
      <c r="P3388">
        <f t="shared" si="109"/>
        <v>2339</v>
      </c>
    </row>
    <row r="3389" spans="1:16" ht="14.5" customHeight="1" x14ac:dyDescent="0.35">
      <c r="A3389" s="2" t="s">
        <v>2460</v>
      </c>
      <c r="B3389" s="2" t="s">
        <v>2460</v>
      </c>
      <c r="C3389" s="2" t="s">
        <v>2461</v>
      </c>
      <c r="D3389" s="2"/>
      <c r="E3389" s="2"/>
      <c r="F3389" s="3">
        <v>11463</v>
      </c>
      <c r="G3389" s="3">
        <v>100</v>
      </c>
      <c r="H3389" s="2" t="s">
        <v>3141</v>
      </c>
      <c r="I3389" s="2" t="s">
        <v>3155</v>
      </c>
      <c r="J3389" s="2" t="s">
        <v>3160</v>
      </c>
      <c r="K3389" s="2" t="s">
        <v>3163</v>
      </c>
      <c r="L3389" s="2">
        <v>2014</v>
      </c>
      <c r="M3389" s="2" t="s">
        <v>3064</v>
      </c>
      <c r="N3389" s="2" t="s">
        <v>3114</v>
      </c>
      <c r="O3389" s="19" t="str">
        <f t="shared" si="108"/>
        <v>500</v>
      </c>
      <c r="P3389">
        <f t="shared" si="109"/>
        <v>11463</v>
      </c>
    </row>
    <row r="3390" spans="1:16" ht="14.5" customHeight="1" x14ac:dyDescent="0.35">
      <c r="A3390" s="2" t="s">
        <v>2583</v>
      </c>
      <c r="B3390" s="2" t="s">
        <v>2583</v>
      </c>
      <c r="C3390" s="2" t="s">
        <v>2584</v>
      </c>
      <c r="D3390" s="2"/>
      <c r="E3390" s="2"/>
      <c r="F3390" s="3">
        <v>10776</v>
      </c>
      <c r="G3390" s="3">
        <v>100</v>
      </c>
      <c r="H3390" s="2" t="s">
        <v>3129</v>
      </c>
      <c r="I3390" s="2" t="s">
        <v>3143</v>
      </c>
      <c r="J3390" s="2" t="s">
        <v>3160</v>
      </c>
      <c r="K3390" s="2" t="s">
        <v>3163</v>
      </c>
      <c r="L3390" s="2">
        <v>2014</v>
      </c>
      <c r="M3390" s="2" t="s">
        <v>3053</v>
      </c>
      <c r="N3390" s="2" t="s">
        <v>3103</v>
      </c>
      <c r="O3390" s="19" t="str">
        <f t="shared" si="108"/>
        <v>300</v>
      </c>
      <c r="P3390">
        <f t="shared" si="109"/>
        <v>10776</v>
      </c>
    </row>
    <row r="3391" spans="1:16" ht="14.5" customHeight="1" x14ac:dyDescent="0.35">
      <c r="A3391" s="2" t="s">
        <v>2442</v>
      </c>
      <c r="B3391" s="2" t="s">
        <v>2442</v>
      </c>
      <c r="C3391" s="2" t="s">
        <v>2443</v>
      </c>
      <c r="D3391" s="2"/>
      <c r="E3391" s="2"/>
      <c r="F3391" s="3">
        <v>48785</v>
      </c>
      <c r="G3391" s="3">
        <v>100</v>
      </c>
      <c r="H3391" s="2" t="s">
        <v>3134</v>
      </c>
      <c r="I3391" s="2" t="s">
        <v>3148</v>
      </c>
      <c r="J3391" s="2" t="s">
        <v>3160</v>
      </c>
      <c r="K3391" s="2" t="s">
        <v>3163</v>
      </c>
      <c r="L3391" s="2">
        <v>2014</v>
      </c>
      <c r="M3391" s="2" t="s">
        <v>3048</v>
      </c>
      <c r="N3391" s="2" t="s">
        <v>3048</v>
      </c>
      <c r="O3391" s="19" t="str">
        <f t="shared" si="108"/>
        <v>200</v>
      </c>
      <c r="P3391">
        <f t="shared" si="109"/>
        <v>48785</v>
      </c>
    </row>
    <row r="3392" spans="1:16" ht="14.5" customHeight="1" x14ac:dyDescent="0.35">
      <c r="A3392" s="2" t="s">
        <v>2394</v>
      </c>
      <c r="B3392" s="2" t="s">
        <v>2394</v>
      </c>
      <c r="C3392" s="2" t="s">
        <v>2395</v>
      </c>
      <c r="D3392" s="2"/>
      <c r="E3392" s="2"/>
      <c r="F3392" s="3">
        <v>27593</v>
      </c>
      <c r="G3392" s="3">
        <v>100</v>
      </c>
      <c r="H3392" s="2" t="s">
        <v>3132</v>
      </c>
      <c r="I3392" s="2" t="s">
        <v>3146</v>
      </c>
      <c r="J3392" s="2" t="s">
        <v>3160</v>
      </c>
      <c r="K3392" s="2" t="s">
        <v>3163</v>
      </c>
      <c r="L3392" s="2">
        <v>2014</v>
      </c>
      <c r="M3392" s="2" t="s">
        <v>3050</v>
      </c>
      <c r="N3392" s="2" t="s">
        <v>3050</v>
      </c>
      <c r="O3392" s="19" t="str">
        <f t="shared" si="108"/>
        <v>200</v>
      </c>
      <c r="P3392">
        <f t="shared" si="109"/>
        <v>27593</v>
      </c>
    </row>
    <row r="3393" spans="1:16" ht="14.5" customHeight="1" x14ac:dyDescent="0.35">
      <c r="A3393" s="2" t="s">
        <v>2585</v>
      </c>
      <c r="B3393" s="2" t="s">
        <v>2585</v>
      </c>
      <c r="C3393" s="2" t="s">
        <v>2586</v>
      </c>
      <c r="D3393" s="2"/>
      <c r="E3393" s="2"/>
      <c r="F3393" s="3">
        <v>6800</v>
      </c>
      <c r="G3393" s="3">
        <v>100</v>
      </c>
      <c r="H3393" s="2" t="s">
        <v>3132</v>
      </c>
      <c r="I3393" s="2" t="s">
        <v>3146</v>
      </c>
      <c r="J3393" s="2" t="s">
        <v>3160</v>
      </c>
      <c r="K3393" s="2" t="s">
        <v>3163</v>
      </c>
      <c r="L3393" s="2">
        <v>2014</v>
      </c>
      <c r="M3393" s="2" t="s">
        <v>3050</v>
      </c>
      <c r="N3393" s="2" t="s">
        <v>3050</v>
      </c>
      <c r="O3393" s="19" t="str">
        <f t="shared" si="108"/>
        <v>200</v>
      </c>
      <c r="P3393">
        <f t="shared" si="109"/>
        <v>6800</v>
      </c>
    </row>
    <row r="3394" spans="1:16" ht="14.5" customHeight="1" x14ac:dyDescent="0.35">
      <c r="A3394" s="2" t="s">
        <v>2398</v>
      </c>
      <c r="B3394" s="2" t="s">
        <v>2398</v>
      </c>
      <c r="C3394" s="2" t="s">
        <v>2399</v>
      </c>
      <c r="D3394" s="2"/>
      <c r="E3394" s="2"/>
      <c r="F3394" s="3">
        <v>1766</v>
      </c>
      <c r="G3394" s="3">
        <v>100</v>
      </c>
      <c r="H3394" s="2" t="s">
        <v>3134</v>
      </c>
      <c r="I3394" s="2" t="s">
        <v>3148</v>
      </c>
      <c r="J3394" s="2" t="s">
        <v>3160</v>
      </c>
      <c r="K3394" s="2" t="s">
        <v>3163</v>
      </c>
      <c r="L3394" s="2">
        <v>2014</v>
      </c>
      <c r="M3394" s="2" t="s">
        <v>3048</v>
      </c>
      <c r="N3394" s="2" t="s">
        <v>3048</v>
      </c>
      <c r="O3394" s="19" t="str">
        <f t="shared" si="108"/>
        <v>200</v>
      </c>
      <c r="P3394">
        <f t="shared" si="109"/>
        <v>1766</v>
      </c>
    </row>
    <row r="3395" spans="1:16" ht="14.5" customHeight="1" x14ac:dyDescent="0.35">
      <c r="A3395" s="2" t="s">
        <v>2479</v>
      </c>
      <c r="B3395" s="2" t="s">
        <v>2479</v>
      </c>
      <c r="C3395" s="2" t="s">
        <v>2480</v>
      </c>
      <c r="D3395" s="2"/>
      <c r="E3395" s="2"/>
      <c r="F3395" s="3">
        <v>36494</v>
      </c>
      <c r="G3395" s="3">
        <v>100</v>
      </c>
      <c r="H3395" s="2" t="s">
        <v>3134</v>
      </c>
      <c r="I3395" s="2" t="s">
        <v>3148</v>
      </c>
      <c r="J3395" s="2" t="s">
        <v>3160</v>
      </c>
      <c r="K3395" s="2" t="s">
        <v>3163</v>
      </c>
      <c r="L3395" s="2">
        <v>2014</v>
      </c>
      <c r="M3395" s="2" t="s">
        <v>3047</v>
      </c>
      <c r="N3395" s="2" t="s">
        <v>3047</v>
      </c>
      <c r="O3395" s="19" t="str">
        <f t="shared" ref="O3395:O3458" si="110">LEFT(N3395,1) &amp; "00"</f>
        <v>200</v>
      </c>
      <c r="P3395">
        <f t="shared" si="109"/>
        <v>36494</v>
      </c>
    </row>
    <row r="3396" spans="1:16" ht="14.5" customHeight="1" x14ac:dyDescent="0.35">
      <c r="A3396" s="2" t="s">
        <v>2587</v>
      </c>
      <c r="B3396" s="2" t="s">
        <v>2587</v>
      </c>
      <c r="C3396" s="2" t="s">
        <v>2588</v>
      </c>
      <c r="D3396" s="2"/>
      <c r="E3396" s="2"/>
      <c r="F3396" s="3">
        <v>2600</v>
      </c>
      <c r="G3396" s="3">
        <v>100</v>
      </c>
      <c r="H3396" s="2" t="s">
        <v>3134</v>
      </c>
      <c r="I3396" s="2" t="s">
        <v>3148</v>
      </c>
      <c r="J3396" s="2" t="s">
        <v>3160</v>
      </c>
      <c r="K3396" s="2" t="s">
        <v>3163</v>
      </c>
      <c r="L3396" s="2">
        <v>2014</v>
      </c>
      <c r="M3396" s="2" t="s">
        <v>3047</v>
      </c>
      <c r="N3396" s="2" t="s">
        <v>3047</v>
      </c>
      <c r="O3396" s="19" t="str">
        <f t="shared" si="110"/>
        <v>200</v>
      </c>
      <c r="P3396">
        <f t="shared" si="109"/>
        <v>2600</v>
      </c>
    </row>
    <row r="3397" spans="1:16" ht="14.5" customHeight="1" x14ac:dyDescent="0.35">
      <c r="A3397" s="2" t="s">
        <v>2400</v>
      </c>
      <c r="B3397" s="2" t="s">
        <v>2400</v>
      </c>
      <c r="C3397" s="2" t="s">
        <v>2401</v>
      </c>
      <c r="D3397" s="2"/>
      <c r="E3397" s="2"/>
      <c r="F3397" s="3">
        <v>8694</v>
      </c>
      <c r="G3397" s="3">
        <v>100</v>
      </c>
      <c r="H3397" s="2" t="s">
        <v>3134</v>
      </c>
      <c r="I3397" s="2" t="s">
        <v>3148</v>
      </c>
      <c r="J3397" s="2" t="s">
        <v>3160</v>
      </c>
      <c r="K3397" s="2" t="s">
        <v>3163</v>
      </c>
      <c r="L3397" s="2">
        <v>2014</v>
      </c>
      <c r="M3397" s="2" t="s">
        <v>3047</v>
      </c>
      <c r="N3397" s="2" t="s">
        <v>3047</v>
      </c>
      <c r="O3397" s="19" t="str">
        <f t="shared" si="110"/>
        <v>200</v>
      </c>
      <c r="P3397">
        <f t="shared" si="109"/>
        <v>8694</v>
      </c>
    </row>
    <row r="3398" spans="1:16" ht="14.5" customHeight="1" x14ac:dyDescent="0.35">
      <c r="A3398" s="2" t="s">
        <v>2420</v>
      </c>
      <c r="B3398" s="2" t="s">
        <v>2420</v>
      </c>
      <c r="C3398" s="2" t="s">
        <v>2421</v>
      </c>
      <c r="D3398" s="2"/>
      <c r="E3398" s="2"/>
      <c r="F3398" s="3">
        <v>44300</v>
      </c>
      <c r="G3398" s="3">
        <v>100</v>
      </c>
      <c r="H3398" s="2" t="s">
        <v>3134</v>
      </c>
      <c r="I3398" s="2" t="s">
        <v>3148</v>
      </c>
      <c r="J3398" s="2" t="s">
        <v>3160</v>
      </c>
      <c r="K3398" s="2" t="s">
        <v>3163</v>
      </c>
      <c r="L3398" s="2">
        <v>2014</v>
      </c>
      <c r="M3398" s="2" t="s">
        <v>3050</v>
      </c>
      <c r="N3398" s="2" t="s">
        <v>3050</v>
      </c>
      <c r="O3398" s="19" t="str">
        <f t="shared" si="110"/>
        <v>200</v>
      </c>
      <c r="P3398">
        <f t="shared" si="109"/>
        <v>44300</v>
      </c>
    </row>
    <row r="3399" spans="1:16" ht="14.5" customHeight="1" x14ac:dyDescent="0.35">
      <c r="A3399" s="2" t="s">
        <v>2589</v>
      </c>
      <c r="B3399" s="2" t="s">
        <v>2589</v>
      </c>
      <c r="C3399" s="2" t="s">
        <v>2590</v>
      </c>
      <c r="D3399" s="2"/>
      <c r="E3399" s="2"/>
      <c r="F3399" s="3">
        <v>8400</v>
      </c>
      <c r="G3399" s="3">
        <v>100</v>
      </c>
      <c r="H3399" s="2" t="s">
        <v>3134</v>
      </c>
      <c r="I3399" s="2" t="s">
        <v>3148</v>
      </c>
      <c r="J3399" s="2" t="s">
        <v>3160</v>
      </c>
      <c r="K3399" s="2" t="s">
        <v>3163</v>
      </c>
      <c r="L3399" s="2">
        <v>2014</v>
      </c>
      <c r="M3399" s="2" t="s">
        <v>3047</v>
      </c>
      <c r="N3399" s="2" t="s">
        <v>3047</v>
      </c>
      <c r="O3399" s="19" t="str">
        <f t="shared" si="110"/>
        <v>200</v>
      </c>
      <c r="P3399">
        <f t="shared" si="109"/>
        <v>8400</v>
      </c>
    </row>
    <row r="3400" spans="1:16" ht="14.5" customHeight="1" x14ac:dyDescent="0.35">
      <c r="A3400" s="2" t="s">
        <v>2391</v>
      </c>
      <c r="B3400" s="2" t="s">
        <v>2391</v>
      </c>
      <c r="C3400" s="2" t="s">
        <v>2591</v>
      </c>
      <c r="D3400" s="2"/>
      <c r="E3400" s="2"/>
      <c r="F3400" s="3">
        <v>360</v>
      </c>
      <c r="G3400" s="3">
        <v>100</v>
      </c>
      <c r="H3400" s="2" t="s">
        <v>3134</v>
      </c>
      <c r="I3400" s="2" t="s">
        <v>3148</v>
      </c>
      <c r="J3400" s="2" t="s">
        <v>3160</v>
      </c>
      <c r="K3400" s="2" t="s">
        <v>3163</v>
      </c>
      <c r="L3400" s="2">
        <v>2014</v>
      </c>
      <c r="M3400" s="2" t="s">
        <v>3071</v>
      </c>
      <c r="N3400" s="2" t="s">
        <v>3120</v>
      </c>
      <c r="O3400" s="19" t="str">
        <f t="shared" si="110"/>
        <v>600</v>
      </c>
      <c r="P3400">
        <f t="shared" si="109"/>
        <v>360</v>
      </c>
    </row>
    <row r="3401" spans="1:16" ht="14.5" customHeight="1" x14ac:dyDescent="0.35">
      <c r="A3401" s="2" t="s">
        <v>2406</v>
      </c>
      <c r="B3401" s="2" t="s">
        <v>2406</v>
      </c>
      <c r="C3401" s="2" t="s">
        <v>2407</v>
      </c>
      <c r="D3401" s="2"/>
      <c r="E3401" s="2"/>
      <c r="F3401" s="3">
        <v>2450</v>
      </c>
      <c r="G3401" s="3">
        <v>100</v>
      </c>
      <c r="H3401" s="2" t="s">
        <v>3134</v>
      </c>
      <c r="I3401" s="2" t="s">
        <v>3148</v>
      </c>
      <c r="J3401" s="2" t="s">
        <v>3160</v>
      </c>
      <c r="K3401" s="2" t="s">
        <v>3163</v>
      </c>
      <c r="L3401" s="2">
        <v>2014</v>
      </c>
      <c r="M3401" s="2" t="s">
        <v>3053</v>
      </c>
      <c r="N3401" s="2" t="s">
        <v>3103</v>
      </c>
      <c r="O3401" s="19" t="str">
        <f t="shared" si="110"/>
        <v>300</v>
      </c>
      <c r="P3401">
        <f t="shared" si="109"/>
        <v>2450</v>
      </c>
    </row>
    <row r="3402" spans="1:16" ht="14.5" customHeight="1" x14ac:dyDescent="0.35">
      <c r="A3402" s="2" t="s">
        <v>2441</v>
      </c>
      <c r="B3402" s="2" t="s">
        <v>2441</v>
      </c>
      <c r="C3402" s="2" t="s">
        <v>1516</v>
      </c>
      <c r="D3402" s="2"/>
      <c r="E3402" s="2"/>
      <c r="F3402" s="3">
        <v>989</v>
      </c>
      <c r="G3402" s="3">
        <v>100</v>
      </c>
      <c r="H3402" s="2" t="s">
        <v>3139</v>
      </c>
      <c r="I3402" s="2" t="s">
        <v>3153</v>
      </c>
      <c r="J3402" s="2" t="s">
        <v>3160</v>
      </c>
      <c r="K3402" s="2" t="s">
        <v>3163</v>
      </c>
      <c r="L3402" s="2">
        <v>2014</v>
      </c>
      <c r="M3402" s="2" t="s">
        <v>3053</v>
      </c>
      <c r="N3402" s="2" t="s">
        <v>3103</v>
      </c>
      <c r="O3402" s="19" t="str">
        <f t="shared" si="110"/>
        <v>300</v>
      </c>
      <c r="P3402">
        <f t="shared" si="109"/>
        <v>989</v>
      </c>
    </row>
    <row r="3403" spans="1:16" ht="14.5" customHeight="1" x14ac:dyDescent="0.35">
      <c r="A3403" s="2" t="s">
        <v>2472</v>
      </c>
      <c r="B3403" s="2" t="s">
        <v>2472</v>
      </c>
      <c r="C3403" s="2" t="s">
        <v>2064</v>
      </c>
      <c r="D3403" s="2"/>
      <c r="E3403" s="2"/>
      <c r="F3403" s="3">
        <v>148</v>
      </c>
      <c r="G3403" s="3">
        <v>100</v>
      </c>
      <c r="H3403" s="2" t="s">
        <v>3139</v>
      </c>
      <c r="I3403" s="2" t="s">
        <v>3153</v>
      </c>
      <c r="J3403" s="2" t="s">
        <v>3160</v>
      </c>
      <c r="K3403" s="2" t="s">
        <v>3163</v>
      </c>
      <c r="L3403" s="2">
        <v>2014</v>
      </c>
      <c r="M3403" s="2" t="s">
        <v>3053</v>
      </c>
      <c r="N3403" s="2" t="s">
        <v>3103</v>
      </c>
      <c r="O3403" s="19" t="str">
        <f t="shared" si="110"/>
        <v>300</v>
      </c>
      <c r="P3403">
        <f t="shared" si="109"/>
        <v>148</v>
      </c>
    </row>
    <row r="3404" spans="1:16" ht="14.5" customHeight="1" x14ac:dyDescent="0.35">
      <c r="A3404" s="2" t="s">
        <v>2473</v>
      </c>
      <c r="B3404" s="2" t="s">
        <v>2473</v>
      </c>
      <c r="C3404" s="2" t="s">
        <v>2067</v>
      </c>
      <c r="D3404" s="2"/>
      <c r="E3404" s="2"/>
      <c r="F3404" s="3">
        <v>238</v>
      </c>
      <c r="G3404" s="3">
        <v>100</v>
      </c>
      <c r="H3404" s="2" t="s">
        <v>3139</v>
      </c>
      <c r="I3404" s="2" t="s">
        <v>3153</v>
      </c>
      <c r="J3404" s="2" t="s">
        <v>3160</v>
      </c>
      <c r="K3404" s="2" t="s">
        <v>3163</v>
      </c>
      <c r="L3404" s="2">
        <v>2014</v>
      </c>
      <c r="M3404" s="2" t="s">
        <v>3053</v>
      </c>
      <c r="N3404" s="2" t="s">
        <v>3103</v>
      </c>
      <c r="O3404" s="19" t="str">
        <f t="shared" si="110"/>
        <v>300</v>
      </c>
      <c r="P3404">
        <f t="shared" si="109"/>
        <v>238</v>
      </c>
    </row>
    <row r="3405" spans="1:16" ht="14.5" customHeight="1" x14ac:dyDescent="0.35">
      <c r="A3405" s="2" t="s">
        <v>2474</v>
      </c>
      <c r="B3405" s="2" t="s">
        <v>2474</v>
      </c>
      <c r="C3405" s="2" t="s">
        <v>1520</v>
      </c>
      <c r="D3405" s="2"/>
      <c r="E3405" s="2"/>
      <c r="F3405" s="3">
        <v>102</v>
      </c>
      <c r="G3405" s="3">
        <v>100</v>
      </c>
      <c r="H3405" s="2" t="s">
        <v>3139</v>
      </c>
      <c r="I3405" s="2" t="s">
        <v>3153</v>
      </c>
      <c r="J3405" s="2" t="s">
        <v>3160</v>
      </c>
      <c r="K3405" s="2" t="s">
        <v>3163</v>
      </c>
      <c r="L3405" s="2">
        <v>2014</v>
      </c>
      <c r="M3405" s="2" t="s">
        <v>3053</v>
      </c>
      <c r="N3405" s="2" t="s">
        <v>3103</v>
      </c>
      <c r="O3405" s="19" t="str">
        <f t="shared" si="110"/>
        <v>300</v>
      </c>
      <c r="P3405">
        <f t="shared" si="109"/>
        <v>102</v>
      </c>
    </row>
    <row r="3406" spans="1:16" ht="14.5" customHeight="1" x14ac:dyDescent="0.35">
      <c r="A3406" s="2" t="s">
        <v>2476</v>
      </c>
      <c r="B3406" s="2" t="s">
        <v>2476</v>
      </c>
      <c r="C3406" s="2" t="s">
        <v>2070</v>
      </c>
      <c r="D3406" s="2"/>
      <c r="E3406" s="2"/>
      <c r="F3406" s="3">
        <v>218</v>
      </c>
      <c r="G3406" s="3">
        <v>100</v>
      </c>
      <c r="H3406" s="2" t="s">
        <v>3139</v>
      </c>
      <c r="I3406" s="2" t="s">
        <v>3153</v>
      </c>
      <c r="J3406" s="2" t="s">
        <v>3160</v>
      </c>
      <c r="K3406" s="2" t="s">
        <v>3163</v>
      </c>
      <c r="L3406" s="2">
        <v>2014</v>
      </c>
      <c r="M3406" s="2" t="s">
        <v>3053</v>
      </c>
      <c r="N3406" s="2" t="s">
        <v>3103</v>
      </c>
      <c r="O3406" s="19" t="str">
        <f t="shared" si="110"/>
        <v>300</v>
      </c>
      <c r="P3406">
        <f t="shared" si="109"/>
        <v>218</v>
      </c>
    </row>
    <row r="3407" spans="1:16" ht="14.5" customHeight="1" x14ac:dyDescent="0.35">
      <c r="A3407" s="2" t="s">
        <v>2477</v>
      </c>
      <c r="B3407" s="2" t="s">
        <v>2477</v>
      </c>
      <c r="C3407" s="2" t="s">
        <v>1582</v>
      </c>
      <c r="D3407" s="2"/>
      <c r="E3407" s="2"/>
      <c r="F3407" s="3">
        <v>332</v>
      </c>
      <c r="G3407" s="3">
        <v>100</v>
      </c>
      <c r="H3407" s="2" t="s">
        <v>3139</v>
      </c>
      <c r="I3407" s="2" t="s">
        <v>3153</v>
      </c>
      <c r="J3407" s="2" t="s">
        <v>3160</v>
      </c>
      <c r="K3407" s="2" t="s">
        <v>3163</v>
      </c>
      <c r="L3407" s="2">
        <v>2014</v>
      </c>
      <c r="M3407" s="2" t="s">
        <v>3054</v>
      </c>
      <c r="N3407" s="2" t="s">
        <v>3104</v>
      </c>
      <c r="O3407" s="19" t="str">
        <f t="shared" si="110"/>
        <v>300</v>
      </c>
      <c r="P3407">
        <f t="shared" si="109"/>
        <v>332</v>
      </c>
    </row>
    <row r="3408" spans="1:16" ht="14.5" customHeight="1" x14ac:dyDescent="0.35">
      <c r="A3408" s="2" t="s">
        <v>2481</v>
      </c>
      <c r="B3408" s="2" t="s">
        <v>2481</v>
      </c>
      <c r="C3408" s="2" t="s">
        <v>1583</v>
      </c>
      <c r="D3408" s="2"/>
      <c r="E3408" s="2"/>
      <c r="F3408" s="3">
        <v>160</v>
      </c>
      <c r="G3408" s="3">
        <v>100</v>
      </c>
      <c r="H3408" s="2" t="s">
        <v>3139</v>
      </c>
      <c r="I3408" s="2" t="s">
        <v>3153</v>
      </c>
      <c r="J3408" s="2" t="s">
        <v>3160</v>
      </c>
      <c r="K3408" s="2" t="s">
        <v>3163</v>
      </c>
      <c r="L3408" s="2">
        <v>2014</v>
      </c>
      <c r="M3408" s="2" t="s">
        <v>3058</v>
      </c>
      <c r="N3408" s="2" t="s">
        <v>3108</v>
      </c>
      <c r="O3408" s="19" t="str">
        <f t="shared" si="110"/>
        <v>300</v>
      </c>
      <c r="P3408">
        <f t="shared" si="109"/>
        <v>160</v>
      </c>
    </row>
    <row r="3409" spans="1:16" ht="14.5" customHeight="1" x14ac:dyDescent="0.35">
      <c r="A3409" s="2" t="s">
        <v>2476</v>
      </c>
      <c r="B3409" s="2" t="s">
        <v>2476</v>
      </c>
      <c r="C3409" s="2" t="s">
        <v>1584</v>
      </c>
      <c r="D3409" s="2"/>
      <c r="E3409" s="2"/>
      <c r="F3409" s="3">
        <v>218</v>
      </c>
      <c r="G3409" s="3">
        <v>100</v>
      </c>
      <c r="H3409" s="2" t="s">
        <v>3139</v>
      </c>
      <c r="I3409" s="2" t="s">
        <v>3153</v>
      </c>
      <c r="J3409" s="2" t="s">
        <v>3160</v>
      </c>
      <c r="K3409" s="2" t="s">
        <v>3163</v>
      </c>
      <c r="L3409" s="2">
        <v>2014</v>
      </c>
      <c r="M3409" s="2" t="s">
        <v>3053</v>
      </c>
      <c r="N3409" s="2" t="s">
        <v>3103</v>
      </c>
      <c r="O3409" s="19" t="str">
        <f t="shared" si="110"/>
        <v>300</v>
      </c>
      <c r="P3409">
        <f t="shared" si="109"/>
        <v>218</v>
      </c>
    </row>
    <row r="3410" spans="1:16" ht="14.5" customHeight="1" x14ac:dyDescent="0.35">
      <c r="A3410" s="2" t="s">
        <v>2487</v>
      </c>
      <c r="B3410" s="2" t="s">
        <v>2487</v>
      </c>
      <c r="C3410" s="2" t="s">
        <v>1585</v>
      </c>
      <c r="D3410" s="2"/>
      <c r="E3410" s="2"/>
      <c r="F3410" s="3">
        <v>145</v>
      </c>
      <c r="G3410" s="3">
        <v>100</v>
      </c>
      <c r="H3410" s="2" t="s">
        <v>3139</v>
      </c>
      <c r="I3410" s="2" t="s">
        <v>3153</v>
      </c>
      <c r="J3410" s="2" t="s">
        <v>3160</v>
      </c>
      <c r="K3410" s="2" t="s">
        <v>3163</v>
      </c>
      <c r="L3410" s="2">
        <v>2014</v>
      </c>
      <c r="M3410" s="2" t="s">
        <v>3054</v>
      </c>
      <c r="N3410" s="2" t="s">
        <v>3104</v>
      </c>
      <c r="O3410" s="19" t="str">
        <f t="shared" si="110"/>
        <v>300</v>
      </c>
      <c r="P3410">
        <f t="shared" si="109"/>
        <v>145</v>
      </c>
    </row>
    <row r="3411" spans="1:16" ht="14.5" customHeight="1" x14ac:dyDescent="0.35">
      <c r="A3411" s="2" t="s">
        <v>2462</v>
      </c>
      <c r="B3411" s="2" t="s">
        <v>2462</v>
      </c>
      <c r="C3411" s="2" t="s">
        <v>2077</v>
      </c>
      <c r="D3411" s="2"/>
      <c r="E3411" s="2"/>
      <c r="F3411" s="3">
        <v>200</v>
      </c>
      <c r="G3411" s="3">
        <v>100</v>
      </c>
      <c r="H3411" s="2" t="s">
        <v>3139</v>
      </c>
      <c r="I3411" s="2" t="s">
        <v>3153</v>
      </c>
      <c r="J3411" s="2" t="s">
        <v>3160</v>
      </c>
      <c r="K3411" s="2" t="s">
        <v>3163</v>
      </c>
      <c r="L3411" s="2">
        <v>2014</v>
      </c>
      <c r="M3411" s="2" t="s">
        <v>3053</v>
      </c>
      <c r="N3411" s="2" t="s">
        <v>3103</v>
      </c>
      <c r="O3411" s="19" t="str">
        <f t="shared" si="110"/>
        <v>300</v>
      </c>
      <c r="P3411">
        <f t="shared" si="109"/>
        <v>200</v>
      </c>
    </row>
    <row r="3412" spans="1:16" ht="14.5" customHeight="1" x14ac:dyDescent="0.35">
      <c r="A3412" s="2" t="s">
        <v>2368</v>
      </c>
      <c r="B3412" s="2" t="s">
        <v>2368</v>
      </c>
      <c r="C3412" s="2" t="s">
        <v>1590</v>
      </c>
      <c r="D3412" s="2"/>
      <c r="E3412" s="2"/>
      <c r="F3412" s="3">
        <v>480</v>
      </c>
      <c r="G3412" s="3">
        <v>25</v>
      </c>
      <c r="H3412" s="2" t="s">
        <v>3140</v>
      </c>
      <c r="I3412" s="2" t="s">
        <v>3154</v>
      </c>
      <c r="J3412" s="2" t="s">
        <v>3160</v>
      </c>
      <c r="K3412" s="2" t="s">
        <v>3163</v>
      </c>
      <c r="L3412" s="2">
        <v>2014</v>
      </c>
      <c r="M3412" s="2" t="s">
        <v>3034</v>
      </c>
      <c r="N3412" s="2" t="s">
        <v>3034</v>
      </c>
      <c r="O3412" s="19" t="str">
        <f t="shared" si="110"/>
        <v>100</v>
      </c>
      <c r="P3412">
        <f t="shared" si="109"/>
        <v>120</v>
      </c>
    </row>
    <row r="3413" spans="1:16" ht="14.5" customHeight="1" x14ac:dyDescent="0.35">
      <c r="A3413" s="2" t="s">
        <v>2482</v>
      </c>
      <c r="B3413" s="2" t="s">
        <v>2482</v>
      </c>
      <c r="C3413" s="2" t="s">
        <v>2080</v>
      </c>
      <c r="D3413" s="2"/>
      <c r="E3413" s="2"/>
      <c r="F3413" s="3">
        <v>184</v>
      </c>
      <c r="G3413" s="3">
        <v>100</v>
      </c>
      <c r="H3413" s="2" t="s">
        <v>3139</v>
      </c>
      <c r="I3413" s="2" t="s">
        <v>3153</v>
      </c>
      <c r="J3413" s="2" t="s">
        <v>3160</v>
      </c>
      <c r="K3413" s="2" t="s">
        <v>3163</v>
      </c>
      <c r="L3413" s="2">
        <v>2014</v>
      </c>
      <c r="M3413" s="2" t="s">
        <v>3053</v>
      </c>
      <c r="N3413" s="2" t="s">
        <v>3103</v>
      </c>
      <c r="O3413" s="19" t="str">
        <f t="shared" si="110"/>
        <v>300</v>
      </c>
      <c r="P3413">
        <f t="shared" si="109"/>
        <v>184</v>
      </c>
    </row>
    <row r="3414" spans="1:16" ht="14.5" customHeight="1" x14ac:dyDescent="0.35">
      <c r="A3414" s="2" t="s">
        <v>2356</v>
      </c>
      <c r="B3414" s="2" t="s">
        <v>2356</v>
      </c>
      <c r="C3414" s="2" t="s">
        <v>1595</v>
      </c>
      <c r="D3414" s="2"/>
      <c r="E3414" s="2"/>
      <c r="F3414" s="3">
        <v>200</v>
      </c>
      <c r="G3414" s="3">
        <v>25</v>
      </c>
      <c r="H3414" s="2" t="s">
        <v>3140</v>
      </c>
      <c r="I3414" s="2" t="s">
        <v>3154</v>
      </c>
      <c r="J3414" s="2" t="s">
        <v>3160</v>
      </c>
      <c r="K3414" s="2" t="s">
        <v>3163</v>
      </c>
      <c r="L3414" s="2">
        <v>2014</v>
      </c>
      <c r="M3414" s="2" t="s">
        <v>3040</v>
      </c>
      <c r="N3414" s="2" t="s">
        <v>3094</v>
      </c>
      <c r="O3414" s="19" t="str">
        <f t="shared" si="110"/>
        <v>100</v>
      </c>
      <c r="P3414">
        <f t="shared" si="109"/>
        <v>50</v>
      </c>
    </row>
    <row r="3415" spans="1:16" ht="14.5" customHeight="1" x14ac:dyDescent="0.35">
      <c r="A3415" s="2" t="s">
        <v>2592</v>
      </c>
      <c r="B3415" s="2" t="s">
        <v>2592</v>
      </c>
      <c r="C3415" t="s">
        <v>3017</v>
      </c>
      <c r="F3415" s="3">
        <v>20000</v>
      </c>
      <c r="G3415" s="3">
        <v>100</v>
      </c>
      <c r="H3415" s="2" t="s">
        <v>3139</v>
      </c>
      <c r="I3415" s="2" t="s">
        <v>3153</v>
      </c>
      <c r="J3415" s="2" t="s">
        <v>3160</v>
      </c>
      <c r="K3415" s="2" t="s">
        <v>3163</v>
      </c>
      <c r="L3415" s="2">
        <v>2014</v>
      </c>
      <c r="M3415" s="2" t="s">
        <v>3053</v>
      </c>
      <c r="N3415" s="2" t="s">
        <v>3103</v>
      </c>
      <c r="O3415" s="19" t="str">
        <f t="shared" si="110"/>
        <v>300</v>
      </c>
      <c r="P3415">
        <f t="shared" si="109"/>
        <v>20000</v>
      </c>
    </row>
    <row r="3416" spans="1:16" ht="14.5" customHeight="1" x14ac:dyDescent="0.35">
      <c r="A3416" s="2" t="s">
        <v>2422</v>
      </c>
      <c r="B3416" s="2" t="s">
        <v>2422</v>
      </c>
      <c r="C3416" s="2" t="s">
        <v>2423</v>
      </c>
      <c r="D3416" s="2"/>
      <c r="E3416" s="2"/>
      <c r="F3416" s="3">
        <v>50000</v>
      </c>
      <c r="G3416" s="3">
        <v>100</v>
      </c>
      <c r="H3416" s="2" t="s">
        <v>3134</v>
      </c>
      <c r="I3416" s="2" t="s">
        <v>3148</v>
      </c>
      <c r="J3416" s="2" t="s">
        <v>3160</v>
      </c>
      <c r="K3416" s="2" t="s">
        <v>3163</v>
      </c>
      <c r="L3416" s="2">
        <v>2014</v>
      </c>
      <c r="M3416" s="2" t="s">
        <v>3080</v>
      </c>
      <c r="N3416" s="2" t="s">
        <v>3080</v>
      </c>
      <c r="O3416" s="19" t="str">
        <f t="shared" si="110"/>
        <v>600</v>
      </c>
      <c r="P3416">
        <f t="shared" si="109"/>
        <v>50000</v>
      </c>
    </row>
    <row r="3417" spans="1:16" ht="14.5" customHeight="1" x14ac:dyDescent="0.35">
      <c r="A3417" s="2" t="s">
        <v>2483</v>
      </c>
      <c r="B3417" s="2" t="s">
        <v>2483</v>
      </c>
      <c r="C3417" s="2" t="s">
        <v>2593</v>
      </c>
      <c r="D3417" s="2"/>
      <c r="E3417" s="2"/>
      <c r="F3417" s="3">
        <v>160</v>
      </c>
      <c r="G3417" s="3">
        <v>100</v>
      </c>
      <c r="H3417" s="2" t="s">
        <v>3138</v>
      </c>
      <c r="I3417" s="2" t="s">
        <v>3152</v>
      </c>
      <c r="J3417" s="2" t="s">
        <v>3160</v>
      </c>
      <c r="K3417" s="2" t="s">
        <v>3163</v>
      </c>
      <c r="L3417" s="2">
        <v>2014</v>
      </c>
      <c r="M3417" s="2" t="s">
        <v>3053</v>
      </c>
      <c r="N3417" s="2" t="s">
        <v>3103</v>
      </c>
      <c r="O3417" s="19" t="str">
        <f t="shared" si="110"/>
        <v>300</v>
      </c>
      <c r="P3417">
        <f t="shared" si="109"/>
        <v>160</v>
      </c>
    </row>
    <row r="3418" spans="1:16" ht="14.5" customHeight="1" x14ac:dyDescent="0.35">
      <c r="A3418" s="2" t="s">
        <v>2402</v>
      </c>
      <c r="B3418" s="2" t="s">
        <v>2402</v>
      </c>
      <c r="C3418" s="2" t="s">
        <v>2594</v>
      </c>
      <c r="D3418" s="2"/>
      <c r="E3418" s="2"/>
      <c r="F3418" s="3">
        <v>2013.6075000000001</v>
      </c>
      <c r="G3418" s="3">
        <v>100</v>
      </c>
      <c r="H3418" s="2" t="s">
        <v>3137</v>
      </c>
      <c r="I3418" s="2" t="s">
        <v>3151</v>
      </c>
      <c r="J3418" s="2" t="s">
        <v>3160</v>
      </c>
      <c r="K3418" s="2" t="s">
        <v>3163</v>
      </c>
      <c r="L3418" s="2">
        <v>2014</v>
      </c>
      <c r="M3418" s="2" t="s">
        <v>3054</v>
      </c>
      <c r="N3418" s="2" t="s">
        <v>3104</v>
      </c>
      <c r="O3418" s="19" t="str">
        <f t="shared" si="110"/>
        <v>300</v>
      </c>
      <c r="P3418">
        <f t="shared" si="109"/>
        <v>2013.6075000000001</v>
      </c>
    </row>
    <row r="3419" spans="1:16" ht="14.5" customHeight="1" x14ac:dyDescent="0.35">
      <c r="A3419" s="2" t="s">
        <v>2330</v>
      </c>
      <c r="B3419" s="2" t="s">
        <v>2330</v>
      </c>
      <c r="C3419" s="2" t="s">
        <v>2595</v>
      </c>
      <c r="D3419" s="2"/>
      <c r="E3419" s="2"/>
      <c r="F3419" s="3">
        <v>354</v>
      </c>
      <c r="G3419" s="3">
        <v>100</v>
      </c>
      <c r="H3419" s="2" t="s">
        <v>3137</v>
      </c>
      <c r="I3419" s="2" t="s">
        <v>3151</v>
      </c>
      <c r="J3419" s="2" t="s">
        <v>3160</v>
      </c>
      <c r="K3419" s="2" t="s">
        <v>3163</v>
      </c>
      <c r="L3419" s="2">
        <v>2014</v>
      </c>
      <c r="M3419" s="2" t="s">
        <v>3053</v>
      </c>
      <c r="N3419" s="2" t="s">
        <v>3103</v>
      </c>
      <c r="O3419" s="19" t="str">
        <f t="shared" si="110"/>
        <v>300</v>
      </c>
      <c r="P3419">
        <f t="shared" si="109"/>
        <v>354</v>
      </c>
    </row>
    <row r="3420" spans="1:16" ht="14.5" customHeight="1" x14ac:dyDescent="0.35">
      <c r="A3420" s="2" t="s">
        <v>2339</v>
      </c>
      <c r="B3420" s="2" t="s">
        <v>2339</v>
      </c>
      <c r="C3420" s="2" t="s">
        <v>2596</v>
      </c>
      <c r="D3420" s="2"/>
      <c r="E3420" s="2"/>
      <c r="F3420" s="3">
        <v>686</v>
      </c>
      <c r="G3420" s="3">
        <v>100</v>
      </c>
      <c r="H3420" s="2" t="s">
        <v>3137</v>
      </c>
      <c r="I3420" s="2" t="s">
        <v>3151</v>
      </c>
      <c r="J3420" s="2" t="s">
        <v>3160</v>
      </c>
      <c r="K3420" s="2" t="s">
        <v>3163</v>
      </c>
      <c r="L3420" s="2">
        <v>2014</v>
      </c>
      <c r="M3420" s="2" t="s">
        <v>3059</v>
      </c>
      <c r="N3420" s="2" t="s">
        <v>3109</v>
      </c>
      <c r="O3420" s="19" t="str">
        <f t="shared" si="110"/>
        <v>400</v>
      </c>
      <c r="P3420">
        <f t="shared" si="109"/>
        <v>686</v>
      </c>
    </row>
    <row r="3421" spans="1:16" ht="14.5" customHeight="1" x14ac:dyDescent="0.35">
      <c r="A3421" s="2" t="s">
        <v>2339</v>
      </c>
      <c r="B3421" s="2" t="s">
        <v>2339</v>
      </c>
      <c r="C3421" s="2" t="s">
        <v>2597</v>
      </c>
      <c r="D3421" s="2"/>
      <c r="E3421" s="2"/>
      <c r="F3421" s="3">
        <v>1680</v>
      </c>
      <c r="G3421" s="3">
        <v>100</v>
      </c>
      <c r="H3421" s="2" t="s">
        <v>3137</v>
      </c>
      <c r="I3421" s="2" t="s">
        <v>3151</v>
      </c>
      <c r="J3421" s="2" t="s">
        <v>3160</v>
      </c>
      <c r="K3421" s="2" t="s">
        <v>3163</v>
      </c>
      <c r="L3421" s="2">
        <v>2014</v>
      </c>
      <c r="M3421" s="2" t="s">
        <v>3059</v>
      </c>
      <c r="N3421" s="2" t="s">
        <v>3109</v>
      </c>
      <c r="O3421" s="19" t="str">
        <f t="shared" si="110"/>
        <v>400</v>
      </c>
      <c r="P3421">
        <f t="shared" si="109"/>
        <v>1680</v>
      </c>
    </row>
    <row r="3422" spans="1:16" ht="14.5" customHeight="1" x14ac:dyDescent="0.35">
      <c r="A3422" s="2" t="s">
        <v>2366</v>
      </c>
      <c r="B3422" s="2" t="s">
        <v>2366</v>
      </c>
      <c r="C3422" s="2" t="s">
        <v>2598</v>
      </c>
      <c r="D3422" s="2"/>
      <c r="E3422" s="2"/>
      <c r="F3422" s="3">
        <v>540</v>
      </c>
      <c r="G3422" s="3">
        <v>25</v>
      </c>
      <c r="H3422" s="2" t="s">
        <v>3140</v>
      </c>
      <c r="I3422" s="2" t="s">
        <v>3154</v>
      </c>
      <c r="J3422" s="2" t="s">
        <v>3160</v>
      </c>
      <c r="K3422" s="2" t="s">
        <v>3163</v>
      </c>
      <c r="L3422" s="2">
        <v>2014</v>
      </c>
      <c r="M3422" s="2" t="s">
        <v>3034</v>
      </c>
      <c r="N3422" s="2" t="s">
        <v>3034</v>
      </c>
      <c r="O3422" s="19" t="str">
        <f t="shared" si="110"/>
        <v>100</v>
      </c>
      <c r="P3422">
        <f t="shared" si="109"/>
        <v>135</v>
      </c>
    </row>
    <row r="3423" spans="1:16" ht="14.5" customHeight="1" x14ac:dyDescent="0.35">
      <c r="A3423" s="2" t="s">
        <v>1677</v>
      </c>
      <c r="B3423" s="2" t="s">
        <v>1677</v>
      </c>
      <c r="C3423" s="2" t="s">
        <v>2599</v>
      </c>
      <c r="D3423" s="2"/>
      <c r="E3423" s="2"/>
      <c r="F3423" s="3">
        <v>1970</v>
      </c>
      <c r="G3423" s="3">
        <v>25</v>
      </c>
      <c r="H3423" s="2" t="s">
        <v>3140</v>
      </c>
      <c r="I3423" s="2" t="s">
        <v>3154</v>
      </c>
      <c r="J3423" s="2" t="s">
        <v>3160</v>
      </c>
      <c r="K3423" s="2" t="s">
        <v>3163</v>
      </c>
      <c r="L3423" s="2">
        <v>2014</v>
      </c>
      <c r="M3423" s="2" t="s">
        <v>3034</v>
      </c>
      <c r="N3423" s="2" t="s">
        <v>3034</v>
      </c>
      <c r="O3423" s="19" t="str">
        <f t="shared" si="110"/>
        <v>100</v>
      </c>
      <c r="P3423">
        <f t="shared" si="109"/>
        <v>492.5</v>
      </c>
    </row>
    <row r="3424" spans="1:16" ht="14.5" customHeight="1" x14ac:dyDescent="0.35">
      <c r="A3424" s="2" t="s">
        <v>877</v>
      </c>
      <c r="B3424" s="2" t="s">
        <v>877</v>
      </c>
      <c r="C3424" s="2" t="s">
        <v>2600</v>
      </c>
      <c r="D3424" s="2"/>
      <c r="E3424" s="2"/>
      <c r="F3424" s="3">
        <v>820611</v>
      </c>
      <c r="G3424" s="3">
        <v>25</v>
      </c>
      <c r="H3424" s="2" t="s">
        <v>3140</v>
      </c>
      <c r="I3424" s="2" t="s">
        <v>3154</v>
      </c>
      <c r="J3424" s="2" t="s">
        <v>3160</v>
      </c>
      <c r="K3424" s="2" t="s">
        <v>3163</v>
      </c>
      <c r="L3424" s="2">
        <v>2014</v>
      </c>
      <c r="M3424" s="2" t="s">
        <v>3024</v>
      </c>
      <c r="N3424" s="2" t="s">
        <v>3081</v>
      </c>
      <c r="O3424" s="19" t="str">
        <f t="shared" si="110"/>
        <v>100</v>
      </c>
      <c r="P3424">
        <f t="shared" si="109"/>
        <v>205152.75</v>
      </c>
    </row>
    <row r="3425" spans="1:16" ht="14.5" customHeight="1" x14ac:dyDescent="0.35">
      <c r="A3425" s="2" t="s">
        <v>2410</v>
      </c>
      <c r="B3425" s="2" t="s">
        <v>2410</v>
      </c>
      <c r="C3425" s="2" t="s">
        <v>2601</v>
      </c>
      <c r="D3425" s="2"/>
      <c r="E3425" s="2"/>
      <c r="F3425" s="3">
        <v>16331</v>
      </c>
      <c r="G3425" s="3">
        <v>100</v>
      </c>
      <c r="H3425" s="2" t="s">
        <v>3134</v>
      </c>
      <c r="I3425" s="2" t="s">
        <v>3148</v>
      </c>
      <c r="J3425" s="2" t="s">
        <v>3160</v>
      </c>
      <c r="K3425" s="2" t="s">
        <v>3163</v>
      </c>
      <c r="L3425" s="2">
        <v>2014</v>
      </c>
      <c r="M3425" s="2" t="s">
        <v>3071</v>
      </c>
      <c r="N3425" s="2" t="s">
        <v>3120</v>
      </c>
      <c r="O3425" s="19" t="str">
        <f t="shared" si="110"/>
        <v>600</v>
      </c>
      <c r="P3425">
        <f t="shared" si="109"/>
        <v>16331</v>
      </c>
    </row>
    <row r="3426" spans="1:16" ht="14.5" customHeight="1" x14ac:dyDescent="0.35">
      <c r="A3426" s="2" t="s">
        <v>894</v>
      </c>
      <c r="B3426" s="2" t="s">
        <v>894</v>
      </c>
      <c r="C3426" s="2" t="s">
        <v>2602</v>
      </c>
      <c r="D3426" s="2"/>
      <c r="E3426" s="2"/>
      <c r="F3426" s="3">
        <v>45638</v>
      </c>
      <c r="G3426" s="3">
        <v>100</v>
      </c>
      <c r="H3426" s="2" t="s">
        <v>3140</v>
      </c>
      <c r="I3426" s="2" t="s">
        <v>3154</v>
      </c>
      <c r="J3426" s="2" t="s">
        <v>3160</v>
      </c>
      <c r="K3426" s="2" t="s">
        <v>3163</v>
      </c>
      <c r="L3426" s="2">
        <v>2014</v>
      </c>
      <c r="M3426" s="2" t="s">
        <v>3024</v>
      </c>
      <c r="N3426" s="2" t="s">
        <v>3081</v>
      </c>
      <c r="O3426" s="19" t="str">
        <f t="shared" si="110"/>
        <v>100</v>
      </c>
      <c r="P3426">
        <f t="shared" si="109"/>
        <v>45638</v>
      </c>
    </row>
    <row r="3427" spans="1:16" ht="14.5" customHeight="1" x14ac:dyDescent="0.35">
      <c r="A3427" s="2" t="s">
        <v>2334</v>
      </c>
      <c r="B3427" s="2" t="s">
        <v>2334</v>
      </c>
      <c r="C3427" s="2" t="s">
        <v>2603</v>
      </c>
      <c r="D3427" s="2"/>
      <c r="E3427" s="2"/>
      <c r="F3427" s="3">
        <v>6595</v>
      </c>
      <c r="G3427" s="3">
        <v>25</v>
      </c>
      <c r="H3427" s="2" t="s">
        <v>3140</v>
      </c>
      <c r="I3427" s="2" t="s">
        <v>3154</v>
      </c>
      <c r="J3427" s="2" t="s">
        <v>3160</v>
      </c>
      <c r="K3427" s="2" t="s">
        <v>3163</v>
      </c>
      <c r="L3427" s="2">
        <v>2014</v>
      </c>
      <c r="M3427" s="2" t="s">
        <v>3024</v>
      </c>
      <c r="N3427" s="2" t="s">
        <v>3081</v>
      </c>
      <c r="O3427" s="19" t="str">
        <f t="shared" si="110"/>
        <v>100</v>
      </c>
      <c r="P3427">
        <f t="shared" si="109"/>
        <v>1648.75</v>
      </c>
    </row>
    <row r="3428" spans="1:16" ht="14.5" customHeight="1" x14ac:dyDescent="0.35">
      <c r="A3428" s="2" t="s">
        <v>2355</v>
      </c>
      <c r="B3428" s="2" t="s">
        <v>2355</v>
      </c>
      <c r="C3428" s="2" t="s">
        <v>2604</v>
      </c>
      <c r="D3428" s="2"/>
      <c r="E3428" s="2"/>
      <c r="F3428" s="3">
        <v>9766</v>
      </c>
      <c r="G3428" s="3">
        <v>25</v>
      </c>
      <c r="H3428" s="2" t="s">
        <v>3140</v>
      </c>
      <c r="I3428" s="2" t="s">
        <v>3154</v>
      </c>
      <c r="J3428" s="2" t="s">
        <v>3160</v>
      </c>
      <c r="K3428" s="2" t="s">
        <v>3163</v>
      </c>
      <c r="L3428" s="2">
        <v>2014</v>
      </c>
      <c r="M3428" s="2" t="s">
        <v>3024</v>
      </c>
      <c r="N3428" s="2" t="s">
        <v>3081</v>
      </c>
      <c r="O3428" s="19" t="str">
        <f t="shared" si="110"/>
        <v>100</v>
      </c>
      <c r="P3428">
        <f t="shared" si="109"/>
        <v>2441.5</v>
      </c>
    </row>
    <row r="3429" spans="1:16" ht="14.5" customHeight="1" x14ac:dyDescent="0.35">
      <c r="A3429" s="2" t="s">
        <v>2359</v>
      </c>
      <c r="B3429" s="2" t="s">
        <v>2359</v>
      </c>
      <c r="C3429" s="2" t="s">
        <v>2605</v>
      </c>
      <c r="D3429" s="2"/>
      <c r="E3429" s="2"/>
      <c r="F3429" s="3">
        <v>25638</v>
      </c>
      <c r="G3429" s="3">
        <v>25</v>
      </c>
      <c r="H3429" s="2" t="s">
        <v>3140</v>
      </c>
      <c r="I3429" s="2" t="s">
        <v>3154</v>
      </c>
      <c r="J3429" s="2" t="s">
        <v>3160</v>
      </c>
      <c r="K3429" s="2" t="s">
        <v>3163</v>
      </c>
      <c r="L3429" s="2">
        <v>2014</v>
      </c>
      <c r="M3429" s="2" t="s">
        <v>3038</v>
      </c>
      <c r="N3429" s="2" t="s">
        <v>3092</v>
      </c>
      <c r="O3429" s="19" t="str">
        <f t="shared" si="110"/>
        <v>100</v>
      </c>
      <c r="P3429">
        <f t="shared" si="109"/>
        <v>6409.5</v>
      </c>
    </row>
    <row r="3430" spans="1:16" ht="14.5" customHeight="1" x14ac:dyDescent="0.35">
      <c r="A3430" s="2" t="s">
        <v>2364</v>
      </c>
      <c r="B3430" s="2" t="s">
        <v>2364</v>
      </c>
      <c r="C3430" s="2" t="s">
        <v>2606</v>
      </c>
      <c r="D3430" s="2"/>
      <c r="E3430" s="2"/>
      <c r="F3430" s="3">
        <v>2197</v>
      </c>
      <c r="G3430" s="3">
        <v>25</v>
      </c>
      <c r="H3430" s="2" t="s">
        <v>3140</v>
      </c>
      <c r="I3430" s="2" t="s">
        <v>3154</v>
      </c>
      <c r="J3430" s="2" t="s">
        <v>3160</v>
      </c>
      <c r="K3430" s="2" t="s">
        <v>3163</v>
      </c>
      <c r="L3430" s="2">
        <v>2014</v>
      </c>
      <c r="M3430" s="2" t="s">
        <v>3027</v>
      </c>
      <c r="N3430" s="2" t="s">
        <v>3027</v>
      </c>
      <c r="O3430" s="19" t="str">
        <f t="shared" si="110"/>
        <v>100</v>
      </c>
      <c r="P3430">
        <f t="shared" si="109"/>
        <v>549.25</v>
      </c>
    </row>
    <row r="3431" spans="1:16" ht="14.5" customHeight="1" x14ac:dyDescent="0.35">
      <c r="A3431" s="2" t="s">
        <v>1665</v>
      </c>
      <c r="B3431" s="2" t="s">
        <v>1665</v>
      </c>
      <c r="C3431" s="2" t="s">
        <v>2607</v>
      </c>
      <c r="D3431" s="2"/>
      <c r="E3431" s="2"/>
      <c r="F3431" s="3">
        <v>177</v>
      </c>
      <c r="G3431" s="3">
        <v>25</v>
      </c>
      <c r="H3431" s="2" t="s">
        <v>3140</v>
      </c>
      <c r="I3431" s="2" t="s">
        <v>3154</v>
      </c>
      <c r="J3431" s="2" t="s">
        <v>3160</v>
      </c>
      <c r="K3431" s="2" t="s">
        <v>3163</v>
      </c>
      <c r="L3431" s="2">
        <v>2014</v>
      </c>
      <c r="M3431" s="2" t="s">
        <v>3033</v>
      </c>
      <c r="N3431" s="2" t="s">
        <v>3088</v>
      </c>
      <c r="O3431" s="19" t="str">
        <f t="shared" si="110"/>
        <v>100</v>
      </c>
      <c r="P3431">
        <f t="shared" si="109"/>
        <v>44.25</v>
      </c>
    </row>
    <row r="3432" spans="1:16" ht="14.5" customHeight="1" x14ac:dyDescent="0.35">
      <c r="A3432" s="2" t="s">
        <v>2365</v>
      </c>
      <c r="B3432" s="2" t="s">
        <v>2365</v>
      </c>
      <c r="C3432" s="2" t="s">
        <v>2608</v>
      </c>
      <c r="D3432" s="2"/>
      <c r="E3432" s="2"/>
      <c r="F3432" s="3">
        <v>1967</v>
      </c>
      <c r="G3432" s="3">
        <v>25</v>
      </c>
      <c r="H3432" s="2" t="s">
        <v>3140</v>
      </c>
      <c r="I3432" s="2" t="s">
        <v>3154</v>
      </c>
      <c r="J3432" s="2" t="s">
        <v>3160</v>
      </c>
      <c r="K3432" s="2" t="s">
        <v>3163</v>
      </c>
      <c r="L3432" s="2">
        <v>2014</v>
      </c>
      <c r="M3432" s="2" t="s">
        <v>3027</v>
      </c>
      <c r="N3432" s="2" t="s">
        <v>3027</v>
      </c>
      <c r="O3432" s="19" t="str">
        <f t="shared" si="110"/>
        <v>100</v>
      </c>
      <c r="P3432">
        <f t="shared" si="109"/>
        <v>491.75</v>
      </c>
    </row>
    <row r="3433" spans="1:16" ht="14.5" customHeight="1" x14ac:dyDescent="0.35">
      <c r="A3433" s="2" t="s">
        <v>2367</v>
      </c>
      <c r="B3433" s="2" t="s">
        <v>2367</v>
      </c>
      <c r="C3433" s="2" t="s">
        <v>2609</v>
      </c>
      <c r="D3433" s="2"/>
      <c r="E3433" s="2"/>
      <c r="F3433" s="3">
        <v>10743</v>
      </c>
      <c r="G3433" s="3">
        <v>25</v>
      </c>
      <c r="H3433" s="2" t="s">
        <v>3140</v>
      </c>
      <c r="I3433" s="2" t="s">
        <v>3154</v>
      </c>
      <c r="J3433" s="2" t="s">
        <v>3160</v>
      </c>
      <c r="K3433" s="2" t="s">
        <v>3163</v>
      </c>
      <c r="L3433" s="2">
        <v>2014</v>
      </c>
      <c r="M3433" s="2" t="s">
        <v>3028</v>
      </c>
      <c r="N3433" s="2" t="s">
        <v>3028</v>
      </c>
      <c r="O3433" s="19" t="str">
        <f t="shared" si="110"/>
        <v>100</v>
      </c>
      <c r="P3433">
        <f t="shared" si="109"/>
        <v>2685.75</v>
      </c>
    </row>
    <row r="3434" spans="1:16" ht="14.5" customHeight="1" x14ac:dyDescent="0.35">
      <c r="A3434" s="2" t="s">
        <v>2610</v>
      </c>
      <c r="B3434" s="2" t="s">
        <v>2610</v>
      </c>
      <c r="C3434" s="2" t="s">
        <v>2611</v>
      </c>
      <c r="D3434" s="2"/>
      <c r="E3434" s="2"/>
      <c r="F3434" s="3">
        <v>885</v>
      </c>
      <c r="G3434" s="3">
        <v>25</v>
      </c>
      <c r="H3434" s="2" t="s">
        <v>3140</v>
      </c>
      <c r="I3434" s="2" t="s">
        <v>3154</v>
      </c>
      <c r="J3434" s="2" t="s">
        <v>3160</v>
      </c>
      <c r="K3434" s="2" t="s">
        <v>3163</v>
      </c>
      <c r="L3434" s="2">
        <v>2014</v>
      </c>
      <c r="M3434" s="2" t="s">
        <v>3024</v>
      </c>
      <c r="N3434" s="2" t="s">
        <v>3081</v>
      </c>
      <c r="O3434" s="19" t="str">
        <f t="shared" si="110"/>
        <v>100</v>
      </c>
      <c r="P3434">
        <f t="shared" si="109"/>
        <v>221.25</v>
      </c>
    </row>
    <row r="3435" spans="1:16" ht="14.5" customHeight="1" x14ac:dyDescent="0.35">
      <c r="A3435" s="2" t="s">
        <v>879</v>
      </c>
      <c r="B3435" s="2" t="s">
        <v>879</v>
      </c>
      <c r="C3435" s="2" t="s">
        <v>2612</v>
      </c>
      <c r="D3435" s="2"/>
      <c r="E3435" s="2"/>
      <c r="F3435" s="3">
        <v>551</v>
      </c>
      <c r="G3435" s="3">
        <v>25</v>
      </c>
      <c r="H3435" s="2" t="s">
        <v>3140</v>
      </c>
      <c r="I3435" s="2" t="s">
        <v>3154</v>
      </c>
      <c r="J3435" s="2" t="s">
        <v>3160</v>
      </c>
      <c r="K3435" s="2" t="s">
        <v>3163</v>
      </c>
      <c r="L3435" s="2">
        <v>2014</v>
      </c>
      <c r="M3435" s="2" t="s">
        <v>3024</v>
      </c>
      <c r="N3435" s="2" t="s">
        <v>3081</v>
      </c>
      <c r="O3435" s="19" t="str">
        <f t="shared" si="110"/>
        <v>100</v>
      </c>
      <c r="P3435">
        <f t="shared" si="109"/>
        <v>137.75</v>
      </c>
    </row>
    <row r="3436" spans="1:16" ht="14.5" customHeight="1" x14ac:dyDescent="0.35">
      <c r="A3436" s="2" t="s">
        <v>910</v>
      </c>
      <c r="B3436" s="2" t="s">
        <v>910</v>
      </c>
      <c r="C3436" s="2" t="s">
        <v>2613</v>
      </c>
      <c r="D3436" s="2"/>
      <c r="E3436" s="2"/>
      <c r="F3436" s="3">
        <v>28640</v>
      </c>
      <c r="G3436" s="3">
        <v>25</v>
      </c>
      <c r="H3436" s="2" t="s">
        <v>3140</v>
      </c>
      <c r="I3436" s="2" t="s">
        <v>3154</v>
      </c>
      <c r="J3436" s="2" t="s">
        <v>3160</v>
      </c>
      <c r="K3436" s="2" t="s">
        <v>3163</v>
      </c>
      <c r="L3436" s="2">
        <v>2014</v>
      </c>
      <c r="M3436" s="2" t="s">
        <v>3039</v>
      </c>
      <c r="N3436" s="2" t="s">
        <v>3093</v>
      </c>
      <c r="O3436" s="19" t="str">
        <f t="shared" si="110"/>
        <v>100</v>
      </c>
      <c r="P3436">
        <f t="shared" si="109"/>
        <v>7160</v>
      </c>
    </row>
    <row r="3437" spans="1:16" ht="14.5" customHeight="1" x14ac:dyDescent="0.35">
      <c r="A3437" s="2" t="s">
        <v>912</v>
      </c>
      <c r="B3437" s="2" t="s">
        <v>912</v>
      </c>
      <c r="C3437" s="2" t="s">
        <v>2614</v>
      </c>
      <c r="D3437" s="2"/>
      <c r="E3437" s="2"/>
      <c r="F3437" s="3">
        <v>677</v>
      </c>
      <c r="G3437" s="3">
        <v>25</v>
      </c>
      <c r="H3437" s="2" t="s">
        <v>3140</v>
      </c>
      <c r="I3437" s="2" t="s">
        <v>3154</v>
      </c>
      <c r="J3437" s="2" t="s">
        <v>3160</v>
      </c>
      <c r="K3437" s="2" t="s">
        <v>3163</v>
      </c>
      <c r="L3437" s="2">
        <v>2014</v>
      </c>
      <c r="M3437" s="2" t="s">
        <v>3028</v>
      </c>
      <c r="N3437" s="2" t="s">
        <v>3028</v>
      </c>
      <c r="O3437" s="19" t="str">
        <f t="shared" si="110"/>
        <v>100</v>
      </c>
      <c r="P3437">
        <f t="shared" si="109"/>
        <v>169.25</v>
      </c>
    </row>
    <row r="3438" spans="1:16" ht="14.5" customHeight="1" x14ac:dyDescent="0.35">
      <c r="A3438" s="2" t="s">
        <v>918</v>
      </c>
      <c r="B3438" s="2" t="s">
        <v>918</v>
      </c>
      <c r="C3438" s="2" t="s">
        <v>1681</v>
      </c>
      <c r="D3438" s="2"/>
      <c r="E3438" s="2"/>
      <c r="F3438" s="3">
        <v>88</v>
      </c>
      <c r="G3438" s="3">
        <v>100</v>
      </c>
      <c r="H3438" s="2" t="s">
        <v>3139</v>
      </c>
      <c r="I3438" s="2" t="s">
        <v>3153</v>
      </c>
      <c r="J3438" s="2" t="s">
        <v>3160</v>
      </c>
      <c r="K3438" s="2" t="s">
        <v>3163</v>
      </c>
      <c r="L3438" s="2">
        <v>2014</v>
      </c>
      <c r="M3438" s="2" t="s">
        <v>3054</v>
      </c>
      <c r="N3438" s="2" t="s">
        <v>3104</v>
      </c>
      <c r="O3438" s="19" t="str">
        <f t="shared" si="110"/>
        <v>300</v>
      </c>
      <c r="P3438">
        <f t="shared" si="109"/>
        <v>88</v>
      </c>
    </row>
    <row r="3439" spans="1:16" ht="14.5" customHeight="1" x14ac:dyDescent="0.35">
      <c r="A3439" s="2" t="s">
        <v>2342</v>
      </c>
      <c r="B3439" s="2" t="s">
        <v>2342</v>
      </c>
      <c r="C3439" s="2" t="s">
        <v>2266</v>
      </c>
      <c r="D3439" s="2"/>
      <c r="E3439" s="2"/>
      <c r="F3439" s="3">
        <v>539</v>
      </c>
      <c r="G3439" s="3">
        <v>100</v>
      </c>
      <c r="H3439" s="2" t="s">
        <v>3139</v>
      </c>
      <c r="I3439" s="2" t="s">
        <v>3153</v>
      </c>
      <c r="J3439" s="2" t="s">
        <v>3160</v>
      </c>
      <c r="K3439" s="2" t="s">
        <v>3163</v>
      </c>
      <c r="L3439" s="2">
        <v>2014</v>
      </c>
      <c r="M3439" s="2" t="s">
        <v>3053</v>
      </c>
      <c r="N3439" s="2" t="s">
        <v>3103</v>
      </c>
      <c r="O3439" s="19" t="str">
        <f t="shared" si="110"/>
        <v>300</v>
      </c>
      <c r="P3439">
        <f t="shared" si="109"/>
        <v>539</v>
      </c>
    </row>
    <row r="3440" spans="1:16" ht="14.5" customHeight="1" x14ac:dyDescent="0.35">
      <c r="A3440" s="2" t="s">
        <v>2352</v>
      </c>
      <c r="B3440" s="2" t="s">
        <v>2352</v>
      </c>
      <c r="C3440" s="2" t="s">
        <v>2268</v>
      </c>
      <c r="D3440" s="2"/>
      <c r="E3440" s="2"/>
      <c r="F3440" s="3">
        <v>326</v>
      </c>
      <c r="G3440" s="3">
        <v>100</v>
      </c>
      <c r="H3440" s="2" t="s">
        <v>3135</v>
      </c>
      <c r="I3440" s="2" t="s">
        <v>3149</v>
      </c>
      <c r="J3440" s="2" t="s">
        <v>3160</v>
      </c>
      <c r="K3440" s="2" t="s">
        <v>3163</v>
      </c>
      <c r="L3440" s="2">
        <v>2014</v>
      </c>
      <c r="M3440" s="2" t="s">
        <v>3053</v>
      </c>
      <c r="N3440" s="2" t="s">
        <v>3103</v>
      </c>
      <c r="O3440" s="19" t="str">
        <f t="shared" si="110"/>
        <v>300</v>
      </c>
      <c r="P3440">
        <f t="shared" si="109"/>
        <v>326</v>
      </c>
    </row>
    <row r="3441" spans="1:16" ht="14.5" customHeight="1" x14ac:dyDescent="0.35">
      <c r="A3441" s="2" t="s">
        <v>2417</v>
      </c>
      <c r="B3441" s="2" t="s">
        <v>2417</v>
      </c>
      <c r="C3441" s="2" t="s">
        <v>1683</v>
      </c>
      <c r="D3441" s="2"/>
      <c r="E3441" s="2"/>
      <c r="F3441" s="3">
        <v>454.375</v>
      </c>
      <c r="G3441" s="3">
        <v>19.807427785419531</v>
      </c>
      <c r="H3441" s="2" t="s">
        <v>3139</v>
      </c>
      <c r="I3441" s="2" t="s">
        <v>3153</v>
      </c>
      <c r="J3441" s="2" t="s">
        <v>3160</v>
      </c>
      <c r="K3441" s="2" t="s">
        <v>3163</v>
      </c>
      <c r="L3441" s="2">
        <v>2014</v>
      </c>
      <c r="M3441" s="2" t="s">
        <v>3057</v>
      </c>
      <c r="N3441" s="2" t="s">
        <v>3107</v>
      </c>
      <c r="O3441" s="19" t="str">
        <f t="shared" si="110"/>
        <v>300</v>
      </c>
      <c r="P3441">
        <f t="shared" si="109"/>
        <v>90</v>
      </c>
    </row>
    <row r="3442" spans="1:16" ht="14.5" customHeight="1" x14ac:dyDescent="0.35">
      <c r="A3442" s="2" t="s">
        <v>2418</v>
      </c>
      <c r="B3442" s="2" t="s">
        <v>2418</v>
      </c>
      <c r="C3442" s="2" t="s">
        <v>1684</v>
      </c>
      <c r="D3442" s="2"/>
      <c r="E3442" s="2"/>
      <c r="F3442" s="3">
        <v>122</v>
      </c>
      <c r="G3442" s="3">
        <v>100</v>
      </c>
      <c r="H3442" s="2" t="s">
        <v>3139</v>
      </c>
      <c r="I3442" s="2" t="s">
        <v>3153</v>
      </c>
      <c r="J3442" s="2" t="s">
        <v>3160</v>
      </c>
      <c r="K3442" s="2" t="s">
        <v>3163</v>
      </c>
      <c r="L3442" s="2">
        <v>2014</v>
      </c>
      <c r="M3442" s="2" t="s">
        <v>3057</v>
      </c>
      <c r="N3442" s="2" t="s">
        <v>3107</v>
      </c>
      <c r="O3442" s="19" t="str">
        <f t="shared" si="110"/>
        <v>300</v>
      </c>
      <c r="P3442">
        <f t="shared" si="109"/>
        <v>122</v>
      </c>
    </row>
    <row r="3443" spans="1:16" ht="14.5" customHeight="1" x14ac:dyDescent="0.35">
      <c r="A3443" s="2" t="s">
        <v>2615</v>
      </c>
      <c r="B3443" s="2" t="s">
        <v>2615</v>
      </c>
      <c r="C3443" s="2" t="s">
        <v>2616</v>
      </c>
      <c r="D3443" s="2"/>
      <c r="E3443" s="2"/>
      <c r="F3443" s="3">
        <v>216</v>
      </c>
      <c r="G3443" s="3">
        <v>100</v>
      </c>
      <c r="H3443" s="2" t="s">
        <v>3139</v>
      </c>
      <c r="I3443" s="2" t="s">
        <v>3153</v>
      </c>
      <c r="J3443" s="2" t="s">
        <v>3160</v>
      </c>
      <c r="K3443" s="2" t="s">
        <v>3163</v>
      </c>
      <c r="L3443" s="2">
        <v>2014</v>
      </c>
      <c r="M3443" s="2" t="s">
        <v>3053</v>
      </c>
      <c r="N3443" s="2" t="s">
        <v>3103</v>
      </c>
      <c r="O3443" s="19" t="str">
        <f t="shared" si="110"/>
        <v>300</v>
      </c>
      <c r="P3443">
        <f t="shared" si="109"/>
        <v>216</v>
      </c>
    </row>
    <row r="3444" spans="1:16" ht="14.5" customHeight="1" x14ac:dyDescent="0.35">
      <c r="A3444" s="2" t="s">
        <v>924</v>
      </c>
      <c r="B3444" s="2" t="s">
        <v>924</v>
      </c>
      <c r="C3444" s="2" t="s">
        <v>1685</v>
      </c>
      <c r="D3444" s="2"/>
      <c r="E3444" s="2"/>
      <c r="F3444" s="3">
        <v>49</v>
      </c>
      <c r="G3444" s="3">
        <v>100</v>
      </c>
      <c r="H3444" s="2" t="s">
        <v>3135</v>
      </c>
      <c r="I3444" s="2" t="s">
        <v>3149</v>
      </c>
      <c r="J3444" s="2" t="s">
        <v>3160</v>
      </c>
      <c r="K3444" s="2" t="s">
        <v>3163</v>
      </c>
      <c r="L3444" s="2">
        <v>2014</v>
      </c>
      <c r="M3444" s="2" t="s">
        <v>3054</v>
      </c>
      <c r="N3444" s="2" t="s">
        <v>3104</v>
      </c>
      <c r="O3444" s="19" t="str">
        <f t="shared" si="110"/>
        <v>300</v>
      </c>
      <c r="P3444">
        <f t="shared" si="109"/>
        <v>49</v>
      </c>
    </row>
    <row r="3445" spans="1:16" ht="14.5" customHeight="1" x14ac:dyDescent="0.35">
      <c r="A3445" s="2" t="s">
        <v>2344</v>
      </c>
      <c r="B3445" s="2" t="s">
        <v>2344</v>
      </c>
      <c r="C3445" s="2" t="s">
        <v>1686</v>
      </c>
      <c r="D3445" s="2"/>
      <c r="E3445" s="2"/>
      <c r="F3445" s="3">
        <v>1456</v>
      </c>
      <c r="G3445" s="3">
        <v>100</v>
      </c>
      <c r="H3445" s="2" t="s">
        <v>3135</v>
      </c>
      <c r="I3445" s="2" t="s">
        <v>3149</v>
      </c>
      <c r="J3445" s="2" t="s">
        <v>3160</v>
      </c>
      <c r="K3445" s="2" t="s">
        <v>3163</v>
      </c>
      <c r="L3445" s="2">
        <v>2014</v>
      </c>
      <c r="M3445" s="2" t="s">
        <v>3054</v>
      </c>
      <c r="N3445" s="2" t="s">
        <v>3104</v>
      </c>
      <c r="O3445" s="19" t="str">
        <f t="shared" si="110"/>
        <v>300</v>
      </c>
      <c r="P3445">
        <f t="shared" si="109"/>
        <v>1456</v>
      </c>
    </row>
    <row r="3446" spans="1:16" ht="14.5" customHeight="1" x14ac:dyDescent="0.35">
      <c r="A3446" s="2" t="s">
        <v>2344</v>
      </c>
      <c r="B3446" s="2" t="s">
        <v>2344</v>
      </c>
      <c r="C3446" s="2" t="s">
        <v>1687</v>
      </c>
      <c r="D3446" s="2"/>
      <c r="E3446" s="2"/>
      <c r="F3446" s="3">
        <v>1080</v>
      </c>
      <c r="G3446" s="3">
        <v>100</v>
      </c>
      <c r="H3446" s="2" t="s">
        <v>3135</v>
      </c>
      <c r="I3446" s="2" t="s">
        <v>3149</v>
      </c>
      <c r="J3446" s="2" t="s">
        <v>3160</v>
      </c>
      <c r="K3446" s="2" t="s">
        <v>3163</v>
      </c>
      <c r="L3446" s="2">
        <v>2014</v>
      </c>
      <c r="M3446" s="2" t="s">
        <v>3054</v>
      </c>
      <c r="N3446" s="2" t="s">
        <v>3104</v>
      </c>
      <c r="O3446" s="19" t="str">
        <f t="shared" si="110"/>
        <v>300</v>
      </c>
      <c r="P3446">
        <f t="shared" si="109"/>
        <v>1080</v>
      </c>
    </row>
    <row r="3447" spans="1:16" ht="14.5" customHeight="1" x14ac:dyDescent="0.35">
      <c r="A3447" s="2" t="s">
        <v>1327</v>
      </c>
      <c r="B3447" s="2" t="s">
        <v>1327</v>
      </c>
      <c r="C3447" s="2" t="s">
        <v>2343</v>
      </c>
      <c r="D3447" s="2"/>
      <c r="E3447" s="2"/>
      <c r="F3447" s="3">
        <v>104</v>
      </c>
      <c r="G3447" s="3">
        <v>20</v>
      </c>
      <c r="H3447" s="2" t="s">
        <v>3135</v>
      </c>
      <c r="I3447" s="2" t="s">
        <v>3149</v>
      </c>
      <c r="J3447" s="2" t="s">
        <v>3160</v>
      </c>
      <c r="K3447" s="2" t="s">
        <v>3163</v>
      </c>
      <c r="L3447" s="2">
        <v>2014</v>
      </c>
      <c r="M3447" s="2" t="s">
        <v>3053</v>
      </c>
      <c r="N3447" s="2" t="s">
        <v>3103</v>
      </c>
      <c r="O3447" s="19" t="str">
        <f t="shared" si="110"/>
        <v>300</v>
      </c>
      <c r="P3447">
        <f t="shared" si="109"/>
        <v>20.8</v>
      </c>
    </row>
    <row r="3448" spans="1:16" ht="14.5" customHeight="1" x14ac:dyDescent="0.35">
      <c r="A3448" s="2" t="s">
        <v>2347</v>
      </c>
      <c r="B3448" s="2" t="s">
        <v>2347</v>
      </c>
      <c r="C3448" s="2" t="s">
        <v>1691</v>
      </c>
      <c r="D3448" s="2"/>
      <c r="E3448" s="2"/>
      <c r="F3448" s="3">
        <v>91</v>
      </c>
      <c r="G3448" s="3">
        <v>100</v>
      </c>
      <c r="H3448" s="2" t="s">
        <v>3138</v>
      </c>
      <c r="I3448" s="2" t="s">
        <v>3152</v>
      </c>
      <c r="J3448" s="2" t="s">
        <v>3160</v>
      </c>
      <c r="K3448" s="2" t="s">
        <v>3163</v>
      </c>
      <c r="L3448" s="2">
        <v>2014</v>
      </c>
      <c r="M3448" s="2" t="s">
        <v>3054</v>
      </c>
      <c r="N3448" s="2" t="s">
        <v>3104</v>
      </c>
      <c r="O3448" s="19" t="str">
        <f t="shared" si="110"/>
        <v>300</v>
      </c>
      <c r="P3448">
        <f t="shared" si="109"/>
        <v>91</v>
      </c>
    </row>
    <row r="3449" spans="1:16" ht="14.5" customHeight="1" x14ac:dyDescent="0.35">
      <c r="A3449" s="2" t="s">
        <v>2348</v>
      </c>
      <c r="B3449" s="2" t="s">
        <v>2348</v>
      </c>
      <c r="C3449" s="2" t="s">
        <v>2172</v>
      </c>
      <c r="D3449" s="2"/>
      <c r="E3449" s="2"/>
      <c r="F3449" s="3">
        <v>191</v>
      </c>
      <c r="G3449" s="3">
        <v>100</v>
      </c>
      <c r="H3449" s="2" t="s">
        <v>3138</v>
      </c>
      <c r="I3449" s="2" t="s">
        <v>3152</v>
      </c>
      <c r="J3449" s="2" t="s">
        <v>3160</v>
      </c>
      <c r="K3449" s="2" t="s">
        <v>3163</v>
      </c>
      <c r="L3449" s="2">
        <v>2014</v>
      </c>
      <c r="M3449" s="2" t="s">
        <v>3053</v>
      </c>
      <c r="N3449" s="2" t="s">
        <v>3103</v>
      </c>
      <c r="O3449" s="19" t="str">
        <f t="shared" si="110"/>
        <v>300</v>
      </c>
      <c r="P3449">
        <f t="shared" si="109"/>
        <v>191</v>
      </c>
    </row>
    <row r="3450" spans="1:16" ht="14.5" customHeight="1" x14ac:dyDescent="0.35">
      <c r="A3450" s="2" t="s">
        <v>2617</v>
      </c>
      <c r="B3450" s="2" t="s">
        <v>2617</v>
      </c>
      <c r="C3450" s="2" t="s">
        <v>2350</v>
      </c>
      <c r="D3450" s="2"/>
      <c r="E3450" s="2"/>
      <c r="F3450" s="3">
        <v>176</v>
      </c>
      <c r="G3450" s="3">
        <v>100</v>
      </c>
      <c r="H3450" s="2" t="s">
        <v>3138</v>
      </c>
      <c r="I3450" s="2" t="s">
        <v>3152</v>
      </c>
      <c r="J3450" s="2" t="s">
        <v>3160</v>
      </c>
      <c r="K3450" s="2" t="s">
        <v>3163</v>
      </c>
      <c r="L3450" s="2">
        <v>2014</v>
      </c>
      <c r="M3450" s="2" t="s">
        <v>3053</v>
      </c>
      <c r="N3450" s="2" t="s">
        <v>3103</v>
      </c>
      <c r="O3450" s="19" t="str">
        <f t="shared" si="110"/>
        <v>300</v>
      </c>
      <c r="P3450">
        <f t="shared" si="109"/>
        <v>176</v>
      </c>
    </row>
    <row r="3451" spans="1:16" ht="14.5" customHeight="1" x14ac:dyDescent="0.35">
      <c r="A3451" s="2" t="s">
        <v>2349</v>
      </c>
      <c r="B3451" s="2" t="s">
        <v>2349</v>
      </c>
      <c r="C3451" s="2" t="s">
        <v>2174</v>
      </c>
      <c r="D3451" s="2"/>
      <c r="E3451" s="2"/>
      <c r="F3451" s="3">
        <v>231</v>
      </c>
      <c r="G3451" s="3">
        <v>100</v>
      </c>
      <c r="H3451" s="2" t="s">
        <v>3138</v>
      </c>
      <c r="I3451" s="2" t="s">
        <v>3152</v>
      </c>
      <c r="J3451" s="2" t="s">
        <v>3160</v>
      </c>
      <c r="K3451" s="2" t="s">
        <v>3163</v>
      </c>
      <c r="L3451" s="2">
        <v>2014</v>
      </c>
      <c r="M3451" s="2" t="s">
        <v>3053</v>
      </c>
      <c r="N3451" s="2" t="s">
        <v>3103</v>
      </c>
      <c r="O3451" s="19" t="str">
        <f t="shared" si="110"/>
        <v>300</v>
      </c>
      <c r="P3451">
        <f t="shared" ref="P3451:P3514" si="111">F3451*G3451/100</f>
        <v>231</v>
      </c>
    </row>
    <row r="3452" spans="1:16" ht="14.5" customHeight="1" x14ac:dyDescent="0.35">
      <c r="A3452" s="2" t="s">
        <v>2351</v>
      </c>
      <c r="B3452" s="2" t="s">
        <v>2351</v>
      </c>
      <c r="C3452" s="2" t="s">
        <v>2178</v>
      </c>
      <c r="D3452" s="2"/>
      <c r="E3452" s="2"/>
      <c r="F3452" s="3">
        <v>191</v>
      </c>
      <c r="G3452" s="3">
        <v>100</v>
      </c>
      <c r="H3452" s="2" t="s">
        <v>3138</v>
      </c>
      <c r="I3452" s="2" t="s">
        <v>3152</v>
      </c>
      <c r="J3452" s="2" t="s">
        <v>3160</v>
      </c>
      <c r="K3452" s="2" t="s">
        <v>3163</v>
      </c>
      <c r="L3452" s="2">
        <v>2014</v>
      </c>
      <c r="M3452" s="2" t="s">
        <v>3053</v>
      </c>
      <c r="N3452" s="2" t="s">
        <v>3103</v>
      </c>
      <c r="O3452" s="19" t="str">
        <f t="shared" si="110"/>
        <v>300</v>
      </c>
      <c r="P3452">
        <f t="shared" si="111"/>
        <v>191</v>
      </c>
    </row>
    <row r="3453" spans="1:16" ht="14.5" customHeight="1" x14ac:dyDescent="0.35">
      <c r="A3453" s="2" t="s">
        <v>2618</v>
      </c>
      <c r="B3453" s="2" t="s">
        <v>2618</v>
      </c>
      <c r="C3453" s="2" t="s">
        <v>2180</v>
      </c>
      <c r="D3453" s="2"/>
      <c r="E3453" s="2"/>
      <c r="F3453" s="3">
        <v>134</v>
      </c>
      <c r="G3453" s="3">
        <v>100</v>
      </c>
      <c r="H3453" s="2" t="s">
        <v>3138</v>
      </c>
      <c r="I3453" s="2" t="s">
        <v>3152</v>
      </c>
      <c r="J3453" s="2" t="s">
        <v>3160</v>
      </c>
      <c r="K3453" s="2" t="s">
        <v>3163</v>
      </c>
      <c r="L3453" s="2">
        <v>2014</v>
      </c>
      <c r="M3453" s="2" t="s">
        <v>3053</v>
      </c>
      <c r="N3453" s="2" t="s">
        <v>3103</v>
      </c>
      <c r="O3453" s="19" t="str">
        <f t="shared" si="110"/>
        <v>300</v>
      </c>
      <c r="P3453">
        <f t="shared" si="111"/>
        <v>134</v>
      </c>
    </row>
    <row r="3454" spans="1:16" ht="14.5" customHeight="1" x14ac:dyDescent="0.35">
      <c r="A3454" s="2" t="s">
        <v>2336</v>
      </c>
      <c r="B3454" s="2" t="s">
        <v>2336</v>
      </c>
      <c r="C3454" s="2" t="s">
        <v>2337</v>
      </c>
      <c r="D3454" s="2"/>
      <c r="E3454" s="2"/>
      <c r="F3454" s="3">
        <v>149</v>
      </c>
      <c r="G3454" s="3">
        <v>64.429530201342274</v>
      </c>
      <c r="H3454" s="2" t="s">
        <v>3138</v>
      </c>
      <c r="I3454" s="2" t="s">
        <v>3152</v>
      </c>
      <c r="J3454" s="2" t="s">
        <v>3160</v>
      </c>
      <c r="K3454" s="2" t="s">
        <v>3163</v>
      </c>
      <c r="L3454" s="2">
        <v>2014</v>
      </c>
      <c r="M3454" s="2" t="s">
        <v>3043</v>
      </c>
      <c r="N3454" s="2" t="s">
        <v>3097</v>
      </c>
      <c r="O3454" s="19" t="str">
        <f t="shared" si="110"/>
        <v>200</v>
      </c>
      <c r="P3454">
        <f t="shared" si="111"/>
        <v>95.999999999999986</v>
      </c>
    </row>
    <row r="3455" spans="1:16" ht="14.5" customHeight="1" x14ac:dyDescent="0.35">
      <c r="A3455" s="2" t="s">
        <v>2405</v>
      </c>
      <c r="B3455" s="2" t="s">
        <v>2405</v>
      </c>
      <c r="C3455" s="2" t="s">
        <v>1696</v>
      </c>
      <c r="D3455" s="2"/>
      <c r="E3455" s="2"/>
      <c r="F3455" s="3">
        <v>2614</v>
      </c>
      <c r="G3455" s="3">
        <v>55.000000000000007</v>
      </c>
      <c r="H3455" s="2" t="s">
        <v>3138</v>
      </c>
      <c r="I3455" s="2" t="s">
        <v>3152</v>
      </c>
      <c r="J3455" s="2" t="s">
        <v>3160</v>
      </c>
      <c r="K3455" s="2" t="s">
        <v>3163</v>
      </c>
      <c r="L3455" s="2">
        <v>2014</v>
      </c>
      <c r="M3455" s="2" t="s">
        <v>3041</v>
      </c>
      <c r="N3455" s="2" t="s">
        <v>3095</v>
      </c>
      <c r="O3455" s="19" t="str">
        <f t="shared" si="110"/>
        <v>200</v>
      </c>
      <c r="P3455">
        <f t="shared" si="111"/>
        <v>1437.7000000000003</v>
      </c>
    </row>
    <row r="3456" spans="1:16" ht="14.5" customHeight="1" x14ac:dyDescent="0.35">
      <c r="A3456" s="2" t="s">
        <v>2346</v>
      </c>
      <c r="B3456" s="2" t="s">
        <v>2346</v>
      </c>
      <c r="C3456" s="2" t="s">
        <v>1697</v>
      </c>
      <c r="D3456" s="2"/>
      <c r="E3456" s="2"/>
      <c r="F3456" s="3">
        <v>373</v>
      </c>
      <c r="G3456" s="3">
        <v>100</v>
      </c>
      <c r="H3456" s="2" t="s">
        <v>3139</v>
      </c>
      <c r="I3456" s="2" t="s">
        <v>3153</v>
      </c>
      <c r="J3456" s="2" t="s">
        <v>3160</v>
      </c>
      <c r="K3456" s="2" t="s">
        <v>3163</v>
      </c>
      <c r="L3456" s="2">
        <v>2014</v>
      </c>
      <c r="M3456" s="2" t="s">
        <v>3054</v>
      </c>
      <c r="N3456" s="2" t="s">
        <v>3104</v>
      </c>
      <c r="O3456" s="19" t="str">
        <f t="shared" si="110"/>
        <v>300</v>
      </c>
      <c r="P3456">
        <f t="shared" si="111"/>
        <v>373</v>
      </c>
    </row>
    <row r="3457" spans="1:16" ht="14.5" customHeight="1" x14ac:dyDescent="0.35">
      <c r="A3457" s="2" t="s">
        <v>2345</v>
      </c>
      <c r="B3457" s="2" t="s">
        <v>2345</v>
      </c>
      <c r="C3457" s="2" t="s">
        <v>2185</v>
      </c>
      <c r="D3457" s="2"/>
      <c r="E3457" s="2"/>
      <c r="F3457" s="3">
        <v>329</v>
      </c>
      <c r="G3457" s="3">
        <v>100</v>
      </c>
      <c r="H3457" s="2" t="s">
        <v>3139</v>
      </c>
      <c r="I3457" s="2" t="s">
        <v>3153</v>
      </c>
      <c r="J3457" s="2" t="s">
        <v>3160</v>
      </c>
      <c r="K3457" s="2" t="s">
        <v>3163</v>
      </c>
      <c r="L3457" s="2">
        <v>2014</v>
      </c>
      <c r="M3457" s="2" t="s">
        <v>3054</v>
      </c>
      <c r="N3457" s="2" t="s">
        <v>3104</v>
      </c>
      <c r="O3457" s="19" t="str">
        <f t="shared" si="110"/>
        <v>300</v>
      </c>
      <c r="P3457">
        <f t="shared" si="111"/>
        <v>329</v>
      </c>
    </row>
    <row r="3458" spans="1:16" ht="14.5" customHeight="1" x14ac:dyDescent="0.35">
      <c r="A3458" s="2" t="s">
        <v>2324</v>
      </c>
      <c r="B3458" s="2" t="s">
        <v>2324</v>
      </c>
      <c r="C3458" s="2" t="s">
        <v>1699</v>
      </c>
      <c r="D3458" s="2"/>
      <c r="E3458" s="2"/>
      <c r="F3458" s="3">
        <v>124</v>
      </c>
      <c r="G3458" s="3">
        <v>100</v>
      </c>
      <c r="H3458" s="2" t="s">
        <v>3136</v>
      </c>
      <c r="I3458" s="2" t="s">
        <v>3150</v>
      </c>
      <c r="J3458" s="2" t="s">
        <v>3160</v>
      </c>
      <c r="K3458" s="2" t="s">
        <v>3163</v>
      </c>
      <c r="L3458" s="2">
        <v>2014</v>
      </c>
      <c r="M3458" s="2" t="s">
        <v>3054</v>
      </c>
      <c r="N3458" s="2" t="s">
        <v>3104</v>
      </c>
      <c r="O3458" s="19" t="str">
        <f t="shared" si="110"/>
        <v>300</v>
      </c>
      <c r="P3458">
        <f t="shared" si="111"/>
        <v>124</v>
      </c>
    </row>
    <row r="3459" spans="1:16" ht="14.5" customHeight="1" x14ac:dyDescent="0.35">
      <c r="A3459" s="2" t="s">
        <v>2326</v>
      </c>
      <c r="B3459" s="2" t="s">
        <v>2326</v>
      </c>
      <c r="C3459" s="2" t="s">
        <v>1522</v>
      </c>
      <c r="D3459" s="2"/>
      <c r="E3459" s="2"/>
      <c r="F3459" s="3">
        <v>180</v>
      </c>
      <c r="G3459" s="3">
        <v>100</v>
      </c>
      <c r="H3459" s="2" t="s">
        <v>3136</v>
      </c>
      <c r="I3459" s="2" t="s">
        <v>3150</v>
      </c>
      <c r="J3459" s="2" t="s">
        <v>3160</v>
      </c>
      <c r="K3459" s="2" t="s">
        <v>3163</v>
      </c>
      <c r="L3459" s="2">
        <v>2014</v>
      </c>
      <c r="M3459" s="2" t="s">
        <v>3054</v>
      </c>
      <c r="N3459" s="2" t="s">
        <v>3104</v>
      </c>
      <c r="O3459" s="19" t="str">
        <f t="shared" ref="O3459:O3522" si="112">LEFT(N3459,1) &amp; "00"</f>
        <v>300</v>
      </c>
      <c r="P3459">
        <f t="shared" si="111"/>
        <v>180</v>
      </c>
    </row>
    <row r="3460" spans="1:16" ht="14.5" customHeight="1" x14ac:dyDescent="0.35">
      <c r="A3460" s="2" t="s">
        <v>2325</v>
      </c>
      <c r="B3460" s="2" t="s">
        <v>2325</v>
      </c>
      <c r="C3460" s="2" t="s">
        <v>1523</v>
      </c>
      <c r="D3460" s="2"/>
      <c r="E3460" s="2"/>
      <c r="F3460" s="3">
        <v>2137</v>
      </c>
      <c r="G3460" s="3">
        <v>100</v>
      </c>
      <c r="H3460" s="2" t="s">
        <v>3136</v>
      </c>
      <c r="I3460" s="2" t="s">
        <v>3150</v>
      </c>
      <c r="J3460" s="2" t="s">
        <v>3160</v>
      </c>
      <c r="K3460" s="2" t="s">
        <v>3163</v>
      </c>
      <c r="L3460" s="2">
        <v>2014</v>
      </c>
      <c r="M3460" s="2" t="s">
        <v>3053</v>
      </c>
      <c r="N3460" s="2" t="s">
        <v>3103</v>
      </c>
      <c r="O3460" s="19" t="str">
        <f t="shared" si="112"/>
        <v>300</v>
      </c>
      <c r="P3460">
        <f t="shared" si="111"/>
        <v>2137</v>
      </c>
    </row>
    <row r="3461" spans="1:16" ht="14.5" customHeight="1" x14ac:dyDescent="0.35">
      <c r="A3461" s="2" t="s">
        <v>1337</v>
      </c>
      <c r="B3461" s="2" t="s">
        <v>1337</v>
      </c>
      <c r="C3461" s="2" t="s">
        <v>1524</v>
      </c>
      <c r="D3461" s="2"/>
      <c r="E3461" s="2"/>
      <c r="F3461" s="3">
        <v>1437</v>
      </c>
      <c r="G3461" s="3">
        <v>80</v>
      </c>
      <c r="H3461" s="2" t="s">
        <v>3136</v>
      </c>
      <c r="I3461" s="2" t="s">
        <v>3150</v>
      </c>
      <c r="J3461" s="2" t="s">
        <v>3160</v>
      </c>
      <c r="K3461" s="2" t="s">
        <v>3163</v>
      </c>
      <c r="L3461" s="2">
        <v>2014</v>
      </c>
      <c r="M3461" s="2" t="s">
        <v>3041</v>
      </c>
      <c r="N3461" s="2" t="s">
        <v>3095</v>
      </c>
      <c r="O3461" s="19" t="str">
        <f t="shared" si="112"/>
        <v>200</v>
      </c>
      <c r="P3461">
        <f t="shared" si="111"/>
        <v>1149.5999999999999</v>
      </c>
    </row>
    <row r="3462" spans="1:16" ht="14.5" customHeight="1" x14ac:dyDescent="0.35">
      <c r="A3462" s="2" t="s">
        <v>2488</v>
      </c>
      <c r="B3462" s="2" t="s">
        <v>2488</v>
      </c>
      <c r="C3462" s="2" t="s">
        <v>1525</v>
      </c>
      <c r="D3462" s="2"/>
      <c r="E3462" s="2"/>
      <c r="F3462" s="3">
        <v>160</v>
      </c>
      <c r="G3462" s="3">
        <v>100</v>
      </c>
      <c r="H3462" s="2" t="s">
        <v>3136</v>
      </c>
      <c r="I3462" s="2" t="s">
        <v>3150</v>
      </c>
      <c r="J3462" s="2" t="s">
        <v>3160</v>
      </c>
      <c r="K3462" s="2" t="s">
        <v>3163</v>
      </c>
      <c r="L3462" s="2">
        <v>2014</v>
      </c>
      <c r="M3462" s="2" t="s">
        <v>3053</v>
      </c>
      <c r="N3462" s="2" t="s">
        <v>3103</v>
      </c>
      <c r="O3462" s="19" t="str">
        <f t="shared" si="112"/>
        <v>300</v>
      </c>
      <c r="P3462">
        <f t="shared" si="111"/>
        <v>160</v>
      </c>
    </row>
    <row r="3463" spans="1:16" ht="14.5" customHeight="1" x14ac:dyDescent="0.35">
      <c r="A3463" s="2" t="s">
        <v>2493</v>
      </c>
      <c r="B3463" s="2" t="s">
        <v>2493</v>
      </c>
      <c r="C3463" s="2" t="s">
        <v>2494</v>
      </c>
      <c r="D3463" s="2"/>
      <c r="E3463" s="2"/>
      <c r="F3463" s="3">
        <v>3150</v>
      </c>
      <c r="G3463" s="3">
        <v>80</v>
      </c>
      <c r="H3463" s="2" t="s">
        <v>3136</v>
      </c>
      <c r="I3463" s="2" t="s">
        <v>3150</v>
      </c>
      <c r="J3463" s="2" t="s">
        <v>3160</v>
      </c>
      <c r="K3463" s="2" t="s">
        <v>3163</v>
      </c>
      <c r="L3463" s="2">
        <v>2014</v>
      </c>
      <c r="M3463" s="2" t="s">
        <v>3041</v>
      </c>
      <c r="N3463" s="2" t="s">
        <v>3095</v>
      </c>
      <c r="O3463" s="19" t="str">
        <f t="shared" si="112"/>
        <v>200</v>
      </c>
      <c r="P3463">
        <f t="shared" si="111"/>
        <v>2520</v>
      </c>
    </row>
    <row r="3464" spans="1:16" ht="14.5" customHeight="1" x14ac:dyDescent="0.35">
      <c r="A3464" s="2" t="s">
        <v>2619</v>
      </c>
      <c r="B3464" s="2" t="s">
        <v>2619</v>
      </c>
      <c r="C3464" s="2" t="s">
        <v>2620</v>
      </c>
      <c r="D3464" s="2"/>
      <c r="E3464" s="2"/>
      <c r="F3464" s="3">
        <v>433</v>
      </c>
      <c r="G3464" s="3">
        <v>80</v>
      </c>
      <c r="H3464" s="2" t="s">
        <v>3136</v>
      </c>
      <c r="I3464" s="2" t="s">
        <v>3150</v>
      </c>
      <c r="J3464" s="2" t="s">
        <v>3160</v>
      </c>
      <c r="K3464" s="2" t="s">
        <v>3163</v>
      </c>
      <c r="L3464" s="2">
        <v>2014</v>
      </c>
      <c r="M3464" s="2" t="s">
        <v>3041</v>
      </c>
      <c r="N3464" s="2" t="s">
        <v>3095</v>
      </c>
      <c r="O3464" s="19" t="str">
        <f t="shared" si="112"/>
        <v>200</v>
      </c>
      <c r="P3464">
        <f t="shared" si="111"/>
        <v>346.4</v>
      </c>
    </row>
    <row r="3465" spans="1:16" ht="14.5" customHeight="1" x14ac:dyDescent="0.35">
      <c r="A3465" s="2" t="s">
        <v>2489</v>
      </c>
      <c r="B3465" s="2" t="s">
        <v>2489</v>
      </c>
      <c r="C3465" s="2" t="s">
        <v>2196</v>
      </c>
      <c r="D3465" s="2"/>
      <c r="E3465" s="2"/>
      <c r="F3465" s="3">
        <v>342</v>
      </c>
      <c r="G3465" s="3">
        <v>54.999999999999993</v>
      </c>
      <c r="H3465" s="2" t="s">
        <v>3136</v>
      </c>
      <c r="I3465" s="2" t="s">
        <v>3150</v>
      </c>
      <c r="J3465" s="2" t="s">
        <v>3160</v>
      </c>
      <c r="K3465" s="2" t="s">
        <v>3163</v>
      </c>
      <c r="L3465" s="2">
        <v>2014</v>
      </c>
      <c r="M3465" s="2" t="s">
        <v>3041</v>
      </c>
      <c r="N3465" s="2" t="s">
        <v>3095</v>
      </c>
      <c r="O3465" s="19" t="str">
        <f t="shared" si="112"/>
        <v>200</v>
      </c>
      <c r="P3465">
        <f t="shared" si="111"/>
        <v>188.09999999999997</v>
      </c>
    </row>
    <row r="3466" spans="1:16" ht="14.5" customHeight="1" x14ac:dyDescent="0.35">
      <c r="A3466" s="2" t="s">
        <v>2486</v>
      </c>
      <c r="B3466" s="2" t="s">
        <v>2486</v>
      </c>
      <c r="C3466" s="2" t="s">
        <v>1529</v>
      </c>
      <c r="D3466" s="2"/>
      <c r="E3466" s="2"/>
      <c r="F3466" s="3">
        <v>13112</v>
      </c>
      <c r="G3466" s="3">
        <v>80</v>
      </c>
      <c r="H3466" s="2" t="s">
        <v>3136</v>
      </c>
      <c r="I3466" s="2" t="s">
        <v>3150</v>
      </c>
      <c r="J3466" s="2" t="s">
        <v>3160</v>
      </c>
      <c r="K3466" s="2" t="s">
        <v>3163</v>
      </c>
      <c r="L3466" s="2">
        <v>2014</v>
      </c>
      <c r="M3466" s="2" t="s">
        <v>3041</v>
      </c>
      <c r="N3466" s="2" t="s">
        <v>3095</v>
      </c>
      <c r="O3466" s="19" t="str">
        <f t="shared" si="112"/>
        <v>200</v>
      </c>
      <c r="P3466">
        <f t="shared" si="111"/>
        <v>10489.6</v>
      </c>
    </row>
    <row r="3467" spans="1:16" ht="14.5" customHeight="1" x14ac:dyDescent="0.35">
      <c r="A3467" s="2" t="s">
        <v>2497</v>
      </c>
      <c r="B3467" s="2" t="s">
        <v>2497</v>
      </c>
      <c r="C3467" s="2" t="s">
        <v>1531</v>
      </c>
      <c r="D3467" s="2"/>
      <c r="E3467" s="2"/>
      <c r="F3467" s="3">
        <v>3145</v>
      </c>
      <c r="G3467" s="3">
        <v>80</v>
      </c>
      <c r="H3467" s="2" t="s">
        <v>3136</v>
      </c>
      <c r="I3467" s="2" t="s">
        <v>3150</v>
      </c>
      <c r="J3467" s="2" t="s">
        <v>3160</v>
      </c>
      <c r="K3467" s="2" t="s">
        <v>3163</v>
      </c>
      <c r="L3467" s="2">
        <v>2014</v>
      </c>
      <c r="M3467" s="2" t="s">
        <v>3041</v>
      </c>
      <c r="N3467" s="2" t="s">
        <v>3095</v>
      </c>
      <c r="O3467" s="19" t="str">
        <f t="shared" si="112"/>
        <v>200</v>
      </c>
      <c r="P3467">
        <f t="shared" si="111"/>
        <v>2516</v>
      </c>
    </row>
    <row r="3468" spans="1:16" ht="14.5" customHeight="1" x14ac:dyDescent="0.35">
      <c r="A3468" s="2" t="s">
        <v>2491</v>
      </c>
      <c r="B3468" s="2" t="s">
        <v>2491</v>
      </c>
      <c r="C3468" s="2" t="s">
        <v>1535</v>
      </c>
      <c r="D3468" s="2"/>
      <c r="E3468" s="2"/>
      <c r="F3468" s="3">
        <v>1250</v>
      </c>
      <c r="G3468" s="3">
        <v>80</v>
      </c>
      <c r="H3468" s="2" t="s">
        <v>3136</v>
      </c>
      <c r="I3468" s="2" t="s">
        <v>3150</v>
      </c>
      <c r="J3468" s="2" t="s">
        <v>3160</v>
      </c>
      <c r="K3468" s="2" t="s">
        <v>3163</v>
      </c>
      <c r="L3468" s="2">
        <v>2014</v>
      </c>
      <c r="M3468" s="2" t="s">
        <v>3041</v>
      </c>
      <c r="N3468" s="2" t="s">
        <v>3095</v>
      </c>
      <c r="O3468" s="19" t="str">
        <f t="shared" si="112"/>
        <v>200</v>
      </c>
      <c r="P3468">
        <f t="shared" si="111"/>
        <v>1000</v>
      </c>
    </row>
    <row r="3469" spans="1:16" ht="14.5" customHeight="1" x14ac:dyDescent="0.35">
      <c r="A3469" s="2" t="s">
        <v>2328</v>
      </c>
      <c r="B3469" s="2" t="s">
        <v>2328</v>
      </c>
      <c r="C3469" s="2" t="s">
        <v>1537</v>
      </c>
      <c r="D3469" s="2"/>
      <c r="E3469" s="2"/>
      <c r="F3469" s="3">
        <v>385</v>
      </c>
      <c r="G3469" s="3">
        <v>100</v>
      </c>
      <c r="H3469" s="2" t="s">
        <v>3130</v>
      </c>
      <c r="I3469" s="2" t="s">
        <v>3144</v>
      </c>
      <c r="J3469" s="2" t="s">
        <v>3160</v>
      </c>
      <c r="K3469" s="2" t="s">
        <v>3163</v>
      </c>
      <c r="L3469" s="2">
        <v>2014</v>
      </c>
      <c r="M3469" s="2" t="s">
        <v>3058</v>
      </c>
      <c r="N3469" s="2" t="s">
        <v>3108</v>
      </c>
      <c r="O3469" s="19" t="str">
        <f t="shared" si="112"/>
        <v>300</v>
      </c>
      <c r="P3469">
        <f t="shared" si="111"/>
        <v>385</v>
      </c>
    </row>
    <row r="3470" spans="1:16" ht="14.5" customHeight="1" x14ac:dyDescent="0.35">
      <c r="A3470" s="2" t="s">
        <v>2621</v>
      </c>
      <c r="B3470" s="2" t="s">
        <v>2621</v>
      </c>
      <c r="C3470" s="2" t="s">
        <v>2206</v>
      </c>
      <c r="D3470" s="2"/>
      <c r="E3470" s="2"/>
      <c r="F3470" s="3">
        <v>543.88451443569602</v>
      </c>
      <c r="G3470" s="3">
        <v>100</v>
      </c>
      <c r="H3470" s="2" t="s">
        <v>3130</v>
      </c>
      <c r="I3470" s="2" t="s">
        <v>3144</v>
      </c>
      <c r="J3470" s="2" t="s">
        <v>3160</v>
      </c>
      <c r="K3470" s="2" t="s">
        <v>3163</v>
      </c>
      <c r="L3470" s="2">
        <v>2014</v>
      </c>
      <c r="M3470" s="2" t="s">
        <v>3054</v>
      </c>
      <c r="N3470" s="2" t="s">
        <v>3104</v>
      </c>
      <c r="O3470" s="19" t="str">
        <f t="shared" si="112"/>
        <v>300</v>
      </c>
      <c r="P3470">
        <f t="shared" si="111"/>
        <v>543.88451443569602</v>
      </c>
    </row>
    <row r="3471" spans="1:16" ht="14.5" customHeight="1" x14ac:dyDescent="0.35">
      <c r="A3471" s="2" t="s">
        <v>2327</v>
      </c>
      <c r="B3471" s="2" t="s">
        <v>2327</v>
      </c>
      <c r="C3471" s="2" t="s">
        <v>1543</v>
      </c>
      <c r="D3471" s="2"/>
      <c r="E3471" s="2"/>
      <c r="F3471" s="3">
        <v>247</v>
      </c>
      <c r="G3471" s="3">
        <v>100</v>
      </c>
      <c r="H3471" s="2" t="s">
        <v>3130</v>
      </c>
      <c r="I3471" s="2" t="s">
        <v>3144</v>
      </c>
      <c r="J3471" s="2" t="s">
        <v>3160</v>
      </c>
      <c r="K3471" s="2" t="s">
        <v>3163</v>
      </c>
      <c r="L3471" s="2">
        <v>2014</v>
      </c>
      <c r="M3471" s="2" t="s">
        <v>3058</v>
      </c>
      <c r="N3471" s="2" t="s">
        <v>3108</v>
      </c>
      <c r="O3471" s="19" t="str">
        <f t="shared" si="112"/>
        <v>300</v>
      </c>
      <c r="P3471">
        <f t="shared" si="111"/>
        <v>247</v>
      </c>
    </row>
    <row r="3472" spans="1:16" ht="14.5" customHeight="1" x14ac:dyDescent="0.35">
      <c r="A3472" s="2" t="s">
        <v>2400</v>
      </c>
      <c r="B3472" s="2" t="s">
        <v>2400</v>
      </c>
      <c r="C3472" s="2" t="s">
        <v>1546</v>
      </c>
      <c r="D3472" s="2"/>
      <c r="E3472" s="2"/>
      <c r="F3472" s="3">
        <v>2623</v>
      </c>
      <c r="G3472" s="3">
        <v>100</v>
      </c>
      <c r="H3472" s="2" t="s">
        <v>3130</v>
      </c>
      <c r="I3472" s="2" t="s">
        <v>3144</v>
      </c>
      <c r="J3472" s="2" t="s">
        <v>3160</v>
      </c>
      <c r="K3472" s="2" t="s">
        <v>3163</v>
      </c>
      <c r="L3472" s="2">
        <v>2014</v>
      </c>
      <c r="M3472" s="2" t="s">
        <v>3047</v>
      </c>
      <c r="N3472" s="2" t="s">
        <v>3047</v>
      </c>
      <c r="O3472" s="19" t="str">
        <f t="shared" si="112"/>
        <v>200</v>
      </c>
      <c r="P3472">
        <f t="shared" si="111"/>
        <v>2623</v>
      </c>
    </row>
    <row r="3473" spans="1:16" ht="14.5" customHeight="1" x14ac:dyDescent="0.35">
      <c r="A3473" s="2" t="s">
        <v>2504</v>
      </c>
      <c r="B3473" s="2" t="s">
        <v>2504</v>
      </c>
      <c r="C3473" s="2" t="s">
        <v>1547</v>
      </c>
      <c r="D3473" s="2"/>
      <c r="E3473" s="2"/>
      <c r="F3473" s="3">
        <v>880</v>
      </c>
      <c r="G3473" s="3">
        <v>50.11363636363636</v>
      </c>
      <c r="H3473" s="2" t="s">
        <v>3132</v>
      </c>
      <c r="I3473" s="2" t="s">
        <v>3146</v>
      </c>
      <c r="J3473" s="2" t="s">
        <v>3160</v>
      </c>
      <c r="K3473" s="2" t="s">
        <v>3163</v>
      </c>
      <c r="L3473" s="2">
        <v>2014</v>
      </c>
      <c r="M3473" s="2" t="s">
        <v>3054</v>
      </c>
      <c r="N3473" s="2" t="s">
        <v>3104</v>
      </c>
      <c r="O3473" s="19" t="str">
        <f t="shared" si="112"/>
        <v>300</v>
      </c>
      <c r="P3473">
        <f t="shared" si="111"/>
        <v>441</v>
      </c>
    </row>
    <row r="3474" spans="1:16" ht="14.5" customHeight="1" x14ac:dyDescent="0.35">
      <c r="A3474" s="2" t="s">
        <v>2502</v>
      </c>
      <c r="B3474" s="2" t="s">
        <v>2502</v>
      </c>
      <c r="C3474" s="2" t="s">
        <v>1548</v>
      </c>
      <c r="D3474" s="2"/>
      <c r="E3474" s="2"/>
      <c r="F3474" s="3">
        <v>6214</v>
      </c>
      <c r="G3474" s="3">
        <v>29.344946176697619</v>
      </c>
      <c r="H3474" s="2" t="s">
        <v>3130</v>
      </c>
      <c r="I3474" s="2" t="s">
        <v>3144</v>
      </c>
      <c r="J3474" s="2" t="s">
        <v>3160</v>
      </c>
      <c r="K3474" s="2" t="s">
        <v>3163</v>
      </c>
      <c r="L3474" s="2">
        <v>2014</v>
      </c>
      <c r="M3474" s="2" t="s">
        <v>3058</v>
      </c>
      <c r="N3474" s="2" t="s">
        <v>3108</v>
      </c>
      <c r="O3474" s="19" t="str">
        <f t="shared" si="112"/>
        <v>300</v>
      </c>
      <c r="P3474">
        <f t="shared" si="111"/>
        <v>1823.49495541999</v>
      </c>
    </row>
    <row r="3475" spans="1:16" ht="14.5" customHeight="1" x14ac:dyDescent="0.35">
      <c r="A3475" s="2" t="s">
        <v>2329</v>
      </c>
      <c r="B3475" s="2" t="s">
        <v>2329</v>
      </c>
      <c r="C3475" s="2" t="s">
        <v>2212</v>
      </c>
      <c r="D3475" s="2"/>
      <c r="E3475" s="2"/>
      <c r="F3475" s="3">
        <v>206</v>
      </c>
      <c r="G3475" s="3">
        <v>100</v>
      </c>
      <c r="H3475" s="2" t="s">
        <v>3135</v>
      </c>
      <c r="I3475" s="2" t="s">
        <v>3149</v>
      </c>
      <c r="J3475" s="2" t="s">
        <v>3160</v>
      </c>
      <c r="K3475" s="2" t="s">
        <v>3163</v>
      </c>
      <c r="L3475" s="2">
        <v>2014</v>
      </c>
      <c r="M3475" s="2" t="s">
        <v>3053</v>
      </c>
      <c r="N3475" s="2" t="s">
        <v>3103</v>
      </c>
      <c r="O3475" s="19" t="str">
        <f t="shared" si="112"/>
        <v>300</v>
      </c>
      <c r="P3475">
        <f t="shared" si="111"/>
        <v>206</v>
      </c>
    </row>
    <row r="3476" spans="1:16" ht="14.5" customHeight="1" x14ac:dyDescent="0.35">
      <c r="A3476" s="2" t="s">
        <v>2338</v>
      </c>
      <c r="B3476" s="2" t="s">
        <v>2338</v>
      </c>
      <c r="C3476" s="2" t="s">
        <v>1550</v>
      </c>
      <c r="D3476" s="2"/>
      <c r="E3476" s="2"/>
      <c r="F3476" s="3">
        <v>252</v>
      </c>
      <c r="G3476" s="3">
        <v>100</v>
      </c>
      <c r="H3476" s="2" t="s">
        <v>3130</v>
      </c>
      <c r="I3476" s="2" t="s">
        <v>3144</v>
      </c>
      <c r="J3476" s="2" t="s">
        <v>3160</v>
      </c>
      <c r="K3476" s="2" t="s">
        <v>3163</v>
      </c>
      <c r="L3476" s="2">
        <v>2014</v>
      </c>
      <c r="M3476" s="2" t="s">
        <v>3075</v>
      </c>
      <c r="N3476" s="2" t="s">
        <v>3075</v>
      </c>
      <c r="O3476" s="19" t="str">
        <f t="shared" si="112"/>
        <v>600</v>
      </c>
      <c r="P3476">
        <f t="shared" si="111"/>
        <v>252</v>
      </c>
    </row>
    <row r="3477" spans="1:16" ht="14.5" customHeight="1" x14ac:dyDescent="0.35">
      <c r="A3477" s="2" t="s">
        <v>2332</v>
      </c>
      <c r="B3477" s="2" t="s">
        <v>2332</v>
      </c>
      <c r="C3477" s="2" t="s">
        <v>1551</v>
      </c>
      <c r="D3477" s="2"/>
      <c r="E3477" s="2"/>
      <c r="F3477" s="3">
        <v>100</v>
      </c>
      <c r="G3477" s="3">
        <v>100</v>
      </c>
      <c r="H3477" s="2" t="s">
        <v>3130</v>
      </c>
      <c r="I3477" s="2" t="s">
        <v>3144</v>
      </c>
      <c r="J3477" s="2" t="s">
        <v>3160</v>
      </c>
      <c r="K3477" s="2" t="s">
        <v>3163</v>
      </c>
      <c r="L3477" s="2">
        <v>2014</v>
      </c>
      <c r="M3477" s="2" t="s">
        <v>3075</v>
      </c>
      <c r="N3477" s="2" t="s">
        <v>3075</v>
      </c>
      <c r="O3477" s="19" t="str">
        <f t="shared" si="112"/>
        <v>600</v>
      </c>
      <c r="P3477">
        <f t="shared" si="111"/>
        <v>100</v>
      </c>
    </row>
    <row r="3478" spans="1:16" ht="14.5" customHeight="1" x14ac:dyDescent="0.35">
      <c r="A3478" s="2" t="s">
        <v>2622</v>
      </c>
      <c r="B3478" s="2" t="s">
        <v>2622</v>
      </c>
      <c r="C3478" s="2" t="s">
        <v>1552</v>
      </c>
      <c r="D3478" s="2"/>
      <c r="E3478" s="2"/>
      <c r="F3478" s="3">
        <v>442</v>
      </c>
      <c r="G3478" s="3">
        <v>100</v>
      </c>
      <c r="H3478" s="2" t="s">
        <v>3130</v>
      </c>
      <c r="I3478" s="2" t="s">
        <v>3144</v>
      </c>
      <c r="J3478" s="2" t="s">
        <v>3160</v>
      </c>
      <c r="K3478" s="2" t="s">
        <v>3163</v>
      </c>
      <c r="L3478" s="2">
        <v>2014</v>
      </c>
      <c r="M3478" s="2" t="s">
        <v>3075</v>
      </c>
      <c r="N3478" s="2" t="s">
        <v>3075</v>
      </c>
      <c r="O3478" s="19" t="str">
        <f t="shared" si="112"/>
        <v>600</v>
      </c>
      <c r="P3478">
        <f t="shared" si="111"/>
        <v>442</v>
      </c>
    </row>
    <row r="3479" spans="1:16" ht="14.5" customHeight="1" x14ac:dyDescent="0.35">
      <c r="A3479" s="2" t="s">
        <v>2498</v>
      </c>
      <c r="B3479" s="2" t="s">
        <v>2498</v>
      </c>
      <c r="C3479" s="2" t="s">
        <v>1553</v>
      </c>
      <c r="D3479" s="2"/>
      <c r="E3479" s="2"/>
      <c r="F3479" s="3">
        <v>500</v>
      </c>
      <c r="G3479" s="3">
        <v>100</v>
      </c>
      <c r="H3479" s="2" t="s">
        <v>3130</v>
      </c>
      <c r="I3479" s="2" t="s">
        <v>3144</v>
      </c>
      <c r="J3479" s="2" t="s">
        <v>3160</v>
      </c>
      <c r="K3479" s="2" t="s">
        <v>3163</v>
      </c>
      <c r="L3479" s="2">
        <v>2014</v>
      </c>
      <c r="M3479" s="2" t="s">
        <v>3075</v>
      </c>
      <c r="N3479" s="2" t="s">
        <v>3075</v>
      </c>
      <c r="O3479" s="19" t="str">
        <f t="shared" si="112"/>
        <v>600</v>
      </c>
      <c r="P3479">
        <f t="shared" si="111"/>
        <v>500</v>
      </c>
    </row>
    <row r="3480" spans="1:16" ht="14.5" customHeight="1" x14ac:dyDescent="0.35">
      <c r="A3480" s="2" t="s">
        <v>2502</v>
      </c>
      <c r="B3480" s="2" t="s">
        <v>2502</v>
      </c>
      <c r="C3480" s="2" t="s">
        <v>1554</v>
      </c>
      <c r="D3480" s="2"/>
      <c r="E3480" s="2"/>
      <c r="F3480" s="3">
        <v>948</v>
      </c>
      <c r="G3480" s="3">
        <v>100</v>
      </c>
      <c r="H3480" s="2" t="s">
        <v>3130</v>
      </c>
      <c r="I3480" s="2" t="s">
        <v>3144</v>
      </c>
      <c r="J3480" s="2" t="s">
        <v>3160</v>
      </c>
      <c r="K3480" s="2" t="s">
        <v>3163</v>
      </c>
      <c r="L3480" s="2">
        <v>2014</v>
      </c>
      <c r="M3480" s="2" t="s">
        <v>3075</v>
      </c>
      <c r="N3480" s="2" t="s">
        <v>3075</v>
      </c>
      <c r="O3480" s="19" t="str">
        <f t="shared" si="112"/>
        <v>600</v>
      </c>
      <c r="P3480">
        <f t="shared" si="111"/>
        <v>948</v>
      </c>
    </row>
    <row r="3481" spans="1:16" ht="14.5" customHeight="1" x14ac:dyDescent="0.35">
      <c r="A3481" s="2" t="s">
        <v>2503</v>
      </c>
      <c r="B3481" s="2" t="s">
        <v>2503</v>
      </c>
      <c r="C3481" s="2" t="s">
        <v>1555</v>
      </c>
      <c r="D3481" s="2"/>
      <c r="E3481" s="2"/>
      <c r="F3481" s="3">
        <v>4515.2575058000002</v>
      </c>
      <c r="G3481" s="3">
        <v>39.516086143659962</v>
      </c>
      <c r="H3481" s="2" t="s">
        <v>3130</v>
      </c>
      <c r="I3481" s="2" t="s">
        <v>3144</v>
      </c>
      <c r="J3481" s="2" t="s">
        <v>3160</v>
      </c>
      <c r="K3481" s="2" t="s">
        <v>3163</v>
      </c>
      <c r="L3481" s="2">
        <v>2014</v>
      </c>
      <c r="M3481" s="2" t="s">
        <v>3075</v>
      </c>
      <c r="N3481" s="2" t="s">
        <v>3075</v>
      </c>
      <c r="O3481" s="19" t="str">
        <f t="shared" si="112"/>
        <v>600</v>
      </c>
      <c r="P3481">
        <f t="shared" si="111"/>
        <v>1784.2530456000002</v>
      </c>
    </row>
    <row r="3482" spans="1:16" ht="14.5" customHeight="1" x14ac:dyDescent="0.35">
      <c r="A3482" s="2" t="s">
        <v>2623</v>
      </c>
      <c r="B3482" s="2" t="s">
        <v>2623</v>
      </c>
      <c r="C3482" s="2" t="s">
        <v>2219</v>
      </c>
      <c r="D3482" s="2"/>
      <c r="E3482" s="2"/>
      <c r="F3482" s="3">
        <v>1000</v>
      </c>
      <c r="G3482" s="3">
        <v>100</v>
      </c>
      <c r="H3482" s="2" t="s">
        <v>3130</v>
      </c>
      <c r="I3482" s="2" t="s">
        <v>3144</v>
      </c>
      <c r="J3482" s="2" t="s">
        <v>3160</v>
      </c>
      <c r="K3482" s="2" t="s">
        <v>3163</v>
      </c>
      <c r="L3482" s="2">
        <v>2014</v>
      </c>
      <c r="M3482" s="2" t="s">
        <v>3058</v>
      </c>
      <c r="N3482" s="2" t="s">
        <v>3108</v>
      </c>
      <c r="O3482" s="19" t="str">
        <f t="shared" si="112"/>
        <v>300</v>
      </c>
      <c r="P3482">
        <f t="shared" si="111"/>
        <v>1000</v>
      </c>
    </row>
    <row r="3483" spans="1:16" ht="14.5" customHeight="1" x14ac:dyDescent="0.35">
      <c r="A3483" s="2" t="s">
        <v>2500</v>
      </c>
      <c r="B3483" s="2" t="s">
        <v>2500</v>
      </c>
      <c r="C3483" s="2" t="s">
        <v>1557</v>
      </c>
      <c r="D3483" s="2"/>
      <c r="E3483" s="2"/>
      <c r="F3483" s="3">
        <v>11346</v>
      </c>
      <c r="G3483" s="3">
        <v>55.000000000000007</v>
      </c>
      <c r="H3483" s="2" t="s">
        <v>3130</v>
      </c>
      <c r="I3483" s="2" t="s">
        <v>3144</v>
      </c>
      <c r="J3483" s="2" t="s">
        <v>3160</v>
      </c>
      <c r="K3483" s="2" t="s">
        <v>3163</v>
      </c>
      <c r="L3483" s="2">
        <v>2014</v>
      </c>
      <c r="M3483" s="2" t="s">
        <v>3041</v>
      </c>
      <c r="N3483" s="2" t="s">
        <v>3095</v>
      </c>
      <c r="O3483" s="19" t="str">
        <f t="shared" si="112"/>
        <v>200</v>
      </c>
      <c r="P3483">
        <f t="shared" si="111"/>
        <v>6240.3000000000011</v>
      </c>
    </row>
    <row r="3484" spans="1:16" ht="14.5" customHeight="1" x14ac:dyDescent="0.35">
      <c r="A3484" s="2" t="s">
        <v>2496</v>
      </c>
      <c r="B3484" s="2" t="s">
        <v>2496</v>
      </c>
      <c r="C3484" s="2" t="s">
        <v>1558</v>
      </c>
      <c r="D3484" s="2"/>
      <c r="E3484" s="2"/>
      <c r="F3484" s="3">
        <v>2790</v>
      </c>
      <c r="G3484" s="3">
        <v>55.000000000000007</v>
      </c>
      <c r="H3484" s="2" t="s">
        <v>3130</v>
      </c>
      <c r="I3484" s="2" t="s">
        <v>3144</v>
      </c>
      <c r="J3484" s="2" t="s">
        <v>3160</v>
      </c>
      <c r="K3484" s="2" t="s">
        <v>3163</v>
      </c>
      <c r="L3484" s="2">
        <v>2014</v>
      </c>
      <c r="M3484" s="2" t="s">
        <v>3041</v>
      </c>
      <c r="N3484" s="2" t="s">
        <v>3095</v>
      </c>
      <c r="O3484" s="19" t="str">
        <f t="shared" si="112"/>
        <v>200</v>
      </c>
      <c r="P3484">
        <f t="shared" si="111"/>
        <v>1534.5000000000002</v>
      </c>
    </row>
    <row r="3485" spans="1:16" ht="14.5" customHeight="1" x14ac:dyDescent="0.35">
      <c r="A3485" s="2" t="s">
        <v>2496</v>
      </c>
      <c r="B3485" s="2" t="s">
        <v>2496</v>
      </c>
      <c r="C3485" s="2" t="s">
        <v>1559</v>
      </c>
      <c r="D3485" s="2"/>
      <c r="E3485" s="2"/>
      <c r="F3485" s="3">
        <v>76</v>
      </c>
      <c r="G3485" s="3">
        <v>100</v>
      </c>
      <c r="H3485" s="2" t="s">
        <v>3130</v>
      </c>
      <c r="I3485" s="2" t="s">
        <v>3144</v>
      </c>
      <c r="J3485" s="2" t="s">
        <v>3160</v>
      </c>
      <c r="K3485" s="2" t="s">
        <v>3163</v>
      </c>
      <c r="L3485" s="2">
        <v>2014</v>
      </c>
      <c r="M3485" s="2" t="s">
        <v>3041</v>
      </c>
      <c r="N3485" s="2" t="s">
        <v>3095</v>
      </c>
      <c r="O3485" s="19" t="str">
        <f t="shared" si="112"/>
        <v>200</v>
      </c>
      <c r="P3485">
        <f t="shared" si="111"/>
        <v>76</v>
      </c>
    </row>
    <row r="3486" spans="1:16" ht="14.5" customHeight="1" x14ac:dyDescent="0.35">
      <c r="A3486" s="2" t="s">
        <v>2499</v>
      </c>
      <c r="B3486" s="2" t="s">
        <v>2499</v>
      </c>
      <c r="C3486" s="2" t="s">
        <v>1560</v>
      </c>
      <c r="D3486" s="2"/>
      <c r="E3486" s="2"/>
      <c r="F3486" s="3">
        <v>47</v>
      </c>
      <c r="G3486" s="3">
        <v>55.000000000000007</v>
      </c>
      <c r="H3486" s="2" t="s">
        <v>3130</v>
      </c>
      <c r="I3486" s="2" t="s">
        <v>3144</v>
      </c>
      <c r="J3486" s="2" t="s">
        <v>3160</v>
      </c>
      <c r="K3486" s="2" t="s">
        <v>3163</v>
      </c>
      <c r="L3486" s="2">
        <v>2014</v>
      </c>
      <c r="M3486" s="2" t="s">
        <v>3041</v>
      </c>
      <c r="N3486" s="2" t="s">
        <v>3095</v>
      </c>
      <c r="O3486" s="19" t="str">
        <f t="shared" si="112"/>
        <v>200</v>
      </c>
      <c r="P3486">
        <f t="shared" si="111"/>
        <v>25.850000000000005</v>
      </c>
    </row>
    <row r="3487" spans="1:16" ht="14.5" customHeight="1" x14ac:dyDescent="0.35">
      <c r="A3487" s="2" t="s">
        <v>2501</v>
      </c>
      <c r="B3487" s="2" t="s">
        <v>2501</v>
      </c>
      <c r="C3487" s="2" t="s">
        <v>1562</v>
      </c>
      <c r="D3487" s="2"/>
      <c r="E3487" s="2"/>
      <c r="F3487" s="3">
        <v>494</v>
      </c>
      <c r="G3487" s="3">
        <v>54.999999999999993</v>
      </c>
      <c r="H3487" s="2" t="s">
        <v>3130</v>
      </c>
      <c r="I3487" s="2" t="s">
        <v>3144</v>
      </c>
      <c r="J3487" s="2" t="s">
        <v>3160</v>
      </c>
      <c r="K3487" s="2" t="s">
        <v>3163</v>
      </c>
      <c r="L3487" s="2">
        <v>2014</v>
      </c>
      <c r="M3487" s="2" t="s">
        <v>3041</v>
      </c>
      <c r="N3487" s="2" t="s">
        <v>3095</v>
      </c>
      <c r="O3487" s="19" t="str">
        <f t="shared" si="112"/>
        <v>200</v>
      </c>
      <c r="P3487">
        <f t="shared" si="111"/>
        <v>271.7</v>
      </c>
    </row>
    <row r="3488" spans="1:16" ht="14.5" customHeight="1" x14ac:dyDescent="0.35">
      <c r="A3488" s="2" t="s">
        <v>2379</v>
      </c>
      <c r="B3488" s="2" t="s">
        <v>2379</v>
      </c>
      <c r="C3488" s="2" t="s">
        <v>1567</v>
      </c>
      <c r="D3488" s="2"/>
      <c r="E3488" s="2"/>
      <c r="F3488" s="3">
        <v>115</v>
      </c>
      <c r="G3488" s="3">
        <v>100</v>
      </c>
      <c r="H3488" s="2" t="s">
        <v>3132</v>
      </c>
      <c r="I3488" s="2" t="s">
        <v>3146</v>
      </c>
      <c r="J3488" s="2" t="s">
        <v>3160</v>
      </c>
      <c r="K3488" s="2" t="s">
        <v>3163</v>
      </c>
      <c r="L3488" s="2">
        <v>2014</v>
      </c>
      <c r="M3488" s="2" t="s">
        <v>3054</v>
      </c>
      <c r="N3488" s="2" t="s">
        <v>3104</v>
      </c>
      <c r="O3488" s="19" t="str">
        <f t="shared" si="112"/>
        <v>300</v>
      </c>
      <c r="P3488">
        <f t="shared" si="111"/>
        <v>115</v>
      </c>
    </row>
    <row r="3489" spans="1:16" ht="14.5" customHeight="1" x14ac:dyDescent="0.35">
      <c r="A3489" s="2" t="s">
        <v>2369</v>
      </c>
      <c r="B3489" s="2" t="s">
        <v>2369</v>
      </c>
      <c r="C3489" s="2" t="s">
        <v>1568</v>
      </c>
      <c r="D3489" s="2"/>
      <c r="E3489" s="2"/>
      <c r="F3489" s="3">
        <v>170</v>
      </c>
      <c r="G3489" s="3">
        <v>100</v>
      </c>
      <c r="H3489" s="2" t="s">
        <v>3132</v>
      </c>
      <c r="I3489" s="2" t="s">
        <v>3146</v>
      </c>
      <c r="J3489" s="2" t="s">
        <v>3160</v>
      </c>
      <c r="K3489" s="2" t="s">
        <v>3163</v>
      </c>
      <c r="L3489" s="2">
        <v>2014</v>
      </c>
      <c r="M3489" s="2" t="s">
        <v>3054</v>
      </c>
      <c r="N3489" s="2" t="s">
        <v>3104</v>
      </c>
      <c r="O3489" s="19" t="str">
        <f t="shared" si="112"/>
        <v>300</v>
      </c>
      <c r="P3489">
        <f t="shared" si="111"/>
        <v>170</v>
      </c>
    </row>
    <row r="3490" spans="1:16" ht="14.5" customHeight="1" x14ac:dyDescent="0.35">
      <c r="A3490" s="2" t="s">
        <v>2463</v>
      </c>
      <c r="B3490" s="2" t="s">
        <v>2463</v>
      </c>
      <c r="C3490" s="2" t="s">
        <v>2624</v>
      </c>
      <c r="D3490" s="2"/>
      <c r="E3490" s="2"/>
      <c r="F3490" s="3">
        <v>2400</v>
      </c>
      <c r="G3490" s="3">
        <v>36.458333333333329</v>
      </c>
      <c r="H3490" s="2" t="s">
        <v>3132</v>
      </c>
      <c r="I3490" s="2" t="s">
        <v>3146</v>
      </c>
      <c r="J3490" s="2" t="s">
        <v>3160</v>
      </c>
      <c r="K3490" s="2" t="s">
        <v>3163</v>
      </c>
      <c r="L3490" s="2">
        <v>2014</v>
      </c>
      <c r="M3490" s="2" t="s">
        <v>3041</v>
      </c>
      <c r="N3490" s="2" t="s">
        <v>3095</v>
      </c>
      <c r="O3490" s="19" t="str">
        <f t="shared" si="112"/>
        <v>200</v>
      </c>
      <c r="P3490">
        <f t="shared" si="111"/>
        <v>874.99999999999989</v>
      </c>
    </row>
    <row r="3491" spans="1:16" ht="14.5" customHeight="1" x14ac:dyDescent="0.35">
      <c r="A3491" s="2" t="s">
        <v>2475</v>
      </c>
      <c r="B3491" s="2" t="s">
        <v>2475</v>
      </c>
      <c r="C3491" s="2" t="s">
        <v>2625</v>
      </c>
      <c r="D3491" s="2"/>
      <c r="E3491" s="2"/>
      <c r="F3491" s="3">
        <v>500</v>
      </c>
      <c r="G3491" s="3">
        <v>100</v>
      </c>
      <c r="H3491" s="2" t="s">
        <v>3132</v>
      </c>
      <c r="I3491" s="2" t="s">
        <v>3146</v>
      </c>
      <c r="J3491" s="2" t="s">
        <v>3160</v>
      </c>
      <c r="K3491" s="2" t="s">
        <v>3163</v>
      </c>
      <c r="L3491" s="2">
        <v>2014</v>
      </c>
      <c r="M3491" s="2" t="s">
        <v>3041</v>
      </c>
      <c r="N3491" s="2" t="s">
        <v>3095</v>
      </c>
      <c r="O3491" s="19" t="str">
        <f t="shared" si="112"/>
        <v>200</v>
      </c>
      <c r="P3491">
        <f t="shared" si="111"/>
        <v>500</v>
      </c>
    </row>
    <row r="3492" spans="1:16" ht="14.5" customHeight="1" x14ac:dyDescent="0.35">
      <c r="A3492" s="2" t="s">
        <v>2380</v>
      </c>
      <c r="B3492" s="2" t="s">
        <v>2380</v>
      </c>
      <c r="C3492" s="2" t="s">
        <v>1570</v>
      </c>
      <c r="D3492" s="2"/>
      <c r="E3492" s="2"/>
      <c r="F3492" s="3">
        <v>1140</v>
      </c>
      <c r="G3492" s="3">
        <v>100</v>
      </c>
      <c r="H3492" s="2" t="s">
        <v>3132</v>
      </c>
      <c r="I3492" s="2" t="s">
        <v>3146</v>
      </c>
      <c r="J3492" s="2" t="s">
        <v>3160</v>
      </c>
      <c r="K3492" s="2" t="s">
        <v>3163</v>
      </c>
      <c r="L3492" s="2">
        <v>2014</v>
      </c>
      <c r="M3492" s="2" t="s">
        <v>3058</v>
      </c>
      <c r="N3492" s="2" t="s">
        <v>3108</v>
      </c>
      <c r="O3492" s="19" t="str">
        <f t="shared" si="112"/>
        <v>300</v>
      </c>
      <c r="P3492">
        <f t="shared" si="111"/>
        <v>1140</v>
      </c>
    </row>
    <row r="3493" spans="1:16" ht="14.5" customHeight="1" x14ac:dyDescent="0.35">
      <c r="A3493" s="2" t="s">
        <v>708</v>
      </c>
      <c r="B3493" s="2" t="s">
        <v>708</v>
      </c>
      <c r="C3493" s="2" t="s">
        <v>1571</v>
      </c>
      <c r="D3493" s="2"/>
      <c r="E3493" s="2"/>
      <c r="F3493" s="3">
        <v>200</v>
      </c>
      <c r="G3493" s="3">
        <v>100</v>
      </c>
      <c r="H3493" s="2" t="s">
        <v>3132</v>
      </c>
      <c r="I3493" s="2" t="s">
        <v>3146</v>
      </c>
      <c r="J3493" s="2" t="s">
        <v>3160</v>
      </c>
      <c r="K3493" s="2" t="s">
        <v>3163</v>
      </c>
      <c r="L3493" s="2">
        <v>2014</v>
      </c>
      <c r="M3493" s="2" t="s">
        <v>3054</v>
      </c>
      <c r="N3493" s="2" t="s">
        <v>3104</v>
      </c>
      <c r="O3493" s="19" t="str">
        <f t="shared" si="112"/>
        <v>300</v>
      </c>
      <c r="P3493">
        <f t="shared" si="111"/>
        <v>200</v>
      </c>
    </row>
    <row r="3494" spans="1:16" ht="14.5" customHeight="1" x14ac:dyDescent="0.35">
      <c r="A3494" s="2" t="s">
        <v>2382</v>
      </c>
      <c r="B3494" s="2" t="s">
        <v>2382</v>
      </c>
      <c r="C3494" s="2" t="s">
        <v>1572</v>
      </c>
      <c r="D3494" s="2"/>
      <c r="E3494" s="2"/>
      <c r="F3494" s="3">
        <v>790</v>
      </c>
      <c r="G3494" s="3">
        <v>100</v>
      </c>
      <c r="H3494" s="2" t="s">
        <v>3132</v>
      </c>
      <c r="I3494" s="2" t="s">
        <v>3146</v>
      </c>
      <c r="J3494" s="2" t="s">
        <v>3160</v>
      </c>
      <c r="K3494" s="2" t="s">
        <v>3163</v>
      </c>
      <c r="L3494" s="2">
        <v>2014</v>
      </c>
      <c r="M3494" s="2" t="s">
        <v>3058</v>
      </c>
      <c r="N3494" s="2" t="s">
        <v>3108</v>
      </c>
      <c r="O3494" s="19" t="str">
        <f t="shared" si="112"/>
        <v>300</v>
      </c>
      <c r="P3494">
        <f t="shared" si="111"/>
        <v>790</v>
      </c>
    </row>
    <row r="3495" spans="1:16" ht="14.5" customHeight="1" x14ac:dyDescent="0.35">
      <c r="A3495" s="2" t="s">
        <v>2383</v>
      </c>
      <c r="B3495" s="2" t="s">
        <v>2383</v>
      </c>
      <c r="C3495" s="2" t="s">
        <v>2233</v>
      </c>
      <c r="D3495" s="2"/>
      <c r="E3495" s="2"/>
      <c r="F3495" s="3">
        <v>370</v>
      </c>
      <c r="G3495" s="3">
        <v>100</v>
      </c>
      <c r="H3495" s="2" t="s">
        <v>3132</v>
      </c>
      <c r="I3495" s="2" t="s">
        <v>3146</v>
      </c>
      <c r="J3495" s="2" t="s">
        <v>3160</v>
      </c>
      <c r="K3495" s="2" t="s">
        <v>3163</v>
      </c>
      <c r="L3495" s="2">
        <v>2014</v>
      </c>
      <c r="M3495" s="2" t="s">
        <v>3053</v>
      </c>
      <c r="N3495" s="2" t="s">
        <v>3103</v>
      </c>
      <c r="O3495" s="19" t="str">
        <f t="shared" si="112"/>
        <v>300</v>
      </c>
      <c r="P3495">
        <f t="shared" si="111"/>
        <v>370</v>
      </c>
    </row>
    <row r="3496" spans="1:16" ht="14.5" customHeight="1" x14ac:dyDescent="0.35">
      <c r="A3496" s="2" t="s">
        <v>2384</v>
      </c>
      <c r="B3496" s="2" t="s">
        <v>2384</v>
      </c>
      <c r="C3496" s="2" t="s">
        <v>2385</v>
      </c>
      <c r="D3496" s="2"/>
      <c r="E3496" s="2"/>
      <c r="F3496" s="3">
        <v>200</v>
      </c>
      <c r="G3496" s="3">
        <v>100</v>
      </c>
      <c r="H3496" s="2" t="s">
        <v>3132</v>
      </c>
      <c r="I3496" s="2" t="s">
        <v>3146</v>
      </c>
      <c r="J3496" s="2" t="s">
        <v>3160</v>
      </c>
      <c r="K3496" s="2" t="s">
        <v>3163</v>
      </c>
      <c r="L3496" s="2">
        <v>2014</v>
      </c>
      <c r="M3496" s="2" t="s">
        <v>3053</v>
      </c>
      <c r="N3496" s="2" t="s">
        <v>3103</v>
      </c>
      <c r="O3496" s="19" t="str">
        <f t="shared" si="112"/>
        <v>300</v>
      </c>
      <c r="P3496">
        <f t="shared" si="111"/>
        <v>200</v>
      </c>
    </row>
    <row r="3497" spans="1:16" ht="14.5" customHeight="1" x14ac:dyDescent="0.35">
      <c r="A3497" s="2" t="s">
        <v>2386</v>
      </c>
      <c r="B3497" s="2" t="s">
        <v>2386</v>
      </c>
      <c r="C3497" s="2" t="s">
        <v>2387</v>
      </c>
      <c r="D3497" s="2"/>
      <c r="E3497" s="2"/>
      <c r="F3497" s="3">
        <v>400</v>
      </c>
      <c r="G3497" s="3">
        <v>100</v>
      </c>
      <c r="H3497" s="2" t="s">
        <v>3132</v>
      </c>
      <c r="I3497" s="2" t="s">
        <v>3146</v>
      </c>
      <c r="J3497" s="2" t="s">
        <v>3160</v>
      </c>
      <c r="K3497" s="2" t="s">
        <v>3163</v>
      </c>
      <c r="L3497" s="2">
        <v>2014</v>
      </c>
      <c r="M3497" s="2" t="s">
        <v>3053</v>
      </c>
      <c r="N3497" s="2" t="s">
        <v>3103</v>
      </c>
      <c r="O3497" s="19" t="str">
        <f t="shared" si="112"/>
        <v>300</v>
      </c>
      <c r="P3497">
        <f t="shared" si="111"/>
        <v>400</v>
      </c>
    </row>
    <row r="3498" spans="1:16" ht="14.5" customHeight="1" x14ac:dyDescent="0.35">
      <c r="A3498" s="2" t="s">
        <v>2388</v>
      </c>
      <c r="B3498" s="2" t="s">
        <v>2388</v>
      </c>
      <c r="C3498" s="2" t="s">
        <v>2389</v>
      </c>
      <c r="D3498" s="2"/>
      <c r="E3498" s="2"/>
      <c r="F3498" s="3">
        <v>490</v>
      </c>
      <c r="G3498" s="3">
        <v>100</v>
      </c>
      <c r="H3498" s="2" t="s">
        <v>3132</v>
      </c>
      <c r="I3498" s="2" t="s">
        <v>3146</v>
      </c>
      <c r="J3498" s="2" t="s">
        <v>3160</v>
      </c>
      <c r="K3498" s="2" t="s">
        <v>3163</v>
      </c>
      <c r="L3498" s="2">
        <v>2014</v>
      </c>
      <c r="M3498" s="2" t="s">
        <v>3053</v>
      </c>
      <c r="N3498" s="2" t="s">
        <v>3103</v>
      </c>
      <c r="O3498" s="19" t="str">
        <f t="shared" si="112"/>
        <v>300</v>
      </c>
      <c r="P3498">
        <f t="shared" si="111"/>
        <v>490</v>
      </c>
    </row>
    <row r="3499" spans="1:16" ht="14.5" customHeight="1" x14ac:dyDescent="0.35">
      <c r="A3499" s="2" t="s">
        <v>2381</v>
      </c>
      <c r="B3499" s="2" t="s">
        <v>2381</v>
      </c>
      <c r="C3499" s="2" t="s">
        <v>2235</v>
      </c>
      <c r="D3499" s="2"/>
      <c r="E3499" s="2"/>
      <c r="F3499" s="3">
        <v>100</v>
      </c>
      <c r="G3499" s="3">
        <v>100</v>
      </c>
      <c r="H3499" s="2" t="s">
        <v>3132</v>
      </c>
      <c r="I3499" s="2" t="s">
        <v>3146</v>
      </c>
      <c r="J3499" s="2" t="s">
        <v>3160</v>
      </c>
      <c r="K3499" s="2" t="s">
        <v>3163</v>
      </c>
      <c r="L3499" s="2">
        <v>2014</v>
      </c>
      <c r="M3499" s="2" t="s">
        <v>3054</v>
      </c>
      <c r="N3499" s="2" t="s">
        <v>3104</v>
      </c>
      <c r="O3499" s="19" t="str">
        <f t="shared" si="112"/>
        <v>300</v>
      </c>
      <c r="P3499">
        <f t="shared" si="111"/>
        <v>100</v>
      </c>
    </row>
    <row r="3500" spans="1:16" ht="14.5" customHeight="1" x14ac:dyDescent="0.35">
      <c r="A3500" s="2" t="s">
        <v>2383</v>
      </c>
      <c r="B3500" s="2" t="s">
        <v>2383</v>
      </c>
      <c r="C3500" s="2" t="s">
        <v>2271</v>
      </c>
      <c r="D3500" s="2"/>
      <c r="E3500" s="2"/>
      <c r="F3500" s="3">
        <v>245</v>
      </c>
      <c r="G3500" s="3">
        <v>100</v>
      </c>
      <c r="H3500" s="2" t="s">
        <v>3132</v>
      </c>
      <c r="I3500" s="2" t="s">
        <v>3146</v>
      </c>
      <c r="J3500" s="2" t="s">
        <v>3160</v>
      </c>
      <c r="K3500" s="2" t="s">
        <v>3163</v>
      </c>
      <c r="L3500" s="2">
        <v>2014</v>
      </c>
      <c r="M3500" s="2" t="s">
        <v>3053</v>
      </c>
      <c r="N3500" s="2" t="s">
        <v>3103</v>
      </c>
      <c r="O3500" s="19" t="str">
        <f t="shared" si="112"/>
        <v>300</v>
      </c>
      <c r="P3500">
        <f t="shared" si="111"/>
        <v>245</v>
      </c>
    </row>
    <row r="3501" spans="1:16" ht="14.5" customHeight="1" x14ac:dyDescent="0.35">
      <c r="A3501" s="2" t="s">
        <v>2468</v>
      </c>
      <c r="B3501" s="2" t="s">
        <v>2468</v>
      </c>
      <c r="C3501" s="2" t="s">
        <v>2273</v>
      </c>
      <c r="D3501" s="2"/>
      <c r="E3501" s="2"/>
      <c r="F3501" s="3">
        <v>15594</v>
      </c>
      <c r="G3501" s="3">
        <v>33</v>
      </c>
      <c r="H3501" s="2" t="s">
        <v>3139</v>
      </c>
      <c r="I3501" s="2" t="s">
        <v>3153</v>
      </c>
      <c r="J3501" s="2" t="s">
        <v>3160</v>
      </c>
      <c r="K3501" s="2" t="s">
        <v>3163</v>
      </c>
      <c r="L3501" s="2">
        <v>2014</v>
      </c>
      <c r="M3501" s="2" t="s">
        <v>3041</v>
      </c>
      <c r="N3501" s="2" t="s">
        <v>3095</v>
      </c>
      <c r="O3501" s="19" t="str">
        <f t="shared" si="112"/>
        <v>200</v>
      </c>
      <c r="P3501">
        <f t="shared" si="111"/>
        <v>5146.0200000000004</v>
      </c>
    </row>
    <row r="3502" spans="1:16" ht="14.5" customHeight="1" x14ac:dyDescent="0.35">
      <c r="A3502" s="2" t="s">
        <v>2464</v>
      </c>
      <c r="B3502" s="2" t="s">
        <v>2464</v>
      </c>
      <c r="C3502" s="2" t="s">
        <v>2465</v>
      </c>
      <c r="D3502" s="2"/>
      <c r="E3502" s="2"/>
      <c r="F3502" s="3">
        <v>489</v>
      </c>
      <c r="G3502" s="3">
        <v>100</v>
      </c>
      <c r="H3502" s="2" t="s">
        <v>3132</v>
      </c>
      <c r="I3502" s="2" t="s">
        <v>3146</v>
      </c>
      <c r="J3502" s="2" t="s">
        <v>3160</v>
      </c>
      <c r="K3502" s="2" t="s">
        <v>3163</v>
      </c>
      <c r="L3502" s="2">
        <v>2014</v>
      </c>
      <c r="M3502" s="2" t="s">
        <v>3054</v>
      </c>
      <c r="N3502" s="2" t="s">
        <v>3104</v>
      </c>
      <c r="O3502" s="19" t="str">
        <f t="shared" si="112"/>
        <v>300</v>
      </c>
      <c r="P3502">
        <f t="shared" si="111"/>
        <v>489</v>
      </c>
    </row>
    <row r="3503" spans="1:16" ht="14.5" customHeight="1" x14ac:dyDescent="0.35">
      <c r="A3503" s="2" t="s">
        <v>2470</v>
      </c>
      <c r="B3503" s="2" t="s">
        <v>2470</v>
      </c>
      <c r="C3503" s="2" t="s">
        <v>2471</v>
      </c>
      <c r="D3503" s="2"/>
      <c r="E3503" s="2"/>
      <c r="F3503" s="3">
        <v>307</v>
      </c>
      <c r="G3503" s="3">
        <v>100</v>
      </c>
      <c r="H3503" s="2" t="s">
        <v>3132</v>
      </c>
      <c r="I3503" s="2" t="s">
        <v>3146</v>
      </c>
      <c r="J3503" s="2" t="s">
        <v>3160</v>
      </c>
      <c r="K3503" s="2" t="s">
        <v>3163</v>
      </c>
      <c r="L3503" s="2">
        <v>2014</v>
      </c>
      <c r="M3503" s="2" t="s">
        <v>3041</v>
      </c>
      <c r="N3503" s="2" t="s">
        <v>3095</v>
      </c>
      <c r="O3503" s="19" t="str">
        <f t="shared" si="112"/>
        <v>200</v>
      </c>
      <c r="P3503">
        <f t="shared" si="111"/>
        <v>307</v>
      </c>
    </row>
    <row r="3504" spans="1:16" ht="14.5" customHeight="1" x14ac:dyDescent="0.35">
      <c r="A3504" s="2" t="s">
        <v>2505</v>
      </c>
      <c r="B3504" s="2" t="s">
        <v>2505</v>
      </c>
      <c r="C3504" s="2" t="s">
        <v>2626</v>
      </c>
      <c r="D3504" s="2"/>
      <c r="E3504" s="2"/>
      <c r="F3504" s="3">
        <v>6700</v>
      </c>
      <c r="G3504" s="3">
        <v>100</v>
      </c>
      <c r="H3504" s="2" t="s">
        <v>3135</v>
      </c>
      <c r="I3504" s="2" t="s">
        <v>3149</v>
      </c>
      <c r="J3504" s="2" t="s">
        <v>3160</v>
      </c>
      <c r="K3504" s="2" t="s">
        <v>3163</v>
      </c>
      <c r="L3504" s="2">
        <v>2014</v>
      </c>
      <c r="M3504" s="2" t="s">
        <v>3071</v>
      </c>
      <c r="N3504" s="2" t="s">
        <v>3120</v>
      </c>
      <c r="O3504" s="19" t="str">
        <f t="shared" si="112"/>
        <v>600</v>
      </c>
      <c r="P3504">
        <f t="shared" si="111"/>
        <v>6700</v>
      </c>
    </row>
    <row r="3505" spans="1:16" ht="14.5" customHeight="1" x14ac:dyDescent="0.35">
      <c r="A3505" s="2" t="s">
        <v>2450</v>
      </c>
      <c r="B3505" s="2" t="s">
        <v>2450</v>
      </c>
      <c r="C3505" s="2" t="s">
        <v>2627</v>
      </c>
      <c r="D3505" s="2"/>
      <c r="E3505" s="2"/>
      <c r="F3505" s="3">
        <v>9571</v>
      </c>
      <c r="G3505" s="3">
        <v>100</v>
      </c>
      <c r="H3505" s="2" t="s">
        <v>3134</v>
      </c>
      <c r="I3505" s="2" t="s">
        <v>3148</v>
      </c>
      <c r="J3505" s="2" t="s">
        <v>3160</v>
      </c>
      <c r="K3505" s="2" t="s">
        <v>3163</v>
      </c>
      <c r="L3505" s="2">
        <v>2014</v>
      </c>
      <c r="M3505" s="2" t="s">
        <v>3071</v>
      </c>
      <c r="N3505" s="2" t="s">
        <v>3120</v>
      </c>
      <c r="O3505" s="19" t="str">
        <f t="shared" si="112"/>
        <v>600</v>
      </c>
      <c r="P3505">
        <f t="shared" si="111"/>
        <v>9571</v>
      </c>
    </row>
    <row r="3506" spans="1:16" ht="14.5" customHeight="1" x14ac:dyDescent="0.35">
      <c r="A3506" s="2" t="s">
        <v>2452</v>
      </c>
      <c r="B3506" s="2" t="s">
        <v>2452</v>
      </c>
      <c r="C3506" s="2" t="s">
        <v>2628</v>
      </c>
      <c r="D3506" s="2"/>
      <c r="E3506" s="2"/>
      <c r="F3506" s="3">
        <v>40074</v>
      </c>
      <c r="G3506" s="3">
        <v>100</v>
      </c>
      <c r="H3506" s="2" t="s">
        <v>3134</v>
      </c>
      <c r="I3506" s="2" t="s">
        <v>3148</v>
      </c>
      <c r="J3506" s="2" t="s">
        <v>3160</v>
      </c>
      <c r="K3506" s="2" t="s">
        <v>3163</v>
      </c>
      <c r="L3506" s="2">
        <v>2014</v>
      </c>
      <c r="M3506" s="2" t="s">
        <v>3059</v>
      </c>
      <c r="N3506" s="2" t="s">
        <v>3109</v>
      </c>
      <c r="O3506" s="19" t="str">
        <f t="shared" si="112"/>
        <v>400</v>
      </c>
      <c r="P3506">
        <f t="shared" si="111"/>
        <v>40074</v>
      </c>
    </row>
    <row r="3507" spans="1:16" ht="14.5" customHeight="1" x14ac:dyDescent="0.35">
      <c r="A3507" s="2" t="s">
        <v>2454</v>
      </c>
      <c r="B3507" s="2" t="s">
        <v>2454</v>
      </c>
      <c r="C3507" s="2" t="s">
        <v>2629</v>
      </c>
      <c r="D3507" s="2"/>
      <c r="E3507" s="2"/>
      <c r="F3507" s="3">
        <v>10348</v>
      </c>
      <c r="G3507" s="3">
        <v>100</v>
      </c>
      <c r="H3507" s="2" t="s">
        <v>3136</v>
      </c>
      <c r="I3507" s="2" t="s">
        <v>3150</v>
      </c>
      <c r="J3507" s="2" t="s">
        <v>3160</v>
      </c>
      <c r="K3507" s="2" t="s">
        <v>3163</v>
      </c>
      <c r="L3507" s="2">
        <v>2014</v>
      </c>
      <c r="M3507" s="2" t="s">
        <v>3071</v>
      </c>
      <c r="N3507" s="2" t="s">
        <v>3120</v>
      </c>
      <c r="O3507" s="19" t="str">
        <f t="shared" si="112"/>
        <v>600</v>
      </c>
      <c r="P3507">
        <f t="shared" si="111"/>
        <v>10348</v>
      </c>
    </row>
    <row r="3508" spans="1:16" ht="14.5" customHeight="1" x14ac:dyDescent="0.35">
      <c r="A3508" s="2" t="s">
        <v>2456</v>
      </c>
      <c r="B3508" s="2" t="s">
        <v>2456</v>
      </c>
      <c r="C3508" s="2" t="s">
        <v>2630</v>
      </c>
      <c r="D3508" s="2"/>
      <c r="E3508" s="2"/>
      <c r="F3508" s="3">
        <v>11910</v>
      </c>
      <c r="G3508" s="3">
        <v>100</v>
      </c>
      <c r="H3508" s="2" t="s">
        <v>3141</v>
      </c>
      <c r="I3508" s="2" t="s">
        <v>3155</v>
      </c>
      <c r="J3508" s="2" t="s">
        <v>3160</v>
      </c>
      <c r="K3508" s="2" t="s">
        <v>3163</v>
      </c>
      <c r="L3508" s="2">
        <v>2014</v>
      </c>
      <c r="M3508" s="2" t="s">
        <v>3069</v>
      </c>
      <c r="N3508" s="2" t="s">
        <v>3069</v>
      </c>
      <c r="O3508" s="19" t="str">
        <f t="shared" si="112"/>
        <v>500</v>
      </c>
      <c r="P3508">
        <f t="shared" si="111"/>
        <v>11910</v>
      </c>
    </row>
    <row r="3509" spans="1:16" ht="14.5" customHeight="1" x14ac:dyDescent="0.35">
      <c r="A3509" s="2" t="s">
        <v>2408</v>
      </c>
      <c r="B3509" s="2" t="s">
        <v>2408</v>
      </c>
      <c r="C3509" s="2" t="s">
        <v>2631</v>
      </c>
      <c r="D3509" s="2"/>
      <c r="E3509" s="2"/>
      <c r="F3509" s="3">
        <v>9626</v>
      </c>
      <c r="G3509" s="3">
        <v>100</v>
      </c>
      <c r="H3509" s="2" t="s">
        <v>3141</v>
      </c>
      <c r="I3509" s="2" t="s">
        <v>3155</v>
      </c>
      <c r="J3509" s="2" t="s">
        <v>3160</v>
      </c>
      <c r="K3509" s="2" t="s">
        <v>3163</v>
      </c>
      <c r="L3509" s="2">
        <v>2014</v>
      </c>
      <c r="M3509" s="2" t="s">
        <v>3069</v>
      </c>
      <c r="N3509" s="2" t="s">
        <v>3069</v>
      </c>
      <c r="O3509" s="19" t="str">
        <f t="shared" si="112"/>
        <v>500</v>
      </c>
      <c r="P3509">
        <f t="shared" si="111"/>
        <v>9626</v>
      </c>
    </row>
    <row r="3510" spans="1:16" ht="14.5" customHeight="1" x14ac:dyDescent="0.35">
      <c r="A3510" s="2" t="s">
        <v>2439</v>
      </c>
      <c r="B3510" s="2" t="s">
        <v>2439</v>
      </c>
      <c r="C3510" s="2" t="s">
        <v>2632</v>
      </c>
      <c r="D3510" s="2"/>
      <c r="E3510" s="2"/>
      <c r="F3510" s="3">
        <v>20755</v>
      </c>
      <c r="G3510" s="3">
        <v>100</v>
      </c>
      <c r="H3510" s="2" t="s">
        <v>3134</v>
      </c>
      <c r="I3510" s="2" t="s">
        <v>3148</v>
      </c>
      <c r="J3510" s="2" t="s">
        <v>3160</v>
      </c>
      <c r="K3510" s="2" t="s">
        <v>3163</v>
      </c>
      <c r="L3510" s="2">
        <v>2014</v>
      </c>
      <c r="M3510" s="2" t="s">
        <v>3073</v>
      </c>
      <c r="N3510" s="2" t="s">
        <v>3122</v>
      </c>
      <c r="O3510" s="19" t="str">
        <f t="shared" si="112"/>
        <v>600</v>
      </c>
      <c r="P3510">
        <f t="shared" si="111"/>
        <v>20755</v>
      </c>
    </row>
    <row r="3511" spans="1:16" ht="14.5" customHeight="1" x14ac:dyDescent="0.35">
      <c r="A3511" s="2" t="s">
        <v>2633</v>
      </c>
      <c r="B3511" s="2" t="s">
        <v>2633</v>
      </c>
      <c r="C3511" s="2" t="s">
        <v>2634</v>
      </c>
      <c r="D3511" s="2"/>
      <c r="E3511" s="2"/>
      <c r="F3511" s="3">
        <v>12399</v>
      </c>
      <c r="G3511" s="3">
        <v>100</v>
      </c>
      <c r="H3511" s="2" t="s">
        <v>3134</v>
      </c>
      <c r="I3511" s="2" t="s">
        <v>3148</v>
      </c>
      <c r="J3511" s="2" t="s">
        <v>3160</v>
      </c>
      <c r="K3511" s="2" t="s">
        <v>3163</v>
      </c>
      <c r="L3511" s="2">
        <v>2014</v>
      </c>
      <c r="M3511" s="2" t="s">
        <v>3073</v>
      </c>
      <c r="N3511" s="2" t="s">
        <v>3122</v>
      </c>
      <c r="O3511" s="19" t="str">
        <f t="shared" si="112"/>
        <v>600</v>
      </c>
      <c r="P3511">
        <f t="shared" si="111"/>
        <v>12399</v>
      </c>
    </row>
    <row r="3512" spans="1:16" ht="14.5" customHeight="1" x14ac:dyDescent="0.35">
      <c r="A3512" s="2" t="s">
        <v>2633</v>
      </c>
      <c r="B3512" s="2" t="s">
        <v>2633</v>
      </c>
      <c r="C3512" s="2" t="s">
        <v>2634</v>
      </c>
      <c r="D3512" s="2"/>
      <c r="E3512" s="2"/>
      <c r="F3512" s="3">
        <v>9250</v>
      </c>
      <c r="G3512" s="3">
        <v>100</v>
      </c>
      <c r="H3512" s="2" t="s">
        <v>3134</v>
      </c>
      <c r="I3512" s="2" t="s">
        <v>3148</v>
      </c>
      <c r="J3512" s="2" t="s">
        <v>3160</v>
      </c>
      <c r="K3512" s="2" t="s">
        <v>3163</v>
      </c>
      <c r="L3512" s="2">
        <v>2014</v>
      </c>
      <c r="M3512" s="2" t="s">
        <v>3073</v>
      </c>
      <c r="N3512" s="2" t="s">
        <v>3122</v>
      </c>
      <c r="O3512" s="19" t="str">
        <f t="shared" si="112"/>
        <v>600</v>
      </c>
      <c r="P3512">
        <f t="shared" si="111"/>
        <v>9250</v>
      </c>
    </row>
    <row r="3513" spans="1:16" ht="14.5" customHeight="1" x14ac:dyDescent="0.35">
      <c r="A3513" s="2" t="s">
        <v>2392</v>
      </c>
      <c r="B3513" s="2" t="s">
        <v>2392</v>
      </c>
      <c r="C3513" s="2" t="s">
        <v>2635</v>
      </c>
      <c r="D3513" s="2"/>
      <c r="E3513" s="2"/>
      <c r="F3513" s="3">
        <v>149532</v>
      </c>
      <c r="G3513" s="3">
        <v>100</v>
      </c>
      <c r="H3513" s="2" t="s">
        <v>3134</v>
      </c>
      <c r="I3513" s="2" t="s">
        <v>3148</v>
      </c>
      <c r="J3513" s="2" t="s">
        <v>3160</v>
      </c>
      <c r="K3513" s="2" t="s">
        <v>3163</v>
      </c>
      <c r="L3513" s="2">
        <v>2014</v>
      </c>
      <c r="M3513" s="2" t="s">
        <v>3071</v>
      </c>
      <c r="N3513" s="2" t="s">
        <v>3120</v>
      </c>
      <c r="O3513" s="19" t="str">
        <f t="shared" si="112"/>
        <v>600</v>
      </c>
      <c r="P3513">
        <f t="shared" si="111"/>
        <v>149532</v>
      </c>
    </row>
    <row r="3514" spans="1:16" ht="14.5" customHeight="1" x14ac:dyDescent="0.35">
      <c r="A3514" s="2" t="s">
        <v>2636</v>
      </c>
      <c r="B3514" s="2" t="s">
        <v>2636</v>
      </c>
      <c r="C3514" s="2" t="s">
        <v>2637</v>
      </c>
      <c r="D3514" s="2"/>
      <c r="E3514" s="2"/>
      <c r="F3514" s="3">
        <v>6500</v>
      </c>
      <c r="G3514" s="3">
        <v>100</v>
      </c>
      <c r="H3514" s="2" t="s">
        <v>3134</v>
      </c>
      <c r="I3514" s="2" t="s">
        <v>3148</v>
      </c>
      <c r="J3514" s="2" t="s">
        <v>3160</v>
      </c>
      <c r="K3514" s="2" t="s">
        <v>3163</v>
      </c>
      <c r="L3514" s="2">
        <v>2014</v>
      </c>
      <c r="M3514" s="2" t="s">
        <v>3071</v>
      </c>
      <c r="N3514" s="2" t="s">
        <v>3120</v>
      </c>
      <c r="O3514" s="19" t="str">
        <f t="shared" si="112"/>
        <v>600</v>
      </c>
      <c r="P3514">
        <f t="shared" si="111"/>
        <v>6500</v>
      </c>
    </row>
    <row r="3515" spans="1:16" ht="14.5" customHeight="1" x14ac:dyDescent="0.35">
      <c r="A3515" s="2" t="s">
        <v>2396</v>
      </c>
      <c r="B3515" s="2" t="s">
        <v>2396</v>
      </c>
      <c r="C3515" s="2" t="s">
        <v>2638</v>
      </c>
      <c r="D3515" s="2"/>
      <c r="E3515" s="2"/>
      <c r="F3515" s="3">
        <v>8214</v>
      </c>
      <c r="G3515" s="3">
        <v>100</v>
      </c>
      <c r="H3515" s="2" t="s">
        <v>3134</v>
      </c>
      <c r="I3515" s="2" t="s">
        <v>3148</v>
      </c>
      <c r="J3515" s="2" t="s">
        <v>3160</v>
      </c>
      <c r="K3515" s="2" t="s">
        <v>3163</v>
      </c>
      <c r="L3515" s="2">
        <v>2014</v>
      </c>
      <c r="M3515" s="2" t="s">
        <v>3071</v>
      </c>
      <c r="N3515" s="2" t="s">
        <v>3120</v>
      </c>
      <c r="O3515" s="19" t="str">
        <f t="shared" si="112"/>
        <v>600</v>
      </c>
      <c r="P3515">
        <f t="shared" ref="P3515:P3578" si="113">F3515*G3515/100</f>
        <v>8214</v>
      </c>
    </row>
    <row r="3516" spans="1:16" ht="14.5" customHeight="1" x14ac:dyDescent="0.35">
      <c r="A3516" s="2" t="s">
        <v>2458</v>
      </c>
      <c r="B3516" s="2" t="s">
        <v>2458</v>
      </c>
      <c r="C3516" s="2" t="s">
        <v>2639</v>
      </c>
      <c r="D3516" s="2"/>
      <c r="E3516" s="2"/>
      <c r="F3516" s="3">
        <v>38043</v>
      </c>
      <c r="G3516" s="3">
        <v>100</v>
      </c>
      <c r="H3516" s="2" t="s">
        <v>3134</v>
      </c>
      <c r="I3516" s="2" t="s">
        <v>3148</v>
      </c>
      <c r="J3516" s="2" t="s">
        <v>3160</v>
      </c>
      <c r="K3516" s="2" t="s">
        <v>3163</v>
      </c>
      <c r="L3516" s="2">
        <v>2014</v>
      </c>
      <c r="M3516" s="2" t="s">
        <v>3059</v>
      </c>
      <c r="N3516" s="2" t="s">
        <v>3109</v>
      </c>
      <c r="O3516" s="19" t="str">
        <f t="shared" si="112"/>
        <v>400</v>
      </c>
      <c r="P3516">
        <f t="shared" si="113"/>
        <v>38043</v>
      </c>
    </row>
    <row r="3517" spans="1:16" ht="14.5" customHeight="1" x14ac:dyDescent="0.35">
      <c r="A3517" s="2" t="s">
        <v>2403</v>
      </c>
      <c r="B3517" s="2" t="s">
        <v>2403</v>
      </c>
      <c r="C3517" s="2" t="s">
        <v>2640</v>
      </c>
      <c r="D3517" s="2"/>
      <c r="E3517" s="2"/>
      <c r="F3517" s="3">
        <v>27263</v>
      </c>
      <c r="G3517" s="3">
        <v>100</v>
      </c>
      <c r="H3517" s="2" t="s">
        <v>3134</v>
      </c>
      <c r="I3517" s="2" t="s">
        <v>3148</v>
      </c>
      <c r="J3517" s="2" t="s">
        <v>3160</v>
      </c>
      <c r="K3517" s="2" t="s">
        <v>3163</v>
      </c>
      <c r="L3517" s="2">
        <v>2014</v>
      </c>
      <c r="M3517" s="2" t="s">
        <v>3041</v>
      </c>
      <c r="N3517" s="2" t="s">
        <v>3095</v>
      </c>
      <c r="O3517" s="19" t="str">
        <f t="shared" si="112"/>
        <v>200</v>
      </c>
      <c r="P3517">
        <f t="shared" si="113"/>
        <v>27263</v>
      </c>
    </row>
    <row r="3518" spans="1:16" ht="14.5" customHeight="1" x14ac:dyDescent="0.35">
      <c r="A3518" s="2" t="s">
        <v>2641</v>
      </c>
      <c r="B3518" s="2" t="s">
        <v>2641</v>
      </c>
      <c r="C3518" s="2" t="s">
        <v>2642</v>
      </c>
      <c r="D3518" s="2"/>
      <c r="E3518" s="2"/>
      <c r="F3518" s="3">
        <v>2000</v>
      </c>
      <c r="G3518" s="3">
        <v>100</v>
      </c>
      <c r="H3518" s="2" t="s">
        <v>3134</v>
      </c>
      <c r="I3518" s="2" t="s">
        <v>3148</v>
      </c>
      <c r="J3518" s="2" t="s">
        <v>3160</v>
      </c>
      <c r="K3518" s="2" t="s">
        <v>3163</v>
      </c>
      <c r="L3518" s="2">
        <v>2014</v>
      </c>
      <c r="M3518" s="2" t="s">
        <v>3041</v>
      </c>
      <c r="N3518" s="2" t="s">
        <v>3095</v>
      </c>
      <c r="O3518" s="19" t="str">
        <f t="shared" si="112"/>
        <v>200</v>
      </c>
      <c r="P3518">
        <f t="shared" si="113"/>
        <v>2000</v>
      </c>
    </row>
    <row r="3519" spans="1:16" ht="14.5" customHeight="1" x14ac:dyDescent="0.35">
      <c r="A3519" s="2" t="s">
        <v>2411</v>
      </c>
      <c r="B3519" s="2" t="s">
        <v>2411</v>
      </c>
      <c r="C3519" s="2" t="s">
        <v>1598</v>
      </c>
      <c r="D3519" s="2"/>
      <c r="E3519" s="2"/>
      <c r="F3519" s="3">
        <v>1959</v>
      </c>
      <c r="G3519" s="3">
        <v>9.3415007656967841</v>
      </c>
      <c r="H3519" s="2" t="s">
        <v>3139</v>
      </c>
      <c r="I3519" s="2" t="s">
        <v>3153</v>
      </c>
      <c r="J3519" s="2" t="s">
        <v>3160</v>
      </c>
      <c r="K3519" s="2" t="s">
        <v>3163</v>
      </c>
      <c r="L3519" s="2">
        <v>2014</v>
      </c>
      <c r="M3519" s="2" t="s">
        <v>3054</v>
      </c>
      <c r="N3519" s="2" t="s">
        <v>3104</v>
      </c>
      <c r="O3519" s="19" t="str">
        <f t="shared" si="112"/>
        <v>300</v>
      </c>
      <c r="P3519">
        <f t="shared" si="113"/>
        <v>183</v>
      </c>
    </row>
    <row r="3520" spans="1:16" ht="14.5" customHeight="1" x14ac:dyDescent="0.35">
      <c r="A3520" s="2" t="s">
        <v>2643</v>
      </c>
      <c r="B3520" s="2" t="s">
        <v>2643</v>
      </c>
      <c r="C3520" s="2" t="s">
        <v>2644</v>
      </c>
      <c r="D3520" s="2"/>
      <c r="E3520" s="2"/>
      <c r="F3520" s="3">
        <v>46596</v>
      </c>
      <c r="G3520" s="3">
        <v>25</v>
      </c>
      <c r="H3520" s="2" t="s">
        <v>3140</v>
      </c>
      <c r="I3520" s="2" t="s">
        <v>3154</v>
      </c>
      <c r="J3520" s="2" t="s">
        <v>3160</v>
      </c>
      <c r="K3520" s="2" t="s">
        <v>3163</v>
      </c>
      <c r="L3520" s="2">
        <v>2014</v>
      </c>
      <c r="M3520" s="2" t="s">
        <v>3037</v>
      </c>
      <c r="N3520" s="2" t="s">
        <v>3091</v>
      </c>
      <c r="O3520" s="19" t="str">
        <f t="shared" si="112"/>
        <v>100</v>
      </c>
      <c r="P3520">
        <f t="shared" si="113"/>
        <v>11649</v>
      </c>
    </row>
    <row r="3521" spans="1:16" ht="14.5" customHeight="1" x14ac:dyDescent="0.35">
      <c r="A3521" s="2" t="s">
        <v>930</v>
      </c>
      <c r="B3521" s="2" t="s">
        <v>930</v>
      </c>
      <c r="C3521" s="2" t="s">
        <v>1688</v>
      </c>
      <c r="D3521" s="2"/>
      <c r="E3521" s="2"/>
      <c r="F3521" s="3">
        <v>2238</v>
      </c>
      <c r="G3521" s="3">
        <v>35.031291908806388</v>
      </c>
      <c r="H3521" s="2" t="s">
        <v>3135</v>
      </c>
      <c r="I3521" s="2" t="s">
        <v>3149</v>
      </c>
      <c r="J3521" s="2" t="s">
        <v>3160</v>
      </c>
      <c r="K3521" s="2" t="s">
        <v>3163</v>
      </c>
      <c r="L3521" s="2">
        <v>2014</v>
      </c>
      <c r="M3521" s="2" t="s">
        <v>3057</v>
      </c>
      <c r="N3521" s="2" t="s">
        <v>3107</v>
      </c>
      <c r="O3521" s="19" t="str">
        <f t="shared" si="112"/>
        <v>300</v>
      </c>
      <c r="P3521">
        <f t="shared" si="113"/>
        <v>784.00031291908704</v>
      </c>
    </row>
    <row r="3522" spans="1:16" ht="14.5" customHeight="1" x14ac:dyDescent="0.35">
      <c r="A3522" s="2" t="s">
        <v>2645</v>
      </c>
      <c r="B3522" s="2" t="s">
        <v>2645</v>
      </c>
      <c r="C3522" s="2" t="s">
        <v>2646</v>
      </c>
      <c r="D3522" s="2"/>
      <c r="E3522" s="2"/>
      <c r="F3522" s="3">
        <v>853</v>
      </c>
      <c r="G3522" s="3">
        <v>100</v>
      </c>
      <c r="H3522" s="2" t="s">
        <v>3130</v>
      </c>
      <c r="I3522" s="2" t="s">
        <v>3144</v>
      </c>
      <c r="J3522" s="2" t="s">
        <v>3160</v>
      </c>
      <c r="K3522" s="2" t="s">
        <v>3163</v>
      </c>
      <c r="L3522" s="2">
        <v>2014</v>
      </c>
      <c r="M3522" s="2" t="s">
        <v>3075</v>
      </c>
      <c r="N3522" s="2" t="s">
        <v>3075</v>
      </c>
      <c r="O3522" s="19" t="str">
        <f t="shared" si="112"/>
        <v>600</v>
      </c>
      <c r="P3522">
        <f t="shared" si="113"/>
        <v>853</v>
      </c>
    </row>
    <row r="3523" spans="1:16" ht="14.5" customHeight="1" x14ac:dyDescent="0.35">
      <c r="A3523" s="2" t="s">
        <v>2380</v>
      </c>
      <c r="B3523" s="2" t="s">
        <v>2380</v>
      </c>
      <c r="C3523" s="2" t="s">
        <v>2647</v>
      </c>
      <c r="D3523" s="2"/>
      <c r="E3523" s="2"/>
      <c r="F3523" s="3">
        <v>1180</v>
      </c>
      <c r="G3523" s="3">
        <v>23.728813559322035</v>
      </c>
      <c r="H3523" s="2" t="s">
        <v>3132</v>
      </c>
      <c r="I3523" s="2" t="s">
        <v>3146</v>
      </c>
      <c r="J3523" s="2" t="s">
        <v>3160</v>
      </c>
      <c r="K3523" s="2" t="s">
        <v>3163</v>
      </c>
      <c r="L3523" s="2">
        <v>2014</v>
      </c>
      <c r="M3523" s="2" t="s">
        <v>3058</v>
      </c>
      <c r="N3523" s="2" t="s">
        <v>3108</v>
      </c>
      <c r="O3523" s="19" t="str">
        <f t="shared" ref="O3523:O3586" si="114">LEFT(N3523,1) &amp; "00"</f>
        <v>300</v>
      </c>
      <c r="P3523">
        <f t="shared" si="113"/>
        <v>280</v>
      </c>
    </row>
    <row r="3524" spans="1:16" ht="14.5" customHeight="1" x14ac:dyDescent="0.35">
      <c r="A3524" s="2" t="s">
        <v>2468</v>
      </c>
      <c r="B3524" s="2" t="s">
        <v>2468</v>
      </c>
      <c r="C3524" s="2" t="s">
        <v>2469</v>
      </c>
      <c r="D3524" s="2"/>
      <c r="E3524" s="2"/>
      <c r="F3524" s="3">
        <v>177</v>
      </c>
      <c r="G3524" s="3">
        <v>100</v>
      </c>
      <c r="H3524" s="2" t="s">
        <v>3139</v>
      </c>
      <c r="I3524" s="2" t="s">
        <v>3153</v>
      </c>
      <c r="J3524" s="2" t="s">
        <v>3160</v>
      </c>
      <c r="K3524" s="2" t="s">
        <v>3163</v>
      </c>
      <c r="L3524" s="2">
        <v>2014</v>
      </c>
      <c r="M3524" s="2" t="s">
        <v>3041</v>
      </c>
      <c r="N3524" s="2" t="s">
        <v>3095</v>
      </c>
      <c r="O3524" s="19" t="str">
        <f t="shared" si="114"/>
        <v>200</v>
      </c>
      <c r="P3524">
        <f t="shared" si="113"/>
        <v>177</v>
      </c>
    </row>
    <row r="3525" spans="1:16" ht="14.5" customHeight="1" x14ac:dyDescent="0.35">
      <c r="A3525" s="2" t="s">
        <v>1938</v>
      </c>
      <c r="B3525" s="2" t="s">
        <v>1938</v>
      </c>
      <c r="C3525" s="2" t="s">
        <v>1029</v>
      </c>
      <c r="D3525" s="2"/>
      <c r="E3525" s="2"/>
      <c r="F3525" s="3">
        <v>2388.3146900000002</v>
      </c>
      <c r="G3525" s="3">
        <v>100</v>
      </c>
      <c r="H3525" s="2" t="s">
        <v>3134</v>
      </c>
      <c r="I3525" s="2" t="s">
        <v>3148</v>
      </c>
      <c r="J3525" s="2" t="s">
        <v>3159</v>
      </c>
      <c r="K3525" s="2" t="s">
        <v>3164</v>
      </c>
      <c r="L3525" s="2">
        <v>2014</v>
      </c>
      <c r="M3525" s="2" t="s">
        <v>3059</v>
      </c>
      <c r="N3525" s="2" t="s">
        <v>3109</v>
      </c>
      <c r="O3525" s="19" t="str">
        <f t="shared" si="114"/>
        <v>400</v>
      </c>
      <c r="P3525">
        <f t="shared" si="113"/>
        <v>2388.3146900000002</v>
      </c>
    </row>
    <row r="3526" spans="1:16" ht="14.5" customHeight="1" x14ac:dyDescent="0.35">
      <c r="A3526" s="2" t="s">
        <v>2275</v>
      </c>
      <c r="B3526" s="2" t="s">
        <v>2275</v>
      </c>
      <c r="C3526" s="2" t="s">
        <v>1031</v>
      </c>
      <c r="D3526" s="2"/>
      <c r="E3526" s="2"/>
      <c r="F3526" s="3">
        <v>934.75778000000003</v>
      </c>
      <c r="G3526" s="3">
        <v>100</v>
      </c>
      <c r="H3526" s="2" t="s">
        <v>3134</v>
      </c>
      <c r="I3526" s="2" t="s">
        <v>3148</v>
      </c>
      <c r="J3526" s="2" t="s">
        <v>3159</v>
      </c>
      <c r="K3526" s="2" t="s">
        <v>3164</v>
      </c>
      <c r="L3526" s="2">
        <v>2014</v>
      </c>
      <c r="M3526" s="2" t="s">
        <v>3059</v>
      </c>
      <c r="N3526" s="2" t="s">
        <v>3109</v>
      </c>
      <c r="O3526" s="19" t="str">
        <f t="shared" si="114"/>
        <v>400</v>
      </c>
      <c r="P3526">
        <f t="shared" si="113"/>
        <v>934.75778000000003</v>
      </c>
    </row>
    <row r="3527" spans="1:16" ht="14.5" customHeight="1" x14ac:dyDescent="0.35">
      <c r="A3527" s="2" t="s">
        <v>1939</v>
      </c>
      <c r="B3527" s="2" t="s">
        <v>1939</v>
      </c>
      <c r="C3527" s="2" t="s">
        <v>1363</v>
      </c>
      <c r="D3527" s="2"/>
      <c r="E3527" s="2"/>
      <c r="F3527" s="3">
        <v>200</v>
      </c>
      <c r="G3527" s="3">
        <v>100</v>
      </c>
      <c r="H3527" s="2" t="s">
        <v>3134</v>
      </c>
      <c r="I3527" s="2" t="s">
        <v>3148</v>
      </c>
      <c r="J3527" s="2" t="s">
        <v>3159</v>
      </c>
      <c r="K3527" s="2" t="s">
        <v>3164</v>
      </c>
      <c r="L3527" s="2">
        <v>2014</v>
      </c>
      <c r="M3527" s="2" t="s">
        <v>3059</v>
      </c>
      <c r="N3527" s="2" t="s">
        <v>3109</v>
      </c>
      <c r="O3527" s="19" t="str">
        <f t="shared" si="114"/>
        <v>400</v>
      </c>
      <c r="P3527">
        <f t="shared" si="113"/>
        <v>200</v>
      </c>
    </row>
    <row r="3528" spans="1:16" ht="14.5" customHeight="1" x14ac:dyDescent="0.35">
      <c r="A3528" s="2" t="s">
        <v>2284</v>
      </c>
      <c r="B3528" s="2" t="s">
        <v>2284</v>
      </c>
      <c r="C3528" s="2" t="s">
        <v>1745</v>
      </c>
      <c r="D3528" s="2"/>
      <c r="E3528" s="2"/>
      <c r="F3528" s="3">
        <v>231.762</v>
      </c>
      <c r="G3528" s="3">
        <v>100</v>
      </c>
      <c r="H3528" s="2" t="s">
        <v>3134</v>
      </c>
      <c r="I3528" s="2" t="s">
        <v>3148</v>
      </c>
      <c r="J3528" s="2" t="s">
        <v>3159</v>
      </c>
      <c r="K3528" s="2" t="s">
        <v>3164</v>
      </c>
      <c r="L3528" s="2">
        <v>2014</v>
      </c>
      <c r="M3528" s="2" t="s">
        <v>3059</v>
      </c>
      <c r="N3528" s="2" t="s">
        <v>3109</v>
      </c>
      <c r="O3528" s="19" t="str">
        <f t="shared" si="114"/>
        <v>400</v>
      </c>
      <c r="P3528">
        <f t="shared" si="113"/>
        <v>231.762</v>
      </c>
    </row>
    <row r="3529" spans="1:16" ht="14.5" customHeight="1" x14ac:dyDescent="0.35">
      <c r="A3529" s="2" t="s">
        <v>2285</v>
      </c>
      <c r="B3529" s="2" t="s">
        <v>2285</v>
      </c>
      <c r="C3529" s="2" t="s">
        <v>1943</v>
      </c>
      <c r="D3529" s="2"/>
      <c r="E3529" s="2"/>
      <c r="F3529" s="3">
        <v>1895.87391</v>
      </c>
      <c r="G3529" s="3">
        <v>100</v>
      </c>
      <c r="H3529" s="2" t="s">
        <v>3134</v>
      </c>
      <c r="I3529" s="2" t="s">
        <v>3148</v>
      </c>
      <c r="J3529" s="2" t="s">
        <v>3159</v>
      </c>
      <c r="K3529" s="2" t="s">
        <v>3164</v>
      </c>
      <c r="L3529" s="2">
        <v>2014</v>
      </c>
      <c r="M3529" s="2" t="s">
        <v>3059</v>
      </c>
      <c r="N3529" s="2" t="s">
        <v>3109</v>
      </c>
      <c r="O3529" s="19" t="str">
        <f t="shared" si="114"/>
        <v>400</v>
      </c>
      <c r="P3529">
        <f t="shared" si="113"/>
        <v>1895.87391</v>
      </c>
    </row>
    <row r="3530" spans="1:16" ht="14.5" customHeight="1" x14ac:dyDescent="0.35">
      <c r="A3530" s="2" t="s">
        <v>2286</v>
      </c>
      <c r="B3530" s="2" t="s">
        <v>2286</v>
      </c>
      <c r="C3530" s="2" t="s">
        <v>1945</v>
      </c>
      <c r="D3530" s="2"/>
      <c r="E3530" s="2"/>
      <c r="F3530" s="3">
        <v>1500</v>
      </c>
      <c r="G3530" s="3">
        <v>100</v>
      </c>
      <c r="H3530" s="2" t="s">
        <v>3134</v>
      </c>
      <c r="I3530" s="2" t="s">
        <v>3148</v>
      </c>
      <c r="J3530" s="2" t="s">
        <v>3159</v>
      </c>
      <c r="K3530" s="2" t="s">
        <v>3164</v>
      </c>
      <c r="L3530" s="2">
        <v>2014</v>
      </c>
      <c r="M3530" s="2" t="s">
        <v>3059</v>
      </c>
      <c r="N3530" s="2" t="s">
        <v>3109</v>
      </c>
      <c r="O3530" s="19" t="str">
        <f t="shared" si="114"/>
        <v>400</v>
      </c>
      <c r="P3530">
        <f t="shared" si="113"/>
        <v>1500</v>
      </c>
    </row>
    <row r="3531" spans="1:16" ht="14.5" customHeight="1" x14ac:dyDescent="0.35">
      <c r="A3531" s="2" t="s">
        <v>2287</v>
      </c>
      <c r="B3531" s="2" t="s">
        <v>2287</v>
      </c>
      <c r="C3531" s="2" t="s">
        <v>1947</v>
      </c>
      <c r="D3531" s="2"/>
      <c r="E3531" s="2"/>
      <c r="F3531" s="3">
        <v>1920.75883</v>
      </c>
      <c r="G3531" s="3">
        <v>100</v>
      </c>
      <c r="H3531" s="2" t="s">
        <v>3134</v>
      </c>
      <c r="I3531" s="2" t="s">
        <v>3148</v>
      </c>
      <c r="J3531" s="2" t="s">
        <v>3159</v>
      </c>
      <c r="K3531" s="2" t="s">
        <v>3164</v>
      </c>
      <c r="L3531" s="2">
        <v>2014</v>
      </c>
      <c r="M3531" s="2" t="s">
        <v>3059</v>
      </c>
      <c r="N3531" s="2" t="s">
        <v>3109</v>
      </c>
      <c r="O3531" s="19" t="str">
        <f t="shared" si="114"/>
        <v>400</v>
      </c>
      <c r="P3531">
        <f t="shared" si="113"/>
        <v>1920.75883</v>
      </c>
    </row>
    <row r="3532" spans="1:16" ht="14.5" customHeight="1" x14ac:dyDescent="0.35">
      <c r="A3532" s="2" t="s">
        <v>2516</v>
      </c>
      <c r="B3532" s="2" t="s">
        <v>2516</v>
      </c>
      <c r="C3532" s="2" t="s">
        <v>2517</v>
      </c>
      <c r="D3532" s="2"/>
      <c r="E3532" s="2"/>
      <c r="F3532" s="3">
        <v>5080</v>
      </c>
      <c r="G3532" s="3">
        <v>100</v>
      </c>
      <c r="H3532" s="2" t="s">
        <v>3134</v>
      </c>
      <c r="I3532" s="2" t="s">
        <v>3148</v>
      </c>
      <c r="J3532" s="2" t="s">
        <v>3159</v>
      </c>
      <c r="K3532" s="2" t="s">
        <v>3164</v>
      </c>
      <c r="L3532" s="2">
        <v>2014</v>
      </c>
      <c r="M3532" s="2" t="s">
        <v>3059</v>
      </c>
      <c r="N3532" s="2" t="s">
        <v>3109</v>
      </c>
      <c r="O3532" s="19" t="str">
        <f t="shared" si="114"/>
        <v>400</v>
      </c>
      <c r="P3532">
        <f t="shared" si="113"/>
        <v>5080</v>
      </c>
    </row>
    <row r="3533" spans="1:16" ht="14.5" customHeight="1" x14ac:dyDescent="0.35">
      <c r="A3533" s="2" t="s">
        <v>2290</v>
      </c>
      <c r="B3533" s="2" t="s">
        <v>2290</v>
      </c>
      <c r="C3533" s="2" t="s">
        <v>2291</v>
      </c>
      <c r="D3533" s="2"/>
      <c r="E3533" s="2"/>
      <c r="F3533" s="3">
        <v>2000</v>
      </c>
      <c r="G3533" s="3">
        <v>100</v>
      </c>
      <c r="H3533" s="2" t="s">
        <v>3134</v>
      </c>
      <c r="I3533" s="2" t="s">
        <v>3148</v>
      </c>
      <c r="J3533" s="2" t="s">
        <v>3159</v>
      </c>
      <c r="K3533" s="2" t="s">
        <v>3164</v>
      </c>
      <c r="L3533" s="2">
        <v>2014</v>
      </c>
      <c r="M3533" s="2" t="s">
        <v>3059</v>
      </c>
      <c r="N3533" s="2" t="s">
        <v>3109</v>
      </c>
      <c r="O3533" s="19" t="str">
        <f t="shared" si="114"/>
        <v>400</v>
      </c>
      <c r="P3533">
        <f t="shared" si="113"/>
        <v>2000</v>
      </c>
    </row>
    <row r="3534" spans="1:16" ht="14.5" customHeight="1" x14ac:dyDescent="0.35">
      <c r="A3534" s="2" t="s">
        <v>1950</v>
      </c>
      <c r="B3534" s="2" t="s">
        <v>1950</v>
      </c>
      <c r="C3534" s="2" t="s">
        <v>1039</v>
      </c>
      <c r="D3534" s="2"/>
      <c r="E3534" s="2"/>
      <c r="F3534" s="3">
        <v>2860</v>
      </c>
      <c r="G3534" s="3">
        <v>100</v>
      </c>
      <c r="H3534" s="2" t="s">
        <v>3134</v>
      </c>
      <c r="I3534" s="2" t="s">
        <v>3148</v>
      </c>
      <c r="J3534" s="2" t="s">
        <v>3159</v>
      </c>
      <c r="K3534" s="2" t="s">
        <v>3164</v>
      </c>
      <c r="L3534" s="2">
        <v>2014</v>
      </c>
      <c r="M3534" s="2" t="s">
        <v>3059</v>
      </c>
      <c r="N3534" s="2" t="s">
        <v>3109</v>
      </c>
      <c r="O3534" s="19" t="str">
        <f t="shared" si="114"/>
        <v>400</v>
      </c>
      <c r="P3534">
        <f t="shared" si="113"/>
        <v>2860</v>
      </c>
    </row>
    <row r="3535" spans="1:16" ht="14.5" customHeight="1" x14ac:dyDescent="0.35">
      <c r="A3535" s="2" t="s">
        <v>1951</v>
      </c>
      <c r="B3535" s="2" t="s">
        <v>1951</v>
      </c>
      <c r="C3535" s="2" t="s">
        <v>1750</v>
      </c>
      <c r="D3535" s="2"/>
      <c r="E3535" s="2"/>
      <c r="F3535" s="3">
        <v>7498.0290000000005</v>
      </c>
      <c r="G3535" s="3">
        <v>100</v>
      </c>
      <c r="H3535" s="2" t="s">
        <v>3134</v>
      </c>
      <c r="I3535" s="2" t="s">
        <v>3148</v>
      </c>
      <c r="J3535" s="2" t="s">
        <v>3159</v>
      </c>
      <c r="K3535" s="2" t="s">
        <v>3164</v>
      </c>
      <c r="L3535" s="2">
        <v>2014</v>
      </c>
      <c r="M3535" s="2" t="s">
        <v>3059</v>
      </c>
      <c r="N3535" s="2" t="s">
        <v>3109</v>
      </c>
      <c r="O3535" s="19" t="str">
        <f t="shared" si="114"/>
        <v>400</v>
      </c>
      <c r="P3535">
        <f t="shared" si="113"/>
        <v>7498.0290000000005</v>
      </c>
    </row>
    <row r="3536" spans="1:16" ht="14.5" customHeight="1" x14ac:dyDescent="0.35">
      <c r="A3536" s="2" t="s">
        <v>2518</v>
      </c>
      <c r="B3536" s="2" t="s">
        <v>2518</v>
      </c>
      <c r="C3536" s="2" t="s">
        <v>2519</v>
      </c>
      <c r="D3536" s="2"/>
      <c r="E3536" s="2"/>
      <c r="F3536" s="3">
        <v>2084.1179999999999</v>
      </c>
      <c r="G3536" s="3">
        <v>100</v>
      </c>
      <c r="H3536" s="2" t="s">
        <v>3134</v>
      </c>
      <c r="I3536" s="2" t="s">
        <v>3148</v>
      </c>
      <c r="J3536" s="2" t="s">
        <v>3159</v>
      </c>
      <c r="K3536" s="2" t="s">
        <v>3164</v>
      </c>
      <c r="L3536" s="2">
        <v>2014</v>
      </c>
      <c r="M3536" s="2" t="s">
        <v>3059</v>
      </c>
      <c r="N3536" s="2" t="s">
        <v>3109</v>
      </c>
      <c r="O3536" s="19" t="str">
        <f t="shared" si="114"/>
        <v>400</v>
      </c>
      <c r="P3536">
        <f t="shared" si="113"/>
        <v>2084.1179999999999</v>
      </c>
    </row>
    <row r="3537" spans="1:16" ht="14.5" customHeight="1" x14ac:dyDescent="0.35">
      <c r="A3537" s="2" t="s">
        <v>2292</v>
      </c>
      <c r="B3537" s="2" t="s">
        <v>2292</v>
      </c>
      <c r="C3537" s="2" t="s">
        <v>2293</v>
      </c>
      <c r="D3537" s="2"/>
      <c r="E3537" s="2"/>
      <c r="F3537" s="3">
        <v>505.738</v>
      </c>
      <c r="G3537" s="3">
        <v>100</v>
      </c>
      <c r="H3537" s="2" t="s">
        <v>3134</v>
      </c>
      <c r="I3537" s="2" t="s">
        <v>3148</v>
      </c>
      <c r="J3537" s="2" t="s">
        <v>3159</v>
      </c>
      <c r="K3537" s="2" t="s">
        <v>3164</v>
      </c>
      <c r="L3537" s="2">
        <v>2014</v>
      </c>
      <c r="M3537" s="2" t="s">
        <v>3059</v>
      </c>
      <c r="N3537" s="2" t="s">
        <v>3109</v>
      </c>
      <c r="O3537" s="19" t="str">
        <f t="shared" si="114"/>
        <v>400</v>
      </c>
      <c r="P3537">
        <f t="shared" si="113"/>
        <v>505.73800000000006</v>
      </c>
    </row>
    <row r="3538" spans="1:16" ht="14.5" customHeight="1" x14ac:dyDescent="0.35">
      <c r="A3538" s="2" t="s">
        <v>1751</v>
      </c>
      <c r="B3538" s="2" t="s">
        <v>1751</v>
      </c>
      <c r="C3538" s="2" t="s">
        <v>1043</v>
      </c>
      <c r="D3538" s="2"/>
      <c r="E3538" s="2"/>
      <c r="F3538" s="3">
        <v>13369.57216</v>
      </c>
      <c r="G3538" s="3">
        <v>100</v>
      </c>
      <c r="H3538" s="2" t="s">
        <v>3134</v>
      </c>
      <c r="I3538" s="2" t="s">
        <v>3148</v>
      </c>
      <c r="J3538" s="2" t="s">
        <v>3159</v>
      </c>
      <c r="K3538" s="2" t="s">
        <v>3164</v>
      </c>
      <c r="L3538" s="2">
        <v>2014</v>
      </c>
      <c r="M3538" s="2" t="s">
        <v>3049</v>
      </c>
      <c r="N3538" s="2" t="s">
        <v>3100</v>
      </c>
      <c r="O3538" s="19" t="str">
        <f t="shared" si="114"/>
        <v>200</v>
      </c>
      <c r="P3538">
        <f t="shared" si="113"/>
        <v>13369.57216</v>
      </c>
    </row>
    <row r="3539" spans="1:16" ht="14.5" customHeight="1" x14ac:dyDescent="0.35">
      <c r="A3539" s="2" t="s">
        <v>2294</v>
      </c>
      <c r="B3539" s="2" t="s">
        <v>2294</v>
      </c>
      <c r="C3539" s="2" t="s">
        <v>2295</v>
      </c>
      <c r="D3539" s="2"/>
      <c r="E3539" s="2"/>
      <c r="F3539" s="3">
        <v>4111.2631700000002</v>
      </c>
      <c r="G3539" s="3">
        <v>100</v>
      </c>
      <c r="H3539" s="2" t="s">
        <v>3134</v>
      </c>
      <c r="I3539" s="2" t="s">
        <v>3148</v>
      </c>
      <c r="J3539" s="2" t="s">
        <v>3159</v>
      </c>
      <c r="K3539" s="2" t="s">
        <v>3164</v>
      </c>
      <c r="L3539" s="2">
        <v>2014</v>
      </c>
      <c r="M3539" s="2" t="s">
        <v>3059</v>
      </c>
      <c r="N3539" s="2" t="s">
        <v>3109</v>
      </c>
      <c r="O3539" s="19" t="str">
        <f t="shared" si="114"/>
        <v>400</v>
      </c>
      <c r="P3539">
        <f t="shared" si="113"/>
        <v>4111.2631700000002</v>
      </c>
    </row>
    <row r="3540" spans="1:16" ht="14.5" customHeight="1" x14ac:dyDescent="0.35">
      <c r="A3540" s="2" t="s">
        <v>2296</v>
      </c>
      <c r="B3540" s="2" t="s">
        <v>2296</v>
      </c>
      <c r="C3540" s="2" t="s">
        <v>2297</v>
      </c>
      <c r="D3540" s="2"/>
      <c r="E3540" s="2"/>
      <c r="F3540" s="3">
        <v>3422.9050000000002</v>
      </c>
      <c r="G3540" s="3">
        <v>100</v>
      </c>
      <c r="H3540" s="2" t="s">
        <v>3134</v>
      </c>
      <c r="I3540" s="2" t="s">
        <v>3148</v>
      </c>
      <c r="J3540" s="2" t="s">
        <v>3159</v>
      </c>
      <c r="K3540" s="2" t="s">
        <v>3164</v>
      </c>
      <c r="L3540" s="2">
        <v>2014</v>
      </c>
      <c r="M3540" s="2" t="s">
        <v>3059</v>
      </c>
      <c r="N3540" s="2" t="s">
        <v>3109</v>
      </c>
      <c r="O3540" s="19" t="str">
        <f t="shared" si="114"/>
        <v>400</v>
      </c>
      <c r="P3540">
        <f t="shared" si="113"/>
        <v>3422.9050000000002</v>
      </c>
    </row>
    <row r="3541" spans="1:16" ht="14.5" customHeight="1" x14ac:dyDescent="0.35">
      <c r="A3541" s="2" t="s">
        <v>2648</v>
      </c>
      <c r="B3541" s="2" t="s">
        <v>2648</v>
      </c>
      <c r="C3541" s="2" t="s">
        <v>1084</v>
      </c>
      <c r="D3541" s="2"/>
      <c r="E3541" s="2"/>
      <c r="F3541" s="3">
        <v>54.71</v>
      </c>
      <c r="G3541" s="3">
        <v>0.8</v>
      </c>
      <c r="H3541" s="2" t="s">
        <v>3132</v>
      </c>
      <c r="I3541" s="2" t="s">
        <v>3146</v>
      </c>
      <c r="J3541" s="2" t="s">
        <v>3159</v>
      </c>
      <c r="K3541" s="2" t="s">
        <v>3164</v>
      </c>
      <c r="L3541" s="2">
        <v>2014</v>
      </c>
      <c r="M3541" s="2" t="s">
        <v>3059</v>
      </c>
      <c r="N3541" s="2" t="s">
        <v>3109</v>
      </c>
      <c r="O3541" s="19" t="str">
        <f t="shared" si="114"/>
        <v>400</v>
      </c>
      <c r="P3541">
        <f t="shared" si="113"/>
        <v>0.43768000000000001</v>
      </c>
    </row>
    <row r="3542" spans="1:16" ht="14.5" customHeight="1" x14ac:dyDescent="0.35">
      <c r="A3542" s="2" t="s">
        <v>2649</v>
      </c>
      <c r="B3542" s="2" t="s">
        <v>2649</v>
      </c>
      <c r="C3542" s="2" t="s">
        <v>1103</v>
      </c>
      <c r="D3542" s="2"/>
      <c r="E3542" s="2"/>
      <c r="F3542" s="3">
        <v>876.12334999999996</v>
      </c>
      <c r="G3542" s="3">
        <v>3</v>
      </c>
      <c r="H3542" s="2" t="s">
        <v>3130</v>
      </c>
      <c r="I3542" s="2" t="s">
        <v>3144</v>
      </c>
      <c r="J3542" s="2" t="s">
        <v>3159</v>
      </c>
      <c r="K3542" s="2" t="s">
        <v>3164</v>
      </c>
      <c r="L3542" s="2">
        <v>2014</v>
      </c>
      <c r="M3542" s="2" t="s">
        <v>3059</v>
      </c>
      <c r="N3542" s="2" t="s">
        <v>3109</v>
      </c>
      <c r="O3542" s="19" t="str">
        <f t="shared" si="114"/>
        <v>400</v>
      </c>
      <c r="P3542">
        <f t="shared" si="113"/>
        <v>26.283700499999998</v>
      </c>
    </row>
    <row r="3543" spans="1:16" ht="14.5" customHeight="1" x14ac:dyDescent="0.35">
      <c r="A3543" s="2" t="s">
        <v>2650</v>
      </c>
      <c r="B3543" s="2" t="s">
        <v>2650</v>
      </c>
      <c r="C3543" s="2" t="s">
        <v>1047</v>
      </c>
      <c r="D3543" s="2"/>
      <c r="E3543" s="2"/>
      <c r="F3543" s="3">
        <v>24650.420100000003</v>
      </c>
      <c r="G3543" s="3">
        <v>100</v>
      </c>
      <c r="H3543" s="2" t="s">
        <v>3134</v>
      </c>
      <c r="I3543" s="2" t="s">
        <v>3148</v>
      </c>
      <c r="J3543" s="2" t="s">
        <v>3159</v>
      </c>
      <c r="K3543" s="2" t="s">
        <v>3164</v>
      </c>
      <c r="L3543" s="2">
        <v>2014</v>
      </c>
      <c r="M3543" s="2" t="s">
        <v>3059</v>
      </c>
      <c r="N3543" s="2" t="s">
        <v>3109</v>
      </c>
      <c r="O3543" s="19" t="str">
        <f t="shared" si="114"/>
        <v>400</v>
      </c>
      <c r="P3543">
        <f t="shared" si="113"/>
        <v>24650.420100000003</v>
      </c>
    </row>
    <row r="3544" spans="1:16" ht="14.5" customHeight="1" x14ac:dyDescent="0.35">
      <c r="A3544" s="2" t="s">
        <v>1700</v>
      </c>
      <c r="B3544" s="2" t="s">
        <v>1700</v>
      </c>
      <c r="C3544" s="2" t="s">
        <v>1076</v>
      </c>
      <c r="D3544" s="2"/>
      <c r="E3544" s="2"/>
      <c r="F3544" s="3">
        <v>4900</v>
      </c>
      <c r="G3544" s="3">
        <v>48</v>
      </c>
      <c r="H3544" s="2" t="s">
        <v>3139</v>
      </c>
      <c r="I3544" s="2" t="s">
        <v>3153</v>
      </c>
      <c r="J3544" s="2" t="s">
        <v>3159</v>
      </c>
      <c r="K3544" s="2" t="s">
        <v>3164</v>
      </c>
      <c r="L3544" s="2">
        <v>2014</v>
      </c>
      <c r="M3544" s="2" t="s">
        <v>3059</v>
      </c>
      <c r="N3544" s="2" t="s">
        <v>3109</v>
      </c>
      <c r="O3544" s="19" t="str">
        <f t="shared" si="114"/>
        <v>400</v>
      </c>
      <c r="P3544">
        <f t="shared" si="113"/>
        <v>2352</v>
      </c>
    </row>
    <row r="3545" spans="1:16" ht="14.5" customHeight="1" x14ac:dyDescent="0.35">
      <c r="A3545" s="2" t="s">
        <v>1701</v>
      </c>
      <c r="B3545" s="2" t="s">
        <v>1701</v>
      </c>
      <c r="C3545" s="2" t="s">
        <v>1078</v>
      </c>
      <c r="D3545" s="2"/>
      <c r="E3545" s="2"/>
      <c r="F3545" s="3">
        <v>355</v>
      </c>
      <c r="G3545" s="3">
        <v>25</v>
      </c>
      <c r="H3545" s="2" t="s">
        <v>3139</v>
      </c>
      <c r="I3545" s="2" t="s">
        <v>3153</v>
      </c>
      <c r="J3545" s="2" t="s">
        <v>3159</v>
      </c>
      <c r="K3545" s="2" t="s">
        <v>3164</v>
      </c>
      <c r="L3545" s="2">
        <v>2014</v>
      </c>
      <c r="M3545" s="2" t="s">
        <v>3059</v>
      </c>
      <c r="N3545" s="2" t="s">
        <v>3109</v>
      </c>
      <c r="O3545" s="19" t="str">
        <f t="shared" si="114"/>
        <v>400</v>
      </c>
      <c r="P3545">
        <f t="shared" si="113"/>
        <v>88.75</v>
      </c>
    </row>
    <row r="3546" spans="1:16" ht="14.5" customHeight="1" x14ac:dyDescent="0.35">
      <c r="A3546" s="2" t="s">
        <v>1702</v>
      </c>
      <c r="B3546" s="2" t="s">
        <v>1702</v>
      </c>
      <c r="C3546" s="2" t="s">
        <v>1082</v>
      </c>
      <c r="D3546" s="2"/>
      <c r="E3546" s="2"/>
      <c r="F3546" s="3">
        <v>787.20428000000004</v>
      </c>
      <c r="G3546" s="3">
        <v>10</v>
      </c>
      <c r="H3546" s="2" t="s">
        <v>3132</v>
      </c>
      <c r="I3546" s="2" t="s">
        <v>3146</v>
      </c>
      <c r="J3546" s="2" t="s">
        <v>3159</v>
      </c>
      <c r="K3546" s="2" t="s">
        <v>3164</v>
      </c>
      <c r="L3546" s="2">
        <v>2014</v>
      </c>
      <c r="M3546" s="2" t="s">
        <v>3054</v>
      </c>
      <c r="N3546" s="2" t="s">
        <v>3104</v>
      </c>
      <c r="O3546" s="19" t="str">
        <f t="shared" si="114"/>
        <v>300</v>
      </c>
      <c r="P3546">
        <f t="shared" si="113"/>
        <v>78.720427999999998</v>
      </c>
    </row>
    <row r="3547" spans="1:16" ht="14.5" customHeight="1" x14ac:dyDescent="0.35">
      <c r="A3547" s="2" t="s">
        <v>1704</v>
      </c>
      <c r="B3547" s="2" t="s">
        <v>1704</v>
      </c>
      <c r="C3547" s="2" t="s">
        <v>1088</v>
      </c>
      <c r="D3547" s="2"/>
      <c r="E3547" s="2"/>
      <c r="F3547" s="3">
        <v>18</v>
      </c>
      <c r="G3547" s="3">
        <v>0.8</v>
      </c>
      <c r="H3547" s="2" t="s">
        <v>3132</v>
      </c>
      <c r="I3547" s="2" t="s">
        <v>3146</v>
      </c>
      <c r="J3547" s="2" t="s">
        <v>3159</v>
      </c>
      <c r="K3547" s="2" t="s">
        <v>3164</v>
      </c>
      <c r="L3547" s="2">
        <v>2014</v>
      </c>
      <c r="M3547" s="2" t="s">
        <v>3059</v>
      </c>
      <c r="N3547" s="2" t="s">
        <v>3109</v>
      </c>
      <c r="O3547" s="19" t="str">
        <f t="shared" si="114"/>
        <v>400</v>
      </c>
      <c r="P3547">
        <f t="shared" si="113"/>
        <v>0.14400000000000002</v>
      </c>
    </row>
    <row r="3548" spans="1:16" ht="14.5" customHeight="1" x14ac:dyDescent="0.35">
      <c r="A3548" s="2" t="s">
        <v>1705</v>
      </c>
      <c r="B3548" s="2" t="s">
        <v>1705</v>
      </c>
      <c r="C3548" s="2" t="s">
        <v>1089</v>
      </c>
      <c r="D3548" s="2"/>
      <c r="E3548" s="2"/>
      <c r="F3548" s="3">
        <v>100</v>
      </c>
      <c r="G3548" s="3">
        <v>0.8</v>
      </c>
      <c r="H3548" s="2" t="s">
        <v>3132</v>
      </c>
      <c r="I3548" s="2" t="s">
        <v>3146</v>
      </c>
      <c r="J3548" s="2" t="s">
        <v>3159</v>
      </c>
      <c r="K3548" s="2" t="s">
        <v>3164</v>
      </c>
      <c r="L3548" s="2">
        <v>2014</v>
      </c>
      <c r="M3548" s="2" t="s">
        <v>3059</v>
      </c>
      <c r="N3548" s="2" t="s">
        <v>3109</v>
      </c>
      <c r="O3548" s="19" t="str">
        <f t="shared" si="114"/>
        <v>400</v>
      </c>
      <c r="P3548">
        <f t="shared" si="113"/>
        <v>0.8</v>
      </c>
    </row>
    <row r="3549" spans="1:16" ht="14.5" customHeight="1" x14ac:dyDescent="0.35">
      <c r="A3549" s="2" t="s">
        <v>1706</v>
      </c>
      <c r="B3549" s="2" t="s">
        <v>1706</v>
      </c>
      <c r="C3549" s="2" t="s">
        <v>1095</v>
      </c>
      <c r="D3549" s="2"/>
      <c r="E3549" s="2"/>
      <c r="F3549" s="3">
        <v>16500</v>
      </c>
      <c r="G3549" s="3">
        <v>1</v>
      </c>
      <c r="H3549" s="2" t="s">
        <v>3132</v>
      </c>
      <c r="I3549" s="2" t="s">
        <v>3146</v>
      </c>
      <c r="J3549" s="2" t="s">
        <v>3159</v>
      </c>
      <c r="K3549" s="2" t="s">
        <v>3164</v>
      </c>
      <c r="L3549" s="2">
        <v>2014</v>
      </c>
      <c r="M3549" s="2" t="s">
        <v>3059</v>
      </c>
      <c r="N3549" s="2" t="s">
        <v>3109</v>
      </c>
      <c r="O3549" s="19" t="str">
        <f t="shared" si="114"/>
        <v>400</v>
      </c>
      <c r="P3549">
        <f t="shared" si="113"/>
        <v>165</v>
      </c>
    </row>
    <row r="3550" spans="1:16" ht="14.5" customHeight="1" x14ac:dyDescent="0.35">
      <c r="A3550" s="2" t="s">
        <v>2508</v>
      </c>
      <c r="B3550" s="2" t="s">
        <v>2508</v>
      </c>
      <c r="C3550" s="2" t="s">
        <v>1356</v>
      </c>
      <c r="D3550" s="2"/>
      <c r="E3550" s="2"/>
      <c r="F3550" s="3">
        <v>492.35548999999997</v>
      </c>
      <c r="G3550" s="3">
        <v>90</v>
      </c>
      <c r="H3550" s="2" t="s">
        <v>3136</v>
      </c>
      <c r="I3550" s="2" t="s">
        <v>3150</v>
      </c>
      <c r="J3550" s="2" t="s">
        <v>3159</v>
      </c>
      <c r="K3550" s="2" t="s">
        <v>3164</v>
      </c>
      <c r="L3550" s="2">
        <v>2014</v>
      </c>
      <c r="M3550" s="2" t="s">
        <v>3041</v>
      </c>
      <c r="N3550" s="2" t="s">
        <v>3095</v>
      </c>
      <c r="O3550" s="19" t="str">
        <f t="shared" si="114"/>
        <v>200</v>
      </c>
      <c r="P3550">
        <f t="shared" si="113"/>
        <v>443.11994099999998</v>
      </c>
    </row>
    <row r="3551" spans="1:16" ht="14.5" customHeight="1" x14ac:dyDescent="0.35">
      <c r="A3551" s="2" t="s">
        <v>1708</v>
      </c>
      <c r="B3551" s="2" t="s">
        <v>1708</v>
      </c>
      <c r="C3551" s="2" t="s">
        <v>1709</v>
      </c>
      <c r="D3551" s="2"/>
      <c r="E3551" s="2"/>
      <c r="F3551" s="3">
        <v>638.21299999999997</v>
      </c>
      <c r="G3551" s="3">
        <v>100</v>
      </c>
      <c r="H3551" s="2" t="s">
        <v>3136</v>
      </c>
      <c r="I3551" s="2" t="s">
        <v>3150</v>
      </c>
      <c r="J3551" s="2" t="s">
        <v>3159</v>
      </c>
      <c r="K3551" s="2" t="s">
        <v>3164</v>
      </c>
      <c r="L3551" s="2">
        <v>2014</v>
      </c>
      <c r="M3551" s="2" t="s">
        <v>3041</v>
      </c>
      <c r="N3551" s="2" t="s">
        <v>3095</v>
      </c>
      <c r="O3551" s="19" t="str">
        <f t="shared" si="114"/>
        <v>200</v>
      </c>
      <c r="P3551">
        <f t="shared" si="113"/>
        <v>638.21299999999997</v>
      </c>
    </row>
    <row r="3552" spans="1:16" ht="14.5" customHeight="1" x14ac:dyDescent="0.35">
      <c r="A3552" s="2" t="s">
        <v>1710</v>
      </c>
      <c r="B3552" s="2" t="s">
        <v>1710</v>
      </c>
      <c r="C3552" s="2" t="s">
        <v>1711</v>
      </c>
      <c r="D3552" s="2"/>
      <c r="E3552" s="2"/>
      <c r="F3552" s="3">
        <v>449</v>
      </c>
      <c r="G3552" s="3">
        <v>100</v>
      </c>
      <c r="H3552" s="2" t="s">
        <v>3130</v>
      </c>
      <c r="I3552" s="2" t="s">
        <v>3144</v>
      </c>
      <c r="J3552" s="2" t="s">
        <v>3159</v>
      </c>
      <c r="K3552" s="2" t="s">
        <v>3164</v>
      </c>
      <c r="L3552" s="2">
        <v>2014</v>
      </c>
      <c r="M3552" s="2" t="s">
        <v>3059</v>
      </c>
      <c r="N3552" s="2" t="s">
        <v>3109</v>
      </c>
      <c r="O3552" s="19" t="str">
        <f t="shared" si="114"/>
        <v>400</v>
      </c>
      <c r="P3552">
        <f t="shared" si="113"/>
        <v>449</v>
      </c>
    </row>
    <row r="3553" spans="1:16" ht="14.5" customHeight="1" x14ac:dyDescent="0.35">
      <c r="A3553" s="2" t="s">
        <v>1712</v>
      </c>
      <c r="B3553" s="2" t="s">
        <v>1712</v>
      </c>
      <c r="C3553" s="2" t="s">
        <v>1099</v>
      </c>
      <c r="D3553" s="2"/>
      <c r="E3553" s="2"/>
      <c r="F3553" s="3">
        <v>19034</v>
      </c>
      <c r="G3553" s="3">
        <v>100</v>
      </c>
      <c r="H3553" s="2" t="s">
        <v>3130</v>
      </c>
      <c r="I3553" s="2" t="s">
        <v>3144</v>
      </c>
      <c r="J3553" s="2" t="s">
        <v>3159</v>
      </c>
      <c r="K3553" s="2" t="s">
        <v>3164</v>
      </c>
      <c r="L3553" s="2">
        <v>2014</v>
      </c>
      <c r="M3553" s="2" t="s">
        <v>3059</v>
      </c>
      <c r="N3553" s="2" t="s">
        <v>3109</v>
      </c>
      <c r="O3553" s="19" t="str">
        <f t="shared" si="114"/>
        <v>400</v>
      </c>
      <c r="P3553">
        <f t="shared" si="113"/>
        <v>19034</v>
      </c>
    </row>
    <row r="3554" spans="1:16" ht="14.5" customHeight="1" x14ac:dyDescent="0.35">
      <c r="A3554" s="2" t="s">
        <v>1713</v>
      </c>
      <c r="B3554" s="2" t="s">
        <v>1713</v>
      </c>
      <c r="C3554" s="2" t="s">
        <v>1714</v>
      </c>
      <c r="D3554" s="2"/>
      <c r="E3554" s="2"/>
      <c r="F3554" s="3">
        <v>3991.5758999999998</v>
      </c>
      <c r="G3554" s="3">
        <v>100</v>
      </c>
      <c r="H3554" s="2" t="s">
        <v>3130</v>
      </c>
      <c r="I3554" s="2" t="s">
        <v>3144</v>
      </c>
      <c r="J3554" s="2" t="s">
        <v>3159</v>
      </c>
      <c r="K3554" s="2" t="s">
        <v>3164</v>
      </c>
      <c r="L3554" s="2">
        <v>2014</v>
      </c>
      <c r="M3554" s="2" t="s">
        <v>3059</v>
      </c>
      <c r="N3554" s="2" t="s">
        <v>3109</v>
      </c>
      <c r="O3554" s="19" t="str">
        <f t="shared" si="114"/>
        <v>400</v>
      </c>
      <c r="P3554">
        <f t="shared" si="113"/>
        <v>3991.5758999999998</v>
      </c>
    </row>
    <row r="3555" spans="1:16" ht="14.5" customHeight="1" x14ac:dyDescent="0.35">
      <c r="A3555" s="2" t="s">
        <v>1715</v>
      </c>
      <c r="B3555" s="2" t="s">
        <v>1715</v>
      </c>
      <c r="C3555" s="2" t="s">
        <v>1716</v>
      </c>
      <c r="D3555" s="2"/>
      <c r="E3555" s="2"/>
      <c r="F3555" s="3">
        <v>300</v>
      </c>
      <c r="G3555" s="3">
        <v>100</v>
      </c>
      <c r="H3555" s="2" t="s">
        <v>3130</v>
      </c>
      <c r="I3555" s="2" t="s">
        <v>3144</v>
      </c>
      <c r="J3555" s="2" t="s">
        <v>3159</v>
      </c>
      <c r="K3555" s="2" t="s">
        <v>3164</v>
      </c>
      <c r="L3555" s="2">
        <v>2014</v>
      </c>
      <c r="M3555" s="2" t="s">
        <v>3059</v>
      </c>
      <c r="N3555" s="2" t="s">
        <v>3109</v>
      </c>
      <c r="O3555" s="19" t="str">
        <f t="shared" si="114"/>
        <v>400</v>
      </c>
      <c r="P3555">
        <f t="shared" si="113"/>
        <v>300</v>
      </c>
    </row>
    <row r="3556" spans="1:16" ht="14.5" customHeight="1" x14ac:dyDescent="0.35">
      <c r="A3556" s="2" t="s">
        <v>1717</v>
      </c>
      <c r="B3556" s="2" t="s">
        <v>1717</v>
      </c>
      <c r="C3556" s="2" t="s">
        <v>1101</v>
      </c>
      <c r="D3556" s="2"/>
      <c r="E3556" s="2"/>
      <c r="F3556" s="3">
        <v>36.180150000000005</v>
      </c>
      <c r="G3556" s="3">
        <v>100</v>
      </c>
      <c r="H3556" s="2" t="s">
        <v>3136</v>
      </c>
      <c r="I3556" s="2" t="s">
        <v>3150</v>
      </c>
      <c r="J3556" s="2" t="s">
        <v>3159</v>
      </c>
      <c r="K3556" s="2" t="s">
        <v>3164</v>
      </c>
      <c r="L3556" s="2">
        <v>2014</v>
      </c>
      <c r="M3556" s="2" t="s">
        <v>3041</v>
      </c>
      <c r="N3556" s="2" t="s">
        <v>3095</v>
      </c>
      <c r="O3556" s="19" t="str">
        <f t="shared" si="114"/>
        <v>200</v>
      </c>
      <c r="P3556">
        <f t="shared" si="113"/>
        <v>36.180150000000005</v>
      </c>
    </row>
    <row r="3557" spans="1:16" ht="14.5" customHeight="1" x14ac:dyDescent="0.35">
      <c r="A3557" s="2" t="s">
        <v>1719</v>
      </c>
      <c r="B3557" s="2" t="s">
        <v>1719</v>
      </c>
      <c r="C3557" s="2" t="s">
        <v>1105</v>
      </c>
      <c r="D3557" s="2"/>
      <c r="E3557" s="2"/>
      <c r="F3557" s="3">
        <v>538.78234999999995</v>
      </c>
      <c r="G3557" s="3">
        <v>12</v>
      </c>
      <c r="H3557" s="2" t="s">
        <v>3130</v>
      </c>
      <c r="I3557" s="2" t="s">
        <v>3144</v>
      </c>
      <c r="J3557" s="2" t="s">
        <v>3159</v>
      </c>
      <c r="K3557" s="2" t="s">
        <v>3164</v>
      </c>
      <c r="L3557" s="2">
        <v>2014</v>
      </c>
      <c r="M3557" s="2" t="s">
        <v>3059</v>
      </c>
      <c r="N3557" s="2" t="s">
        <v>3109</v>
      </c>
      <c r="O3557" s="19" t="str">
        <f t="shared" si="114"/>
        <v>400</v>
      </c>
      <c r="P3557">
        <f t="shared" si="113"/>
        <v>64.653881999999996</v>
      </c>
    </row>
    <row r="3558" spans="1:16" ht="14.5" customHeight="1" x14ac:dyDescent="0.35">
      <c r="A3558" s="2" t="s">
        <v>1720</v>
      </c>
      <c r="B3558" s="2" t="s">
        <v>1720</v>
      </c>
      <c r="C3558" s="2" t="s">
        <v>1111</v>
      </c>
      <c r="D3558" s="2"/>
      <c r="E3558" s="2"/>
      <c r="F3558" s="3">
        <v>108.268</v>
      </c>
      <c r="G3558" s="3">
        <v>17</v>
      </c>
      <c r="H3558" s="2" t="s">
        <v>3136</v>
      </c>
      <c r="I3558" s="2" t="s">
        <v>3150</v>
      </c>
      <c r="J3558" s="2" t="s">
        <v>3159</v>
      </c>
      <c r="K3558" s="2" t="s">
        <v>3164</v>
      </c>
      <c r="L3558" s="2">
        <v>2014</v>
      </c>
      <c r="M3558" s="2" t="s">
        <v>3041</v>
      </c>
      <c r="N3558" s="2" t="s">
        <v>3095</v>
      </c>
      <c r="O3558" s="19" t="str">
        <f t="shared" si="114"/>
        <v>200</v>
      </c>
      <c r="P3558">
        <f t="shared" si="113"/>
        <v>18.405560000000001</v>
      </c>
    </row>
    <row r="3559" spans="1:16" ht="14.5" customHeight="1" x14ac:dyDescent="0.35">
      <c r="A3559" s="2" t="s">
        <v>1721</v>
      </c>
      <c r="B3559" s="2" t="s">
        <v>1721</v>
      </c>
      <c r="C3559" s="2" t="s">
        <v>978</v>
      </c>
      <c r="D3559" s="2"/>
      <c r="E3559" s="2"/>
      <c r="F3559" s="3">
        <v>740</v>
      </c>
      <c r="G3559" s="3">
        <v>73.7</v>
      </c>
      <c r="H3559" s="2" t="s">
        <v>3130</v>
      </c>
      <c r="I3559" s="2" t="s">
        <v>3144</v>
      </c>
      <c r="J3559" s="2" t="s">
        <v>3159</v>
      </c>
      <c r="K3559" s="2" t="s">
        <v>3164</v>
      </c>
      <c r="L3559" s="2">
        <v>2014</v>
      </c>
      <c r="M3559" s="2" t="s">
        <v>3059</v>
      </c>
      <c r="N3559" s="2" t="s">
        <v>3109</v>
      </c>
      <c r="O3559" s="19" t="str">
        <f t="shared" si="114"/>
        <v>400</v>
      </c>
      <c r="P3559">
        <f t="shared" si="113"/>
        <v>545.38</v>
      </c>
    </row>
    <row r="3560" spans="1:16" ht="14.5" customHeight="1" x14ac:dyDescent="0.35">
      <c r="A3560" s="2" t="s">
        <v>1722</v>
      </c>
      <c r="B3560" s="2" t="s">
        <v>1722</v>
      </c>
      <c r="C3560" s="2" t="s">
        <v>979</v>
      </c>
      <c r="D3560" s="2"/>
      <c r="E3560" s="2"/>
      <c r="F3560" s="3">
        <v>560</v>
      </c>
      <c r="G3560" s="3">
        <v>73.7</v>
      </c>
      <c r="H3560" s="2" t="s">
        <v>3130</v>
      </c>
      <c r="I3560" s="2" t="s">
        <v>3144</v>
      </c>
      <c r="J3560" s="2" t="s">
        <v>3159</v>
      </c>
      <c r="K3560" s="2" t="s">
        <v>3164</v>
      </c>
      <c r="L3560" s="2">
        <v>2014</v>
      </c>
      <c r="M3560" s="2" t="s">
        <v>3059</v>
      </c>
      <c r="N3560" s="2" t="s">
        <v>3109</v>
      </c>
      <c r="O3560" s="19" t="str">
        <f t="shared" si="114"/>
        <v>400</v>
      </c>
      <c r="P3560">
        <f t="shared" si="113"/>
        <v>412.72</v>
      </c>
    </row>
    <row r="3561" spans="1:16" ht="14.5" customHeight="1" x14ac:dyDescent="0.35">
      <c r="A3561" s="2" t="s">
        <v>1726</v>
      </c>
      <c r="B3561" s="2" t="s">
        <v>1726</v>
      </c>
      <c r="C3561" s="2" t="s">
        <v>991</v>
      </c>
      <c r="D3561" s="2"/>
      <c r="E3561" s="2"/>
      <c r="F3561" s="3">
        <v>557.59905000000003</v>
      </c>
      <c r="G3561" s="3">
        <v>10</v>
      </c>
      <c r="H3561" s="2" t="s">
        <v>3130</v>
      </c>
      <c r="I3561" s="2" t="s">
        <v>3144</v>
      </c>
      <c r="J3561" s="2" t="s">
        <v>3159</v>
      </c>
      <c r="K3561" s="2" t="s">
        <v>3164</v>
      </c>
      <c r="L3561" s="2">
        <v>2014</v>
      </c>
      <c r="M3561" s="2" t="s">
        <v>3059</v>
      </c>
      <c r="N3561" s="2" t="s">
        <v>3109</v>
      </c>
      <c r="O3561" s="19" t="str">
        <f t="shared" si="114"/>
        <v>400</v>
      </c>
      <c r="P3561">
        <f t="shared" si="113"/>
        <v>55.759904999999996</v>
      </c>
    </row>
    <row r="3562" spans="1:16" ht="14.5" customHeight="1" x14ac:dyDescent="0.35">
      <c r="A3562" s="2" t="s">
        <v>2511</v>
      </c>
      <c r="B3562" s="2" t="s">
        <v>2511</v>
      </c>
      <c r="C3562" s="2" t="s">
        <v>2512</v>
      </c>
      <c r="D3562" s="2"/>
      <c r="E3562" s="2"/>
      <c r="F3562" s="3">
        <v>41.698</v>
      </c>
      <c r="G3562" s="3">
        <v>100</v>
      </c>
      <c r="H3562" s="2" t="s">
        <v>3132</v>
      </c>
      <c r="I3562" s="2" t="s">
        <v>3146</v>
      </c>
      <c r="J3562" s="2" t="s">
        <v>3159</v>
      </c>
      <c r="K3562" s="2" t="s">
        <v>3164</v>
      </c>
      <c r="L3562" s="2">
        <v>2014</v>
      </c>
      <c r="M3562" s="2" t="s">
        <v>3059</v>
      </c>
      <c r="N3562" s="2" t="s">
        <v>3109</v>
      </c>
      <c r="O3562" s="19" t="str">
        <f t="shared" si="114"/>
        <v>400</v>
      </c>
      <c r="P3562">
        <f t="shared" si="113"/>
        <v>41.698</v>
      </c>
    </row>
    <row r="3563" spans="1:16" ht="14.5" customHeight="1" x14ac:dyDescent="0.35">
      <c r="A3563" s="2" t="s">
        <v>2277</v>
      </c>
      <c r="B3563" s="2" t="s">
        <v>2277</v>
      </c>
      <c r="C3563" s="2" t="s">
        <v>1728</v>
      </c>
      <c r="D3563" s="2"/>
      <c r="E3563" s="2"/>
      <c r="F3563" s="3">
        <v>2550</v>
      </c>
      <c r="G3563" s="3">
        <v>100</v>
      </c>
      <c r="H3563" s="2" t="s">
        <v>3132</v>
      </c>
      <c r="I3563" s="2" t="s">
        <v>3146</v>
      </c>
      <c r="J3563" s="2" t="s">
        <v>3159</v>
      </c>
      <c r="K3563" s="2" t="s">
        <v>3164</v>
      </c>
      <c r="L3563" s="2">
        <v>2014</v>
      </c>
      <c r="M3563" s="2" t="s">
        <v>3059</v>
      </c>
      <c r="N3563" s="2" t="s">
        <v>3109</v>
      </c>
      <c r="O3563" s="19" t="str">
        <f t="shared" si="114"/>
        <v>400</v>
      </c>
      <c r="P3563">
        <f t="shared" si="113"/>
        <v>2550</v>
      </c>
    </row>
    <row r="3564" spans="1:16" ht="14.5" customHeight="1" x14ac:dyDescent="0.35">
      <c r="A3564" s="2" t="s">
        <v>1729</v>
      </c>
      <c r="B3564" s="2" t="s">
        <v>1729</v>
      </c>
      <c r="C3564" s="2" t="s">
        <v>997</v>
      </c>
      <c r="D3564" s="2"/>
      <c r="E3564" s="2"/>
      <c r="F3564" s="3">
        <v>31.5</v>
      </c>
      <c r="G3564" s="3">
        <v>100</v>
      </c>
      <c r="H3564" s="2" t="s">
        <v>3132</v>
      </c>
      <c r="I3564" s="2" t="s">
        <v>3146</v>
      </c>
      <c r="J3564" s="2" t="s">
        <v>3159</v>
      </c>
      <c r="K3564" s="2" t="s">
        <v>3164</v>
      </c>
      <c r="L3564" s="2">
        <v>2014</v>
      </c>
      <c r="M3564" s="2" t="s">
        <v>3059</v>
      </c>
      <c r="N3564" s="2" t="s">
        <v>3109</v>
      </c>
      <c r="O3564" s="19" t="str">
        <f t="shared" si="114"/>
        <v>400</v>
      </c>
      <c r="P3564">
        <f t="shared" si="113"/>
        <v>31.5</v>
      </c>
    </row>
    <row r="3565" spans="1:16" ht="14.5" customHeight="1" x14ac:dyDescent="0.35">
      <c r="A3565" s="2" t="s">
        <v>1961</v>
      </c>
      <c r="B3565" s="2" t="s">
        <v>1961</v>
      </c>
      <c r="C3565" s="2" t="s">
        <v>1962</v>
      </c>
      <c r="D3565" s="2"/>
      <c r="E3565" s="2"/>
      <c r="F3565" s="3">
        <v>802.66243999999995</v>
      </c>
      <c r="G3565" s="3">
        <v>100</v>
      </c>
      <c r="H3565" s="2" t="s">
        <v>3133</v>
      </c>
      <c r="I3565" s="2" t="s">
        <v>3147</v>
      </c>
      <c r="J3565" s="2" t="s">
        <v>3159</v>
      </c>
      <c r="K3565" s="2" t="s">
        <v>3164</v>
      </c>
      <c r="L3565" s="2">
        <v>2014</v>
      </c>
      <c r="M3565" s="2" t="s">
        <v>3059</v>
      </c>
      <c r="N3565" s="2" t="s">
        <v>3109</v>
      </c>
      <c r="O3565" s="19" t="str">
        <f t="shared" si="114"/>
        <v>400</v>
      </c>
      <c r="P3565">
        <f t="shared" si="113"/>
        <v>802.66243999999995</v>
      </c>
    </row>
    <row r="3566" spans="1:16" ht="14.5" customHeight="1" x14ac:dyDescent="0.35">
      <c r="A3566" s="2" t="s">
        <v>2513</v>
      </c>
      <c r="B3566" s="2" t="s">
        <v>2513</v>
      </c>
      <c r="C3566" s="2" t="s">
        <v>1964</v>
      </c>
      <c r="D3566" s="2"/>
      <c r="E3566" s="2"/>
      <c r="F3566" s="3">
        <v>1575.5006699999999</v>
      </c>
      <c r="G3566" s="3">
        <v>100</v>
      </c>
      <c r="H3566" s="2" t="s">
        <v>3133</v>
      </c>
      <c r="I3566" s="2" t="s">
        <v>3147</v>
      </c>
      <c r="J3566" s="2" t="s">
        <v>3159</v>
      </c>
      <c r="K3566" s="2" t="s">
        <v>3164</v>
      </c>
      <c r="L3566" s="2">
        <v>2014</v>
      </c>
      <c r="M3566" s="2" t="s">
        <v>3059</v>
      </c>
      <c r="N3566" s="2" t="s">
        <v>3109</v>
      </c>
      <c r="O3566" s="19" t="str">
        <f t="shared" si="114"/>
        <v>400</v>
      </c>
      <c r="P3566">
        <f t="shared" si="113"/>
        <v>1575.5006699999999</v>
      </c>
    </row>
    <row r="3567" spans="1:16" ht="14.5" customHeight="1" x14ac:dyDescent="0.35">
      <c r="A3567" s="2" t="s">
        <v>1732</v>
      </c>
      <c r="B3567" s="2" t="s">
        <v>1732</v>
      </c>
      <c r="C3567" s="2" t="s">
        <v>1003</v>
      </c>
      <c r="D3567" s="2"/>
      <c r="E3567" s="2"/>
      <c r="F3567" s="3">
        <v>15.021120000000002</v>
      </c>
      <c r="G3567" s="3">
        <v>100</v>
      </c>
      <c r="H3567" s="2" t="s">
        <v>3133</v>
      </c>
      <c r="I3567" s="2" t="s">
        <v>3147</v>
      </c>
      <c r="J3567" s="2" t="s">
        <v>3159</v>
      </c>
      <c r="K3567" s="2" t="s">
        <v>3164</v>
      </c>
      <c r="L3567" s="2">
        <v>2014</v>
      </c>
      <c r="M3567" s="2" t="s">
        <v>3059</v>
      </c>
      <c r="N3567" s="2" t="s">
        <v>3109</v>
      </c>
      <c r="O3567" s="19" t="str">
        <f t="shared" si="114"/>
        <v>400</v>
      </c>
      <c r="P3567">
        <f t="shared" si="113"/>
        <v>15.021120000000002</v>
      </c>
    </row>
    <row r="3568" spans="1:16" ht="14.5" customHeight="1" x14ac:dyDescent="0.35">
      <c r="A3568" s="2" t="s">
        <v>2515</v>
      </c>
      <c r="B3568" s="2" t="s">
        <v>2515</v>
      </c>
      <c r="C3568" s="2" t="s">
        <v>2280</v>
      </c>
      <c r="D3568" s="2"/>
      <c r="E3568" s="2"/>
      <c r="F3568" s="3">
        <v>10132</v>
      </c>
      <c r="G3568" s="3">
        <v>100</v>
      </c>
      <c r="H3568" s="2" t="s">
        <v>3133</v>
      </c>
      <c r="I3568" s="2" t="s">
        <v>3147</v>
      </c>
      <c r="J3568" s="2" t="s">
        <v>3159</v>
      </c>
      <c r="K3568" s="2" t="s">
        <v>3164</v>
      </c>
      <c r="L3568" s="2">
        <v>2014</v>
      </c>
      <c r="M3568" s="2" t="s">
        <v>3059</v>
      </c>
      <c r="N3568" s="2" t="s">
        <v>3109</v>
      </c>
      <c r="O3568" s="19" t="str">
        <f t="shared" si="114"/>
        <v>400</v>
      </c>
      <c r="P3568">
        <f t="shared" si="113"/>
        <v>10132</v>
      </c>
    </row>
    <row r="3569" spans="1:16" ht="14.5" customHeight="1" x14ac:dyDescent="0.35">
      <c r="A3569" s="2" t="s">
        <v>1967</v>
      </c>
      <c r="B3569" s="2" t="s">
        <v>1967</v>
      </c>
      <c r="C3569" s="2" t="s">
        <v>1968</v>
      </c>
      <c r="D3569" s="2"/>
      <c r="E3569" s="2"/>
      <c r="F3569" s="3">
        <v>4464.3066900000003</v>
      </c>
      <c r="G3569" s="3">
        <v>100</v>
      </c>
      <c r="H3569" s="2" t="s">
        <v>3133</v>
      </c>
      <c r="I3569" s="2" t="s">
        <v>3147</v>
      </c>
      <c r="J3569" s="2" t="s">
        <v>3159</v>
      </c>
      <c r="K3569" s="2" t="s">
        <v>3164</v>
      </c>
      <c r="L3569" s="2">
        <v>2014</v>
      </c>
      <c r="M3569" s="2" t="s">
        <v>3059</v>
      </c>
      <c r="N3569" s="2" t="s">
        <v>3109</v>
      </c>
      <c r="O3569" s="19" t="str">
        <f t="shared" si="114"/>
        <v>400</v>
      </c>
      <c r="P3569">
        <f t="shared" si="113"/>
        <v>4464.3066900000003</v>
      </c>
    </row>
    <row r="3570" spans="1:16" ht="14.5" customHeight="1" x14ac:dyDescent="0.35">
      <c r="A3570" s="2" t="s">
        <v>1733</v>
      </c>
      <c r="B3570" s="2" t="s">
        <v>1733</v>
      </c>
      <c r="C3570" s="2" t="s">
        <v>1005</v>
      </c>
      <c r="D3570" s="2"/>
      <c r="E3570" s="2"/>
      <c r="F3570" s="3">
        <v>202</v>
      </c>
      <c r="G3570" s="3">
        <v>100</v>
      </c>
      <c r="H3570" s="2" t="s">
        <v>3135</v>
      </c>
      <c r="I3570" s="2" t="s">
        <v>3149</v>
      </c>
      <c r="J3570" s="2" t="s">
        <v>3159</v>
      </c>
      <c r="K3570" s="2" t="s">
        <v>3164</v>
      </c>
      <c r="L3570" s="2">
        <v>2014</v>
      </c>
      <c r="M3570" s="2" t="s">
        <v>3059</v>
      </c>
      <c r="N3570" s="2" t="s">
        <v>3109</v>
      </c>
      <c r="O3570" s="19" t="str">
        <f t="shared" si="114"/>
        <v>400</v>
      </c>
      <c r="P3570">
        <f t="shared" si="113"/>
        <v>202</v>
      </c>
    </row>
    <row r="3571" spans="1:16" ht="14.5" customHeight="1" x14ac:dyDescent="0.35">
      <c r="A3571" s="2" t="s">
        <v>1734</v>
      </c>
      <c r="B3571" s="2" t="s">
        <v>1734</v>
      </c>
      <c r="C3571" s="2" t="s">
        <v>1007</v>
      </c>
      <c r="D3571" s="2"/>
      <c r="E3571" s="2"/>
      <c r="F3571" s="3">
        <v>671.57600000000002</v>
      </c>
      <c r="G3571" s="3">
        <v>10</v>
      </c>
      <c r="H3571" s="2" t="s">
        <v>3135</v>
      </c>
      <c r="I3571" s="2" t="s">
        <v>3149</v>
      </c>
      <c r="J3571" s="2" t="s">
        <v>3159</v>
      </c>
      <c r="K3571" s="2" t="s">
        <v>3164</v>
      </c>
      <c r="L3571" s="2">
        <v>2014</v>
      </c>
      <c r="M3571" s="2" t="s">
        <v>3059</v>
      </c>
      <c r="N3571" s="2" t="s">
        <v>3109</v>
      </c>
      <c r="O3571" s="19" t="str">
        <f t="shared" si="114"/>
        <v>400</v>
      </c>
      <c r="P3571">
        <f t="shared" si="113"/>
        <v>67.157600000000002</v>
      </c>
    </row>
    <row r="3572" spans="1:16" ht="14.5" customHeight="1" x14ac:dyDescent="0.35">
      <c r="A3572" s="2" t="s">
        <v>1735</v>
      </c>
      <c r="B3572" s="2" t="s">
        <v>1735</v>
      </c>
      <c r="C3572" s="2" t="s">
        <v>1009</v>
      </c>
      <c r="D3572" s="2"/>
      <c r="E3572" s="2"/>
      <c r="F3572" s="3">
        <v>992.98524999999995</v>
      </c>
      <c r="G3572" s="3">
        <v>10</v>
      </c>
      <c r="H3572" s="2" t="s">
        <v>3135</v>
      </c>
      <c r="I3572" s="2" t="s">
        <v>3149</v>
      </c>
      <c r="J3572" s="2" t="s">
        <v>3159</v>
      </c>
      <c r="K3572" s="2" t="s">
        <v>3164</v>
      </c>
      <c r="L3572" s="2">
        <v>2014</v>
      </c>
      <c r="M3572" s="2" t="s">
        <v>3059</v>
      </c>
      <c r="N3572" s="2" t="s">
        <v>3109</v>
      </c>
      <c r="O3572" s="19" t="str">
        <f t="shared" si="114"/>
        <v>400</v>
      </c>
      <c r="P3572">
        <f t="shared" si="113"/>
        <v>99.298524999999984</v>
      </c>
    </row>
    <row r="3573" spans="1:16" ht="14.5" customHeight="1" x14ac:dyDescent="0.35">
      <c r="A3573" s="2" t="s">
        <v>1737</v>
      </c>
      <c r="B3573" s="2" t="s">
        <v>1737</v>
      </c>
      <c r="C3573" s="2" t="s">
        <v>1013</v>
      </c>
      <c r="D3573" s="2"/>
      <c r="E3573" s="2"/>
      <c r="F3573" s="3">
        <v>417.83780000000002</v>
      </c>
      <c r="G3573" s="3">
        <v>10</v>
      </c>
      <c r="H3573" s="2" t="s">
        <v>3135</v>
      </c>
      <c r="I3573" s="2" t="s">
        <v>3149</v>
      </c>
      <c r="J3573" s="2" t="s">
        <v>3159</v>
      </c>
      <c r="K3573" s="2" t="s">
        <v>3164</v>
      </c>
      <c r="L3573" s="2">
        <v>2014</v>
      </c>
      <c r="M3573" s="2" t="s">
        <v>3059</v>
      </c>
      <c r="N3573" s="2" t="s">
        <v>3109</v>
      </c>
      <c r="O3573" s="19" t="str">
        <f t="shared" si="114"/>
        <v>400</v>
      </c>
      <c r="P3573">
        <f t="shared" si="113"/>
        <v>41.783780000000007</v>
      </c>
    </row>
    <row r="3574" spans="1:16" ht="14.5" customHeight="1" x14ac:dyDescent="0.35">
      <c r="A3574" s="2" t="s">
        <v>1970</v>
      </c>
      <c r="B3574" s="2" t="s">
        <v>1970</v>
      </c>
      <c r="C3574" s="2" t="s">
        <v>1021</v>
      </c>
      <c r="D3574" s="2"/>
      <c r="E3574" s="2"/>
      <c r="F3574" s="3">
        <v>30</v>
      </c>
      <c r="G3574" s="3">
        <v>100</v>
      </c>
      <c r="H3574" s="2" t="s">
        <v>3139</v>
      </c>
      <c r="I3574" s="2" t="s">
        <v>3153</v>
      </c>
      <c r="J3574" s="2" t="s">
        <v>3159</v>
      </c>
      <c r="K3574" s="2" t="s">
        <v>3164</v>
      </c>
      <c r="L3574" s="2">
        <v>2014</v>
      </c>
      <c r="M3574" s="2" t="s">
        <v>3054</v>
      </c>
      <c r="N3574" s="2" t="s">
        <v>3104</v>
      </c>
      <c r="O3574" s="19" t="str">
        <f t="shared" si="114"/>
        <v>300</v>
      </c>
      <c r="P3574">
        <f t="shared" si="113"/>
        <v>30</v>
      </c>
    </row>
    <row r="3575" spans="1:16" ht="14.5" customHeight="1" x14ac:dyDescent="0.35">
      <c r="A3575" s="2" t="s">
        <v>1739</v>
      </c>
      <c r="B3575" s="2" t="s">
        <v>1739</v>
      </c>
      <c r="C3575" s="2" t="s">
        <v>1023</v>
      </c>
      <c r="D3575" s="2"/>
      <c r="E3575" s="2"/>
      <c r="F3575" s="3">
        <v>47498</v>
      </c>
      <c r="G3575" s="3">
        <v>1.4</v>
      </c>
      <c r="H3575" s="2" t="s">
        <v>3139</v>
      </c>
      <c r="I3575" s="2" t="s">
        <v>3153</v>
      </c>
      <c r="J3575" s="2" t="s">
        <v>3159</v>
      </c>
      <c r="K3575" s="2" t="s">
        <v>3164</v>
      </c>
      <c r="L3575" s="2">
        <v>2014</v>
      </c>
      <c r="M3575" s="2" t="s">
        <v>3054</v>
      </c>
      <c r="N3575" s="2" t="s">
        <v>3104</v>
      </c>
      <c r="O3575" s="19" t="str">
        <f t="shared" si="114"/>
        <v>300</v>
      </c>
      <c r="P3575">
        <f t="shared" si="113"/>
        <v>664.97199999999998</v>
      </c>
    </row>
    <row r="3576" spans="1:16" ht="14.5" customHeight="1" x14ac:dyDescent="0.35">
      <c r="A3576" s="2" t="s">
        <v>1740</v>
      </c>
      <c r="B3576" s="2" t="s">
        <v>1740</v>
      </c>
      <c r="C3576" s="2" t="s">
        <v>1025</v>
      </c>
      <c r="D3576" s="2"/>
      <c r="E3576" s="2"/>
      <c r="F3576" s="3">
        <v>91401</v>
      </c>
      <c r="G3576" s="3">
        <v>3.2</v>
      </c>
      <c r="H3576" s="2" t="s">
        <v>3139</v>
      </c>
      <c r="I3576" s="2" t="s">
        <v>3153</v>
      </c>
      <c r="J3576" s="2" t="s">
        <v>3159</v>
      </c>
      <c r="K3576" s="2" t="s">
        <v>3164</v>
      </c>
      <c r="L3576" s="2">
        <v>2014</v>
      </c>
      <c r="M3576" s="2" t="s">
        <v>3054</v>
      </c>
      <c r="N3576" s="2" t="s">
        <v>3104</v>
      </c>
      <c r="O3576" s="19" t="str">
        <f t="shared" si="114"/>
        <v>300</v>
      </c>
      <c r="P3576">
        <f t="shared" si="113"/>
        <v>2924.8320000000003</v>
      </c>
    </row>
    <row r="3577" spans="1:16" ht="14.5" customHeight="1" x14ac:dyDescent="0.35">
      <c r="A3577" s="2" t="s">
        <v>1741</v>
      </c>
      <c r="B3577" s="2" t="s">
        <v>1741</v>
      </c>
      <c r="C3577" s="2" t="s">
        <v>1027</v>
      </c>
      <c r="D3577" s="2"/>
      <c r="E3577" s="2"/>
      <c r="F3577" s="3">
        <v>7055</v>
      </c>
      <c r="G3577" s="3">
        <v>42</v>
      </c>
      <c r="H3577" s="2" t="s">
        <v>3139</v>
      </c>
      <c r="I3577" s="2" t="s">
        <v>3153</v>
      </c>
      <c r="J3577" s="2" t="s">
        <v>3159</v>
      </c>
      <c r="K3577" s="2" t="s">
        <v>3164</v>
      </c>
      <c r="L3577" s="2">
        <v>2014</v>
      </c>
      <c r="M3577" s="2" t="s">
        <v>3059</v>
      </c>
      <c r="N3577" s="2" t="s">
        <v>3109</v>
      </c>
      <c r="O3577" s="19" t="str">
        <f t="shared" si="114"/>
        <v>400</v>
      </c>
      <c r="P3577">
        <f t="shared" si="113"/>
        <v>2963.1</v>
      </c>
    </row>
    <row r="3578" spans="1:16" ht="14.5" customHeight="1" x14ac:dyDescent="0.35">
      <c r="A3578" s="2" t="s">
        <v>1954</v>
      </c>
      <c r="B3578" s="2" t="s">
        <v>1954</v>
      </c>
      <c r="C3578" s="2" t="s">
        <v>1057</v>
      </c>
      <c r="D3578" s="2"/>
      <c r="E3578" s="2"/>
      <c r="F3578" s="3">
        <v>582.12</v>
      </c>
      <c r="G3578" s="3">
        <v>100</v>
      </c>
      <c r="H3578" s="2" t="s">
        <v>3134</v>
      </c>
      <c r="I3578" s="2" t="s">
        <v>3148</v>
      </c>
      <c r="J3578" s="2" t="s">
        <v>3159</v>
      </c>
      <c r="K3578" s="2" t="s">
        <v>3164</v>
      </c>
      <c r="L3578" s="2">
        <v>2014</v>
      </c>
      <c r="M3578" s="2" t="s">
        <v>3059</v>
      </c>
      <c r="N3578" s="2" t="s">
        <v>3109</v>
      </c>
      <c r="O3578" s="19" t="str">
        <f t="shared" si="114"/>
        <v>400</v>
      </c>
      <c r="P3578">
        <f t="shared" si="113"/>
        <v>582.12</v>
      </c>
    </row>
    <row r="3579" spans="1:16" ht="14.5" customHeight="1" x14ac:dyDescent="0.35">
      <c r="A3579" s="2" t="s">
        <v>1956</v>
      </c>
      <c r="B3579" s="2" t="s">
        <v>1956</v>
      </c>
      <c r="C3579" s="2" t="s">
        <v>1761</v>
      </c>
      <c r="D3579" s="2"/>
      <c r="E3579" s="2"/>
      <c r="F3579" s="3">
        <v>9193.2530900000002</v>
      </c>
      <c r="G3579" s="3">
        <v>100</v>
      </c>
      <c r="H3579" s="2" t="s">
        <v>3134</v>
      </c>
      <c r="I3579" s="2" t="s">
        <v>3148</v>
      </c>
      <c r="J3579" s="2" t="s">
        <v>3159</v>
      </c>
      <c r="K3579" s="2" t="s">
        <v>3164</v>
      </c>
      <c r="L3579" s="2">
        <v>2014</v>
      </c>
      <c r="M3579" s="2" t="s">
        <v>3059</v>
      </c>
      <c r="N3579" s="2" t="s">
        <v>3109</v>
      </c>
      <c r="O3579" s="19" t="str">
        <f t="shared" si="114"/>
        <v>400</v>
      </c>
      <c r="P3579">
        <f t="shared" ref="P3579:P3642" si="115">F3579*G3579/100</f>
        <v>9193.2530900000002</v>
      </c>
    </row>
    <row r="3580" spans="1:16" ht="14.5" customHeight="1" x14ac:dyDescent="0.35">
      <c r="A3580" s="2" t="s">
        <v>1957</v>
      </c>
      <c r="B3580" s="2" t="s">
        <v>1957</v>
      </c>
      <c r="C3580" s="2" t="s">
        <v>1763</v>
      </c>
      <c r="D3580" s="2"/>
      <c r="E3580" s="2"/>
      <c r="F3580" s="3">
        <v>80823.465360000002</v>
      </c>
      <c r="G3580" s="3">
        <v>100</v>
      </c>
      <c r="H3580" s="2" t="s">
        <v>3134</v>
      </c>
      <c r="I3580" s="2" t="s">
        <v>3148</v>
      </c>
      <c r="J3580" s="2" t="s">
        <v>3159</v>
      </c>
      <c r="K3580" s="2" t="s">
        <v>3164</v>
      </c>
      <c r="L3580" s="2">
        <v>2014</v>
      </c>
      <c r="M3580" s="2" t="s">
        <v>3059</v>
      </c>
      <c r="N3580" s="2" t="s">
        <v>3109</v>
      </c>
      <c r="O3580" s="19" t="str">
        <f t="shared" si="114"/>
        <v>400</v>
      </c>
      <c r="P3580">
        <f t="shared" si="115"/>
        <v>80823.465360000002</v>
      </c>
    </row>
    <row r="3581" spans="1:16" ht="14.5" customHeight="1" x14ac:dyDescent="0.35">
      <c r="A3581" s="2" t="s">
        <v>1958</v>
      </c>
      <c r="B3581" s="2" t="s">
        <v>1958</v>
      </c>
      <c r="C3581" s="2" t="s">
        <v>1959</v>
      </c>
      <c r="D3581" s="2"/>
      <c r="E3581" s="2"/>
      <c r="F3581" s="3">
        <v>10157.978300000001</v>
      </c>
      <c r="G3581" s="3">
        <v>100</v>
      </c>
      <c r="H3581" s="2" t="s">
        <v>3134</v>
      </c>
      <c r="I3581" s="2" t="s">
        <v>3148</v>
      </c>
      <c r="J3581" s="2" t="s">
        <v>3159</v>
      </c>
      <c r="K3581" s="2" t="s">
        <v>3164</v>
      </c>
      <c r="L3581" s="2">
        <v>2014</v>
      </c>
      <c r="M3581" s="2" t="s">
        <v>3059</v>
      </c>
      <c r="N3581" s="2" t="s">
        <v>3109</v>
      </c>
      <c r="O3581" s="19" t="str">
        <f t="shared" si="114"/>
        <v>400</v>
      </c>
      <c r="P3581">
        <f t="shared" si="115"/>
        <v>10157.978300000001</v>
      </c>
    </row>
    <row r="3582" spans="1:16" ht="14.5" customHeight="1" x14ac:dyDescent="0.35">
      <c r="A3582" s="2" t="s">
        <v>1764</v>
      </c>
      <c r="B3582" s="2" t="s">
        <v>1764</v>
      </c>
      <c r="C3582" s="2" t="s">
        <v>1060</v>
      </c>
      <c r="D3582" s="2"/>
      <c r="E3582" s="2"/>
      <c r="F3582" s="3">
        <v>7338.0320000000002</v>
      </c>
      <c r="G3582" s="3">
        <v>100</v>
      </c>
      <c r="H3582" s="2" t="s">
        <v>3134</v>
      </c>
      <c r="I3582" s="2" t="s">
        <v>3148</v>
      </c>
      <c r="J3582" s="2" t="s">
        <v>3159</v>
      </c>
      <c r="K3582" s="2" t="s">
        <v>3164</v>
      </c>
      <c r="L3582" s="2">
        <v>2014</v>
      </c>
      <c r="M3582" s="2" t="s">
        <v>3059</v>
      </c>
      <c r="N3582" s="2" t="s">
        <v>3109</v>
      </c>
      <c r="O3582" s="19" t="str">
        <f t="shared" si="114"/>
        <v>400</v>
      </c>
      <c r="P3582">
        <f t="shared" si="115"/>
        <v>7338.0320000000011</v>
      </c>
    </row>
    <row r="3583" spans="1:16" ht="14.5" customHeight="1" x14ac:dyDescent="0.35">
      <c r="A3583" s="2" t="s">
        <v>1766</v>
      </c>
      <c r="B3583" s="2" t="s">
        <v>1766</v>
      </c>
      <c r="C3583" s="2" t="s">
        <v>1063</v>
      </c>
      <c r="D3583" s="2"/>
      <c r="E3583" s="2"/>
      <c r="F3583" s="3">
        <v>25892.710360000001</v>
      </c>
      <c r="G3583" s="3">
        <v>100</v>
      </c>
      <c r="H3583" s="2" t="s">
        <v>3134</v>
      </c>
      <c r="I3583" s="2" t="s">
        <v>3148</v>
      </c>
      <c r="J3583" s="2" t="s">
        <v>3159</v>
      </c>
      <c r="K3583" s="2" t="s">
        <v>3164</v>
      </c>
      <c r="L3583" s="2">
        <v>2014</v>
      </c>
      <c r="M3583" s="2" t="s">
        <v>3059</v>
      </c>
      <c r="N3583" s="2" t="s">
        <v>3109</v>
      </c>
      <c r="O3583" s="19" t="str">
        <f t="shared" si="114"/>
        <v>400</v>
      </c>
      <c r="P3583">
        <f t="shared" si="115"/>
        <v>25892.710360000005</v>
      </c>
    </row>
    <row r="3584" spans="1:16" ht="14.5" customHeight="1" x14ac:dyDescent="0.35">
      <c r="A3584" s="2" t="s">
        <v>1767</v>
      </c>
      <c r="B3584" s="2" t="s">
        <v>1767</v>
      </c>
      <c r="C3584" s="2" t="s">
        <v>1068</v>
      </c>
      <c r="D3584" s="2"/>
      <c r="E3584" s="2"/>
      <c r="F3584" s="3">
        <v>59982.953090000003</v>
      </c>
      <c r="G3584" s="3">
        <v>100</v>
      </c>
      <c r="H3584" s="2" t="s">
        <v>3134</v>
      </c>
      <c r="I3584" s="2" t="s">
        <v>3148</v>
      </c>
      <c r="J3584" s="2" t="s">
        <v>3159</v>
      </c>
      <c r="K3584" s="2" t="s">
        <v>3164</v>
      </c>
      <c r="L3584" s="2">
        <v>2014</v>
      </c>
      <c r="M3584" s="2" t="s">
        <v>3059</v>
      </c>
      <c r="N3584" s="2" t="s">
        <v>3109</v>
      </c>
      <c r="O3584" s="19" t="str">
        <f t="shared" si="114"/>
        <v>400</v>
      </c>
      <c r="P3584">
        <f t="shared" si="115"/>
        <v>59982.953090000003</v>
      </c>
    </row>
    <row r="3585" spans="1:16" ht="14.5" customHeight="1" x14ac:dyDescent="0.35">
      <c r="A3585" s="2" t="s">
        <v>1768</v>
      </c>
      <c r="B3585" s="2" t="s">
        <v>1768</v>
      </c>
      <c r="C3585" s="2" t="s">
        <v>1074</v>
      </c>
      <c r="D3585" s="2"/>
      <c r="E3585" s="2"/>
      <c r="F3585" s="3">
        <v>27654.980750000006</v>
      </c>
      <c r="G3585" s="3">
        <v>100</v>
      </c>
      <c r="H3585" s="2" t="s">
        <v>3134</v>
      </c>
      <c r="I3585" s="2" t="s">
        <v>3148</v>
      </c>
      <c r="J3585" s="2" t="s">
        <v>3159</v>
      </c>
      <c r="K3585" s="2" t="s">
        <v>3164</v>
      </c>
      <c r="L3585" s="2">
        <v>2014</v>
      </c>
      <c r="M3585" s="2" t="s">
        <v>3059</v>
      </c>
      <c r="N3585" s="2" t="s">
        <v>3109</v>
      </c>
      <c r="O3585" s="19" t="str">
        <f t="shared" si="114"/>
        <v>400</v>
      </c>
      <c r="P3585">
        <f t="shared" si="115"/>
        <v>27654.980750000006</v>
      </c>
    </row>
    <row r="3586" spans="1:16" ht="14.5" customHeight="1" x14ac:dyDescent="0.35">
      <c r="A3586" s="2" t="s">
        <v>2523</v>
      </c>
      <c r="B3586" s="2" t="s">
        <v>2523</v>
      </c>
      <c r="C3586" s="2" t="s">
        <v>2299</v>
      </c>
      <c r="D3586" s="2"/>
      <c r="E3586" s="2"/>
      <c r="F3586" s="3">
        <v>256</v>
      </c>
      <c r="G3586" s="3">
        <v>100</v>
      </c>
      <c r="H3586" s="2" t="s">
        <v>3134</v>
      </c>
      <c r="I3586" s="2" t="s">
        <v>3148</v>
      </c>
      <c r="J3586" s="2" t="s">
        <v>3159</v>
      </c>
      <c r="K3586" s="2" t="s">
        <v>3164</v>
      </c>
      <c r="L3586" s="2">
        <v>2014</v>
      </c>
      <c r="M3586" s="2" t="s">
        <v>3059</v>
      </c>
      <c r="N3586" s="2" t="s">
        <v>3109</v>
      </c>
      <c r="O3586" s="19" t="str">
        <f t="shared" si="114"/>
        <v>400</v>
      </c>
      <c r="P3586">
        <f t="shared" si="115"/>
        <v>256</v>
      </c>
    </row>
    <row r="3587" spans="1:16" ht="14.5" customHeight="1" x14ac:dyDescent="0.35">
      <c r="A3587" s="2" t="s">
        <v>2524</v>
      </c>
      <c r="B3587" s="2" t="s">
        <v>2524</v>
      </c>
      <c r="C3587" s="2" t="s">
        <v>2301</v>
      </c>
      <c r="D3587" s="2"/>
      <c r="E3587" s="2"/>
      <c r="F3587" s="3">
        <v>2868.34</v>
      </c>
      <c r="G3587" s="3">
        <v>100</v>
      </c>
      <c r="H3587" s="2" t="s">
        <v>3134</v>
      </c>
      <c r="I3587" s="2" t="s">
        <v>3148</v>
      </c>
      <c r="J3587" s="2" t="s">
        <v>3159</v>
      </c>
      <c r="K3587" s="2" t="s">
        <v>3164</v>
      </c>
      <c r="L3587" s="2">
        <v>2014</v>
      </c>
      <c r="M3587" s="2" t="s">
        <v>3059</v>
      </c>
      <c r="N3587" s="2" t="s">
        <v>3109</v>
      </c>
      <c r="O3587" s="19" t="str">
        <f t="shared" ref="O3587:O3650" si="116">LEFT(N3587,1) &amp; "00"</f>
        <v>400</v>
      </c>
      <c r="P3587">
        <f t="shared" si="115"/>
        <v>2868.34</v>
      </c>
    </row>
    <row r="3588" spans="1:16" ht="14.5" customHeight="1" x14ac:dyDescent="0.35">
      <c r="A3588" s="2" t="s">
        <v>2525</v>
      </c>
      <c r="B3588" s="2" t="s">
        <v>2525</v>
      </c>
      <c r="C3588" s="2" t="s">
        <v>2303</v>
      </c>
      <c r="D3588" s="2"/>
      <c r="E3588" s="2"/>
      <c r="F3588" s="3">
        <v>24925.663</v>
      </c>
      <c r="G3588" s="3">
        <v>100</v>
      </c>
      <c r="H3588" s="2" t="s">
        <v>3134</v>
      </c>
      <c r="I3588" s="2" t="s">
        <v>3148</v>
      </c>
      <c r="J3588" s="2" t="s">
        <v>3159</v>
      </c>
      <c r="K3588" s="2" t="s">
        <v>3164</v>
      </c>
      <c r="L3588" s="2">
        <v>2014</v>
      </c>
      <c r="M3588" s="2" t="s">
        <v>3059</v>
      </c>
      <c r="N3588" s="2" t="s">
        <v>3109</v>
      </c>
      <c r="O3588" s="19" t="str">
        <f t="shared" si="116"/>
        <v>400</v>
      </c>
      <c r="P3588">
        <f t="shared" si="115"/>
        <v>24925.662999999997</v>
      </c>
    </row>
    <row r="3589" spans="1:16" ht="14.5" customHeight="1" x14ac:dyDescent="0.35">
      <c r="A3589" s="2" t="s">
        <v>1415</v>
      </c>
      <c r="B3589" s="2" t="s">
        <v>1416</v>
      </c>
      <c r="C3589" s="2" t="s">
        <v>1780</v>
      </c>
      <c r="D3589" s="2"/>
      <c r="E3589" s="2"/>
      <c r="F3589" s="3">
        <v>219</v>
      </c>
      <c r="G3589" s="3">
        <v>100</v>
      </c>
      <c r="H3589" s="2" t="s">
        <v>3134</v>
      </c>
      <c r="I3589" s="2" t="s">
        <v>3148</v>
      </c>
      <c r="J3589" s="2" t="s">
        <v>3157</v>
      </c>
      <c r="K3589" s="2" t="s">
        <v>3165</v>
      </c>
      <c r="L3589" s="2">
        <v>2015</v>
      </c>
      <c r="M3589" s="2" t="s">
        <v>3059</v>
      </c>
      <c r="N3589" s="2" t="s">
        <v>3109</v>
      </c>
      <c r="O3589" s="19" t="str">
        <f t="shared" si="116"/>
        <v>400</v>
      </c>
      <c r="P3589">
        <f t="shared" si="115"/>
        <v>219</v>
      </c>
    </row>
    <row r="3590" spans="1:16" ht="14.5" customHeight="1" x14ac:dyDescent="0.35">
      <c r="A3590" s="2" t="s">
        <v>1781</v>
      </c>
      <c r="B3590" s="2" t="s">
        <v>1782</v>
      </c>
      <c r="C3590" s="2" t="s">
        <v>1783</v>
      </c>
      <c r="D3590" s="2"/>
      <c r="E3590" s="2"/>
      <c r="F3590" s="3">
        <v>783</v>
      </c>
      <c r="G3590" s="3">
        <v>100</v>
      </c>
      <c r="H3590" s="2" t="s">
        <v>3134</v>
      </c>
      <c r="I3590" s="2" t="s">
        <v>3148</v>
      </c>
      <c r="J3590" s="2" t="s">
        <v>3157</v>
      </c>
      <c r="K3590" s="2" t="s">
        <v>3165</v>
      </c>
      <c r="L3590" s="2">
        <v>2015</v>
      </c>
      <c r="M3590" s="2" t="s">
        <v>3059</v>
      </c>
      <c r="N3590" s="2" t="s">
        <v>3109</v>
      </c>
      <c r="O3590" s="19" t="str">
        <f t="shared" si="116"/>
        <v>400</v>
      </c>
      <c r="P3590">
        <f t="shared" si="115"/>
        <v>783</v>
      </c>
    </row>
    <row r="3591" spans="1:16" ht="14.5" customHeight="1" x14ac:dyDescent="0.35">
      <c r="A3591" s="2" t="s">
        <v>1972</v>
      </c>
      <c r="B3591" s="2" t="s">
        <v>1785</v>
      </c>
      <c r="C3591" s="2" t="s">
        <v>1786</v>
      </c>
      <c r="D3591" s="2"/>
      <c r="E3591" s="2"/>
      <c r="F3591" s="3">
        <v>20</v>
      </c>
      <c r="G3591" s="3">
        <v>100</v>
      </c>
      <c r="H3591" s="2" t="s">
        <v>3134</v>
      </c>
      <c r="I3591" s="2" t="s">
        <v>3148</v>
      </c>
      <c r="J3591" s="2" t="s">
        <v>3157</v>
      </c>
      <c r="K3591" s="2" t="s">
        <v>3165</v>
      </c>
      <c r="L3591" s="2">
        <v>2015</v>
      </c>
      <c r="M3591" s="2" t="s">
        <v>3059</v>
      </c>
      <c r="N3591" s="2" t="s">
        <v>3109</v>
      </c>
      <c r="O3591" s="19" t="str">
        <f t="shared" si="116"/>
        <v>400</v>
      </c>
      <c r="P3591">
        <f t="shared" si="115"/>
        <v>20</v>
      </c>
    </row>
    <row r="3592" spans="1:16" ht="14.5" customHeight="1" x14ac:dyDescent="0.35">
      <c r="A3592" s="2" t="s">
        <v>1366</v>
      </c>
      <c r="B3592" s="2" t="s">
        <v>1367</v>
      </c>
      <c r="C3592" s="2" t="s">
        <v>1787</v>
      </c>
      <c r="D3592" s="2"/>
      <c r="E3592" s="2"/>
      <c r="F3592" s="3">
        <v>2478</v>
      </c>
      <c r="G3592" s="3">
        <v>100</v>
      </c>
      <c r="H3592" s="2" t="s">
        <v>3134</v>
      </c>
      <c r="I3592" s="2" t="s">
        <v>3148</v>
      </c>
      <c r="J3592" s="2" t="s">
        <v>3157</v>
      </c>
      <c r="K3592" s="2" t="s">
        <v>3165</v>
      </c>
      <c r="L3592" s="2">
        <v>2015</v>
      </c>
      <c r="M3592" s="2" t="s">
        <v>3059</v>
      </c>
      <c r="N3592" s="2" t="s">
        <v>3109</v>
      </c>
      <c r="O3592" s="19" t="str">
        <f t="shared" si="116"/>
        <v>400</v>
      </c>
      <c r="P3592">
        <f t="shared" si="115"/>
        <v>2478</v>
      </c>
    </row>
    <row r="3593" spans="1:16" ht="14.5" customHeight="1" x14ac:dyDescent="0.35">
      <c r="A3593" s="2" t="s">
        <v>1973</v>
      </c>
      <c r="B3593" s="2" t="s">
        <v>1974</v>
      </c>
      <c r="C3593" s="2" t="s">
        <v>1975</v>
      </c>
      <c r="D3593" s="2"/>
      <c r="E3593" s="2"/>
      <c r="F3593" s="3">
        <v>1060</v>
      </c>
      <c r="G3593" s="3">
        <v>100</v>
      </c>
      <c r="H3593" s="2" t="s">
        <v>3141</v>
      </c>
      <c r="I3593" s="2" t="s">
        <v>3155</v>
      </c>
      <c r="J3593" s="2" t="s">
        <v>3157</v>
      </c>
      <c r="K3593" s="2" t="s">
        <v>3165</v>
      </c>
      <c r="L3593" s="2">
        <v>2015</v>
      </c>
      <c r="M3593" s="2" t="s">
        <v>3059</v>
      </c>
      <c r="N3593" s="2" t="s">
        <v>3109</v>
      </c>
      <c r="O3593" s="19" t="str">
        <f t="shared" si="116"/>
        <v>400</v>
      </c>
      <c r="P3593">
        <f t="shared" si="115"/>
        <v>1060</v>
      </c>
    </row>
    <row r="3594" spans="1:16" ht="14.5" customHeight="1" x14ac:dyDescent="0.35">
      <c r="A3594" s="2" t="s">
        <v>2526</v>
      </c>
      <c r="B3594" s="2" t="s">
        <v>1789</v>
      </c>
      <c r="C3594" s="2" t="s">
        <v>1790</v>
      </c>
      <c r="D3594" s="2"/>
      <c r="E3594" s="2"/>
      <c r="F3594" s="3">
        <v>87</v>
      </c>
      <c r="G3594" s="3">
        <v>100</v>
      </c>
      <c r="H3594" s="2" t="s">
        <v>3141</v>
      </c>
      <c r="I3594" s="2" t="s">
        <v>3155</v>
      </c>
      <c r="J3594" s="2" t="s">
        <v>3157</v>
      </c>
      <c r="K3594" s="2" t="s">
        <v>3165</v>
      </c>
      <c r="L3594" s="2">
        <v>2015</v>
      </c>
      <c r="M3594" s="2" t="s">
        <v>3059</v>
      </c>
      <c r="N3594" s="2" t="s">
        <v>3109</v>
      </c>
      <c r="O3594" s="19" t="str">
        <f t="shared" si="116"/>
        <v>400</v>
      </c>
      <c r="P3594">
        <f t="shared" si="115"/>
        <v>87</v>
      </c>
    </row>
    <row r="3595" spans="1:16" ht="14.5" customHeight="1" x14ac:dyDescent="0.35">
      <c r="A3595" s="2" t="s">
        <v>1401</v>
      </c>
      <c r="B3595" s="2" t="s">
        <v>1402</v>
      </c>
      <c r="C3595" s="2" t="s">
        <v>1770</v>
      </c>
      <c r="D3595" s="2"/>
      <c r="E3595" s="2"/>
      <c r="F3595" s="3">
        <v>1136</v>
      </c>
      <c r="G3595" s="3">
        <v>100</v>
      </c>
      <c r="H3595" s="2" t="s">
        <v>3134</v>
      </c>
      <c r="I3595" s="2" t="s">
        <v>3148</v>
      </c>
      <c r="J3595" s="2" t="s">
        <v>3157</v>
      </c>
      <c r="K3595" s="2" t="s">
        <v>3165</v>
      </c>
      <c r="L3595" s="2">
        <v>2015</v>
      </c>
      <c r="M3595" s="2" t="s">
        <v>3059</v>
      </c>
      <c r="N3595" s="2" t="s">
        <v>3109</v>
      </c>
      <c r="O3595" s="19" t="str">
        <f t="shared" si="116"/>
        <v>400</v>
      </c>
      <c r="P3595">
        <f t="shared" si="115"/>
        <v>1136</v>
      </c>
    </row>
    <row r="3596" spans="1:16" ht="14.5" customHeight="1" x14ac:dyDescent="0.35">
      <c r="A3596" s="2" t="s">
        <v>1404</v>
      </c>
      <c r="B3596" s="2" t="s">
        <v>1405</v>
      </c>
      <c r="C3596" s="2" t="s">
        <v>1771</v>
      </c>
      <c r="D3596" s="2"/>
      <c r="E3596" s="2"/>
      <c r="F3596" s="3">
        <v>2600</v>
      </c>
      <c r="G3596" s="3">
        <v>100</v>
      </c>
      <c r="H3596" s="2" t="s">
        <v>3134</v>
      </c>
      <c r="I3596" s="2" t="s">
        <v>3148</v>
      </c>
      <c r="J3596" s="2" t="s">
        <v>3157</v>
      </c>
      <c r="K3596" s="2" t="s">
        <v>3165</v>
      </c>
      <c r="L3596" s="2">
        <v>2015</v>
      </c>
      <c r="M3596" s="2" t="s">
        <v>3070</v>
      </c>
      <c r="N3596" s="2" t="s">
        <v>3119</v>
      </c>
      <c r="O3596" s="19" t="str">
        <f t="shared" si="116"/>
        <v>600</v>
      </c>
      <c r="P3596">
        <f t="shared" si="115"/>
        <v>2600</v>
      </c>
    </row>
    <row r="3597" spans="1:16" ht="14.5" customHeight="1" x14ac:dyDescent="0.35">
      <c r="A3597" s="2" t="s">
        <v>1407</v>
      </c>
      <c r="B3597" s="2" t="s">
        <v>1407</v>
      </c>
      <c r="C3597" s="2" t="s">
        <v>1773</v>
      </c>
      <c r="D3597" s="2"/>
      <c r="E3597" s="2"/>
      <c r="F3597" s="3">
        <v>300</v>
      </c>
      <c r="G3597" s="3">
        <v>100</v>
      </c>
      <c r="H3597" s="2" t="s">
        <v>3134</v>
      </c>
      <c r="I3597" s="2" t="s">
        <v>3148</v>
      </c>
      <c r="J3597" s="2" t="s">
        <v>3157</v>
      </c>
      <c r="K3597" s="2" t="s">
        <v>3165</v>
      </c>
      <c r="L3597" s="2">
        <v>2015</v>
      </c>
      <c r="M3597" s="2" t="s">
        <v>3059</v>
      </c>
      <c r="N3597" s="2" t="s">
        <v>3109</v>
      </c>
      <c r="O3597" s="19" t="str">
        <f t="shared" si="116"/>
        <v>400</v>
      </c>
      <c r="P3597">
        <f t="shared" si="115"/>
        <v>300</v>
      </c>
    </row>
    <row r="3598" spans="1:16" ht="14.5" customHeight="1" x14ac:dyDescent="0.35">
      <c r="A3598" s="2" t="s">
        <v>1409</v>
      </c>
      <c r="B3598" s="2" t="s">
        <v>1410</v>
      </c>
      <c r="C3598" s="2" t="s">
        <v>1774</v>
      </c>
      <c r="D3598" s="2"/>
      <c r="E3598" s="2"/>
      <c r="F3598" s="3">
        <v>76</v>
      </c>
      <c r="G3598" s="3">
        <v>100</v>
      </c>
      <c r="H3598" s="2" t="s">
        <v>3134</v>
      </c>
      <c r="I3598" s="2" t="s">
        <v>3148</v>
      </c>
      <c r="J3598" s="2" t="s">
        <v>3157</v>
      </c>
      <c r="K3598" s="2" t="s">
        <v>3165</v>
      </c>
      <c r="L3598" s="2">
        <v>2015</v>
      </c>
      <c r="M3598" s="2" t="s">
        <v>3059</v>
      </c>
      <c r="N3598" s="2" t="s">
        <v>3109</v>
      </c>
      <c r="O3598" s="19" t="str">
        <f t="shared" si="116"/>
        <v>400</v>
      </c>
      <c r="P3598">
        <f t="shared" si="115"/>
        <v>76</v>
      </c>
    </row>
    <row r="3599" spans="1:16" ht="14.5" customHeight="1" x14ac:dyDescent="0.35">
      <c r="A3599" s="2" t="s">
        <v>1412</v>
      </c>
      <c r="B3599" s="2" t="s">
        <v>1413</v>
      </c>
      <c r="C3599" s="2" t="s">
        <v>1775</v>
      </c>
      <c r="D3599" s="2"/>
      <c r="E3599" s="2"/>
      <c r="F3599" s="3">
        <v>3000</v>
      </c>
      <c r="G3599" s="3">
        <v>100</v>
      </c>
      <c r="H3599" s="2" t="s">
        <v>3134</v>
      </c>
      <c r="I3599" s="2" t="s">
        <v>3148</v>
      </c>
      <c r="J3599" s="2" t="s">
        <v>3157</v>
      </c>
      <c r="K3599" s="2" t="s">
        <v>3165</v>
      </c>
      <c r="L3599" s="2">
        <v>2015</v>
      </c>
      <c r="M3599" s="2" t="s">
        <v>3059</v>
      </c>
      <c r="N3599" s="2" t="s">
        <v>3109</v>
      </c>
      <c r="O3599" s="19" t="str">
        <f t="shared" si="116"/>
        <v>400</v>
      </c>
      <c r="P3599">
        <f t="shared" si="115"/>
        <v>3000</v>
      </c>
    </row>
    <row r="3600" spans="1:16" ht="14.5" customHeight="1" x14ac:dyDescent="0.35">
      <c r="A3600" s="2" t="s">
        <v>1971</v>
      </c>
      <c r="B3600" s="2" t="s">
        <v>1777</v>
      </c>
      <c r="C3600" s="2" t="s">
        <v>1778</v>
      </c>
      <c r="D3600" s="2"/>
      <c r="E3600" s="2"/>
      <c r="F3600" s="3">
        <v>242</v>
      </c>
      <c r="G3600" s="3">
        <v>100</v>
      </c>
      <c r="H3600" s="2" t="s">
        <v>3134</v>
      </c>
      <c r="I3600" s="2" t="s">
        <v>3148</v>
      </c>
      <c r="J3600" s="2" t="s">
        <v>3157</v>
      </c>
      <c r="K3600" s="2" t="s">
        <v>3165</v>
      </c>
      <c r="L3600" s="2">
        <v>2015</v>
      </c>
      <c r="M3600" s="2" t="s">
        <v>3059</v>
      </c>
      <c r="N3600" s="2" t="s">
        <v>3109</v>
      </c>
      <c r="O3600" s="19" t="str">
        <f t="shared" si="116"/>
        <v>400</v>
      </c>
      <c r="P3600">
        <f t="shared" si="115"/>
        <v>242</v>
      </c>
    </row>
    <row r="3601" spans="1:16" ht="14.5" customHeight="1" x14ac:dyDescent="0.35">
      <c r="A3601" s="2" t="s">
        <v>1791</v>
      </c>
      <c r="B3601" s="2" t="s">
        <v>2527</v>
      </c>
      <c r="C3601" s="2" t="s">
        <v>1793</v>
      </c>
      <c r="D3601" s="2"/>
      <c r="E3601" s="2"/>
      <c r="F3601" s="3">
        <v>390</v>
      </c>
      <c r="G3601" s="3">
        <v>100</v>
      </c>
      <c r="H3601" s="2" t="s">
        <v>3141</v>
      </c>
      <c r="I3601" s="2" t="s">
        <v>3155</v>
      </c>
      <c r="J3601" s="2" t="s">
        <v>3157</v>
      </c>
      <c r="K3601" s="2" t="s">
        <v>3165</v>
      </c>
      <c r="L3601" s="2">
        <v>2015</v>
      </c>
      <c r="M3601" s="2" t="s">
        <v>3059</v>
      </c>
      <c r="N3601" s="2" t="s">
        <v>3109</v>
      </c>
      <c r="O3601" s="19" t="str">
        <f t="shared" si="116"/>
        <v>400</v>
      </c>
      <c r="P3601">
        <f t="shared" si="115"/>
        <v>390</v>
      </c>
    </row>
    <row r="3602" spans="1:16" ht="14.5" customHeight="1" x14ac:dyDescent="0.35">
      <c r="A3602" s="2" t="s">
        <v>2305</v>
      </c>
      <c r="B3602" s="2" t="s">
        <v>2304</v>
      </c>
      <c r="C3602" s="2" t="s">
        <v>2306</v>
      </c>
      <c r="D3602" s="2"/>
      <c r="E3602" s="2"/>
      <c r="F3602" s="3">
        <v>408</v>
      </c>
      <c r="G3602" s="3">
        <v>100</v>
      </c>
      <c r="H3602" s="2" t="s">
        <v>3141</v>
      </c>
      <c r="I3602" s="2" t="s">
        <v>3155</v>
      </c>
      <c r="J3602" s="2" t="s">
        <v>3157</v>
      </c>
      <c r="K3602" s="2" t="s">
        <v>3165</v>
      </c>
      <c r="L3602" s="2">
        <v>2015</v>
      </c>
      <c r="M3602" s="2" t="s">
        <v>3059</v>
      </c>
      <c r="N3602" s="2" t="s">
        <v>3109</v>
      </c>
      <c r="O3602" s="19" t="str">
        <f t="shared" si="116"/>
        <v>400</v>
      </c>
      <c r="P3602">
        <f t="shared" si="115"/>
        <v>408</v>
      </c>
    </row>
    <row r="3603" spans="1:16" ht="14.5" customHeight="1" x14ac:dyDescent="0.35">
      <c r="A3603" s="2" t="s">
        <v>1369</v>
      </c>
      <c r="B3603" s="2" t="s">
        <v>1370</v>
      </c>
      <c r="C3603" s="2" t="s">
        <v>1795</v>
      </c>
      <c r="D3603" s="2"/>
      <c r="E3603" s="2"/>
      <c r="F3603" s="3">
        <v>40</v>
      </c>
      <c r="G3603" s="3">
        <v>100</v>
      </c>
      <c r="H3603" s="2" t="s">
        <v>3134</v>
      </c>
      <c r="I3603" s="2" t="s">
        <v>3148</v>
      </c>
      <c r="J3603" s="2" t="s">
        <v>3157</v>
      </c>
      <c r="K3603" s="2" t="s">
        <v>3165</v>
      </c>
      <c r="L3603" s="2">
        <v>2015</v>
      </c>
      <c r="M3603" s="2" t="s">
        <v>3059</v>
      </c>
      <c r="N3603" s="2" t="s">
        <v>3109</v>
      </c>
      <c r="O3603" s="19" t="str">
        <f t="shared" si="116"/>
        <v>400</v>
      </c>
      <c r="P3603">
        <f t="shared" si="115"/>
        <v>40</v>
      </c>
    </row>
    <row r="3604" spans="1:16" ht="14.5" customHeight="1" x14ac:dyDescent="0.35">
      <c r="A3604" s="2" t="s">
        <v>1372</v>
      </c>
      <c r="B3604" s="2" t="s">
        <v>1373</v>
      </c>
      <c r="C3604" s="2" t="s">
        <v>1796</v>
      </c>
      <c r="D3604" s="2"/>
      <c r="E3604" s="2"/>
      <c r="F3604" s="3">
        <v>242</v>
      </c>
      <c r="G3604" s="3">
        <v>100</v>
      </c>
      <c r="H3604" s="2" t="s">
        <v>3134</v>
      </c>
      <c r="I3604" s="2" t="s">
        <v>3148</v>
      </c>
      <c r="J3604" s="2" t="s">
        <v>3157</v>
      </c>
      <c r="K3604" s="2" t="s">
        <v>3165</v>
      </c>
      <c r="L3604" s="2">
        <v>2015</v>
      </c>
      <c r="M3604" s="2" t="s">
        <v>3059</v>
      </c>
      <c r="N3604" s="2" t="s">
        <v>3109</v>
      </c>
      <c r="O3604" s="19" t="str">
        <f t="shared" si="116"/>
        <v>400</v>
      </c>
      <c r="P3604">
        <f t="shared" si="115"/>
        <v>242</v>
      </c>
    </row>
    <row r="3605" spans="1:16" ht="14.5" customHeight="1" x14ac:dyDescent="0.35">
      <c r="A3605" s="2" t="s">
        <v>1375</v>
      </c>
      <c r="B3605" s="2" t="s">
        <v>1376</v>
      </c>
      <c r="C3605" s="2" t="s">
        <v>1797</v>
      </c>
      <c r="D3605" s="2"/>
      <c r="E3605" s="2"/>
      <c r="F3605" s="3">
        <v>707</v>
      </c>
      <c r="G3605" s="3">
        <v>100</v>
      </c>
      <c r="H3605" s="2" t="s">
        <v>3134</v>
      </c>
      <c r="I3605" s="2" t="s">
        <v>3148</v>
      </c>
      <c r="J3605" s="2" t="s">
        <v>3157</v>
      </c>
      <c r="K3605" s="2" t="s">
        <v>3165</v>
      </c>
      <c r="L3605" s="2">
        <v>2015</v>
      </c>
      <c r="M3605" s="2" t="s">
        <v>3059</v>
      </c>
      <c r="N3605" s="2" t="s">
        <v>3109</v>
      </c>
      <c r="O3605" s="19" t="str">
        <f t="shared" si="116"/>
        <v>400</v>
      </c>
      <c r="P3605">
        <f t="shared" si="115"/>
        <v>707</v>
      </c>
    </row>
    <row r="3606" spans="1:16" ht="14.5" customHeight="1" x14ac:dyDescent="0.35">
      <c r="A3606" s="2" t="s">
        <v>2528</v>
      </c>
      <c r="B3606" s="2" t="s">
        <v>1800</v>
      </c>
      <c r="C3606" s="2" t="s">
        <v>1801</v>
      </c>
      <c r="D3606" s="2"/>
      <c r="E3606" s="2"/>
      <c r="F3606" s="3">
        <v>137</v>
      </c>
      <c r="G3606" s="3">
        <v>100</v>
      </c>
      <c r="H3606" s="2" t="s">
        <v>3141</v>
      </c>
      <c r="I3606" s="2" t="s">
        <v>3155</v>
      </c>
      <c r="J3606" s="2" t="s">
        <v>3157</v>
      </c>
      <c r="K3606" s="2" t="s">
        <v>3165</v>
      </c>
      <c r="L3606" s="2">
        <v>2015</v>
      </c>
      <c r="M3606" s="2" t="s">
        <v>3059</v>
      </c>
      <c r="N3606" s="2" t="s">
        <v>3109</v>
      </c>
      <c r="O3606" s="19" t="str">
        <f t="shared" si="116"/>
        <v>400</v>
      </c>
      <c r="P3606">
        <f t="shared" si="115"/>
        <v>137</v>
      </c>
    </row>
    <row r="3607" spans="1:16" ht="14.5" customHeight="1" x14ac:dyDescent="0.35">
      <c r="A3607" s="2" t="s">
        <v>34</v>
      </c>
      <c r="B3607" s="2" t="s">
        <v>35</v>
      </c>
      <c r="C3607" s="2" t="s">
        <v>1802</v>
      </c>
      <c r="D3607" s="2"/>
      <c r="E3607" s="2"/>
      <c r="F3607" s="3">
        <v>308</v>
      </c>
      <c r="G3607" s="3">
        <v>100</v>
      </c>
      <c r="H3607" s="2" t="s">
        <v>3141</v>
      </c>
      <c r="I3607" s="2" t="s">
        <v>3155</v>
      </c>
      <c r="J3607" s="2" t="s">
        <v>3157</v>
      </c>
      <c r="K3607" s="2" t="s">
        <v>3165</v>
      </c>
      <c r="L3607" s="2">
        <v>2015</v>
      </c>
      <c r="M3607" s="2" t="s">
        <v>3059</v>
      </c>
      <c r="N3607" s="2" t="s">
        <v>3109</v>
      </c>
      <c r="O3607" s="19" t="str">
        <f t="shared" si="116"/>
        <v>400</v>
      </c>
      <c r="P3607">
        <f t="shared" si="115"/>
        <v>308</v>
      </c>
    </row>
    <row r="3608" spans="1:16" ht="14.5" customHeight="1" x14ac:dyDescent="0.35">
      <c r="A3608" s="2" t="s">
        <v>7</v>
      </c>
      <c r="B3608" s="2" t="s">
        <v>8</v>
      </c>
      <c r="C3608" s="2" t="s">
        <v>1803</v>
      </c>
      <c r="D3608" s="2"/>
      <c r="E3608" s="2"/>
      <c r="F3608" s="3">
        <v>6163</v>
      </c>
      <c r="G3608" s="3">
        <v>100</v>
      </c>
      <c r="H3608" s="2" t="s">
        <v>3141</v>
      </c>
      <c r="I3608" s="2" t="s">
        <v>3155</v>
      </c>
      <c r="J3608" s="2" t="s">
        <v>3157</v>
      </c>
      <c r="K3608" s="2" t="s">
        <v>3165</v>
      </c>
      <c r="L3608" s="2">
        <v>2015</v>
      </c>
      <c r="M3608" s="2" t="s">
        <v>3059</v>
      </c>
      <c r="N3608" s="2" t="s">
        <v>3109</v>
      </c>
      <c r="O3608" s="19" t="str">
        <f t="shared" si="116"/>
        <v>400</v>
      </c>
      <c r="P3608">
        <f t="shared" si="115"/>
        <v>6163</v>
      </c>
    </row>
    <row r="3609" spans="1:16" ht="14.5" customHeight="1" x14ac:dyDescent="0.35">
      <c r="A3609" s="2" t="s">
        <v>1978</v>
      </c>
      <c r="B3609" s="2" t="s">
        <v>1979</v>
      </c>
      <c r="C3609" s="2" t="s">
        <v>1980</v>
      </c>
      <c r="D3609" s="2"/>
      <c r="E3609" s="2"/>
      <c r="F3609" s="3">
        <v>100</v>
      </c>
      <c r="G3609" s="3">
        <v>100</v>
      </c>
      <c r="H3609" s="2" t="s">
        <v>3141</v>
      </c>
      <c r="I3609" s="2" t="s">
        <v>3155</v>
      </c>
      <c r="J3609" s="2" t="s">
        <v>3157</v>
      </c>
      <c r="K3609" s="2" t="s">
        <v>3165</v>
      </c>
      <c r="L3609" s="2">
        <v>2015</v>
      </c>
      <c r="M3609" s="2" t="s">
        <v>3059</v>
      </c>
      <c r="N3609" s="2" t="s">
        <v>3109</v>
      </c>
      <c r="O3609" s="19" t="str">
        <f t="shared" si="116"/>
        <v>400</v>
      </c>
      <c r="P3609">
        <f t="shared" si="115"/>
        <v>100</v>
      </c>
    </row>
    <row r="3610" spans="1:16" ht="14.5" customHeight="1" x14ac:dyDescent="0.35">
      <c r="A3610" s="2" t="s">
        <v>25</v>
      </c>
      <c r="B3610" s="2" t="s">
        <v>26</v>
      </c>
      <c r="C3610" s="2" t="s">
        <v>1806</v>
      </c>
      <c r="D3610" s="2"/>
      <c r="E3610" s="2"/>
      <c r="F3610" s="3">
        <v>1875</v>
      </c>
      <c r="G3610" s="3">
        <v>100</v>
      </c>
      <c r="H3610" s="2" t="s">
        <v>3141</v>
      </c>
      <c r="I3610" s="2" t="s">
        <v>3155</v>
      </c>
      <c r="J3610" s="2" t="s">
        <v>3157</v>
      </c>
      <c r="K3610" s="2" t="s">
        <v>3165</v>
      </c>
      <c r="L3610" s="2">
        <v>2015</v>
      </c>
      <c r="M3610" s="2" t="s">
        <v>3059</v>
      </c>
      <c r="N3610" s="2" t="s">
        <v>3109</v>
      </c>
      <c r="O3610" s="19" t="str">
        <f t="shared" si="116"/>
        <v>400</v>
      </c>
      <c r="P3610">
        <f t="shared" si="115"/>
        <v>1875</v>
      </c>
    </row>
    <row r="3611" spans="1:16" ht="14.5" customHeight="1" x14ac:dyDescent="0.35">
      <c r="A3611" s="2" t="s">
        <v>1807</v>
      </c>
      <c r="B3611" s="2" t="s">
        <v>1808</v>
      </c>
      <c r="C3611" s="2" t="s">
        <v>1809</v>
      </c>
      <c r="D3611" s="2"/>
      <c r="E3611" s="2"/>
      <c r="F3611" s="3">
        <v>554</v>
      </c>
      <c r="G3611" s="3">
        <v>100</v>
      </c>
      <c r="H3611" s="2" t="s">
        <v>3141</v>
      </c>
      <c r="I3611" s="2" t="s">
        <v>3155</v>
      </c>
      <c r="J3611" s="2" t="s">
        <v>3157</v>
      </c>
      <c r="K3611" s="2" t="s">
        <v>3165</v>
      </c>
      <c r="L3611" s="2">
        <v>2015</v>
      </c>
      <c r="M3611" s="2" t="s">
        <v>3059</v>
      </c>
      <c r="N3611" s="2" t="s">
        <v>3109</v>
      </c>
      <c r="O3611" s="19" t="str">
        <f t="shared" si="116"/>
        <v>400</v>
      </c>
      <c r="P3611">
        <f t="shared" si="115"/>
        <v>554</v>
      </c>
    </row>
    <row r="3612" spans="1:16" ht="14.5" customHeight="1" x14ac:dyDescent="0.35">
      <c r="A3612" s="2" t="s">
        <v>2651</v>
      </c>
      <c r="B3612" s="2" t="s">
        <v>2651</v>
      </c>
      <c r="C3612" s="2" t="s">
        <v>2652</v>
      </c>
      <c r="D3612" s="2"/>
      <c r="E3612" s="2"/>
      <c r="F3612" s="3">
        <v>5524</v>
      </c>
      <c r="G3612" s="3">
        <v>100</v>
      </c>
      <c r="H3612" s="2" t="s">
        <v>3134</v>
      </c>
      <c r="I3612" s="2" t="s">
        <v>3148</v>
      </c>
      <c r="J3612" s="2" t="s">
        <v>3157</v>
      </c>
      <c r="K3612" s="2" t="s">
        <v>3165</v>
      </c>
      <c r="L3612" s="2">
        <v>2015</v>
      </c>
      <c r="M3612" s="2" t="s">
        <v>3059</v>
      </c>
      <c r="N3612" s="2" t="s">
        <v>3109</v>
      </c>
      <c r="O3612" s="19" t="str">
        <f t="shared" si="116"/>
        <v>400</v>
      </c>
      <c r="P3612">
        <f t="shared" si="115"/>
        <v>5524</v>
      </c>
    </row>
    <row r="3613" spans="1:16" ht="14.5" customHeight="1" x14ac:dyDescent="0.35">
      <c r="A3613" s="2" t="s">
        <v>2653</v>
      </c>
      <c r="B3613" s="2" t="s">
        <v>2653</v>
      </c>
      <c r="C3613" s="2" t="s">
        <v>2654</v>
      </c>
      <c r="D3613" s="2"/>
      <c r="E3613" s="2"/>
      <c r="F3613" s="3">
        <v>765</v>
      </c>
      <c r="G3613" s="3">
        <v>100</v>
      </c>
      <c r="H3613" s="2" t="s">
        <v>3141</v>
      </c>
      <c r="I3613" s="2" t="s">
        <v>3155</v>
      </c>
      <c r="J3613" s="2" t="s">
        <v>3157</v>
      </c>
      <c r="K3613" s="2" t="s">
        <v>3165</v>
      </c>
      <c r="L3613" s="2">
        <v>2015</v>
      </c>
      <c r="M3613" s="2" t="s">
        <v>3059</v>
      </c>
      <c r="N3613" s="2" t="s">
        <v>3109</v>
      </c>
      <c r="O3613" s="19" t="str">
        <f t="shared" si="116"/>
        <v>400</v>
      </c>
      <c r="P3613">
        <f t="shared" si="115"/>
        <v>765</v>
      </c>
    </row>
    <row r="3614" spans="1:16" ht="14.5" customHeight="1" x14ac:dyDescent="0.35">
      <c r="A3614" s="2" t="s">
        <v>2655</v>
      </c>
      <c r="B3614" s="2" t="s">
        <v>2655</v>
      </c>
      <c r="C3614" s="2" t="s">
        <v>2656</v>
      </c>
      <c r="D3614" s="2"/>
      <c r="E3614" s="2"/>
      <c r="F3614" s="3">
        <v>816</v>
      </c>
      <c r="G3614" s="3">
        <v>100</v>
      </c>
      <c r="H3614" s="2" t="s">
        <v>3141</v>
      </c>
      <c r="I3614" s="2" t="s">
        <v>3155</v>
      </c>
      <c r="J3614" s="2" t="s">
        <v>3157</v>
      </c>
      <c r="K3614" s="2" t="s">
        <v>3165</v>
      </c>
      <c r="L3614" s="2">
        <v>2015</v>
      </c>
      <c r="M3614" s="2" t="s">
        <v>3059</v>
      </c>
      <c r="N3614" s="2" t="s">
        <v>3109</v>
      </c>
      <c r="O3614" s="19" t="str">
        <f t="shared" si="116"/>
        <v>400</v>
      </c>
      <c r="P3614">
        <f t="shared" si="115"/>
        <v>816</v>
      </c>
    </row>
    <row r="3615" spans="1:16" ht="14.5" customHeight="1" x14ac:dyDescent="0.35">
      <c r="A3615" s="2" t="s">
        <v>2657</v>
      </c>
      <c r="B3615" s="2" t="s">
        <v>2657</v>
      </c>
      <c r="C3615" s="2" t="s">
        <v>2658</v>
      </c>
      <c r="D3615" s="2"/>
      <c r="E3615" s="2"/>
      <c r="F3615" s="3">
        <v>2639</v>
      </c>
      <c r="G3615" s="3">
        <v>100</v>
      </c>
      <c r="H3615" s="2" t="s">
        <v>3141</v>
      </c>
      <c r="I3615" s="2" t="s">
        <v>3155</v>
      </c>
      <c r="J3615" s="2" t="s">
        <v>3157</v>
      </c>
      <c r="K3615" s="2" t="s">
        <v>3165</v>
      </c>
      <c r="L3615" s="2">
        <v>2015</v>
      </c>
      <c r="M3615" s="2" t="s">
        <v>3059</v>
      </c>
      <c r="N3615" s="2" t="s">
        <v>3109</v>
      </c>
      <c r="O3615" s="19" t="str">
        <f t="shared" si="116"/>
        <v>400</v>
      </c>
      <c r="P3615">
        <f t="shared" si="115"/>
        <v>2639</v>
      </c>
    </row>
    <row r="3616" spans="1:16" ht="14.5" customHeight="1" x14ac:dyDescent="0.35">
      <c r="A3616" s="2" t="s">
        <v>2659</v>
      </c>
      <c r="B3616" s="2" t="s">
        <v>2659</v>
      </c>
      <c r="C3616" s="2" t="s">
        <v>2660</v>
      </c>
      <c r="D3616" s="2"/>
      <c r="E3616" s="2"/>
      <c r="F3616" s="3">
        <v>979</v>
      </c>
      <c r="G3616" s="3">
        <v>100</v>
      </c>
      <c r="H3616" s="2" t="s">
        <v>3141</v>
      </c>
      <c r="I3616" s="2" t="s">
        <v>3155</v>
      </c>
      <c r="J3616" s="2" t="s">
        <v>3157</v>
      </c>
      <c r="K3616" s="2" t="s">
        <v>3165</v>
      </c>
      <c r="L3616" s="2">
        <v>2015</v>
      </c>
      <c r="M3616" s="2" t="s">
        <v>3059</v>
      </c>
      <c r="N3616" s="2" t="s">
        <v>3109</v>
      </c>
      <c r="O3616" s="19" t="str">
        <f t="shared" si="116"/>
        <v>400</v>
      </c>
      <c r="P3616">
        <f t="shared" si="115"/>
        <v>979</v>
      </c>
    </row>
    <row r="3617" spans="1:16" ht="14.5" customHeight="1" x14ac:dyDescent="0.35">
      <c r="A3617" s="2" t="s">
        <v>2661</v>
      </c>
      <c r="B3617" s="2" t="s">
        <v>2662</v>
      </c>
      <c r="C3617" s="2" t="s">
        <v>2663</v>
      </c>
      <c r="D3617" s="2"/>
      <c r="E3617" s="2"/>
      <c r="F3617" s="3">
        <v>70</v>
      </c>
      <c r="G3617" s="3">
        <v>100</v>
      </c>
      <c r="H3617" s="2" t="s">
        <v>3134</v>
      </c>
      <c r="I3617" s="2" t="s">
        <v>3148</v>
      </c>
      <c r="J3617" s="2" t="s">
        <v>3157</v>
      </c>
      <c r="K3617" s="2" t="s">
        <v>3165</v>
      </c>
      <c r="L3617" s="2">
        <v>2015</v>
      </c>
      <c r="M3617" s="2" t="s">
        <v>3059</v>
      </c>
      <c r="N3617" s="2" t="s">
        <v>3109</v>
      </c>
      <c r="O3617" s="19" t="str">
        <f t="shared" si="116"/>
        <v>400</v>
      </c>
      <c r="P3617">
        <f t="shared" si="115"/>
        <v>70</v>
      </c>
    </row>
    <row r="3618" spans="1:16" ht="14.5" customHeight="1" x14ac:dyDescent="0.35">
      <c r="A3618" s="2" t="s">
        <v>1810</v>
      </c>
      <c r="B3618" s="2" t="s">
        <v>1811</v>
      </c>
      <c r="C3618" s="2" t="s">
        <v>1812</v>
      </c>
      <c r="D3618" s="2"/>
      <c r="E3618" s="2"/>
      <c r="F3618" s="3">
        <v>5</v>
      </c>
      <c r="G3618" s="3">
        <v>100</v>
      </c>
      <c r="H3618" s="2" t="s">
        <v>3141</v>
      </c>
      <c r="I3618" s="2" t="s">
        <v>3155</v>
      </c>
      <c r="J3618" s="2" t="s">
        <v>3157</v>
      </c>
      <c r="K3618" s="2" t="s">
        <v>3165</v>
      </c>
      <c r="L3618" s="2">
        <v>2015</v>
      </c>
      <c r="M3618" s="2" t="s">
        <v>3059</v>
      </c>
      <c r="N3618" s="2" t="s">
        <v>3109</v>
      </c>
      <c r="O3618" s="19" t="str">
        <f t="shared" si="116"/>
        <v>400</v>
      </c>
      <c r="P3618">
        <f t="shared" si="115"/>
        <v>5</v>
      </c>
    </row>
    <row r="3619" spans="1:16" ht="14.5" customHeight="1" x14ac:dyDescent="0.35">
      <c r="A3619" s="2" t="s">
        <v>1981</v>
      </c>
      <c r="B3619" s="2" t="s">
        <v>1814</v>
      </c>
      <c r="C3619" s="2" t="s">
        <v>1815</v>
      </c>
      <c r="D3619" s="2"/>
      <c r="E3619" s="2"/>
      <c r="F3619" s="3">
        <v>15</v>
      </c>
      <c r="G3619" s="3">
        <v>100</v>
      </c>
      <c r="H3619" s="2" t="s">
        <v>3141</v>
      </c>
      <c r="I3619" s="2" t="s">
        <v>3155</v>
      </c>
      <c r="J3619" s="2" t="s">
        <v>3157</v>
      </c>
      <c r="K3619" s="2" t="s">
        <v>3165</v>
      </c>
      <c r="L3619" s="2">
        <v>2015</v>
      </c>
      <c r="M3619" s="2" t="s">
        <v>3054</v>
      </c>
      <c r="N3619" s="2" t="s">
        <v>3104</v>
      </c>
      <c r="O3619" s="19" t="str">
        <f t="shared" si="116"/>
        <v>300</v>
      </c>
      <c r="P3619">
        <f t="shared" si="115"/>
        <v>15</v>
      </c>
    </row>
    <row r="3620" spans="1:16" ht="14.5" customHeight="1" x14ac:dyDescent="0.35">
      <c r="A3620" s="2" t="s">
        <v>1816</v>
      </c>
      <c r="B3620" s="2" t="s">
        <v>1817</v>
      </c>
      <c r="C3620" s="2" t="s">
        <v>1818</v>
      </c>
      <c r="D3620" s="2"/>
      <c r="E3620" s="2"/>
      <c r="F3620" s="3">
        <v>2</v>
      </c>
      <c r="G3620" s="3">
        <v>100</v>
      </c>
      <c r="H3620" s="2" t="s">
        <v>3141</v>
      </c>
      <c r="I3620" s="2" t="s">
        <v>3155</v>
      </c>
      <c r="J3620" s="2" t="s">
        <v>3157</v>
      </c>
      <c r="K3620" s="2" t="s">
        <v>3165</v>
      </c>
      <c r="L3620" s="2">
        <v>2015</v>
      </c>
      <c r="M3620" s="2" t="s">
        <v>3052</v>
      </c>
      <c r="N3620" s="2" t="s">
        <v>3102</v>
      </c>
      <c r="O3620" s="19" t="str">
        <f t="shared" si="116"/>
        <v>300</v>
      </c>
      <c r="P3620">
        <f t="shared" si="115"/>
        <v>2</v>
      </c>
    </row>
    <row r="3621" spans="1:16" ht="14.5" customHeight="1" x14ac:dyDescent="0.35">
      <c r="A3621" s="2" t="s">
        <v>1383</v>
      </c>
      <c r="B3621" s="2" t="s">
        <v>1384</v>
      </c>
      <c r="C3621" s="2" t="s">
        <v>1820</v>
      </c>
      <c r="D3621" s="2"/>
      <c r="E3621" s="2"/>
      <c r="F3621" s="3">
        <v>282</v>
      </c>
      <c r="G3621" s="3">
        <v>100</v>
      </c>
      <c r="H3621" s="2" t="s">
        <v>3141</v>
      </c>
      <c r="I3621" s="2" t="s">
        <v>3155</v>
      </c>
      <c r="J3621" s="2" t="s">
        <v>3157</v>
      </c>
      <c r="K3621" s="2" t="s">
        <v>3165</v>
      </c>
      <c r="L3621" s="2">
        <v>2015</v>
      </c>
      <c r="M3621" s="2" t="s">
        <v>3051</v>
      </c>
      <c r="N3621" s="2" t="s">
        <v>3101</v>
      </c>
      <c r="O3621" s="19" t="str">
        <f t="shared" si="116"/>
        <v>300</v>
      </c>
      <c r="P3621">
        <f t="shared" si="115"/>
        <v>282</v>
      </c>
    </row>
    <row r="3622" spans="1:16" ht="14.5" customHeight="1" x14ac:dyDescent="0.35">
      <c r="A3622" s="2" t="s">
        <v>1982</v>
      </c>
      <c r="B3622" s="2" t="s">
        <v>1393</v>
      </c>
      <c r="C3622" s="2" t="s">
        <v>1826</v>
      </c>
      <c r="D3622" s="2"/>
      <c r="E3622" s="2"/>
      <c r="F3622" s="3">
        <v>106</v>
      </c>
      <c r="G3622" s="3">
        <v>100</v>
      </c>
      <c r="H3622" s="2" t="s">
        <v>3141</v>
      </c>
      <c r="I3622" s="2" t="s">
        <v>3155</v>
      </c>
      <c r="J3622" s="2" t="s">
        <v>3157</v>
      </c>
      <c r="K3622" s="2" t="s">
        <v>3165</v>
      </c>
      <c r="L3622" s="2">
        <v>2015</v>
      </c>
      <c r="M3622" s="2" t="s">
        <v>3051</v>
      </c>
      <c r="N3622" s="2" t="s">
        <v>3101</v>
      </c>
      <c r="O3622" s="19" t="str">
        <f t="shared" si="116"/>
        <v>300</v>
      </c>
      <c r="P3622">
        <f t="shared" si="115"/>
        <v>106</v>
      </c>
    </row>
    <row r="3623" spans="1:16" ht="14.5" customHeight="1" x14ac:dyDescent="0.35">
      <c r="A3623" s="2" t="s">
        <v>1395</v>
      </c>
      <c r="B3623" s="2" t="s">
        <v>1396</v>
      </c>
      <c r="C3623" s="2" t="s">
        <v>1828</v>
      </c>
      <c r="D3623" s="2"/>
      <c r="E3623" s="2"/>
      <c r="F3623" s="3">
        <v>2</v>
      </c>
      <c r="G3623" s="3">
        <v>100</v>
      </c>
      <c r="H3623" s="2" t="s">
        <v>3141</v>
      </c>
      <c r="I3623" s="2" t="s">
        <v>3155</v>
      </c>
      <c r="J3623" s="2" t="s">
        <v>3157</v>
      </c>
      <c r="K3623" s="2" t="s">
        <v>3165</v>
      </c>
      <c r="L3623" s="2">
        <v>2015</v>
      </c>
      <c r="M3623" s="2" t="s">
        <v>3054</v>
      </c>
      <c r="N3623" s="2" t="s">
        <v>3104</v>
      </c>
      <c r="O3623" s="19" t="str">
        <f t="shared" si="116"/>
        <v>300</v>
      </c>
      <c r="P3623">
        <f t="shared" si="115"/>
        <v>2</v>
      </c>
    </row>
    <row r="3624" spans="1:16" ht="14.5" customHeight="1" x14ac:dyDescent="0.35">
      <c r="A3624" s="2" t="s">
        <v>1398</v>
      </c>
      <c r="B3624" s="2" t="s">
        <v>1399</v>
      </c>
      <c r="C3624" s="2" t="s">
        <v>1830</v>
      </c>
      <c r="D3624" s="2"/>
      <c r="E3624" s="2"/>
      <c r="F3624" s="3">
        <v>118</v>
      </c>
      <c r="G3624" s="3">
        <v>100</v>
      </c>
      <c r="H3624" s="2" t="s">
        <v>3141</v>
      </c>
      <c r="I3624" s="2" t="s">
        <v>3155</v>
      </c>
      <c r="J3624" s="2" t="s">
        <v>3157</v>
      </c>
      <c r="K3624" s="2" t="s">
        <v>3165</v>
      </c>
      <c r="L3624" s="2">
        <v>2015</v>
      </c>
      <c r="M3624" s="2" t="s">
        <v>3054</v>
      </c>
      <c r="N3624" s="2" t="s">
        <v>3104</v>
      </c>
      <c r="O3624" s="19" t="str">
        <f t="shared" si="116"/>
        <v>300</v>
      </c>
      <c r="P3624">
        <f t="shared" si="115"/>
        <v>118</v>
      </c>
    </row>
    <row r="3625" spans="1:16" ht="14.5" customHeight="1" x14ac:dyDescent="0.35">
      <c r="A3625" s="2" t="s">
        <v>1983</v>
      </c>
      <c r="B3625" s="2" t="s">
        <v>1983</v>
      </c>
      <c r="C3625" s="2" t="s">
        <v>138</v>
      </c>
      <c r="D3625" s="2"/>
      <c r="E3625" s="2"/>
      <c r="F3625" s="3">
        <v>35204</v>
      </c>
      <c r="G3625" s="3">
        <v>2</v>
      </c>
      <c r="H3625" s="2" t="s">
        <v>3137</v>
      </c>
      <c r="I3625" s="2" t="s">
        <v>3151</v>
      </c>
      <c r="J3625" s="2" t="s">
        <v>3158</v>
      </c>
      <c r="K3625" s="2" t="s">
        <v>3166</v>
      </c>
      <c r="L3625" s="2">
        <v>2015</v>
      </c>
      <c r="M3625" s="2" t="s">
        <v>3056</v>
      </c>
      <c r="N3625" s="2" t="s">
        <v>3106</v>
      </c>
      <c r="O3625" s="19" t="str">
        <f t="shared" si="116"/>
        <v>300</v>
      </c>
      <c r="P3625">
        <f t="shared" si="115"/>
        <v>704.08</v>
      </c>
    </row>
    <row r="3626" spans="1:16" ht="14.5" customHeight="1" x14ac:dyDescent="0.35">
      <c r="A3626" s="2" t="s">
        <v>111</v>
      </c>
      <c r="B3626" s="2" t="s">
        <v>111</v>
      </c>
      <c r="C3626" s="2" t="s">
        <v>112</v>
      </c>
      <c r="D3626" s="2"/>
      <c r="E3626" s="2"/>
      <c r="F3626" s="3">
        <v>313852</v>
      </c>
      <c r="G3626" s="3">
        <v>1</v>
      </c>
      <c r="H3626" s="2" t="s">
        <v>3135</v>
      </c>
      <c r="I3626" s="2" t="s">
        <v>3149</v>
      </c>
      <c r="J3626" s="2" t="s">
        <v>3158</v>
      </c>
      <c r="K3626" s="2" t="s">
        <v>3166</v>
      </c>
      <c r="L3626" s="2">
        <v>2015</v>
      </c>
      <c r="M3626" s="2" t="s">
        <v>3053</v>
      </c>
      <c r="N3626" s="2" t="s">
        <v>3103</v>
      </c>
      <c r="O3626" s="19" t="str">
        <f t="shared" si="116"/>
        <v>300</v>
      </c>
      <c r="P3626">
        <f t="shared" si="115"/>
        <v>3138.52</v>
      </c>
    </row>
    <row r="3627" spans="1:16" ht="14.5" customHeight="1" x14ac:dyDescent="0.35">
      <c r="A3627" s="2" t="s">
        <v>173</v>
      </c>
      <c r="B3627" s="2" t="s">
        <v>173</v>
      </c>
      <c r="C3627" s="2" t="s">
        <v>174</v>
      </c>
      <c r="D3627" s="2"/>
      <c r="E3627" s="2"/>
      <c r="F3627" s="3">
        <v>242</v>
      </c>
      <c r="G3627" s="3">
        <v>55</v>
      </c>
      <c r="H3627" s="2" t="s">
        <v>3138</v>
      </c>
      <c r="I3627" s="2" t="s">
        <v>3152</v>
      </c>
      <c r="J3627" s="2" t="s">
        <v>3158</v>
      </c>
      <c r="K3627" s="2" t="s">
        <v>3166</v>
      </c>
      <c r="L3627" s="2">
        <v>2015</v>
      </c>
      <c r="M3627" s="2" t="s">
        <v>3058</v>
      </c>
      <c r="N3627" s="2" t="s">
        <v>3108</v>
      </c>
      <c r="O3627" s="19" t="str">
        <f t="shared" si="116"/>
        <v>300</v>
      </c>
      <c r="P3627">
        <f t="shared" si="115"/>
        <v>133.1</v>
      </c>
    </row>
    <row r="3628" spans="1:16" ht="14.5" customHeight="1" x14ac:dyDescent="0.35">
      <c r="A3628" s="2" t="s">
        <v>157</v>
      </c>
      <c r="B3628" s="2" t="s">
        <v>157</v>
      </c>
      <c r="C3628" s="2" t="s">
        <v>179</v>
      </c>
      <c r="D3628" s="2"/>
      <c r="E3628" s="2"/>
      <c r="F3628" s="3">
        <v>149</v>
      </c>
      <c r="G3628" s="3">
        <v>25</v>
      </c>
      <c r="H3628" s="2" t="s">
        <v>3138</v>
      </c>
      <c r="I3628" s="2" t="s">
        <v>3152</v>
      </c>
      <c r="J3628" s="2" t="s">
        <v>3158</v>
      </c>
      <c r="K3628" s="2" t="s">
        <v>3166</v>
      </c>
      <c r="L3628" s="2">
        <v>2015</v>
      </c>
      <c r="M3628" s="2" t="s">
        <v>3058</v>
      </c>
      <c r="N3628" s="2" t="s">
        <v>3108</v>
      </c>
      <c r="O3628" s="19" t="str">
        <f t="shared" si="116"/>
        <v>300</v>
      </c>
      <c r="P3628">
        <f t="shared" si="115"/>
        <v>37.25</v>
      </c>
    </row>
    <row r="3629" spans="1:16" ht="14.5" customHeight="1" x14ac:dyDescent="0.35">
      <c r="A3629" s="2" t="s">
        <v>157</v>
      </c>
      <c r="B3629" s="2" t="s">
        <v>157</v>
      </c>
      <c r="C3629" s="2" t="s">
        <v>172</v>
      </c>
      <c r="D3629" s="2"/>
      <c r="E3629" s="2"/>
      <c r="F3629" s="3">
        <v>74</v>
      </c>
      <c r="G3629" s="3">
        <v>25</v>
      </c>
      <c r="H3629" s="2" t="s">
        <v>3138</v>
      </c>
      <c r="I3629" s="2" t="s">
        <v>3152</v>
      </c>
      <c r="J3629" s="2" t="s">
        <v>3158</v>
      </c>
      <c r="K3629" s="2" t="s">
        <v>3166</v>
      </c>
      <c r="L3629" s="2">
        <v>2015</v>
      </c>
      <c r="M3629" s="2" t="s">
        <v>3058</v>
      </c>
      <c r="N3629" s="2" t="s">
        <v>3108</v>
      </c>
      <c r="O3629" s="19" t="str">
        <f t="shared" si="116"/>
        <v>300</v>
      </c>
      <c r="P3629">
        <f t="shared" si="115"/>
        <v>18.5</v>
      </c>
    </row>
    <row r="3630" spans="1:16" ht="14.5" customHeight="1" x14ac:dyDescent="0.35">
      <c r="A3630" s="2" t="s">
        <v>157</v>
      </c>
      <c r="B3630" s="2" t="s">
        <v>157</v>
      </c>
      <c r="C3630" s="2" t="s">
        <v>169</v>
      </c>
      <c r="D3630" s="2"/>
      <c r="E3630" s="2"/>
      <c r="F3630" s="3">
        <v>10</v>
      </c>
      <c r="G3630" s="3">
        <v>25</v>
      </c>
      <c r="H3630" s="2" t="s">
        <v>3138</v>
      </c>
      <c r="I3630" s="2" t="s">
        <v>3152</v>
      </c>
      <c r="J3630" s="2" t="s">
        <v>3158</v>
      </c>
      <c r="K3630" s="2" t="s">
        <v>3166</v>
      </c>
      <c r="L3630" s="2">
        <v>2015</v>
      </c>
      <c r="M3630" s="2" t="s">
        <v>3058</v>
      </c>
      <c r="N3630" s="2" t="s">
        <v>3108</v>
      </c>
      <c r="O3630" s="19" t="str">
        <f t="shared" si="116"/>
        <v>300</v>
      </c>
      <c r="P3630">
        <f t="shared" si="115"/>
        <v>2.5</v>
      </c>
    </row>
    <row r="3631" spans="1:16" ht="14.5" customHeight="1" x14ac:dyDescent="0.35">
      <c r="A3631" s="2" t="s">
        <v>157</v>
      </c>
      <c r="B3631" s="2" t="s">
        <v>157</v>
      </c>
      <c r="C3631" s="2" t="s">
        <v>158</v>
      </c>
      <c r="D3631" s="2"/>
      <c r="E3631" s="2"/>
      <c r="F3631" s="3">
        <v>99</v>
      </c>
      <c r="G3631" s="3">
        <v>25</v>
      </c>
      <c r="H3631" s="2" t="s">
        <v>3138</v>
      </c>
      <c r="I3631" s="2" t="s">
        <v>3152</v>
      </c>
      <c r="J3631" s="2" t="s">
        <v>3158</v>
      </c>
      <c r="K3631" s="2" t="s">
        <v>3166</v>
      </c>
      <c r="L3631" s="2">
        <v>2015</v>
      </c>
      <c r="M3631" s="2" t="s">
        <v>3058</v>
      </c>
      <c r="N3631" s="2" t="s">
        <v>3108</v>
      </c>
      <c r="O3631" s="19" t="str">
        <f t="shared" si="116"/>
        <v>300</v>
      </c>
      <c r="P3631">
        <f t="shared" si="115"/>
        <v>24.75</v>
      </c>
    </row>
    <row r="3632" spans="1:16" ht="14.5" customHeight="1" x14ac:dyDescent="0.35">
      <c r="A3632" s="2" t="s">
        <v>157</v>
      </c>
      <c r="B3632" s="2" t="s">
        <v>157</v>
      </c>
      <c r="C3632" s="2" t="s">
        <v>184</v>
      </c>
      <c r="D3632" s="2"/>
      <c r="E3632" s="2"/>
      <c r="F3632" s="3">
        <v>3732</v>
      </c>
      <c r="G3632" s="3">
        <v>22</v>
      </c>
      <c r="H3632" s="2" t="s">
        <v>3138</v>
      </c>
      <c r="I3632" s="2" t="s">
        <v>3152</v>
      </c>
      <c r="J3632" s="2" t="s">
        <v>3158</v>
      </c>
      <c r="K3632" s="2" t="s">
        <v>3166</v>
      </c>
      <c r="L3632" s="2">
        <v>2015</v>
      </c>
      <c r="M3632" s="2" t="s">
        <v>3058</v>
      </c>
      <c r="N3632" s="2" t="s">
        <v>3108</v>
      </c>
      <c r="O3632" s="19" t="str">
        <f t="shared" si="116"/>
        <v>300</v>
      </c>
      <c r="P3632">
        <f t="shared" si="115"/>
        <v>821.04</v>
      </c>
    </row>
    <row r="3633" spans="1:16" ht="14.5" customHeight="1" x14ac:dyDescent="0.35">
      <c r="A3633" s="2" t="s">
        <v>170</v>
      </c>
      <c r="B3633" s="2" t="s">
        <v>170</v>
      </c>
      <c r="C3633" s="2" t="s">
        <v>178</v>
      </c>
      <c r="D3633" s="2"/>
      <c r="E3633" s="2"/>
      <c r="F3633" s="3">
        <v>1617</v>
      </c>
      <c r="G3633" s="3">
        <v>25</v>
      </c>
      <c r="H3633" s="2" t="s">
        <v>3138</v>
      </c>
      <c r="I3633" s="2" t="s">
        <v>3152</v>
      </c>
      <c r="J3633" s="2" t="s">
        <v>3158</v>
      </c>
      <c r="K3633" s="2" t="s">
        <v>3166</v>
      </c>
      <c r="L3633" s="2">
        <v>2015</v>
      </c>
      <c r="M3633" s="2" t="s">
        <v>3058</v>
      </c>
      <c r="N3633" s="2" t="s">
        <v>3108</v>
      </c>
      <c r="O3633" s="19" t="str">
        <f t="shared" si="116"/>
        <v>300</v>
      </c>
      <c r="P3633">
        <f t="shared" si="115"/>
        <v>404.25</v>
      </c>
    </row>
    <row r="3634" spans="1:16" ht="14.5" customHeight="1" x14ac:dyDescent="0.35">
      <c r="A3634" s="2" t="s">
        <v>155</v>
      </c>
      <c r="B3634" s="2" t="s">
        <v>155</v>
      </c>
      <c r="C3634" s="2" t="s">
        <v>156</v>
      </c>
      <c r="D3634" s="2"/>
      <c r="E3634" s="2"/>
      <c r="F3634" s="3">
        <v>6</v>
      </c>
      <c r="G3634" s="3">
        <v>50</v>
      </c>
      <c r="H3634" s="2" t="s">
        <v>3138</v>
      </c>
      <c r="I3634" s="2" t="s">
        <v>3152</v>
      </c>
      <c r="J3634" s="2" t="s">
        <v>3158</v>
      </c>
      <c r="K3634" s="2" t="s">
        <v>3166</v>
      </c>
      <c r="L3634" s="2">
        <v>2015</v>
      </c>
      <c r="M3634" s="2" t="s">
        <v>3058</v>
      </c>
      <c r="N3634" s="2" t="s">
        <v>3108</v>
      </c>
      <c r="O3634" s="19" t="str">
        <f t="shared" si="116"/>
        <v>300</v>
      </c>
      <c r="P3634">
        <f t="shared" si="115"/>
        <v>3</v>
      </c>
    </row>
    <row r="3635" spans="1:16" ht="14.5" customHeight="1" x14ac:dyDescent="0.35">
      <c r="A3635" s="2" t="s">
        <v>161</v>
      </c>
      <c r="B3635" s="2" t="s">
        <v>161</v>
      </c>
      <c r="C3635" s="2" t="s">
        <v>162</v>
      </c>
      <c r="D3635" s="2"/>
      <c r="E3635" s="2"/>
      <c r="F3635" s="3">
        <v>15</v>
      </c>
      <c r="G3635" s="3">
        <v>100</v>
      </c>
      <c r="H3635" s="2" t="s">
        <v>3138</v>
      </c>
      <c r="I3635" s="2" t="s">
        <v>3152</v>
      </c>
      <c r="J3635" s="2" t="s">
        <v>3158</v>
      </c>
      <c r="K3635" s="2" t="s">
        <v>3166</v>
      </c>
      <c r="L3635" s="2">
        <v>2015</v>
      </c>
      <c r="M3635" s="2" t="s">
        <v>3058</v>
      </c>
      <c r="N3635" s="2" t="s">
        <v>3108</v>
      </c>
      <c r="O3635" s="19" t="str">
        <f t="shared" si="116"/>
        <v>300</v>
      </c>
      <c r="P3635">
        <f t="shared" si="115"/>
        <v>15</v>
      </c>
    </row>
    <row r="3636" spans="1:16" ht="14.5" customHeight="1" x14ac:dyDescent="0.35">
      <c r="A3636" s="2" t="s">
        <v>175</v>
      </c>
      <c r="B3636" s="2" t="s">
        <v>175</v>
      </c>
      <c r="C3636" s="2" t="s">
        <v>176</v>
      </c>
      <c r="D3636" s="2"/>
      <c r="E3636" s="2"/>
      <c r="F3636" s="3">
        <v>116</v>
      </c>
      <c r="G3636" s="3">
        <v>1</v>
      </c>
      <c r="H3636" s="2" t="s">
        <v>3138</v>
      </c>
      <c r="I3636" s="2" t="s">
        <v>3152</v>
      </c>
      <c r="J3636" s="2" t="s">
        <v>3158</v>
      </c>
      <c r="K3636" s="2" t="s">
        <v>3166</v>
      </c>
      <c r="L3636" s="2">
        <v>2015</v>
      </c>
      <c r="M3636" s="2" t="s">
        <v>3058</v>
      </c>
      <c r="N3636" s="2" t="s">
        <v>3108</v>
      </c>
      <c r="O3636" s="19" t="str">
        <f t="shared" si="116"/>
        <v>300</v>
      </c>
      <c r="P3636">
        <f t="shared" si="115"/>
        <v>1.1599999999999999</v>
      </c>
    </row>
    <row r="3637" spans="1:16" ht="14.5" customHeight="1" x14ac:dyDescent="0.35">
      <c r="A3637" s="2" t="s">
        <v>115</v>
      </c>
      <c r="B3637" s="2" t="s">
        <v>115</v>
      </c>
      <c r="C3637" s="2" t="s">
        <v>116</v>
      </c>
      <c r="D3637" s="2"/>
      <c r="E3637" s="2"/>
      <c r="F3637" s="3">
        <v>120</v>
      </c>
      <c r="G3637" s="3">
        <v>25</v>
      </c>
      <c r="H3637" s="2" t="s">
        <v>3138</v>
      </c>
      <c r="I3637" s="2" t="s">
        <v>3152</v>
      </c>
      <c r="J3637" s="2" t="s">
        <v>3158</v>
      </c>
      <c r="K3637" s="2" t="s">
        <v>3166</v>
      </c>
      <c r="L3637" s="2">
        <v>2015</v>
      </c>
      <c r="M3637" s="2" t="s">
        <v>3054</v>
      </c>
      <c r="N3637" s="2" t="s">
        <v>3104</v>
      </c>
      <c r="O3637" s="19" t="str">
        <f t="shared" si="116"/>
        <v>300</v>
      </c>
      <c r="P3637">
        <f t="shared" si="115"/>
        <v>30</v>
      </c>
    </row>
    <row r="3638" spans="1:16" ht="14.5" customHeight="1" x14ac:dyDescent="0.35">
      <c r="A3638" s="2" t="s">
        <v>182</v>
      </c>
      <c r="B3638" s="2" t="s">
        <v>182</v>
      </c>
      <c r="C3638" s="2" t="s">
        <v>183</v>
      </c>
      <c r="D3638" s="2"/>
      <c r="E3638" s="2"/>
      <c r="F3638" s="3">
        <v>841</v>
      </c>
      <c r="G3638" s="3">
        <v>100</v>
      </c>
      <c r="H3638" s="2" t="s">
        <v>3137</v>
      </c>
      <c r="I3638" s="2" t="s">
        <v>3151</v>
      </c>
      <c r="J3638" s="2" t="s">
        <v>3158</v>
      </c>
      <c r="K3638" s="2" t="s">
        <v>3166</v>
      </c>
      <c r="L3638" s="2">
        <v>2015</v>
      </c>
      <c r="M3638" s="2" t="s">
        <v>3058</v>
      </c>
      <c r="N3638" s="2" t="s">
        <v>3108</v>
      </c>
      <c r="O3638" s="19" t="str">
        <f t="shared" si="116"/>
        <v>300</v>
      </c>
      <c r="P3638">
        <f t="shared" si="115"/>
        <v>841</v>
      </c>
    </row>
    <row r="3639" spans="1:16" ht="14.5" customHeight="1" x14ac:dyDescent="0.35">
      <c r="A3639" s="2" t="s">
        <v>163</v>
      </c>
      <c r="B3639" s="2" t="s">
        <v>163</v>
      </c>
      <c r="C3639" s="2" t="s">
        <v>164</v>
      </c>
      <c r="D3639" s="2"/>
      <c r="E3639" s="2"/>
      <c r="F3639" s="3">
        <v>10</v>
      </c>
      <c r="G3639" s="3">
        <v>100</v>
      </c>
      <c r="H3639" s="2" t="s">
        <v>3137</v>
      </c>
      <c r="I3639" s="2" t="s">
        <v>3151</v>
      </c>
      <c r="J3639" s="2" t="s">
        <v>3158</v>
      </c>
      <c r="K3639" s="2" t="s">
        <v>3166</v>
      </c>
      <c r="L3639" s="2">
        <v>2015</v>
      </c>
      <c r="M3639" s="2" t="s">
        <v>3058</v>
      </c>
      <c r="N3639" s="2" t="s">
        <v>3108</v>
      </c>
      <c r="O3639" s="19" t="str">
        <f t="shared" si="116"/>
        <v>300</v>
      </c>
      <c r="P3639">
        <f t="shared" si="115"/>
        <v>10</v>
      </c>
    </row>
    <row r="3640" spans="1:16" ht="14.5" customHeight="1" x14ac:dyDescent="0.35">
      <c r="A3640" s="2" t="s">
        <v>133</v>
      </c>
      <c r="B3640" s="2" t="s">
        <v>133</v>
      </c>
      <c r="C3640" s="2" t="s">
        <v>134</v>
      </c>
      <c r="D3640" s="2"/>
      <c r="E3640" s="2"/>
      <c r="F3640" s="3">
        <v>31</v>
      </c>
      <c r="G3640" s="3">
        <v>25</v>
      </c>
      <c r="H3640" s="2" t="s">
        <v>3141</v>
      </c>
      <c r="I3640" s="2" t="s">
        <v>3155</v>
      </c>
      <c r="J3640" s="2" t="s">
        <v>3158</v>
      </c>
      <c r="K3640" s="2" t="s">
        <v>3166</v>
      </c>
      <c r="L3640" s="2">
        <v>2015</v>
      </c>
      <c r="M3640" s="2" t="s">
        <v>3056</v>
      </c>
      <c r="N3640" s="2" t="s">
        <v>3106</v>
      </c>
      <c r="O3640" s="19" t="str">
        <f t="shared" si="116"/>
        <v>300</v>
      </c>
      <c r="P3640">
        <f t="shared" si="115"/>
        <v>7.75</v>
      </c>
    </row>
    <row r="3641" spans="1:16" ht="14.5" customHeight="1" x14ac:dyDescent="0.35">
      <c r="A3641" s="2" t="s">
        <v>1984</v>
      </c>
      <c r="B3641" s="2" t="s">
        <v>1984</v>
      </c>
      <c r="C3641" s="2" t="s">
        <v>1985</v>
      </c>
      <c r="D3641" s="2"/>
      <c r="E3641" s="2"/>
      <c r="F3641" s="3">
        <v>3</v>
      </c>
      <c r="G3641" s="3">
        <v>25</v>
      </c>
      <c r="H3641" s="2" t="s">
        <v>3141</v>
      </c>
      <c r="I3641" s="2" t="s">
        <v>3155</v>
      </c>
      <c r="J3641" s="2" t="s">
        <v>3158</v>
      </c>
      <c r="K3641" s="2" t="s">
        <v>3166</v>
      </c>
      <c r="L3641" s="2">
        <v>2015</v>
      </c>
      <c r="M3641" s="2" t="s">
        <v>3056</v>
      </c>
      <c r="N3641" s="2" t="s">
        <v>3106</v>
      </c>
      <c r="O3641" s="19" t="str">
        <f t="shared" si="116"/>
        <v>300</v>
      </c>
      <c r="P3641">
        <f t="shared" si="115"/>
        <v>0.75</v>
      </c>
    </row>
    <row r="3642" spans="1:16" ht="14.5" customHeight="1" x14ac:dyDescent="0.35">
      <c r="A3642" s="2" t="s">
        <v>141</v>
      </c>
      <c r="B3642" s="2" t="s">
        <v>141</v>
      </c>
      <c r="C3642" s="2" t="s">
        <v>142</v>
      </c>
      <c r="D3642" s="2"/>
      <c r="E3642" s="2"/>
      <c r="F3642" s="3">
        <v>50</v>
      </c>
      <c r="G3642" s="3">
        <v>100</v>
      </c>
      <c r="H3642" s="2" t="s">
        <v>3141</v>
      </c>
      <c r="I3642" s="2" t="s">
        <v>3155</v>
      </c>
      <c r="J3642" s="2" t="s">
        <v>3158</v>
      </c>
      <c r="K3642" s="2" t="s">
        <v>3166</v>
      </c>
      <c r="L3642" s="2">
        <v>2015</v>
      </c>
      <c r="M3642" s="2" t="s">
        <v>3057</v>
      </c>
      <c r="N3642" s="2" t="s">
        <v>3107</v>
      </c>
      <c r="O3642" s="19" t="str">
        <f t="shared" si="116"/>
        <v>300</v>
      </c>
      <c r="P3642">
        <f t="shared" si="115"/>
        <v>50</v>
      </c>
    </row>
    <row r="3643" spans="1:16" ht="14.5" customHeight="1" x14ac:dyDescent="0.35">
      <c r="A3643" s="2" t="s">
        <v>1834</v>
      </c>
      <c r="B3643" s="2" t="s">
        <v>1834</v>
      </c>
      <c r="C3643" s="2" t="s">
        <v>108</v>
      </c>
      <c r="D3643" s="2"/>
      <c r="E3643" s="2"/>
      <c r="F3643" s="3">
        <v>45</v>
      </c>
      <c r="G3643" s="3">
        <v>100</v>
      </c>
      <c r="H3643" s="2" t="s">
        <v>3141</v>
      </c>
      <c r="I3643" s="2" t="s">
        <v>3155</v>
      </c>
      <c r="J3643" s="2" t="s">
        <v>3158</v>
      </c>
      <c r="K3643" s="2" t="s">
        <v>3166</v>
      </c>
      <c r="L3643" s="2">
        <v>2015</v>
      </c>
      <c r="M3643" s="2" t="s">
        <v>3055</v>
      </c>
      <c r="N3643" s="2" t="s">
        <v>3105</v>
      </c>
      <c r="O3643" s="19" t="str">
        <f t="shared" si="116"/>
        <v>300</v>
      </c>
      <c r="P3643">
        <f t="shared" ref="P3643:P3706" si="117">F3643*G3643/100</f>
        <v>45</v>
      </c>
    </row>
    <row r="3644" spans="1:16" ht="14.5" customHeight="1" x14ac:dyDescent="0.35">
      <c r="A3644" s="2" t="s">
        <v>145</v>
      </c>
      <c r="B3644" s="2" t="s">
        <v>145</v>
      </c>
      <c r="C3644" s="2" t="s">
        <v>146</v>
      </c>
      <c r="D3644" s="2"/>
      <c r="E3644" s="2"/>
      <c r="F3644" s="3">
        <v>67</v>
      </c>
      <c r="G3644" s="3">
        <v>100</v>
      </c>
      <c r="H3644" s="2" t="s">
        <v>3141</v>
      </c>
      <c r="I3644" s="2" t="s">
        <v>3155</v>
      </c>
      <c r="J3644" s="2" t="s">
        <v>3158</v>
      </c>
      <c r="K3644" s="2" t="s">
        <v>3166</v>
      </c>
      <c r="L3644" s="2">
        <v>2015</v>
      </c>
      <c r="M3644" s="2" t="s">
        <v>3057</v>
      </c>
      <c r="N3644" s="2" t="s">
        <v>3107</v>
      </c>
      <c r="O3644" s="19" t="str">
        <f t="shared" si="116"/>
        <v>300</v>
      </c>
      <c r="P3644">
        <f t="shared" si="117"/>
        <v>67</v>
      </c>
    </row>
    <row r="3645" spans="1:16" ht="14.5" customHeight="1" x14ac:dyDescent="0.35">
      <c r="A3645" s="2" t="s">
        <v>109</v>
      </c>
      <c r="B3645" s="2" t="s">
        <v>109</v>
      </c>
      <c r="C3645" s="2" t="s">
        <v>110</v>
      </c>
      <c r="D3645" s="2"/>
      <c r="E3645" s="2"/>
      <c r="F3645" s="3">
        <v>72</v>
      </c>
      <c r="G3645" s="3">
        <v>25</v>
      </c>
      <c r="H3645" s="2" t="s">
        <v>3141</v>
      </c>
      <c r="I3645" s="2" t="s">
        <v>3155</v>
      </c>
      <c r="J3645" s="2" t="s">
        <v>3158</v>
      </c>
      <c r="K3645" s="2" t="s">
        <v>3166</v>
      </c>
      <c r="L3645" s="2">
        <v>2015</v>
      </c>
      <c r="M3645" s="2" t="s">
        <v>3053</v>
      </c>
      <c r="N3645" s="2" t="s">
        <v>3103</v>
      </c>
      <c r="O3645" s="19" t="str">
        <f t="shared" si="116"/>
        <v>300</v>
      </c>
      <c r="P3645">
        <f t="shared" si="117"/>
        <v>18</v>
      </c>
    </row>
    <row r="3646" spans="1:16" ht="14.5" customHeight="1" x14ac:dyDescent="0.35">
      <c r="A3646" s="2" t="s">
        <v>117</v>
      </c>
      <c r="B3646" s="2" t="s">
        <v>117</v>
      </c>
      <c r="C3646" s="2" t="s">
        <v>1831</v>
      </c>
      <c r="D3646" s="2"/>
      <c r="E3646" s="2"/>
      <c r="F3646" s="3">
        <v>141</v>
      </c>
      <c r="G3646" s="3">
        <v>100</v>
      </c>
      <c r="H3646" s="2" t="s">
        <v>3141</v>
      </c>
      <c r="I3646" s="2" t="s">
        <v>3155</v>
      </c>
      <c r="J3646" s="2" t="s">
        <v>3158</v>
      </c>
      <c r="K3646" s="2" t="s">
        <v>3166</v>
      </c>
      <c r="L3646" s="2">
        <v>2015</v>
      </c>
      <c r="M3646" s="2" t="s">
        <v>3055</v>
      </c>
      <c r="N3646" s="2" t="s">
        <v>3105</v>
      </c>
      <c r="O3646" s="19" t="str">
        <f t="shared" si="116"/>
        <v>300</v>
      </c>
      <c r="P3646">
        <f t="shared" si="117"/>
        <v>141</v>
      </c>
    </row>
    <row r="3647" spans="1:16" ht="14.5" customHeight="1" x14ac:dyDescent="0.35">
      <c r="A3647" s="2" t="s">
        <v>1832</v>
      </c>
      <c r="B3647" s="2" t="s">
        <v>1832</v>
      </c>
      <c r="C3647" s="2" t="s">
        <v>1833</v>
      </c>
      <c r="D3647" s="2"/>
      <c r="E3647" s="2"/>
      <c r="F3647" s="3">
        <v>20</v>
      </c>
      <c r="G3647" s="3">
        <v>25</v>
      </c>
      <c r="H3647" s="2" t="s">
        <v>3141</v>
      </c>
      <c r="I3647" s="2" t="s">
        <v>3155</v>
      </c>
      <c r="J3647" s="2" t="s">
        <v>3158</v>
      </c>
      <c r="K3647" s="2" t="s">
        <v>3166</v>
      </c>
      <c r="L3647" s="2">
        <v>2015</v>
      </c>
      <c r="M3647" s="2" t="s">
        <v>3078</v>
      </c>
      <c r="N3647" s="2" t="s">
        <v>3126</v>
      </c>
      <c r="O3647" s="19" t="str">
        <f t="shared" si="116"/>
        <v>700</v>
      </c>
      <c r="P3647">
        <f t="shared" si="117"/>
        <v>5</v>
      </c>
    </row>
    <row r="3648" spans="1:16" ht="14.5" customHeight="1" x14ac:dyDescent="0.35">
      <c r="A3648" s="2" t="s">
        <v>187</v>
      </c>
      <c r="B3648" s="2" t="s">
        <v>187</v>
      </c>
      <c r="C3648" s="2" t="s">
        <v>2307</v>
      </c>
      <c r="D3648" s="2"/>
      <c r="E3648" s="2"/>
      <c r="F3648" s="3">
        <v>46</v>
      </c>
      <c r="G3648" s="3">
        <v>100</v>
      </c>
      <c r="H3648" s="2" t="s">
        <v>3141</v>
      </c>
      <c r="I3648" s="2" t="s">
        <v>3155</v>
      </c>
      <c r="J3648" s="2" t="s">
        <v>3158</v>
      </c>
      <c r="K3648" s="2" t="s">
        <v>3166</v>
      </c>
      <c r="L3648" s="2">
        <v>2015</v>
      </c>
      <c r="M3648" s="2" t="s">
        <v>3062</v>
      </c>
      <c r="N3648" s="2" t="s">
        <v>3112</v>
      </c>
      <c r="O3648" s="19" t="str">
        <f t="shared" si="116"/>
        <v>400</v>
      </c>
      <c r="P3648">
        <f t="shared" si="117"/>
        <v>46</v>
      </c>
    </row>
    <row r="3649" spans="1:16" ht="14.5" customHeight="1" x14ac:dyDescent="0.35">
      <c r="A3649" s="2" t="s">
        <v>43</v>
      </c>
      <c r="B3649" s="2" t="s">
        <v>43</v>
      </c>
      <c r="C3649" s="2" t="s">
        <v>2308</v>
      </c>
      <c r="D3649" s="2"/>
      <c r="E3649" s="2"/>
      <c r="F3649" s="3">
        <v>392</v>
      </c>
      <c r="G3649" s="3">
        <v>100</v>
      </c>
      <c r="H3649" s="2" t="s">
        <v>3141</v>
      </c>
      <c r="I3649" s="2" t="s">
        <v>3155</v>
      </c>
      <c r="J3649" s="2" t="s">
        <v>3158</v>
      </c>
      <c r="K3649" s="2" t="s">
        <v>3166</v>
      </c>
      <c r="L3649" s="2">
        <v>2015</v>
      </c>
      <c r="M3649" s="2" t="s">
        <v>3062</v>
      </c>
      <c r="N3649" s="2" t="s">
        <v>3112</v>
      </c>
      <c r="O3649" s="19" t="str">
        <f t="shared" si="116"/>
        <v>400</v>
      </c>
      <c r="P3649">
        <f t="shared" si="117"/>
        <v>392</v>
      </c>
    </row>
    <row r="3650" spans="1:16" ht="14.5" customHeight="1" x14ac:dyDescent="0.35">
      <c r="A3650" s="2" t="s">
        <v>193</v>
      </c>
      <c r="B3650" s="2" t="s">
        <v>193</v>
      </c>
      <c r="C3650" s="2" t="s">
        <v>194</v>
      </c>
      <c r="D3650" s="2"/>
      <c r="E3650" s="2"/>
      <c r="F3650" s="3">
        <v>109</v>
      </c>
      <c r="G3650" s="3">
        <v>100</v>
      </c>
      <c r="H3650" s="2" t="s">
        <v>3141</v>
      </c>
      <c r="I3650" s="2" t="s">
        <v>3155</v>
      </c>
      <c r="J3650" s="2" t="s">
        <v>3158</v>
      </c>
      <c r="K3650" s="2" t="s">
        <v>3166</v>
      </c>
      <c r="L3650" s="2">
        <v>2015</v>
      </c>
      <c r="M3650" s="2" t="s">
        <v>3062</v>
      </c>
      <c r="N3650" s="2" t="s">
        <v>3112</v>
      </c>
      <c r="O3650" s="19" t="str">
        <f t="shared" si="116"/>
        <v>400</v>
      </c>
      <c r="P3650">
        <f t="shared" si="117"/>
        <v>109</v>
      </c>
    </row>
    <row r="3651" spans="1:16" ht="14.5" customHeight="1" x14ac:dyDescent="0.35">
      <c r="A3651" s="2" t="s">
        <v>191</v>
      </c>
      <c r="B3651" s="2" t="s">
        <v>191</v>
      </c>
      <c r="C3651" s="2" t="s">
        <v>192</v>
      </c>
      <c r="D3651" s="2"/>
      <c r="E3651" s="2"/>
      <c r="F3651" s="3">
        <v>66</v>
      </c>
      <c r="G3651" s="3">
        <v>100</v>
      </c>
      <c r="H3651" s="2" t="s">
        <v>3141</v>
      </c>
      <c r="I3651" s="2" t="s">
        <v>3155</v>
      </c>
      <c r="J3651" s="2" t="s">
        <v>3158</v>
      </c>
      <c r="K3651" s="2" t="s">
        <v>3166</v>
      </c>
      <c r="L3651" s="2">
        <v>2015</v>
      </c>
      <c r="M3651" s="2" t="s">
        <v>3062</v>
      </c>
      <c r="N3651" s="2" t="s">
        <v>3112</v>
      </c>
      <c r="O3651" s="19" t="str">
        <f t="shared" ref="O3651:O3714" si="118">LEFT(N3651,1) &amp; "00"</f>
        <v>400</v>
      </c>
      <c r="P3651">
        <f t="shared" si="117"/>
        <v>66</v>
      </c>
    </row>
    <row r="3652" spans="1:16" ht="14.5" customHeight="1" x14ac:dyDescent="0.35">
      <c r="A3652" s="2" t="s">
        <v>127</v>
      </c>
      <c r="B3652" s="2" t="s">
        <v>127</v>
      </c>
      <c r="C3652" s="2" t="s">
        <v>128</v>
      </c>
      <c r="D3652" s="2"/>
      <c r="E3652" s="2"/>
      <c r="F3652" s="3">
        <v>261</v>
      </c>
      <c r="G3652" s="3">
        <v>100</v>
      </c>
      <c r="H3652" s="2" t="s">
        <v>3141</v>
      </c>
      <c r="I3652" s="2" t="s">
        <v>3155</v>
      </c>
      <c r="J3652" s="2" t="s">
        <v>3158</v>
      </c>
      <c r="K3652" s="2" t="s">
        <v>3166</v>
      </c>
      <c r="L3652" s="2">
        <v>2015</v>
      </c>
      <c r="M3652" s="2" t="s">
        <v>3055</v>
      </c>
      <c r="N3652" s="2" t="s">
        <v>3105</v>
      </c>
      <c r="O3652" s="19" t="str">
        <f t="shared" si="118"/>
        <v>300</v>
      </c>
      <c r="P3652">
        <f t="shared" si="117"/>
        <v>261</v>
      </c>
    </row>
    <row r="3653" spans="1:16" ht="14.5" customHeight="1" x14ac:dyDescent="0.35">
      <c r="A3653" s="2" t="s">
        <v>2309</v>
      </c>
      <c r="B3653" s="2" t="s">
        <v>2309</v>
      </c>
      <c r="C3653" s="2" t="s">
        <v>122</v>
      </c>
      <c r="D3653" s="2"/>
      <c r="E3653" s="2"/>
      <c r="F3653" s="3">
        <v>162</v>
      </c>
      <c r="G3653" s="3">
        <v>100</v>
      </c>
      <c r="H3653" s="2" t="s">
        <v>3141</v>
      </c>
      <c r="I3653" s="2" t="s">
        <v>3155</v>
      </c>
      <c r="J3653" s="2" t="s">
        <v>3158</v>
      </c>
      <c r="K3653" s="2" t="s">
        <v>3166</v>
      </c>
      <c r="L3653" s="2">
        <v>2015</v>
      </c>
      <c r="M3653" s="2" t="s">
        <v>3055</v>
      </c>
      <c r="N3653" s="2" t="s">
        <v>3105</v>
      </c>
      <c r="O3653" s="19" t="str">
        <f t="shared" si="118"/>
        <v>300</v>
      </c>
      <c r="P3653">
        <f t="shared" si="117"/>
        <v>162</v>
      </c>
    </row>
    <row r="3654" spans="1:16" ht="14.5" customHeight="1" x14ac:dyDescent="0.35">
      <c r="A3654" s="2" t="s">
        <v>123</v>
      </c>
      <c r="B3654" s="2" t="s">
        <v>123</v>
      </c>
      <c r="C3654" s="2" t="s">
        <v>124</v>
      </c>
      <c r="D3654" s="2"/>
      <c r="E3654" s="2"/>
      <c r="F3654" s="3">
        <v>105</v>
      </c>
      <c r="G3654" s="3">
        <v>10</v>
      </c>
      <c r="H3654" s="2" t="s">
        <v>3137</v>
      </c>
      <c r="I3654" s="2" t="s">
        <v>3151</v>
      </c>
      <c r="J3654" s="2" t="s">
        <v>3158</v>
      </c>
      <c r="K3654" s="2" t="s">
        <v>3166</v>
      </c>
      <c r="L3654" s="2">
        <v>2015</v>
      </c>
      <c r="M3654" s="2" t="s">
        <v>3055</v>
      </c>
      <c r="N3654" s="2" t="s">
        <v>3105</v>
      </c>
      <c r="O3654" s="19" t="str">
        <f t="shared" si="118"/>
        <v>300</v>
      </c>
      <c r="P3654">
        <f t="shared" si="117"/>
        <v>10.5</v>
      </c>
    </row>
    <row r="3655" spans="1:16" ht="14.5" customHeight="1" x14ac:dyDescent="0.35">
      <c r="A3655" s="2" t="s">
        <v>2529</v>
      </c>
      <c r="B3655" s="2" t="s">
        <v>2529</v>
      </c>
      <c r="C3655" s="2" t="s">
        <v>2530</v>
      </c>
      <c r="D3655" s="2"/>
      <c r="E3655" s="2"/>
      <c r="F3655" s="3">
        <v>71457</v>
      </c>
      <c r="G3655" s="3">
        <v>100</v>
      </c>
      <c r="H3655" s="2" t="s">
        <v>3141</v>
      </c>
      <c r="I3655" s="2" t="s">
        <v>3155</v>
      </c>
      <c r="J3655" s="2" t="s">
        <v>3158</v>
      </c>
      <c r="K3655" s="2" t="s">
        <v>3166</v>
      </c>
      <c r="L3655" s="2">
        <v>2015</v>
      </c>
      <c r="M3655" s="2" t="s">
        <v>3064</v>
      </c>
      <c r="N3655" s="2" t="s">
        <v>3114</v>
      </c>
      <c r="O3655" s="19" t="str">
        <f t="shared" si="118"/>
        <v>500</v>
      </c>
      <c r="P3655">
        <f t="shared" si="117"/>
        <v>71457</v>
      </c>
    </row>
    <row r="3656" spans="1:16" ht="14.5" customHeight="1" x14ac:dyDescent="0.35">
      <c r="A3656" s="2" t="s">
        <v>2531</v>
      </c>
      <c r="B3656" s="2" t="s">
        <v>2531</v>
      </c>
      <c r="C3656" s="2" t="s">
        <v>46</v>
      </c>
      <c r="D3656" s="2"/>
      <c r="E3656" s="2"/>
      <c r="F3656" s="3">
        <v>12429</v>
      </c>
      <c r="G3656" s="3">
        <v>100</v>
      </c>
      <c r="H3656" s="2" t="s">
        <v>3141</v>
      </c>
      <c r="I3656" s="2" t="s">
        <v>3155</v>
      </c>
      <c r="J3656" s="2" t="s">
        <v>3158</v>
      </c>
      <c r="K3656" s="2" t="s">
        <v>3166</v>
      </c>
      <c r="L3656" s="2">
        <v>2015</v>
      </c>
      <c r="M3656" s="2" t="s">
        <v>3063</v>
      </c>
      <c r="N3656" s="2" t="s">
        <v>3113</v>
      </c>
      <c r="O3656" s="19" t="str">
        <f t="shared" si="118"/>
        <v>400</v>
      </c>
      <c r="P3656">
        <f t="shared" si="117"/>
        <v>12429</v>
      </c>
    </row>
    <row r="3657" spans="1:16" ht="14.5" customHeight="1" x14ac:dyDescent="0.35">
      <c r="A3657" s="2" t="s">
        <v>2532</v>
      </c>
      <c r="B3657" s="2" t="s">
        <v>2532</v>
      </c>
      <c r="C3657" s="2" t="s">
        <v>58</v>
      </c>
      <c r="D3657" s="2"/>
      <c r="E3657" s="2"/>
      <c r="F3657" s="3">
        <v>5287</v>
      </c>
      <c r="G3657" s="3">
        <v>100</v>
      </c>
      <c r="H3657" s="2" t="s">
        <v>3141</v>
      </c>
      <c r="I3657" s="2" t="s">
        <v>3155</v>
      </c>
      <c r="J3657" s="2" t="s">
        <v>3158</v>
      </c>
      <c r="K3657" s="2" t="s">
        <v>3166</v>
      </c>
      <c r="L3657" s="2">
        <v>2015</v>
      </c>
      <c r="M3657" s="2" t="s">
        <v>3068</v>
      </c>
      <c r="N3657" s="2" t="s">
        <v>3118</v>
      </c>
      <c r="O3657" s="19" t="str">
        <f t="shared" si="118"/>
        <v>500</v>
      </c>
      <c r="P3657">
        <f t="shared" si="117"/>
        <v>5287</v>
      </c>
    </row>
    <row r="3658" spans="1:16" ht="14.5" customHeight="1" x14ac:dyDescent="0.35">
      <c r="A3658" s="2" t="s">
        <v>2533</v>
      </c>
      <c r="B3658" s="2" t="s">
        <v>2533</v>
      </c>
      <c r="C3658" s="2" t="s">
        <v>52</v>
      </c>
      <c r="D3658" s="2"/>
      <c r="E3658" s="2"/>
      <c r="F3658" s="3">
        <v>15950</v>
      </c>
      <c r="G3658" s="3">
        <v>100</v>
      </c>
      <c r="H3658" s="2" t="s">
        <v>3141</v>
      </c>
      <c r="I3658" s="2" t="s">
        <v>3155</v>
      </c>
      <c r="J3658" s="2" t="s">
        <v>3158</v>
      </c>
      <c r="K3658" s="2" t="s">
        <v>3166</v>
      </c>
      <c r="L3658" s="2">
        <v>2015</v>
      </c>
      <c r="M3658" s="2" t="s">
        <v>3065</v>
      </c>
      <c r="N3658" s="2" t="s">
        <v>3115</v>
      </c>
      <c r="O3658" s="19" t="str">
        <f t="shared" si="118"/>
        <v>500</v>
      </c>
      <c r="P3658">
        <f t="shared" si="117"/>
        <v>15950</v>
      </c>
    </row>
    <row r="3659" spans="1:16" ht="14.5" customHeight="1" x14ac:dyDescent="0.35">
      <c r="A3659" s="2" t="s">
        <v>1989</v>
      </c>
      <c r="B3659" s="2" t="s">
        <v>1989</v>
      </c>
      <c r="C3659" s="2" t="s">
        <v>152</v>
      </c>
      <c r="D3659" s="2"/>
      <c r="E3659" s="2"/>
      <c r="F3659" s="3">
        <v>582</v>
      </c>
      <c r="G3659" s="3">
        <v>15</v>
      </c>
      <c r="H3659" s="2" t="s">
        <v>3141</v>
      </c>
      <c r="I3659" s="2" t="s">
        <v>3155</v>
      </c>
      <c r="J3659" s="2" t="s">
        <v>3158</v>
      </c>
      <c r="K3659" s="2" t="s">
        <v>3166</v>
      </c>
      <c r="L3659" s="2">
        <v>2015</v>
      </c>
      <c r="M3659" s="2" t="s">
        <v>3057</v>
      </c>
      <c r="N3659" s="2" t="s">
        <v>3107</v>
      </c>
      <c r="O3659" s="19" t="str">
        <f t="shared" si="118"/>
        <v>300</v>
      </c>
      <c r="P3659">
        <f t="shared" si="117"/>
        <v>87.3</v>
      </c>
    </row>
    <row r="3660" spans="1:16" ht="14.5" customHeight="1" x14ac:dyDescent="0.35">
      <c r="A3660" s="2" t="s">
        <v>185</v>
      </c>
      <c r="B3660" s="2" t="s">
        <v>185</v>
      </c>
      <c r="C3660" s="2" t="s">
        <v>186</v>
      </c>
      <c r="D3660" s="2"/>
      <c r="E3660" s="2"/>
      <c r="F3660" s="3">
        <v>15474</v>
      </c>
      <c r="G3660" s="3">
        <v>100</v>
      </c>
      <c r="H3660" s="2" t="s">
        <v>3141</v>
      </c>
      <c r="I3660" s="2" t="s">
        <v>3155</v>
      </c>
      <c r="J3660" s="2" t="s">
        <v>3158</v>
      </c>
      <c r="K3660" s="2" t="s">
        <v>3166</v>
      </c>
      <c r="L3660" s="2">
        <v>2015</v>
      </c>
      <c r="M3660" s="2" t="s">
        <v>3060</v>
      </c>
      <c r="N3660" s="2" t="s">
        <v>3110</v>
      </c>
      <c r="O3660" s="19" t="str">
        <f t="shared" si="118"/>
        <v>400</v>
      </c>
      <c r="P3660">
        <f t="shared" si="117"/>
        <v>15474</v>
      </c>
    </row>
    <row r="3661" spans="1:16" ht="14.5" customHeight="1" x14ac:dyDescent="0.35">
      <c r="A3661" s="2" t="s">
        <v>89</v>
      </c>
      <c r="B3661" s="2" t="s">
        <v>89</v>
      </c>
      <c r="C3661" s="2" t="s">
        <v>90</v>
      </c>
      <c r="D3661" s="2"/>
      <c r="E3661" s="2"/>
      <c r="F3661" s="3">
        <v>15389</v>
      </c>
      <c r="G3661" s="3">
        <v>100</v>
      </c>
      <c r="H3661" s="2" t="s">
        <v>3141</v>
      </c>
      <c r="I3661" s="2" t="s">
        <v>3155</v>
      </c>
      <c r="J3661" s="2" t="s">
        <v>3158</v>
      </c>
      <c r="K3661" s="2" t="s">
        <v>3166</v>
      </c>
      <c r="L3661" s="2">
        <v>2015</v>
      </c>
      <c r="M3661" s="2" t="s">
        <v>3035</v>
      </c>
      <c r="N3661" s="2" t="s">
        <v>3089</v>
      </c>
      <c r="O3661" s="19" t="str">
        <f t="shared" si="118"/>
        <v>100</v>
      </c>
      <c r="P3661">
        <f t="shared" si="117"/>
        <v>15389</v>
      </c>
    </row>
    <row r="3662" spans="1:16" ht="14.5" customHeight="1" x14ac:dyDescent="0.35">
      <c r="A3662" s="2" t="s">
        <v>2310</v>
      </c>
      <c r="B3662" s="2" t="s">
        <v>2310</v>
      </c>
      <c r="C3662" s="2" t="s">
        <v>48</v>
      </c>
      <c r="D3662" s="2"/>
      <c r="E3662" s="2"/>
      <c r="F3662" s="3">
        <v>150</v>
      </c>
      <c r="G3662" s="3">
        <v>100</v>
      </c>
      <c r="H3662" s="2" t="s">
        <v>3141</v>
      </c>
      <c r="I3662" s="2" t="s">
        <v>3155</v>
      </c>
      <c r="J3662" s="2" t="s">
        <v>3158</v>
      </c>
      <c r="K3662" s="2" t="s">
        <v>3166</v>
      </c>
      <c r="L3662" s="2">
        <v>2015</v>
      </c>
      <c r="M3662" s="2" t="s">
        <v>3056</v>
      </c>
      <c r="N3662" s="2" t="s">
        <v>3106</v>
      </c>
      <c r="O3662" s="19" t="str">
        <f t="shared" si="118"/>
        <v>300</v>
      </c>
      <c r="P3662">
        <f t="shared" si="117"/>
        <v>150</v>
      </c>
    </row>
    <row r="3663" spans="1:16" ht="14.5" customHeight="1" x14ac:dyDescent="0.35">
      <c r="A3663" s="2" t="s">
        <v>61</v>
      </c>
      <c r="B3663" s="2" t="s">
        <v>61</v>
      </c>
      <c r="C3663" s="2" t="s">
        <v>62</v>
      </c>
      <c r="D3663" s="2"/>
      <c r="E3663" s="2"/>
      <c r="F3663" s="3">
        <v>218</v>
      </c>
      <c r="G3663" s="3">
        <v>100</v>
      </c>
      <c r="H3663" s="2" t="s">
        <v>3137</v>
      </c>
      <c r="I3663" s="2" t="s">
        <v>3151</v>
      </c>
      <c r="J3663" s="2" t="s">
        <v>3158</v>
      </c>
      <c r="K3663" s="2" t="s">
        <v>3166</v>
      </c>
      <c r="L3663" s="2">
        <v>2015</v>
      </c>
      <c r="M3663" s="2" t="s">
        <v>3078</v>
      </c>
      <c r="N3663" s="2" t="s">
        <v>3126</v>
      </c>
      <c r="O3663" s="19" t="str">
        <f t="shared" si="118"/>
        <v>700</v>
      </c>
      <c r="P3663">
        <f t="shared" si="117"/>
        <v>218</v>
      </c>
    </row>
    <row r="3664" spans="1:16" ht="14.5" customHeight="1" x14ac:dyDescent="0.35">
      <c r="A3664" s="2" t="s">
        <v>105</v>
      </c>
      <c r="B3664" s="2" t="s">
        <v>105</v>
      </c>
      <c r="C3664" s="2" t="s">
        <v>106</v>
      </c>
      <c r="D3664" s="2"/>
      <c r="E3664" s="2"/>
      <c r="F3664" s="3">
        <v>1605</v>
      </c>
      <c r="G3664" s="3">
        <v>75</v>
      </c>
      <c r="H3664" s="2" t="s">
        <v>3141</v>
      </c>
      <c r="I3664" s="2" t="s">
        <v>3155</v>
      </c>
      <c r="J3664" s="2" t="s">
        <v>3158</v>
      </c>
      <c r="K3664" s="2" t="s">
        <v>3166</v>
      </c>
      <c r="L3664" s="2">
        <v>2015</v>
      </c>
      <c r="M3664" s="2" t="s">
        <v>3043</v>
      </c>
      <c r="N3664" s="2" t="s">
        <v>3097</v>
      </c>
      <c r="O3664" s="19" t="str">
        <f t="shared" si="118"/>
        <v>200</v>
      </c>
      <c r="P3664">
        <f t="shared" si="117"/>
        <v>1203.75</v>
      </c>
    </row>
    <row r="3665" spans="1:16" ht="14.5" customHeight="1" x14ac:dyDescent="0.35">
      <c r="A3665" s="2" t="s">
        <v>135</v>
      </c>
      <c r="B3665" s="2" t="s">
        <v>135</v>
      </c>
      <c r="C3665" s="2" t="s">
        <v>1991</v>
      </c>
      <c r="D3665" s="2"/>
      <c r="E3665" s="2"/>
      <c r="F3665" s="3">
        <v>946</v>
      </c>
      <c r="G3665" s="3">
        <v>25</v>
      </c>
      <c r="H3665" s="2" t="s">
        <v>3141</v>
      </c>
      <c r="I3665" s="2" t="s">
        <v>3155</v>
      </c>
      <c r="J3665" s="2" t="s">
        <v>3158</v>
      </c>
      <c r="K3665" s="2" t="s">
        <v>3166</v>
      </c>
      <c r="L3665" s="2">
        <v>2015</v>
      </c>
      <c r="M3665" s="2" t="s">
        <v>3056</v>
      </c>
      <c r="N3665" s="2" t="s">
        <v>3106</v>
      </c>
      <c r="O3665" s="19" t="str">
        <f t="shared" si="118"/>
        <v>300</v>
      </c>
      <c r="P3665">
        <f t="shared" si="117"/>
        <v>236.5</v>
      </c>
    </row>
    <row r="3666" spans="1:16" ht="14.5" customHeight="1" x14ac:dyDescent="0.35">
      <c r="A3666" s="2" t="s">
        <v>135</v>
      </c>
      <c r="B3666" s="2" t="s">
        <v>135</v>
      </c>
      <c r="C3666" s="2" t="s">
        <v>1992</v>
      </c>
      <c r="D3666" s="2"/>
      <c r="E3666" s="2"/>
      <c r="F3666" s="3">
        <v>549</v>
      </c>
      <c r="G3666" s="3">
        <v>25</v>
      </c>
      <c r="H3666" s="2" t="s">
        <v>3141</v>
      </c>
      <c r="I3666" s="2" t="s">
        <v>3155</v>
      </c>
      <c r="J3666" s="2" t="s">
        <v>3158</v>
      </c>
      <c r="K3666" s="2" t="s">
        <v>3166</v>
      </c>
      <c r="L3666" s="2">
        <v>2015</v>
      </c>
      <c r="M3666" s="2" t="s">
        <v>3056</v>
      </c>
      <c r="N3666" s="2" t="s">
        <v>3106</v>
      </c>
      <c r="O3666" s="19" t="str">
        <f t="shared" si="118"/>
        <v>300</v>
      </c>
      <c r="P3666">
        <f t="shared" si="117"/>
        <v>137.25</v>
      </c>
    </row>
    <row r="3667" spans="1:16" ht="14.5" customHeight="1" x14ac:dyDescent="0.35">
      <c r="A3667" s="2" t="s">
        <v>135</v>
      </c>
      <c r="B3667" s="2" t="s">
        <v>135</v>
      </c>
      <c r="C3667" s="2" t="s">
        <v>1993</v>
      </c>
      <c r="D3667" s="2"/>
      <c r="E3667" s="2"/>
      <c r="F3667" s="3">
        <v>211</v>
      </c>
      <c r="G3667" s="3">
        <v>25</v>
      </c>
      <c r="H3667" s="2" t="s">
        <v>3141</v>
      </c>
      <c r="I3667" s="2" t="s">
        <v>3155</v>
      </c>
      <c r="J3667" s="2" t="s">
        <v>3158</v>
      </c>
      <c r="K3667" s="2" t="s">
        <v>3166</v>
      </c>
      <c r="L3667" s="2">
        <v>2015</v>
      </c>
      <c r="M3667" s="2" t="s">
        <v>3056</v>
      </c>
      <c r="N3667" s="2" t="s">
        <v>3106</v>
      </c>
      <c r="O3667" s="19" t="str">
        <f t="shared" si="118"/>
        <v>300</v>
      </c>
      <c r="P3667">
        <f t="shared" si="117"/>
        <v>52.75</v>
      </c>
    </row>
    <row r="3668" spans="1:16" ht="14.5" customHeight="1" x14ac:dyDescent="0.35">
      <c r="A3668" s="2" t="s">
        <v>75</v>
      </c>
      <c r="B3668" s="2" t="s">
        <v>75</v>
      </c>
      <c r="C3668" s="2" t="s">
        <v>2664</v>
      </c>
      <c r="D3668" s="2"/>
      <c r="E3668" s="2"/>
      <c r="F3668" s="3">
        <v>218005</v>
      </c>
      <c r="G3668" s="3">
        <v>25</v>
      </c>
      <c r="H3668" s="2" t="s">
        <v>3140</v>
      </c>
      <c r="I3668" s="2" t="s">
        <v>3154</v>
      </c>
      <c r="J3668" s="2" t="s">
        <v>3158</v>
      </c>
      <c r="K3668" s="2" t="s">
        <v>3166</v>
      </c>
      <c r="L3668" s="2">
        <v>2015</v>
      </c>
      <c r="M3668" s="2" t="s">
        <v>3023</v>
      </c>
      <c r="N3668" s="2" t="s">
        <v>3082</v>
      </c>
      <c r="O3668" s="19" t="str">
        <f t="shared" si="118"/>
        <v>100</v>
      </c>
      <c r="P3668">
        <f t="shared" si="117"/>
        <v>54501.25</v>
      </c>
    </row>
    <row r="3669" spans="1:16" ht="14.5" customHeight="1" x14ac:dyDescent="0.35">
      <c r="A3669" s="2" t="s">
        <v>95</v>
      </c>
      <c r="B3669" s="2" t="s">
        <v>95</v>
      </c>
      <c r="C3669" s="2" t="s">
        <v>96</v>
      </c>
      <c r="D3669" s="2"/>
      <c r="E3669" s="2"/>
      <c r="F3669" s="3">
        <v>8924</v>
      </c>
      <c r="G3669" s="3">
        <v>25</v>
      </c>
      <c r="H3669" s="2" t="s">
        <v>3140</v>
      </c>
      <c r="I3669" s="2" t="s">
        <v>3154</v>
      </c>
      <c r="J3669" s="2" t="s">
        <v>3158</v>
      </c>
      <c r="K3669" s="2" t="s">
        <v>3166</v>
      </c>
      <c r="L3669" s="2">
        <v>2015</v>
      </c>
      <c r="M3669" s="2" t="s">
        <v>3040</v>
      </c>
      <c r="N3669" s="2" t="s">
        <v>3094</v>
      </c>
      <c r="O3669" s="19" t="str">
        <f t="shared" si="118"/>
        <v>100</v>
      </c>
      <c r="P3669">
        <f t="shared" si="117"/>
        <v>2231</v>
      </c>
    </row>
    <row r="3670" spans="1:16" ht="14.5" customHeight="1" x14ac:dyDescent="0.35">
      <c r="A3670" s="2" t="s">
        <v>91</v>
      </c>
      <c r="B3670" s="2" t="s">
        <v>91</v>
      </c>
      <c r="C3670" s="2" t="s">
        <v>92</v>
      </c>
      <c r="D3670" s="2"/>
      <c r="E3670" s="2"/>
      <c r="F3670" s="3">
        <v>2128</v>
      </c>
      <c r="G3670" s="3">
        <v>25</v>
      </c>
      <c r="H3670" s="2" t="s">
        <v>3140</v>
      </c>
      <c r="I3670" s="2" t="s">
        <v>3154</v>
      </c>
      <c r="J3670" s="2" t="s">
        <v>3158</v>
      </c>
      <c r="K3670" s="2" t="s">
        <v>3166</v>
      </c>
      <c r="L3670" s="2">
        <v>2015</v>
      </c>
      <c r="M3670" s="2" t="s">
        <v>3039</v>
      </c>
      <c r="N3670" s="2" t="s">
        <v>3093</v>
      </c>
      <c r="O3670" s="19" t="str">
        <f t="shared" si="118"/>
        <v>100</v>
      </c>
      <c r="P3670">
        <f t="shared" si="117"/>
        <v>532</v>
      </c>
    </row>
    <row r="3671" spans="1:16" ht="14.5" customHeight="1" x14ac:dyDescent="0.35">
      <c r="A3671" s="2" t="s">
        <v>65</v>
      </c>
      <c r="B3671" s="2" t="s">
        <v>65</v>
      </c>
      <c r="C3671" s="2" t="s">
        <v>66</v>
      </c>
      <c r="D3671" s="2"/>
      <c r="E3671" s="2"/>
      <c r="F3671" s="3">
        <v>6941</v>
      </c>
      <c r="G3671" s="3">
        <v>25</v>
      </c>
      <c r="H3671" s="2" t="s">
        <v>3140</v>
      </c>
      <c r="I3671" s="2" t="s">
        <v>3154</v>
      </c>
      <c r="J3671" s="2" t="s">
        <v>3158</v>
      </c>
      <c r="K3671" s="2" t="s">
        <v>3166</v>
      </c>
      <c r="L3671" s="2">
        <v>2015</v>
      </c>
      <c r="M3671" s="2" t="s">
        <v>3023</v>
      </c>
      <c r="N3671" s="2" t="s">
        <v>3082</v>
      </c>
      <c r="O3671" s="19" t="str">
        <f t="shared" si="118"/>
        <v>100</v>
      </c>
      <c r="P3671">
        <f t="shared" si="117"/>
        <v>1735.25</v>
      </c>
    </row>
    <row r="3672" spans="1:16" ht="14.5" customHeight="1" x14ac:dyDescent="0.35">
      <c r="A3672" s="2" t="s">
        <v>93</v>
      </c>
      <c r="B3672" s="2" t="s">
        <v>93</v>
      </c>
      <c r="C3672" s="2" t="s">
        <v>94</v>
      </c>
      <c r="D3672" s="2"/>
      <c r="E3672" s="2"/>
      <c r="F3672" s="3">
        <v>7576</v>
      </c>
      <c r="G3672" s="3">
        <v>25</v>
      </c>
      <c r="H3672" s="2" t="s">
        <v>3140</v>
      </c>
      <c r="I3672" s="2" t="s">
        <v>3154</v>
      </c>
      <c r="J3672" s="2" t="s">
        <v>3158</v>
      </c>
      <c r="K3672" s="2" t="s">
        <v>3166</v>
      </c>
      <c r="L3672" s="2">
        <v>2015</v>
      </c>
      <c r="M3672" s="2" t="s">
        <v>3040</v>
      </c>
      <c r="N3672" s="2" t="s">
        <v>3094</v>
      </c>
      <c r="O3672" s="19" t="str">
        <f t="shared" si="118"/>
        <v>100</v>
      </c>
      <c r="P3672">
        <f t="shared" si="117"/>
        <v>1894</v>
      </c>
    </row>
    <row r="3673" spans="1:16" ht="14.5" customHeight="1" x14ac:dyDescent="0.35">
      <c r="A3673" s="2" t="s">
        <v>79</v>
      </c>
      <c r="B3673" s="2" t="s">
        <v>79</v>
      </c>
      <c r="C3673" s="2" t="s">
        <v>80</v>
      </c>
      <c r="D3673" s="2"/>
      <c r="E3673" s="2"/>
      <c r="F3673" s="3">
        <v>2287</v>
      </c>
      <c r="G3673" s="3">
        <v>25</v>
      </c>
      <c r="H3673" s="2" t="s">
        <v>3140</v>
      </c>
      <c r="I3673" s="2" t="s">
        <v>3154</v>
      </c>
      <c r="J3673" s="2" t="s">
        <v>3158</v>
      </c>
      <c r="K3673" s="2" t="s">
        <v>3166</v>
      </c>
      <c r="L3673" s="2">
        <v>2015</v>
      </c>
      <c r="M3673" s="2" t="s">
        <v>3026</v>
      </c>
      <c r="N3673" s="2" t="s">
        <v>3026</v>
      </c>
      <c r="O3673" s="19" t="str">
        <f t="shared" si="118"/>
        <v>100</v>
      </c>
      <c r="P3673">
        <f t="shared" si="117"/>
        <v>571.75</v>
      </c>
    </row>
    <row r="3674" spans="1:16" ht="14.5" customHeight="1" x14ac:dyDescent="0.35">
      <c r="A3674" s="2" t="s">
        <v>87</v>
      </c>
      <c r="B3674" s="2" t="s">
        <v>87</v>
      </c>
      <c r="C3674" s="2" t="s">
        <v>88</v>
      </c>
      <c r="D3674" s="2"/>
      <c r="E3674" s="2"/>
      <c r="F3674" s="3">
        <v>152</v>
      </c>
      <c r="G3674" s="3">
        <v>25</v>
      </c>
      <c r="H3674" s="2" t="s">
        <v>3141</v>
      </c>
      <c r="I3674" s="2" t="s">
        <v>3155</v>
      </c>
      <c r="J3674" s="2" t="s">
        <v>3158</v>
      </c>
      <c r="K3674" s="2" t="s">
        <v>3166</v>
      </c>
      <c r="L3674" s="2">
        <v>2015</v>
      </c>
      <c r="M3674" s="2" t="s">
        <v>3033</v>
      </c>
      <c r="N3674" s="2" t="s">
        <v>3088</v>
      </c>
      <c r="O3674" s="19" t="str">
        <f t="shared" si="118"/>
        <v>100</v>
      </c>
      <c r="P3674">
        <f t="shared" si="117"/>
        <v>38</v>
      </c>
    </row>
    <row r="3675" spans="1:16" ht="14.5" customHeight="1" x14ac:dyDescent="0.35">
      <c r="A3675" s="2" t="s">
        <v>69</v>
      </c>
      <c r="B3675" s="2" t="s">
        <v>69</v>
      </c>
      <c r="C3675" s="2" t="s">
        <v>70</v>
      </c>
      <c r="D3675" s="2"/>
      <c r="E3675" s="2"/>
      <c r="F3675" s="3">
        <v>15885</v>
      </c>
      <c r="G3675" s="3">
        <v>25</v>
      </c>
      <c r="H3675" s="2" t="s">
        <v>3140</v>
      </c>
      <c r="I3675" s="2" t="s">
        <v>3154</v>
      </c>
      <c r="J3675" s="2" t="s">
        <v>3158</v>
      </c>
      <c r="K3675" s="2" t="s">
        <v>3166</v>
      </c>
      <c r="L3675" s="2">
        <v>2015</v>
      </c>
      <c r="M3675" s="2" t="s">
        <v>3023</v>
      </c>
      <c r="N3675" s="2" t="s">
        <v>3082</v>
      </c>
      <c r="O3675" s="19" t="str">
        <f t="shared" si="118"/>
        <v>100</v>
      </c>
      <c r="P3675">
        <f t="shared" si="117"/>
        <v>3971.25</v>
      </c>
    </row>
    <row r="3676" spans="1:16" ht="14.5" customHeight="1" x14ac:dyDescent="0.35">
      <c r="A3676" s="2" t="s">
        <v>77</v>
      </c>
      <c r="B3676" s="2" t="s">
        <v>77</v>
      </c>
      <c r="C3676" s="2" t="s">
        <v>2665</v>
      </c>
      <c r="D3676" s="2"/>
      <c r="E3676" s="2"/>
      <c r="F3676" s="3">
        <v>424999</v>
      </c>
      <c r="G3676" s="3">
        <v>25</v>
      </c>
      <c r="H3676" s="2" t="s">
        <v>3140</v>
      </c>
      <c r="I3676" s="2" t="s">
        <v>3154</v>
      </c>
      <c r="J3676" s="2" t="s">
        <v>3158</v>
      </c>
      <c r="K3676" s="2" t="s">
        <v>3166</v>
      </c>
      <c r="L3676" s="2">
        <v>2015</v>
      </c>
      <c r="M3676" s="2" t="s">
        <v>3023</v>
      </c>
      <c r="N3676" s="2" t="s">
        <v>3082</v>
      </c>
      <c r="O3676" s="19" t="str">
        <f t="shared" si="118"/>
        <v>100</v>
      </c>
      <c r="P3676">
        <f t="shared" si="117"/>
        <v>106249.75</v>
      </c>
    </row>
    <row r="3677" spans="1:16" ht="14.5" customHeight="1" x14ac:dyDescent="0.35">
      <c r="A3677" s="2" t="s">
        <v>149</v>
      </c>
      <c r="B3677" s="2" t="s">
        <v>149</v>
      </c>
      <c r="C3677" s="2" t="s">
        <v>150</v>
      </c>
      <c r="D3677" s="2"/>
      <c r="E3677" s="2"/>
      <c r="F3677" s="3">
        <v>234</v>
      </c>
      <c r="G3677" s="3">
        <v>25</v>
      </c>
      <c r="H3677" s="2" t="s">
        <v>3141</v>
      </c>
      <c r="I3677" s="2" t="s">
        <v>3155</v>
      </c>
      <c r="J3677" s="2" t="s">
        <v>3158</v>
      </c>
      <c r="K3677" s="2" t="s">
        <v>3166</v>
      </c>
      <c r="L3677" s="2">
        <v>2015</v>
      </c>
      <c r="M3677" s="2" t="s">
        <v>3057</v>
      </c>
      <c r="N3677" s="2" t="s">
        <v>3107</v>
      </c>
      <c r="O3677" s="19" t="str">
        <f t="shared" si="118"/>
        <v>300</v>
      </c>
      <c r="P3677">
        <f t="shared" si="117"/>
        <v>58.5</v>
      </c>
    </row>
    <row r="3678" spans="1:16" ht="14.5" customHeight="1" x14ac:dyDescent="0.35">
      <c r="A3678" s="2" t="s">
        <v>139</v>
      </c>
      <c r="B3678" s="2" t="s">
        <v>139</v>
      </c>
      <c r="C3678" s="2" t="s">
        <v>140</v>
      </c>
      <c r="D3678" s="2"/>
      <c r="E3678" s="2"/>
      <c r="F3678" s="3">
        <v>10</v>
      </c>
      <c r="G3678" s="3">
        <v>25</v>
      </c>
      <c r="H3678" s="2" t="s">
        <v>3141</v>
      </c>
      <c r="I3678" s="2" t="s">
        <v>3155</v>
      </c>
      <c r="J3678" s="2" t="s">
        <v>3158</v>
      </c>
      <c r="K3678" s="2" t="s">
        <v>3166</v>
      </c>
      <c r="L3678" s="2">
        <v>2015</v>
      </c>
      <c r="M3678" s="2" t="s">
        <v>3057</v>
      </c>
      <c r="N3678" s="2" t="s">
        <v>3107</v>
      </c>
      <c r="O3678" s="19" t="str">
        <f t="shared" si="118"/>
        <v>300</v>
      </c>
      <c r="P3678">
        <f t="shared" si="117"/>
        <v>2.5</v>
      </c>
    </row>
    <row r="3679" spans="1:16" ht="14.5" customHeight="1" x14ac:dyDescent="0.35">
      <c r="A3679" s="2" t="s">
        <v>165</v>
      </c>
      <c r="B3679" s="2" t="s">
        <v>165</v>
      </c>
      <c r="C3679" s="2" t="s">
        <v>166</v>
      </c>
      <c r="D3679" s="2"/>
      <c r="E3679" s="2"/>
      <c r="F3679" s="3">
        <v>43</v>
      </c>
      <c r="G3679" s="3">
        <v>15</v>
      </c>
      <c r="H3679" s="2" t="s">
        <v>3140</v>
      </c>
      <c r="I3679" s="2" t="s">
        <v>3154</v>
      </c>
      <c r="J3679" s="2" t="s">
        <v>3158</v>
      </c>
      <c r="K3679" s="2" t="s">
        <v>3166</v>
      </c>
      <c r="L3679" s="2">
        <v>2015</v>
      </c>
      <c r="M3679" s="2" t="s">
        <v>3058</v>
      </c>
      <c r="N3679" s="2" t="s">
        <v>3108</v>
      </c>
      <c r="O3679" s="19" t="str">
        <f t="shared" si="118"/>
        <v>300</v>
      </c>
      <c r="P3679">
        <f t="shared" si="117"/>
        <v>6.45</v>
      </c>
    </row>
    <row r="3680" spans="1:16" ht="14.5" customHeight="1" x14ac:dyDescent="0.35">
      <c r="A3680" s="2" t="s">
        <v>2666</v>
      </c>
      <c r="B3680" s="2" t="s">
        <v>2666</v>
      </c>
      <c r="C3680" s="2" t="s">
        <v>2667</v>
      </c>
      <c r="D3680" s="2"/>
      <c r="E3680" s="2"/>
      <c r="F3680" s="3">
        <v>2719</v>
      </c>
      <c r="G3680" s="3">
        <v>25</v>
      </c>
      <c r="H3680" s="2" t="s">
        <v>3141</v>
      </c>
      <c r="I3680" s="2" t="s">
        <v>3155</v>
      </c>
      <c r="J3680" s="2" t="s">
        <v>3158</v>
      </c>
      <c r="K3680" s="2" t="s">
        <v>3166</v>
      </c>
      <c r="L3680" s="2">
        <v>2015</v>
      </c>
      <c r="M3680" s="2" t="s">
        <v>3057</v>
      </c>
      <c r="N3680" s="2" t="s">
        <v>3107</v>
      </c>
      <c r="O3680" s="19" t="str">
        <f t="shared" si="118"/>
        <v>300</v>
      </c>
      <c r="P3680">
        <f t="shared" si="117"/>
        <v>679.75</v>
      </c>
    </row>
    <row r="3681" spans="1:16" ht="14.5" customHeight="1" x14ac:dyDescent="0.35">
      <c r="A3681" s="2" t="s">
        <v>99</v>
      </c>
      <c r="B3681" s="2" t="s">
        <v>99</v>
      </c>
      <c r="C3681" s="2" t="s">
        <v>100</v>
      </c>
      <c r="D3681" s="2"/>
      <c r="E3681" s="2"/>
      <c r="F3681" s="3">
        <v>336</v>
      </c>
      <c r="G3681" s="3">
        <v>25</v>
      </c>
      <c r="H3681" s="2" t="s">
        <v>3134</v>
      </c>
      <c r="I3681" s="2" t="s">
        <v>3148</v>
      </c>
      <c r="J3681" s="2" t="s">
        <v>3158</v>
      </c>
      <c r="K3681" s="2" t="s">
        <v>3166</v>
      </c>
      <c r="L3681" s="2">
        <v>2015</v>
      </c>
      <c r="M3681" s="2" t="s">
        <v>3041</v>
      </c>
      <c r="N3681" s="2" t="s">
        <v>3095</v>
      </c>
      <c r="O3681" s="19" t="str">
        <f t="shared" si="118"/>
        <v>200</v>
      </c>
      <c r="P3681">
        <f t="shared" si="117"/>
        <v>84</v>
      </c>
    </row>
    <row r="3682" spans="1:16" ht="14.5" customHeight="1" x14ac:dyDescent="0.35">
      <c r="A3682" s="2" t="s">
        <v>83</v>
      </c>
      <c r="B3682" s="2" t="s">
        <v>83</v>
      </c>
      <c r="C3682" s="2" t="s">
        <v>84</v>
      </c>
      <c r="D3682" s="2"/>
      <c r="E3682" s="2"/>
      <c r="F3682" s="3">
        <v>188</v>
      </c>
      <c r="G3682" s="3">
        <v>25</v>
      </c>
      <c r="H3682" s="2" t="s">
        <v>3140</v>
      </c>
      <c r="I3682" s="2" t="s">
        <v>3154</v>
      </c>
      <c r="J3682" s="2" t="s">
        <v>3158</v>
      </c>
      <c r="K3682" s="2" t="s">
        <v>3166</v>
      </c>
      <c r="L3682" s="2">
        <v>2015</v>
      </c>
      <c r="M3682" s="2" t="s">
        <v>3030</v>
      </c>
      <c r="N3682" s="2" t="s">
        <v>3085</v>
      </c>
      <c r="O3682" s="19" t="str">
        <f t="shared" si="118"/>
        <v>100</v>
      </c>
      <c r="P3682">
        <f t="shared" si="117"/>
        <v>47</v>
      </c>
    </row>
    <row r="3683" spans="1:16" ht="14.5" customHeight="1" x14ac:dyDescent="0.35">
      <c r="A3683" s="2" t="s">
        <v>81</v>
      </c>
      <c r="B3683" s="2" t="s">
        <v>81</v>
      </c>
      <c r="C3683" s="2" t="s">
        <v>82</v>
      </c>
      <c r="D3683" s="2"/>
      <c r="E3683" s="2"/>
      <c r="F3683" s="3">
        <v>6</v>
      </c>
      <c r="G3683" s="3">
        <v>25</v>
      </c>
      <c r="H3683" s="2" t="s">
        <v>3140</v>
      </c>
      <c r="I3683" s="2" t="s">
        <v>3154</v>
      </c>
      <c r="J3683" s="2" t="s">
        <v>3158</v>
      </c>
      <c r="K3683" s="2" t="s">
        <v>3166</v>
      </c>
      <c r="L3683" s="2">
        <v>2015</v>
      </c>
      <c r="M3683" s="2" t="s">
        <v>3030</v>
      </c>
      <c r="N3683" s="2" t="s">
        <v>3085</v>
      </c>
      <c r="O3683" s="19" t="str">
        <f t="shared" si="118"/>
        <v>100</v>
      </c>
      <c r="P3683">
        <f t="shared" si="117"/>
        <v>1.5</v>
      </c>
    </row>
    <row r="3684" spans="1:16" ht="14.5" customHeight="1" x14ac:dyDescent="0.35">
      <c r="A3684" s="2" t="s">
        <v>63</v>
      </c>
      <c r="B3684" s="2" t="s">
        <v>63</v>
      </c>
      <c r="C3684" s="2" t="s">
        <v>64</v>
      </c>
      <c r="D3684" s="2"/>
      <c r="E3684" s="2"/>
      <c r="F3684" s="3">
        <v>223</v>
      </c>
      <c r="G3684" s="3">
        <v>100</v>
      </c>
      <c r="H3684" s="2" t="s">
        <v>3141</v>
      </c>
      <c r="I3684" s="2" t="s">
        <v>3155</v>
      </c>
      <c r="J3684" s="2" t="s">
        <v>3158</v>
      </c>
      <c r="K3684" s="2" t="s">
        <v>3166</v>
      </c>
      <c r="L3684" s="2">
        <v>2015</v>
      </c>
      <c r="M3684" s="2" t="s">
        <v>3023</v>
      </c>
      <c r="N3684" s="2" t="s">
        <v>3082</v>
      </c>
      <c r="O3684" s="19" t="str">
        <f t="shared" si="118"/>
        <v>100</v>
      </c>
      <c r="P3684">
        <f t="shared" si="117"/>
        <v>223</v>
      </c>
    </row>
    <row r="3685" spans="1:16" ht="14.5" customHeight="1" x14ac:dyDescent="0.35">
      <c r="A3685" s="2" t="s">
        <v>85</v>
      </c>
      <c r="B3685" s="2" t="s">
        <v>85</v>
      </c>
      <c r="C3685" s="2" t="s">
        <v>86</v>
      </c>
      <c r="D3685" s="2"/>
      <c r="E3685" s="2"/>
      <c r="F3685" s="3">
        <v>275</v>
      </c>
      <c r="G3685" s="3">
        <v>25</v>
      </c>
      <c r="H3685" s="2" t="s">
        <v>3140</v>
      </c>
      <c r="I3685" s="2" t="s">
        <v>3154</v>
      </c>
      <c r="J3685" s="2" t="s">
        <v>3158</v>
      </c>
      <c r="K3685" s="2" t="s">
        <v>3166</v>
      </c>
      <c r="L3685" s="2">
        <v>2015</v>
      </c>
      <c r="M3685" s="2" t="s">
        <v>3030</v>
      </c>
      <c r="N3685" s="2" t="s">
        <v>3085</v>
      </c>
      <c r="O3685" s="19" t="str">
        <f t="shared" si="118"/>
        <v>100</v>
      </c>
      <c r="P3685">
        <f t="shared" si="117"/>
        <v>68.75</v>
      </c>
    </row>
    <row r="3686" spans="1:16" ht="14.5" customHeight="1" x14ac:dyDescent="0.35">
      <c r="A3686" s="2" t="s">
        <v>97</v>
      </c>
      <c r="B3686" s="2" t="s">
        <v>97</v>
      </c>
      <c r="C3686" s="2" t="s">
        <v>98</v>
      </c>
      <c r="D3686" s="2"/>
      <c r="E3686" s="2"/>
      <c r="F3686" s="3">
        <v>3826</v>
      </c>
      <c r="G3686" s="3">
        <v>25</v>
      </c>
      <c r="H3686" s="2" t="s">
        <v>3141</v>
      </c>
      <c r="I3686" s="2" t="s">
        <v>3155</v>
      </c>
      <c r="J3686" s="2" t="s">
        <v>3158</v>
      </c>
      <c r="K3686" s="2" t="s">
        <v>3166</v>
      </c>
      <c r="L3686" s="2">
        <v>2015</v>
      </c>
      <c r="M3686" s="2" t="s">
        <v>3040</v>
      </c>
      <c r="N3686" s="2" t="s">
        <v>3094</v>
      </c>
      <c r="O3686" s="19" t="str">
        <f t="shared" si="118"/>
        <v>100</v>
      </c>
      <c r="P3686">
        <f t="shared" si="117"/>
        <v>956.5</v>
      </c>
    </row>
    <row r="3687" spans="1:16" ht="14.5" customHeight="1" x14ac:dyDescent="0.35">
      <c r="A3687" s="2" t="s">
        <v>418</v>
      </c>
      <c r="B3687" s="2" t="s">
        <v>419</v>
      </c>
      <c r="C3687" s="2" t="s">
        <v>1837</v>
      </c>
      <c r="D3687" s="2" t="s">
        <v>3175</v>
      </c>
      <c r="E3687" s="2" t="s">
        <v>3176</v>
      </c>
      <c r="F3687" s="3">
        <v>4666</v>
      </c>
      <c r="G3687" s="3">
        <v>94.448116325181758</v>
      </c>
      <c r="H3687" s="2" t="s">
        <v>3133</v>
      </c>
      <c r="I3687" s="2" t="s">
        <v>3147</v>
      </c>
      <c r="J3687" s="2" t="s">
        <v>3161</v>
      </c>
      <c r="K3687" s="2" t="s">
        <v>3162</v>
      </c>
      <c r="L3687" s="2">
        <v>2015</v>
      </c>
      <c r="M3687" s="2" t="s">
        <v>3077</v>
      </c>
      <c r="N3687" s="2" t="s">
        <v>3125</v>
      </c>
      <c r="O3687" s="19" t="str">
        <f t="shared" si="118"/>
        <v>700</v>
      </c>
      <c r="P3687">
        <f t="shared" si="117"/>
        <v>4406.9491077329803</v>
      </c>
    </row>
    <row r="3688" spans="1:16" ht="14.5" customHeight="1" x14ac:dyDescent="0.35">
      <c r="A3688" s="2" t="s">
        <v>420</v>
      </c>
      <c r="B3688" s="2" t="s">
        <v>421</v>
      </c>
      <c r="C3688" s="2" t="s">
        <v>1837</v>
      </c>
      <c r="D3688" s="2" t="s">
        <v>3175</v>
      </c>
      <c r="E3688" s="2" t="s">
        <v>3176</v>
      </c>
      <c r="F3688" s="3">
        <v>4666</v>
      </c>
      <c r="G3688" s="3">
        <v>4.4943820224719104</v>
      </c>
      <c r="H3688" s="2" t="s">
        <v>3139</v>
      </c>
      <c r="I3688" s="2" t="s">
        <v>3153</v>
      </c>
      <c r="J3688" s="2" t="s">
        <v>3161</v>
      </c>
      <c r="K3688" s="2" t="s">
        <v>3162</v>
      </c>
      <c r="L3688" s="2">
        <v>2015</v>
      </c>
      <c r="M3688" s="2" t="s">
        <v>3077</v>
      </c>
      <c r="N3688" s="2" t="s">
        <v>3125</v>
      </c>
      <c r="O3688" s="19" t="str">
        <f t="shared" si="118"/>
        <v>700</v>
      </c>
      <c r="P3688">
        <f t="shared" si="117"/>
        <v>209.70786516853934</v>
      </c>
    </row>
    <row r="3689" spans="1:16" ht="14.5" customHeight="1" x14ac:dyDescent="0.35">
      <c r="A3689" s="2" t="s">
        <v>431</v>
      </c>
      <c r="B3689" s="2" t="s">
        <v>432</v>
      </c>
      <c r="C3689" s="2" t="s">
        <v>1838</v>
      </c>
      <c r="D3689" s="2" t="s">
        <v>3175</v>
      </c>
      <c r="E3689" s="2" t="s">
        <v>3176</v>
      </c>
      <c r="F3689" s="3">
        <v>400</v>
      </c>
      <c r="G3689" s="3">
        <v>55</v>
      </c>
      <c r="H3689" s="2" t="s">
        <v>3139</v>
      </c>
      <c r="I3689" s="2" t="s">
        <v>3153</v>
      </c>
      <c r="J3689" s="2" t="s">
        <v>3161</v>
      </c>
      <c r="K3689" s="2" t="s">
        <v>3162</v>
      </c>
      <c r="L3689" s="2">
        <v>2015</v>
      </c>
      <c r="M3689" s="2" t="s">
        <v>3077</v>
      </c>
      <c r="N3689" s="2" t="s">
        <v>3125</v>
      </c>
      <c r="O3689" s="19" t="str">
        <f t="shared" si="118"/>
        <v>700</v>
      </c>
      <c r="P3689">
        <f t="shared" si="117"/>
        <v>220</v>
      </c>
    </row>
    <row r="3690" spans="1:16" ht="14.5" customHeight="1" x14ac:dyDescent="0.35">
      <c r="A3690" s="2" t="s">
        <v>1421</v>
      </c>
      <c r="B3690" s="2" t="s">
        <v>1422</v>
      </c>
      <c r="C3690" s="2" t="s">
        <v>1839</v>
      </c>
      <c r="D3690" s="2" t="s">
        <v>3175</v>
      </c>
      <c r="E3690" s="2" t="s">
        <v>3176</v>
      </c>
      <c r="F3690" s="3">
        <v>1200</v>
      </c>
      <c r="G3690" s="3">
        <v>100</v>
      </c>
      <c r="H3690" s="2" t="s">
        <v>3139</v>
      </c>
      <c r="I3690" s="2" t="s">
        <v>3153</v>
      </c>
      <c r="J3690" s="2" t="s">
        <v>3161</v>
      </c>
      <c r="K3690" s="2" t="s">
        <v>3162</v>
      </c>
      <c r="L3690" s="2">
        <v>2015</v>
      </c>
      <c r="M3690" s="2" t="s">
        <v>3078</v>
      </c>
      <c r="N3690" s="2" t="s">
        <v>3126</v>
      </c>
      <c r="O3690" s="19" t="str">
        <f t="shared" si="118"/>
        <v>700</v>
      </c>
      <c r="P3690">
        <f t="shared" si="117"/>
        <v>1200</v>
      </c>
    </row>
    <row r="3691" spans="1:16" ht="14.5" customHeight="1" x14ac:dyDescent="0.35">
      <c r="A3691" s="2" t="s">
        <v>1424</v>
      </c>
      <c r="B3691" s="2" t="s">
        <v>1425</v>
      </c>
      <c r="C3691" s="2" t="s">
        <v>1840</v>
      </c>
      <c r="D3691" s="2" t="s">
        <v>3175</v>
      </c>
      <c r="E3691" s="2" t="s">
        <v>3176</v>
      </c>
      <c r="F3691" s="3">
        <v>3180</v>
      </c>
      <c r="G3691" s="3">
        <v>100</v>
      </c>
      <c r="H3691" s="2" t="s">
        <v>3141</v>
      </c>
      <c r="I3691" s="2" t="s">
        <v>3155</v>
      </c>
      <c r="J3691" s="2" t="s">
        <v>3161</v>
      </c>
      <c r="K3691" s="2" t="s">
        <v>3162</v>
      </c>
      <c r="L3691" s="2">
        <v>2015</v>
      </c>
      <c r="M3691" s="2" t="s">
        <v>3078</v>
      </c>
      <c r="N3691" s="2" t="s">
        <v>3126</v>
      </c>
      <c r="O3691" s="19" t="str">
        <f t="shared" si="118"/>
        <v>700</v>
      </c>
      <c r="P3691">
        <f t="shared" si="117"/>
        <v>3180</v>
      </c>
    </row>
    <row r="3692" spans="1:16" ht="14.5" customHeight="1" x14ac:dyDescent="0.35">
      <c r="A3692" s="2" t="s">
        <v>1427</v>
      </c>
      <c r="B3692" s="2" t="s">
        <v>1428</v>
      </c>
      <c r="C3692" s="2" t="s">
        <v>2668</v>
      </c>
      <c r="D3692" s="2" t="s">
        <v>3175</v>
      </c>
      <c r="E3692" s="2" t="s">
        <v>3176</v>
      </c>
      <c r="F3692" s="3">
        <v>15079</v>
      </c>
      <c r="G3692" s="3">
        <v>100</v>
      </c>
      <c r="H3692" s="2" t="s">
        <v>3135</v>
      </c>
      <c r="I3692" s="2" t="s">
        <v>3149</v>
      </c>
      <c r="J3692" s="2" t="s">
        <v>3161</v>
      </c>
      <c r="K3692" s="2" t="s">
        <v>3162</v>
      </c>
      <c r="L3692" s="2">
        <v>2015</v>
      </c>
      <c r="M3692" s="2" t="s">
        <v>3078</v>
      </c>
      <c r="N3692" s="2" t="s">
        <v>3126</v>
      </c>
      <c r="O3692" s="19" t="str">
        <f t="shared" si="118"/>
        <v>700</v>
      </c>
      <c r="P3692">
        <f t="shared" si="117"/>
        <v>15079</v>
      </c>
    </row>
    <row r="3693" spans="1:16" ht="14.5" customHeight="1" x14ac:dyDescent="0.35">
      <c r="A3693" s="2" t="s">
        <v>2536</v>
      </c>
      <c r="B3693" s="2" t="s">
        <v>2537</v>
      </c>
      <c r="C3693" s="2" t="s">
        <v>2538</v>
      </c>
      <c r="D3693" s="2" t="s">
        <v>3175</v>
      </c>
      <c r="E3693" s="2" t="s">
        <v>3176</v>
      </c>
      <c r="F3693" s="3">
        <v>3000</v>
      </c>
      <c r="G3693" s="3">
        <v>25</v>
      </c>
      <c r="H3693" s="2" t="s">
        <v>3140</v>
      </c>
      <c r="I3693" s="2" t="s">
        <v>3154</v>
      </c>
      <c r="J3693" s="2" t="s">
        <v>3161</v>
      </c>
      <c r="K3693" s="2" t="s">
        <v>3162</v>
      </c>
      <c r="L3693" s="2">
        <v>2015</v>
      </c>
      <c r="M3693" s="2" t="s">
        <v>3025</v>
      </c>
      <c r="N3693" s="2" t="s">
        <v>3083</v>
      </c>
      <c r="O3693" s="19" t="str">
        <f t="shared" si="118"/>
        <v>100</v>
      </c>
      <c r="P3693">
        <f t="shared" si="117"/>
        <v>750</v>
      </c>
    </row>
    <row r="3694" spans="1:16" ht="14.5" customHeight="1" x14ac:dyDescent="0.35">
      <c r="A3694" s="2" t="s">
        <v>2539</v>
      </c>
      <c r="B3694" s="2" t="s">
        <v>438</v>
      </c>
      <c r="C3694" s="2" t="s">
        <v>2540</v>
      </c>
      <c r="D3694" s="2" t="s">
        <v>3175</v>
      </c>
      <c r="E3694" s="2" t="s">
        <v>3176</v>
      </c>
      <c r="F3694" s="3">
        <v>9450</v>
      </c>
      <c r="G3694" s="3">
        <v>43</v>
      </c>
      <c r="H3694" s="2" t="s">
        <v>3139</v>
      </c>
      <c r="I3694" s="2" t="s">
        <v>3153</v>
      </c>
      <c r="J3694" s="2" t="s">
        <v>3161</v>
      </c>
      <c r="K3694" s="2" t="s">
        <v>3162</v>
      </c>
      <c r="L3694" s="2">
        <v>2015</v>
      </c>
      <c r="M3694" s="2" t="s">
        <v>3078</v>
      </c>
      <c r="N3694" s="2" t="s">
        <v>3126</v>
      </c>
      <c r="O3694" s="19" t="str">
        <f t="shared" si="118"/>
        <v>700</v>
      </c>
      <c r="P3694">
        <f t="shared" si="117"/>
        <v>4063.5</v>
      </c>
    </row>
    <row r="3695" spans="1:16" ht="14.5" customHeight="1" x14ac:dyDescent="0.35">
      <c r="A3695" s="2" t="s">
        <v>2541</v>
      </c>
      <c r="B3695" s="2" t="s">
        <v>2542</v>
      </c>
      <c r="C3695" s="2" t="s">
        <v>2543</v>
      </c>
      <c r="D3695" s="2" t="s">
        <v>3175</v>
      </c>
      <c r="E3695" s="2" t="s">
        <v>3176</v>
      </c>
      <c r="F3695" s="3">
        <v>5910</v>
      </c>
      <c r="G3695" s="3">
        <v>100</v>
      </c>
      <c r="H3695" s="2" t="s">
        <v>3139</v>
      </c>
      <c r="I3695" s="2" t="s">
        <v>3153</v>
      </c>
      <c r="J3695" s="2" t="s">
        <v>3161</v>
      </c>
      <c r="K3695" s="2" t="s">
        <v>3162</v>
      </c>
      <c r="L3695" s="2">
        <v>2015</v>
      </c>
      <c r="M3695" s="2" t="s">
        <v>3078</v>
      </c>
      <c r="N3695" s="2" t="s">
        <v>3126</v>
      </c>
      <c r="O3695" s="19" t="str">
        <f t="shared" si="118"/>
        <v>700</v>
      </c>
      <c r="P3695">
        <f t="shared" si="117"/>
        <v>5910</v>
      </c>
    </row>
    <row r="3696" spans="1:16" ht="14.5" customHeight="1" x14ac:dyDescent="0.35">
      <c r="A3696" s="2" t="s">
        <v>443</v>
      </c>
      <c r="B3696" s="2" t="s">
        <v>444</v>
      </c>
      <c r="C3696" s="2" t="s">
        <v>2544</v>
      </c>
      <c r="D3696" s="2" t="s">
        <v>3175</v>
      </c>
      <c r="E3696" s="2" t="s">
        <v>3176</v>
      </c>
      <c r="F3696" s="3">
        <v>8149</v>
      </c>
      <c r="G3696" s="3">
        <v>8.7924898760584131</v>
      </c>
      <c r="H3696" s="2" t="s">
        <v>3139</v>
      </c>
      <c r="I3696" s="2" t="s">
        <v>3153</v>
      </c>
      <c r="J3696" s="2" t="s">
        <v>3161</v>
      </c>
      <c r="K3696" s="2" t="s">
        <v>3162</v>
      </c>
      <c r="L3696" s="2">
        <v>2015</v>
      </c>
      <c r="M3696" s="2" t="s">
        <v>3056</v>
      </c>
      <c r="N3696" s="2" t="s">
        <v>3106</v>
      </c>
      <c r="O3696" s="19" t="str">
        <f t="shared" si="118"/>
        <v>300</v>
      </c>
      <c r="P3696">
        <f t="shared" si="117"/>
        <v>716.50000000000011</v>
      </c>
    </row>
    <row r="3697" spans="1:16" ht="14.5" customHeight="1" x14ac:dyDescent="0.35">
      <c r="A3697" s="2" t="s">
        <v>443</v>
      </c>
      <c r="B3697" s="2" t="s">
        <v>444</v>
      </c>
      <c r="C3697" s="2" t="s">
        <v>2544</v>
      </c>
      <c r="D3697" s="2" t="s">
        <v>3175</v>
      </c>
      <c r="E3697" s="2" t="s">
        <v>3176</v>
      </c>
      <c r="F3697" s="3">
        <v>8149</v>
      </c>
      <c r="G3697" s="3">
        <v>14.673579580316604</v>
      </c>
      <c r="H3697" s="2" t="s">
        <v>3141</v>
      </c>
      <c r="I3697" s="2" t="s">
        <v>3155</v>
      </c>
      <c r="J3697" s="2" t="s">
        <v>3161</v>
      </c>
      <c r="K3697" s="2" t="s">
        <v>3162</v>
      </c>
      <c r="L3697" s="2">
        <v>2015</v>
      </c>
      <c r="M3697" s="2" t="s">
        <v>3078</v>
      </c>
      <c r="N3697" s="2" t="s">
        <v>3126</v>
      </c>
      <c r="O3697" s="19" t="str">
        <f t="shared" si="118"/>
        <v>700</v>
      </c>
      <c r="P3697">
        <f t="shared" si="117"/>
        <v>1195.75</v>
      </c>
    </row>
    <row r="3698" spans="1:16" ht="14.5" customHeight="1" x14ac:dyDescent="0.35">
      <c r="A3698" s="2" t="s">
        <v>2545</v>
      </c>
      <c r="B3698" s="2" t="s">
        <v>2546</v>
      </c>
      <c r="C3698" s="2" t="s">
        <v>2547</v>
      </c>
      <c r="D3698" s="2" t="s">
        <v>3175</v>
      </c>
      <c r="E3698" s="2" t="s">
        <v>3176</v>
      </c>
      <c r="F3698" s="3">
        <v>7000</v>
      </c>
      <c r="G3698" s="3">
        <v>25</v>
      </c>
      <c r="H3698" s="2" t="s">
        <v>3140</v>
      </c>
      <c r="I3698" s="2" t="s">
        <v>3154</v>
      </c>
      <c r="J3698" s="2" t="s">
        <v>3161</v>
      </c>
      <c r="K3698" s="2" t="s">
        <v>3162</v>
      </c>
      <c r="L3698" s="2">
        <v>2015</v>
      </c>
      <c r="M3698" s="2" t="s">
        <v>3025</v>
      </c>
      <c r="N3698" s="2" t="s">
        <v>3083</v>
      </c>
      <c r="O3698" s="19" t="str">
        <f t="shared" si="118"/>
        <v>100</v>
      </c>
      <c r="P3698">
        <f t="shared" si="117"/>
        <v>1750</v>
      </c>
    </row>
    <row r="3699" spans="1:16" ht="14.5" customHeight="1" x14ac:dyDescent="0.35">
      <c r="A3699" s="2" t="s">
        <v>2548</v>
      </c>
      <c r="B3699" s="2" t="s">
        <v>2549</v>
      </c>
      <c r="C3699" s="2" t="s">
        <v>2550</v>
      </c>
      <c r="D3699" s="2" t="s">
        <v>3175</v>
      </c>
      <c r="E3699" s="2" t="s">
        <v>3176</v>
      </c>
      <c r="F3699" s="3">
        <v>7503</v>
      </c>
      <c r="G3699" s="3">
        <v>43</v>
      </c>
      <c r="H3699" s="2" t="s">
        <v>3139</v>
      </c>
      <c r="I3699" s="2" t="s">
        <v>3153</v>
      </c>
      <c r="J3699" s="2" t="s">
        <v>3161</v>
      </c>
      <c r="K3699" s="2" t="s">
        <v>3162</v>
      </c>
      <c r="L3699" s="2">
        <v>2015</v>
      </c>
      <c r="M3699" s="2" t="s">
        <v>3078</v>
      </c>
      <c r="N3699" s="2" t="s">
        <v>3126</v>
      </c>
      <c r="O3699" s="19" t="str">
        <f t="shared" si="118"/>
        <v>700</v>
      </c>
      <c r="P3699">
        <f t="shared" si="117"/>
        <v>3226.29</v>
      </c>
    </row>
    <row r="3700" spans="1:16" ht="14.5" customHeight="1" x14ac:dyDescent="0.35">
      <c r="A3700" s="2" t="s">
        <v>2551</v>
      </c>
      <c r="B3700" s="2" t="s">
        <v>2552</v>
      </c>
      <c r="C3700" s="2" t="s">
        <v>2553</v>
      </c>
      <c r="D3700" s="2" t="s">
        <v>3175</v>
      </c>
      <c r="E3700" s="2" t="s">
        <v>3176</v>
      </c>
      <c r="F3700" s="3">
        <v>5571</v>
      </c>
      <c r="G3700" s="3">
        <v>100</v>
      </c>
      <c r="H3700" s="2" t="s">
        <v>3139</v>
      </c>
      <c r="I3700" s="2" t="s">
        <v>3153</v>
      </c>
      <c r="J3700" s="2" t="s">
        <v>3161</v>
      </c>
      <c r="K3700" s="2" t="s">
        <v>3162</v>
      </c>
      <c r="L3700" s="2">
        <v>2015</v>
      </c>
      <c r="M3700" s="2" t="s">
        <v>3078</v>
      </c>
      <c r="N3700" s="2" t="s">
        <v>3126</v>
      </c>
      <c r="O3700" s="19" t="str">
        <f t="shared" si="118"/>
        <v>700</v>
      </c>
      <c r="P3700">
        <f t="shared" si="117"/>
        <v>5571</v>
      </c>
    </row>
    <row r="3701" spans="1:16" ht="14.5" customHeight="1" x14ac:dyDescent="0.35">
      <c r="A3701" s="2" t="s">
        <v>398</v>
      </c>
      <c r="B3701" s="2" t="s">
        <v>399</v>
      </c>
      <c r="C3701" s="2" t="s">
        <v>1116</v>
      </c>
      <c r="D3701" s="2" t="s">
        <v>3171</v>
      </c>
      <c r="E3701" s="2" t="s">
        <v>3172</v>
      </c>
      <c r="F3701" s="3">
        <v>128</v>
      </c>
      <c r="G3701" s="3">
        <v>100</v>
      </c>
      <c r="H3701" s="2" t="s">
        <v>3139</v>
      </c>
      <c r="I3701" s="2" t="s">
        <v>3153</v>
      </c>
      <c r="J3701" s="2" t="s">
        <v>3161</v>
      </c>
      <c r="K3701" s="2" t="s">
        <v>3162</v>
      </c>
      <c r="L3701" s="2">
        <v>2015</v>
      </c>
      <c r="M3701" s="2" t="s">
        <v>3059</v>
      </c>
      <c r="N3701" s="2" t="s">
        <v>3109</v>
      </c>
      <c r="O3701" s="19" t="str">
        <f t="shared" si="118"/>
        <v>400</v>
      </c>
      <c r="P3701">
        <f t="shared" si="117"/>
        <v>128</v>
      </c>
    </row>
    <row r="3702" spans="1:16" ht="14.5" customHeight="1" x14ac:dyDescent="0.35">
      <c r="A3702" s="2" t="s">
        <v>195</v>
      </c>
      <c r="B3702" s="2" t="s">
        <v>401</v>
      </c>
      <c r="C3702" s="2" t="s">
        <v>1117</v>
      </c>
      <c r="D3702" s="2" t="s">
        <v>3171</v>
      </c>
      <c r="E3702" s="2" t="s">
        <v>3172</v>
      </c>
      <c r="F3702" s="3">
        <v>4881</v>
      </c>
      <c r="G3702" s="3">
        <v>55</v>
      </c>
      <c r="H3702" s="2" t="s">
        <v>3139</v>
      </c>
      <c r="I3702" s="2" t="s">
        <v>3153</v>
      </c>
      <c r="J3702" s="2" t="s">
        <v>3161</v>
      </c>
      <c r="K3702" s="2" t="s">
        <v>3162</v>
      </c>
      <c r="L3702" s="2">
        <v>2015</v>
      </c>
      <c r="M3702" s="2" t="s">
        <v>3041</v>
      </c>
      <c r="N3702" s="2" t="s">
        <v>3095</v>
      </c>
      <c r="O3702" s="19" t="str">
        <f t="shared" si="118"/>
        <v>200</v>
      </c>
      <c r="P3702">
        <f t="shared" si="117"/>
        <v>2684.55</v>
      </c>
    </row>
    <row r="3703" spans="1:16" ht="14.5" customHeight="1" x14ac:dyDescent="0.35">
      <c r="A3703" s="2" t="s">
        <v>403</v>
      </c>
      <c r="B3703" s="2" t="s">
        <v>404</v>
      </c>
      <c r="C3703" s="2" t="s">
        <v>1118</v>
      </c>
      <c r="D3703" s="2" t="s">
        <v>3171</v>
      </c>
      <c r="E3703" s="2" t="s">
        <v>3172</v>
      </c>
      <c r="F3703" s="3">
        <v>1561</v>
      </c>
      <c r="G3703" s="3">
        <v>55</v>
      </c>
      <c r="H3703" s="2" t="s">
        <v>3139</v>
      </c>
      <c r="I3703" s="2" t="s">
        <v>3153</v>
      </c>
      <c r="J3703" s="2" t="s">
        <v>3161</v>
      </c>
      <c r="K3703" s="2" t="s">
        <v>3162</v>
      </c>
      <c r="L3703" s="2">
        <v>2015</v>
      </c>
      <c r="M3703" s="2" t="s">
        <v>3041</v>
      </c>
      <c r="N3703" s="2" t="s">
        <v>3095</v>
      </c>
      <c r="O3703" s="19" t="str">
        <f t="shared" si="118"/>
        <v>200</v>
      </c>
      <c r="P3703">
        <f t="shared" si="117"/>
        <v>858.55</v>
      </c>
    </row>
    <row r="3704" spans="1:16" ht="14.5" customHeight="1" x14ac:dyDescent="0.35">
      <c r="A3704" s="2" t="s">
        <v>406</v>
      </c>
      <c r="B3704" s="2" t="s">
        <v>407</v>
      </c>
      <c r="C3704" s="2" t="s">
        <v>1119</v>
      </c>
      <c r="D3704" s="2" t="s">
        <v>3171</v>
      </c>
      <c r="E3704" s="2" t="s">
        <v>3172</v>
      </c>
      <c r="F3704" s="3">
        <v>4166</v>
      </c>
      <c r="G3704" s="3">
        <v>55</v>
      </c>
      <c r="H3704" s="2" t="s">
        <v>3139</v>
      </c>
      <c r="I3704" s="2" t="s">
        <v>3153</v>
      </c>
      <c r="J3704" s="2" t="s">
        <v>3161</v>
      </c>
      <c r="K3704" s="2" t="s">
        <v>3162</v>
      </c>
      <c r="L3704" s="2">
        <v>2015</v>
      </c>
      <c r="M3704" s="2" t="s">
        <v>3041</v>
      </c>
      <c r="N3704" s="2" t="s">
        <v>3095</v>
      </c>
      <c r="O3704" s="19" t="str">
        <f t="shared" si="118"/>
        <v>200</v>
      </c>
      <c r="P3704">
        <f t="shared" si="117"/>
        <v>2291.3000000000002</v>
      </c>
    </row>
    <row r="3705" spans="1:16" ht="14.5" customHeight="1" x14ac:dyDescent="0.35">
      <c r="A3705" s="2" t="s">
        <v>409</v>
      </c>
      <c r="B3705" s="2" t="s">
        <v>410</v>
      </c>
      <c r="C3705" s="2" t="s">
        <v>1418</v>
      </c>
      <c r="D3705" s="2" t="s">
        <v>3173</v>
      </c>
      <c r="E3705" s="2" t="s">
        <v>3174</v>
      </c>
      <c r="F3705" s="3">
        <v>106</v>
      </c>
      <c r="G3705" s="3">
        <v>100</v>
      </c>
      <c r="H3705" s="2" t="s">
        <v>3139</v>
      </c>
      <c r="I3705" s="2" t="s">
        <v>3153</v>
      </c>
      <c r="J3705" s="2" t="s">
        <v>3161</v>
      </c>
      <c r="K3705" s="2" t="s">
        <v>3162</v>
      </c>
      <c r="L3705" s="2">
        <v>2015</v>
      </c>
      <c r="M3705" s="2" t="s">
        <v>3059</v>
      </c>
      <c r="N3705" s="2" t="s">
        <v>3109</v>
      </c>
      <c r="O3705" s="19" t="str">
        <f t="shared" si="118"/>
        <v>400</v>
      </c>
      <c r="P3705">
        <f t="shared" si="117"/>
        <v>106</v>
      </c>
    </row>
    <row r="3706" spans="1:16" ht="14.5" customHeight="1" x14ac:dyDescent="0.35">
      <c r="A3706" s="2" t="s">
        <v>1124</v>
      </c>
      <c r="B3706" s="2" t="s">
        <v>1125</v>
      </c>
      <c r="C3706" s="2" t="s">
        <v>2534</v>
      </c>
      <c r="D3706" s="2" t="s">
        <v>3173</v>
      </c>
      <c r="E3706" s="2" t="s">
        <v>3174</v>
      </c>
      <c r="F3706" s="3">
        <v>411</v>
      </c>
      <c r="G3706" s="3">
        <v>100</v>
      </c>
      <c r="H3706" s="2" t="s">
        <v>3139</v>
      </c>
      <c r="I3706" s="2" t="s">
        <v>3153</v>
      </c>
      <c r="J3706" s="2" t="s">
        <v>3161</v>
      </c>
      <c r="K3706" s="2" t="s">
        <v>3162</v>
      </c>
      <c r="L3706" s="2">
        <v>2015</v>
      </c>
      <c r="M3706" s="2" t="s">
        <v>3059</v>
      </c>
      <c r="N3706" s="2" t="s">
        <v>3109</v>
      </c>
      <c r="O3706" s="19" t="str">
        <f t="shared" si="118"/>
        <v>400</v>
      </c>
      <c r="P3706">
        <f t="shared" si="117"/>
        <v>411</v>
      </c>
    </row>
    <row r="3707" spans="1:16" ht="14.5" customHeight="1" x14ac:dyDescent="0.35">
      <c r="A3707" s="2" t="s">
        <v>415</v>
      </c>
      <c r="B3707" s="2" t="s">
        <v>416</v>
      </c>
      <c r="C3707" s="2" t="s">
        <v>1837</v>
      </c>
      <c r="D3707" s="2" t="s">
        <v>3175</v>
      </c>
      <c r="E3707" s="2" t="s">
        <v>3176</v>
      </c>
      <c r="F3707" s="3">
        <v>4666</v>
      </c>
      <c r="G3707" s="3">
        <v>1.0575016523463316</v>
      </c>
      <c r="H3707" s="2" t="s">
        <v>3129</v>
      </c>
      <c r="I3707" s="2" t="s">
        <v>3143</v>
      </c>
      <c r="J3707" s="2" t="s">
        <v>3161</v>
      </c>
      <c r="K3707" s="2" t="s">
        <v>3162</v>
      </c>
      <c r="L3707" s="2">
        <v>2015</v>
      </c>
      <c r="M3707" s="2" t="s">
        <v>3077</v>
      </c>
      <c r="N3707" s="2" t="s">
        <v>3125</v>
      </c>
      <c r="O3707" s="19" t="str">
        <f t="shared" si="118"/>
        <v>700</v>
      </c>
      <c r="P3707">
        <f t="shared" ref="P3707:P3770" si="119">F3707*G3707/100</f>
        <v>49.343027098479837</v>
      </c>
    </row>
    <row r="3708" spans="1:16" ht="14.5" customHeight="1" x14ac:dyDescent="0.35">
      <c r="A3708" s="2" t="s">
        <v>2554</v>
      </c>
      <c r="B3708" s="2" t="s">
        <v>2555</v>
      </c>
      <c r="C3708" s="2" t="s">
        <v>2556</v>
      </c>
      <c r="D3708" s="2" t="s">
        <v>3175</v>
      </c>
      <c r="E3708" s="2" t="s">
        <v>3176</v>
      </c>
      <c r="F3708" s="3">
        <v>6235</v>
      </c>
      <c r="G3708" s="3">
        <v>10.228548516439455</v>
      </c>
      <c r="H3708" s="2" t="s">
        <v>3139</v>
      </c>
      <c r="I3708" s="2" t="s">
        <v>3153</v>
      </c>
      <c r="J3708" s="2" t="s">
        <v>3161</v>
      </c>
      <c r="K3708" s="2" t="s">
        <v>3162</v>
      </c>
      <c r="L3708" s="2">
        <v>2015</v>
      </c>
      <c r="M3708" s="2" t="s">
        <v>3056</v>
      </c>
      <c r="N3708" s="2" t="s">
        <v>3106</v>
      </c>
      <c r="O3708" s="19" t="str">
        <f t="shared" si="118"/>
        <v>300</v>
      </c>
      <c r="P3708">
        <f t="shared" si="119"/>
        <v>637.75</v>
      </c>
    </row>
    <row r="3709" spans="1:16" ht="14.5" customHeight="1" x14ac:dyDescent="0.35">
      <c r="A3709" s="2" t="s">
        <v>2554</v>
      </c>
      <c r="B3709" s="2" t="s">
        <v>2555</v>
      </c>
      <c r="C3709" s="2" t="s">
        <v>2556</v>
      </c>
      <c r="D3709" s="2" t="s">
        <v>3175</v>
      </c>
      <c r="E3709" s="2" t="s">
        <v>3176</v>
      </c>
      <c r="F3709" s="3">
        <v>6235</v>
      </c>
      <c r="G3709" s="3">
        <v>12.76663993584603</v>
      </c>
      <c r="H3709" s="2" t="s">
        <v>3141</v>
      </c>
      <c r="I3709" s="2" t="s">
        <v>3155</v>
      </c>
      <c r="J3709" s="2" t="s">
        <v>3161</v>
      </c>
      <c r="K3709" s="2" t="s">
        <v>3162</v>
      </c>
      <c r="L3709" s="2">
        <v>2015</v>
      </c>
      <c r="M3709" s="2" t="s">
        <v>3078</v>
      </c>
      <c r="N3709" s="2" t="s">
        <v>3126</v>
      </c>
      <c r="O3709" s="19" t="str">
        <f t="shared" si="118"/>
        <v>700</v>
      </c>
      <c r="P3709">
        <f t="shared" si="119"/>
        <v>796</v>
      </c>
    </row>
    <row r="3710" spans="1:16" ht="14.5" customHeight="1" x14ac:dyDescent="0.35">
      <c r="A3710" s="2" t="s">
        <v>458</v>
      </c>
      <c r="B3710" s="2" t="s">
        <v>459</v>
      </c>
      <c r="C3710" s="2" t="s">
        <v>1909</v>
      </c>
      <c r="D3710" s="2" t="s">
        <v>3175</v>
      </c>
      <c r="E3710" s="2" t="s">
        <v>3176</v>
      </c>
      <c r="F3710" s="3">
        <v>8891</v>
      </c>
      <c r="G3710" s="3">
        <v>100</v>
      </c>
      <c r="H3710" s="2" t="s">
        <v>3139</v>
      </c>
      <c r="I3710" s="2" t="s">
        <v>3153</v>
      </c>
      <c r="J3710" s="2" t="s">
        <v>3161</v>
      </c>
      <c r="K3710" s="2" t="s">
        <v>3162</v>
      </c>
      <c r="L3710" s="2">
        <v>2015</v>
      </c>
      <c r="M3710" s="2" t="s">
        <v>3078</v>
      </c>
      <c r="N3710" s="2" t="s">
        <v>3126</v>
      </c>
      <c r="O3710" s="19" t="str">
        <f t="shared" si="118"/>
        <v>700</v>
      </c>
      <c r="P3710">
        <f t="shared" si="119"/>
        <v>8891</v>
      </c>
    </row>
    <row r="3711" spans="1:16" ht="14.5" customHeight="1" x14ac:dyDescent="0.35">
      <c r="A3711" s="2" t="s">
        <v>461</v>
      </c>
      <c r="B3711" s="2" t="s">
        <v>462</v>
      </c>
      <c r="C3711" s="2" t="s">
        <v>1141</v>
      </c>
      <c r="D3711" s="2" t="s">
        <v>3177</v>
      </c>
      <c r="E3711" s="2" t="s">
        <v>3178</v>
      </c>
      <c r="F3711" s="3">
        <v>12313.050634771604</v>
      </c>
      <c r="G3711" s="3">
        <v>25</v>
      </c>
      <c r="H3711" s="2" t="s">
        <v>3140</v>
      </c>
      <c r="I3711" s="2" t="s">
        <v>3154</v>
      </c>
      <c r="J3711" s="2" t="s">
        <v>3161</v>
      </c>
      <c r="K3711" s="2" t="s">
        <v>3162</v>
      </c>
      <c r="L3711" s="2">
        <v>2015</v>
      </c>
      <c r="M3711" s="2" t="s">
        <v>3031</v>
      </c>
      <c r="N3711" s="2" t="s">
        <v>3086</v>
      </c>
      <c r="O3711" s="19" t="str">
        <f t="shared" si="118"/>
        <v>100</v>
      </c>
      <c r="P3711">
        <f t="shared" si="119"/>
        <v>3078.2626586929009</v>
      </c>
    </row>
    <row r="3712" spans="1:16" ht="14.5" customHeight="1" x14ac:dyDescent="0.35">
      <c r="A3712" s="2" t="s">
        <v>464</v>
      </c>
      <c r="B3712" s="2" t="s">
        <v>465</v>
      </c>
      <c r="C3712" s="2" t="s">
        <v>1141</v>
      </c>
      <c r="D3712" s="2" t="s">
        <v>3177</v>
      </c>
      <c r="E3712" s="2" t="s">
        <v>3178</v>
      </c>
      <c r="F3712" s="3">
        <v>27208.485839082332</v>
      </c>
      <c r="G3712" s="3">
        <v>25</v>
      </c>
      <c r="H3712" s="2" t="s">
        <v>3140</v>
      </c>
      <c r="I3712" s="2" t="s">
        <v>3154</v>
      </c>
      <c r="J3712" s="2" t="s">
        <v>3161</v>
      </c>
      <c r="K3712" s="2" t="s">
        <v>3162</v>
      </c>
      <c r="L3712" s="2">
        <v>2015</v>
      </c>
      <c r="M3712" s="2" t="s">
        <v>3032</v>
      </c>
      <c r="N3712" s="2" t="s">
        <v>3087</v>
      </c>
      <c r="O3712" s="19" t="str">
        <f t="shared" si="118"/>
        <v>100</v>
      </c>
      <c r="P3712">
        <f t="shared" si="119"/>
        <v>6802.121459770583</v>
      </c>
    </row>
    <row r="3713" spans="1:16" ht="14.5" customHeight="1" x14ac:dyDescent="0.35">
      <c r="A3713" s="2" t="s">
        <v>466</v>
      </c>
      <c r="B3713" s="2" t="s">
        <v>467</v>
      </c>
      <c r="C3713" s="2" t="s">
        <v>1141</v>
      </c>
      <c r="D3713" s="2" t="s">
        <v>3177</v>
      </c>
      <c r="E3713" s="2" t="s">
        <v>3178</v>
      </c>
      <c r="F3713" s="3">
        <v>7484.463526146058</v>
      </c>
      <c r="G3713" s="3">
        <v>55</v>
      </c>
      <c r="H3713" s="2" t="s">
        <v>3141</v>
      </c>
      <c r="I3713" s="2" t="s">
        <v>3155</v>
      </c>
      <c r="J3713" s="2" t="s">
        <v>3161</v>
      </c>
      <c r="K3713" s="2" t="s">
        <v>3162</v>
      </c>
      <c r="L3713" s="2">
        <v>2015</v>
      </c>
      <c r="M3713" s="2" t="s">
        <v>3041</v>
      </c>
      <c r="N3713" s="2" t="s">
        <v>3095</v>
      </c>
      <c r="O3713" s="19" t="str">
        <f t="shared" si="118"/>
        <v>200</v>
      </c>
      <c r="P3713">
        <f t="shared" si="119"/>
        <v>4116.4549393803318</v>
      </c>
    </row>
    <row r="3714" spans="1:16" ht="14.5" customHeight="1" x14ac:dyDescent="0.35">
      <c r="A3714" s="2" t="s">
        <v>468</v>
      </c>
      <c r="B3714" s="2" t="s">
        <v>469</v>
      </c>
      <c r="C3714" s="2" t="s">
        <v>1996</v>
      </c>
      <c r="D3714" s="2" t="s">
        <v>3177</v>
      </c>
      <c r="E3714" s="2" t="s">
        <v>3178</v>
      </c>
      <c r="F3714" s="3">
        <v>1763</v>
      </c>
      <c r="G3714" s="3">
        <v>55</v>
      </c>
      <c r="H3714" s="2" t="s">
        <v>3142</v>
      </c>
      <c r="I3714" s="2" t="s">
        <v>3156</v>
      </c>
      <c r="J3714" s="2" t="s">
        <v>3161</v>
      </c>
      <c r="K3714" s="2" t="s">
        <v>3162</v>
      </c>
      <c r="L3714" s="2">
        <v>2015</v>
      </c>
      <c r="M3714" s="2" t="s">
        <v>3054</v>
      </c>
      <c r="N3714" s="2" t="s">
        <v>3104</v>
      </c>
      <c r="O3714" s="19" t="str">
        <f t="shared" si="118"/>
        <v>300</v>
      </c>
      <c r="P3714">
        <f t="shared" si="119"/>
        <v>969.65</v>
      </c>
    </row>
    <row r="3715" spans="1:16" ht="14.5" customHeight="1" x14ac:dyDescent="0.35">
      <c r="A3715" s="2" t="s">
        <v>474</v>
      </c>
      <c r="B3715" s="2" t="s">
        <v>475</v>
      </c>
      <c r="C3715" s="2" t="s">
        <v>1997</v>
      </c>
      <c r="D3715" s="2" t="s">
        <v>3177</v>
      </c>
      <c r="E3715" s="2" t="s">
        <v>3178</v>
      </c>
      <c r="F3715" s="3">
        <v>306</v>
      </c>
      <c r="G3715" s="3">
        <v>100</v>
      </c>
      <c r="H3715" s="2" t="s">
        <v>3142</v>
      </c>
      <c r="I3715" s="2" t="s">
        <v>3156</v>
      </c>
      <c r="J3715" s="2" t="s">
        <v>3161</v>
      </c>
      <c r="K3715" s="2" t="s">
        <v>3162</v>
      </c>
      <c r="L3715" s="2">
        <v>2015</v>
      </c>
      <c r="M3715" s="2" t="s">
        <v>3054</v>
      </c>
      <c r="N3715" s="2" t="s">
        <v>3104</v>
      </c>
      <c r="O3715" s="19" t="str">
        <f t="shared" ref="O3715:O3778" si="120">LEFT(N3715,1) &amp; "00"</f>
        <v>300</v>
      </c>
      <c r="P3715">
        <f t="shared" si="119"/>
        <v>306</v>
      </c>
    </row>
    <row r="3716" spans="1:16" ht="14.5" customHeight="1" x14ac:dyDescent="0.35">
      <c r="A3716" s="2" t="s">
        <v>471</v>
      </c>
      <c r="B3716" s="2" t="s">
        <v>472</v>
      </c>
      <c r="C3716" s="2" t="s">
        <v>1998</v>
      </c>
      <c r="D3716" s="2" t="s">
        <v>3177</v>
      </c>
      <c r="E3716" s="2" t="s">
        <v>3178</v>
      </c>
      <c r="F3716" s="3">
        <v>119</v>
      </c>
      <c r="G3716" s="3">
        <v>55</v>
      </c>
      <c r="H3716" s="2" t="s">
        <v>3142</v>
      </c>
      <c r="I3716" s="2" t="s">
        <v>3156</v>
      </c>
      <c r="J3716" s="2" t="s">
        <v>3161</v>
      </c>
      <c r="K3716" s="2" t="s">
        <v>3162</v>
      </c>
      <c r="L3716" s="2">
        <v>2015</v>
      </c>
      <c r="M3716" s="2" t="s">
        <v>3041</v>
      </c>
      <c r="N3716" s="2" t="s">
        <v>3095</v>
      </c>
      <c r="O3716" s="19" t="str">
        <f t="shared" si="120"/>
        <v>200</v>
      </c>
      <c r="P3716">
        <f t="shared" si="119"/>
        <v>65.45</v>
      </c>
    </row>
    <row r="3717" spans="1:16" ht="14.5" customHeight="1" x14ac:dyDescent="0.35">
      <c r="A3717" s="2" t="s">
        <v>1999</v>
      </c>
      <c r="B3717" s="2" t="s">
        <v>2000</v>
      </c>
      <c r="C3717" s="2" t="s">
        <v>2001</v>
      </c>
      <c r="D3717" s="2" t="s">
        <v>3177</v>
      </c>
      <c r="E3717" s="2" t="s">
        <v>3178</v>
      </c>
      <c r="F3717" s="3">
        <v>21</v>
      </c>
      <c r="G3717" s="3">
        <v>25</v>
      </c>
      <c r="H3717" s="2" t="s">
        <v>3142</v>
      </c>
      <c r="I3717" s="2" t="s">
        <v>3156</v>
      </c>
      <c r="J3717" s="2" t="s">
        <v>3161</v>
      </c>
      <c r="K3717" s="2" t="s">
        <v>3162</v>
      </c>
      <c r="L3717" s="2">
        <v>2015</v>
      </c>
      <c r="M3717" s="2" t="s">
        <v>3055</v>
      </c>
      <c r="N3717" s="2" t="s">
        <v>3105</v>
      </c>
      <c r="O3717" s="19" t="str">
        <f t="shared" si="120"/>
        <v>300</v>
      </c>
      <c r="P3717">
        <f t="shared" si="119"/>
        <v>5.25</v>
      </c>
    </row>
    <row r="3718" spans="1:16" ht="14.5" customHeight="1" x14ac:dyDescent="0.35">
      <c r="A3718" s="2" t="s">
        <v>2669</v>
      </c>
      <c r="B3718" s="2" t="s">
        <v>2670</v>
      </c>
      <c r="C3718" s="2" t="s">
        <v>2671</v>
      </c>
      <c r="D3718" s="2" t="s">
        <v>3177</v>
      </c>
      <c r="E3718" s="2" t="s">
        <v>3178</v>
      </c>
      <c r="F3718" s="3">
        <v>2035</v>
      </c>
      <c r="G3718" s="3">
        <v>55</v>
      </c>
      <c r="H3718" s="2" t="s">
        <v>3142</v>
      </c>
      <c r="I3718" s="2" t="s">
        <v>3156</v>
      </c>
      <c r="J3718" s="2" t="s">
        <v>3161</v>
      </c>
      <c r="K3718" s="2" t="s">
        <v>3162</v>
      </c>
      <c r="L3718" s="2">
        <v>2015</v>
      </c>
      <c r="M3718" s="2" t="s">
        <v>3054</v>
      </c>
      <c r="N3718" s="2" t="s">
        <v>3104</v>
      </c>
      <c r="O3718" s="19" t="str">
        <f t="shared" si="120"/>
        <v>300</v>
      </c>
      <c r="P3718">
        <f t="shared" si="119"/>
        <v>1119.25</v>
      </c>
    </row>
    <row r="3719" spans="1:16" ht="14.5" customHeight="1" x14ac:dyDescent="0.35">
      <c r="A3719" s="2" t="s">
        <v>477</v>
      </c>
      <c r="B3719" s="2" t="s">
        <v>478</v>
      </c>
      <c r="C3719" s="2" t="s">
        <v>2002</v>
      </c>
      <c r="D3719" s="2" t="s">
        <v>3177</v>
      </c>
      <c r="E3719" s="2" t="s">
        <v>3178</v>
      </c>
      <c r="F3719" s="3">
        <v>92</v>
      </c>
      <c r="G3719" s="3">
        <v>100</v>
      </c>
      <c r="H3719" s="2" t="s">
        <v>3142</v>
      </c>
      <c r="I3719" s="2" t="s">
        <v>3156</v>
      </c>
      <c r="J3719" s="2" t="s">
        <v>3161</v>
      </c>
      <c r="K3719" s="2" t="s">
        <v>3162</v>
      </c>
      <c r="L3719" s="2">
        <v>2015</v>
      </c>
      <c r="M3719" s="2" t="s">
        <v>3054</v>
      </c>
      <c r="N3719" s="2" t="s">
        <v>3104</v>
      </c>
      <c r="O3719" s="19" t="str">
        <f t="shared" si="120"/>
        <v>300</v>
      </c>
      <c r="P3719">
        <f t="shared" si="119"/>
        <v>92</v>
      </c>
    </row>
    <row r="3720" spans="1:16" ht="14.5" customHeight="1" x14ac:dyDescent="0.35">
      <c r="A3720" s="2" t="s">
        <v>480</v>
      </c>
      <c r="B3720" s="2" t="s">
        <v>481</v>
      </c>
      <c r="C3720" s="2" t="s">
        <v>2003</v>
      </c>
      <c r="D3720" s="2" t="s">
        <v>3177</v>
      </c>
      <c r="E3720" s="2" t="s">
        <v>3178</v>
      </c>
      <c r="F3720" s="3">
        <v>21</v>
      </c>
      <c r="G3720" s="3">
        <v>55</v>
      </c>
      <c r="H3720" s="2" t="s">
        <v>3142</v>
      </c>
      <c r="I3720" s="2" t="s">
        <v>3156</v>
      </c>
      <c r="J3720" s="2" t="s">
        <v>3161</v>
      </c>
      <c r="K3720" s="2" t="s">
        <v>3162</v>
      </c>
      <c r="L3720" s="2">
        <v>2015</v>
      </c>
      <c r="M3720" s="2" t="s">
        <v>3041</v>
      </c>
      <c r="N3720" s="2" t="s">
        <v>3095</v>
      </c>
      <c r="O3720" s="19" t="str">
        <f t="shared" si="120"/>
        <v>200</v>
      </c>
      <c r="P3720">
        <f t="shared" si="119"/>
        <v>11.55</v>
      </c>
    </row>
    <row r="3721" spans="1:16" ht="14.5" customHeight="1" x14ac:dyDescent="0.35">
      <c r="A3721" s="2" t="s">
        <v>2311</v>
      </c>
      <c r="B3721" s="2" t="s">
        <v>2312</v>
      </c>
      <c r="C3721" s="2" t="s">
        <v>2313</v>
      </c>
      <c r="D3721" s="2" t="s">
        <v>3177</v>
      </c>
      <c r="E3721" s="2" t="s">
        <v>3178</v>
      </c>
      <c r="F3721" s="3">
        <v>2740</v>
      </c>
      <c r="G3721" s="3">
        <v>55</v>
      </c>
      <c r="H3721" s="2" t="s">
        <v>3141</v>
      </c>
      <c r="I3721" s="2" t="s">
        <v>3155</v>
      </c>
      <c r="J3721" s="2" t="s">
        <v>3161</v>
      </c>
      <c r="K3721" s="2" t="s">
        <v>3162</v>
      </c>
      <c r="L3721" s="2">
        <v>2015</v>
      </c>
      <c r="M3721" s="2" t="s">
        <v>3041</v>
      </c>
      <c r="N3721" s="2" t="s">
        <v>3095</v>
      </c>
      <c r="O3721" s="19" t="str">
        <f t="shared" si="120"/>
        <v>200</v>
      </c>
      <c r="P3721">
        <f t="shared" si="119"/>
        <v>1507</v>
      </c>
    </row>
    <row r="3722" spans="1:16" ht="14.5" customHeight="1" x14ac:dyDescent="0.35">
      <c r="A3722" s="2" t="s">
        <v>2557</v>
      </c>
      <c r="B3722" s="2" t="s">
        <v>2558</v>
      </c>
      <c r="C3722" s="2" t="s">
        <v>2559</v>
      </c>
      <c r="D3722" s="2" t="s">
        <v>3179</v>
      </c>
      <c r="E3722" s="2" t="s">
        <v>3180</v>
      </c>
      <c r="F3722" s="3">
        <v>15</v>
      </c>
      <c r="G3722" s="3">
        <v>100</v>
      </c>
      <c r="H3722" s="2" t="s">
        <v>3142</v>
      </c>
      <c r="I3722" s="2" t="s">
        <v>3156</v>
      </c>
      <c r="J3722" s="2" t="s">
        <v>3161</v>
      </c>
      <c r="K3722" s="2" t="s">
        <v>3162</v>
      </c>
      <c r="L3722" s="2">
        <v>2015</v>
      </c>
      <c r="M3722" s="2" t="s">
        <v>3054</v>
      </c>
      <c r="N3722" s="2" t="s">
        <v>3104</v>
      </c>
      <c r="O3722" s="19" t="str">
        <f t="shared" si="120"/>
        <v>300</v>
      </c>
      <c r="P3722">
        <f t="shared" si="119"/>
        <v>15</v>
      </c>
    </row>
    <row r="3723" spans="1:16" ht="14.5" customHeight="1" x14ac:dyDescent="0.35">
      <c r="A3723" s="2" t="s">
        <v>1147</v>
      </c>
      <c r="B3723" s="2" t="s">
        <v>1148</v>
      </c>
      <c r="C3723" s="2" t="s">
        <v>2672</v>
      </c>
      <c r="D3723" s="2" t="s">
        <v>3179</v>
      </c>
      <c r="E3723" s="2" t="s">
        <v>3180</v>
      </c>
      <c r="F3723" s="3">
        <v>14</v>
      </c>
      <c r="G3723" s="3">
        <v>100</v>
      </c>
      <c r="H3723" s="2" t="s">
        <v>3142</v>
      </c>
      <c r="I3723" s="2" t="s">
        <v>3156</v>
      </c>
      <c r="J3723" s="2" t="s">
        <v>3161</v>
      </c>
      <c r="K3723" s="2" t="s">
        <v>3162</v>
      </c>
      <c r="L3723" s="2">
        <v>2015</v>
      </c>
      <c r="M3723" s="2" t="s">
        <v>3054</v>
      </c>
      <c r="N3723" s="2" t="s">
        <v>3104</v>
      </c>
      <c r="O3723" s="19" t="str">
        <f t="shared" si="120"/>
        <v>300</v>
      </c>
      <c r="P3723">
        <f t="shared" si="119"/>
        <v>14</v>
      </c>
    </row>
    <row r="3724" spans="1:16" ht="14.5" customHeight="1" x14ac:dyDescent="0.35">
      <c r="A3724" s="2" t="s">
        <v>1151</v>
      </c>
      <c r="B3724" s="2" t="s">
        <v>1152</v>
      </c>
      <c r="C3724" s="2" t="s">
        <v>1153</v>
      </c>
      <c r="D3724" s="2" t="s">
        <v>3183</v>
      </c>
      <c r="E3724" s="2" t="s">
        <v>3184</v>
      </c>
      <c r="F3724" s="3">
        <v>64</v>
      </c>
      <c r="G3724" s="3">
        <v>100</v>
      </c>
      <c r="H3724" s="2" t="s">
        <v>3139</v>
      </c>
      <c r="I3724" s="2" t="s">
        <v>3153</v>
      </c>
      <c r="J3724" s="2" t="s">
        <v>3161</v>
      </c>
      <c r="K3724" s="2" t="s">
        <v>3162</v>
      </c>
      <c r="L3724" s="2">
        <v>2015</v>
      </c>
      <c r="M3724" s="2" t="s">
        <v>3059</v>
      </c>
      <c r="N3724" s="2" t="s">
        <v>3109</v>
      </c>
      <c r="O3724" s="19" t="str">
        <f t="shared" si="120"/>
        <v>400</v>
      </c>
      <c r="P3724">
        <f t="shared" si="119"/>
        <v>64</v>
      </c>
    </row>
    <row r="3725" spans="1:16" ht="14.5" customHeight="1" x14ac:dyDescent="0.35">
      <c r="A3725" s="2" t="s">
        <v>489</v>
      </c>
      <c r="B3725" s="2" t="s">
        <v>490</v>
      </c>
      <c r="C3725" s="2" t="s">
        <v>1154</v>
      </c>
      <c r="D3725" s="2" t="s">
        <v>3183</v>
      </c>
      <c r="E3725" s="2" t="s">
        <v>3184</v>
      </c>
      <c r="F3725" s="3">
        <v>486</v>
      </c>
      <c r="G3725" s="3">
        <v>100</v>
      </c>
      <c r="H3725" s="2" t="s">
        <v>3139</v>
      </c>
      <c r="I3725" s="2" t="s">
        <v>3153</v>
      </c>
      <c r="J3725" s="2" t="s">
        <v>3161</v>
      </c>
      <c r="K3725" s="2" t="s">
        <v>3162</v>
      </c>
      <c r="L3725" s="2">
        <v>2015</v>
      </c>
      <c r="M3725" s="2" t="s">
        <v>3059</v>
      </c>
      <c r="N3725" s="2" t="s">
        <v>3109</v>
      </c>
      <c r="O3725" s="19" t="str">
        <f t="shared" si="120"/>
        <v>400</v>
      </c>
      <c r="P3725">
        <f t="shared" si="119"/>
        <v>486</v>
      </c>
    </row>
    <row r="3726" spans="1:16" ht="14.5" customHeight="1" x14ac:dyDescent="0.35">
      <c r="A3726" s="2" t="s">
        <v>1155</v>
      </c>
      <c r="B3726" s="2" t="s">
        <v>1156</v>
      </c>
      <c r="C3726" s="2" t="s">
        <v>1157</v>
      </c>
      <c r="D3726" s="2" t="s">
        <v>3185</v>
      </c>
      <c r="E3726" s="2" t="s">
        <v>3186</v>
      </c>
      <c r="F3726" s="3">
        <v>101</v>
      </c>
      <c r="G3726" s="3">
        <v>55</v>
      </c>
      <c r="H3726" s="2" t="s">
        <v>3135</v>
      </c>
      <c r="I3726" s="2" t="s">
        <v>3149</v>
      </c>
      <c r="J3726" s="2" t="s">
        <v>3161</v>
      </c>
      <c r="K3726" s="2" t="s">
        <v>3162</v>
      </c>
      <c r="L3726" s="2">
        <v>2015</v>
      </c>
      <c r="M3726" s="2" t="s">
        <v>3054</v>
      </c>
      <c r="N3726" s="2" t="s">
        <v>3104</v>
      </c>
      <c r="O3726" s="19" t="str">
        <f t="shared" si="120"/>
        <v>300</v>
      </c>
      <c r="P3726">
        <f t="shared" si="119"/>
        <v>55.55</v>
      </c>
    </row>
    <row r="3727" spans="1:16" ht="14.5" customHeight="1" x14ac:dyDescent="0.35">
      <c r="A3727" s="2" t="s">
        <v>501</v>
      </c>
      <c r="B3727" s="2" t="s">
        <v>502</v>
      </c>
      <c r="C3727" s="2" t="s">
        <v>1159</v>
      </c>
      <c r="D3727" s="2" t="s">
        <v>3185</v>
      </c>
      <c r="E3727" s="2" t="s">
        <v>3186</v>
      </c>
      <c r="F3727" s="3">
        <v>141</v>
      </c>
      <c r="G3727" s="3">
        <v>100</v>
      </c>
      <c r="H3727" s="2" t="s">
        <v>3135</v>
      </c>
      <c r="I3727" s="2" t="s">
        <v>3149</v>
      </c>
      <c r="J3727" s="2" t="s">
        <v>3161</v>
      </c>
      <c r="K3727" s="2" t="s">
        <v>3162</v>
      </c>
      <c r="L3727" s="2">
        <v>2015</v>
      </c>
      <c r="M3727" s="2" t="s">
        <v>3054</v>
      </c>
      <c r="N3727" s="2" t="s">
        <v>3104</v>
      </c>
      <c r="O3727" s="19" t="str">
        <f t="shared" si="120"/>
        <v>300</v>
      </c>
      <c r="P3727">
        <f t="shared" si="119"/>
        <v>141</v>
      </c>
    </row>
    <row r="3728" spans="1:16" ht="14.5" customHeight="1" x14ac:dyDescent="0.35">
      <c r="A3728" s="2" t="s">
        <v>2004</v>
      </c>
      <c r="B3728" s="2" t="s">
        <v>2005</v>
      </c>
      <c r="C3728" s="2" t="s">
        <v>2006</v>
      </c>
      <c r="D3728" s="2" t="s">
        <v>3185</v>
      </c>
      <c r="E3728" s="2" t="s">
        <v>3186</v>
      </c>
      <c r="F3728" s="3">
        <v>1044</v>
      </c>
      <c r="G3728" s="3">
        <v>55</v>
      </c>
      <c r="H3728" s="2" t="s">
        <v>3135</v>
      </c>
      <c r="I3728" s="2" t="s">
        <v>3149</v>
      </c>
      <c r="J3728" s="2" t="s">
        <v>3161</v>
      </c>
      <c r="K3728" s="2" t="s">
        <v>3162</v>
      </c>
      <c r="L3728" s="2">
        <v>2015</v>
      </c>
      <c r="M3728" s="2" t="s">
        <v>3041</v>
      </c>
      <c r="N3728" s="2" t="s">
        <v>3095</v>
      </c>
      <c r="O3728" s="19" t="str">
        <f t="shared" si="120"/>
        <v>200</v>
      </c>
      <c r="P3728">
        <f t="shared" si="119"/>
        <v>574.20000000000005</v>
      </c>
    </row>
    <row r="3729" spans="1:16" ht="14.5" customHeight="1" x14ac:dyDescent="0.35">
      <c r="A3729" s="2" t="s">
        <v>2007</v>
      </c>
      <c r="B3729" s="2" t="s">
        <v>2008</v>
      </c>
      <c r="C3729" s="2" t="s">
        <v>2009</v>
      </c>
      <c r="D3729" s="2" t="s">
        <v>3185</v>
      </c>
      <c r="E3729" s="2" t="s">
        <v>3186</v>
      </c>
      <c r="F3729" s="3">
        <v>531</v>
      </c>
      <c r="G3729" s="3">
        <v>55</v>
      </c>
      <c r="H3729" s="2" t="s">
        <v>3135</v>
      </c>
      <c r="I3729" s="2" t="s">
        <v>3149</v>
      </c>
      <c r="J3729" s="2" t="s">
        <v>3161</v>
      </c>
      <c r="K3729" s="2" t="s">
        <v>3162</v>
      </c>
      <c r="L3729" s="2">
        <v>2015</v>
      </c>
      <c r="M3729" s="2" t="s">
        <v>3041</v>
      </c>
      <c r="N3729" s="2" t="s">
        <v>3095</v>
      </c>
      <c r="O3729" s="19" t="str">
        <f t="shared" si="120"/>
        <v>200</v>
      </c>
      <c r="P3729">
        <f t="shared" si="119"/>
        <v>292.05</v>
      </c>
    </row>
    <row r="3730" spans="1:16" ht="14.5" customHeight="1" x14ac:dyDescent="0.35">
      <c r="A3730" s="2" t="s">
        <v>510</v>
      </c>
      <c r="B3730" s="2" t="s">
        <v>511</v>
      </c>
      <c r="C3730" s="2" t="s">
        <v>2010</v>
      </c>
      <c r="D3730" s="2" t="s">
        <v>3185</v>
      </c>
      <c r="E3730" s="2" t="s">
        <v>3186</v>
      </c>
      <c r="F3730" s="3">
        <v>199</v>
      </c>
      <c r="G3730" s="3">
        <v>55</v>
      </c>
      <c r="H3730" s="2" t="s">
        <v>3135</v>
      </c>
      <c r="I3730" s="2" t="s">
        <v>3149</v>
      </c>
      <c r="J3730" s="2" t="s">
        <v>3161</v>
      </c>
      <c r="K3730" s="2" t="s">
        <v>3162</v>
      </c>
      <c r="L3730" s="2">
        <v>2015</v>
      </c>
      <c r="M3730" s="2" t="s">
        <v>3041</v>
      </c>
      <c r="N3730" s="2" t="s">
        <v>3095</v>
      </c>
      <c r="O3730" s="19" t="str">
        <f t="shared" si="120"/>
        <v>200</v>
      </c>
      <c r="P3730">
        <f t="shared" si="119"/>
        <v>109.45</v>
      </c>
    </row>
    <row r="3731" spans="1:16" ht="14.5" customHeight="1" x14ac:dyDescent="0.35">
      <c r="A3731" s="2" t="s">
        <v>2013</v>
      </c>
      <c r="B3731" s="2" t="s">
        <v>2014</v>
      </c>
      <c r="C3731" s="2" t="s">
        <v>2560</v>
      </c>
      <c r="D3731" s="2" t="s">
        <v>3185</v>
      </c>
      <c r="E3731" s="2" t="s">
        <v>3186</v>
      </c>
      <c r="F3731" s="3">
        <v>4</v>
      </c>
      <c r="G3731" s="3">
        <v>55</v>
      </c>
      <c r="H3731" s="2" t="s">
        <v>3135</v>
      </c>
      <c r="I3731" s="2" t="s">
        <v>3149</v>
      </c>
      <c r="J3731" s="2" t="s">
        <v>3161</v>
      </c>
      <c r="K3731" s="2" t="s">
        <v>3162</v>
      </c>
      <c r="L3731" s="2">
        <v>2015</v>
      </c>
      <c r="M3731" s="2" t="s">
        <v>3041</v>
      </c>
      <c r="N3731" s="2" t="s">
        <v>3095</v>
      </c>
      <c r="O3731" s="19" t="str">
        <f t="shared" si="120"/>
        <v>200</v>
      </c>
      <c r="P3731">
        <f t="shared" si="119"/>
        <v>2.2000000000000002</v>
      </c>
    </row>
    <row r="3732" spans="1:16" ht="14.5" customHeight="1" x14ac:dyDescent="0.35">
      <c r="A3732" s="2" t="s">
        <v>510</v>
      </c>
      <c r="B3732" s="2" t="s">
        <v>511</v>
      </c>
      <c r="C3732" s="2" t="s">
        <v>2012</v>
      </c>
      <c r="D3732" s="2" t="s">
        <v>3185</v>
      </c>
      <c r="E3732" s="2" t="s">
        <v>3186</v>
      </c>
      <c r="F3732" s="3">
        <v>41</v>
      </c>
      <c r="G3732" s="3">
        <v>55</v>
      </c>
      <c r="H3732" s="2" t="s">
        <v>3135</v>
      </c>
      <c r="I3732" s="2" t="s">
        <v>3149</v>
      </c>
      <c r="J3732" s="2" t="s">
        <v>3161</v>
      </c>
      <c r="K3732" s="2" t="s">
        <v>3162</v>
      </c>
      <c r="L3732" s="2">
        <v>2015</v>
      </c>
      <c r="M3732" s="2" t="s">
        <v>3041</v>
      </c>
      <c r="N3732" s="2" t="s">
        <v>3095</v>
      </c>
      <c r="O3732" s="19" t="str">
        <f t="shared" si="120"/>
        <v>200</v>
      </c>
      <c r="P3732">
        <f t="shared" si="119"/>
        <v>22.55</v>
      </c>
    </row>
    <row r="3733" spans="1:16" ht="14.5" customHeight="1" x14ac:dyDescent="0.35">
      <c r="A3733" s="2" t="s">
        <v>2013</v>
      </c>
      <c r="B3733" s="2" t="s">
        <v>2014</v>
      </c>
      <c r="C3733" s="2" t="s">
        <v>2015</v>
      </c>
      <c r="D3733" s="2" t="s">
        <v>3185</v>
      </c>
      <c r="E3733" s="2" t="s">
        <v>3186</v>
      </c>
      <c r="F3733" s="3">
        <v>9</v>
      </c>
      <c r="G3733" s="3">
        <v>55</v>
      </c>
      <c r="H3733" s="2" t="s">
        <v>3135</v>
      </c>
      <c r="I3733" s="2" t="s">
        <v>3149</v>
      </c>
      <c r="J3733" s="2" t="s">
        <v>3161</v>
      </c>
      <c r="K3733" s="2" t="s">
        <v>3162</v>
      </c>
      <c r="L3733" s="2">
        <v>2015</v>
      </c>
      <c r="M3733" s="2" t="s">
        <v>3041</v>
      </c>
      <c r="N3733" s="2" t="s">
        <v>3095</v>
      </c>
      <c r="O3733" s="19" t="str">
        <f t="shared" si="120"/>
        <v>200</v>
      </c>
      <c r="P3733">
        <f t="shared" si="119"/>
        <v>4.95</v>
      </c>
    </row>
    <row r="3734" spans="1:16" ht="14.5" customHeight="1" x14ac:dyDescent="0.35">
      <c r="A3734" s="2" t="s">
        <v>2016</v>
      </c>
      <c r="B3734" s="2" t="s">
        <v>2017</v>
      </c>
      <c r="C3734" s="2" t="s">
        <v>2018</v>
      </c>
      <c r="D3734" s="2" t="s">
        <v>3185</v>
      </c>
      <c r="E3734" s="2" t="s">
        <v>3186</v>
      </c>
      <c r="F3734" s="3">
        <v>939</v>
      </c>
      <c r="G3734" s="3">
        <v>55</v>
      </c>
      <c r="H3734" s="2" t="s">
        <v>3135</v>
      </c>
      <c r="I3734" s="2" t="s">
        <v>3149</v>
      </c>
      <c r="J3734" s="2" t="s">
        <v>3161</v>
      </c>
      <c r="K3734" s="2" t="s">
        <v>3162</v>
      </c>
      <c r="L3734" s="2">
        <v>2015</v>
      </c>
      <c r="M3734" s="2" t="s">
        <v>3041</v>
      </c>
      <c r="N3734" s="2" t="s">
        <v>3095</v>
      </c>
      <c r="O3734" s="19" t="str">
        <f t="shared" si="120"/>
        <v>200</v>
      </c>
      <c r="P3734">
        <f t="shared" si="119"/>
        <v>516.45000000000005</v>
      </c>
    </row>
    <row r="3735" spans="1:16" ht="14.5" customHeight="1" x14ac:dyDescent="0.35">
      <c r="A3735" s="2" t="s">
        <v>2019</v>
      </c>
      <c r="B3735" s="2" t="s">
        <v>2020</v>
      </c>
      <c r="C3735" s="2" t="s">
        <v>2021</v>
      </c>
      <c r="D3735" s="2" t="s">
        <v>3185</v>
      </c>
      <c r="E3735" s="2" t="s">
        <v>3186</v>
      </c>
      <c r="F3735" s="3">
        <v>175</v>
      </c>
      <c r="G3735" s="3">
        <v>55</v>
      </c>
      <c r="H3735" s="2" t="s">
        <v>3135</v>
      </c>
      <c r="I3735" s="2" t="s">
        <v>3149</v>
      </c>
      <c r="J3735" s="2" t="s">
        <v>3161</v>
      </c>
      <c r="K3735" s="2" t="s">
        <v>3162</v>
      </c>
      <c r="L3735" s="2">
        <v>2015</v>
      </c>
      <c r="M3735" s="2" t="s">
        <v>3041</v>
      </c>
      <c r="N3735" s="2" t="s">
        <v>3095</v>
      </c>
      <c r="O3735" s="19" t="str">
        <f t="shared" si="120"/>
        <v>200</v>
      </c>
      <c r="P3735">
        <f t="shared" si="119"/>
        <v>96.25</v>
      </c>
    </row>
    <row r="3736" spans="1:16" ht="14.5" customHeight="1" x14ac:dyDescent="0.35">
      <c r="A3736" s="2" t="s">
        <v>2025</v>
      </c>
      <c r="B3736" s="2" t="s">
        <v>2026</v>
      </c>
      <c r="C3736" s="2" t="s">
        <v>2561</v>
      </c>
      <c r="D3736" s="2" t="s">
        <v>3185</v>
      </c>
      <c r="E3736" s="2" t="s">
        <v>3186</v>
      </c>
      <c r="F3736" s="3">
        <v>798</v>
      </c>
      <c r="G3736" s="3">
        <v>55</v>
      </c>
      <c r="H3736" s="2" t="s">
        <v>3135</v>
      </c>
      <c r="I3736" s="2" t="s">
        <v>3149</v>
      </c>
      <c r="J3736" s="2" t="s">
        <v>3161</v>
      </c>
      <c r="K3736" s="2" t="s">
        <v>3162</v>
      </c>
      <c r="L3736" s="2">
        <v>2015</v>
      </c>
      <c r="M3736" s="2" t="s">
        <v>3041</v>
      </c>
      <c r="N3736" s="2" t="s">
        <v>3095</v>
      </c>
      <c r="O3736" s="19" t="str">
        <f t="shared" si="120"/>
        <v>200</v>
      </c>
      <c r="P3736">
        <f t="shared" si="119"/>
        <v>438.9</v>
      </c>
    </row>
    <row r="3737" spans="1:16" ht="14.5" customHeight="1" x14ac:dyDescent="0.35">
      <c r="A3737" s="2" t="s">
        <v>2025</v>
      </c>
      <c r="B3737" s="2" t="s">
        <v>2026</v>
      </c>
      <c r="C3737" s="2" t="s">
        <v>2562</v>
      </c>
      <c r="D3737" s="2" t="s">
        <v>3185</v>
      </c>
      <c r="E3737" s="2" t="s">
        <v>3186</v>
      </c>
      <c r="F3737" s="3">
        <v>1954</v>
      </c>
      <c r="G3737" s="3">
        <v>55</v>
      </c>
      <c r="H3737" s="2" t="s">
        <v>3135</v>
      </c>
      <c r="I3737" s="2" t="s">
        <v>3149</v>
      </c>
      <c r="J3737" s="2" t="s">
        <v>3161</v>
      </c>
      <c r="K3737" s="2" t="s">
        <v>3162</v>
      </c>
      <c r="L3737" s="2">
        <v>2015</v>
      </c>
      <c r="M3737" s="2" t="s">
        <v>3041</v>
      </c>
      <c r="N3737" s="2" t="s">
        <v>3095</v>
      </c>
      <c r="O3737" s="19" t="str">
        <f t="shared" si="120"/>
        <v>200</v>
      </c>
      <c r="P3737">
        <f t="shared" si="119"/>
        <v>1074.7</v>
      </c>
    </row>
    <row r="3738" spans="1:16" ht="14.5" customHeight="1" x14ac:dyDescent="0.35">
      <c r="A3738" s="2" t="s">
        <v>2563</v>
      </c>
      <c r="B3738" s="2" t="s">
        <v>2023</v>
      </c>
      <c r="C3738" s="2" t="s">
        <v>2564</v>
      </c>
      <c r="D3738" s="2" t="s">
        <v>3185</v>
      </c>
      <c r="E3738" s="2" t="s">
        <v>3186</v>
      </c>
      <c r="F3738" s="3">
        <v>2674</v>
      </c>
      <c r="G3738" s="3">
        <v>100</v>
      </c>
      <c r="H3738" s="2" t="s">
        <v>3141</v>
      </c>
      <c r="I3738" s="2" t="s">
        <v>3155</v>
      </c>
      <c r="J3738" s="2" t="s">
        <v>3161</v>
      </c>
      <c r="K3738" s="2" t="s">
        <v>3162</v>
      </c>
      <c r="L3738" s="2">
        <v>2015</v>
      </c>
      <c r="M3738" s="2" t="s">
        <v>3067</v>
      </c>
      <c r="N3738" s="2" t="s">
        <v>3117</v>
      </c>
      <c r="O3738" s="19" t="str">
        <f t="shared" si="120"/>
        <v>500</v>
      </c>
      <c r="P3738">
        <f t="shared" si="119"/>
        <v>2674</v>
      </c>
    </row>
    <row r="3739" spans="1:16" ht="14.5" customHeight="1" x14ac:dyDescent="0.35">
      <c r="A3739" s="2" t="s">
        <v>504</v>
      </c>
      <c r="B3739" s="2" t="s">
        <v>505</v>
      </c>
      <c r="C3739" s="2" t="s">
        <v>1438</v>
      </c>
      <c r="D3739" s="2" t="s">
        <v>3185</v>
      </c>
      <c r="E3739" s="2" t="s">
        <v>3186</v>
      </c>
      <c r="F3739" s="3">
        <v>8788</v>
      </c>
      <c r="G3739" s="3">
        <v>55</v>
      </c>
      <c r="H3739" s="2" t="s">
        <v>3135</v>
      </c>
      <c r="I3739" s="2" t="s">
        <v>3149</v>
      </c>
      <c r="J3739" s="2" t="s">
        <v>3161</v>
      </c>
      <c r="K3739" s="2" t="s">
        <v>3162</v>
      </c>
      <c r="L3739" s="2">
        <v>2015</v>
      </c>
      <c r="M3739" s="2" t="s">
        <v>3041</v>
      </c>
      <c r="N3739" s="2" t="s">
        <v>3095</v>
      </c>
      <c r="O3739" s="19" t="str">
        <f t="shared" si="120"/>
        <v>200</v>
      </c>
      <c r="P3739">
        <f t="shared" si="119"/>
        <v>4833.3999999999996</v>
      </c>
    </row>
    <row r="3740" spans="1:16" ht="14.5" customHeight="1" x14ac:dyDescent="0.35">
      <c r="A3740" s="2" t="s">
        <v>507</v>
      </c>
      <c r="B3740" s="2" t="s">
        <v>508</v>
      </c>
      <c r="C3740" s="2" t="s">
        <v>1439</v>
      </c>
      <c r="D3740" s="2" t="s">
        <v>3185</v>
      </c>
      <c r="E3740" s="2" t="s">
        <v>3186</v>
      </c>
      <c r="F3740" s="3">
        <v>2190</v>
      </c>
      <c r="G3740" s="3">
        <v>55</v>
      </c>
      <c r="H3740" s="2" t="s">
        <v>3135</v>
      </c>
      <c r="I3740" s="2" t="s">
        <v>3149</v>
      </c>
      <c r="J3740" s="2" t="s">
        <v>3161</v>
      </c>
      <c r="K3740" s="2" t="s">
        <v>3162</v>
      </c>
      <c r="L3740" s="2">
        <v>2015</v>
      </c>
      <c r="M3740" s="2" t="s">
        <v>3041</v>
      </c>
      <c r="N3740" s="2" t="s">
        <v>3095</v>
      </c>
      <c r="O3740" s="19" t="str">
        <f t="shared" si="120"/>
        <v>200</v>
      </c>
      <c r="P3740">
        <f t="shared" si="119"/>
        <v>1204.5</v>
      </c>
    </row>
    <row r="3741" spans="1:16" ht="14.5" customHeight="1" x14ac:dyDescent="0.35">
      <c r="A3741" s="2" t="s">
        <v>1165</v>
      </c>
      <c r="B3741" s="2" t="s">
        <v>1166</v>
      </c>
      <c r="C3741" s="2" t="s">
        <v>2029</v>
      </c>
      <c r="D3741" s="2" t="s">
        <v>3185</v>
      </c>
      <c r="E3741" s="2" t="s">
        <v>3186</v>
      </c>
      <c r="F3741" s="3">
        <v>110</v>
      </c>
      <c r="G3741" s="3">
        <v>55</v>
      </c>
      <c r="H3741" s="2" t="s">
        <v>3135</v>
      </c>
      <c r="I3741" s="2" t="s">
        <v>3149</v>
      </c>
      <c r="J3741" s="2" t="s">
        <v>3161</v>
      </c>
      <c r="K3741" s="2" t="s">
        <v>3162</v>
      </c>
      <c r="L3741" s="2">
        <v>2015</v>
      </c>
      <c r="M3741" s="2" t="s">
        <v>3041</v>
      </c>
      <c r="N3741" s="2" t="s">
        <v>3095</v>
      </c>
      <c r="O3741" s="19" t="str">
        <f t="shared" si="120"/>
        <v>200</v>
      </c>
      <c r="P3741">
        <f t="shared" si="119"/>
        <v>60.5</v>
      </c>
    </row>
    <row r="3742" spans="1:16" ht="14.5" customHeight="1" x14ac:dyDescent="0.35">
      <c r="A3742" s="2" t="s">
        <v>1162</v>
      </c>
      <c r="B3742" s="2" t="s">
        <v>1163</v>
      </c>
      <c r="C3742" s="2" t="s">
        <v>1440</v>
      </c>
      <c r="D3742" s="2" t="s">
        <v>3185</v>
      </c>
      <c r="E3742" s="2" t="s">
        <v>3186</v>
      </c>
      <c r="F3742" s="3">
        <v>3276</v>
      </c>
      <c r="G3742" s="3">
        <v>55</v>
      </c>
      <c r="H3742" s="2" t="s">
        <v>3135</v>
      </c>
      <c r="I3742" s="2" t="s">
        <v>3149</v>
      </c>
      <c r="J3742" s="2" t="s">
        <v>3161</v>
      </c>
      <c r="K3742" s="2" t="s">
        <v>3162</v>
      </c>
      <c r="L3742" s="2">
        <v>2015</v>
      </c>
      <c r="M3742" s="2" t="s">
        <v>3041</v>
      </c>
      <c r="N3742" s="2" t="s">
        <v>3095</v>
      </c>
      <c r="O3742" s="19" t="str">
        <f t="shared" si="120"/>
        <v>200</v>
      </c>
      <c r="P3742">
        <f t="shared" si="119"/>
        <v>1801.8</v>
      </c>
    </row>
    <row r="3743" spans="1:16" ht="14.5" customHeight="1" x14ac:dyDescent="0.35">
      <c r="A3743" s="2" t="s">
        <v>1442</v>
      </c>
      <c r="B3743" s="2" t="s">
        <v>1443</v>
      </c>
      <c r="C3743" s="2" t="s">
        <v>1444</v>
      </c>
      <c r="D3743" s="2" t="s">
        <v>3185</v>
      </c>
      <c r="E3743" s="2" t="s">
        <v>3186</v>
      </c>
      <c r="F3743" s="3">
        <v>290</v>
      </c>
      <c r="G3743" s="3">
        <v>55</v>
      </c>
      <c r="H3743" s="2" t="s">
        <v>3135</v>
      </c>
      <c r="I3743" s="2" t="s">
        <v>3149</v>
      </c>
      <c r="J3743" s="2" t="s">
        <v>3161</v>
      </c>
      <c r="K3743" s="2" t="s">
        <v>3162</v>
      </c>
      <c r="L3743" s="2">
        <v>2015</v>
      </c>
      <c r="M3743" s="2" t="s">
        <v>3041</v>
      </c>
      <c r="N3743" s="2" t="s">
        <v>3095</v>
      </c>
      <c r="O3743" s="19" t="str">
        <f t="shared" si="120"/>
        <v>200</v>
      </c>
      <c r="P3743">
        <f t="shared" si="119"/>
        <v>159.5</v>
      </c>
    </row>
    <row r="3744" spans="1:16" ht="14.5" customHeight="1" x14ac:dyDescent="0.35">
      <c r="A3744" s="2" t="s">
        <v>2013</v>
      </c>
      <c r="B3744" s="2" t="s">
        <v>2014</v>
      </c>
      <c r="C3744" s="2" t="s">
        <v>2030</v>
      </c>
      <c r="D3744" s="2" t="s">
        <v>3185</v>
      </c>
      <c r="E3744" s="2" t="s">
        <v>3186</v>
      </c>
      <c r="F3744" s="3">
        <v>5</v>
      </c>
      <c r="G3744" s="3">
        <v>55</v>
      </c>
      <c r="H3744" s="2" t="s">
        <v>3135</v>
      </c>
      <c r="I3744" s="2" t="s">
        <v>3149</v>
      </c>
      <c r="J3744" s="2" t="s">
        <v>3161</v>
      </c>
      <c r="K3744" s="2" t="s">
        <v>3162</v>
      </c>
      <c r="L3744" s="2">
        <v>2015</v>
      </c>
      <c r="M3744" s="2" t="s">
        <v>3041</v>
      </c>
      <c r="N3744" s="2" t="s">
        <v>3095</v>
      </c>
      <c r="O3744" s="19" t="str">
        <f t="shared" si="120"/>
        <v>200</v>
      </c>
      <c r="P3744">
        <f t="shared" si="119"/>
        <v>2.75</v>
      </c>
    </row>
    <row r="3745" spans="1:16" ht="14.5" customHeight="1" x14ac:dyDescent="0.35">
      <c r="A3745" s="2" t="s">
        <v>2013</v>
      </c>
      <c r="B3745" s="2" t="s">
        <v>2014</v>
      </c>
      <c r="C3745" s="2" t="s">
        <v>2030</v>
      </c>
      <c r="D3745" s="2" t="s">
        <v>3185</v>
      </c>
      <c r="E3745" s="2" t="s">
        <v>3186</v>
      </c>
      <c r="F3745" s="3">
        <v>12</v>
      </c>
      <c r="G3745" s="3">
        <v>55</v>
      </c>
      <c r="H3745" s="2" t="s">
        <v>3135</v>
      </c>
      <c r="I3745" s="2" t="s">
        <v>3149</v>
      </c>
      <c r="J3745" s="2" t="s">
        <v>3161</v>
      </c>
      <c r="K3745" s="2" t="s">
        <v>3162</v>
      </c>
      <c r="L3745" s="2">
        <v>2015</v>
      </c>
      <c r="M3745" s="2" t="s">
        <v>3041</v>
      </c>
      <c r="N3745" s="2" t="s">
        <v>3095</v>
      </c>
      <c r="O3745" s="19" t="str">
        <f t="shared" si="120"/>
        <v>200</v>
      </c>
      <c r="P3745">
        <f t="shared" si="119"/>
        <v>6.6</v>
      </c>
    </row>
    <row r="3746" spans="1:16" ht="14.5" customHeight="1" x14ac:dyDescent="0.35">
      <c r="A3746" s="2" t="s">
        <v>2565</v>
      </c>
      <c r="B3746" s="2" t="s">
        <v>2566</v>
      </c>
      <c r="C3746" s="2" t="s">
        <v>2567</v>
      </c>
      <c r="D3746" s="2" t="s">
        <v>3185</v>
      </c>
      <c r="E3746" s="2" t="s">
        <v>3186</v>
      </c>
      <c r="F3746" s="3">
        <v>130</v>
      </c>
      <c r="G3746" s="3">
        <v>55</v>
      </c>
      <c r="H3746" s="2" t="s">
        <v>3135</v>
      </c>
      <c r="I3746" s="2" t="s">
        <v>3149</v>
      </c>
      <c r="J3746" s="2" t="s">
        <v>3161</v>
      </c>
      <c r="K3746" s="2" t="s">
        <v>3162</v>
      </c>
      <c r="L3746" s="2">
        <v>2015</v>
      </c>
      <c r="M3746" s="2" t="s">
        <v>3041</v>
      </c>
      <c r="N3746" s="2" t="s">
        <v>3095</v>
      </c>
      <c r="O3746" s="19" t="str">
        <f t="shared" si="120"/>
        <v>200</v>
      </c>
      <c r="P3746">
        <f t="shared" si="119"/>
        <v>71.5</v>
      </c>
    </row>
    <row r="3747" spans="1:16" ht="14.5" customHeight="1" x14ac:dyDescent="0.35">
      <c r="A3747" s="2" t="s">
        <v>1168</v>
      </c>
      <c r="B3747" s="2" t="s">
        <v>1169</v>
      </c>
      <c r="C3747" s="2" t="s">
        <v>1445</v>
      </c>
      <c r="D3747" s="2" t="s">
        <v>3185</v>
      </c>
      <c r="E3747" s="2" t="s">
        <v>3186</v>
      </c>
      <c r="F3747" s="3">
        <v>154</v>
      </c>
      <c r="G3747" s="3">
        <v>55</v>
      </c>
      <c r="H3747" s="2" t="s">
        <v>3135</v>
      </c>
      <c r="I3747" s="2" t="s">
        <v>3149</v>
      </c>
      <c r="J3747" s="2" t="s">
        <v>3161</v>
      </c>
      <c r="K3747" s="2" t="s">
        <v>3162</v>
      </c>
      <c r="L3747" s="2">
        <v>2015</v>
      </c>
      <c r="M3747" s="2" t="s">
        <v>3041</v>
      </c>
      <c r="N3747" s="2" t="s">
        <v>3095</v>
      </c>
      <c r="O3747" s="19" t="str">
        <f t="shared" si="120"/>
        <v>200</v>
      </c>
      <c r="P3747">
        <f t="shared" si="119"/>
        <v>84.7</v>
      </c>
    </row>
    <row r="3748" spans="1:16" ht="14.5" customHeight="1" x14ac:dyDescent="0.35">
      <c r="A3748" s="2" t="s">
        <v>1171</v>
      </c>
      <c r="B3748" s="2" t="s">
        <v>1172</v>
      </c>
      <c r="C3748" s="2" t="s">
        <v>1446</v>
      </c>
      <c r="D3748" s="2" t="s">
        <v>3185</v>
      </c>
      <c r="E3748" s="2" t="s">
        <v>3186</v>
      </c>
      <c r="F3748" s="3">
        <v>616</v>
      </c>
      <c r="G3748" s="3">
        <v>55</v>
      </c>
      <c r="H3748" s="2" t="s">
        <v>3135</v>
      </c>
      <c r="I3748" s="2" t="s">
        <v>3149</v>
      </c>
      <c r="J3748" s="2" t="s">
        <v>3161</v>
      </c>
      <c r="K3748" s="2" t="s">
        <v>3162</v>
      </c>
      <c r="L3748" s="2">
        <v>2015</v>
      </c>
      <c r="M3748" s="2" t="s">
        <v>3041</v>
      </c>
      <c r="N3748" s="2" t="s">
        <v>3095</v>
      </c>
      <c r="O3748" s="19" t="str">
        <f t="shared" si="120"/>
        <v>200</v>
      </c>
      <c r="P3748">
        <f t="shared" si="119"/>
        <v>338.8</v>
      </c>
    </row>
    <row r="3749" spans="1:16" ht="14.5" customHeight="1" x14ac:dyDescent="0.35">
      <c r="A3749" s="2" t="s">
        <v>1174</v>
      </c>
      <c r="B3749" s="2" t="s">
        <v>1175</v>
      </c>
      <c r="C3749" s="2" t="s">
        <v>1447</v>
      </c>
      <c r="D3749" s="2" t="s">
        <v>3185</v>
      </c>
      <c r="E3749" s="2" t="s">
        <v>3186</v>
      </c>
      <c r="F3749" s="3">
        <v>75</v>
      </c>
      <c r="G3749" s="3">
        <v>55</v>
      </c>
      <c r="H3749" s="2" t="s">
        <v>3135</v>
      </c>
      <c r="I3749" s="2" t="s">
        <v>3149</v>
      </c>
      <c r="J3749" s="2" t="s">
        <v>3161</v>
      </c>
      <c r="K3749" s="2" t="s">
        <v>3162</v>
      </c>
      <c r="L3749" s="2">
        <v>2015</v>
      </c>
      <c r="M3749" s="2" t="s">
        <v>3041</v>
      </c>
      <c r="N3749" s="2" t="s">
        <v>3095</v>
      </c>
      <c r="O3749" s="19" t="str">
        <f t="shared" si="120"/>
        <v>200</v>
      </c>
      <c r="P3749">
        <f t="shared" si="119"/>
        <v>41.25</v>
      </c>
    </row>
    <row r="3750" spans="1:16" ht="14.5" customHeight="1" x14ac:dyDescent="0.35">
      <c r="A3750" s="2" t="s">
        <v>1180</v>
      </c>
      <c r="B3750" s="2" t="s">
        <v>1181</v>
      </c>
      <c r="C3750" s="2" t="s">
        <v>1448</v>
      </c>
      <c r="D3750" s="2" t="s">
        <v>3185</v>
      </c>
      <c r="E3750" s="2" t="s">
        <v>3186</v>
      </c>
      <c r="F3750" s="3">
        <v>4026</v>
      </c>
      <c r="G3750" s="3">
        <v>55</v>
      </c>
      <c r="H3750" s="2" t="s">
        <v>3135</v>
      </c>
      <c r="I3750" s="2" t="s">
        <v>3149</v>
      </c>
      <c r="J3750" s="2" t="s">
        <v>3161</v>
      </c>
      <c r="K3750" s="2" t="s">
        <v>3162</v>
      </c>
      <c r="L3750" s="2">
        <v>2015</v>
      </c>
      <c r="M3750" s="2" t="s">
        <v>3041</v>
      </c>
      <c r="N3750" s="2" t="s">
        <v>3095</v>
      </c>
      <c r="O3750" s="19" t="str">
        <f t="shared" si="120"/>
        <v>200</v>
      </c>
      <c r="P3750">
        <f t="shared" si="119"/>
        <v>2214.3000000000002</v>
      </c>
    </row>
    <row r="3751" spans="1:16" ht="14.5" customHeight="1" x14ac:dyDescent="0.35">
      <c r="A3751" s="2" t="s">
        <v>1183</v>
      </c>
      <c r="B3751" s="2" t="s">
        <v>1184</v>
      </c>
      <c r="C3751" s="2" t="s">
        <v>1449</v>
      </c>
      <c r="D3751" s="2" t="s">
        <v>3185</v>
      </c>
      <c r="E3751" s="2" t="s">
        <v>3186</v>
      </c>
      <c r="F3751" s="3">
        <v>1204</v>
      </c>
      <c r="G3751" s="3">
        <v>55</v>
      </c>
      <c r="H3751" s="2" t="s">
        <v>3135</v>
      </c>
      <c r="I3751" s="2" t="s">
        <v>3149</v>
      </c>
      <c r="J3751" s="2" t="s">
        <v>3161</v>
      </c>
      <c r="K3751" s="2" t="s">
        <v>3162</v>
      </c>
      <c r="L3751" s="2">
        <v>2015</v>
      </c>
      <c r="M3751" s="2" t="s">
        <v>3041</v>
      </c>
      <c r="N3751" s="2" t="s">
        <v>3095</v>
      </c>
      <c r="O3751" s="19" t="str">
        <f t="shared" si="120"/>
        <v>200</v>
      </c>
      <c r="P3751">
        <f t="shared" si="119"/>
        <v>662.2</v>
      </c>
    </row>
    <row r="3752" spans="1:16" ht="14.5" customHeight="1" x14ac:dyDescent="0.35">
      <c r="A3752" s="2" t="s">
        <v>1186</v>
      </c>
      <c r="B3752" s="2" t="s">
        <v>1187</v>
      </c>
      <c r="C3752" s="2" t="s">
        <v>1188</v>
      </c>
      <c r="D3752" s="2" t="s">
        <v>3185</v>
      </c>
      <c r="E3752" s="2" t="s">
        <v>3186</v>
      </c>
      <c r="F3752" s="3">
        <v>22</v>
      </c>
      <c r="G3752" s="3">
        <v>55</v>
      </c>
      <c r="H3752" s="2" t="s">
        <v>3135</v>
      </c>
      <c r="I3752" s="2" t="s">
        <v>3149</v>
      </c>
      <c r="J3752" s="2" t="s">
        <v>3161</v>
      </c>
      <c r="K3752" s="2" t="s">
        <v>3162</v>
      </c>
      <c r="L3752" s="2">
        <v>2015</v>
      </c>
      <c r="M3752" s="2" t="s">
        <v>3041</v>
      </c>
      <c r="N3752" s="2" t="s">
        <v>3095</v>
      </c>
      <c r="O3752" s="19" t="str">
        <f t="shared" si="120"/>
        <v>200</v>
      </c>
      <c r="P3752">
        <f t="shared" si="119"/>
        <v>12.1</v>
      </c>
    </row>
    <row r="3753" spans="1:16" ht="14.5" customHeight="1" x14ac:dyDescent="0.35">
      <c r="A3753" s="2" t="s">
        <v>1189</v>
      </c>
      <c r="B3753" s="2" t="s">
        <v>1190</v>
      </c>
      <c r="C3753" s="2" t="s">
        <v>1450</v>
      </c>
      <c r="D3753" s="2" t="s">
        <v>3185</v>
      </c>
      <c r="E3753" s="2" t="s">
        <v>3186</v>
      </c>
      <c r="F3753" s="3">
        <v>1464</v>
      </c>
      <c r="G3753" s="3">
        <v>55</v>
      </c>
      <c r="H3753" s="2" t="s">
        <v>3135</v>
      </c>
      <c r="I3753" s="2" t="s">
        <v>3149</v>
      </c>
      <c r="J3753" s="2" t="s">
        <v>3161</v>
      </c>
      <c r="K3753" s="2" t="s">
        <v>3162</v>
      </c>
      <c r="L3753" s="2">
        <v>2015</v>
      </c>
      <c r="M3753" s="2" t="s">
        <v>3041</v>
      </c>
      <c r="N3753" s="2" t="s">
        <v>3095</v>
      </c>
      <c r="O3753" s="19" t="str">
        <f t="shared" si="120"/>
        <v>200</v>
      </c>
      <c r="P3753">
        <f t="shared" si="119"/>
        <v>805.2</v>
      </c>
    </row>
    <row r="3754" spans="1:16" ht="14.5" customHeight="1" x14ac:dyDescent="0.35">
      <c r="A3754" s="2" t="s">
        <v>1192</v>
      </c>
      <c r="B3754" s="2" t="s">
        <v>1193</v>
      </c>
      <c r="C3754" s="2" t="s">
        <v>1451</v>
      </c>
      <c r="D3754" s="2" t="s">
        <v>3185</v>
      </c>
      <c r="E3754" s="2" t="s">
        <v>3186</v>
      </c>
      <c r="F3754" s="3">
        <v>80</v>
      </c>
      <c r="G3754" s="3">
        <v>55</v>
      </c>
      <c r="H3754" s="2" t="s">
        <v>3135</v>
      </c>
      <c r="I3754" s="2" t="s">
        <v>3149</v>
      </c>
      <c r="J3754" s="2" t="s">
        <v>3161</v>
      </c>
      <c r="K3754" s="2" t="s">
        <v>3162</v>
      </c>
      <c r="L3754" s="2">
        <v>2015</v>
      </c>
      <c r="M3754" s="2" t="s">
        <v>3041</v>
      </c>
      <c r="N3754" s="2" t="s">
        <v>3095</v>
      </c>
      <c r="O3754" s="19" t="str">
        <f t="shared" si="120"/>
        <v>200</v>
      </c>
      <c r="P3754">
        <f t="shared" si="119"/>
        <v>44</v>
      </c>
    </row>
    <row r="3755" spans="1:16" ht="14.5" customHeight="1" x14ac:dyDescent="0.35">
      <c r="A3755" s="2" t="s">
        <v>1198</v>
      </c>
      <c r="B3755" s="2" t="s">
        <v>1199</v>
      </c>
      <c r="C3755" s="2" t="s">
        <v>1454</v>
      </c>
      <c r="D3755" s="2" t="s">
        <v>3185</v>
      </c>
      <c r="E3755" s="2" t="s">
        <v>3186</v>
      </c>
      <c r="F3755" s="3">
        <v>30</v>
      </c>
      <c r="G3755" s="3">
        <v>55</v>
      </c>
      <c r="H3755" s="2" t="s">
        <v>3135</v>
      </c>
      <c r="I3755" s="2" t="s">
        <v>3149</v>
      </c>
      <c r="J3755" s="2" t="s">
        <v>3161</v>
      </c>
      <c r="K3755" s="2" t="s">
        <v>3162</v>
      </c>
      <c r="L3755" s="2">
        <v>2015</v>
      </c>
      <c r="M3755" s="2" t="s">
        <v>3041</v>
      </c>
      <c r="N3755" s="2" t="s">
        <v>3095</v>
      </c>
      <c r="O3755" s="19" t="str">
        <f t="shared" si="120"/>
        <v>200</v>
      </c>
      <c r="P3755">
        <f t="shared" si="119"/>
        <v>16.5</v>
      </c>
    </row>
    <row r="3756" spans="1:16" ht="14.5" customHeight="1" x14ac:dyDescent="0.35">
      <c r="A3756" s="2" t="s">
        <v>1201</v>
      </c>
      <c r="B3756" s="2" t="s">
        <v>1202</v>
      </c>
      <c r="C3756" s="2" t="s">
        <v>1455</v>
      </c>
      <c r="D3756" s="2" t="s">
        <v>3185</v>
      </c>
      <c r="E3756" s="2" t="s">
        <v>3186</v>
      </c>
      <c r="F3756" s="3">
        <v>15</v>
      </c>
      <c r="G3756" s="3">
        <v>55</v>
      </c>
      <c r="H3756" s="2" t="s">
        <v>3135</v>
      </c>
      <c r="I3756" s="2" t="s">
        <v>3149</v>
      </c>
      <c r="J3756" s="2" t="s">
        <v>3161</v>
      </c>
      <c r="K3756" s="2" t="s">
        <v>3162</v>
      </c>
      <c r="L3756" s="2">
        <v>2015</v>
      </c>
      <c r="M3756" s="2" t="s">
        <v>3041</v>
      </c>
      <c r="N3756" s="2" t="s">
        <v>3095</v>
      </c>
      <c r="O3756" s="19" t="str">
        <f t="shared" si="120"/>
        <v>200</v>
      </c>
      <c r="P3756">
        <f t="shared" si="119"/>
        <v>8.25</v>
      </c>
    </row>
    <row r="3757" spans="1:16" ht="14.5" customHeight="1" x14ac:dyDescent="0.35">
      <c r="A3757" s="2" t="s">
        <v>2031</v>
      </c>
      <c r="B3757" s="2" t="s">
        <v>2032</v>
      </c>
      <c r="C3757" s="2" t="s">
        <v>2033</v>
      </c>
      <c r="D3757" s="2" t="s">
        <v>3187</v>
      </c>
      <c r="E3757" s="2" t="s">
        <v>3188</v>
      </c>
      <c r="F3757" s="3">
        <v>425</v>
      </c>
      <c r="G3757" s="3">
        <v>16.5</v>
      </c>
      <c r="H3757" s="2" t="s">
        <v>3134</v>
      </c>
      <c r="I3757" s="2" t="s">
        <v>3148</v>
      </c>
      <c r="J3757" s="2" t="s">
        <v>3161</v>
      </c>
      <c r="K3757" s="2" t="s">
        <v>3162</v>
      </c>
      <c r="L3757" s="2">
        <v>2015</v>
      </c>
      <c r="M3757" s="2" t="s">
        <v>3044</v>
      </c>
      <c r="N3757" s="2" t="s">
        <v>3044</v>
      </c>
      <c r="O3757" s="19" t="str">
        <f t="shared" si="120"/>
        <v>200</v>
      </c>
      <c r="P3757">
        <f t="shared" si="119"/>
        <v>70.125</v>
      </c>
    </row>
    <row r="3758" spans="1:16" ht="14.5" customHeight="1" x14ac:dyDescent="0.35">
      <c r="A3758" s="2" t="s">
        <v>2031</v>
      </c>
      <c r="B3758" s="2" t="s">
        <v>2032</v>
      </c>
      <c r="C3758" s="2" t="s">
        <v>2033</v>
      </c>
      <c r="D3758" s="2" t="s">
        <v>3187</v>
      </c>
      <c r="E3758" s="2" t="s">
        <v>3188</v>
      </c>
      <c r="F3758" s="3">
        <v>425</v>
      </c>
      <c r="G3758" s="3">
        <v>38.5</v>
      </c>
      <c r="H3758" s="2" t="s">
        <v>3135</v>
      </c>
      <c r="I3758" s="2" t="s">
        <v>3149</v>
      </c>
      <c r="J3758" s="2" t="s">
        <v>3161</v>
      </c>
      <c r="K3758" s="2" t="s">
        <v>3162</v>
      </c>
      <c r="L3758" s="2">
        <v>2015</v>
      </c>
      <c r="M3758" s="2" t="s">
        <v>3044</v>
      </c>
      <c r="N3758" s="2" t="s">
        <v>3044</v>
      </c>
      <c r="O3758" s="19" t="str">
        <f t="shared" si="120"/>
        <v>200</v>
      </c>
      <c r="P3758">
        <f t="shared" si="119"/>
        <v>163.625</v>
      </c>
    </row>
    <row r="3759" spans="1:16" ht="14.5" customHeight="1" x14ac:dyDescent="0.35">
      <c r="A3759" s="2" t="s">
        <v>564</v>
      </c>
      <c r="B3759" s="2" t="s">
        <v>565</v>
      </c>
      <c r="C3759" s="2" t="s">
        <v>1456</v>
      </c>
      <c r="D3759" s="2" t="s">
        <v>3187</v>
      </c>
      <c r="E3759" s="2" t="s">
        <v>3188</v>
      </c>
      <c r="F3759" s="3">
        <v>478</v>
      </c>
      <c r="G3759" s="3">
        <v>100</v>
      </c>
      <c r="H3759" s="2" t="s">
        <v>3133</v>
      </c>
      <c r="I3759" s="2" t="s">
        <v>3147</v>
      </c>
      <c r="J3759" s="2" t="s">
        <v>3161</v>
      </c>
      <c r="K3759" s="2" t="s">
        <v>3162</v>
      </c>
      <c r="L3759" s="2">
        <v>2015</v>
      </c>
      <c r="M3759" s="2" t="s">
        <v>3059</v>
      </c>
      <c r="N3759" s="2" t="s">
        <v>3109</v>
      </c>
      <c r="O3759" s="19" t="str">
        <f t="shared" si="120"/>
        <v>400</v>
      </c>
      <c r="P3759">
        <f t="shared" si="119"/>
        <v>478</v>
      </c>
    </row>
    <row r="3760" spans="1:16" ht="14.5" customHeight="1" x14ac:dyDescent="0.35">
      <c r="A3760" s="2" t="s">
        <v>1846</v>
      </c>
      <c r="B3760" s="2" t="s">
        <v>580</v>
      </c>
      <c r="C3760" s="2" t="s">
        <v>1847</v>
      </c>
      <c r="D3760" s="2" t="s">
        <v>3187</v>
      </c>
      <c r="E3760" s="2" t="s">
        <v>3188</v>
      </c>
      <c r="F3760" s="3">
        <v>953</v>
      </c>
      <c r="G3760" s="3">
        <v>100</v>
      </c>
      <c r="H3760" s="2" t="s">
        <v>3133</v>
      </c>
      <c r="I3760" s="2" t="s">
        <v>3147</v>
      </c>
      <c r="J3760" s="2" t="s">
        <v>3161</v>
      </c>
      <c r="K3760" s="2" t="s">
        <v>3162</v>
      </c>
      <c r="L3760" s="2">
        <v>2015</v>
      </c>
      <c r="M3760" s="2" t="s">
        <v>3078</v>
      </c>
      <c r="N3760" s="2" t="s">
        <v>3126</v>
      </c>
      <c r="O3760" s="19" t="str">
        <f t="shared" si="120"/>
        <v>700</v>
      </c>
      <c r="P3760">
        <f t="shared" si="119"/>
        <v>953</v>
      </c>
    </row>
    <row r="3761" spans="1:16" ht="14.5" customHeight="1" x14ac:dyDescent="0.35">
      <c r="A3761" s="2" t="s">
        <v>576</v>
      </c>
      <c r="B3761" s="2" t="s">
        <v>577</v>
      </c>
      <c r="C3761" s="2" t="s">
        <v>1459</v>
      </c>
      <c r="D3761" s="2" t="s">
        <v>3187</v>
      </c>
      <c r="E3761" s="2" t="s">
        <v>3188</v>
      </c>
      <c r="F3761" s="3">
        <v>515</v>
      </c>
      <c r="G3761" s="3">
        <v>100</v>
      </c>
      <c r="H3761" s="2" t="s">
        <v>3133</v>
      </c>
      <c r="I3761" s="2" t="s">
        <v>3147</v>
      </c>
      <c r="J3761" s="2" t="s">
        <v>3161</v>
      </c>
      <c r="K3761" s="2" t="s">
        <v>3162</v>
      </c>
      <c r="L3761" s="2">
        <v>2015</v>
      </c>
      <c r="M3761" s="2" t="s">
        <v>3078</v>
      </c>
      <c r="N3761" s="2" t="s">
        <v>3126</v>
      </c>
      <c r="O3761" s="19" t="str">
        <f t="shared" si="120"/>
        <v>700</v>
      </c>
      <c r="P3761">
        <f t="shared" si="119"/>
        <v>515</v>
      </c>
    </row>
    <row r="3762" spans="1:16" ht="14.5" customHeight="1" x14ac:dyDescent="0.35">
      <c r="A3762" s="2" t="s">
        <v>567</v>
      </c>
      <c r="B3762" s="2" t="s">
        <v>568</v>
      </c>
      <c r="C3762" s="2" t="s">
        <v>1460</v>
      </c>
      <c r="D3762" s="2" t="s">
        <v>3187</v>
      </c>
      <c r="E3762" s="2" t="s">
        <v>3188</v>
      </c>
      <c r="F3762" s="3">
        <v>29475</v>
      </c>
      <c r="G3762" s="3">
        <v>100</v>
      </c>
      <c r="H3762" s="2" t="s">
        <v>3141</v>
      </c>
      <c r="I3762" s="2" t="s">
        <v>3155</v>
      </c>
      <c r="J3762" s="2" t="s">
        <v>3161</v>
      </c>
      <c r="K3762" s="2" t="s">
        <v>3162</v>
      </c>
      <c r="L3762" s="2">
        <v>2015</v>
      </c>
      <c r="M3762" s="2" t="s">
        <v>3078</v>
      </c>
      <c r="N3762" s="2" t="s">
        <v>3126</v>
      </c>
      <c r="O3762" s="19" t="str">
        <f t="shared" si="120"/>
        <v>700</v>
      </c>
      <c r="P3762">
        <f t="shared" si="119"/>
        <v>29475</v>
      </c>
    </row>
    <row r="3763" spans="1:16" ht="14.5" customHeight="1" x14ac:dyDescent="0.35">
      <c r="A3763" s="2" t="s">
        <v>570</v>
      </c>
      <c r="B3763" s="2" t="s">
        <v>571</v>
      </c>
      <c r="C3763" s="2" t="s">
        <v>1461</v>
      </c>
      <c r="D3763" s="2" t="s">
        <v>3187</v>
      </c>
      <c r="E3763" s="2" t="s">
        <v>3188</v>
      </c>
      <c r="F3763" s="3">
        <v>262</v>
      </c>
      <c r="G3763" s="3">
        <v>100</v>
      </c>
      <c r="H3763" s="2" t="s">
        <v>3133</v>
      </c>
      <c r="I3763" s="2" t="s">
        <v>3147</v>
      </c>
      <c r="J3763" s="2" t="s">
        <v>3161</v>
      </c>
      <c r="K3763" s="2" t="s">
        <v>3162</v>
      </c>
      <c r="L3763" s="2">
        <v>2015</v>
      </c>
      <c r="M3763" s="2" t="s">
        <v>3078</v>
      </c>
      <c r="N3763" s="2" t="s">
        <v>3126</v>
      </c>
      <c r="O3763" s="19" t="str">
        <f t="shared" si="120"/>
        <v>700</v>
      </c>
      <c r="P3763">
        <f t="shared" si="119"/>
        <v>262</v>
      </c>
    </row>
    <row r="3764" spans="1:16" ht="14.5" customHeight="1" x14ac:dyDescent="0.35">
      <c r="A3764" s="2" t="s">
        <v>588</v>
      </c>
      <c r="B3764" s="2" t="s">
        <v>589</v>
      </c>
      <c r="C3764" s="2" t="s">
        <v>1462</v>
      </c>
      <c r="D3764" s="2" t="s">
        <v>3187</v>
      </c>
      <c r="E3764" s="2" t="s">
        <v>3188</v>
      </c>
      <c r="F3764" s="3">
        <v>39187</v>
      </c>
      <c r="G3764" s="3">
        <v>55</v>
      </c>
      <c r="H3764" s="2" t="s">
        <v>3133</v>
      </c>
      <c r="I3764" s="2" t="s">
        <v>3147</v>
      </c>
      <c r="J3764" s="2" t="s">
        <v>3161</v>
      </c>
      <c r="K3764" s="2" t="s">
        <v>3162</v>
      </c>
      <c r="L3764" s="2">
        <v>2015</v>
      </c>
      <c r="M3764" s="2" t="s">
        <v>3045</v>
      </c>
      <c r="N3764" s="2" t="s">
        <v>3098</v>
      </c>
      <c r="O3764" s="19" t="str">
        <f t="shared" si="120"/>
        <v>200</v>
      </c>
      <c r="P3764">
        <f t="shared" si="119"/>
        <v>21552.85</v>
      </c>
    </row>
    <row r="3765" spans="1:16" ht="14.5" customHeight="1" x14ac:dyDescent="0.35">
      <c r="A3765" s="2" t="s">
        <v>561</v>
      </c>
      <c r="B3765" s="2" t="s">
        <v>562</v>
      </c>
      <c r="C3765" s="2" t="s">
        <v>1463</v>
      </c>
      <c r="D3765" s="2" t="s">
        <v>3187</v>
      </c>
      <c r="E3765" s="2" t="s">
        <v>3188</v>
      </c>
      <c r="F3765" s="3">
        <v>3670</v>
      </c>
      <c r="G3765" s="3">
        <v>100</v>
      </c>
      <c r="H3765" s="2" t="s">
        <v>3141</v>
      </c>
      <c r="I3765" s="2" t="s">
        <v>3155</v>
      </c>
      <c r="J3765" s="2" t="s">
        <v>3161</v>
      </c>
      <c r="K3765" s="2" t="s">
        <v>3162</v>
      </c>
      <c r="L3765" s="2">
        <v>2015</v>
      </c>
      <c r="M3765" s="2" t="s">
        <v>3066</v>
      </c>
      <c r="N3765" s="2" t="s">
        <v>3116</v>
      </c>
      <c r="O3765" s="19" t="str">
        <f t="shared" si="120"/>
        <v>500</v>
      </c>
      <c r="P3765">
        <f t="shared" si="119"/>
        <v>3670</v>
      </c>
    </row>
    <row r="3766" spans="1:16" ht="14.5" customHeight="1" x14ac:dyDescent="0.35">
      <c r="A3766" s="2" t="s">
        <v>591</v>
      </c>
      <c r="B3766" s="2" t="s">
        <v>592</v>
      </c>
      <c r="C3766" s="2" t="s">
        <v>1464</v>
      </c>
      <c r="D3766" s="2" t="s">
        <v>3187</v>
      </c>
      <c r="E3766" s="2" t="s">
        <v>3188</v>
      </c>
      <c r="F3766" s="3">
        <v>1341</v>
      </c>
      <c r="G3766" s="3">
        <v>16.5</v>
      </c>
      <c r="H3766" s="2" t="s">
        <v>3134</v>
      </c>
      <c r="I3766" s="2" t="s">
        <v>3148</v>
      </c>
      <c r="J3766" s="2" t="s">
        <v>3161</v>
      </c>
      <c r="K3766" s="2" t="s">
        <v>3162</v>
      </c>
      <c r="L3766" s="2">
        <v>2015</v>
      </c>
      <c r="M3766" s="2" t="s">
        <v>3044</v>
      </c>
      <c r="N3766" s="2" t="s">
        <v>3044</v>
      </c>
      <c r="O3766" s="19" t="str">
        <f t="shared" si="120"/>
        <v>200</v>
      </c>
      <c r="P3766">
        <f t="shared" si="119"/>
        <v>221.26499999999999</v>
      </c>
    </row>
    <row r="3767" spans="1:16" ht="14.5" customHeight="1" x14ac:dyDescent="0.35">
      <c r="A3767" s="2" t="s">
        <v>591</v>
      </c>
      <c r="B3767" s="2" t="s">
        <v>592</v>
      </c>
      <c r="C3767" s="2" t="s">
        <v>1464</v>
      </c>
      <c r="D3767" s="2" t="s">
        <v>3187</v>
      </c>
      <c r="E3767" s="2" t="s">
        <v>3188</v>
      </c>
      <c r="F3767" s="3">
        <v>1341</v>
      </c>
      <c r="G3767" s="3">
        <v>38.5</v>
      </c>
      <c r="H3767" s="2" t="s">
        <v>3135</v>
      </c>
      <c r="I3767" s="2" t="s">
        <v>3149</v>
      </c>
      <c r="J3767" s="2" t="s">
        <v>3161</v>
      </c>
      <c r="K3767" s="2" t="s">
        <v>3162</v>
      </c>
      <c r="L3767" s="2">
        <v>2015</v>
      </c>
      <c r="M3767" s="2" t="s">
        <v>3044</v>
      </c>
      <c r="N3767" s="2" t="s">
        <v>3044</v>
      </c>
      <c r="O3767" s="19" t="str">
        <f t="shared" si="120"/>
        <v>200</v>
      </c>
      <c r="P3767">
        <f t="shared" si="119"/>
        <v>516.28499999999997</v>
      </c>
    </row>
    <row r="3768" spans="1:16" ht="14.5" customHeight="1" x14ac:dyDescent="0.35">
      <c r="A3768" s="2" t="s">
        <v>594</v>
      </c>
      <c r="B3768" s="2" t="s">
        <v>595</v>
      </c>
      <c r="C3768" s="2" t="s">
        <v>1465</v>
      </c>
      <c r="D3768" s="2" t="s">
        <v>3187</v>
      </c>
      <c r="E3768" s="2" t="s">
        <v>3188</v>
      </c>
      <c r="F3768" s="3">
        <v>3936</v>
      </c>
      <c r="G3768" s="3">
        <v>55</v>
      </c>
      <c r="H3768" s="2" t="s">
        <v>3133</v>
      </c>
      <c r="I3768" s="2" t="s">
        <v>3147</v>
      </c>
      <c r="J3768" s="2" t="s">
        <v>3161</v>
      </c>
      <c r="K3768" s="2" t="s">
        <v>3162</v>
      </c>
      <c r="L3768" s="2">
        <v>2015</v>
      </c>
      <c r="M3768" s="2" t="s">
        <v>3045</v>
      </c>
      <c r="N3768" s="2" t="s">
        <v>3098</v>
      </c>
      <c r="O3768" s="19" t="str">
        <f t="shared" si="120"/>
        <v>200</v>
      </c>
      <c r="P3768">
        <f t="shared" si="119"/>
        <v>2164.8000000000002</v>
      </c>
    </row>
    <row r="3769" spans="1:16" ht="14.5" customHeight="1" x14ac:dyDescent="0.35">
      <c r="A3769" s="2" t="s">
        <v>582</v>
      </c>
      <c r="B3769" s="2" t="s">
        <v>583</v>
      </c>
      <c r="C3769" s="2" t="s">
        <v>1466</v>
      </c>
      <c r="D3769" s="2" t="s">
        <v>3187</v>
      </c>
      <c r="E3769" s="2" t="s">
        <v>3188</v>
      </c>
      <c r="F3769" s="3">
        <v>10293</v>
      </c>
      <c r="G3769" s="3">
        <v>100</v>
      </c>
      <c r="H3769" s="2" t="s">
        <v>3134</v>
      </c>
      <c r="I3769" s="2" t="s">
        <v>3148</v>
      </c>
      <c r="J3769" s="2" t="s">
        <v>3161</v>
      </c>
      <c r="K3769" s="2" t="s">
        <v>3162</v>
      </c>
      <c r="L3769" s="2">
        <v>2015</v>
      </c>
      <c r="M3769" s="2" t="s">
        <v>3074</v>
      </c>
      <c r="N3769" s="2" t="s">
        <v>3123</v>
      </c>
      <c r="O3769" s="19" t="str">
        <f t="shared" si="120"/>
        <v>600</v>
      </c>
      <c r="P3769">
        <f t="shared" si="119"/>
        <v>10293</v>
      </c>
    </row>
    <row r="3770" spans="1:16" ht="14.5" customHeight="1" x14ac:dyDescent="0.35">
      <c r="A3770" s="2" t="s">
        <v>597</v>
      </c>
      <c r="B3770" s="2" t="s">
        <v>598</v>
      </c>
      <c r="C3770" s="2" t="s">
        <v>2317</v>
      </c>
      <c r="D3770" s="2" t="s">
        <v>3187</v>
      </c>
      <c r="E3770" s="2" t="s">
        <v>3188</v>
      </c>
      <c r="F3770" s="3">
        <v>455</v>
      </c>
      <c r="G3770" s="3">
        <v>55</v>
      </c>
      <c r="H3770" s="2" t="s">
        <v>3134</v>
      </c>
      <c r="I3770" s="2" t="s">
        <v>3148</v>
      </c>
      <c r="J3770" s="2" t="s">
        <v>3161</v>
      </c>
      <c r="K3770" s="2" t="s">
        <v>3162</v>
      </c>
      <c r="L3770" s="2">
        <v>2015</v>
      </c>
      <c r="M3770" s="2" t="s">
        <v>3041</v>
      </c>
      <c r="N3770" s="2" t="s">
        <v>3095</v>
      </c>
      <c r="O3770" s="19" t="str">
        <f t="shared" si="120"/>
        <v>200</v>
      </c>
      <c r="P3770">
        <f t="shared" si="119"/>
        <v>250.25</v>
      </c>
    </row>
    <row r="3771" spans="1:16" ht="14.5" customHeight="1" x14ac:dyDescent="0.35">
      <c r="A3771" s="2" t="s">
        <v>573</v>
      </c>
      <c r="B3771" s="2" t="s">
        <v>574</v>
      </c>
      <c r="C3771" s="2" t="s">
        <v>1469</v>
      </c>
      <c r="D3771" s="2" t="s">
        <v>3187</v>
      </c>
      <c r="E3771" s="2" t="s">
        <v>3188</v>
      </c>
      <c r="F3771" s="3">
        <v>29</v>
      </c>
      <c r="G3771" s="3">
        <v>100</v>
      </c>
      <c r="H3771" s="2" t="s">
        <v>3134</v>
      </c>
      <c r="I3771" s="2" t="s">
        <v>3148</v>
      </c>
      <c r="J3771" s="2" t="s">
        <v>3161</v>
      </c>
      <c r="K3771" s="2" t="s">
        <v>3162</v>
      </c>
      <c r="L3771" s="2">
        <v>2015</v>
      </c>
      <c r="M3771" s="2" t="s">
        <v>3077</v>
      </c>
      <c r="N3771" s="2" t="s">
        <v>3125</v>
      </c>
      <c r="O3771" s="19" t="str">
        <f t="shared" si="120"/>
        <v>700</v>
      </c>
      <c r="P3771">
        <f t="shared" ref="P3771:P3834" si="121">F3771*G3771/100</f>
        <v>29</v>
      </c>
    </row>
    <row r="3772" spans="1:16" ht="14.5" customHeight="1" x14ac:dyDescent="0.35">
      <c r="A3772" s="2" t="s">
        <v>555</v>
      </c>
      <c r="B3772" s="2" t="s">
        <v>556</v>
      </c>
      <c r="C3772" s="2" t="s">
        <v>1470</v>
      </c>
      <c r="D3772" s="2" t="s">
        <v>3187</v>
      </c>
      <c r="E3772" s="2" t="s">
        <v>3188</v>
      </c>
      <c r="F3772" s="3">
        <v>4352</v>
      </c>
      <c r="G3772" s="3">
        <v>55</v>
      </c>
      <c r="H3772" s="2" t="s">
        <v>3134</v>
      </c>
      <c r="I3772" s="2" t="s">
        <v>3148</v>
      </c>
      <c r="J3772" s="2" t="s">
        <v>3161</v>
      </c>
      <c r="K3772" s="2" t="s">
        <v>3162</v>
      </c>
      <c r="L3772" s="2">
        <v>2015</v>
      </c>
      <c r="M3772" s="2" t="s">
        <v>3046</v>
      </c>
      <c r="N3772" s="2" t="s">
        <v>3099</v>
      </c>
      <c r="O3772" s="19" t="str">
        <f t="shared" si="120"/>
        <v>200</v>
      </c>
      <c r="P3772">
        <f t="shared" si="121"/>
        <v>2393.6</v>
      </c>
    </row>
    <row r="3773" spans="1:16" ht="14.5" customHeight="1" x14ac:dyDescent="0.35">
      <c r="A3773" s="2" t="s">
        <v>558</v>
      </c>
      <c r="B3773" s="2" t="s">
        <v>559</v>
      </c>
      <c r="C3773" s="2" t="s">
        <v>1471</v>
      </c>
      <c r="D3773" s="2" t="s">
        <v>3187</v>
      </c>
      <c r="E3773" s="2" t="s">
        <v>3188</v>
      </c>
      <c r="F3773" s="3">
        <v>2772</v>
      </c>
      <c r="G3773" s="3">
        <v>55</v>
      </c>
      <c r="H3773" s="2" t="s">
        <v>3134</v>
      </c>
      <c r="I3773" s="2" t="s">
        <v>3148</v>
      </c>
      <c r="J3773" s="2" t="s">
        <v>3161</v>
      </c>
      <c r="K3773" s="2" t="s">
        <v>3162</v>
      </c>
      <c r="L3773" s="2">
        <v>2015</v>
      </c>
      <c r="M3773" s="2" t="s">
        <v>3046</v>
      </c>
      <c r="N3773" s="2" t="s">
        <v>3099</v>
      </c>
      <c r="O3773" s="19" t="str">
        <f t="shared" si="120"/>
        <v>200</v>
      </c>
      <c r="P3773">
        <f t="shared" si="121"/>
        <v>1524.6</v>
      </c>
    </row>
    <row r="3774" spans="1:16" ht="14.5" customHeight="1" x14ac:dyDescent="0.35">
      <c r="A3774" s="2" t="s">
        <v>195</v>
      </c>
      <c r="B3774" s="2" t="s">
        <v>196</v>
      </c>
      <c r="C3774" s="2" t="s">
        <v>1228</v>
      </c>
      <c r="D3774" s="2" t="s">
        <v>3169</v>
      </c>
      <c r="E3774" s="2" t="s">
        <v>3170</v>
      </c>
      <c r="F3774" s="3">
        <v>6692</v>
      </c>
      <c r="G3774" s="3">
        <v>55</v>
      </c>
      <c r="H3774" s="2" t="s">
        <v>3139</v>
      </c>
      <c r="I3774" s="2" t="s">
        <v>3153</v>
      </c>
      <c r="J3774" s="2" t="s">
        <v>3161</v>
      </c>
      <c r="K3774" s="2" t="s">
        <v>3162</v>
      </c>
      <c r="L3774" s="2">
        <v>2015</v>
      </c>
      <c r="M3774" s="2" t="s">
        <v>3052</v>
      </c>
      <c r="N3774" s="2" t="s">
        <v>3102</v>
      </c>
      <c r="O3774" s="19" t="str">
        <f t="shared" si="120"/>
        <v>300</v>
      </c>
      <c r="P3774">
        <f t="shared" si="121"/>
        <v>3680.6</v>
      </c>
    </row>
    <row r="3775" spans="1:16" ht="14.5" customHeight="1" x14ac:dyDescent="0.35">
      <c r="A3775" s="2" t="s">
        <v>198</v>
      </c>
      <c r="B3775" s="2" t="s">
        <v>199</v>
      </c>
      <c r="C3775" s="2" t="s">
        <v>1229</v>
      </c>
      <c r="D3775" s="2" t="s">
        <v>3169</v>
      </c>
      <c r="E3775" s="2" t="s">
        <v>3170</v>
      </c>
      <c r="F3775" s="3">
        <v>2731</v>
      </c>
      <c r="G3775" s="3">
        <v>55</v>
      </c>
      <c r="H3775" s="2" t="s">
        <v>3139</v>
      </c>
      <c r="I3775" s="2" t="s">
        <v>3153</v>
      </c>
      <c r="J3775" s="2" t="s">
        <v>3161</v>
      </c>
      <c r="K3775" s="2" t="s">
        <v>3162</v>
      </c>
      <c r="L3775" s="2">
        <v>2015</v>
      </c>
      <c r="M3775" s="2" t="s">
        <v>3052</v>
      </c>
      <c r="N3775" s="2" t="s">
        <v>3102</v>
      </c>
      <c r="O3775" s="19" t="str">
        <f t="shared" si="120"/>
        <v>300</v>
      </c>
      <c r="P3775">
        <f t="shared" si="121"/>
        <v>1502.05</v>
      </c>
    </row>
    <row r="3776" spans="1:16" ht="14.5" customHeight="1" x14ac:dyDescent="0.35">
      <c r="A3776" s="2" t="s">
        <v>219</v>
      </c>
      <c r="B3776" s="2" t="s">
        <v>220</v>
      </c>
      <c r="C3776" s="2" t="s">
        <v>1231</v>
      </c>
      <c r="D3776" s="2" t="s">
        <v>3169</v>
      </c>
      <c r="E3776" s="2" t="s">
        <v>3170</v>
      </c>
      <c r="F3776" s="3">
        <v>25</v>
      </c>
      <c r="G3776" s="3">
        <v>55</v>
      </c>
      <c r="H3776" s="2" t="s">
        <v>3139</v>
      </c>
      <c r="I3776" s="2" t="s">
        <v>3153</v>
      </c>
      <c r="J3776" s="2" t="s">
        <v>3161</v>
      </c>
      <c r="K3776" s="2" t="s">
        <v>3162</v>
      </c>
      <c r="L3776" s="2">
        <v>2015</v>
      </c>
      <c r="M3776" s="2" t="s">
        <v>3052</v>
      </c>
      <c r="N3776" s="2" t="s">
        <v>3102</v>
      </c>
      <c r="O3776" s="19" t="str">
        <f t="shared" si="120"/>
        <v>300</v>
      </c>
      <c r="P3776">
        <f t="shared" si="121"/>
        <v>13.75</v>
      </c>
    </row>
    <row r="3777" spans="1:16" ht="14.5" customHeight="1" x14ac:dyDescent="0.35">
      <c r="A3777" s="2" t="s">
        <v>204</v>
      </c>
      <c r="B3777" s="2" t="s">
        <v>205</v>
      </c>
      <c r="C3777" s="2" t="s">
        <v>1850</v>
      </c>
      <c r="D3777" s="2" t="s">
        <v>3169</v>
      </c>
      <c r="E3777" s="2" t="s">
        <v>3170</v>
      </c>
      <c r="F3777" s="3">
        <v>1157</v>
      </c>
      <c r="G3777" s="3">
        <v>55</v>
      </c>
      <c r="H3777" s="2" t="s">
        <v>3139</v>
      </c>
      <c r="I3777" s="2" t="s">
        <v>3153</v>
      </c>
      <c r="J3777" s="2" t="s">
        <v>3161</v>
      </c>
      <c r="K3777" s="2" t="s">
        <v>3162</v>
      </c>
      <c r="L3777" s="2">
        <v>2015</v>
      </c>
      <c r="M3777" s="2" t="s">
        <v>3052</v>
      </c>
      <c r="N3777" s="2" t="s">
        <v>3102</v>
      </c>
      <c r="O3777" s="19" t="str">
        <f t="shared" si="120"/>
        <v>300</v>
      </c>
      <c r="P3777">
        <f t="shared" si="121"/>
        <v>636.35</v>
      </c>
    </row>
    <row r="3778" spans="1:16" ht="14.5" customHeight="1" x14ac:dyDescent="0.35">
      <c r="A3778" s="2" t="s">
        <v>2318</v>
      </c>
      <c r="B3778" s="2" t="s">
        <v>2319</v>
      </c>
      <c r="C3778" s="2" t="s">
        <v>1851</v>
      </c>
      <c r="D3778" s="2" t="s">
        <v>3169</v>
      </c>
      <c r="E3778" s="2" t="s">
        <v>3170</v>
      </c>
      <c r="F3778" s="3">
        <v>65</v>
      </c>
      <c r="G3778" s="3">
        <v>55</v>
      </c>
      <c r="H3778" s="2" t="s">
        <v>3134</v>
      </c>
      <c r="I3778" s="2" t="s">
        <v>3148</v>
      </c>
      <c r="J3778" s="2" t="s">
        <v>3161</v>
      </c>
      <c r="K3778" s="2" t="s">
        <v>3162</v>
      </c>
      <c r="L3778" s="2">
        <v>2015</v>
      </c>
      <c r="M3778" s="2" t="s">
        <v>3059</v>
      </c>
      <c r="N3778" s="2" t="s">
        <v>3109</v>
      </c>
      <c r="O3778" s="19" t="str">
        <f t="shared" si="120"/>
        <v>400</v>
      </c>
      <c r="P3778">
        <f t="shared" si="121"/>
        <v>35.75</v>
      </c>
    </row>
    <row r="3779" spans="1:16" ht="14.5" customHeight="1" x14ac:dyDescent="0.35">
      <c r="A3779" s="2" t="s">
        <v>222</v>
      </c>
      <c r="B3779" s="2" t="s">
        <v>223</v>
      </c>
      <c r="C3779" s="2" t="s">
        <v>1852</v>
      </c>
      <c r="D3779" s="2" t="s">
        <v>3169</v>
      </c>
      <c r="E3779" s="2" t="s">
        <v>3170</v>
      </c>
      <c r="F3779" s="3">
        <v>8</v>
      </c>
      <c r="G3779" s="3">
        <v>55</v>
      </c>
      <c r="H3779" s="2" t="s">
        <v>3139</v>
      </c>
      <c r="I3779" s="2" t="s">
        <v>3153</v>
      </c>
      <c r="J3779" s="2" t="s">
        <v>3161</v>
      </c>
      <c r="K3779" s="2" t="s">
        <v>3162</v>
      </c>
      <c r="L3779" s="2">
        <v>2015</v>
      </c>
      <c r="M3779" s="2" t="s">
        <v>3052</v>
      </c>
      <c r="N3779" s="2" t="s">
        <v>3102</v>
      </c>
      <c r="O3779" s="19" t="str">
        <f t="shared" ref="O3779:O3842" si="122">LEFT(N3779,1) &amp; "00"</f>
        <v>300</v>
      </c>
      <c r="P3779">
        <f t="shared" si="121"/>
        <v>4.4000000000000004</v>
      </c>
    </row>
    <row r="3780" spans="1:16" ht="14.5" customHeight="1" x14ac:dyDescent="0.35">
      <c r="A3780" s="2" t="s">
        <v>225</v>
      </c>
      <c r="B3780" s="2" t="s">
        <v>226</v>
      </c>
      <c r="C3780" s="2" t="s">
        <v>1853</v>
      </c>
      <c r="D3780" s="2" t="s">
        <v>3169</v>
      </c>
      <c r="E3780" s="2" t="s">
        <v>3170</v>
      </c>
      <c r="F3780" s="3">
        <v>201</v>
      </c>
      <c r="G3780" s="3">
        <v>55</v>
      </c>
      <c r="H3780" s="2" t="s">
        <v>3139</v>
      </c>
      <c r="I3780" s="2" t="s">
        <v>3153</v>
      </c>
      <c r="J3780" s="2" t="s">
        <v>3161</v>
      </c>
      <c r="K3780" s="2" t="s">
        <v>3162</v>
      </c>
      <c r="L3780" s="2">
        <v>2015</v>
      </c>
      <c r="M3780" s="2" t="s">
        <v>3052</v>
      </c>
      <c r="N3780" s="2" t="s">
        <v>3102</v>
      </c>
      <c r="O3780" s="19" t="str">
        <f t="shared" si="122"/>
        <v>300</v>
      </c>
      <c r="P3780">
        <f t="shared" si="121"/>
        <v>110.55</v>
      </c>
    </row>
    <row r="3781" spans="1:16" ht="14.5" customHeight="1" x14ac:dyDescent="0.35">
      <c r="A3781" s="2" t="s">
        <v>2568</v>
      </c>
      <c r="B3781" s="2" t="s">
        <v>202</v>
      </c>
      <c r="C3781" s="2" t="s">
        <v>2673</v>
      </c>
      <c r="D3781" s="2" t="s">
        <v>3169</v>
      </c>
      <c r="E3781" s="2" t="s">
        <v>3170</v>
      </c>
      <c r="F3781" s="3">
        <v>203</v>
      </c>
      <c r="G3781" s="3">
        <v>55</v>
      </c>
      <c r="H3781" s="2" t="s">
        <v>3139</v>
      </c>
      <c r="I3781" s="2" t="s">
        <v>3153</v>
      </c>
      <c r="J3781" s="2" t="s">
        <v>3161</v>
      </c>
      <c r="K3781" s="2" t="s">
        <v>3162</v>
      </c>
      <c r="L3781" s="2">
        <v>2015</v>
      </c>
      <c r="M3781" s="2" t="s">
        <v>3052</v>
      </c>
      <c r="N3781" s="2" t="s">
        <v>3102</v>
      </c>
      <c r="O3781" s="19" t="str">
        <f t="shared" si="122"/>
        <v>300</v>
      </c>
      <c r="P3781">
        <f t="shared" si="121"/>
        <v>111.65</v>
      </c>
    </row>
    <row r="3782" spans="1:16" ht="14.5" customHeight="1" x14ac:dyDescent="0.35">
      <c r="A3782" s="2" t="s">
        <v>213</v>
      </c>
      <c r="B3782" s="2" t="s">
        <v>214</v>
      </c>
      <c r="C3782" s="2" t="s">
        <v>1854</v>
      </c>
      <c r="D3782" s="2" t="s">
        <v>3169</v>
      </c>
      <c r="E3782" s="2" t="s">
        <v>3170</v>
      </c>
      <c r="F3782" s="3">
        <v>53</v>
      </c>
      <c r="G3782" s="3">
        <v>55</v>
      </c>
      <c r="H3782" s="2" t="s">
        <v>3139</v>
      </c>
      <c r="I3782" s="2" t="s">
        <v>3153</v>
      </c>
      <c r="J3782" s="2" t="s">
        <v>3161</v>
      </c>
      <c r="K3782" s="2" t="s">
        <v>3162</v>
      </c>
      <c r="L3782" s="2">
        <v>2015</v>
      </c>
      <c r="M3782" s="2" t="s">
        <v>3052</v>
      </c>
      <c r="N3782" s="2" t="s">
        <v>3102</v>
      </c>
      <c r="O3782" s="19" t="str">
        <f t="shared" si="122"/>
        <v>300</v>
      </c>
      <c r="P3782">
        <f t="shared" si="121"/>
        <v>29.15</v>
      </c>
    </row>
    <row r="3783" spans="1:16" ht="14.5" customHeight="1" x14ac:dyDescent="0.35">
      <c r="A3783" s="2" t="s">
        <v>216</v>
      </c>
      <c r="B3783" s="2" t="s">
        <v>217</v>
      </c>
      <c r="C3783" s="2" t="s">
        <v>1855</v>
      </c>
      <c r="D3783" s="2" t="s">
        <v>3169</v>
      </c>
      <c r="E3783" s="2" t="s">
        <v>3170</v>
      </c>
      <c r="F3783" s="3">
        <v>88</v>
      </c>
      <c r="G3783" s="3">
        <v>55</v>
      </c>
      <c r="H3783" s="2" t="s">
        <v>3134</v>
      </c>
      <c r="I3783" s="2" t="s">
        <v>3148</v>
      </c>
      <c r="J3783" s="2" t="s">
        <v>3161</v>
      </c>
      <c r="K3783" s="2" t="s">
        <v>3162</v>
      </c>
      <c r="L3783" s="2">
        <v>2015</v>
      </c>
      <c r="M3783" s="2" t="s">
        <v>3052</v>
      </c>
      <c r="N3783" s="2" t="s">
        <v>3102</v>
      </c>
      <c r="O3783" s="19" t="str">
        <f t="shared" si="122"/>
        <v>300</v>
      </c>
      <c r="P3783">
        <f t="shared" si="121"/>
        <v>48.4</v>
      </c>
    </row>
    <row r="3784" spans="1:16" ht="14.5" customHeight="1" x14ac:dyDescent="0.35">
      <c r="A3784" s="2" t="s">
        <v>228</v>
      </c>
      <c r="B3784" s="2" t="s">
        <v>229</v>
      </c>
      <c r="C3784" s="2" t="s">
        <v>1240</v>
      </c>
      <c r="D3784" s="2" t="s">
        <v>3169</v>
      </c>
      <c r="E3784" s="2" t="s">
        <v>3170</v>
      </c>
      <c r="F3784" s="3">
        <v>3029</v>
      </c>
      <c r="G3784" s="3">
        <v>100</v>
      </c>
      <c r="H3784" s="2" t="s">
        <v>3141</v>
      </c>
      <c r="I3784" s="2" t="s">
        <v>3155</v>
      </c>
      <c r="J3784" s="2" t="s">
        <v>3161</v>
      </c>
      <c r="K3784" s="2" t="s">
        <v>3162</v>
      </c>
      <c r="L3784" s="2">
        <v>2015</v>
      </c>
      <c r="M3784" s="2" t="s">
        <v>3061</v>
      </c>
      <c r="N3784" s="2" t="s">
        <v>3111</v>
      </c>
      <c r="O3784" s="19" t="str">
        <f t="shared" si="122"/>
        <v>400</v>
      </c>
      <c r="P3784">
        <f t="shared" si="121"/>
        <v>3029</v>
      </c>
    </row>
    <row r="3785" spans="1:16" ht="14.5" customHeight="1" x14ac:dyDescent="0.35">
      <c r="A3785" s="2" t="s">
        <v>235</v>
      </c>
      <c r="B3785" s="2" t="s">
        <v>236</v>
      </c>
      <c r="C3785" s="2" t="s">
        <v>1856</v>
      </c>
      <c r="D3785" s="2" t="s">
        <v>3169</v>
      </c>
      <c r="E3785" s="2" t="s">
        <v>3170</v>
      </c>
      <c r="F3785" s="3">
        <v>944</v>
      </c>
      <c r="G3785" s="3">
        <v>100</v>
      </c>
      <c r="H3785" s="2" t="s">
        <v>3141</v>
      </c>
      <c r="I3785" s="2" t="s">
        <v>3155</v>
      </c>
      <c r="J3785" s="2" t="s">
        <v>3161</v>
      </c>
      <c r="K3785" s="2" t="s">
        <v>3162</v>
      </c>
      <c r="L3785" s="2">
        <v>2015</v>
      </c>
      <c r="M3785" s="2" t="s">
        <v>3058</v>
      </c>
      <c r="N3785" s="2" t="s">
        <v>3108</v>
      </c>
      <c r="O3785" s="19" t="str">
        <f t="shared" si="122"/>
        <v>300</v>
      </c>
      <c r="P3785">
        <f t="shared" si="121"/>
        <v>944</v>
      </c>
    </row>
    <row r="3786" spans="1:16" ht="14.5" customHeight="1" x14ac:dyDescent="0.35">
      <c r="A3786" s="2" t="s">
        <v>231</v>
      </c>
      <c r="B3786" s="2" t="s">
        <v>232</v>
      </c>
      <c r="C3786" s="2" t="s">
        <v>1857</v>
      </c>
      <c r="D3786" s="2" t="s">
        <v>3169</v>
      </c>
      <c r="E3786" s="2" t="s">
        <v>3170</v>
      </c>
      <c r="F3786" s="3">
        <v>607</v>
      </c>
      <c r="G3786" s="3">
        <v>100</v>
      </c>
      <c r="H3786" s="2" t="s">
        <v>3141</v>
      </c>
      <c r="I3786" s="2" t="s">
        <v>3155</v>
      </c>
      <c r="J3786" s="2" t="s">
        <v>3161</v>
      </c>
      <c r="K3786" s="2" t="s">
        <v>3162</v>
      </c>
      <c r="L3786" s="2">
        <v>2015</v>
      </c>
      <c r="M3786" s="2" t="s">
        <v>3061</v>
      </c>
      <c r="N3786" s="2" t="s">
        <v>3111</v>
      </c>
      <c r="O3786" s="19" t="str">
        <f t="shared" si="122"/>
        <v>400</v>
      </c>
      <c r="P3786">
        <f t="shared" si="121"/>
        <v>607</v>
      </c>
    </row>
    <row r="3787" spans="1:16" ht="14.5" customHeight="1" x14ac:dyDescent="0.35">
      <c r="A3787" s="2" t="s">
        <v>2674</v>
      </c>
      <c r="B3787" s="2" t="s">
        <v>2675</v>
      </c>
      <c r="C3787" s="2" t="s">
        <v>2676</v>
      </c>
      <c r="D3787" s="2" t="s">
        <v>3169</v>
      </c>
      <c r="E3787" s="2" t="s">
        <v>3170</v>
      </c>
      <c r="F3787" s="3">
        <v>10373</v>
      </c>
      <c r="G3787" s="3">
        <v>1.4922152546939829</v>
      </c>
      <c r="H3787" s="2" t="s">
        <v>3129</v>
      </c>
      <c r="I3787" s="2" t="s">
        <v>3143</v>
      </c>
      <c r="J3787" s="2" t="s">
        <v>3161</v>
      </c>
      <c r="K3787" s="2" t="s">
        <v>3162</v>
      </c>
      <c r="L3787" s="2">
        <v>2015</v>
      </c>
      <c r="M3787" s="2" t="s">
        <v>3059</v>
      </c>
      <c r="N3787" s="2" t="s">
        <v>3109</v>
      </c>
      <c r="O3787" s="19" t="str">
        <f t="shared" si="122"/>
        <v>400</v>
      </c>
      <c r="P3787">
        <f t="shared" si="121"/>
        <v>154.78748836940684</v>
      </c>
    </row>
    <row r="3788" spans="1:16" ht="14.5" customHeight="1" x14ac:dyDescent="0.35">
      <c r="A3788" s="2" t="s">
        <v>2674</v>
      </c>
      <c r="B3788" s="2" t="s">
        <v>2675</v>
      </c>
      <c r="C3788" s="2" t="s">
        <v>2676</v>
      </c>
      <c r="D3788" s="2" t="s">
        <v>3169</v>
      </c>
      <c r="E3788" s="2" t="s">
        <v>3170</v>
      </c>
      <c r="F3788" s="3">
        <v>10373</v>
      </c>
      <c r="G3788" s="3">
        <v>33.408042689911554</v>
      </c>
      <c r="H3788" s="2" t="s">
        <v>3130</v>
      </c>
      <c r="I3788" s="2" t="s">
        <v>3144</v>
      </c>
      <c r="J3788" s="2" t="s">
        <v>3161</v>
      </c>
      <c r="K3788" s="2" t="s">
        <v>3162</v>
      </c>
      <c r="L3788" s="2">
        <v>2015</v>
      </c>
      <c r="M3788" s="2" t="s">
        <v>3059</v>
      </c>
      <c r="N3788" s="2" t="s">
        <v>3109</v>
      </c>
      <c r="O3788" s="19" t="str">
        <f t="shared" si="122"/>
        <v>400</v>
      </c>
      <c r="P3788">
        <f t="shared" si="121"/>
        <v>3465.4162682245251</v>
      </c>
    </row>
    <row r="3789" spans="1:16" ht="14.5" customHeight="1" x14ac:dyDescent="0.35">
      <c r="A3789" s="2" t="s">
        <v>2674</v>
      </c>
      <c r="B3789" s="2" t="s">
        <v>2675</v>
      </c>
      <c r="C3789" s="2" t="s">
        <v>2676</v>
      </c>
      <c r="D3789" s="2" t="s">
        <v>3169</v>
      </c>
      <c r="E3789" s="2" t="s">
        <v>3170</v>
      </c>
      <c r="F3789" s="3">
        <v>10373</v>
      </c>
      <c r="G3789" s="3">
        <v>3.999486711864308</v>
      </c>
      <c r="H3789" s="2" t="s">
        <v>3131</v>
      </c>
      <c r="I3789" s="2" t="s">
        <v>3145</v>
      </c>
      <c r="J3789" s="2" t="s">
        <v>3161</v>
      </c>
      <c r="K3789" s="2" t="s">
        <v>3162</v>
      </c>
      <c r="L3789" s="2">
        <v>2015</v>
      </c>
      <c r="M3789" s="2" t="s">
        <v>3059</v>
      </c>
      <c r="N3789" s="2" t="s">
        <v>3109</v>
      </c>
      <c r="O3789" s="19" t="str">
        <f t="shared" si="122"/>
        <v>400</v>
      </c>
      <c r="P3789">
        <f t="shared" si="121"/>
        <v>414.86675662168471</v>
      </c>
    </row>
    <row r="3790" spans="1:16" ht="14.5" customHeight="1" x14ac:dyDescent="0.35">
      <c r="A3790" s="2" t="s">
        <v>2674</v>
      </c>
      <c r="B3790" s="2" t="s">
        <v>2675</v>
      </c>
      <c r="C3790" s="2" t="s">
        <v>2676</v>
      </c>
      <c r="D3790" s="2" t="s">
        <v>3169</v>
      </c>
      <c r="E3790" s="2" t="s">
        <v>3170</v>
      </c>
      <c r="F3790" s="3">
        <v>10373</v>
      </c>
      <c r="G3790" s="3">
        <v>4.3345041868664618</v>
      </c>
      <c r="H3790" s="2" t="s">
        <v>3134</v>
      </c>
      <c r="I3790" s="2" t="s">
        <v>3148</v>
      </c>
      <c r="J3790" s="2" t="s">
        <v>3161</v>
      </c>
      <c r="K3790" s="2" t="s">
        <v>3162</v>
      </c>
      <c r="L3790" s="2">
        <v>2015</v>
      </c>
      <c r="M3790" s="2" t="s">
        <v>3059</v>
      </c>
      <c r="N3790" s="2" t="s">
        <v>3109</v>
      </c>
      <c r="O3790" s="19" t="str">
        <f t="shared" si="122"/>
        <v>400</v>
      </c>
      <c r="P3790">
        <f t="shared" si="121"/>
        <v>449.61811930365809</v>
      </c>
    </row>
    <row r="3791" spans="1:16" ht="14.5" customHeight="1" x14ac:dyDescent="0.35">
      <c r="A3791" s="2" t="s">
        <v>2674</v>
      </c>
      <c r="B3791" s="2" t="s">
        <v>2675</v>
      </c>
      <c r="C3791" s="2" t="s">
        <v>2676</v>
      </c>
      <c r="D3791" s="2" t="s">
        <v>3169</v>
      </c>
      <c r="E3791" s="2" t="s">
        <v>3170</v>
      </c>
      <c r="F3791" s="3">
        <v>10373</v>
      </c>
      <c r="G3791" s="3">
        <v>2.9780911142752715</v>
      </c>
      <c r="H3791" s="2" t="s">
        <v>3135</v>
      </c>
      <c r="I3791" s="2" t="s">
        <v>3149</v>
      </c>
      <c r="J3791" s="2" t="s">
        <v>3161</v>
      </c>
      <c r="K3791" s="2" t="s">
        <v>3162</v>
      </c>
      <c r="L3791" s="2">
        <v>2015</v>
      </c>
      <c r="M3791" s="2" t="s">
        <v>3059</v>
      </c>
      <c r="N3791" s="2" t="s">
        <v>3109</v>
      </c>
      <c r="O3791" s="19" t="str">
        <f t="shared" si="122"/>
        <v>400</v>
      </c>
      <c r="P3791">
        <f t="shared" si="121"/>
        <v>308.9173912837739</v>
      </c>
    </row>
    <row r="3792" spans="1:16" ht="14.5" customHeight="1" x14ac:dyDescent="0.35">
      <c r="A3792" s="2" t="s">
        <v>2674</v>
      </c>
      <c r="B3792" s="2" t="s">
        <v>2675</v>
      </c>
      <c r="C3792" s="2" t="s">
        <v>2676</v>
      </c>
      <c r="D3792" s="2" t="s">
        <v>3169</v>
      </c>
      <c r="E3792" s="2" t="s">
        <v>3170</v>
      </c>
      <c r="F3792" s="3">
        <v>10373</v>
      </c>
      <c r="G3792" s="3">
        <v>2.1672520934332309</v>
      </c>
      <c r="H3792" s="2" t="s">
        <v>3136</v>
      </c>
      <c r="I3792" s="2" t="s">
        <v>3150</v>
      </c>
      <c r="J3792" s="2" t="s">
        <v>3161</v>
      </c>
      <c r="K3792" s="2" t="s">
        <v>3162</v>
      </c>
      <c r="L3792" s="2">
        <v>2015</v>
      </c>
      <c r="M3792" s="2" t="s">
        <v>3059</v>
      </c>
      <c r="N3792" s="2" t="s">
        <v>3109</v>
      </c>
      <c r="O3792" s="19" t="str">
        <f t="shared" si="122"/>
        <v>400</v>
      </c>
      <c r="P3792">
        <f t="shared" si="121"/>
        <v>224.80905965182905</v>
      </c>
    </row>
    <row r="3793" spans="1:16" ht="14.5" customHeight="1" x14ac:dyDescent="0.35">
      <c r="A3793" s="2" t="s">
        <v>2674</v>
      </c>
      <c r="B3793" s="2" t="s">
        <v>2675</v>
      </c>
      <c r="C3793" s="2" t="s">
        <v>2676</v>
      </c>
      <c r="D3793" s="2" t="s">
        <v>3169</v>
      </c>
      <c r="E3793" s="2" t="s">
        <v>3170</v>
      </c>
      <c r="F3793" s="3">
        <v>10373</v>
      </c>
      <c r="G3793" s="3">
        <v>20.777207732801443</v>
      </c>
      <c r="H3793" s="2" t="s">
        <v>3138</v>
      </c>
      <c r="I3793" s="2" t="s">
        <v>3152</v>
      </c>
      <c r="J3793" s="2" t="s">
        <v>3161</v>
      </c>
      <c r="K3793" s="2" t="s">
        <v>3162</v>
      </c>
      <c r="L3793" s="2">
        <v>2015</v>
      </c>
      <c r="M3793" s="2" t="s">
        <v>3059</v>
      </c>
      <c r="N3793" s="2" t="s">
        <v>3109</v>
      </c>
      <c r="O3793" s="19" t="str">
        <f t="shared" si="122"/>
        <v>400</v>
      </c>
      <c r="P3793">
        <f t="shared" si="121"/>
        <v>2155.2197581234936</v>
      </c>
    </row>
    <row r="3794" spans="1:16" ht="14.5" customHeight="1" x14ac:dyDescent="0.35">
      <c r="A3794" s="2" t="s">
        <v>2674</v>
      </c>
      <c r="B3794" s="2" t="s">
        <v>2675</v>
      </c>
      <c r="C3794" s="2" t="s">
        <v>2676</v>
      </c>
      <c r="D3794" s="2" t="s">
        <v>3169</v>
      </c>
      <c r="E3794" s="2" t="s">
        <v>3170</v>
      </c>
      <c r="F3794" s="3">
        <v>10373</v>
      </c>
      <c r="G3794" s="3">
        <v>16.658948771762475</v>
      </c>
      <c r="H3794" s="2" t="s">
        <v>3139</v>
      </c>
      <c r="I3794" s="2" t="s">
        <v>3153</v>
      </c>
      <c r="J3794" s="2" t="s">
        <v>3161</v>
      </c>
      <c r="K3794" s="2" t="s">
        <v>3162</v>
      </c>
      <c r="L3794" s="2">
        <v>2015</v>
      </c>
      <c r="M3794" s="2" t="s">
        <v>3059</v>
      </c>
      <c r="N3794" s="2" t="s">
        <v>3109</v>
      </c>
      <c r="O3794" s="19" t="str">
        <f t="shared" si="122"/>
        <v>400</v>
      </c>
      <c r="P3794">
        <f t="shared" si="121"/>
        <v>1728.0327560949215</v>
      </c>
    </row>
    <row r="3795" spans="1:16" ht="14.5" customHeight="1" x14ac:dyDescent="0.35">
      <c r="A3795" s="2" t="s">
        <v>2674</v>
      </c>
      <c r="B3795" s="2" t="s">
        <v>2675</v>
      </c>
      <c r="C3795" s="2" t="s">
        <v>2676</v>
      </c>
      <c r="D3795" s="2" t="s">
        <v>3169</v>
      </c>
      <c r="E3795" s="2" t="s">
        <v>3170</v>
      </c>
      <c r="F3795" s="3">
        <v>10373</v>
      </c>
      <c r="G3795" s="3">
        <v>14.184251444391277</v>
      </c>
      <c r="H3795" s="2" t="s">
        <v>3141</v>
      </c>
      <c r="I3795" s="2" t="s">
        <v>3155</v>
      </c>
      <c r="J3795" s="2" t="s">
        <v>3161</v>
      </c>
      <c r="K3795" s="2" t="s">
        <v>3162</v>
      </c>
      <c r="L3795" s="2">
        <v>2015</v>
      </c>
      <c r="M3795" s="2" t="s">
        <v>3059</v>
      </c>
      <c r="N3795" s="2" t="s">
        <v>3109</v>
      </c>
      <c r="O3795" s="19" t="str">
        <f t="shared" si="122"/>
        <v>400</v>
      </c>
      <c r="P3795">
        <f t="shared" si="121"/>
        <v>1471.3324023267071</v>
      </c>
    </row>
    <row r="3796" spans="1:16" ht="14.5" customHeight="1" x14ac:dyDescent="0.35">
      <c r="A3796" s="2" t="s">
        <v>2034</v>
      </c>
      <c r="B3796" s="2" t="s">
        <v>2035</v>
      </c>
      <c r="C3796" s="2" t="s">
        <v>1862</v>
      </c>
      <c r="D3796" s="2" t="s">
        <v>3169</v>
      </c>
      <c r="E3796" s="2" t="s">
        <v>3170</v>
      </c>
      <c r="F3796" s="3">
        <v>31306</v>
      </c>
      <c r="G3796" s="3">
        <v>100</v>
      </c>
      <c r="H3796" s="2" t="s">
        <v>3141</v>
      </c>
      <c r="I3796" s="2" t="s">
        <v>3155</v>
      </c>
      <c r="J3796" s="2" t="s">
        <v>3161</v>
      </c>
      <c r="K3796" s="2" t="s">
        <v>3162</v>
      </c>
      <c r="L3796" s="2">
        <v>2015</v>
      </c>
      <c r="M3796" s="2" t="s">
        <v>3061</v>
      </c>
      <c r="N3796" s="2" t="s">
        <v>3111</v>
      </c>
      <c r="O3796" s="19" t="str">
        <f t="shared" si="122"/>
        <v>400</v>
      </c>
      <c r="P3796">
        <f t="shared" si="121"/>
        <v>31306</v>
      </c>
    </row>
    <row r="3797" spans="1:16" ht="14.5" customHeight="1" x14ac:dyDescent="0.35">
      <c r="A3797" s="2" t="s">
        <v>2677</v>
      </c>
      <c r="B3797" s="2" t="s">
        <v>2678</v>
      </c>
      <c r="C3797" s="2" t="s">
        <v>2679</v>
      </c>
      <c r="D3797" s="2" t="s">
        <v>3169</v>
      </c>
      <c r="E3797" s="2" t="s">
        <v>3170</v>
      </c>
      <c r="F3797" s="3">
        <v>24205</v>
      </c>
      <c r="G3797" s="3">
        <v>1.635249289164002</v>
      </c>
      <c r="H3797" s="2" t="s">
        <v>3129</v>
      </c>
      <c r="I3797" s="2" t="s">
        <v>3143</v>
      </c>
      <c r="J3797" s="2" t="s">
        <v>3161</v>
      </c>
      <c r="K3797" s="2" t="s">
        <v>3162</v>
      </c>
      <c r="L3797" s="2">
        <v>2015</v>
      </c>
      <c r="M3797" s="2" t="s">
        <v>3059</v>
      </c>
      <c r="N3797" s="2" t="s">
        <v>3109</v>
      </c>
      <c r="O3797" s="19" t="str">
        <f t="shared" si="122"/>
        <v>400</v>
      </c>
      <c r="P3797">
        <f t="shared" si="121"/>
        <v>395.81209044214665</v>
      </c>
    </row>
    <row r="3798" spans="1:16" ht="14.5" customHeight="1" x14ac:dyDescent="0.35">
      <c r="A3798" s="2" t="s">
        <v>2677</v>
      </c>
      <c r="B3798" s="2" t="s">
        <v>2678</v>
      </c>
      <c r="C3798" s="2" t="s">
        <v>2679</v>
      </c>
      <c r="D3798" s="2" t="s">
        <v>3169</v>
      </c>
      <c r="E3798" s="2" t="s">
        <v>3170</v>
      </c>
      <c r="F3798" s="3">
        <v>24205</v>
      </c>
      <c r="G3798" s="3">
        <v>24.408917534704809</v>
      </c>
      <c r="H3798" s="2" t="s">
        <v>3130</v>
      </c>
      <c r="I3798" s="2" t="s">
        <v>3144</v>
      </c>
      <c r="J3798" s="2" t="s">
        <v>3161</v>
      </c>
      <c r="K3798" s="2" t="s">
        <v>3162</v>
      </c>
      <c r="L3798" s="2">
        <v>2015</v>
      </c>
      <c r="M3798" s="2" t="s">
        <v>3059</v>
      </c>
      <c r="N3798" s="2" t="s">
        <v>3109</v>
      </c>
      <c r="O3798" s="19" t="str">
        <f t="shared" si="122"/>
        <v>400</v>
      </c>
      <c r="P3798">
        <f t="shared" si="121"/>
        <v>5908.1784892752985</v>
      </c>
    </row>
    <row r="3799" spans="1:16" ht="14.5" customHeight="1" x14ac:dyDescent="0.35">
      <c r="A3799" s="2" t="s">
        <v>2677</v>
      </c>
      <c r="B3799" s="2" t="s">
        <v>2678</v>
      </c>
      <c r="C3799" s="2" t="s">
        <v>2679</v>
      </c>
      <c r="D3799" s="2" t="s">
        <v>3169</v>
      </c>
      <c r="E3799" s="2" t="s">
        <v>3170</v>
      </c>
      <c r="F3799" s="3">
        <v>24205</v>
      </c>
      <c r="G3799" s="3">
        <v>1.6292364185117953</v>
      </c>
      <c r="H3799" s="2" t="s">
        <v>3131</v>
      </c>
      <c r="I3799" s="2" t="s">
        <v>3145</v>
      </c>
      <c r="J3799" s="2" t="s">
        <v>3161</v>
      </c>
      <c r="K3799" s="2" t="s">
        <v>3162</v>
      </c>
      <c r="L3799" s="2">
        <v>2015</v>
      </c>
      <c r="M3799" s="2" t="s">
        <v>3059</v>
      </c>
      <c r="N3799" s="2" t="s">
        <v>3109</v>
      </c>
      <c r="O3799" s="19" t="str">
        <f t="shared" si="122"/>
        <v>400</v>
      </c>
      <c r="P3799">
        <f t="shared" si="121"/>
        <v>394.35667510078002</v>
      </c>
    </row>
    <row r="3800" spans="1:16" ht="14.5" customHeight="1" x14ac:dyDescent="0.35">
      <c r="A3800" s="2" t="s">
        <v>2677</v>
      </c>
      <c r="B3800" s="2" t="s">
        <v>2678</v>
      </c>
      <c r="C3800" s="2" t="s">
        <v>2679</v>
      </c>
      <c r="D3800" s="2" t="s">
        <v>3169</v>
      </c>
      <c r="E3800" s="2" t="s">
        <v>3170</v>
      </c>
      <c r="F3800" s="3">
        <v>24205</v>
      </c>
      <c r="G3800" s="3">
        <v>4.2058362423441613</v>
      </c>
      <c r="H3800" s="2" t="s">
        <v>3134</v>
      </c>
      <c r="I3800" s="2" t="s">
        <v>3148</v>
      </c>
      <c r="J3800" s="2" t="s">
        <v>3161</v>
      </c>
      <c r="K3800" s="2" t="s">
        <v>3162</v>
      </c>
      <c r="L3800" s="2">
        <v>2015</v>
      </c>
      <c r="M3800" s="2" t="s">
        <v>3059</v>
      </c>
      <c r="N3800" s="2" t="s">
        <v>3109</v>
      </c>
      <c r="O3800" s="19" t="str">
        <f t="shared" si="122"/>
        <v>400</v>
      </c>
      <c r="P3800">
        <f t="shared" si="121"/>
        <v>1018.0226624594043</v>
      </c>
    </row>
    <row r="3801" spans="1:16" ht="14.5" customHeight="1" x14ac:dyDescent="0.35">
      <c r="A3801" s="2" t="s">
        <v>2677</v>
      </c>
      <c r="B3801" s="2" t="s">
        <v>2678</v>
      </c>
      <c r="C3801" s="2" t="s">
        <v>2679</v>
      </c>
      <c r="D3801" s="2" t="s">
        <v>3169</v>
      </c>
      <c r="E3801" s="2" t="s">
        <v>3170</v>
      </c>
      <c r="F3801" s="3">
        <v>24205</v>
      </c>
      <c r="G3801" s="3">
        <v>2.9914788889885826</v>
      </c>
      <c r="H3801" s="2" t="s">
        <v>3135</v>
      </c>
      <c r="I3801" s="2" t="s">
        <v>3149</v>
      </c>
      <c r="J3801" s="2" t="s">
        <v>3161</v>
      </c>
      <c r="K3801" s="2" t="s">
        <v>3162</v>
      </c>
      <c r="L3801" s="2">
        <v>2015</v>
      </c>
      <c r="M3801" s="2" t="s">
        <v>3059</v>
      </c>
      <c r="N3801" s="2" t="s">
        <v>3109</v>
      </c>
      <c r="O3801" s="19" t="str">
        <f t="shared" si="122"/>
        <v>400</v>
      </c>
      <c r="P3801">
        <f t="shared" si="121"/>
        <v>724.08746507968635</v>
      </c>
    </row>
    <row r="3802" spans="1:16" ht="14.5" customHeight="1" x14ac:dyDescent="0.35">
      <c r="A3802" s="2" t="s">
        <v>2677</v>
      </c>
      <c r="B3802" s="2" t="s">
        <v>2678</v>
      </c>
      <c r="C3802" s="2" t="s">
        <v>2679</v>
      </c>
      <c r="D3802" s="2" t="s">
        <v>3169</v>
      </c>
      <c r="E3802" s="2" t="s">
        <v>3170</v>
      </c>
      <c r="F3802" s="3">
        <v>24205</v>
      </c>
      <c r="G3802" s="3">
        <v>2.1029181211720807</v>
      </c>
      <c r="H3802" s="2" t="s">
        <v>3136</v>
      </c>
      <c r="I3802" s="2" t="s">
        <v>3150</v>
      </c>
      <c r="J3802" s="2" t="s">
        <v>3161</v>
      </c>
      <c r="K3802" s="2" t="s">
        <v>3162</v>
      </c>
      <c r="L3802" s="2">
        <v>2015</v>
      </c>
      <c r="M3802" s="2" t="s">
        <v>3059</v>
      </c>
      <c r="N3802" s="2" t="s">
        <v>3109</v>
      </c>
      <c r="O3802" s="19" t="str">
        <f t="shared" si="122"/>
        <v>400</v>
      </c>
      <c r="P3802">
        <f t="shared" si="121"/>
        <v>509.01133122970214</v>
      </c>
    </row>
    <row r="3803" spans="1:16" ht="14.5" customHeight="1" x14ac:dyDescent="0.35">
      <c r="A3803" s="2" t="s">
        <v>2677</v>
      </c>
      <c r="B3803" s="2" t="s">
        <v>2678</v>
      </c>
      <c r="C3803" s="2" t="s">
        <v>2679</v>
      </c>
      <c r="D3803" s="2" t="s">
        <v>3169</v>
      </c>
      <c r="E3803" s="2" t="s">
        <v>3170</v>
      </c>
      <c r="F3803" s="3">
        <v>24205</v>
      </c>
      <c r="G3803" s="3">
        <v>3.1875130364606887</v>
      </c>
      <c r="H3803" s="2" t="s">
        <v>3138</v>
      </c>
      <c r="I3803" s="2" t="s">
        <v>3152</v>
      </c>
      <c r="J3803" s="2" t="s">
        <v>3161</v>
      </c>
      <c r="K3803" s="2" t="s">
        <v>3162</v>
      </c>
      <c r="L3803" s="2">
        <v>2015</v>
      </c>
      <c r="M3803" s="2" t="s">
        <v>3059</v>
      </c>
      <c r="N3803" s="2" t="s">
        <v>3109</v>
      </c>
      <c r="O3803" s="19" t="str">
        <f t="shared" si="122"/>
        <v>400</v>
      </c>
      <c r="P3803">
        <f t="shared" si="121"/>
        <v>771.53753047530972</v>
      </c>
    </row>
    <row r="3804" spans="1:16" ht="14.5" customHeight="1" x14ac:dyDescent="0.35">
      <c r="A3804" s="2" t="s">
        <v>2677</v>
      </c>
      <c r="B3804" s="2" t="s">
        <v>2678</v>
      </c>
      <c r="C3804" s="2" t="s">
        <v>2679</v>
      </c>
      <c r="D3804" s="2" t="s">
        <v>3169</v>
      </c>
      <c r="E3804" s="2" t="s">
        <v>3170</v>
      </c>
      <c r="F3804" s="3">
        <v>24205</v>
      </c>
      <c r="G3804" s="3">
        <v>19.164338336519631</v>
      </c>
      <c r="H3804" s="2" t="s">
        <v>3139</v>
      </c>
      <c r="I3804" s="2" t="s">
        <v>3153</v>
      </c>
      <c r="J3804" s="2" t="s">
        <v>3161</v>
      </c>
      <c r="K3804" s="2" t="s">
        <v>3162</v>
      </c>
      <c r="L3804" s="2">
        <v>2015</v>
      </c>
      <c r="M3804" s="2" t="s">
        <v>3059</v>
      </c>
      <c r="N3804" s="2" t="s">
        <v>3109</v>
      </c>
      <c r="O3804" s="19" t="str">
        <f t="shared" si="122"/>
        <v>400</v>
      </c>
      <c r="P3804">
        <f t="shared" si="121"/>
        <v>4638.7280943545766</v>
      </c>
    </row>
    <row r="3805" spans="1:16" ht="14.5" customHeight="1" x14ac:dyDescent="0.35">
      <c r="A3805" s="2" t="s">
        <v>2677</v>
      </c>
      <c r="B3805" s="2" t="s">
        <v>2678</v>
      </c>
      <c r="C3805" s="2" t="s">
        <v>2679</v>
      </c>
      <c r="D3805" s="2" t="s">
        <v>3169</v>
      </c>
      <c r="E3805" s="2" t="s">
        <v>3170</v>
      </c>
      <c r="F3805" s="3">
        <v>24205</v>
      </c>
      <c r="G3805" s="3">
        <v>40.674512132134261</v>
      </c>
      <c r="H3805" s="2" t="s">
        <v>3141</v>
      </c>
      <c r="I3805" s="2" t="s">
        <v>3155</v>
      </c>
      <c r="J3805" s="2" t="s">
        <v>3161</v>
      </c>
      <c r="K3805" s="2" t="s">
        <v>3162</v>
      </c>
      <c r="L3805" s="2">
        <v>2015</v>
      </c>
      <c r="M3805" s="2" t="s">
        <v>3059</v>
      </c>
      <c r="N3805" s="2" t="s">
        <v>3109</v>
      </c>
      <c r="O3805" s="19" t="str">
        <f t="shared" si="122"/>
        <v>400</v>
      </c>
      <c r="P3805">
        <f t="shared" si="121"/>
        <v>9845.2656615830983</v>
      </c>
    </row>
    <row r="3806" spans="1:16" ht="14.5" customHeight="1" x14ac:dyDescent="0.35">
      <c r="A3806" s="2" t="s">
        <v>2680</v>
      </c>
      <c r="B3806" s="2" t="s">
        <v>2681</v>
      </c>
      <c r="C3806" s="2" t="s">
        <v>2682</v>
      </c>
      <c r="D3806" s="2" t="s">
        <v>3169</v>
      </c>
      <c r="E3806" s="2" t="s">
        <v>3170</v>
      </c>
      <c r="F3806" s="3">
        <v>800</v>
      </c>
      <c r="G3806" s="3">
        <v>100</v>
      </c>
      <c r="H3806" s="2" t="s">
        <v>3139</v>
      </c>
      <c r="I3806" s="2" t="s">
        <v>3153</v>
      </c>
      <c r="J3806" s="2" t="s">
        <v>3161</v>
      </c>
      <c r="K3806" s="2" t="s">
        <v>3162</v>
      </c>
      <c r="L3806" s="2">
        <v>2015</v>
      </c>
      <c r="M3806" s="2" t="s">
        <v>3054</v>
      </c>
      <c r="N3806" s="2" t="s">
        <v>3104</v>
      </c>
      <c r="O3806" s="19" t="str">
        <f t="shared" si="122"/>
        <v>300</v>
      </c>
      <c r="P3806">
        <f t="shared" si="121"/>
        <v>800</v>
      </c>
    </row>
    <row r="3807" spans="1:16" ht="14.5" customHeight="1" x14ac:dyDescent="0.35">
      <c r="A3807" s="2" t="s">
        <v>270</v>
      </c>
      <c r="B3807" s="2" t="s">
        <v>271</v>
      </c>
      <c r="C3807" s="2" t="s">
        <v>1256</v>
      </c>
      <c r="D3807" s="2" t="s">
        <v>3169</v>
      </c>
      <c r="E3807" s="2" t="s">
        <v>3170</v>
      </c>
      <c r="F3807" s="3">
        <v>385</v>
      </c>
      <c r="G3807" s="3">
        <v>55</v>
      </c>
      <c r="H3807" s="2" t="s">
        <v>3129</v>
      </c>
      <c r="I3807" s="2" t="s">
        <v>3143</v>
      </c>
      <c r="J3807" s="2" t="s">
        <v>3161</v>
      </c>
      <c r="K3807" s="2" t="s">
        <v>3162</v>
      </c>
      <c r="L3807" s="2">
        <v>2015</v>
      </c>
      <c r="M3807" s="2" t="s">
        <v>3041</v>
      </c>
      <c r="N3807" s="2" t="s">
        <v>3095</v>
      </c>
      <c r="O3807" s="19" t="str">
        <f t="shared" si="122"/>
        <v>200</v>
      </c>
      <c r="P3807">
        <f t="shared" si="121"/>
        <v>211.75</v>
      </c>
    </row>
    <row r="3808" spans="1:16" ht="14.5" customHeight="1" x14ac:dyDescent="0.35">
      <c r="A3808" s="2" t="s">
        <v>273</v>
      </c>
      <c r="B3808" s="2" t="s">
        <v>274</v>
      </c>
      <c r="C3808" s="2" t="s">
        <v>1865</v>
      </c>
      <c r="D3808" s="2" t="s">
        <v>3169</v>
      </c>
      <c r="E3808" s="2" t="s">
        <v>3170</v>
      </c>
      <c r="F3808" s="3">
        <v>111</v>
      </c>
      <c r="G3808" s="3">
        <v>55</v>
      </c>
      <c r="H3808" s="2" t="s">
        <v>3129</v>
      </c>
      <c r="I3808" s="2" t="s">
        <v>3143</v>
      </c>
      <c r="J3808" s="2" t="s">
        <v>3161</v>
      </c>
      <c r="K3808" s="2" t="s">
        <v>3162</v>
      </c>
      <c r="L3808" s="2">
        <v>2015</v>
      </c>
      <c r="M3808" s="2" t="s">
        <v>3041</v>
      </c>
      <c r="N3808" s="2" t="s">
        <v>3095</v>
      </c>
      <c r="O3808" s="19" t="str">
        <f t="shared" si="122"/>
        <v>200</v>
      </c>
      <c r="P3808">
        <f t="shared" si="121"/>
        <v>61.05</v>
      </c>
    </row>
    <row r="3809" spans="1:16" ht="14.5" customHeight="1" x14ac:dyDescent="0.35">
      <c r="A3809" s="2" t="s">
        <v>1258</v>
      </c>
      <c r="B3809" s="2" t="s">
        <v>1259</v>
      </c>
      <c r="C3809" s="2" t="s">
        <v>1866</v>
      </c>
      <c r="D3809" s="2" t="s">
        <v>3169</v>
      </c>
      <c r="E3809" s="2" t="s">
        <v>3170</v>
      </c>
      <c r="F3809" s="3">
        <v>222</v>
      </c>
      <c r="G3809" s="3">
        <v>55</v>
      </c>
      <c r="H3809" s="2" t="s">
        <v>3138</v>
      </c>
      <c r="I3809" s="2" t="s">
        <v>3152</v>
      </c>
      <c r="J3809" s="2" t="s">
        <v>3161</v>
      </c>
      <c r="K3809" s="2" t="s">
        <v>3162</v>
      </c>
      <c r="L3809" s="2">
        <v>2015</v>
      </c>
      <c r="M3809" s="2" t="s">
        <v>3043</v>
      </c>
      <c r="N3809" s="2" t="s">
        <v>3097</v>
      </c>
      <c r="O3809" s="19" t="str">
        <f t="shared" si="122"/>
        <v>200</v>
      </c>
      <c r="P3809">
        <f t="shared" si="121"/>
        <v>122.1</v>
      </c>
    </row>
    <row r="3810" spans="1:16" ht="14.5" customHeight="1" x14ac:dyDescent="0.35">
      <c r="A3810" s="2" t="s">
        <v>279</v>
      </c>
      <c r="B3810" s="2" t="s">
        <v>280</v>
      </c>
      <c r="C3810" s="2" t="s">
        <v>1867</v>
      </c>
      <c r="D3810" s="2" t="s">
        <v>3169</v>
      </c>
      <c r="E3810" s="2" t="s">
        <v>3170</v>
      </c>
      <c r="F3810" s="3">
        <v>9139</v>
      </c>
      <c r="G3810" s="3">
        <v>100</v>
      </c>
      <c r="H3810" s="2" t="s">
        <v>3134</v>
      </c>
      <c r="I3810" s="2" t="s">
        <v>3148</v>
      </c>
      <c r="J3810" s="2" t="s">
        <v>3161</v>
      </c>
      <c r="K3810" s="2" t="s">
        <v>3162</v>
      </c>
      <c r="L3810" s="2">
        <v>2015</v>
      </c>
      <c r="M3810" s="2" t="s">
        <v>3074</v>
      </c>
      <c r="N3810" s="2" t="s">
        <v>3123</v>
      </c>
      <c r="O3810" s="19" t="str">
        <f t="shared" si="122"/>
        <v>600</v>
      </c>
      <c r="P3810">
        <f t="shared" si="121"/>
        <v>9139</v>
      </c>
    </row>
    <row r="3811" spans="1:16" ht="14.5" customHeight="1" x14ac:dyDescent="0.35">
      <c r="A3811" s="2" t="s">
        <v>282</v>
      </c>
      <c r="B3811" s="2" t="s">
        <v>283</v>
      </c>
      <c r="C3811" s="2" t="s">
        <v>1868</v>
      </c>
      <c r="D3811" s="2" t="s">
        <v>3169</v>
      </c>
      <c r="E3811" s="2" t="s">
        <v>3170</v>
      </c>
      <c r="F3811" s="3">
        <v>512</v>
      </c>
      <c r="G3811" s="3">
        <v>55</v>
      </c>
      <c r="H3811" s="2" t="s">
        <v>3138</v>
      </c>
      <c r="I3811" s="2" t="s">
        <v>3152</v>
      </c>
      <c r="J3811" s="2" t="s">
        <v>3161</v>
      </c>
      <c r="K3811" s="2" t="s">
        <v>3162</v>
      </c>
      <c r="L3811" s="2">
        <v>2015</v>
      </c>
      <c r="M3811" s="2" t="s">
        <v>3057</v>
      </c>
      <c r="N3811" s="2" t="s">
        <v>3107</v>
      </c>
      <c r="O3811" s="19" t="str">
        <f t="shared" si="122"/>
        <v>300</v>
      </c>
      <c r="P3811">
        <f t="shared" si="121"/>
        <v>281.60000000000002</v>
      </c>
    </row>
    <row r="3812" spans="1:16" ht="14.5" customHeight="1" x14ac:dyDescent="0.35">
      <c r="A3812" s="2" t="s">
        <v>285</v>
      </c>
      <c r="B3812" s="2" t="s">
        <v>286</v>
      </c>
      <c r="C3812" s="2" t="s">
        <v>1869</v>
      </c>
      <c r="D3812" s="2" t="s">
        <v>3169</v>
      </c>
      <c r="E3812" s="2" t="s">
        <v>3170</v>
      </c>
      <c r="F3812" s="3">
        <v>7155</v>
      </c>
      <c r="G3812" s="3">
        <v>55</v>
      </c>
      <c r="H3812" s="2" t="s">
        <v>3132</v>
      </c>
      <c r="I3812" s="2" t="s">
        <v>3146</v>
      </c>
      <c r="J3812" s="2" t="s">
        <v>3161</v>
      </c>
      <c r="K3812" s="2" t="s">
        <v>3162</v>
      </c>
      <c r="L3812" s="2">
        <v>2015</v>
      </c>
      <c r="M3812" s="2" t="s">
        <v>3057</v>
      </c>
      <c r="N3812" s="2" t="s">
        <v>3107</v>
      </c>
      <c r="O3812" s="19" t="str">
        <f t="shared" si="122"/>
        <v>300</v>
      </c>
      <c r="P3812">
        <f t="shared" si="121"/>
        <v>3935.25</v>
      </c>
    </row>
    <row r="3813" spans="1:16" ht="14.5" customHeight="1" x14ac:dyDescent="0.35">
      <c r="A3813" s="2" t="s">
        <v>2036</v>
      </c>
      <c r="B3813" s="2" t="s">
        <v>2037</v>
      </c>
      <c r="C3813" s="2" t="s">
        <v>2038</v>
      </c>
      <c r="D3813" s="2" t="s">
        <v>3169</v>
      </c>
      <c r="E3813" s="2" t="s">
        <v>3170</v>
      </c>
      <c r="F3813" s="3">
        <v>3244</v>
      </c>
      <c r="G3813" s="3">
        <v>55</v>
      </c>
      <c r="H3813" s="2" t="s">
        <v>3129</v>
      </c>
      <c r="I3813" s="2" t="s">
        <v>3143</v>
      </c>
      <c r="J3813" s="2" t="s">
        <v>3161</v>
      </c>
      <c r="K3813" s="2" t="s">
        <v>3162</v>
      </c>
      <c r="L3813" s="2">
        <v>2015</v>
      </c>
      <c r="M3813" s="2" t="s">
        <v>3059</v>
      </c>
      <c r="N3813" s="2" t="s">
        <v>3109</v>
      </c>
      <c r="O3813" s="19" t="str">
        <f t="shared" si="122"/>
        <v>400</v>
      </c>
      <c r="P3813">
        <f t="shared" si="121"/>
        <v>1784.2</v>
      </c>
    </row>
    <row r="3814" spans="1:16" ht="14.5" customHeight="1" x14ac:dyDescent="0.35">
      <c r="A3814" s="2" t="s">
        <v>2040</v>
      </c>
      <c r="B3814" s="2" t="s">
        <v>2041</v>
      </c>
      <c r="C3814" s="2" t="s">
        <v>1264</v>
      </c>
      <c r="D3814" s="2" t="s">
        <v>3169</v>
      </c>
      <c r="E3814" s="2" t="s">
        <v>3170</v>
      </c>
      <c r="F3814" s="3">
        <v>562</v>
      </c>
      <c r="G3814" s="3">
        <v>100</v>
      </c>
      <c r="H3814" s="2" t="s">
        <v>3131</v>
      </c>
      <c r="I3814" s="2" t="s">
        <v>3145</v>
      </c>
      <c r="J3814" s="2" t="s">
        <v>3161</v>
      </c>
      <c r="K3814" s="2" t="s">
        <v>3162</v>
      </c>
      <c r="L3814" s="2">
        <v>2015</v>
      </c>
      <c r="M3814" s="2" t="s">
        <v>3076</v>
      </c>
      <c r="N3814" s="2" t="s">
        <v>3124</v>
      </c>
      <c r="O3814" s="19" t="str">
        <f t="shared" si="122"/>
        <v>700</v>
      </c>
      <c r="P3814">
        <f t="shared" si="121"/>
        <v>562</v>
      </c>
    </row>
    <row r="3815" spans="1:16" ht="14.5" customHeight="1" x14ac:dyDescent="0.35">
      <c r="A3815" s="2" t="s">
        <v>2042</v>
      </c>
      <c r="B3815" s="2" t="s">
        <v>2043</v>
      </c>
      <c r="C3815" s="2" t="s">
        <v>1870</v>
      </c>
      <c r="D3815" s="2" t="s">
        <v>3169</v>
      </c>
      <c r="E3815" s="2" t="s">
        <v>3170</v>
      </c>
      <c r="F3815" s="3">
        <v>129</v>
      </c>
      <c r="G3815" s="3">
        <v>55</v>
      </c>
      <c r="H3815" s="2" t="s">
        <v>3131</v>
      </c>
      <c r="I3815" s="2" t="s">
        <v>3145</v>
      </c>
      <c r="J3815" s="2" t="s">
        <v>3161</v>
      </c>
      <c r="K3815" s="2" t="s">
        <v>3162</v>
      </c>
      <c r="L3815" s="2">
        <v>2015</v>
      </c>
      <c r="M3815" s="2" t="s">
        <v>3076</v>
      </c>
      <c r="N3815" s="2" t="s">
        <v>3124</v>
      </c>
      <c r="O3815" s="19" t="str">
        <f t="shared" si="122"/>
        <v>700</v>
      </c>
      <c r="P3815">
        <f t="shared" si="121"/>
        <v>70.95</v>
      </c>
    </row>
    <row r="3816" spans="1:16" ht="14.5" customHeight="1" x14ac:dyDescent="0.35">
      <c r="A3816" s="2" t="s">
        <v>2683</v>
      </c>
      <c r="B3816" s="2" t="s">
        <v>2684</v>
      </c>
      <c r="C3816" s="2" t="s">
        <v>2685</v>
      </c>
      <c r="D3816" s="2" t="s">
        <v>3169</v>
      </c>
      <c r="E3816" s="2" t="s">
        <v>3170</v>
      </c>
      <c r="F3816" s="3">
        <v>850</v>
      </c>
      <c r="G3816" s="3">
        <v>1.8989677856321943</v>
      </c>
      <c r="H3816" s="2" t="s">
        <v>3129</v>
      </c>
      <c r="I3816" s="2" t="s">
        <v>3143</v>
      </c>
      <c r="J3816" s="2" t="s">
        <v>3161</v>
      </c>
      <c r="K3816" s="2" t="s">
        <v>3162</v>
      </c>
      <c r="L3816" s="2">
        <v>2015</v>
      </c>
      <c r="M3816" s="2" t="s">
        <v>3078</v>
      </c>
      <c r="N3816" s="2" t="s">
        <v>3126</v>
      </c>
      <c r="O3816" s="19" t="str">
        <f t="shared" si="122"/>
        <v>700</v>
      </c>
      <c r="P3816">
        <f t="shared" si="121"/>
        <v>16.141226177873651</v>
      </c>
    </row>
    <row r="3817" spans="1:16" ht="14.5" customHeight="1" x14ac:dyDescent="0.35">
      <c r="A3817" s="2" t="s">
        <v>2683</v>
      </c>
      <c r="B3817" s="2" t="s">
        <v>2684</v>
      </c>
      <c r="C3817" s="2" t="s">
        <v>2685</v>
      </c>
      <c r="D3817" s="2" t="s">
        <v>3169</v>
      </c>
      <c r="E3817" s="2" t="s">
        <v>3170</v>
      </c>
      <c r="F3817" s="3">
        <v>850</v>
      </c>
      <c r="G3817" s="3">
        <v>75.54711361291028</v>
      </c>
      <c r="H3817" s="2" t="s">
        <v>3130</v>
      </c>
      <c r="I3817" s="2" t="s">
        <v>3144</v>
      </c>
      <c r="J3817" s="2" t="s">
        <v>3161</v>
      </c>
      <c r="K3817" s="2" t="s">
        <v>3162</v>
      </c>
      <c r="L3817" s="2">
        <v>2015</v>
      </c>
      <c r="M3817" s="2" t="s">
        <v>3078</v>
      </c>
      <c r="N3817" s="2" t="s">
        <v>3126</v>
      </c>
      <c r="O3817" s="19" t="str">
        <f t="shared" si="122"/>
        <v>700</v>
      </c>
      <c r="P3817">
        <f t="shared" si="121"/>
        <v>642.15046570973743</v>
      </c>
    </row>
    <row r="3818" spans="1:16" ht="14.5" customHeight="1" x14ac:dyDescent="0.35">
      <c r="A3818" s="2" t="s">
        <v>2683</v>
      </c>
      <c r="B3818" s="2" t="s">
        <v>2684</v>
      </c>
      <c r="C3818" s="2" t="s">
        <v>2685</v>
      </c>
      <c r="D3818" s="2" t="s">
        <v>3169</v>
      </c>
      <c r="E3818" s="2" t="s">
        <v>3170</v>
      </c>
      <c r="F3818" s="3">
        <v>850</v>
      </c>
      <c r="G3818" s="3">
        <v>2.109964206257994</v>
      </c>
      <c r="H3818" s="2" t="s">
        <v>3131</v>
      </c>
      <c r="I3818" s="2" t="s">
        <v>3145</v>
      </c>
      <c r="J3818" s="2" t="s">
        <v>3161</v>
      </c>
      <c r="K3818" s="2" t="s">
        <v>3162</v>
      </c>
      <c r="L3818" s="2">
        <v>2015</v>
      </c>
      <c r="M3818" s="2" t="s">
        <v>3078</v>
      </c>
      <c r="N3818" s="2" t="s">
        <v>3126</v>
      </c>
      <c r="O3818" s="19" t="str">
        <f t="shared" si="122"/>
        <v>700</v>
      </c>
      <c r="P3818">
        <f t="shared" si="121"/>
        <v>17.934695753192948</v>
      </c>
    </row>
    <row r="3819" spans="1:16" ht="14.5" customHeight="1" x14ac:dyDescent="0.35">
      <c r="A3819" s="2" t="s">
        <v>2683</v>
      </c>
      <c r="B3819" s="2" t="s">
        <v>2684</v>
      </c>
      <c r="C3819" s="2" t="s">
        <v>2685</v>
      </c>
      <c r="D3819" s="2" t="s">
        <v>3169</v>
      </c>
      <c r="E3819" s="2" t="s">
        <v>3170</v>
      </c>
      <c r="F3819" s="3">
        <v>850</v>
      </c>
      <c r="G3819" s="3">
        <v>7.3812775708253007</v>
      </c>
      <c r="H3819" s="2" t="s">
        <v>3135</v>
      </c>
      <c r="I3819" s="2" t="s">
        <v>3149</v>
      </c>
      <c r="J3819" s="2" t="s">
        <v>3161</v>
      </c>
      <c r="K3819" s="2" t="s">
        <v>3162</v>
      </c>
      <c r="L3819" s="2">
        <v>2015</v>
      </c>
      <c r="M3819" s="2" t="s">
        <v>3078</v>
      </c>
      <c r="N3819" s="2" t="s">
        <v>3126</v>
      </c>
      <c r="O3819" s="19" t="str">
        <f t="shared" si="122"/>
        <v>700</v>
      </c>
      <c r="P3819">
        <f t="shared" si="121"/>
        <v>62.740859352015057</v>
      </c>
    </row>
    <row r="3820" spans="1:16" ht="14.5" customHeight="1" x14ac:dyDescent="0.35">
      <c r="A3820" s="2" t="s">
        <v>2683</v>
      </c>
      <c r="B3820" s="2" t="s">
        <v>2684</v>
      </c>
      <c r="C3820" s="2" t="s">
        <v>2685</v>
      </c>
      <c r="D3820" s="2" t="s">
        <v>3169</v>
      </c>
      <c r="E3820" s="2" t="s">
        <v>3170</v>
      </c>
      <c r="F3820" s="3">
        <v>850</v>
      </c>
      <c r="G3820" s="3">
        <v>3.3759427300127904</v>
      </c>
      <c r="H3820" s="2" t="s">
        <v>3136</v>
      </c>
      <c r="I3820" s="2" t="s">
        <v>3150</v>
      </c>
      <c r="J3820" s="2" t="s">
        <v>3161</v>
      </c>
      <c r="K3820" s="2" t="s">
        <v>3162</v>
      </c>
      <c r="L3820" s="2">
        <v>2015</v>
      </c>
      <c r="M3820" s="2" t="s">
        <v>3078</v>
      </c>
      <c r="N3820" s="2" t="s">
        <v>3126</v>
      </c>
      <c r="O3820" s="19" t="str">
        <f t="shared" si="122"/>
        <v>700</v>
      </c>
      <c r="P3820">
        <f t="shared" si="121"/>
        <v>28.695513205108718</v>
      </c>
    </row>
    <row r="3821" spans="1:16" ht="14.5" customHeight="1" x14ac:dyDescent="0.35">
      <c r="A3821" s="2" t="s">
        <v>2683</v>
      </c>
      <c r="B3821" s="2" t="s">
        <v>2684</v>
      </c>
      <c r="C3821" s="2" t="s">
        <v>2685</v>
      </c>
      <c r="D3821" s="2" t="s">
        <v>3169</v>
      </c>
      <c r="E3821" s="2" t="s">
        <v>3170</v>
      </c>
      <c r="F3821" s="3">
        <v>850</v>
      </c>
      <c r="G3821" s="3">
        <v>3.3759427300127904</v>
      </c>
      <c r="H3821" s="2" t="s">
        <v>3138</v>
      </c>
      <c r="I3821" s="2" t="s">
        <v>3152</v>
      </c>
      <c r="J3821" s="2" t="s">
        <v>3161</v>
      </c>
      <c r="K3821" s="2" t="s">
        <v>3162</v>
      </c>
      <c r="L3821" s="2">
        <v>2015</v>
      </c>
      <c r="M3821" s="2" t="s">
        <v>3078</v>
      </c>
      <c r="N3821" s="2" t="s">
        <v>3126</v>
      </c>
      <c r="O3821" s="19" t="str">
        <f t="shared" si="122"/>
        <v>700</v>
      </c>
      <c r="P3821">
        <f t="shared" si="121"/>
        <v>28.695513205108718</v>
      </c>
    </row>
    <row r="3822" spans="1:16" ht="14.5" customHeight="1" x14ac:dyDescent="0.35">
      <c r="A3822" s="2" t="s">
        <v>2683</v>
      </c>
      <c r="B3822" s="2" t="s">
        <v>2684</v>
      </c>
      <c r="C3822" s="2" t="s">
        <v>2685</v>
      </c>
      <c r="D3822" s="2" t="s">
        <v>3169</v>
      </c>
      <c r="E3822" s="2" t="s">
        <v>3170</v>
      </c>
      <c r="F3822" s="3">
        <v>850</v>
      </c>
      <c r="G3822" s="3">
        <v>0.63107913643486513</v>
      </c>
      <c r="H3822" s="2" t="s">
        <v>3139</v>
      </c>
      <c r="I3822" s="2" t="s">
        <v>3153</v>
      </c>
      <c r="J3822" s="2" t="s">
        <v>3161</v>
      </c>
      <c r="K3822" s="2" t="s">
        <v>3162</v>
      </c>
      <c r="L3822" s="2">
        <v>2015</v>
      </c>
      <c r="M3822" s="2" t="s">
        <v>3078</v>
      </c>
      <c r="N3822" s="2" t="s">
        <v>3126</v>
      </c>
      <c r="O3822" s="19" t="str">
        <f t="shared" si="122"/>
        <v>700</v>
      </c>
      <c r="P3822">
        <f t="shared" si="121"/>
        <v>5.3641726596963535</v>
      </c>
    </row>
    <row r="3823" spans="1:16" ht="14.5" customHeight="1" x14ac:dyDescent="0.35">
      <c r="A3823" s="2" t="s">
        <v>2683</v>
      </c>
      <c r="B3823" s="2" t="s">
        <v>2684</v>
      </c>
      <c r="C3823" s="2" t="s">
        <v>2685</v>
      </c>
      <c r="D3823" s="2" t="s">
        <v>3169</v>
      </c>
      <c r="E3823" s="2" t="s">
        <v>3170</v>
      </c>
      <c r="F3823" s="3">
        <v>850</v>
      </c>
      <c r="G3823" s="3">
        <v>0.63107913643486513</v>
      </c>
      <c r="H3823" s="2" t="s">
        <v>3140</v>
      </c>
      <c r="I3823" s="2" t="s">
        <v>3154</v>
      </c>
      <c r="J3823" s="2" t="s">
        <v>3161</v>
      </c>
      <c r="K3823" s="2" t="s">
        <v>3162</v>
      </c>
      <c r="L3823" s="2">
        <v>2015</v>
      </c>
      <c r="M3823" s="2" t="s">
        <v>3078</v>
      </c>
      <c r="N3823" s="2" t="s">
        <v>3126</v>
      </c>
      <c r="O3823" s="19" t="str">
        <f t="shared" si="122"/>
        <v>700</v>
      </c>
      <c r="P3823">
        <f t="shared" si="121"/>
        <v>5.3641726596963535</v>
      </c>
    </row>
    <row r="3824" spans="1:16" ht="14.5" customHeight="1" x14ac:dyDescent="0.35">
      <c r="A3824" s="2" t="s">
        <v>2683</v>
      </c>
      <c r="B3824" s="2" t="s">
        <v>2684</v>
      </c>
      <c r="C3824" s="2" t="s">
        <v>2685</v>
      </c>
      <c r="D3824" s="2" t="s">
        <v>3169</v>
      </c>
      <c r="E3824" s="2" t="s">
        <v>3170</v>
      </c>
      <c r="F3824" s="3">
        <v>850</v>
      </c>
      <c r="G3824" s="3">
        <v>5.048633091478921</v>
      </c>
      <c r="H3824" s="2" t="s">
        <v>3141</v>
      </c>
      <c r="I3824" s="2" t="s">
        <v>3155</v>
      </c>
      <c r="J3824" s="2" t="s">
        <v>3161</v>
      </c>
      <c r="K3824" s="2" t="s">
        <v>3162</v>
      </c>
      <c r="L3824" s="2">
        <v>2015</v>
      </c>
      <c r="M3824" s="2" t="s">
        <v>3078</v>
      </c>
      <c r="N3824" s="2" t="s">
        <v>3126</v>
      </c>
      <c r="O3824" s="19" t="str">
        <f t="shared" si="122"/>
        <v>700</v>
      </c>
      <c r="P3824">
        <f t="shared" si="121"/>
        <v>42.913381277570828</v>
      </c>
    </row>
    <row r="3825" spans="1:16" ht="14.5" customHeight="1" x14ac:dyDescent="0.35">
      <c r="A3825" s="2" t="s">
        <v>2044</v>
      </c>
      <c r="B3825" s="2" t="s">
        <v>2045</v>
      </c>
      <c r="C3825" s="2" t="s">
        <v>2686</v>
      </c>
      <c r="D3825" s="2" t="s">
        <v>3169</v>
      </c>
      <c r="E3825" s="2" t="s">
        <v>3170</v>
      </c>
      <c r="F3825" s="3">
        <v>1982</v>
      </c>
      <c r="G3825" s="3">
        <v>20.479658045071467</v>
      </c>
      <c r="H3825" s="2" t="s">
        <v>3130</v>
      </c>
      <c r="I3825" s="2" t="s">
        <v>3144</v>
      </c>
      <c r="J3825" s="2" t="s">
        <v>3161</v>
      </c>
      <c r="K3825" s="2" t="s">
        <v>3162</v>
      </c>
      <c r="L3825" s="2">
        <v>2015</v>
      </c>
      <c r="M3825" s="2" t="s">
        <v>3078</v>
      </c>
      <c r="N3825" s="2" t="s">
        <v>3126</v>
      </c>
      <c r="O3825" s="19" t="str">
        <f t="shared" si="122"/>
        <v>700</v>
      </c>
      <c r="P3825">
        <f t="shared" si="121"/>
        <v>405.90682245331647</v>
      </c>
    </row>
    <row r="3826" spans="1:16" ht="14.5" customHeight="1" x14ac:dyDescent="0.35">
      <c r="A3826" s="2" t="s">
        <v>2044</v>
      </c>
      <c r="B3826" s="2" t="s">
        <v>2045</v>
      </c>
      <c r="C3826" s="2" t="s">
        <v>2686</v>
      </c>
      <c r="D3826" s="2" t="s">
        <v>3169</v>
      </c>
      <c r="E3826" s="2" t="s">
        <v>3170</v>
      </c>
      <c r="F3826" s="3">
        <v>1982</v>
      </c>
      <c r="G3826" s="3">
        <v>20.479658045071467</v>
      </c>
      <c r="H3826" s="2" t="s">
        <v>3131</v>
      </c>
      <c r="I3826" s="2" t="s">
        <v>3145</v>
      </c>
      <c r="J3826" s="2" t="s">
        <v>3161</v>
      </c>
      <c r="K3826" s="2" t="s">
        <v>3162</v>
      </c>
      <c r="L3826" s="2">
        <v>2015</v>
      </c>
      <c r="M3826" s="2" t="s">
        <v>3078</v>
      </c>
      <c r="N3826" s="2" t="s">
        <v>3126</v>
      </c>
      <c r="O3826" s="19" t="str">
        <f t="shared" si="122"/>
        <v>700</v>
      </c>
      <c r="P3826">
        <f t="shared" si="121"/>
        <v>405.90682245331647</v>
      </c>
    </row>
    <row r="3827" spans="1:16" ht="14.5" customHeight="1" x14ac:dyDescent="0.35">
      <c r="A3827" s="2" t="s">
        <v>2044</v>
      </c>
      <c r="B3827" s="2" t="s">
        <v>2045</v>
      </c>
      <c r="C3827" s="2" t="s">
        <v>2686</v>
      </c>
      <c r="D3827" s="2" t="s">
        <v>3169</v>
      </c>
      <c r="E3827" s="2" t="s">
        <v>3170</v>
      </c>
      <c r="F3827" s="3">
        <v>1982</v>
      </c>
      <c r="G3827" s="3">
        <v>9.6962645140959456</v>
      </c>
      <c r="H3827" s="2" t="s">
        <v>3132</v>
      </c>
      <c r="I3827" s="2" t="s">
        <v>3146</v>
      </c>
      <c r="J3827" s="2" t="s">
        <v>3161</v>
      </c>
      <c r="K3827" s="2" t="s">
        <v>3162</v>
      </c>
      <c r="L3827" s="2">
        <v>2015</v>
      </c>
      <c r="M3827" s="2" t="s">
        <v>3078</v>
      </c>
      <c r="N3827" s="2" t="s">
        <v>3126</v>
      </c>
      <c r="O3827" s="19" t="str">
        <f t="shared" si="122"/>
        <v>700</v>
      </c>
      <c r="P3827">
        <f t="shared" si="121"/>
        <v>192.17996266938164</v>
      </c>
    </row>
    <row r="3828" spans="1:16" ht="14.5" customHeight="1" x14ac:dyDescent="0.35">
      <c r="A3828" s="2" t="s">
        <v>2044</v>
      </c>
      <c r="B3828" s="2" t="s">
        <v>2045</v>
      </c>
      <c r="C3828" s="2" t="s">
        <v>2686</v>
      </c>
      <c r="D3828" s="2" t="s">
        <v>3169</v>
      </c>
      <c r="E3828" s="2" t="s">
        <v>3170</v>
      </c>
      <c r="F3828" s="3">
        <v>1982</v>
      </c>
      <c r="G3828" s="3">
        <v>9.886731470034503</v>
      </c>
      <c r="H3828" s="2" t="s">
        <v>3134</v>
      </c>
      <c r="I3828" s="2" t="s">
        <v>3148</v>
      </c>
      <c r="J3828" s="2" t="s">
        <v>3161</v>
      </c>
      <c r="K3828" s="2" t="s">
        <v>3162</v>
      </c>
      <c r="L3828" s="2">
        <v>2015</v>
      </c>
      <c r="M3828" s="2" t="s">
        <v>3078</v>
      </c>
      <c r="N3828" s="2" t="s">
        <v>3126</v>
      </c>
      <c r="O3828" s="19" t="str">
        <f t="shared" si="122"/>
        <v>700</v>
      </c>
      <c r="P3828">
        <f t="shared" si="121"/>
        <v>195.95501773608387</v>
      </c>
    </row>
    <row r="3829" spans="1:16" ht="14.5" customHeight="1" x14ac:dyDescent="0.35">
      <c r="A3829" s="2" t="s">
        <v>2044</v>
      </c>
      <c r="B3829" s="2" t="s">
        <v>2045</v>
      </c>
      <c r="C3829" s="2" t="s">
        <v>2686</v>
      </c>
      <c r="D3829" s="2" t="s">
        <v>3169</v>
      </c>
      <c r="E3829" s="2" t="s">
        <v>3170</v>
      </c>
      <c r="F3829" s="3">
        <v>1982</v>
      </c>
      <c r="G3829" s="3">
        <v>10.905647266057416</v>
      </c>
      <c r="H3829" s="2" t="s">
        <v>3135</v>
      </c>
      <c r="I3829" s="2" t="s">
        <v>3149</v>
      </c>
      <c r="J3829" s="2" t="s">
        <v>3161</v>
      </c>
      <c r="K3829" s="2" t="s">
        <v>3162</v>
      </c>
      <c r="L3829" s="2">
        <v>2015</v>
      </c>
      <c r="M3829" s="2" t="s">
        <v>3078</v>
      </c>
      <c r="N3829" s="2" t="s">
        <v>3126</v>
      </c>
      <c r="O3829" s="19" t="str">
        <f t="shared" si="122"/>
        <v>700</v>
      </c>
      <c r="P3829">
        <f t="shared" si="121"/>
        <v>216.14992881325799</v>
      </c>
    </row>
    <row r="3830" spans="1:16" ht="14.5" customHeight="1" x14ac:dyDescent="0.35">
      <c r="A3830" s="2" t="s">
        <v>2044</v>
      </c>
      <c r="B3830" s="2" t="s">
        <v>2045</v>
      </c>
      <c r="C3830" s="2" t="s">
        <v>2686</v>
      </c>
      <c r="D3830" s="2" t="s">
        <v>3169</v>
      </c>
      <c r="E3830" s="2" t="s">
        <v>3170</v>
      </c>
      <c r="F3830" s="3">
        <v>1982</v>
      </c>
      <c r="G3830" s="3">
        <v>9.886731470034503</v>
      </c>
      <c r="H3830" s="2" t="s">
        <v>3136</v>
      </c>
      <c r="I3830" s="2" t="s">
        <v>3150</v>
      </c>
      <c r="J3830" s="2" t="s">
        <v>3161</v>
      </c>
      <c r="K3830" s="2" t="s">
        <v>3162</v>
      </c>
      <c r="L3830" s="2">
        <v>2015</v>
      </c>
      <c r="M3830" s="2" t="s">
        <v>3078</v>
      </c>
      <c r="N3830" s="2" t="s">
        <v>3126</v>
      </c>
      <c r="O3830" s="19" t="str">
        <f t="shared" si="122"/>
        <v>700</v>
      </c>
      <c r="P3830">
        <f t="shared" si="121"/>
        <v>195.95501773608387</v>
      </c>
    </row>
    <row r="3831" spans="1:16" ht="14.5" customHeight="1" x14ac:dyDescent="0.35">
      <c r="A3831" s="2" t="s">
        <v>2044</v>
      </c>
      <c r="B3831" s="2" t="s">
        <v>2045</v>
      </c>
      <c r="C3831" s="2" t="s">
        <v>2686</v>
      </c>
      <c r="D3831" s="2" t="s">
        <v>3169</v>
      </c>
      <c r="E3831" s="2" t="s">
        <v>3170</v>
      </c>
      <c r="F3831" s="3">
        <v>1982</v>
      </c>
      <c r="G3831" s="3">
        <v>5.23598283761181</v>
      </c>
      <c r="H3831" s="2" t="s">
        <v>3138</v>
      </c>
      <c r="I3831" s="2" t="s">
        <v>3152</v>
      </c>
      <c r="J3831" s="2" t="s">
        <v>3161</v>
      </c>
      <c r="K3831" s="2" t="s">
        <v>3162</v>
      </c>
      <c r="L3831" s="2">
        <v>2015</v>
      </c>
      <c r="M3831" s="2" t="s">
        <v>3078</v>
      </c>
      <c r="N3831" s="2" t="s">
        <v>3126</v>
      </c>
      <c r="O3831" s="19" t="str">
        <f t="shared" si="122"/>
        <v>700</v>
      </c>
      <c r="P3831">
        <f t="shared" si="121"/>
        <v>103.77717984146608</v>
      </c>
    </row>
    <row r="3832" spans="1:16" ht="14.5" customHeight="1" x14ac:dyDescent="0.35">
      <c r="A3832" s="2" t="s">
        <v>2044</v>
      </c>
      <c r="B3832" s="2" t="s">
        <v>2045</v>
      </c>
      <c r="C3832" s="2" t="s">
        <v>2686</v>
      </c>
      <c r="D3832" s="2" t="s">
        <v>3169</v>
      </c>
      <c r="E3832" s="2" t="s">
        <v>3170</v>
      </c>
      <c r="F3832" s="3">
        <v>1982</v>
      </c>
      <c r="G3832" s="3">
        <v>8.4115094659782326</v>
      </c>
      <c r="H3832" s="2" t="s">
        <v>3139</v>
      </c>
      <c r="I3832" s="2" t="s">
        <v>3153</v>
      </c>
      <c r="J3832" s="2" t="s">
        <v>3161</v>
      </c>
      <c r="K3832" s="2" t="s">
        <v>3162</v>
      </c>
      <c r="L3832" s="2">
        <v>2015</v>
      </c>
      <c r="M3832" s="2" t="s">
        <v>3078</v>
      </c>
      <c r="N3832" s="2" t="s">
        <v>3126</v>
      </c>
      <c r="O3832" s="19" t="str">
        <f t="shared" si="122"/>
        <v>700</v>
      </c>
      <c r="P3832">
        <f t="shared" si="121"/>
        <v>166.71611761568857</v>
      </c>
    </row>
    <row r="3833" spans="1:16" ht="14.5" customHeight="1" x14ac:dyDescent="0.35">
      <c r="A3833" s="2" t="s">
        <v>2044</v>
      </c>
      <c r="B3833" s="2" t="s">
        <v>2045</v>
      </c>
      <c r="C3833" s="2" t="s">
        <v>2686</v>
      </c>
      <c r="D3833" s="2" t="s">
        <v>3169</v>
      </c>
      <c r="E3833" s="2" t="s">
        <v>3170</v>
      </c>
      <c r="F3833" s="3">
        <v>1982</v>
      </c>
      <c r="G3833" s="3">
        <v>0.55753520956051683</v>
      </c>
      <c r="H3833" s="2" t="s">
        <v>3140</v>
      </c>
      <c r="I3833" s="2" t="s">
        <v>3154</v>
      </c>
      <c r="J3833" s="2" t="s">
        <v>3161</v>
      </c>
      <c r="K3833" s="2" t="s">
        <v>3162</v>
      </c>
      <c r="L3833" s="2">
        <v>2015</v>
      </c>
      <c r="M3833" s="2" t="s">
        <v>3078</v>
      </c>
      <c r="N3833" s="2" t="s">
        <v>3126</v>
      </c>
      <c r="O3833" s="19" t="str">
        <f t="shared" si="122"/>
        <v>700</v>
      </c>
      <c r="P3833">
        <f t="shared" si="121"/>
        <v>11.050347853489443</v>
      </c>
    </row>
    <row r="3834" spans="1:16" ht="14.5" customHeight="1" x14ac:dyDescent="0.35">
      <c r="A3834" s="2" t="s">
        <v>2044</v>
      </c>
      <c r="B3834" s="2" t="s">
        <v>2045</v>
      </c>
      <c r="C3834" s="2" t="s">
        <v>2686</v>
      </c>
      <c r="D3834" s="2" t="s">
        <v>3169</v>
      </c>
      <c r="E3834" s="2" t="s">
        <v>3170</v>
      </c>
      <c r="F3834" s="3">
        <v>1982</v>
      </c>
      <c r="G3834" s="3">
        <v>4.4602816764841346</v>
      </c>
      <c r="H3834" s="2" t="s">
        <v>3141</v>
      </c>
      <c r="I3834" s="2" t="s">
        <v>3155</v>
      </c>
      <c r="J3834" s="2" t="s">
        <v>3161</v>
      </c>
      <c r="K3834" s="2" t="s">
        <v>3162</v>
      </c>
      <c r="L3834" s="2">
        <v>2015</v>
      </c>
      <c r="M3834" s="2" t="s">
        <v>3078</v>
      </c>
      <c r="N3834" s="2" t="s">
        <v>3126</v>
      </c>
      <c r="O3834" s="19" t="str">
        <f t="shared" si="122"/>
        <v>700</v>
      </c>
      <c r="P3834">
        <f t="shared" si="121"/>
        <v>88.402782827915544</v>
      </c>
    </row>
    <row r="3835" spans="1:16" ht="14.5" customHeight="1" x14ac:dyDescent="0.35">
      <c r="A3835" s="2" t="s">
        <v>2046</v>
      </c>
      <c r="B3835" s="2" t="s">
        <v>2047</v>
      </c>
      <c r="C3835" s="2" t="s">
        <v>1267</v>
      </c>
      <c r="D3835" s="2" t="s">
        <v>3169</v>
      </c>
      <c r="E3835" s="2" t="s">
        <v>3170</v>
      </c>
      <c r="F3835" s="3">
        <v>930</v>
      </c>
      <c r="G3835" s="3">
        <v>55</v>
      </c>
      <c r="H3835" s="2" t="s">
        <v>3131</v>
      </c>
      <c r="I3835" s="2" t="s">
        <v>3145</v>
      </c>
      <c r="J3835" s="2" t="s">
        <v>3161</v>
      </c>
      <c r="K3835" s="2" t="s">
        <v>3162</v>
      </c>
      <c r="L3835" s="2">
        <v>2015</v>
      </c>
      <c r="M3835" s="2" t="s">
        <v>3076</v>
      </c>
      <c r="N3835" s="2" t="s">
        <v>3124</v>
      </c>
      <c r="O3835" s="19" t="str">
        <f t="shared" si="122"/>
        <v>700</v>
      </c>
      <c r="P3835">
        <f t="shared" ref="P3835:P3898" si="123">F3835*G3835/100</f>
        <v>511.5</v>
      </c>
    </row>
    <row r="3836" spans="1:16" ht="14.5" customHeight="1" x14ac:dyDescent="0.35">
      <c r="A3836" s="2" t="s">
        <v>301</v>
      </c>
      <c r="B3836" s="2" t="s">
        <v>2048</v>
      </c>
      <c r="C3836" s="2" t="s">
        <v>1872</v>
      </c>
      <c r="D3836" s="2" t="s">
        <v>3169</v>
      </c>
      <c r="E3836" s="2" t="s">
        <v>3170</v>
      </c>
      <c r="F3836" s="3">
        <v>73</v>
      </c>
      <c r="G3836" s="3">
        <v>55</v>
      </c>
      <c r="H3836" s="2" t="s">
        <v>3131</v>
      </c>
      <c r="I3836" s="2" t="s">
        <v>3145</v>
      </c>
      <c r="J3836" s="2" t="s">
        <v>3161</v>
      </c>
      <c r="K3836" s="2" t="s">
        <v>3162</v>
      </c>
      <c r="L3836" s="2">
        <v>2015</v>
      </c>
      <c r="M3836" s="2" t="s">
        <v>3076</v>
      </c>
      <c r="N3836" s="2" t="s">
        <v>3124</v>
      </c>
      <c r="O3836" s="19" t="str">
        <f t="shared" si="122"/>
        <v>700</v>
      </c>
      <c r="P3836">
        <f t="shared" si="123"/>
        <v>40.15</v>
      </c>
    </row>
    <row r="3837" spans="1:16" ht="14.5" customHeight="1" x14ac:dyDescent="0.35">
      <c r="A3837" s="2" t="s">
        <v>308</v>
      </c>
      <c r="B3837" s="2" t="s">
        <v>309</v>
      </c>
      <c r="C3837" s="2" t="s">
        <v>1873</v>
      </c>
      <c r="D3837" s="2" t="s">
        <v>3169</v>
      </c>
      <c r="E3837" s="2" t="s">
        <v>3170</v>
      </c>
      <c r="F3837" s="3">
        <v>640</v>
      </c>
      <c r="G3837" s="3">
        <v>100</v>
      </c>
      <c r="H3837" s="2" t="s">
        <v>3131</v>
      </c>
      <c r="I3837" s="2" t="s">
        <v>3145</v>
      </c>
      <c r="J3837" s="2" t="s">
        <v>3161</v>
      </c>
      <c r="K3837" s="2" t="s">
        <v>3162</v>
      </c>
      <c r="L3837" s="2">
        <v>2015</v>
      </c>
      <c r="M3837" s="2" t="s">
        <v>3076</v>
      </c>
      <c r="N3837" s="2" t="s">
        <v>3124</v>
      </c>
      <c r="O3837" s="19" t="str">
        <f t="shared" si="122"/>
        <v>700</v>
      </c>
      <c r="P3837">
        <f t="shared" si="123"/>
        <v>640</v>
      </c>
    </row>
    <row r="3838" spans="1:16" ht="14.5" customHeight="1" x14ac:dyDescent="0.35">
      <c r="A3838" s="2" t="s">
        <v>304</v>
      </c>
      <c r="B3838" s="2" t="s">
        <v>305</v>
      </c>
      <c r="C3838" s="2" t="s">
        <v>1874</v>
      </c>
      <c r="D3838" s="2" t="s">
        <v>3169</v>
      </c>
      <c r="E3838" s="2" t="s">
        <v>3170</v>
      </c>
      <c r="F3838" s="3">
        <v>461</v>
      </c>
      <c r="G3838" s="3">
        <v>100</v>
      </c>
      <c r="H3838" s="2" t="s">
        <v>3131</v>
      </c>
      <c r="I3838" s="2" t="s">
        <v>3145</v>
      </c>
      <c r="J3838" s="2" t="s">
        <v>3161</v>
      </c>
      <c r="K3838" s="2" t="s">
        <v>3162</v>
      </c>
      <c r="L3838" s="2">
        <v>2015</v>
      </c>
      <c r="M3838" s="2" t="s">
        <v>3076</v>
      </c>
      <c r="N3838" s="2" t="s">
        <v>3124</v>
      </c>
      <c r="O3838" s="19" t="str">
        <f t="shared" si="122"/>
        <v>700</v>
      </c>
      <c r="P3838">
        <f t="shared" si="123"/>
        <v>461</v>
      </c>
    </row>
    <row r="3839" spans="1:16" ht="14.5" customHeight="1" x14ac:dyDescent="0.35">
      <c r="A3839" s="2" t="s">
        <v>311</v>
      </c>
      <c r="B3839" s="2" t="s">
        <v>312</v>
      </c>
      <c r="C3839" s="2" t="s">
        <v>1875</v>
      </c>
      <c r="D3839" s="2" t="s">
        <v>3169</v>
      </c>
      <c r="E3839" s="2" t="s">
        <v>3170</v>
      </c>
      <c r="F3839" s="3">
        <v>175810</v>
      </c>
      <c r="G3839" s="3">
        <v>100</v>
      </c>
      <c r="H3839" s="2" t="s">
        <v>3131</v>
      </c>
      <c r="I3839" s="2" t="s">
        <v>3145</v>
      </c>
      <c r="J3839" s="2" t="s">
        <v>3161</v>
      </c>
      <c r="K3839" s="2" t="s">
        <v>3162</v>
      </c>
      <c r="L3839" s="2">
        <v>2015</v>
      </c>
      <c r="M3839" s="2" t="s">
        <v>3076</v>
      </c>
      <c r="N3839" s="2" t="s">
        <v>3124</v>
      </c>
      <c r="O3839" s="19" t="str">
        <f t="shared" si="122"/>
        <v>700</v>
      </c>
      <c r="P3839">
        <f t="shared" si="123"/>
        <v>175810</v>
      </c>
    </row>
    <row r="3840" spans="1:16" ht="14.5" customHeight="1" x14ac:dyDescent="0.35">
      <c r="A3840" s="2" t="s">
        <v>2687</v>
      </c>
      <c r="B3840" s="2" t="s">
        <v>2688</v>
      </c>
      <c r="C3840" s="2" t="s">
        <v>2689</v>
      </c>
      <c r="D3840" s="2" t="s">
        <v>3169</v>
      </c>
      <c r="E3840" s="2" t="s">
        <v>3170</v>
      </c>
      <c r="F3840" s="3">
        <v>1052</v>
      </c>
      <c r="G3840" s="3">
        <v>100</v>
      </c>
      <c r="H3840" s="2" t="s">
        <v>3131</v>
      </c>
      <c r="I3840" s="2" t="s">
        <v>3145</v>
      </c>
      <c r="J3840" s="2" t="s">
        <v>3161</v>
      </c>
      <c r="K3840" s="2" t="s">
        <v>3162</v>
      </c>
      <c r="L3840" s="2">
        <v>2015</v>
      </c>
      <c r="M3840" s="2" t="s">
        <v>3076</v>
      </c>
      <c r="N3840" s="2" t="s">
        <v>3124</v>
      </c>
      <c r="O3840" s="19" t="str">
        <f t="shared" si="122"/>
        <v>700</v>
      </c>
      <c r="P3840">
        <f t="shared" si="123"/>
        <v>1052</v>
      </c>
    </row>
    <row r="3841" spans="1:16" ht="14.5" customHeight="1" x14ac:dyDescent="0.35">
      <c r="A3841" s="2" t="s">
        <v>2690</v>
      </c>
      <c r="B3841" s="2" t="s">
        <v>2691</v>
      </c>
      <c r="C3841" s="2" t="s">
        <v>2692</v>
      </c>
      <c r="D3841" s="2" t="s">
        <v>3169</v>
      </c>
      <c r="E3841" s="2" t="s">
        <v>3170</v>
      </c>
      <c r="F3841" s="3">
        <v>1818</v>
      </c>
      <c r="G3841" s="3">
        <v>100</v>
      </c>
      <c r="H3841" s="2" t="s">
        <v>3131</v>
      </c>
      <c r="I3841" s="2" t="s">
        <v>3145</v>
      </c>
      <c r="J3841" s="2" t="s">
        <v>3161</v>
      </c>
      <c r="K3841" s="2" t="s">
        <v>3162</v>
      </c>
      <c r="L3841" s="2">
        <v>2015</v>
      </c>
      <c r="M3841" s="2" t="s">
        <v>3076</v>
      </c>
      <c r="N3841" s="2" t="s">
        <v>3124</v>
      </c>
      <c r="O3841" s="19" t="str">
        <f t="shared" si="122"/>
        <v>700</v>
      </c>
      <c r="P3841">
        <f t="shared" si="123"/>
        <v>1818</v>
      </c>
    </row>
    <row r="3842" spans="1:16" ht="14.5" customHeight="1" x14ac:dyDescent="0.35">
      <c r="A3842" s="2" t="s">
        <v>314</v>
      </c>
      <c r="B3842" s="2" t="s">
        <v>315</v>
      </c>
      <c r="C3842" s="2" t="s">
        <v>1876</v>
      </c>
      <c r="D3842" s="2" t="s">
        <v>3169</v>
      </c>
      <c r="E3842" s="2" t="s">
        <v>3170</v>
      </c>
      <c r="F3842" s="3">
        <v>5170</v>
      </c>
      <c r="G3842" s="3">
        <v>100</v>
      </c>
      <c r="H3842" s="2" t="s">
        <v>3131</v>
      </c>
      <c r="I3842" s="2" t="s">
        <v>3145</v>
      </c>
      <c r="J3842" s="2" t="s">
        <v>3161</v>
      </c>
      <c r="K3842" s="2" t="s">
        <v>3162</v>
      </c>
      <c r="L3842" s="2">
        <v>2015</v>
      </c>
      <c r="M3842" s="2" t="s">
        <v>3076</v>
      </c>
      <c r="N3842" s="2" t="s">
        <v>3124</v>
      </c>
      <c r="O3842" s="19" t="str">
        <f t="shared" si="122"/>
        <v>700</v>
      </c>
      <c r="P3842">
        <f t="shared" si="123"/>
        <v>5170</v>
      </c>
    </row>
    <row r="3843" spans="1:16" ht="14.5" customHeight="1" x14ac:dyDescent="0.35">
      <c r="A3843" s="2" t="s">
        <v>317</v>
      </c>
      <c r="B3843" s="2" t="s">
        <v>318</v>
      </c>
      <c r="C3843" s="2" t="s">
        <v>1877</v>
      </c>
      <c r="D3843" s="2" t="s">
        <v>3169</v>
      </c>
      <c r="E3843" s="2" t="s">
        <v>3170</v>
      </c>
      <c r="F3843" s="3">
        <v>2350</v>
      </c>
      <c r="G3843" s="3">
        <v>100</v>
      </c>
      <c r="H3843" s="2" t="s">
        <v>3132</v>
      </c>
      <c r="I3843" s="2" t="s">
        <v>3146</v>
      </c>
      <c r="J3843" s="2" t="s">
        <v>3161</v>
      </c>
      <c r="K3843" s="2" t="s">
        <v>3162</v>
      </c>
      <c r="L3843" s="2">
        <v>2015</v>
      </c>
      <c r="M3843" s="2" t="s">
        <v>3077</v>
      </c>
      <c r="N3843" s="2" t="s">
        <v>3125</v>
      </c>
      <c r="O3843" s="19" t="str">
        <f t="shared" ref="O3843:O3906" si="124">LEFT(N3843,1) &amp; "00"</f>
        <v>700</v>
      </c>
      <c r="P3843">
        <f t="shared" si="123"/>
        <v>2350</v>
      </c>
    </row>
    <row r="3844" spans="1:16" ht="14.5" customHeight="1" x14ac:dyDescent="0.35">
      <c r="A3844" s="2" t="s">
        <v>320</v>
      </c>
      <c r="B3844" s="2" t="s">
        <v>321</v>
      </c>
      <c r="C3844" s="2" t="s">
        <v>1878</v>
      </c>
      <c r="D3844" s="2" t="s">
        <v>3169</v>
      </c>
      <c r="E3844" s="2" t="s">
        <v>3170</v>
      </c>
      <c r="F3844" s="3">
        <v>617</v>
      </c>
      <c r="G3844" s="3">
        <v>55</v>
      </c>
      <c r="H3844" s="2" t="s">
        <v>3134</v>
      </c>
      <c r="I3844" s="2" t="s">
        <v>3148</v>
      </c>
      <c r="J3844" s="2" t="s">
        <v>3161</v>
      </c>
      <c r="K3844" s="2" t="s">
        <v>3162</v>
      </c>
      <c r="L3844" s="2">
        <v>2015</v>
      </c>
      <c r="M3844" s="2" t="s">
        <v>3077</v>
      </c>
      <c r="N3844" s="2" t="s">
        <v>3125</v>
      </c>
      <c r="O3844" s="19" t="str">
        <f t="shared" si="124"/>
        <v>700</v>
      </c>
      <c r="P3844">
        <f t="shared" si="123"/>
        <v>339.35</v>
      </c>
    </row>
    <row r="3845" spans="1:16" ht="14.5" customHeight="1" x14ac:dyDescent="0.35">
      <c r="A3845" s="2" t="s">
        <v>323</v>
      </c>
      <c r="B3845" s="2" t="s">
        <v>324</v>
      </c>
      <c r="C3845" s="2" t="s">
        <v>1879</v>
      </c>
      <c r="D3845" s="2" t="s">
        <v>3169</v>
      </c>
      <c r="E3845" s="2" t="s">
        <v>3170</v>
      </c>
      <c r="F3845" s="3">
        <v>23815</v>
      </c>
      <c r="G3845" s="3">
        <v>47.515023868477513</v>
      </c>
      <c r="H3845" s="2" t="s">
        <v>3129</v>
      </c>
      <c r="I3845" s="2" t="s">
        <v>3143</v>
      </c>
      <c r="J3845" s="2" t="s">
        <v>3161</v>
      </c>
      <c r="K3845" s="2" t="s">
        <v>3162</v>
      </c>
      <c r="L3845" s="2">
        <v>2015</v>
      </c>
      <c r="M3845" s="2" t="s">
        <v>3077</v>
      </c>
      <c r="N3845" s="2" t="s">
        <v>3125</v>
      </c>
      <c r="O3845" s="19" t="str">
        <f t="shared" si="124"/>
        <v>700</v>
      </c>
      <c r="P3845">
        <f t="shared" si="123"/>
        <v>11315.702934277919</v>
      </c>
    </row>
    <row r="3846" spans="1:16" ht="14.5" customHeight="1" x14ac:dyDescent="0.35">
      <c r="A3846" s="2" t="s">
        <v>323</v>
      </c>
      <c r="B3846" s="2" t="s">
        <v>324</v>
      </c>
      <c r="C3846" s="2" t="s">
        <v>1879</v>
      </c>
      <c r="D3846" s="2" t="s">
        <v>3169</v>
      </c>
      <c r="E3846" s="2" t="s">
        <v>3170</v>
      </c>
      <c r="F3846" s="3">
        <v>23815</v>
      </c>
      <c r="G3846" s="3">
        <v>1.0052175578000095</v>
      </c>
      <c r="H3846" s="2" t="s">
        <v>3130</v>
      </c>
      <c r="I3846" s="2" t="s">
        <v>3144</v>
      </c>
      <c r="J3846" s="2" t="s">
        <v>3161</v>
      </c>
      <c r="K3846" s="2" t="s">
        <v>3162</v>
      </c>
      <c r="L3846" s="2">
        <v>2015</v>
      </c>
      <c r="M3846" s="2" t="s">
        <v>3077</v>
      </c>
      <c r="N3846" s="2" t="s">
        <v>3125</v>
      </c>
      <c r="O3846" s="19" t="str">
        <f t="shared" si="124"/>
        <v>700</v>
      </c>
      <c r="P3846">
        <f t="shared" si="123"/>
        <v>239.39256139007227</v>
      </c>
    </row>
    <row r="3847" spans="1:16" ht="14.5" customHeight="1" x14ac:dyDescent="0.35">
      <c r="A3847" s="2" t="s">
        <v>323</v>
      </c>
      <c r="B3847" s="2" t="s">
        <v>324</v>
      </c>
      <c r="C3847" s="2" t="s">
        <v>1879</v>
      </c>
      <c r="D3847" s="2" t="s">
        <v>3169</v>
      </c>
      <c r="E3847" s="2" t="s">
        <v>3170</v>
      </c>
      <c r="F3847" s="3">
        <v>23815</v>
      </c>
      <c r="G3847" s="3">
        <v>22.362826967680736</v>
      </c>
      <c r="H3847" s="2" t="s">
        <v>3131</v>
      </c>
      <c r="I3847" s="2" t="s">
        <v>3145</v>
      </c>
      <c r="J3847" s="2" t="s">
        <v>3161</v>
      </c>
      <c r="K3847" s="2" t="s">
        <v>3162</v>
      </c>
      <c r="L3847" s="2">
        <v>2015</v>
      </c>
      <c r="M3847" s="2" t="s">
        <v>3077</v>
      </c>
      <c r="N3847" s="2" t="s">
        <v>3125</v>
      </c>
      <c r="O3847" s="19" t="str">
        <f t="shared" si="124"/>
        <v>700</v>
      </c>
      <c r="P3847">
        <f t="shared" si="123"/>
        <v>5325.7072423531672</v>
      </c>
    </row>
    <row r="3848" spans="1:16" ht="14.5" customHeight="1" x14ac:dyDescent="0.35">
      <c r="A3848" s="2" t="s">
        <v>323</v>
      </c>
      <c r="B3848" s="2" t="s">
        <v>324</v>
      </c>
      <c r="C3848" s="2" t="s">
        <v>1879</v>
      </c>
      <c r="D3848" s="2" t="s">
        <v>3169</v>
      </c>
      <c r="E3848" s="2" t="s">
        <v>3170</v>
      </c>
      <c r="F3848" s="3">
        <v>23815</v>
      </c>
      <c r="G3848" s="3">
        <v>29.116931606041746</v>
      </c>
      <c r="H3848" s="2" t="s">
        <v>3141</v>
      </c>
      <c r="I3848" s="2" t="s">
        <v>3155</v>
      </c>
      <c r="J3848" s="2" t="s">
        <v>3161</v>
      </c>
      <c r="K3848" s="2" t="s">
        <v>3162</v>
      </c>
      <c r="L3848" s="2">
        <v>2015</v>
      </c>
      <c r="M3848" s="2" t="s">
        <v>3077</v>
      </c>
      <c r="N3848" s="2" t="s">
        <v>3125</v>
      </c>
      <c r="O3848" s="19" t="str">
        <f t="shared" si="124"/>
        <v>700</v>
      </c>
      <c r="P3848">
        <f t="shared" si="123"/>
        <v>6934.1972619788421</v>
      </c>
    </row>
    <row r="3849" spans="1:16" ht="14.5" customHeight="1" x14ac:dyDescent="0.35">
      <c r="A3849" s="2" t="s">
        <v>326</v>
      </c>
      <c r="B3849" s="2" t="s">
        <v>327</v>
      </c>
      <c r="C3849" s="2" t="s">
        <v>1880</v>
      </c>
      <c r="D3849" s="2" t="s">
        <v>3169</v>
      </c>
      <c r="E3849" s="2" t="s">
        <v>3170</v>
      </c>
      <c r="F3849" s="3">
        <v>272</v>
      </c>
      <c r="G3849" s="3">
        <v>100</v>
      </c>
      <c r="H3849" s="2" t="s">
        <v>3138</v>
      </c>
      <c r="I3849" s="2" t="s">
        <v>3152</v>
      </c>
      <c r="J3849" s="2" t="s">
        <v>3161</v>
      </c>
      <c r="K3849" s="2" t="s">
        <v>3162</v>
      </c>
      <c r="L3849" s="2">
        <v>2015</v>
      </c>
      <c r="M3849" s="2" t="s">
        <v>3077</v>
      </c>
      <c r="N3849" s="2" t="s">
        <v>3125</v>
      </c>
      <c r="O3849" s="19" t="str">
        <f t="shared" si="124"/>
        <v>700</v>
      </c>
      <c r="P3849">
        <f t="shared" si="123"/>
        <v>272</v>
      </c>
    </row>
    <row r="3850" spans="1:16" ht="14.5" customHeight="1" x14ac:dyDescent="0.35">
      <c r="A3850" s="2" t="s">
        <v>329</v>
      </c>
      <c r="B3850" s="2" t="s">
        <v>330</v>
      </c>
      <c r="C3850" s="2" t="s">
        <v>1881</v>
      </c>
      <c r="D3850" s="2" t="s">
        <v>3169</v>
      </c>
      <c r="E3850" s="2" t="s">
        <v>3170</v>
      </c>
      <c r="F3850" s="3">
        <v>273</v>
      </c>
      <c r="G3850" s="3">
        <v>100</v>
      </c>
      <c r="H3850" s="2" t="s">
        <v>3138</v>
      </c>
      <c r="I3850" s="2" t="s">
        <v>3152</v>
      </c>
      <c r="J3850" s="2" t="s">
        <v>3161</v>
      </c>
      <c r="K3850" s="2" t="s">
        <v>3162</v>
      </c>
      <c r="L3850" s="2">
        <v>2015</v>
      </c>
      <c r="M3850" s="2" t="s">
        <v>3077</v>
      </c>
      <c r="N3850" s="2" t="s">
        <v>3125</v>
      </c>
      <c r="O3850" s="19" t="str">
        <f t="shared" si="124"/>
        <v>700</v>
      </c>
      <c r="P3850">
        <f t="shared" si="123"/>
        <v>273</v>
      </c>
    </row>
    <row r="3851" spans="1:16" ht="14.5" customHeight="1" x14ac:dyDescent="0.35">
      <c r="A3851" s="2" t="s">
        <v>2049</v>
      </c>
      <c r="B3851" s="2" t="s">
        <v>2050</v>
      </c>
      <c r="C3851" s="2" t="s">
        <v>1278</v>
      </c>
      <c r="D3851" s="2" t="s">
        <v>3169</v>
      </c>
      <c r="E3851" s="2" t="s">
        <v>3170</v>
      </c>
      <c r="F3851" s="3">
        <v>47144</v>
      </c>
      <c r="G3851" s="3">
        <v>18.813031081027098</v>
      </c>
      <c r="H3851" s="2" t="s">
        <v>3131</v>
      </c>
      <c r="I3851" s="2" t="s">
        <v>3145</v>
      </c>
      <c r="J3851" s="2" t="s">
        <v>3161</v>
      </c>
      <c r="K3851" s="2" t="s">
        <v>3162</v>
      </c>
      <c r="L3851" s="2">
        <v>2015</v>
      </c>
      <c r="M3851" s="2" t="s">
        <v>3041</v>
      </c>
      <c r="N3851" s="2" t="s">
        <v>3095</v>
      </c>
      <c r="O3851" s="19" t="str">
        <f t="shared" si="124"/>
        <v>200</v>
      </c>
      <c r="P3851">
        <f t="shared" si="123"/>
        <v>8869.2153728394151</v>
      </c>
    </row>
    <row r="3852" spans="1:16" ht="14.5" customHeight="1" x14ac:dyDescent="0.35">
      <c r="A3852" s="2" t="s">
        <v>2049</v>
      </c>
      <c r="B3852" s="2" t="s">
        <v>2050</v>
      </c>
      <c r="C3852" s="2" t="s">
        <v>1278</v>
      </c>
      <c r="D3852" s="2" t="s">
        <v>3169</v>
      </c>
      <c r="E3852" s="2" t="s">
        <v>3170</v>
      </c>
      <c r="F3852" s="3">
        <v>47144</v>
      </c>
      <c r="G3852" s="3">
        <v>13.403040790637993</v>
      </c>
      <c r="H3852" s="2" t="s">
        <v>3138</v>
      </c>
      <c r="I3852" s="2" t="s">
        <v>3152</v>
      </c>
      <c r="J3852" s="2" t="s">
        <v>3161</v>
      </c>
      <c r="K3852" s="2" t="s">
        <v>3162</v>
      </c>
      <c r="L3852" s="2">
        <v>2015</v>
      </c>
      <c r="M3852" s="2" t="s">
        <v>3041</v>
      </c>
      <c r="N3852" s="2" t="s">
        <v>3095</v>
      </c>
      <c r="O3852" s="19" t="str">
        <f t="shared" si="124"/>
        <v>200</v>
      </c>
      <c r="P3852">
        <f t="shared" si="123"/>
        <v>6318.7295503383757</v>
      </c>
    </row>
    <row r="3853" spans="1:16" ht="14.5" customHeight="1" x14ac:dyDescent="0.35">
      <c r="A3853" s="2" t="s">
        <v>2049</v>
      </c>
      <c r="B3853" s="2" t="s">
        <v>2050</v>
      </c>
      <c r="C3853" s="2" t="s">
        <v>1278</v>
      </c>
      <c r="D3853" s="2" t="s">
        <v>3169</v>
      </c>
      <c r="E3853" s="2" t="s">
        <v>3170</v>
      </c>
      <c r="F3853" s="3">
        <v>47144</v>
      </c>
      <c r="G3853" s="3">
        <v>1.5151956056363229</v>
      </c>
      <c r="H3853" s="2" t="s">
        <v>3139</v>
      </c>
      <c r="I3853" s="2" t="s">
        <v>3153</v>
      </c>
      <c r="J3853" s="2" t="s">
        <v>3161</v>
      </c>
      <c r="K3853" s="2" t="s">
        <v>3162</v>
      </c>
      <c r="L3853" s="2">
        <v>2015</v>
      </c>
      <c r="M3853" s="2" t="s">
        <v>3041</v>
      </c>
      <c r="N3853" s="2" t="s">
        <v>3095</v>
      </c>
      <c r="O3853" s="19" t="str">
        <f t="shared" si="124"/>
        <v>200</v>
      </c>
      <c r="P3853">
        <f t="shared" si="123"/>
        <v>714.32381632118802</v>
      </c>
    </row>
    <row r="3854" spans="1:16" ht="14.5" customHeight="1" x14ac:dyDescent="0.35">
      <c r="A3854" s="2" t="s">
        <v>2049</v>
      </c>
      <c r="B3854" s="2" t="s">
        <v>2050</v>
      </c>
      <c r="C3854" s="2" t="s">
        <v>1278</v>
      </c>
      <c r="D3854" s="2" t="s">
        <v>3169</v>
      </c>
      <c r="E3854" s="2" t="s">
        <v>3170</v>
      </c>
      <c r="F3854" s="3">
        <v>47144</v>
      </c>
      <c r="G3854" s="3">
        <v>21.268732522698574</v>
      </c>
      <c r="H3854" s="2" t="s">
        <v>3141</v>
      </c>
      <c r="I3854" s="2" t="s">
        <v>3155</v>
      </c>
      <c r="J3854" s="2" t="s">
        <v>3161</v>
      </c>
      <c r="K3854" s="2" t="s">
        <v>3162</v>
      </c>
      <c r="L3854" s="2">
        <v>2015</v>
      </c>
      <c r="M3854" s="2" t="s">
        <v>3041</v>
      </c>
      <c r="N3854" s="2" t="s">
        <v>3095</v>
      </c>
      <c r="O3854" s="19" t="str">
        <f t="shared" si="124"/>
        <v>200</v>
      </c>
      <c r="P3854">
        <f t="shared" si="123"/>
        <v>10026.931260501016</v>
      </c>
    </row>
    <row r="3855" spans="1:16" ht="14.5" customHeight="1" x14ac:dyDescent="0.35">
      <c r="A3855" s="2" t="s">
        <v>2051</v>
      </c>
      <c r="B3855" s="2" t="s">
        <v>2052</v>
      </c>
      <c r="C3855" s="2" t="s">
        <v>1279</v>
      </c>
      <c r="D3855" s="2" t="s">
        <v>3169</v>
      </c>
      <c r="E3855" s="2" t="s">
        <v>3170</v>
      </c>
      <c r="F3855" s="3">
        <v>19034</v>
      </c>
      <c r="G3855" s="3">
        <v>18.813031081027098</v>
      </c>
      <c r="H3855" s="2" t="s">
        <v>3131</v>
      </c>
      <c r="I3855" s="2" t="s">
        <v>3145</v>
      </c>
      <c r="J3855" s="2" t="s">
        <v>3161</v>
      </c>
      <c r="K3855" s="2" t="s">
        <v>3162</v>
      </c>
      <c r="L3855" s="2">
        <v>2015</v>
      </c>
      <c r="M3855" s="2" t="s">
        <v>3041</v>
      </c>
      <c r="N3855" s="2" t="s">
        <v>3095</v>
      </c>
      <c r="O3855" s="19" t="str">
        <f t="shared" si="124"/>
        <v>200</v>
      </c>
      <c r="P3855">
        <f t="shared" si="123"/>
        <v>3580.8723359626979</v>
      </c>
    </row>
    <row r="3856" spans="1:16" ht="14.5" customHeight="1" x14ac:dyDescent="0.35">
      <c r="A3856" s="2" t="s">
        <v>2051</v>
      </c>
      <c r="B3856" s="2" t="s">
        <v>2052</v>
      </c>
      <c r="C3856" s="2" t="s">
        <v>1279</v>
      </c>
      <c r="D3856" s="2" t="s">
        <v>3169</v>
      </c>
      <c r="E3856" s="2" t="s">
        <v>3170</v>
      </c>
      <c r="F3856" s="3">
        <v>19034</v>
      </c>
      <c r="G3856" s="3">
        <v>13.403040790637993</v>
      </c>
      <c r="H3856" s="2" t="s">
        <v>3138</v>
      </c>
      <c r="I3856" s="2" t="s">
        <v>3152</v>
      </c>
      <c r="J3856" s="2" t="s">
        <v>3161</v>
      </c>
      <c r="K3856" s="2" t="s">
        <v>3162</v>
      </c>
      <c r="L3856" s="2">
        <v>2015</v>
      </c>
      <c r="M3856" s="2" t="s">
        <v>3041</v>
      </c>
      <c r="N3856" s="2" t="s">
        <v>3095</v>
      </c>
      <c r="O3856" s="19" t="str">
        <f t="shared" si="124"/>
        <v>200</v>
      </c>
      <c r="P3856">
        <f t="shared" si="123"/>
        <v>2551.1347840900357</v>
      </c>
    </row>
    <row r="3857" spans="1:16" ht="14.5" customHeight="1" x14ac:dyDescent="0.35">
      <c r="A3857" s="2" t="s">
        <v>2051</v>
      </c>
      <c r="B3857" s="2" t="s">
        <v>2052</v>
      </c>
      <c r="C3857" s="2" t="s">
        <v>1279</v>
      </c>
      <c r="D3857" s="2" t="s">
        <v>3169</v>
      </c>
      <c r="E3857" s="2" t="s">
        <v>3170</v>
      </c>
      <c r="F3857" s="3">
        <v>19034</v>
      </c>
      <c r="G3857" s="3">
        <v>1.5151956056363229</v>
      </c>
      <c r="H3857" s="2" t="s">
        <v>3139</v>
      </c>
      <c r="I3857" s="2" t="s">
        <v>3153</v>
      </c>
      <c r="J3857" s="2" t="s">
        <v>3161</v>
      </c>
      <c r="K3857" s="2" t="s">
        <v>3162</v>
      </c>
      <c r="L3857" s="2">
        <v>2015</v>
      </c>
      <c r="M3857" s="2" t="s">
        <v>3041</v>
      </c>
      <c r="N3857" s="2" t="s">
        <v>3095</v>
      </c>
      <c r="O3857" s="19" t="str">
        <f t="shared" si="124"/>
        <v>200</v>
      </c>
      <c r="P3857">
        <f t="shared" si="123"/>
        <v>288.40233157681769</v>
      </c>
    </row>
    <row r="3858" spans="1:16" ht="14.5" customHeight="1" x14ac:dyDescent="0.35">
      <c r="A3858" s="2" t="s">
        <v>2051</v>
      </c>
      <c r="B3858" s="2" t="s">
        <v>2052</v>
      </c>
      <c r="C3858" s="2" t="s">
        <v>1279</v>
      </c>
      <c r="D3858" s="2" t="s">
        <v>3169</v>
      </c>
      <c r="E3858" s="2" t="s">
        <v>3170</v>
      </c>
      <c r="F3858" s="3">
        <v>19034</v>
      </c>
      <c r="G3858" s="3">
        <v>21.268732522698574</v>
      </c>
      <c r="H3858" s="2" t="s">
        <v>3141</v>
      </c>
      <c r="I3858" s="2" t="s">
        <v>3155</v>
      </c>
      <c r="J3858" s="2" t="s">
        <v>3161</v>
      </c>
      <c r="K3858" s="2" t="s">
        <v>3162</v>
      </c>
      <c r="L3858" s="2">
        <v>2015</v>
      </c>
      <c r="M3858" s="2" t="s">
        <v>3041</v>
      </c>
      <c r="N3858" s="2" t="s">
        <v>3095</v>
      </c>
      <c r="O3858" s="19" t="str">
        <f t="shared" si="124"/>
        <v>200</v>
      </c>
      <c r="P3858">
        <f t="shared" si="123"/>
        <v>4048.2905483704467</v>
      </c>
    </row>
    <row r="3859" spans="1:16" ht="14.5" customHeight="1" x14ac:dyDescent="0.35">
      <c r="A3859" s="2" t="s">
        <v>337</v>
      </c>
      <c r="B3859" s="2" t="s">
        <v>338</v>
      </c>
      <c r="C3859" s="2" t="s">
        <v>1882</v>
      </c>
      <c r="D3859" s="2" t="s">
        <v>3169</v>
      </c>
      <c r="E3859" s="2" t="s">
        <v>3170</v>
      </c>
      <c r="F3859" s="3">
        <v>6266</v>
      </c>
      <c r="G3859" s="3">
        <v>55</v>
      </c>
      <c r="H3859" s="2" t="s">
        <v>3138</v>
      </c>
      <c r="I3859" s="2" t="s">
        <v>3152</v>
      </c>
      <c r="J3859" s="2" t="s">
        <v>3161</v>
      </c>
      <c r="K3859" s="2" t="s">
        <v>3162</v>
      </c>
      <c r="L3859" s="2">
        <v>2015</v>
      </c>
      <c r="M3859" s="2" t="s">
        <v>3041</v>
      </c>
      <c r="N3859" s="2" t="s">
        <v>3095</v>
      </c>
      <c r="O3859" s="19" t="str">
        <f t="shared" si="124"/>
        <v>200</v>
      </c>
      <c r="P3859">
        <f t="shared" si="123"/>
        <v>3446.3</v>
      </c>
    </row>
    <row r="3860" spans="1:16" ht="14.5" customHeight="1" x14ac:dyDescent="0.35">
      <c r="A3860" s="2" t="s">
        <v>340</v>
      </c>
      <c r="B3860" s="2" t="s">
        <v>341</v>
      </c>
      <c r="C3860" s="2" t="s">
        <v>1883</v>
      </c>
      <c r="D3860" s="2" t="s">
        <v>3169</v>
      </c>
      <c r="E3860" s="2" t="s">
        <v>3170</v>
      </c>
      <c r="F3860" s="3">
        <v>4813</v>
      </c>
      <c r="G3860" s="3">
        <v>55</v>
      </c>
      <c r="H3860" s="2" t="s">
        <v>3138</v>
      </c>
      <c r="I3860" s="2" t="s">
        <v>3152</v>
      </c>
      <c r="J3860" s="2" t="s">
        <v>3161</v>
      </c>
      <c r="K3860" s="2" t="s">
        <v>3162</v>
      </c>
      <c r="L3860" s="2">
        <v>2015</v>
      </c>
      <c r="M3860" s="2" t="s">
        <v>3041</v>
      </c>
      <c r="N3860" s="2" t="s">
        <v>3095</v>
      </c>
      <c r="O3860" s="19" t="str">
        <f t="shared" si="124"/>
        <v>200</v>
      </c>
      <c r="P3860">
        <f t="shared" si="123"/>
        <v>2647.15</v>
      </c>
    </row>
    <row r="3861" spans="1:16" ht="14.5" customHeight="1" x14ac:dyDescent="0.35">
      <c r="A3861" s="2" t="s">
        <v>343</v>
      </c>
      <c r="B3861" s="2" t="s">
        <v>344</v>
      </c>
      <c r="C3861" s="2" t="s">
        <v>1884</v>
      </c>
      <c r="D3861" s="2" t="s">
        <v>3169</v>
      </c>
      <c r="E3861" s="2" t="s">
        <v>3170</v>
      </c>
      <c r="F3861" s="3">
        <v>1524</v>
      </c>
      <c r="G3861" s="3">
        <v>55</v>
      </c>
      <c r="H3861" s="2" t="s">
        <v>3139</v>
      </c>
      <c r="I3861" s="2" t="s">
        <v>3153</v>
      </c>
      <c r="J3861" s="2" t="s">
        <v>3161</v>
      </c>
      <c r="K3861" s="2" t="s">
        <v>3162</v>
      </c>
      <c r="L3861" s="2">
        <v>2015</v>
      </c>
      <c r="M3861" s="2" t="s">
        <v>3041</v>
      </c>
      <c r="N3861" s="2" t="s">
        <v>3095</v>
      </c>
      <c r="O3861" s="19" t="str">
        <f t="shared" si="124"/>
        <v>200</v>
      </c>
      <c r="P3861">
        <f t="shared" si="123"/>
        <v>838.2</v>
      </c>
    </row>
    <row r="3862" spans="1:16" ht="14.5" customHeight="1" x14ac:dyDescent="0.35">
      <c r="A3862" s="2" t="s">
        <v>346</v>
      </c>
      <c r="B3862" s="2" t="s">
        <v>347</v>
      </c>
      <c r="C3862" s="2" t="s">
        <v>1885</v>
      </c>
      <c r="D3862" s="2" t="s">
        <v>3169</v>
      </c>
      <c r="E3862" s="2" t="s">
        <v>3170</v>
      </c>
      <c r="F3862" s="3">
        <v>3981</v>
      </c>
      <c r="G3862" s="3">
        <v>55</v>
      </c>
      <c r="H3862" s="2" t="s">
        <v>3131</v>
      </c>
      <c r="I3862" s="2" t="s">
        <v>3145</v>
      </c>
      <c r="J3862" s="2" t="s">
        <v>3161</v>
      </c>
      <c r="K3862" s="2" t="s">
        <v>3162</v>
      </c>
      <c r="L3862" s="2">
        <v>2015</v>
      </c>
      <c r="M3862" s="2" t="s">
        <v>3041</v>
      </c>
      <c r="N3862" s="2" t="s">
        <v>3095</v>
      </c>
      <c r="O3862" s="19" t="str">
        <f t="shared" si="124"/>
        <v>200</v>
      </c>
      <c r="P3862">
        <f t="shared" si="123"/>
        <v>2189.5500000000002</v>
      </c>
    </row>
    <row r="3863" spans="1:16" ht="14.5" customHeight="1" x14ac:dyDescent="0.35">
      <c r="A3863" s="2" t="s">
        <v>349</v>
      </c>
      <c r="B3863" s="2" t="s">
        <v>350</v>
      </c>
      <c r="C3863" s="2" t="s">
        <v>2322</v>
      </c>
      <c r="D3863" s="2" t="s">
        <v>3169</v>
      </c>
      <c r="E3863" s="2" t="s">
        <v>3170</v>
      </c>
      <c r="F3863" s="3">
        <v>1243</v>
      </c>
      <c r="G3863" s="3">
        <v>55</v>
      </c>
      <c r="H3863" s="2" t="s">
        <v>3131</v>
      </c>
      <c r="I3863" s="2" t="s">
        <v>3145</v>
      </c>
      <c r="J3863" s="2" t="s">
        <v>3161</v>
      </c>
      <c r="K3863" s="2" t="s">
        <v>3162</v>
      </c>
      <c r="L3863" s="2">
        <v>2015</v>
      </c>
      <c r="M3863" s="2" t="s">
        <v>3041</v>
      </c>
      <c r="N3863" s="2" t="s">
        <v>3095</v>
      </c>
      <c r="O3863" s="19" t="str">
        <f t="shared" si="124"/>
        <v>200</v>
      </c>
      <c r="P3863">
        <f t="shared" si="123"/>
        <v>683.65</v>
      </c>
    </row>
    <row r="3864" spans="1:16" ht="14.5" customHeight="1" x14ac:dyDescent="0.35">
      <c r="A3864" s="2" t="s">
        <v>352</v>
      </c>
      <c r="B3864" s="2" t="s">
        <v>353</v>
      </c>
      <c r="C3864" s="2" t="s">
        <v>1886</v>
      </c>
      <c r="D3864" s="2" t="s">
        <v>3169</v>
      </c>
      <c r="E3864" s="2" t="s">
        <v>3170</v>
      </c>
      <c r="F3864" s="3">
        <v>1293</v>
      </c>
      <c r="G3864" s="3">
        <v>55</v>
      </c>
      <c r="H3864" s="2" t="s">
        <v>3131</v>
      </c>
      <c r="I3864" s="2" t="s">
        <v>3145</v>
      </c>
      <c r="J3864" s="2" t="s">
        <v>3161</v>
      </c>
      <c r="K3864" s="2" t="s">
        <v>3162</v>
      </c>
      <c r="L3864" s="2">
        <v>2015</v>
      </c>
      <c r="M3864" s="2" t="s">
        <v>3041</v>
      </c>
      <c r="N3864" s="2" t="s">
        <v>3095</v>
      </c>
      <c r="O3864" s="19" t="str">
        <f t="shared" si="124"/>
        <v>200</v>
      </c>
      <c r="P3864">
        <f t="shared" si="123"/>
        <v>711.15</v>
      </c>
    </row>
    <row r="3865" spans="1:16" ht="14.5" customHeight="1" x14ac:dyDescent="0.35">
      <c r="A3865" s="2" t="s">
        <v>355</v>
      </c>
      <c r="B3865" s="2" t="s">
        <v>356</v>
      </c>
      <c r="C3865" s="2" t="s">
        <v>1887</v>
      </c>
      <c r="D3865" s="2" t="s">
        <v>3169</v>
      </c>
      <c r="E3865" s="2" t="s">
        <v>3170</v>
      </c>
      <c r="F3865" s="3">
        <v>1133</v>
      </c>
      <c r="G3865" s="3">
        <v>55</v>
      </c>
      <c r="H3865" s="2" t="s">
        <v>3131</v>
      </c>
      <c r="I3865" s="2" t="s">
        <v>3145</v>
      </c>
      <c r="J3865" s="2" t="s">
        <v>3161</v>
      </c>
      <c r="K3865" s="2" t="s">
        <v>3162</v>
      </c>
      <c r="L3865" s="2">
        <v>2015</v>
      </c>
      <c r="M3865" s="2" t="s">
        <v>3041</v>
      </c>
      <c r="N3865" s="2" t="s">
        <v>3095</v>
      </c>
      <c r="O3865" s="19" t="str">
        <f t="shared" si="124"/>
        <v>200</v>
      </c>
      <c r="P3865">
        <f t="shared" si="123"/>
        <v>623.15</v>
      </c>
    </row>
    <row r="3866" spans="1:16" ht="14.5" customHeight="1" x14ac:dyDescent="0.35">
      <c r="A3866" s="2" t="s">
        <v>358</v>
      </c>
      <c r="B3866" s="2" t="s">
        <v>359</v>
      </c>
      <c r="C3866" s="2" t="s">
        <v>1888</v>
      </c>
      <c r="D3866" s="2" t="s">
        <v>3169</v>
      </c>
      <c r="E3866" s="2" t="s">
        <v>3170</v>
      </c>
      <c r="F3866" s="3">
        <v>7998</v>
      </c>
      <c r="G3866" s="3">
        <v>55</v>
      </c>
      <c r="H3866" s="2" t="s">
        <v>3141</v>
      </c>
      <c r="I3866" s="2" t="s">
        <v>3155</v>
      </c>
      <c r="J3866" s="2" t="s">
        <v>3161</v>
      </c>
      <c r="K3866" s="2" t="s">
        <v>3162</v>
      </c>
      <c r="L3866" s="2">
        <v>2015</v>
      </c>
      <c r="M3866" s="2" t="s">
        <v>3041</v>
      </c>
      <c r="N3866" s="2" t="s">
        <v>3095</v>
      </c>
      <c r="O3866" s="19" t="str">
        <f t="shared" si="124"/>
        <v>200</v>
      </c>
      <c r="P3866">
        <f t="shared" si="123"/>
        <v>4398.8999999999996</v>
      </c>
    </row>
    <row r="3867" spans="1:16" ht="14.5" customHeight="1" x14ac:dyDescent="0.35">
      <c r="A3867" s="2" t="s">
        <v>361</v>
      </c>
      <c r="B3867" s="2" t="s">
        <v>362</v>
      </c>
      <c r="C3867" s="2" t="s">
        <v>1889</v>
      </c>
      <c r="D3867" s="2" t="s">
        <v>3169</v>
      </c>
      <c r="E3867" s="2" t="s">
        <v>3170</v>
      </c>
      <c r="F3867" s="3">
        <v>3551</v>
      </c>
      <c r="G3867" s="3">
        <v>55</v>
      </c>
      <c r="H3867" s="2" t="s">
        <v>3141</v>
      </c>
      <c r="I3867" s="2" t="s">
        <v>3155</v>
      </c>
      <c r="J3867" s="2" t="s">
        <v>3161</v>
      </c>
      <c r="K3867" s="2" t="s">
        <v>3162</v>
      </c>
      <c r="L3867" s="2">
        <v>2015</v>
      </c>
      <c r="M3867" s="2" t="s">
        <v>3041</v>
      </c>
      <c r="N3867" s="2" t="s">
        <v>3095</v>
      </c>
      <c r="O3867" s="19" t="str">
        <f t="shared" si="124"/>
        <v>200</v>
      </c>
      <c r="P3867">
        <f t="shared" si="123"/>
        <v>1953.05</v>
      </c>
    </row>
    <row r="3868" spans="1:16" ht="14.5" customHeight="1" x14ac:dyDescent="0.35">
      <c r="A3868" s="2" t="s">
        <v>364</v>
      </c>
      <c r="B3868" s="2" t="s">
        <v>365</v>
      </c>
      <c r="C3868" s="2" t="s">
        <v>1890</v>
      </c>
      <c r="D3868" s="2" t="s">
        <v>3169</v>
      </c>
      <c r="E3868" s="2" t="s">
        <v>3170</v>
      </c>
      <c r="F3868" s="3">
        <v>4964</v>
      </c>
      <c r="G3868" s="3">
        <v>55</v>
      </c>
      <c r="H3868" s="2" t="s">
        <v>3138</v>
      </c>
      <c r="I3868" s="2" t="s">
        <v>3152</v>
      </c>
      <c r="J3868" s="2" t="s">
        <v>3161</v>
      </c>
      <c r="K3868" s="2" t="s">
        <v>3162</v>
      </c>
      <c r="L3868" s="2">
        <v>2015</v>
      </c>
      <c r="M3868" s="2" t="s">
        <v>3041</v>
      </c>
      <c r="N3868" s="2" t="s">
        <v>3095</v>
      </c>
      <c r="O3868" s="19" t="str">
        <f t="shared" si="124"/>
        <v>200</v>
      </c>
      <c r="P3868">
        <f t="shared" si="123"/>
        <v>2730.2</v>
      </c>
    </row>
    <row r="3869" spans="1:16" ht="14.5" customHeight="1" x14ac:dyDescent="0.35">
      <c r="A3869" s="2" t="s">
        <v>367</v>
      </c>
      <c r="B3869" s="2" t="s">
        <v>368</v>
      </c>
      <c r="C3869" s="2" t="s">
        <v>1891</v>
      </c>
      <c r="D3869" s="2" t="s">
        <v>3169</v>
      </c>
      <c r="E3869" s="2" t="s">
        <v>3170</v>
      </c>
      <c r="F3869" s="3">
        <v>3868</v>
      </c>
      <c r="G3869" s="3">
        <v>55</v>
      </c>
      <c r="H3869" s="2" t="s">
        <v>3138</v>
      </c>
      <c r="I3869" s="2" t="s">
        <v>3152</v>
      </c>
      <c r="J3869" s="2" t="s">
        <v>3161</v>
      </c>
      <c r="K3869" s="2" t="s">
        <v>3162</v>
      </c>
      <c r="L3869" s="2">
        <v>2015</v>
      </c>
      <c r="M3869" s="2" t="s">
        <v>3041</v>
      </c>
      <c r="N3869" s="2" t="s">
        <v>3095</v>
      </c>
      <c r="O3869" s="19" t="str">
        <f t="shared" si="124"/>
        <v>200</v>
      </c>
      <c r="P3869">
        <f t="shared" si="123"/>
        <v>2127.4</v>
      </c>
    </row>
    <row r="3870" spans="1:16" ht="14.5" customHeight="1" x14ac:dyDescent="0.35">
      <c r="A3870" s="2" t="s">
        <v>370</v>
      </c>
      <c r="B3870" s="2" t="s">
        <v>371</v>
      </c>
      <c r="C3870" s="2" t="s">
        <v>1892</v>
      </c>
      <c r="D3870" s="2" t="s">
        <v>3169</v>
      </c>
      <c r="E3870" s="2" t="s">
        <v>3170</v>
      </c>
      <c r="F3870" s="3">
        <v>1338</v>
      </c>
      <c r="G3870" s="3">
        <v>55</v>
      </c>
      <c r="H3870" s="2" t="s">
        <v>3138</v>
      </c>
      <c r="I3870" s="2" t="s">
        <v>3152</v>
      </c>
      <c r="J3870" s="2" t="s">
        <v>3161</v>
      </c>
      <c r="K3870" s="2" t="s">
        <v>3162</v>
      </c>
      <c r="L3870" s="2">
        <v>2015</v>
      </c>
      <c r="M3870" s="2" t="s">
        <v>3041</v>
      </c>
      <c r="N3870" s="2" t="s">
        <v>3095</v>
      </c>
      <c r="O3870" s="19" t="str">
        <f t="shared" si="124"/>
        <v>200</v>
      </c>
      <c r="P3870">
        <f t="shared" si="123"/>
        <v>735.9</v>
      </c>
    </row>
    <row r="3871" spans="1:16" ht="14.5" customHeight="1" x14ac:dyDescent="0.35">
      <c r="A3871" s="2" t="s">
        <v>373</v>
      </c>
      <c r="B3871" s="2" t="s">
        <v>374</v>
      </c>
      <c r="C3871" s="2" t="s">
        <v>1893</v>
      </c>
      <c r="D3871" s="2" t="s">
        <v>3169</v>
      </c>
      <c r="E3871" s="2" t="s">
        <v>3170</v>
      </c>
      <c r="F3871" s="3">
        <v>41</v>
      </c>
      <c r="G3871" s="3">
        <v>20</v>
      </c>
      <c r="H3871" s="2" t="s">
        <v>3138</v>
      </c>
      <c r="I3871" s="2" t="s">
        <v>3152</v>
      </c>
      <c r="J3871" s="2" t="s">
        <v>3161</v>
      </c>
      <c r="K3871" s="2" t="s">
        <v>3162</v>
      </c>
      <c r="L3871" s="2">
        <v>2015</v>
      </c>
      <c r="M3871" s="2" t="s">
        <v>3077</v>
      </c>
      <c r="N3871" s="2" t="s">
        <v>3125</v>
      </c>
      <c r="O3871" s="19" t="str">
        <f t="shared" si="124"/>
        <v>700</v>
      </c>
      <c r="P3871">
        <f t="shared" si="123"/>
        <v>8.1999999999999993</v>
      </c>
    </row>
    <row r="3872" spans="1:16" ht="14.5" customHeight="1" x14ac:dyDescent="0.35">
      <c r="A3872" s="2" t="s">
        <v>376</v>
      </c>
      <c r="B3872" s="2" t="s">
        <v>377</v>
      </c>
      <c r="C3872" s="2" t="s">
        <v>2323</v>
      </c>
      <c r="D3872" s="2" t="s">
        <v>3169</v>
      </c>
      <c r="E3872" s="2" t="s">
        <v>3170</v>
      </c>
      <c r="F3872" s="3">
        <v>2483</v>
      </c>
      <c r="G3872" s="3">
        <v>20</v>
      </c>
      <c r="H3872" s="2" t="s">
        <v>3138</v>
      </c>
      <c r="I3872" s="2" t="s">
        <v>3152</v>
      </c>
      <c r="J3872" s="2" t="s">
        <v>3161</v>
      </c>
      <c r="K3872" s="2" t="s">
        <v>3162</v>
      </c>
      <c r="L3872" s="2">
        <v>2015</v>
      </c>
      <c r="M3872" s="2" t="s">
        <v>3057</v>
      </c>
      <c r="N3872" s="2" t="s">
        <v>3107</v>
      </c>
      <c r="O3872" s="19" t="str">
        <f t="shared" si="124"/>
        <v>300</v>
      </c>
      <c r="P3872">
        <f t="shared" si="123"/>
        <v>496.6</v>
      </c>
    </row>
    <row r="3873" spans="1:16" ht="14.5" customHeight="1" x14ac:dyDescent="0.35">
      <c r="A3873" s="2" t="s">
        <v>2053</v>
      </c>
      <c r="B3873" s="2" t="s">
        <v>2054</v>
      </c>
      <c r="C3873" s="2" t="s">
        <v>2055</v>
      </c>
      <c r="D3873" s="2" t="s">
        <v>3169</v>
      </c>
      <c r="E3873" s="2" t="s">
        <v>3170</v>
      </c>
      <c r="F3873" s="3">
        <v>60</v>
      </c>
      <c r="G3873" s="3">
        <v>55</v>
      </c>
      <c r="H3873" s="2" t="s">
        <v>3138</v>
      </c>
      <c r="I3873" s="2" t="s">
        <v>3152</v>
      </c>
      <c r="J3873" s="2" t="s">
        <v>3161</v>
      </c>
      <c r="K3873" s="2" t="s">
        <v>3162</v>
      </c>
      <c r="L3873" s="2">
        <v>2015</v>
      </c>
      <c r="M3873" s="2" t="s">
        <v>3042</v>
      </c>
      <c r="N3873" s="2" t="s">
        <v>3096</v>
      </c>
      <c r="O3873" s="19" t="str">
        <f t="shared" si="124"/>
        <v>200</v>
      </c>
      <c r="P3873">
        <f t="shared" si="123"/>
        <v>33</v>
      </c>
    </row>
    <row r="3874" spans="1:16" ht="14.5" customHeight="1" x14ac:dyDescent="0.35">
      <c r="A3874" s="2" t="s">
        <v>382</v>
      </c>
      <c r="B3874" s="2" t="s">
        <v>383</v>
      </c>
      <c r="C3874" s="2" t="s">
        <v>1896</v>
      </c>
      <c r="D3874" s="2" t="s">
        <v>3169</v>
      </c>
      <c r="E3874" s="2" t="s">
        <v>3170</v>
      </c>
      <c r="F3874" s="3">
        <v>314</v>
      </c>
      <c r="G3874" s="3">
        <v>55</v>
      </c>
      <c r="H3874" s="2" t="s">
        <v>3138</v>
      </c>
      <c r="I3874" s="2" t="s">
        <v>3152</v>
      </c>
      <c r="J3874" s="2" t="s">
        <v>3161</v>
      </c>
      <c r="K3874" s="2" t="s">
        <v>3162</v>
      </c>
      <c r="L3874" s="2">
        <v>2015</v>
      </c>
      <c r="M3874" s="2" t="s">
        <v>3042</v>
      </c>
      <c r="N3874" s="2" t="s">
        <v>3096</v>
      </c>
      <c r="O3874" s="19" t="str">
        <f t="shared" si="124"/>
        <v>200</v>
      </c>
      <c r="P3874">
        <f t="shared" si="123"/>
        <v>172.7</v>
      </c>
    </row>
    <row r="3875" spans="1:16" ht="14.5" customHeight="1" x14ac:dyDescent="0.35">
      <c r="A3875" s="2" t="s">
        <v>1297</v>
      </c>
      <c r="B3875" s="2" t="s">
        <v>1298</v>
      </c>
      <c r="C3875" s="2" t="s">
        <v>1897</v>
      </c>
      <c r="D3875" s="2" t="s">
        <v>3169</v>
      </c>
      <c r="E3875" s="2" t="s">
        <v>3170</v>
      </c>
      <c r="F3875" s="3">
        <v>1506</v>
      </c>
      <c r="G3875" s="3">
        <v>15</v>
      </c>
      <c r="H3875" s="2" t="s">
        <v>3138</v>
      </c>
      <c r="I3875" s="2" t="s">
        <v>3152</v>
      </c>
      <c r="J3875" s="2" t="s">
        <v>3161</v>
      </c>
      <c r="K3875" s="2" t="s">
        <v>3162</v>
      </c>
      <c r="L3875" s="2">
        <v>2015</v>
      </c>
      <c r="M3875" s="2" t="s">
        <v>3055</v>
      </c>
      <c r="N3875" s="2" t="s">
        <v>3105</v>
      </c>
      <c r="O3875" s="19" t="str">
        <f t="shared" si="124"/>
        <v>300</v>
      </c>
      <c r="P3875">
        <f t="shared" si="123"/>
        <v>225.9</v>
      </c>
    </row>
    <row r="3876" spans="1:16" ht="14.5" customHeight="1" x14ac:dyDescent="0.35">
      <c r="A3876" s="2" t="s">
        <v>388</v>
      </c>
      <c r="B3876" s="2" t="s">
        <v>389</v>
      </c>
      <c r="C3876" s="2" t="s">
        <v>1898</v>
      </c>
      <c r="D3876" s="2" t="s">
        <v>3169</v>
      </c>
      <c r="E3876" s="2" t="s">
        <v>3170</v>
      </c>
      <c r="F3876" s="3">
        <v>335</v>
      </c>
      <c r="G3876" s="3">
        <v>55</v>
      </c>
      <c r="H3876" s="2" t="s">
        <v>3138</v>
      </c>
      <c r="I3876" s="2" t="s">
        <v>3152</v>
      </c>
      <c r="J3876" s="2" t="s">
        <v>3161</v>
      </c>
      <c r="K3876" s="2" t="s">
        <v>3162</v>
      </c>
      <c r="L3876" s="2">
        <v>2015</v>
      </c>
      <c r="M3876" s="2" t="s">
        <v>3041</v>
      </c>
      <c r="N3876" s="2" t="s">
        <v>3095</v>
      </c>
      <c r="O3876" s="19" t="str">
        <f t="shared" si="124"/>
        <v>200</v>
      </c>
      <c r="P3876">
        <f t="shared" si="123"/>
        <v>184.25</v>
      </c>
    </row>
    <row r="3877" spans="1:16" ht="14.5" customHeight="1" x14ac:dyDescent="0.35">
      <c r="A3877" s="2" t="s">
        <v>1301</v>
      </c>
      <c r="B3877" s="2" t="s">
        <v>1302</v>
      </c>
      <c r="C3877" s="2" t="s">
        <v>1899</v>
      </c>
      <c r="D3877" s="2" t="s">
        <v>3169</v>
      </c>
      <c r="E3877" s="2" t="s">
        <v>3170</v>
      </c>
      <c r="F3877" s="3">
        <v>96</v>
      </c>
      <c r="G3877" s="3">
        <v>55</v>
      </c>
      <c r="H3877" s="2" t="s">
        <v>3138</v>
      </c>
      <c r="I3877" s="2" t="s">
        <v>3152</v>
      </c>
      <c r="J3877" s="2" t="s">
        <v>3161</v>
      </c>
      <c r="K3877" s="2" t="s">
        <v>3162</v>
      </c>
      <c r="L3877" s="2">
        <v>2015</v>
      </c>
      <c r="M3877" s="2" t="s">
        <v>3042</v>
      </c>
      <c r="N3877" s="2" t="s">
        <v>3096</v>
      </c>
      <c r="O3877" s="19" t="str">
        <f t="shared" si="124"/>
        <v>200</v>
      </c>
      <c r="P3877">
        <f t="shared" si="123"/>
        <v>52.8</v>
      </c>
    </row>
    <row r="3878" spans="1:16" ht="14.5" customHeight="1" x14ac:dyDescent="0.35">
      <c r="A3878" s="2" t="s">
        <v>385</v>
      </c>
      <c r="B3878" s="2" t="s">
        <v>386</v>
      </c>
      <c r="C3878" s="2" t="s">
        <v>1900</v>
      </c>
      <c r="D3878" s="2" t="s">
        <v>3169</v>
      </c>
      <c r="E3878" s="2" t="s">
        <v>3170</v>
      </c>
      <c r="F3878" s="3">
        <v>795</v>
      </c>
      <c r="G3878" s="3">
        <v>34.205511056412909</v>
      </c>
      <c r="H3878" s="2" t="s">
        <v>3131</v>
      </c>
      <c r="I3878" s="2" t="s">
        <v>3145</v>
      </c>
      <c r="J3878" s="2" t="s">
        <v>3161</v>
      </c>
      <c r="K3878" s="2" t="s">
        <v>3162</v>
      </c>
      <c r="L3878" s="2">
        <v>2015</v>
      </c>
      <c r="M3878" s="2" t="s">
        <v>3062</v>
      </c>
      <c r="N3878" s="2" t="s">
        <v>3112</v>
      </c>
      <c r="O3878" s="19" t="str">
        <f t="shared" si="124"/>
        <v>400</v>
      </c>
      <c r="P3878">
        <f t="shared" si="123"/>
        <v>271.93381289848264</v>
      </c>
    </row>
    <row r="3879" spans="1:16" ht="14.5" customHeight="1" x14ac:dyDescent="0.35">
      <c r="A3879" s="2" t="s">
        <v>385</v>
      </c>
      <c r="B3879" s="2" t="s">
        <v>386</v>
      </c>
      <c r="C3879" s="2" t="s">
        <v>1900</v>
      </c>
      <c r="D3879" s="2" t="s">
        <v>3169</v>
      </c>
      <c r="E3879" s="2" t="s">
        <v>3170</v>
      </c>
      <c r="F3879" s="3">
        <v>795</v>
      </c>
      <c r="G3879" s="3">
        <v>24.36916507388726</v>
      </c>
      <c r="H3879" s="2" t="s">
        <v>3138</v>
      </c>
      <c r="I3879" s="2" t="s">
        <v>3152</v>
      </c>
      <c r="J3879" s="2" t="s">
        <v>3161</v>
      </c>
      <c r="K3879" s="2" t="s">
        <v>3162</v>
      </c>
      <c r="L3879" s="2">
        <v>2015</v>
      </c>
      <c r="M3879" s="2" t="s">
        <v>3062</v>
      </c>
      <c r="N3879" s="2" t="s">
        <v>3112</v>
      </c>
      <c r="O3879" s="19" t="str">
        <f t="shared" si="124"/>
        <v>400</v>
      </c>
      <c r="P3879">
        <f t="shared" si="123"/>
        <v>193.73486233740371</v>
      </c>
    </row>
    <row r="3880" spans="1:16" ht="14.5" customHeight="1" x14ac:dyDescent="0.35">
      <c r="A3880" s="2" t="s">
        <v>385</v>
      </c>
      <c r="B3880" s="2" t="s">
        <v>386</v>
      </c>
      <c r="C3880" s="2" t="s">
        <v>1900</v>
      </c>
      <c r="D3880" s="2" t="s">
        <v>3169</v>
      </c>
      <c r="E3880" s="2" t="s">
        <v>3170</v>
      </c>
      <c r="F3880" s="3">
        <v>795</v>
      </c>
      <c r="G3880" s="3">
        <v>2.7549011011569511</v>
      </c>
      <c r="H3880" s="2" t="s">
        <v>3139</v>
      </c>
      <c r="I3880" s="2" t="s">
        <v>3153</v>
      </c>
      <c r="J3880" s="2" t="s">
        <v>3161</v>
      </c>
      <c r="K3880" s="2" t="s">
        <v>3162</v>
      </c>
      <c r="L3880" s="2">
        <v>2015</v>
      </c>
      <c r="M3880" s="2" t="s">
        <v>3062</v>
      </c>
      <c r="N3880" s="2" t="s">
        <v>3112</v>
      </c>
      <c r="O3880" s="19" t="str">
        <f t="shared" si="124"/>
        <v>400</v>
      </c>
      <c r="P3880">
        <f t="shared" si="123"/>
        <v>21.901463754197763</v>
      </c>
    </row>
    <row r="3881" spans="1:16" ht="14.5" customHeight="1" x14ac:dyDescent="0.35">
      <c r="A3881" s="2" t="s">
        <v>385</v>
      </c>
      <c r="B3881" s="2" t="s">
        <v>386</v>
      </c>
      <c r="C3881" s="2" t="s">
        <v>1900</v>
      </c>
      <c r="D3881" s="2" t="s">
        <v>3169</v>
      </c>
      <c r="E3881" s="2" t="s">
        <v>3170</v>
      </c>
      <c r="F3881" s="3">
        <v>795</v>
      </c>
      <c r="G3881" s="3">
        <v>38.670422768542863</v>
      </c>
      <c r="H3881" s="2" t="s">
        <v>3141</v>
      </c>
      <c r="I3881" s="2" t="s">
        <v>3155</v>
      </c>
      <c r="J3881" s="2" t="s">
        <v>3161</v>
      </c>
      <c r="K3881" s="2" t="s">
        <v>3162</v>
      </c>
      <c r="L3881" s="2">
        <v>2015</v>
      </c>
      <c r="M3881" s="2" t="s">
        <v>3062</v>
      </c>
      <c r="N3881" s="2" t="s">
        <v>3112</v>
      </c>
      <c r="O3881" s="19" t="str">
        <f t="shared" si="124"/>
        <v>400</v>
      </c>
      <c r="P3881">
        <f t="shared" si="123"/>
        <v>307.42986100991578</v>
      </c>
    </row>
    <row r="3882" spans="1:16" ht="14.5" customHeight="1" x14ac:dyDescent="0.35">
      <c r="A3882" s="2" t="s">
        <v>393</v>
      </c>
      <c r="B3882" s="2" t="s">
        <v>394</v>
      </c>
      <c r="C3882" s="2" t="s">
        <v>1901</v>
      </c>
      <c r="D3882" s="2" t="s">
        <v>3169</v>
      </c>
      <c r="E3882" s="2" t="s">
        <v>3170</v>
      </c>
      <c r="F3882" s="3">
        <v>3558</v>
      </c>
      <c r="G3882" s="3">
        <v>100</v>
      </c>
      <c r="H3882" s="2" t="s">
        <v>3138</v>
      </c>
      <c r="I3882" s="2" t="s">
        <v>3152</v>
      </c>
      <c r="J3882" s="2" t="s">
        <v>3161</v>
      </c>
      <c r="K3882" s="2" t="s">
        <v>3162</v>
      </c>
      <c r="L3882" s="2">
        <v>2015</v>
      </c>
      <c r="M3882" s="2" t="s">
        <v>3062</v>
      </c>
      <c r="N3882" s="2" t="s">
        <v>3112</v>
      </c>
      <c r="O3882" s="19" t="str">
        <f t="shared" si="124"/>
        <v>400</v>
      </c>
      <c r="P3882">
        <f t="shared" si="123"/>
        <v>3558</v>
      </c>
    </row>
    <row r="3883" spans="1:16" ht="14.5" customHeight="1" x14ac:dyDescent="0.35">
      <c r="A3883" s="2" t="s">
        <v>2693</v>
      </c>
      <c r="B3883" s="2" t="s">
        <v>2694</v>
      </c>
      <c r="C3883" s="2" t="s">
        <v>2695</v>
      </c>
      <c r="D3883" s="2" t="s">
        <v>3169</v>
      </c>
      <c r="E3883" s="2" t="s">
        <v>3170</v>
      </c>
      <c r="F3883" s="3">
        <v>11260</v>
      </c>
      <c r="G3883" s="3">
        <v>15.242621310655327</v>
      </c>
      <c r="H3883" s="2" t="s">
        <v>3131</v>
      </c>
      <c r="I3883" s="2" t="s">
        <v>3145</v>
      </c>
      <c r="J3883" s="2" t="s">
        <v>3161</v>
      </c>
      <c r="K3883" s="2" t="s">
        <v>3162</v>
      </c>
      <c r="L3883" s="2">
        <v>2015</v>
      </c>
      <c r="M3883" s="2" t="s">
        <v>3042</v>
      </c>
      <c r="N3883" s="2" t="s">
        <v>3096</v>
      </c>
      <c r="O3883" s="19" t="str">
        <f t="shared" si="124"/>
        <v>200</v>
      </c>
      <c r="P3883">
        <f t="shared" si="123"/>
        <v>1716.3191595797898</v>
      </c>
    </row>
    <row r="3884" spans="1:16" ht="14.5" customHeight="1" x14ac:dyDescent="0.35">
      <c r="A3884" s="2" t="s">
        <v>2693</v>
      </c>
      <c r="B3884" s="2" t="s">
        <v>2694</v>
      </c>
      <c r="C3884" s="2" t="s">
        <v>2695</v>
      </c>
      <c r="D3884" s="2" t="s">
        <v>3169</v>
      </c>
      <c r="E3884" s="2" t="s">
        <v>3170</v>
      </c>
      <c r="F3884" s="3">
        <v>11260</v>
      </c>
      <c r="G3884" s="3">
        <v>30.161955977988995</v>
      </c>
      <c r="H3884" s="2" t="s">
        <v>3138</v>
      </c>
      <c r="I3884" s="2" t="s">
        <v>3152</v>
      </c>
      <c r="J3884" s="2" t="s">
        <v>3161</v>
      </c>
      <c r="K3884" s="2" t="s">
        <v>3162</v>
      </c>
      <c r="L3884" s="2">
        <v>2015</v>
      </c>
      <c r="M3884" s="2" t="s">
        <v>3042</v>
      </c>
      <c r="N3884" s="2" t="s">
        <v>3096</v>
      </c>
      <c r="O3884" s="19" t="str">
        <f t="shared" si="124"/>
        <v>200</v>
      </c>
      <c r="P3884">
        <f t="shared" si="123"/>
        <v>3396.2362431215611</v>
      </c>
    </row>
    <row r="3885" spans="1:16" ht="14.5" customHeight="1" x14ac:dyDescent="0.35">
      <c r="A3885" s="2" t="s">
        <v>2693</v>
      </c>
      <c r="B3885" s="2" t="s">
        <v>2694</v>
      </c>
      <c r="C3885" s="2" t="s">
        <v>2695</v>
      </c>
      <c r="D3885" s="2" t="s">
        <v>3169</v>
      </c>
      <c r="E3885" s="2" t="s">
        <v>3170</v>
      </c>
      <c r="F3885" s="3">
        <v>11260</v>
      </c>
      <c r="G3885" s="3">
        <v>2.0428964482241123</v>
      </c>
      <c r="H3885" s="2" t="s">
        <v>3139</v>
      </c>
      <c r="I3885" s="2" t="s">
        <v>3153</v>
      </c>
      <c r="J3885" s="2" t="s">
        <v>3161</v>
      </c>
      <c r="K3885" s="2" t="s">
        <v>3162</v>
      </c>
      <c r="L3885" s="2">
        <v>2015</v>
      </c>
      <c r="M3885" s="2" t="s">
        <v>3042</v>
      </c>
      <c r="N3885" s="2" t="s">
        <v>3096</v>
      </c>
      <c r="O3885" s="19" t="str">
        <f t="shared" si="124"/>
        <v>200</v>
      </c>
      <c r="P3885">
        <f t="shared" si="123"/>
        <v>230.03014007003506</v>
      </c>
    </row>
    <row r="3886" spans="1:16" ht="14.5" customHeight="1" x14ac:dyDescent="0.35">
      <c r="A3886" s="2" t="s">
        <v>2693</v>
      </c>
      <c r="B3886" s="2" t="s">
        <v>2694</v>
      </c>
      <c r="C3886" s="2" t="s">
        <v>2695</v>
      </c>
      <c r="D3886" s="2" t="s">
        <v>3169</v>
      </c>
      <c r="E3886" s="2" t="s">
        <v>3170</v>
      </c>
      <c r="F3886" s="3">
        <v>11260</v>
      </c>
      <c r="G3886" s="3">
        <v>7.5525262631315657</v>
      </c>
      <c r="H3886" s="2" t="s">
        <v>3141</v>
      </c>
      <c r="I3886" s="2" t="s">
        <v>3155</v>
      </c>
      <c r="J3886" s="2" t="s">
        <v>3161</v>
      </c>
      <c r="K3886" s="2" t="s">
        <v>3162</v>
      </c>
      <c r="L3886" s="2">
        <v>2015</v>
      </c>
      <c r="M3886" s="2" t="s">
        <v>3042</v>
      </c>
      <c r="N3886" s="2" t="s">
        <v>3096</v>
      </c>
      <c r="O3886" s="19" t="str">
        <f t="shared" si="124"/>
        <v>200</v>
      </c>
      <c r="P3886">
        <f t="shared" si="123"/>
        <v>850.41445722861431</v>
      </c>
    </row>
    <row r="3887" spans="1:16" ht="14.5" customHeight="1" x14ac:dyDescent="0.35">
      <c r="A3887" s="2" t="s">
        <v>396</v>
      </c>
      <c r="B3887" s="2" t="s">
        <v>396</v>
      </c>
      <c r="C3887" s="2" t="s">
        <v>1305</v>
      </c>
      <c r="D3887" s="2" t="s">
        <v>3169</v>
      </c>
      <c r="E3887" s="2" t="s">
        <v>3170</v>
      </c>
      <c r="F3887" s="3">
        <v>49</v>
      </c>
      <c r="G3887" s="3">
        <v>100</v>
      </c>
      <c r="H3887" s="2" t="s">
        <v>3137</v>
      </c>
      <c r="I3887" s="2" t="s">
        <v>3151</v>
      </c>
      <c r="J3887" s="2" t="s">
        <v>3161</v>
      </c>
      <c r="K3887" s="2" t="s">
        <v>3162</v>
      </c>
      <c r="L3887" s="2">
        <v>2015</v>
      </c>
      <c r="M3887" s="2" t="s">
        <v>3077</v>
      </c>
      <c r="N3887" s="2" t="s">
        <v>3125</v>
      </c>
      <c r="O3887" s="19" t="str">
        <f t="shared" si="124"/>
        <v>700</v>
      </c>
      <c r="P3887">
        <f t="shared" si="123"/>
        <v>49</v>
      </c>
    </row>
    <row r="3888" spans="1:16" ht="14.5" customHeight="1" x14ac:dyDescent="0.35">
      <c r="A3888" s="2" t="s">
        <v>2571</v>
      </c>
      <c r="B3888" s="2" t="s">
        <v>2572</v>
      </c>
      <c r="C3888" s="2" t="s">
        <v>2573</v>
      </c>
      <c r="D3888" s="2" t="s">
        <v>3169</v>
      </c>
      <c r="E3888" s="2" t="s">
        <v>3170</v>
      </c>
      <c r="F3888" s="3">
        <v>1650</v>
      </c>
      <c r="G3888" s="3">
        <v>55</v>
      </c>
      <c r="H3888" s="2" t="s">
        <v>3136</v>
      </c>
      <c r="I3888" s="2" t="s">
        <v>3150</v>
      </c>
      <c r="J3888" s="2" t="s">
        <v>3161</v>
      </c>
      <c r="K3888" s="2" t="s">
        <v>3162</v>
      </c>
      <c r="L3888" s="2">
        <v>2015</v>
      </c>
      <c r="M3888" s="2" t="s">
        <v>3041</v>
      </c>
      <c r="N3888" s="2" t="s">
        <v>3095</v>
      </c>
      <c r="O3888" s="19" t="str">
        <f t="shared" si="124"/>
        <v>200</v>
      </c>
      <c r="P3888">
        <f t="shared" si="123"/>
        <v>907.5</v>
      </c>
    </row>
    <row r="3889" spans="1:16" ht="14.5" customHeight="1" x14ac:dyDescent="0.35">
      <c r="A3889" s="2" t="s">
        <v>2574</v>
      </c>
      <c r="B3889" s="2" t="s">
        <v>2575</v>
      </c>
      <c r="C3889" s="2" t="s">
        <v>2576</v>
      </c>
      <c r="D3889" s="2" t="s">
        <v>3169</v>
      </c>
      <c r="E3889" s="2" t="s">
        <v>3170</v>
      </c>
      <c r="F3889" s="3">
        <v>6547</v>
      </c>
      <c r="G3889" s="3">
        <v>55</v>
      </c>
      <c r="H3889" s="2" t="s">
        <v>3136</v>
      </c>
      <c r="I3889" s="2" t="s">
        <v>3150</v>
      </c>
      <c r="J3889" s="2" t="s">
        <v>3161</v>
      </c>
      <c r="K3889" s="2" t="s">
        <v>3162</v>
      </c>
      <c r="L3889" s="2">
        <v>2015</v>
      </c>
      <c r="M3889" s="2" t="s">
        <v>3041</v>
      </c>
      <c r="N3889" s="2" t="s">
        <v>3095</v>
      </c>
      <c r="O3889" s="19" t="str">
        <f t="shared" si="124"/>
        <v>200</v>
      </c>
      <c r="P3889">
        <f t="shared" si="123"/>
        <v>3600.85</v>
      </c>
    </row>
    <row r="3890" spans="1:16" ht="14.5" customHeight="1" x14ac:dyDescent="0.35">
      <c r="A3890" s="2" t="s">
        <v>930</v>
      </c>
      <c r="B3890" s="2" t="s">
        <v>930</v>
      </c>
      <c r="C3890" s="2" t="s">
        <v>1688</v>
      </c>
      <c r="D3890" s="2"/>
      <c r="E3890" s="2"/>
      <c r="F3890" s="3">
        <v>2222</v>
      </c>
      <c r="G3890" s="3">
        <v>35.031291908806395</v>
      </c>
      <c r="H3890" s="2" t="s">
        <v>3135</v>
      </c>
      <c r="I3890" s="2" t="s">
        <v>3149</v>
      </c>
      <c r="J3890" s="2" t="s">
        <v>3160</v>
      </c>
      <c r="K3890" s="2" t="s">
        <v>3163</v>
      </c>
      <c r="L3890" s="2">
        <v>2015</v>
      </c>
      <c r="M3890" s="2" t="s">
        <v>3057</v>
      </c>
      <c r="N3890" s="2" t="s">
        <v>3107</v>
      </c>
      <c r="O3890" s="19" t="str">
        <f t="shared" si="124"/>
        <v>300</v>
      </c>
      <c r="P3890">
        <f t="shared" si="123"/>
        <v>778.39530621367817</v>
      </c>
    </row>
    <row r="3891" spans="1:16" ht="14.5" customHeight="1" x14ac:dyDescent="0.35">
      <c r="A3891" s="2" t="s">
        <v>2355</v>
      </c>
      <c r="B3891" s="2" t="s">
        <v>2355</v>
      </c>
      <c r="C3891" s="2" t="s">
        <v>2604</v>
      </c>
      <c r="D3891" s="2"/>
      <c r="E3891" s="2"/>
      <c r="F3891" s="3">
        <v>9321</v>
      </c>
      <c r="G3891" s="3">
        <v>25</v>
      </c>
      <c r="H3891" s="2" t="s">
        <v>3140</v>
      </c>
      <c r="I3891" s="2" t="s">
        <v>3154</v>
      </c>
      <c r="J3891" s="2" t="s">
        <v>3160</v>
      </c>
      <c r="K3891" s="2" t="s">
        <v>3163</v>
      </c>
      <c r="L3891" s="2">
        <v>2015</v>
      </c>
      <c r="M3891" s="2" t="s">
        <v>3024</v>
      </c>
      <c r="N3891" s="2" t="s">
        <v>3081</v>
      </c>
      <c r="O3891" s="19" t="str">
        <f t="shared" si="124"/>
        <v>100</v>
      </c>
      <c r="P3891">
        <f t="shared" si="123"/>
        <v>2330.25</v>
      </c>
    </row>
    <row r="3892" spans="1:16" ht="14.5" customHeight="1" x14ac:dyDescent="0.35">
      <c r="A3892" s="2" t="s">
        <v>2359</v>
      </c>
      <c r="B3892" s="2" t="s">
        <v>2359</v>
      </c>
      <c r="C3892" s="2" t="s">
        <v>2605</v>
      </c>
      <c r="D3892" s="2"/>
      <c r="E3892" s="2"/>
      <c r="F3892" s="3">
        <v>25638</v>
      </c>
      <c r="G3892" s="3">
        <v>25</v>
      </c>
      <c r="H3892" s="2" t="s">
        <v>3140</v>
      </c>
      <c r="I3892" s="2" t="s">
        <v>3154</v>
      </c>
      <c r="J3892" s="2" t="s">
        <v>3160</v>
      </c>
      <c r="K3892" s="2" t="s">
        <v>3163</v>
      </c>
      <c r="L3892" s="2">
        <v>2015</v>
      </c>
      <c r="M3892" s="2" t="s">
        <v>3038</v>
      </c>
      <c r="N3892" s="2" t="s">
        <v>3092</v>
      </c>
      <c r="O3892" s="19" t="str">
        <f t="shared" si="124"/>
        <v>100</v>
      </c>
      <c r="P3892">
        <f t="shared" si="123"/>
        <v>6409.5</v>
      </c>
    </row>
    <row r="3893" spans="1:16" ht="14.5" customHeight="1" x14ac:dyDescent="0.35">
      <c r="A3893" s="2" t="s">
        <v>2426</v>
      </c>
      <c r="B3893" s="2" t="s">
        <v>2426</v>
      </c>
      <c r="C3893" s="2" t="s">
        <v>2427</v>
      </c>
      <c r="D3893" s="2"/>
      <c r="E3893" s="2"/>
      <c r="F3893" s="3">
        <v>7378</v>
      </c>
      <c r="G3893" s="3">
        <v>100</v>
      </c>
      <c r="H3893" s="2" t="s">
        <v>3141</v>
      </c>
      <c r="I3893" s="2" t="s">
        <v>3155</v>
      </c>
      <c r="J3893" s="2" t="s">
        <v>3160</v>
      </c>
      <c r="K3893" s="2" t="s">
        <v>3163</v>
      </c>
      <c r="L3893" s="2">
        <v>2015</v>
      </c>
      <c r="M3893" s="2" t="s">
        <v>3035</v>
      </c>
      <c r="N3893" s="2" t="s">
        <v>3089</v>
      </c>
      <c r="O3893" s="19" t="str">
        <f t="shared" si="124"/>
        <v>100</v>
      </c>
      <c r="P3893">
        <f t="shared" si="123"/>
        <v>7378</v>
      </c>
    </row>
    <row r="3894" spans="1:16" ht="14.5" customHeight="1" x14ac:dyDescent="0.35">
      <c r="A3894" s="2" t="s">
        <v>2424</v>
      </c>
      <c r="B3894" s="2" t="s">
        <v>2424</v>
      </c>
      <c r="C3894" s="2" t="s">
        <v>2425</v>
      </c>
      <c r="D3894" s="2"/>
      <c r="E3894" s="2"/>
      <c r="F3894" s="3">
        <v>18110</v>
      </c>
      <c r="G3894" s="3">
        <v>100</v>
      </c>
      <c r="H3894" s="2" t="s">
        <v>3141</v>
      </c>
      <c r="I3894" s="2" t="s">
        <v>3155</v>
      </c>
      <c r="J3894" s="2" t="s">
        <v>3160</v>
      </c>
      <c r="K3894" s="2" t="s">
        <v>3163</v>
      </c>
      <c r="L3894" s="2">
        <v>2015</v>
      </c>
      <c r="M3894" s="2" t="s">
        <v>3035</v>
      </c>
      <c r="N3894" s="2" t="s">
        <v>3089</v>
      </c>
      <c r="O3894" s="19" t="str">
        <f t="shared" si="124"/>
        <v>100</v>
      </c>
      <c r="P3894">
        <f t="shared" si="123"/>
        <v>18110</v>
      </c>
    </row>
    <row r="3895" spans="1:16" ht="14.5" customHeight="1" x14ac:dyDescent="0.35">
      <c r="A3895" s="2" t="s">
        <v>2428</v>
      </c>
      <c r="B3895" s="2" t="s">
        <v>2428</v>
      </c>
      <c r="C3895" s="2" t="s">
        <v>2429</v>
      </c>
      <c r="D3895" s="2"/>
      <c r="E3895" s="2"/>
      <c r="F3895" s="3">
        <v>120240</v>
      </c>
      <c r="G3895" s="3">
        <v>100</v>
      </c>
      <c r="H3895" s="2" t="s">
        <v>3141</v>
      </c>
      <c r="I3895" s="2" t="s">
        <v>3155</v>
      </c>
      <c r="J3895" s="2" t="s">
        <v>3160</v>
      </c>
      <c r="K3895" s="2" t="s">
        <v>3163</v>
      </c>
      <c r="L3895" s="2">
        <v>2015</v>
      </c>
      <c r="M3895" s="2" t="s">
        <v>3035</v>
      </c>
      <c r="N3895" s="2" t="s">
        <v>3089</v>
      </c>
      <c r="O3895" s="19" t="str">
        <f t="shared" si="124"/>
        <v>100</v>
      </c>
      <c r="P3895">
        <f t="shared" si="123"/>
        <v>120240</v>
      </c>
    </row>
    <row r="3896" spans="1:16" ht="14.5" customHeight="1" x14ac:dyDescent="0.35">
      <c r="A3896" s="2" t="s">
        <v>2582</v>
      </c>
      <c r="B3896" s="2" t="s">
        <v>2582</v>
      </c>
      <c r="C3896" s="2" t="s">
        <v>2430</v>
      </c>
      <c r="D3896" s="2"/>
      <c r="E3896" s="2"/>
      <c r="F3896" s="3">
        <v>9136</v>
      </c>
      <c r="G3896" s="3">
        <v>100</v>
      </c>
      <c r="H3896" s="2" t="s">
        <v>3141</v>
      </c>
      <c r="I3896" s="2" t="s">
        <v>3155</v>
      </c>
      <c r="J3896" s="2" t="s">
        <v>3160</v>
      </c>
      <c r="K3896" s="2" t="s">
        <v>3163</v>
      </c>
      <c r="L3896" s="2">
        <v>2015</v>
      </c>
      <c r="M3896" s="2" t="s">
        <v>3035</v>
      </c>
      <c r="N3896" s="2" t="s">
        <v>3089</v>
      </c>
      <c r="O3896" s="19" t="str">
        <f t="shared" si="124"/>
        <v>100</v>
      </c>
      <c r="P3896">
        <f t="shared" si="123"/>
        <v>9136</v>
      </c>
    </row>
    <row r="3897" spans="1:16" ht="14.5" customHeight="1" x14ac:dyDescent="0.35">
      <c r="A3897" s="2" t="s">
        <v>2478</v>
      </c>
      <c r="B3897" s="2" t="s">
        <v>2478</v>
      </c>
      <c r="C3897" s="2" t="s">
        <v>2696</v>
      </c>
      <c r="D3897" s="2"/>
      <c r="E3897" s="2"/>
      <c r="F3897" s="3">
        <v>85</v>
      </c>
      <c r="G3897" s="3">
        <v>100</v>
      </c>
      <c r="H3897" s="2" t="s">
        <v>3139</v>
      </c>
      <c r="I3897" s="2" t="s">
        <v>3153</v>
      </c>
      <c r="J3897" s="2" t="s">
        <v>3160</v>
      </c>
      <c r="K3897" s="2" t="s">
        <v>3163</v>
      </c>
      <c r="L3897" s="2">
        <v>2015</v>
      </c>
      <c r="M3897" s="2" t="s">
        <v>3054</v>
      </c>
      <c r="N3897" s="2" t="s">
        <v>3104</v>
      </c>
      <c r="O3897" s="19" t="str">
        <f t="shared" si="124"/>
        <v>300</v>
      </c>
      <c r="P3897">
        <f t="shared" si="123"/>
        <v>85</v>
      </c>
    </row>
    <row r="3898" spans="1:16" ht="14.5" customHeight="1" x14ac:dyDescent="0.35">
      <c r="A3898" s="2" t="s">
        <v>2477</v>
      </c>
      <c r="B3898" s="2" t="s">
        <v>2477</v>
      </c>
      <c r="C3898" s="2" t="s">
        <v>1582</v>
      </c>
      <c r="D3898" s="2"/>
      <c r="E3898" s="2"/>
      <c r="F3898" s="3">
        <v>260</v>
      </c>
      <c r="G3898" s="3">
        <v>100</v>
      </c>
      <c r="H3898" s="2" t="s">
        <v>3139</v>
      </c>
      <c r="I3898" s="2" t="s">
        <v>3153</v>
      </c>
      <c r="J3898" s="2" t="s">
        <v>3160</v>
      </c>
      <c r="K3898" s="2" t="s">
        <v>3163</v>
      </c>
      <c r="L3898" s="2">
        <v>2015</v>
      </c>
      <c r="M3898" s="2" t="s">
        <v>3054</v>
      </c>
      <c r="N3898" s="2" t="s">
        <v>3104</v>
      </c>
      <c r="O3898" s="19" t="str">
        <f t="shared" si="124"/>
        <v>300</v>
      </c>
      <c r="P3898">
        <f t="shared" si="123"/>
        <v>260</v>
      </c>
    </row>
    <row r="3899" spans="1:16" ht="14.5" customHeight="1" x14ac:dyDescent="0.35">
      <c r="A3899" s="2" t="s">
        <v>2462</v>
      </c>
      <c r="B3899" s="2" t="s">
        <v>2462</v>
      </c>
      <c r="C3899" s="2" t="s">
        <v>2077</v>
      </c>
      <c r="D3899" s="2"/>
      <c r="E3899" s="2"/>
      <c r="F3899" s="3">
        <v>200</v>
      </c>
      <c r="G3899" s="3">
        <v>100</v>
      </c>
      <c r="H3899" s="2" t="s">
        <v>3139</v>
      </c>
      <c r="I3899" s="2" t="s">
        <v>3153</v>
      </c>
      <c r="J3899" s="2" t="s">
        <v>3160</v>
      </c>
      <c r="K3899" s="2" t="s">
        <v>3163</v>
      </c>
      <c r="L3899" s="2">
        <v>2015</v>
      </c>
      <c r="M3899" s="2" t="s">
        <v>3053</v>
      </c>
      <c r="N3899" s="2" t="s">
        <v>3103</v>
      </c>
      <c r="O3899" s="19" t="str">
        <f t="shared" si="124"/>
        <v>300</v>
      </c>
      <c r="P3899">
        <f t="shared" ref="P3899:P3962" si="125">F3899*G3899/100</f>
        <v>200</v>
      </c>
    </row>
    <row r="3900" spans="1:16" ht="14.5" customHeight="1" x14ac:dyDescent="0.35">
      <c r="A3900" s="2" t="s">
        <v>2481</v>
      </c>
      <c r="B3900" s="2" t="s">
        <v>2481</v>
      </c>
      <c r="C3900" s="2" t="s">
        <v>1583</v>
      </c>
      <c r="D3900" s="2"/>
      <c r="E3900" s="2"/>
      <c r="F3900" s="3">
        <v>160</v>
      </c>
      <c r="G3900" s="3">
        <v>100</v>
      </c>
      <c r="H3900" s="2" t="s">
        <v>3139</v>
      </c>
      <c r="I3900" s="2" t="s">
        <v>3153</v>
      </c>
      <c r="J3900" s="2" t="s">
        <v>3160</v>
      </c>
      <c r="K3900" s="2" t="s">
        <v>3163</v>
      </c>
      <c r="L3900" s="2">
        <v>2015</v>
      </c>
      <c r="M3900" s="2" t="s">
        <v>3058</v>
      </c>
      <c r="N3900" s="2" t="s">
        <v>3108</v>
      </c>
      <c r="O3900" s="19" t="str">
        <f t="shared" si="124"/>
        <v>300</v>
      </c>
      <c r="P3900">
        <f t="shared" si="125"/>
        <v>160</v>
      </c>
    </row>
    <row r="3901" spans="1:16" ht="14.5" customHeight="1" x14ac:dyDescent="0.35">
      <c r="A3901" s="2" t="s">
        <v>2487</v>
      </c>
      <c r="B3901" s="2" t="s">
        <v>2487</v>
      </c>
      <c r="C3901" s="2" t="s">
        <v>1585</v>
      </c>
      <c r="D3901" s="2"/>
      <c r="E3901" s="2"/>
      <c r="F3901" s="3">
        <v>85</v>
      </c>
      <c r="G3901" s="3">
        <v>100</v>
      </c>
      <c r="H3901" s="2" t="s">
        <v>3139</v>
      </c>
      <c r="I3901" s="2" t="s">
        <v>3153</v>
      </c>
      <c r="J3901" s="2" t="s">
        <v>3160</v>
      </c>
      <c r="K3901" s="2" t="s">
        <v>3163</v>
      </c>
      <c r="L3901" s="2">
        <v>2015</v>
      </c>
      <c r="M3901" s="2" t="s">
        <v>3054</v>
      </c>
      <c r="N3901" s="2" t="s">
        <v>3104</v>
      </c>
      <c r="O3901" s="19" t="str">
        <f t="shared" si="124"/>
        <v>300</v>
      </c>
      <c r="P3901">
        <f t="shared" si="125"/>
        <v>85</v>
      </c>
    </row>
    <row r="3902" spans="1:16" ht="14.5" customHeight="1" x14ac:dyDescent="0.35">
      <c r="A3902" s="2" t="s">
        <v>2476</v>
      </c>
      <c r="B3902" s="2" t="s">
        <v>2476</v>
      </c>
      <c r="C3902" s="2" t="s">
        <v>1584</v>
      </c>
      <c r="D3902" s="2"/>
      <c r="E3902" s="2"/>
      <c r="F3902" s="3">
        <v>195</v>
      </c>
      <c r="G3902" s="3">
        <v>100</v>
      </c>
      <c r="H3902" s="2" t="s">
        <v>3139</v>
      </c>
      <c r="I3902" s="2" t="s">
        <v>3153</v>
      </c>
      <c r="J3902" s="2" t="s">
        <v>3160</v>
      </c>
      <c r="K3902" s="2" t="s">
        <v>3163</v>
      </c>
      <c r="L3902" s="2">
        <v>2015</v>
      </c>
      <c r="M3902" s="2" t="s">
        <v>3053</v>
      </c>
      <c r="N3902" s="2" t="s">
        <v>3103</v>
      </c>
      <c r="O3902" s="19" t="str">
        <f t="shared" si="124"/>
        <v>300</v>
      </c>
      <c r="P3902">
        <f t="shared" si="125"/>
        <v>195</v>
      </c>
    </row>
    <row r="3903" spans="1:16" ht="14.5" customHeight="1" x14ac:dyDescent="0.35">
      <c r="A3903" s="2" t="s">
        <v>2476</v>
      </c>
      <c r="B3903" s="2" t="s">
        <v>2476</v>
      </c>
      <c r="C3903" s="2" t="s">
        <v>2070</v>
      </c>
      <c r="D3903" s="2"/>
      <c r="E3903" s="2"/>
      <c r="F3903" s="3">
        <v>195</v>
      </c>
      <c r="G3903" s="3">
        <v>100</v>
      </c>
      <c r="H3903" s="2" t="s">
        <v>3139</v>
      </c>
      <c r="I3903" s="2" t="s">
        <v>3153</v>
      </c>
      <c r="J3903" s="2" t="s">
        <v>3160</v>
      </c>
      <c r="K3903" s="2" t="s">
        <v>3163</v>
      </c>
      <c r="L3903" s="2">
        <v>2015</v>
      </c>
      <c r="M3903" s="2" t="s">
        <v>3053</v>
      </c>
      <c r="N3903" s="2" t="s">
        <v>3103</v>
      </c>
      <c r="O3903" s="19" t="str">
        <f t="shared" si="124"/>
        <v>300</v>
      </c>
      <c r="P3903">
        <f t="shared" si="125"/>
        <v>195</v>
      </c>
    </row>
    <row r="3904" spans="1:16" ht="14.5" customHeight="1" x14ac:dyDescent="0.35">
      <c r="A3904" s="2" t="s">
        <v>2618</v>
      </c>
      <c r="B3904" s="2" t="s">
        <v>2618</v>
      </c>
      <c r="C3904" s="2" t="s">
        <v>2180</v>
      </c>
      <c r="D3904" s="2"/>
      <c r="E3904" s="2"/>
      <c r="F3904" s="3">
        <v>136</v>
      </c>
      <c r="G3904" s="3">
        <v>100</v>
      </c>
      <c r="H3904" s="2" t="s">
        <v>3138</v>
      </c>
      <c r="I3904" s="2" t="s">
        <v>3152</v>
      </c>
      <c r="J3904" s="2" t="s">
        <v>3160</v>
      </c>
      <c r="K3904" s="2" t="s">
        <v>3163</v>
      </c>
      <c r="L3904" s="2">
        <v>2015</v>
      </c>
      <c r="M3904" s="2" t="s">
        <v>3053</v>
      </c>
      <c r="N3904" s="2" t="s">
        <v>3103</v>
      </c>
      <c r="O3904" s="19" t="str">
        <f t="shared" si="124"/>
        <v>300</v>
      </c>
      <c r="P3904">
        <f t="shared" si="125"/>
        <v>136</v>
      </c>
    </row>
    <row r="3905" spans="1:16" ht="14.5" customHeight="1" x14ac:dyDescent="0.35">
      <c r="A3905" s="2" t="s">
        <v>2617</v>
      </c>
      <c r="B3905" s="2" t="s">
        <v>2617</v>
      </c>
      <c r="C3905" s="2" t="s">
        <v>2350</v>
      </c>
      <c r="D3905" s="2"/>
      <c r="E3905" s="2"/>
      <c r="F3905" s="3">
        <v>93</v>
      </c>
      <c r="G3905" s="3">
        <v>100</v>
      </c>
      <c r="H3905" s="2" t="s">
        <v>3138</v>
      </c>
      <c r="I3905" s="2" t="s">
        <v>3152</v>
      </c>
      <c r="J3905" s="2" t="s">
        <v>3160</v>
      </c>
      <c r="K3905" s="2" t="s">
        <v>3163</v>
      </c>
      <c r="L3905" s="2">
        <v>2015</v>
      </c>
      <c r="M3905" s="2" t="s">
        <v>3053</v>
      </c>
      <c r="N3905" s="2" t="s">
        <v>3103</v>
      </c>
      <c r="O3905" s="19" t="str">
        <f t="shared" si="124"/>
        <v>300</v>
      </c>
      <c r="P3905">
        <f t="shared" si="125"/>
        <v>93</v>
      </c>
    </row>
    <row r="3906" spans="1:16" ht="14.5" customHeight="1" x14ac:dyDescent="0.35">
      <c r="A3906" s="2" t="s">
        <v>2347</v>
      </c>
      <c r="B3906" s="2" t="s">
        <v>2347</v>
      </c>
      <c r="C3906" s="2" t="s">
        <v>1691</v>
      </c>
      <c r="D3906" s="2"/>
      <c r="E3906" s="2"/>
      <c r="F3906" s="3">
        <v>86</v>
      </c>
      <c r="G3906" s="3">
        <v>100</v>
      </c>
      <c r="H3906" s="2" t="s">
        <v>3138</v>
      </c>
      <c r="I3906" s="2" t="s">
        <v>3152</v>
      </c>
      <c r="J3906" s="2" t="s">
        <v>3160</v>
      </c>
      <c r="K3906" s="2" t="s">
        <v>3163</v>
      </c>
      <c r="L3906" s="2">
        <v>2015</v>
      </c>
      <c r="M3906" s="2" t="s">
        <v>3054</v>
      </c>
      <c r="N3906" s="2" t="s">
        <v>3104</v>
      </c>
      <c r="O3906" s="19" t="str">
        <f t="shared" si="124"/>
        <v>300</v>
      </c>
      <c r="P3906">
        <f t="shared" si="125"/>
        <v>86</v>
      </c>
    </row>
    <row r="3907" spans="1:16" ht="14.5" customHeight="1" x14ac:dyDescent="0.35">
      <c r="A3907" s="2" t="s">
        <v>2336</v>
      </c>
      <c r="B3907" s="2" t="s">
        <v>2336</v>
      </c>
      <c r="C3907" s="2" t="s">
        <v>2337</v>
      </c>
      <c r="D3907" s="2"/>
      <c r="E3907" s="2"/>
      <c r="F3907" s="3">
        <v>141</v>
      </c>
      <c r="G3907" s="3">
        <v>68.085106382978722</v>
      </c>
      <c r="H3907" s="2" t="s">
        <v>3138</v>
      </c>
      <c r="I3907" s="2" t="s">
        <v>3152</v>
      </c>
      <c r="J3907" s="2" t="s">
        <v>3160</v>
      </c>
      <c r="K3907" s="2" t="s">
        <v>3163</v>
      </c>
      <c r="L3907" s="2">
        <v>2015</v>
      </c>
      <c r="M3907" s="2" t="s">
        <v>3043</v>
      </c>
      <c r="N3907" s="2" t="s">
        <v>3097</v>
      </c>
      <c r="O3907" s="19" t="str">
        <f t="shared" ref="O3907:O3970" si="126">LEFT(N3907,1) &amp; "00"</f>
        <v>200</v>
      </c>
      <c r="P3907">
        <f t="shared" si="125"/>
        <v>96</v>
      </c>
    </row>
    <row r="3908" spans="1:16" ht="14.5" customHeight="1" x14ac:dyDescent="0.35">
      <c r="A3908" s="2" t="s">
        <v>2349</v>
      </c>
      <c r="B3908" s="2" t="s">
        <v>2349</v>
      </c>
      <c r="C3908" s="2" t="s">
        <v>2174</v>
      </c>
      <c r="D3908" s="2"/>
      <c r="E3908" s="2"/>
      <c r="F3908" s="3">
        <v>218</v>
      </c>
      <c r="G3908" s="3">
        <v>100</v>
      </c>
      <c r="H3908" s="2" t="s">
        <v>3138</v>
      </c>
      <c r="I3908" s="2" t="s">
        <v>3152</v>
      </c>
      <c r="J3908" s="2" t="s">
        <v>3160</v>
      </c>
      <c r="K3908" s="2" t="s">
        <v>3163</v>
      </c>
      <c r="L3908" s="2">
        <v>2015</v>
      </c>
      <c r="M3908" s="2" t="s">
        <v>3053</v>
      </c>
      <c r="N3908" s="2" t="s">
        <v>3103</v>
      </c>
      <c r="O3908" s="19" t="str">
        <f t="shared" si="126"/>
        <v>300</v>
      </c>
      <c r="P3908">
        <f t="shared" si="125"/>
        <v>218</v>
      </c>
    </row>
    <row r="3909" spans="1:16" ht="14.5" customHeight="1" x14ac:dyDescent="0.35">
      <c r="A3909" s="2" t="s">
        <v>2348</v>
      </c>
      <c r="B3909" s="2" t="s">
        <v>2348</v>
      </c>
      <c r="C3909" s="2" t="s">
        <v>2172</v>
      </c>
      <c r="D3909" s="2"/>
      <c r="E3909" s="2"/>
      <c r="F3909" s="3">
        <v>181</v>
      </c>
      <c r="G3909" s="3">
        <v>100</v>
      </c>
      <c r="H3909" s="2" t="s">
        <v>3138</v>
      </c>
      <c r="I3909" s="2" t="s">
        <v>3152</v>
      </c>
      <c r="J3909" s="2" t="s">
        <v>3160</v>
      </c>
      <c r="K3909" s="2" t="s">
        <v>3163</v>
      </c>
      <c r="L3909" s="2">
        <v>2015</v>
      </c>
      <c r="M3909" s="2" t="s">
        <v>3053</v>
      </c>
      <c r="N3909" s="2" t="s">
        <v>3103</v>
      </c>
      <c r="O3909" s="19" t="str">
        <f t="shared" si="126"/>
        <v>300</v>
      </c>
      <c r="P3909">
        <f t="shared" si="125"/>
        <v>181</v>
      </c>
    </row>
    <row r="3910" spans="1:16" ht="14.5" customHeight="1" x14ac:dyDescent="0.35">
      <c r="A3910" s="2" t="s">
        <v>2405</v>
      </c>
      <c r="B3910" s="2" t="s">
        <v>2405</v>
      </c>
      <c r="C3910" s="2" t="s">
        <v>1696</v>
      </c>
      <c r="D3910" s="2"/>
      <c r="E3910" s="2"/>
      <c r="F3910" s="3">
        <v>2382</v>
      </c>
      <c r="G3910" s="3">
        <v>55.000000000000007</v>
      </c>
      <c r="H3910" s="2" t="s">
        <v>3138</v>
      </c>
      <c r="I3910" s="2" t="s">
        <v>3152</v>
      </c>
      <c r="J3910" s="2" t="s">
        <v>3160</v>
      </c>
      <c r="K3910" s="2" t="s">
        <v>3163</v>
      </c>
      <c r="L3910" s="2">
        <v>2015</v>
      </c>
      <c r="M3910" s="2" t="s">
        <v>3041</v>
      </c>
      <c r="N3910" s="2" t="s">
        <v>3095</v>
      </c>
      <c r="O3910" s="19" t="str">
        <f t="shared" si="126"/>
        <v>200</v>
      </c>
      <c r="P3910">
        <f t="shared" si="125"/>
        <v>1310.1000000000001</v>
      </c>
    </row>
    <row r="3911" spans="1:16" ht="14.5" customHeight="1" x14ac:dyDescent="0.35">
      <c r="A3911" s="2" t="s">
        <v>2484</v>
      </c>
      <c r="B3911" s="2" t="s">
        <v>2484</v>
      </c>
      <c r="C3911" s="2" t="s">
        <v>2485</v>
      </c>
      <c r="D3911" s="2"/>
      <c r="E3911" s="2"/>
      <c r="F3911" s="3">
        <v>225</v>
      </c>
      <c r="G3911" s="3">
        <v>100</v>
      </c>
      <c r="H3911" s="2" t="s">
        <v>3134</v>
      </c>
      <c r="I3911" s="2" t="s">
        <v>3148</v>
      </c>
      <c r="J3911" s="2" t="s">
        <v>3160</v>
      </c>
      <c r="K3911" s="2" t="s">
        <v>3163</v>
      </c>
      <c r="L3911" s="2">
        <v>2015</v>
      </c>
      <c r="M3911" s="2" t="s">
        <v>3053</v>
      </c>
      <c r="N3911" s="2" t="s">
        <v>3103</v>
      </c>
      <c r="O3911" s="19" t="str">
        <f t="shared" si="126"/>
        <v>300</v>
      </c>
      <c r="P3911">
        <f t="shared" si="125"/>
        <v>225</v>
      </c>
    </row>
    <row r="3912" spans="1:16" ht="14.5" customHeight="1" x14ac:dyDescent="0.35">
      <c r="A3912" s="2" t="s">
        <v>2472</v>
      </c>
      <c r="B3912" s="2" t="s">
        <v>2472</v>
      </c>
      <c r="C3912" s="2" t="s">
        <v>2064</v>
      </c>
      <c r="D3912" s="2"/>
      <c r="E3912" s="2"/>
      <c r="F3912" s="3">
        <v>150</v>
      </c>
      <c r="G3912" s="3">
        <v>100</v>
      </c>
      <c r="H3912" s="2" t="s">
        <v>3139</v>
      </c>
      <c r="I3912" s="2" t="s">
        <v>3153</v>
      </c>
      <c r="J3912" s="2" t="s">
        <v>3160</v>
      </c>
      <c r="K3912" s="2" t="s">
        <v>3163</v>
      </c>
      <c r="L3912" s="2">
        <v>2015</v>
      </c>
      <c r="M3912" s="2" t="s">
        <v>3053</v>
      </c>
      <c r="N3912" s="2" t="s">
        <v>3103</v>
      </c>
      <c r="O3912" s="19" t="str">
        <f t="shared" si="126"/>
        <v>300</v>
      </c>
      <c r="P3912">
        <f t="shared" si="125"/>
        <v>150</v>
      </c>
    </row>
    <row r="3913" spans="1:16" ht="14.5" customHeight="1" x14ac:dyDescent="0.35">
      <c r="A3913" s="2" t="s">
        <v>2474</v>
      </c>
      <c r="B3913" s="2" t="s">
        <v>2474</v>
      </c>
      <c r="C3913" s="2" t="s">
        <v>1520</v>
      </c>
      <c r="D3913" s="2"/>
      <c r="E3913" s="2"/>
      <c r="F3913" s="3">
        <v>102</v>
      </c>
      <c r="G3913" s="3">
        <v>100</v>
      </c>
      <c r="H3913" s="2" t="s">
        <v>3139</v>
      </c>
      <c r="I3913" s="2" t="s">
        <v>3153</v>
      </c>
      <c r="J3913" s="2" t="s">
        <v>3160</v>
      </c>
      <c r="K3913" s="2" t="s">
        <v>3163</v>
      </c>
      <c r="L3913" s="2">
        <v>2015</v>
      </c>
      <c r="M3913" s="2" t="s">
        <v>3053</v>
      </c>
      <c r="N3913" s="2" t="s">
        <v>3103</v>
      </c>
      <c r="O3913" s="19" t="str">
        <f t="shared" si="126"/>
        <v>300</v>
      </c>
      <c r="P3913">
        <f t="shared" si="125"/>
        <v>102</v>
      </c>
    </row>
    <row r="3914" spans="1:16" ht="14.5" customHeight="1" x14ac:dyDescent="0.35">
      <c r="A3914" s="2" t="s">
        <v>2473</v>
      </c>
      <c r="B3914" s="2" t="s">
        <v>2473</v>
      </c>
      <c r="C3914" s="2" t="s">
        <v>2067</v>
      </c>
      <c r="D3914" s="2"/>
      <c r="E3914" s="2"/>
      <c r="F3914" s="3">
        <v>238</v>
      </c>
      <c r="G3914" s="3">
        <v>100</v>
      </c>
      <c r="H3914" s="2" t="s">
        <v>3139</v>
      </c>
      <c r="I3914" s="2" t="s">
        <v>3153</v>
      </c>
      <c r="J3914" s="2" t="s">
        <v>3160</v>
      </c>
      <c r="K3914" s="2" t="s">
        <v>3163</v>
      </c>
      <c r="L3914" s="2">
        <v>2015</v>
      </c>
      <c r="M3914" s="2" t="s">
        <v>3053</v>
      </c>
      <c r="N3914" s="2" t="s">
        <v>3103</v>
      </c>
      <c r="O3914" s="19" t="str">
        <f t="shared" si="126"/>
        <v>300</v>
      </c>
      <c r="P3914">
        <f t="shared" si="125"/>
        <v>238</v>
      </c>
    </row>
    <row r="3915" spans="1:16" ht="14.5" customHeight="1" x14ac:dyDescent="0.35">
      <c r="A3915" s="2" t="s">
        <v>2697</v>
      </c>
      <c r="B3915" s="2" t="s">
        <v>2697</v>
      </c>
      <c r="C3915" s="2" t="s">
        <v>2698</v>
      </c>
      <c r="D3915" s="2"/>
      <c r="E3915" s="2"/>
      <c r="F3915" s="3">
        <v>40</v>
      </c>
      <c r="G3915" s="3">
        <v>100</v>
      </c>
      <c r="H3915" s="2" t="s">
        <v>3139</v>
      </c>
      <c r="I3915" s="2" t="s">
        <v>3153</v>
      </c>
      <c r="J3915" s="2" t="s">
        <v>3160</v>
      </c>
      <c r="K3915" s="2" t="s">
        <v>3163</v>
      </c>
      <c r="L3915" s="2">
        <v>2015</v>
      </c>
      <c r="M3915" s="2" t="s">
        <v>3054</v>
      </c>
      <c r="N3915" s="2" t="s">
        <v>3104</v>
      </c>
      <c r="O3915" s="19" t="str">
        <f t="shared" si="126"/>
        <v>300</v>
      </c>
      <c r="P3915">
        <f t="shared" si="125"/>
        <v>40</v>
      </c>
    </row>
    <row r="3916" spans="1:16" ht="14.5" customHeight="1" x14ac:dyDescent="0.35">
      <c r="A3916" s="2" t="s">
        <v>2463</v>
      </c>
      <c r="B3916" s="2" t="s">
        <v>2463</v>
      </c>
      <c r="C3916" s="2" t="s">
        <v>2624</v>
      </c>
      <c r="D3916" s="2"/>
      <c r="E3916" s="2"/>
      <c r="F3916" s="3">
        <v>2300</v>
      </c>
      <c r="G3916" s="3">
        <v>10</v>
      </c>
      <c r="H3916" s="2" t="s">
        <v>3132</v>
      </c>
      <c r="I3916" s="2" t="s">
        <v>3146</v>
      </c>
      <c r="J3916" s="2" t="s">
        <v>3160</v>
      </c>
      <c r="K3916" s="2" t="s">
        <v>3163</v>
      </c>
      <c r="L3916" s="2">
        <v>2015</v>
      </c>
      <c r="M3916" s="2" t="s">
        <v>3041</v>
      </c>
      <c r="N3916" s="2" t="s">
        <v>3095</v>
      </c>
      <c r="O3916" s="19" t="str">
        <f t="shared" si="126"/>
        <v>200</v>
      </c>
      <c r="P3916">
        <f t="shared" si="125"/>
        <v>230</v>
      </c>
    </row>
    <row r="3917" spans="1:16" ht="14.5" customHeight="1" x14ac:dyDescent="0.35">
      <c r="A3917" s="2" t="s">
        <v>1337</v>
      </c>
      <c r="B3917" s="2" t="s">
        <v>1337</v>
      </c>
      <c r="C3917" s="2" t="s">
        <v>1524</v>
      </c>
      <c r="D3917" s="2"/>
      <c r="E3917" s="2"/>
      <c r="F3917" s="3">
        <v>1178</v>
      </c>
      <c r="G3917" s="3">
        <v>80</v>
      </c>
      <c r="H3917" s="2" t="s">
        <v>3136</v>
      </c>
      <c r="I3917" s="2" t="s">
        <v>3150</v>
      </c>
      <c r="J3917" s="2" t="s">
        <v>3160</v>
      </c>
      <c r="K3917" s="2" t="s">
        <v>3163</v>
      </c>
      <c r="L3917" s="2">
        <v>2015</v>
      </c>
      <c r="M3917" s="2" t="s">
        <v>3041</v>
      </c>
      <c r="N3917" s="2" t="s">
        <v>3095</v>
      </c>
      <c r="O3917" s="19" t="str">
        <f t="shared" si="126"/>
        <v>200</v>
      </c>
      <c r="P3917">
        <f t="shared" si="125"/>
        <v>942.4</v>
      </c>
    </row>
    <row r="3918" spans="1:16" ht="14.5" customHeight="1" x14ac:dyDescent="0.35">
      <c r="A3918" s="2" t="s">
        <v>2699</v>
      </c>
      <c r="B3918" s="2" t="s">
        <v>2699</v>
      </c>
      <c r="C3918" s="2" t="s">
        <v>2700</v>
      </c>
      <c r="D3918" s="2"/>
      <c r="E3918" s="2"/>
      <c r="F3918" s="3">
        <v>450</v>
      </c>
      <c r="G3918" s="3">
        <v>80</v>
      </c>
      <c r="H3918" s="2" t="s">
        <v>3136</v>
      </c>
      <c r="I3918" s="2" t="s">
        <v>3150</v>
      </c>
      <c r="J3918" s="2" t="s">
        <v>3160</v>
      </c>
      <c r="K3918" s="2" t="s">
        <v>3163</v>
      </c>
      <c r="L3918" s="2">
        <v>2015</v>
      </c>
      <c r="M3918" s="2" t="s">
        <v>3041</v>
      </c>
      <c r="N3918" s="2" t="s">
        <v>3095</v>
      </c>
      <c r="O3918" s="19" t="str">
        <f t="shared" si="126"/>
        <v>200</v>
      </c>
      <c r="P3918">
        <f t="shared" si="125"/>
        <v>360</v>
      </c>
    </row>
    <row r="3919" spans="1:16" ht="14.5" customHeight="1" x14ac:dyDescent="0.35">
      <c r="A3919" s="2" t="s">
        <v>2479</v>
      </c>
      <c r="B3919" s="2" t="s">
        <v>2479</v>
      </c>
      <c r="C3919" s="2" t="s">
        <v>2480</v>
      </c>
      <c r="D3919" s="2"/>
      <c r="E3919" s="2"/>
      <c r="F3919" s="3">
        <v>37940</v>
      </c>
      <c r="G3919" s="3">
        <v>100</v>
      </c>
      <c r="H3919" s="2" t="s">
        <v>3134</v>
      </c>
      <c r="I3919" s="2" t="s">
        <v>3148</v>
      </c>
      <c r="J3919" s="2" t="s">
        <v>3160</v>
      </c>
      <c r="K3919" s="2" t="s">
        <v>3163</v>
      </c>
      <c r="L3919" s="2">
        <v>2015</v>
      </c>
      <c r="M3919" s="2" t="s">
        <v>3047</v>
      </c>
      <c r="N3919" s="2" t="s">
        <v>3047</v>
      </c>
      <c r="O3919" s="19" t="str">
        <f t="shared" si="126"/>
        <v>200</v>
      </c>
      <c r="P3919">
        <f t="shared" si="125"/>
        <v>37940</v>
      </c>
    </row>
    <row r="3920" spans="1:16" ht="14.5" customHeight="1" x14ac:dyDescent="0.35">
      <c r="A3920" s="2" t="s">
        <v>2400</v>
      </c>
      <c r="B3920" s="2" t="s">
        <v>2400</v>
      </c>
      <c r="C3920" s="2" t="s">
        <v>2401</v>
      </c>
      <c r="D3920" s="2"/>
      <c r="E3920" s="2"/>
      <c r="F3920" s="3">
        <v>8460</v>
      </c>
      <c r="G3920" s="3">
        <v>100</v>
      </c>
      <c r="H3920" s="2" t="s">
        <v>3134</v>
      </c>
      <c r="I3920" s="2" t="s">
        <v>3148</v>
      </c>
      <c r="J3920" s="2" t="s">
        <v>3160</v>
      </c>
      <c r="K3920" s="2" t="s">
        <v>3163</v>
      </c>
      <c r="L3920" s="2">
        <v>2015</v>
      </c>
      <c r="M3920" s="2" t="s">
        <v>3047</v>
      </c>
      <c r="N3920" s="2" t="s">
        <v>3047</v>
      </c>
      <c r="O3920" s="19" t="str">
        <f t="shared" si="126"/>
        <v>200</v>
      </c>
      <c r="P3920">
        <f t="shared" si="125"/>
        <v>8460</v>
      </c>
    </row>
    <row r="3921" spans="1:16" ht="14.5" customHeight="1" x14ac:dyDescent="0.35">
      <c r="A3921" s="2" t="s">
        <v>2400</v>
      </c>
      <c r="B3921" s="2" t="s">
        <v>2400</v>
      </c>
      <c r="C3921" s="2" t="s">
        <v>1546</v>
      </c>
      <c r="D3921" s="2"/>
      <c r="E3921" s="2"/>
      <c r="F3921" s="3">
        <v>2442</v>
      </c>
      <c r="G3921" s="3">
        <v>100</v>
      </c>
      <c r="H3921" s="2" t="s">
        <v>3130</v>
      </c>
      <c r="I3921" s="2" t="s">
        <v>3144</v>
      </c>
      <c r="J3921" s="2" t="s">
        <v>3160</v>
      </c>
      <c r="K3921" s="2" t="s">
        <v>3163</v>
      </c>
      <c r="L3921" s="2">
        <v>2015</v>
      </c>
      <c r="M3921" s="2" t="s">
        <v>3047</v>
      </c>
      <c r="N3921" s="2" t="s">
        <v>3047</v>
      </c>
      <c r="O3921" s="19" t="str">
        <f t="shared" si="126"/>
        <v>200</v>
      </c>
      <c r="P3921">
        <f t="shared" si="125"/>
        <v>2442</v>
      </c>
    </row>
    <row r="3922" spans="1:16" ht="14.5" customHeight="1" x14ac:dyDescent="0.35">
      <c r="A3922" s="2" t="s">
        <v>2701</v>
      </c>
      <c r="B3922" s="2" t="s">
        <v>2701</v>
      </c>
      <c r="C3922" s="2" t="s">
        <v>2702</v>
      </c>
      <c r="D3922" s="2"/>
      <c r="E3922" s="2"/>
      <c r="F3922" s="3">
        <v>797</v>
      </c>
      <c r="G3922" s="3">
        <v>25</v>
      </c>
      <c r="H3922" s="2" t="s">
        <v>3140</v>
      </c>
      <c r="I3922" s="2" t="s">
        <v>3154</v>
      </c>
      <c r="J3922" s="2" t="s">
        <v>3160</v>
      </c>
      <c r="K3922" s="2" t="s">
        <v>3163</v>
      </c>
      <c r="L3922" s="2">
        <v>2015</v>
      </c>
      <c r="M3922" s="2" t="s">
        <v>3024</v>
      </c>
      <c r="N3922" s="2" t="s">
        <v>3081</v>
      </c>
      <c r="O3922" s="19" t="str">
        <f t="shared" si="126"/>
        <v>100</v>
      </c>
      <c r="P3922">
        <f t="shared" si="125"/>
        <v>199.25</v>
      </c>
    </row>
    <row r="3923" spans="1:16" ht="14.5" customHeight="1" x14ac:dyDescent="0.35">
      <c r="A3923" s="2" t="s">
        <v>2493</v>
      </c>
      <c r="B3923" s="2" t="s">
        <v>2493</v>
      </c>
      <c r="C3923" s="2" t="s">
        <v>2494</v>
      </c>
      <c r="D3923" s="2"/>
      <c r="E3923" s="2"/>
      <c r="F3923" s="3">
        <v>3156</v>
      </c>
      <c r="G3923" s="3">
        <v>80</v>
      </c>
      <c r="H3923" s="2" t="s">
        <v>3136</v>
      </c>
      <c r="I3923" s="2" t="s">
        <v>3150</v>
      </c>
      <c r="J3923" s="2" t="s">
        <v>3160</v>
      </c>
      <c r="K3923" s="2" t="s">
        <v>3163</v>
      </c>
      <c r="L3923" s="2">
        <v>2015</v>
      </c>
      <c r="M3923" s="2" t="s">
        <v>3041</v>
      </c>
      <c r="N3923" s="2" t="s">
        <v>3095</v>
      </c>
      <c r="O3923" s="19" t="str">
        <f t="shared" si="126"/>
        <v>200</v>
      </c>
      <c r="P3923">
        <f t="shared" si="125"/>
        <v>2524.8000000000002</v>
      </c>
    </row>
    <row r="3924" spans="1:16" ht="14.5" customHeight="1" x14ac:dyDescent="0.35">
      <c r="A3924" s="2" t="s">
        <v>2482</v>
      </c>
      <c r="B3924" s="2" t="s">
        <v>2482</v>
      </c>
      <c r="C3924" s="2" t="s">
        <v>2080</v>
      </c>
      <c r="D3924" s="2"/>
      <c r="E3924" s="2"/>
      <c r="F3924" s="3">
        <v>167</v>
      </c>
      <c r="G3924" s="3">
        <v>100</v>
      </c>
      <c r="H3924" s="2" t="s">
        <v>3139</v>
      </c>
      <c r="I3924" s="2" t="s">
        <v>3153</v>
      </c>
      <c r="J3924" s="2" t="s">
        <v>3160</v>
      </c>
      <c r="K3924" s="2" t="s">
        <v>3163</v>
      </c>
      <c r="L3924" s="2">
        <v>2015</v>
      </c>
      <c r="M3924" s="2" t="s">
        <v>3053</v>
      </c>
      <c r="N3924" s="2" t="s">
        <v>3103</v>
      </c>
      <c r="O3924" s="19" t="str">
        <f t="shared" si="126"/>
        <v>300</v>
      </c>
      <c r="P3924">
        <f t="shared" si="125"/>
        <v>167</v>
      </c>
    </row>
    <row r="3925" spans="1:16" ht="14.5" customHeight="1" x14ac:dyDescent="0.35">
      <c r="A3925" s="2" t="s">
        <v>2368</v>
      </c>
      <c r="B3925" s="2" t="s">
        <v>2368</v>
      </c>
      <c r="C3925" s="2" t="s">
        <v>1590</v>
      </c>
      <c r="D3925" s="2"/>
      <c r="E3925" s="2"/>
      <c r="F3925" s="3">
        <v>469</v>
      </c>
      <c r="G3925" s="3">
        <v>24.946695095948826</v>
      </c>
      <c r="H3925" s="2" t="s">
        <v>3140</v>
      </c>
      <c r="I3925" s="2" t="s">
        <v>3154</v>
      </c>
      <c r="J3925" s="2" t="s">
        <v>3160</v>
      </c>
      <c r="K3925" s="2" t="s">
        <v>3163</v>
      </c>
      <c r="L3925" s="2">
        <v>2015</v>
      </c>
      <c r="M3925" s="2" t="s">
        <v>3034</v>
      </c>
      <c r="N3925" s="2" t="s">
        <v>3034</v>
      </c>
      <c r="O3925" s="19" t="str">
        <f t="shared" si="126"/>
        <v>100</v>
      </c>
      <c r="P3925">
        <f t="shared" si="125"/>
        <v>117</v>
      </c>
    </row>
    <row r="3926" spans="1:16" ht="14.5" customHeight="1" x14ac:dyDescent="0.35">
      <c r="A3926" s="2" t="s">
        <v>2577</v>
      </c>
      <c r="B3926" s="2" t="s">
        <v>2577</v>
      </c>
      <c r="C3926" s="2" t="s">
        <v>2578</v>
      </c>
      <c r="D3926" s="2"/>
      <c r="E3926" s="2"/>
      <c r="F3926" s="3">
        <v>4000</v>
      </c>
      <c r="G3926" s="3">
        <v>100</v>
      </c>
      <c r="H3926" s="2" t="s">
        <v>3134</v>
      </c>
      <c r="I3926" s="2" t="s">
        <v>3148</v>
      </c>
      <c r="J3926" s="2" t="s">
        <v>3160</v>
      </c>
      <c r="K3926" s="2" t="s">
        <v>3163</v>
      </c>
      <c r="L3926" s="2">
        <v>2015</v>
      </c>
      <c r="M3926" s="2" t="s">
        <v>3053</v>
      </c>
      <c r="N3926" s="2" t="s">
        <v>3103</v>
      </c>
      <c r="O3926" s="19" t="str">
        <f t="shared" si="126"/>
        <v>300</v>
      </c>
      <c r="P3926">
        <f t="shared" si="125"/>
        <v>4000</v>
      </c>
    </row>
    <row r="3927" spans="1:16" ht="14.5" customHeight="1" x14ac:dyDescent="0.35">
      <c r="A3927" s="2" t="s">
        <v>2433</v>
      </c>
      <c r="B3927" s="2" t="s">
        <v>2433</v>
      </c>
      <c r="C3927" s="2" t="s">
        <v>2434</v>
      </c>
      <c r="D3927" s="2"/>
      <c r="E3927" s="2"/>
      <c r="F3927" s="3">
        <v>145231</v>
      </c>
      <c r="G3927" s="3">
        <v>100</v>
      </c>
      <c r="H3927" s="2" t="s">
        <v>3141</v>
      </c>
      <c r="I3927" s="2" t="s">
        <v>3155</v>
      </c>
      <c r="J3927" s="2" t="s">
        <v>3160</v>
      </c>
      <c r="K3927" s="2" t="s">
        <v>3163</v>
      </c>
      <c r="L3927" s="2">
        <v>2015</v>
      </c>
      <c r="M3927" s="2" t="s">
        <v>3064</v>
      </c>
      <c r="N3927" s="2" t="s">
        <v>3114</v>
      </c>
      <c r="O3927" s="19" t="str">
        <f t="shared" si="126"/>
        <v>500</v>
      </c>
      <c r="P3927">
        <f t="shared" si="125"/>
        <v>145231</v>
      </c>
    </row>
    <row r="3928" spans="1:16" ht="14.5" customHeight="1" x14ac:dyDescent="0.35">
      <c r="A3928" s="2" t="s">
        <v>2437</v>
      </c>
      <c r="B3928" s="2" t="s">
        <v>2437</v>
      </c>
      <c r="C3928" s="2" t="s">
        <v>2438</v>
      </c>
      <c r="D3928" s="2"/>
      <c r="E3928" s="2"/>
      <c r="F3928" s="3">
        <v>2749</v>
      </c>
      <c r="G3928" s="3">
        <v>100</v>
      </c>
      <c r="H3928" s="2" t="s">
        <v>3141</v>
      </c>
      <c r="I3928" s="2" t="s">
        <v>3155</v>
      </c>
      <c r="J3928" s="2" t="s">
        <v>3160</v>
      </c>
      <c r="K3928" s="2" t="s">
        <v>3163</v>
      </c>
      <c r="L3928" s="2">
        <v>2015</v>
      </c>
      <c r="M3928" s="2" t="s">
        <v>3064</v>
      </c>
      <c r="N3928" s="2" t="s">
        <v>3114</v>
      </c>
      <c r="O3928" s="19" t="str">
        <f t="shared" si="126"/>
        <v>500</v>
      </c>
      <c r="P3928">
        <f t="shared" si="125"/>
        <v>2749</v>
      </c>
    </row>
    <row r="3929" spans="1:16" ht="14.5" customHeight="1" x14ac:dyDescent="0.35">
      <c r="A3929" s="2" t="s">
        <v>2460</v>
      </c>
      <c r="B3929" s="2" t="s">
        <v>2460</v>
      </c>
      <c r="C3929" s="2" t="s">
        <v>2461</v>
      </c>
      <c r="D3929" s="2"/>
      <c r="E3929" s="2"/>
      <c r="F3929" s="3">
        <v>11463</v>
      </c>
      <c r="G3929" s="3">
        <v>100</v>
      </c>
      <c r="H3929" s="2" t="s">
        <v>3141</v>
      </c>
      <c r="I3929" s="2" t="s">
        <v>3155</v>
      </c>
      <c r="J3929" s="2" t="s">
        <v>3160</v>
      </c>
      <c r="K3929" s="2" t="s">
        <v>3163</v>
      </c>
      <c r="L3929" s="2">
        <v>2015</v>
      </c>
      <c r="M3929" s="2" t="s">
        <v>3064</v>
      </c>
      <c r="N3929" s="2" t="s">
        <v>3114</v>
      </c>
      <c r="O3929" s="19" t="str">
        <f t="shared" si="126"/>
        <v>500</v>
      </c>
      <c r="P3929">
        <f t="shared" si="125"/>
        <v>11463</v>
      </c>
    </row>
    <row r="3930" spans="1:16" ht="14.5" customHeight="1" x14ac:dyDescent="0.35">
      <c r="A3930" s="2" t="s">
        <v>2431</v>
      </c>
      <c r="B3930" s="2" t="s">
        <v>2431</v>
      </c>
      <c r="C3930" s="2" t="s">
        <v>2432</v>
      </c>
      <c r="D3930" s="2"/>
      <c r="E3930" s="2"/>
      <c r="F3930" s="3">
        <v>11019</v>
      </c>
      <c r="G3930" s="3">
        <v>100</v>
      </c>
      <c r="H3930" s="2" t="s">
        <v>3141</v>
      </c>
      <c r="I3930" s="2" t="s">
        <v>3155</v>
      </c>
      <c r="J3930" s="2" t="s">
        <v>3160</v>
      </c>
      <c r="K3930" s="2" t="s">
        <v>3163</v>
      </c>
      <c r="L3930" s="2">
        <v>2015</v>
      </c>
      <c r="M3930" s="2" t="s">
        <v>3064</v>
      </c>
      <c r="N3930" s="2" t="s">
        <v>3114</v>
      </c>
      <c r="O3930" s="19" t="str">
        <f t="shared" si="126"/>
        <v>500</v>
      </c>
      <c r="P3930">
        <f t="shared" si="125"/>
        <v>11019</v>
      </c>
    </row>
    <row r="3931" spans="1:16" ht="14.5" customHeight="1" x14ac:dyDescent="0.35">
      <c r="A3931" s="2" t="s">
        <v>2435</v>
      </c>
      <c r="B3931" s="2" t="s">
        <v>2435</v>
      </c>
      <c r="C3931" s="2" t="s">
        <v>2436</v>
      </c>
      <c r="D3931" s="2"/>
      <c r="E3931" s="2"/>
      <c r="F3931" s="3">
        <v>3751</v>
      </c>
      <c r="G3931" s="3">
        <v>100</v>
      </c>
      <c r="H3931" s="2" t="s">
        <v>3141</v>
      </c>
      <c r="I3931" s="2" t="s">
        <v>3155</v>
      </c>
      <c r="J3931" s="2" t="s">
        <v>3160</v>
      </c>
      <c r="K3931" s="2" t="s">
        <v>3163</v>
      </c>
      <c r="L3931" s="2">
        <v>2015</v>
      </c>
      <c r="M3931" s="2" t="s">
        <v>3064</v>
      </c>
      <c r="N3931" s="2" t="s">
        <v>3114</v>
      </c>
      <c r="O3931" s="19" t="str">
        <f t="shared" si="126"/>
        <v>500</v>
      </c>
      <c r="P3931">
        <f t="shared" si="125"/>
        <v>3751</v>
      </c>
    </row>
    <row r="3932" spans="1:16" ht="14.5" customHeight="1" x14ac:dyDescent="0.35">
      <c r="A3932" s="2" t="s">
        <v>2446</v>
      </c>
      <c r="B3932" s="2" t="s">
        <v>2446</v>
      </c>
      <c r="C3932" s="2" t="s">
        <v>2447</v>
      </c>
      <c r="D3932" s="2"/>
      <c r="E3932" s="2"/>
      <c r="F3932" s="3">
        <v>987</v>
      </c>
      <c r="G3932" s="3">
        <v>100</v>
      </c>
      <c r="H3932" s="2" t="s">
        <v>3141</v>
      </c>
      <c r="I3932" s="2" t="s">
        <v>3155</v>
      </c>
      <c r="J3932" s="2" t="s">
        <v>3160</v>
      </c>
      <c r="K3932" s="2" t="s">
        <v>3163</v>
      </c>
      <c r="L3932" s="2">
        <v>2015</v>
      </c>
      <c r="M3932" s="2" t="s">
        <v>3069</v>
      </c>
      <c r="N3932" s="2" t="s">
        <v>3069</v>
      </c>
      <c r="O3932" s="19" t="str">
        <f t="shared" si="126"/>
        <v>500</v>
      </c>
      <c r="P3932">
        <f t="shared" si="125"/>
        <v>987</v>
      </c>
    </row>
    <row r="3933" spans="1:16" ht="14.5" customHeight="1" x14ac:dyDescent="0.35">
      <c r="A3933" s="2" t="s">
        <v>2456</v>
      </c>
      <c r="B3933" s="2" t="s">
        <v>2456</v>
      </c>
      <c r="C3933" s="2" t="s">
        <v>2457</v>
      </c>
      <c r="D3933" s="2"/>
      <c r="E3933" s="2"/>
      <c r="F3933" s="3">
        <v>13150</v>
      </c>
      <c r="G3933" s="3">
        <v>100</v>
      </c>
      <c r="H3933" s="2" t="s">
        <v>3141</v>
      </c>
      <c r="I3933" s="2" t="s">
        <v>3155</v>
      </c>
      <c r="J3933" s="2" t="s">
        <v>3160</v>
      </c>
      <c r="K3933" s="2" t="s">
        <v>3163</v>
      </c>
      <c r="L3933" s="2">
        <v>2015</v>
      </c>
      <c r="M3933" s="2" t="s">
        <v>3069</v>
      </c>
      <c r="N3933" s="2" t="s">
        <v>3069</v>
      </c>
      <c r="O3933" s="19" t="str">
        <f t="shared" si="126"/>
        <v>500</v>
      </c>
      <c r="P3933">
        <f t="shared" si="125"/>
        <v>13150</v>
      </c>
    </row>
    <row r="3934" spans="1:16" ht="14.5" customHeight="1" x14ac:dyDescent="0.35">
      <c r="A3934" s="2" t="s">
        <v>2408</v>
      </c>
      <c r="B3934" s="2" t="s">
        <v>2408</v>
      </c>
      <c r="C3934" s="2" t="s">
        <v>2409</v>
      </c>
      <c r="D3934" s="2"/>
      <c r="E3934" s="2"/>
      <c r="F3934" s="3">
        <v>13421</v>
      </c>
      <c r="G3934" s="3">
        <v>100</v>
      </c>
      <c r="H3934" s="2" t="s">
        <v>3141</v>
      </c>
      <c r="I3934" s="2" t="s">
        <v>3155</v>
      </c>
      <c r="J3934" s="2" t="s">
        <v>3160</v>
      </c>
      <c r="K3934" s="2" t="s">
        <v>3163</v>
      </c>
      <c r="L3934" s="2">
        <v>2015</v>
      </c>
      <c r="M3934" s="2" t="s">
        <v>3069</v>
      </c>
      <c r="N3934" s="2" t="s">
        <v>3069</v>
      </c>
      <c r="O3934" s="19" t="str">
        <f t="shared" si="126"/>
        <v>500</v>
      </c>
      <c r="P3934">
        <f t="shared" si="125"/>
        <v>13421</v>
      </c>
    </row>
    <row r="3935" spans="1:16" ht="14.5" customHeight="1" x14ac:dyDescent="0.35">
      <c r="A3935" s="2" t="s">
        <v>2619</v>
      </c>
      <c r="B3935" s="2" t="s">
        <v>2619</v>
      </c>
      <c r="C3935" s="2" t="s">
        <v>2620</v>
      </c>
      <c r="D3935" s="2"/>
      <c r="E3935" s="2"/>
      <c r="F3935" s="3">
        <v>628</v>
      </c>
      <c r="G3935" s="3">
        <v>80</v>
      </c>
      <c r="H3935" s="2" t="s">
        <v>3136</v>
      </c>
      <c r="I3935" s="2" t="s">
        <v>3150</v>
      </c>
      <c r="J3935" s="2" t="s">
        <v>3160</v>
      </c>
      <c r="K3935" s="2" t="s">
        <v>3163</v>
      </c>
      <c r="L3935" s="2">
        <v>2015</v>
      </c>
      <c r="M3935" s="2" t="s">
        <v>3041</v>
      </c>
      <c r="N3935" s="2" t="s">
        <v>3095</v>
      </c>
      <c r="O3935" s="19" t="str">
        <f t="shared" si="126"/>
        <v>200</v>
      </c>
      <c r="P3935">
        <f t="shared" si="125"/>
        <v>502.4</v>
      </c>
    </row>
    <row r="3936" spans="1:16" ht="14.5" customHeight="1" x14ac:dyDescent="0.35">
      <c r="A3936" s="2" t="s">
        <v>2703</v>
      </c>
      <c r="B3936" s="2" t="s">
        <v>2703</v>
      </c>
      <c r="C3936" s="2" t="s">
        <v>2704</v>
      </c>
      <c r="D3936" s="2"/>
      <c r="E3936" s="2"/>
      <c r="F3936" s="3">
        <v>29881</v>
      </c>
      <c r="G3936" s="3">
        <v>25</v>
      </c>
      <c r="H3936" s="2" t="s">
        <v>3140</v>
      </c>
      <c r="I3936" s="2" t="s">
        <v>3154</v>
      </c>
      <c r="J3936" s="2" t="s">
        <v>3160</v>
      </c>
      <c r="K3936" s="2" t="s">
        <v>3163</v>
      </c>
      <c r="L3936" s="2">
        <v>2015</v>
      </c>
      <c r="M3936" s="2" t="s">
        <v>3024</v>
      </c>
      <c r="N3936" s="2" t="s">
        <v>3081</v>
      </c>
      <c r="O3936" s="19" t="str">
        <f t="shared" si="126"/>
        <v>100</v>
      </c>
      <c r="P3936">
        <f t="shared" si="125"/>
        <v>7470.25</v>
      </c>
    </row>
    <row r="3937" spans="1:16" ht="14.5" customHeight="1" x14ac:dyDescent="0.35">
      <c r="A3937" s="2" t="s">
        <v>2705</v>
      </c>
      <c r="B3937" s="2" t="s">
        <v>2705</v>
      </c>
      <c r="C3937" s="2" t="s">
        <v>2706</v>
      </c>
      <c r="D3937" s="2"/>
      <c r="E3937" s="2"/>
      <c r="F3937" s="3">
        <v>194</v>
      </c>
      <c r="G3937" s="3">
        <v>25</v>
      </c>
      <c r="H3937" s="2" t="s">
        <v>3140</v>
      </c>
      <c r="I3937" s="2" t="s">
        <v>3154</v>
      </c>
      <c r="J3937" s="2" t="s">
        <v>3160</v>
      </c>
      <c r="K3937" s="2" t="s">
        <v>3163</v>
      </c>
      <c r="L3937" s="2">
        <v>2015</v>
      </c>
      <c r="M3937" s="2" t="s">
        <v>3024</v>
      </c>
      <c r="N3937" s="2" t="s">
        <v>3081</v>
      </c>
      <c r="O3937" s="19" t="str">
        <f t="shared" si="126"/>
        <v>100</v>
      </c>
      <c r="P3937">
        <f t="shared" si="125"/>
        <v>48.5</v>
      </c>
    </row>
    <row r="3938" spans="1:16" ht="14.5" customHeight="1" x14ac:dyDescent="0.35">
      <c r="A3938" s="2" t="s">
        <v>2448</v>
      </c>
      <c r="B3938" s="2" t="s">
        <v>2448</v>
      </c>
      <c r="C3938" s="2" t="s">
        <v>2449</v>
      </c>
      <c r="D3938" s="2"/>
      <c r="E3938" s="2"/>
      <c r="F3938" s="3">
        <v>20019</v>
      </c>
      <c r="G3938" s="3">
        <v>100</v>
      </c>
      <c r="H3938" s="2" t="s">
        <v>3134</v>
      </c>
      <c r="I3938" s="2" t="s">
        <v>3148</v>
      </c>
      <c r="J3938" s="2" t="s">
        <v>3160</v>
      </c>
      <c r="K3938" s="2" t="s">
        <v>3163</v>
      </c>
      <c r="L3938" s="2">
        <v>2015</v>
      </c>
      <c r="M3938" s="2" t="s">
        <v>3035</v>
      </c>
      <c r="N3938" s="2" t="s">
        <v>3089</v>
      </c>
      <c r="O3938" s="19" t="str">
        <f t="shared" si="126"/>
        <v>100</v>
      </c>
      <c r="P3938">
        <f t="shared" si="125"/>
        <v>20019</v>
      </c>
    </row>
    <row r="3939" spans="1:16" ht="14.5" customHeight="1" x14ac:dyDescent="0.35">
      <c r="A3939" s="2" t="s">
        <v>2579</v>
      </c>
      <c r="B3939" s="2" t="s">
        <v>2579</v>
      </c>
      <c r="C3939" s="2" t="s">
        <v>2449</v>
      </c>
      <c r="D3939" s="2"/>
      <c r="E3939" s="2"/>
      <c r="F3939" s="3">
        <v>3500</v>
      </c>
      <c r="G3939" s="3">
        <v>100</v>
      </c>
      <c r="H3939" s="2" t="s">
        <v>3134</v>
      </c>
      <c r="I3939" s="2" t="s">
        <v>3148</v>
      </c>
      <c r="J3939" s="2" t="s">
        <v>3160</v>
      </c>
      <c r="K3939" s="2" t="s">
        <v>3163</v>
      </c>
      <c r="L3939" s="2">
        <v>2015</v>
      </c>
      <c r="M3939" s="2" t="s">
        <v>3035</v>
      </c>
      <c r="N3939" s="2" t="s">
        <v>3089</v>
      </c>
      <c r="O3939" s="19" t="str">
        <f t="shared" si="126"/>
        <v>100</v>
      </c>
      <c r="P3939">
        <f t="shared" si="125"/>
        <v>3500</v>
      </c>
    </row>
    <row r="3940" spans="1:16" ht="14.5" customHeight="1" x14ac:dyDescent="0.35">
      <c r="A3940" s="2" t="s">
        <v>2411</v>
      </c>
      <c r="B3940" s="2" t="s">
        <v>2411</v>
      </c>
      <c r="C3940" s="2" t="s">
        <v>2707</v>
      </c>
      <c r="D3940" s="2"/>
      <c r="E3940" s="2"/>
      <c r="F3940" s="3">
        <v>1297</v>
      </c>
      <c r="G3940" s="3">
        <v>5.088666152659985</v>
      </c>
      <c r="H3940" s="2" t="s">
        <v>3139</v>
      </c>
      <c r="I3940" s="2" t="s">
        <v>3153</v>
      </c>
      <c r="J3940" s="2" t="s">
        <v>3160</v>
      </c>
      <c r="K3940" s="2" t="s">
        <v>3163</v>
      </c>
      <c r="L3940" s="2">
        <v>2015</v>
      </c>
      <c r="M3940" s="2" t="s">
        <v>3054</v>
      </c>
      <c r="N3940" s="2" t="s">
        <v>3104</v>
      </c>
      <c r="O3940" s="19" t="str">
        <f t="shared" si="126"/>
        <v>300</v>
      </c>
      <c r="P3940">
        <f t="shared" si="125"/>
        <v>66.000000000000014</v>
      </c>
    </row>
    <row r="3941" spans="1:16" ht="14.5" customHeight="1" x14ac:dyDescent="0.35">
      <c r="A3941" s="2" t="s">
        <v>2483</v>
      </c>
      <c r="B3941" s="2" t="s">
        <v>2483</v>
      </c>
      <c r="C3941" s="2" t="s">
        <v>2593</v>
      </c>
      <c r="D3941" s="2"/>
      <c r="E3941" s="2"/>
      <c r="F3941" s="3">
        <v>167</v>
      </c>
      <c r="G3941" s="3">
        <v>100</v>
      </c>
      <c r="H3941" s="2" t="s">
        <v>3138</v>
      </c>
      <c r="I3941" s="2" t="s">
        <v>3152</v>
      </c>
      <c r="J3941" s="2" t="s">
        <v>3160</v>
      </c>
      <c r="K3941" s="2" t="s">
        <v>3163</v>
      </c>
      <c r="L3941" s="2">
        <v>2015</v>
      </c>
      <c r="M3941" s="2" t="s">
        <v>3053</v>
      </c>
      <c r="N3941" s="2" t="s">
        <v>3103</v>
      </c>
      <c r="O3941" s="19" t="str">
        <f t="shared" si="126"/>
        <v>300</v>
      </c>
      <c r="P3941">
        <f t="shared" si="125"/>
        <v>167</v>
      </c>
    </row>
    <row r="3942" spans="1:16" ht="14.5" customHeight="1" x14ac:dyDescent="0.35">
      <c r="A3942" s="2" t="s">
        <v>2450</v>
      </c>
      <c r="B3942" s="2" t="s">
        <v>2450</v>
      </c>
      <c r="C3942" s="2" t="s">
        <v>2627</v>
      </c>
      <c r="D3942" s="2"/>
      <c r="E3942" s="2"/>
      <c r="F3942" s="3">
        <v>9611</v>
      </c>
      <c r="G3942" s="3">
        <v>100</v>
      </c>
      <c r="H3942" s="2" t="s">
        <v>3134</v>
      </c>
      <c r="I3942" s="2" t="s">
        <v>3148</v>
      </c>
      <c r="J3942" s="2" t="s">
        <v>3160</v>
      </c>
      <c r="K3942" s="2" t="s">
        <v>3163</v>
      </c>
      <c r="L3942" s="2">
        <v>2015</v>
      </c>
      <c r="M3942" s="2" t="s">
        <v>3071</v>
      </c>
      <c r="N3942" s="2" t="s">
        <v>3120</v>
      </c>
      <c r="O3942" s="19" t="str">
        <f t="shared" si="126"/>
        <v>600</v>
      </c>
      <c r="P3942">
        <f t="shared" si="125"/>
        <v>9611</v>
      </c>
    </row>
    <row r="3943" spans="1:16" ht="14.5" customHeight="1" x14ac:dyDescent="0.35">
      <c r="A3943" s="2" t="s">
        <v>2403</v>
      </c>
      <c r="B3943" s="2" t="s">
        <v>2403</v>
      </c>
      <c r="C3943" s="2" t="s">
        <v>2404</v>
      </c>
      <c r="D3943" s="2"/>
      <c r="E3943" s="2"/>
      <c r="F3943" s="3">
        <v>24634</v>
      </c>
      <c r="G3943" s="3">
        <v>100</v>
      </c>
      <c r="H3943" s="2" t="s">
        <v>3134</v>
      </c>
      <c r="I3943" s="2" t="s">
        <v>3148</v>
      </c>
      <c r="J3943" s="2" t="s">
        <v>3160</v>
      </c>
      <c r="K3943" s="2" t="s">
        <v>3163</v>
      </c>
      <c r="L3943" s="2">
        <v>2015</v>
      </c>
      <c r="M3943" s="2" t="s">
        <v>3041</v>
      </c>
      <c r="N3943" s="2" t="s">
        <v>3095</v>
      </c>
      <c r="O3943" s="19" t="str">
        <f t="shared" si="126"/>
        <v>200</v>
      </c>
      <c r="P3943">
        <f t="shared" si="125"/>
        <v>24634</v>
      </c>
    </row>
    <row r="3944" spans="1:16" ht="14.5" customHeight="1" x14ac:dyDescent="0.35">
      <c r="A3944" s="2" t="s">
        <v>2444</v>
      </c>
      <c r="B3944" s="2" t="s">
        <v>2444</v>
      </c>
      <c r="C3944" s="2" t="s">
        <v>2445</v>
      </c>
      <c r="D3944" s="2"/>
      <c r="E3944" s="2"/>
      <c r="F3944" s="3">
        <v>22</v>
      </c>
      <c r="G3944" s="3">
        <v>100</v>
      </c>
      <c r="H3944" s="2" t="s">
        <v>3134</v>
      </c>
      <c r="I3944" s="2" t="s">
        <v>3148</v>
      </c>
      <c r="J3944" s="2" t="s">
        <v>3160</v>
      </c>
      <c r="K3944" s="2" t="s">
        <v>3163</v>
      </c>
      <c r="L3944" s="2">
        <v>2015</v>
      </c>
      <c r="M3944" s="2" t="s">
        <v>3078</v>
      </c>
      <c r="N3944" s="2" t="s">
        <v>3126</v>
      </c>
      <c r="O3944" s="19" t="str">
        <f t="shared" si="126"/>
        <v>700</v>
      </c>
      <c r="P3944">
        <f t="shared" si="125"/>
        <v>22</v>
      </c>
    </row>
    <row r="3945" spans="1:16" ht="14.5" customHeight="1" x14ac:dyDescent="0.35">
      <c r="A3945" s="2" t="s">
        <v>2505</v>
      </c>
      <c r="B3945" s="2" t="s">
        <v>2505</v>
      </c>
      <c r="C3945" s="2" t="s">
        <v>2626</v>
      </c>
      <c r="D3945" s="2"/>
      <c r="E3945" s="2"/>
      <c r="F3945" s="3">
        <v>6826</v>
      </c>
      <c r="G3945" s="3">
        <v>100</v>
      </c>
      <c r="H3945" s="2" t="s">
        <v>3135</v>
      </c>
      <c r="I3945" s="2" t="s">
        <v>3149</v>
      </c>
      <c r="J3945" s="2" t="s">
        <v>3160</v>
      </c>
      <c r="K3945" s="2" t="s">
        <v>3163</v>
      </c>
      <c r="L3945" s="2">
        <v>2015</v>
      </c>
      <c r="M3945" s="2" t="s">
        <v>3071</v>
      </c>
      <c r="N3945" s="2" t="s">
        <v>3120</v>
      </c>
      <c r="O3945" s="19" t="str">
        <f t="shared" si="126"/>
        <v>600</v>
      </c>
      <c r="P3945">
        <f t="shared" si="125"/>
        <v>6826</v>
      </c>
    </row>
    <row r="3946" spans="1:16" ht="14.5" customHeight="1" x14ac:dyDescent="0.35">
      <c r="A3946" s="2" t="s">
        <v>2452</v>
      </c>
      <c r="B3946" s="2" t="s">
        <v>2452</v>
      </c>
      <c r="C3946" s="2" t="s">
        <v>2628</v>
      </c>
      <c r="D3946" s="2"/>
      <c r="E3946" s="2"/>
      <c r="F3946" s="3">
        <v>39940</v>
      </c>
      <c r="G3946" s="3">
        <v>100</v>
      </c>
      <c r="H3946" s="2" t="s">
        <v>3134</v>
      </c>
      <c r="I3946" s="2" t="s">
        <v>3148</v>
      </c>
      <c r="J3946" s="2" t="s">
        <v>3160</v>
      </c>
      <c r="K3946" s="2" t="s">
        <v>3163</v>
      </c>
      <c r="L3946" s="2">
        <v>2015</v>
      </c>
      <c r="M3946" s="2" t="s">
        <v>3059</v>
      </c>
      <c r="N3946" s="2" t="s">
        <v>3109</v>
      </c>
      <c r="O3946" s="19" t="str">
        <f t="shared" si="126"/>
        <v>400</v>
      </c>
      <c r="P3946">
        <f t="shared" si="125"/>
        <v>39940</v>
      </c>
    </row>
    <row r="3947" spans="1:16" ht="14.5" customHeight="1" x14ac:dyDescent="0.35">
      <c r="A3947" s="2" t="s">
        <v>2458</v>
      </c>
      <c r="B3947" s="2" t="s">
        <v>2458</v>
      </c>
      <c r="C3947" s="2" t="s">
        <v>2459</v>
      </c>
      <c r="D3947" s="2"/>
      <c r="E3947" s="2"/>
      <c r="F3947" s="3">
        <v>40263</v>
      </c>
      <c r="G3947" s="3">
        <v>100</v>
      </c>
      <c r="H3947" s="2" t="s">
        <v>3134</v>
      </c>
      <c r="I3947" s="2" t="s">
        <v>3148</v>
      </c>
      <c r="J3947" s="2" t="s">
        <v>3160</v>
      </c>
      <c r="K3947" s="2" t="s">
        <v>3163</v>
      </c>
      <c r="L3947" s="2">
        <v>2015</v>
      </c>
      <c r="M3947" s="2" t="s">
        <v>3059</v>
      </c>
      <c r="N3947" s="2" t="s">
        <v>3109</v>
      </c>
      <c r="O3947" s="19" t="str">
        <f t="shared" si="126"/>
        <v>400</v>
      </c>
      <c r="P3947">
        <f t="shared" si="125"/>
        <v>40263</v>
      </c>
    </row>
    <row r="3948" spans="1:16" ht="14.5" customHeight="1" x14ac:dyDescent="0.35">
      <c r="A3948" s="2" t="s">
        <v>2391</v>
      </c>
      <c r="B3948" s="2" t="s">
        <v>2391</v>
      </c>
      <c r="C3948" s="2" t="s">
        <v>2591</v>
      </c>
      <c r="D3948" s="2"/>
      <c r="E3948" s="2"/>
      <c r="F3948" s="3">
        <v>283</v>
      </c>
      <c r="G3948" s="3">
        <v>100</v>
      </c>
      <c r="H3948" s="2" t="s">
        <v>3134</v>
      </c>
      <c r="I3948" s="2" t="s">
        <v>3148</v>
      </c>
      <c r="J3948" s="2" t="s">
        <v>3160</v>
      </c>
      <c r="K3948" s="2" t="s">
        <v>3163</v>
      </c>
      <c r="L3948" s="2">
        <v>2015</v>
      </c>
      <c r="M3948" s="2" t="s">
        <v>3071</v>
      </c>
      <c r="N3948" s="2" t="s">
        <v>3120</v>
      </c>
      <c r="O3948" s="19" t="str">
        <f t="shared" si="126"/>
        <v>600</v>
      </c>
      <c r="P3948">
        <f t="shared" si="125"/>
        <v>283</v>
      </c>
    </row>
    <row r="3949" spans="1:16" ht="14.5" customHeight="1" x14ac:dyDescent="0.35">
      <c r="A3949" s="2" t="s">
        <v>2439</v>
      </c>
      <c r="B3949" s="2" t="s">
        <v>2439</v>
      </c>
      <c r="C3949" s="2" t="s">
        <v>2440</v>
      </c>
      <c r="D3949" s="2"/>
      <c r="E3949" s="2"/>
      <c r="F3949" s="3">
        <v>13529</v>
      </c>
      <c r="G3949" s="3">
        <v>100</v>
      </c>
      <c r="H3949" s="2" t="s">
        <v>3134</v>
      </c>
      <c r="I3949" s="2" t="s">
        <v>3148</v>
      </c>
      <c r="J3949" s="2" t="s">
        <v>3160</v>
      </c>
      <c r="K3949" s="2" t="s">
        <v>3163</v>
      </c>
      <c r="L3949" s="2">
        <v>2015</v>
      </c>
      <c r="M3949" s="2" t="s">
        <v>3073</v>
      </c>
      <c r="N3949" s="2" t="s">
        <v>3122</v>
      </c>
      <c r="O3949" s="19" t="str">
        <f t="shared" si="126"/>
        <v>600</v>
      </c>
      <c r="P3949">
        <f t="shared" si="125"/>
        <v>13529</v>
      </c>
    </row>
    <row r="3950" spans="1:16" ht="14.5" customHeight="1" x14ac:dyDescent="0.35">
      <c r="A3950" s="2" t="s">
        <v>2633</v>
      </c>
      <c r="B3950" s="2" t="s">
        <v>2633</v>
      </c>
      <c r="C3950" s="2" t="s">
        <v>2440</v>
      </c>
      <c r="D3950" s="2"/>
      <c r="E3950" s="2"/>
      <c r="F3950" s="3">
        <v>1750</v>
      </c>
      <c r="G3950" s="3">
        <v>100</v>
      </c>
      <c r="H3950" s="2" t="s">
        <v>3134</v>
      </c>
      <c r="I3950" s="2" t="s">
        <v>3148</v>
      </c>
      <c r="J3950" s="2" t="s">
        <v>3160</v>
      </c>
      <c r="K3950" s="2" t="s">
        <v>3163</v>
      </c>
      <c r="L3950" s="2">
        <v>2015</v>
      </c>
      <c r="M3950" s="2" t="s">
        <v>3073</v>
      </c>
      <c r="N3950" s="2" t="s">
        <v>3122</v>
      </c>
      <c r="O3950" s="19" t="str">
        <f t="shared" si="126"/>
        <v>600</v>
      </c>
      <c r="P3950">
        <f t="shared" si="125"/>
        <v>1750</v>
      </c>
    </row>
    <row r="3951" spans="1:16" ht="14.5" customHeight="1" x14ac:dyDescent="0.35">
      <c r="A3951" s="2" t="s">
        <v>2392</v>
      </c>
      <c r="B3951" s="2" t="s">
        <v>2392</v>
      </c>
      <c r="C3951" s="2" t="s">
        <v>2393</v>
      </c>
      <c r="D3951" s="2"/>
      <c r="E3951" s="2"/>
      <c r="F3951" s="3">
        <v>152426</v>
      </c>
      <c r="G3951" s="3">
        <v>100</v>
      </c>
      <c r="H3951" s="2" t="s">
        <v>3134</v>
      </c>
      <c r="I3951" s="2" t="s">
        <v>3148</v>
      </c>
      <c r="J3951" s="2" t="s">
        <v>3160</v>
      </c>
      <c r="K3951" s="2" t="s">
        <v>3163</v>
      </c>
      <c r="L3951" s="2">
        <v>2015</v>
      </c>
      <c r="M3951" s="2" t="s">
        <v>3071</v>
      </c>
      <c r="N3951" s="2" t="s">
        <v>3120</v>
      </c>
      <c r="O3951" s="19" t="str">
        <f t="shared" si="126"/>
        <v>600</v>
      </c>
      <c r="P3951">
        <f t="shared" si="125"/>
        <v>152426</v>
      </c>
    </row>
    <row r="3952" spans="1:16" ht="14.5" customHeight="1" x14ac:dyDescent="0.35">
      <c r="A3952" s="2" t="s">
        <v>2636</v>
      </c>
      <c r="B3952" s="2" t="s">
        <v>2636</v>
      </c>
      <c r="C3952" s="2" t="s">
        <v>2393</v>
      </c>
      <c r="D3952" s="2"/>
      <c r="E3952" s="2"/>
      <c r="F3952" s="3">
        <v>6500</v>
      </c>
      <c r="G3952" s="3">
        <v>100</v>
      </c>
      <c r="H3952" s="2" t="s">
        <v>3134</v>
      </c>
      <c r="I3952" s="2" t="s">
        <v>3148</v>
      </c>
      <c r="J3952" s="2" t="s">
        <v>3160</v>
      </c>
      <c r="K3952" s="2" t="s">
        <v>3163</v>
      </c>
      <c r="L3952" s="2">
        <v>2015</v>
      </c>
      <c r="M3952" s="2" t="s">
        <v>3071</v>
      </c>
      <c r="N3952" s="2" t="s">
        <v>3120</v>
      </c>
      <c r="O3952" s="19" t="str">
        <f t="shared" si="126"/>
        <v>600</v>
      </c>
      <c r="P3952">
        <f t="shared" si="125"/>
        <v>6500</v>
      </c>
    </row>
    <row r="3953" spans="1:16" ht="14.5" customHeight="1" x14ac:dyDescent="0.35">
      <c r="A3953" s="2" t="s">
        <v>2454</v>
      </c>
      <c r="B3953" s="2" t="s">
        <v>2454</v>
      </c>
      <c r="C3953" s="2" t="s">
        <v>2629</v>
      </c>
      <c r="D3953" s="2"/>
      <c r="E3953" s="2"/>
      <c r="F3953" s="3">
        <v>10316</v>
      </c>
      <c r="G3953" s="3">
        <v>100</v>
      </c>
      <c r="H3953" s="2" t="s">
        <v>3136</v>
      </c>
      <c r="I3953" s="2" t="s">
        <v>3150</v>
      </c>
      <c r="J3953" s="2" t="s">
        <v>3160</v>
      </c>
      <c r="K3953" s="2" t="s">
        <v>3163</v>
      </c>
      <c r="L3953" s="2">
        <v>2015</v>
      </c>
      <c r="M3953" s="2" t="s">
        <v>3071</v>
      </c>
      <c r="N3953" s="2" t="s">
        <v>3120</v>
      </c>
      <c r="O3953" s="19" t="str">
        <f t="shared" si="126"/>
        <v>600</v>
      </c>
      <c r="P3953">
        <f t="shared" si="125"/>
        <v>10316</v>
      </c>
    </row>
    <row r="3954" spans="1:16" ht="14.5" customHeight="1" x14ac:dyDescent="0.35">
      <c r="A3954" s="2" t="s">
        <v>912</v>
      </c>
      <c r="B3954" s="2" t="s">
        <v>912</v>
      </c>
      <c r="C3954" s="2" t="s">
        <v>2708</v>
      </c>
      <c r="D3954" s="2"/>
      <c r="E3954" s="2"/>
      <c r="F3954" s="3">
        <v>677</v>
      </c>
      <c r="G3954" s="3">
        <v>25</v>
      </c>
      <c r="H3954" s="2" t="s">
        <v>3140</v>
      </c>
      <c r="I3954" s="2" t="s">
        <v>3154</v>
      </c>
      <c r="J3954" s="2" t="s">
        <v>3160</v>
      </c>
      <c r="K3954" s="2" t="s">
        <v>3163</v>
      </c>
      <c r="L3954" s="2">
        <v>2015</v>
      </c>
      <c r="M3954" s="2" t="s">
        <v>3028</v>
      </c>
      <c r="N3954" s="2" t="s">
        <v>3028</v>
      </c>
      <c r="O3954" s="19" t="str">
        <f t="shared" si="126"/>
        <v>100</v>
      </c>
      <c r="P3954">
        <f t="shared" si="125"/>
        <v>169.25</v>
      </c>
    </row>
    <row r="3955" spans="1:16" ht="14.5" customHeight="1" x14ac:dyDescent="0.35">
      <c r="A3955" s="2" t="s">
        <v>910</v>
      </c>
      <c r="B3955" s="2" t="s">
        <v>910</v>
      </c>
      <c r="C3955" s="2" t="s">
        <v>2613</v>
      </c>
      <c r="D3955" s="2"/>
      <c r="E3955" s="2"/>
      <c r="F3955" s="3">
        <v>28640</v>
      </c>
      <c r="G3955" s="3">
        <v>25</v>
      </c>
      <c r="H3955" s="2" t="s">
        <v>3140</v>
      </c>
      <c r="I3955" s="2" t="s">
        <v>3154</v>
      </c>
      <c r="J3955" s="2" t="s">
        <v>3160</v>
      </c>
      <c r="K3955" s="2" t="s">
        <v>3163</v>
      </c>
      <c r="L3955" s="2">
        <v>2015</v>
      </c>
      <c r="M3955" s="2" t="s">
        <v>3039</v>
      </c>
      <c r="N3955" s="2" t="s">
        <v>3093</v>
      </c>
      <c r="O3955" s="19" t="str">
        <f t="shared" si="126"/>
        <v>100</v>
      </c>
      <c r="P3955">
        <f t="shared" si="125"/>
        <v>7160</v>
      </c>
    </row>
    <row r="3956" spans="1:16" ht="14.5" customHeight="1" x14ac:dyDescent="0.35">
      <c r="A3956" s="2" t="s">
        <v>2388</v>
      </c>
      <c r="B3956" s="2" t="s">
        <v>2388</v>
      </c>
      <c r="C3956" s="2" t="s">
        <v>2389</v>
      </c>
      <c r="D3956" s="2"/>
      <c r="E3956" s="2"/>
      <c r="F3956" s="3">
        <v>460</v>
      </c>
      <c r="G3956" s="3">
        <v>100</v>
      </c>
      <c r="H3956" s="2" t="s">
        <v>3132</v>
      </c>
      <c r="I3956" s="2" t="s">
        <v>3146</v>
      </c>
      <c r="J3956" s="2" t="s">
        <v>3160</v>
      </c>
      <c r="K3956" s="2" t="s">
        <v>3163</v>
      </c>
      <c r="L3956" s="2">
        <v>2015</v>
      </c>
      <c r="M3956" s="2" t="s">
        <v>3053</v>
      </c>
      <c r="N3956" s="2" t="s">
        <v>3103</v>
      </c>
      <c r="O3956" s="19" t="str">
        <f t="shared" si="126"/>
        <v>300</v>
      </c>
      <c r="P3956">
        <f t="shared" si="125"/>
        <v>460</v>
      </c>
    </row>
    <row r="3957" spans="1:16" ht="14.5" customHeight="1" x14ac:dyDescent="0.35">
      <c r="A3957" s="2" t="s">
        <v>2329</v>
      </c>
      <c r="B3957" s="2" t="s">
        <v>2329</v>
      </c>
      <c r="C3957" s="2" t="s">
        <v>2212</v>
      </c>
      <c r="D3957" s="2"/>
      <c r="E3957" s="2"/>
      <c r="F3957" s="3">
        <v>103</v>
      </c>
      <c r="G3957" s="3">
        <v>100</v>
      </c>
      <c r="H3957" s="2" t="s">
        <v>3135</v>
      </c>
      <c r="I3957" s="2" t="s">
        <v>3149</v>
      </c>
      <c r="J3957" s="2" t="s">
        <v>3160</v>
      </c>
      <c r="K3957" s="2" t="s">
        <v>3163</v>
      </c>
      <c r="L3957" s="2">
        <v>2015</v>
      </c>
      <c r="M3957" s="2" t="s">
        <v>3053</v>
      </c>
      <c r="N3957" s="2" t="s">
        <v>3103</v>
      </c>
      <c r="O3957" s="19" t="str">
        <f t="shared" si="126"/>
        <v>300</v>
      </c>
      <c r="P3957">
        <f t="shared" si="125"/>
        <v>103</v>
      </c>
    </row>
    <row r="3958" spans="1:16" ht="14.5" customHeight="1" x14ac:dyDescent="0.35">
      <c r="A3958" s="2" t="s">
        <v>2501</v>
      </c>
      <c r="B3958" s="2" t="s">
        <v>2501</v>
      </c>
      <c r="C3958" s="2" t="s">
        <v>1562</v>
      </c>
      <c r="D3958" s="2"/>
      <c r="E3958" s="2"/>
      <c r="F3958" s="3">
        <v>475</v>
      </c>
      <c r="G3958" s="3">
        <v>78.389473684210529</v>
      </c>
      <c r="H3958" s="2" t="s">
        <v>3130</v>
      </c>
      <c r="I3958" s="2" t="s">
        <v>3144</v>
      </c>
      <c r="J3958" s="2" t="s">
        <v>3160</v>
      </c>
      <c r="K3958" s="2" t="s">
        <v>3163</v>
      </c>
      <c r="L3958" s="2">
        <v>2015</v>
      </c>
      <c r="M3958" s="2" t="s">
        <v>3041</v>
      </c>
      <c r="N3958" s="2" t="s">
        <v>3095</v>
      </c>
      <c r="O3958" s="19" t="str">
        <f t="shared" si="126"/>
        <v>200</v>
      </c>
      <c r="P3958">
        <f t="shared" si="125"/>
        <v>372.35</v>
      </c>
    </row>
    <row r="3959" spans="1:16" ht="14.5" customHeight="1" x14ac:dyDescent="0.35">
      <c r="A3959" s="2" t="s">
        <v>2503</v>
      </c>
      <c r="B3959" s="2" t="s">
        <v>2503</v>
      </c>
      <c r="C3959" s="2" t="s">
        <v>1555</v>
      </c>
      <c r="D3959" s="2"/>
      <c r="E3959" s="2"/>
      <c r="F3959" s="3">
        <v>4650</v>
      </c>
      <c r="G3959" s="3">
        <v>40</v>
      </c>
      <c r="H3959" s="2" t="s">
        <v>3130</v>
      </c>
      <c r="I3959" s="2" t="s">
        <v>3144</v>
      </c>
      <c r="J3959" s="2" t="s">
        <v>3160</v>
      </c>
      <c r="K3959" s="2" t="s">
        <v>3163</v>
      </c>
      <c r="L3959" s="2">
        <v>2015</v>
      </c>
      <c r="M3959" s="2" t="s">
        <v>3075</v>
      </c>
      <c r="N3959" s="2" t="s">
        <v>3075</v>
      </c>
      <c r="O3959" s="19" t="str">
        <f t="shared" si="126"/>
        <v>600</v>
      </c>
      <c r="P3959">
        <f t="shared" si="125"/>
        <v>1860</v>
      </c>
    </row>
    <row r="3960" spans="1:16" ht="14.5" customHeight="1" x14ac:dyDescent="0.35">
      <c r="A3960" s="2" t="s">
        <v>2327</v>
      </c>
      <c r="B3960" s="2" t="s">
        <v>2327</v>
      </c>
      <c r="C3960" s="2" t="s">
        <v>1543</v>
      </c>
      <c r="D3960" s="2"/>
      <c r="E3960" s="2"/>
      <c r="F3960" s="3">
        <v>760.65801668211293</v>
      </c>
      <c r="G3960" s="3">
        <v>100</v>
      </c>
      <c r="H3960" s="2" t="s">
        <v>3130</v>
      </c>
      <c r="I3960" s="2" t="s">
        <v>3144</v>
      </c>
      <c r="J3960" s="2" t="s">
        <v>3160</v>
      </c>
      <c r="K3960" s="2" t="s">
        <v>3163</v>
      </c>
      <c r="L3960" s="2">
        <v>2015</v>
      </c>
      <c r="M3960" s="2" t="s">
        <v>3058</v>
      </c>
      <c r="N3960" s="2" t="s">
        <v>3108</v>
      </c>
      <c r="O3960" s="19" t="str">
        <f t="shared" si="126"/>
        <v>300</v>
      </c>
      <c r="P3960">
        <f t="shared" si="125"/>
        <v>760.65801668211293</v>
      </c>
    </row>
    <row r="3961" spans="1:16" ht="14.5" customHeight="1" x14ac:dyDescent="0.35">
      <c r="A3961" s="2" t="s">
        <v>2328</v>
      </c>
      <c r="B3961" s="2" t="s">
        <v>2328</v>
      </c>
      <c r="C3961" s="2" t="s">
        <v>1537</v>
      </c>
      <c r="D3961" s="2"/>
      <c r="E3961" s="2"/>
      <c r="F3961" s="3">
        <v>464</v>
      </c>
      <c r="G3961" s="3">
        <v>100</v>
      </c>
      <c r="H3961" s="2" t="s">
        <v>3130</v>
      </c>
      <c r="I3961" s="2" t="s">
        <v>3144</v>
      </c>
      <c r="J3961" s="2" t="s">
        <v>3160</v>
      </c>
      <c r="K3961" s="2" t="s">
        <v>3163</v>
      </c>
      <c r="L3961" s="2">
        <v>2015</v>
      </c>
      <c r="M3961" s="2" t="s">
        <v>3058</v>
      </c>
      <c r="N3961" s="2" t="s">
        <v>3108</v>
      </c>
      <c r="O3961" s="19" t="str">
        <f t="shared" si="126"/>
        <v>300</v>
      </c>
      <c r="P3961">
        <f t="shared" si="125"/>
        <v>464</v>
      </c>
    </row>
    <row r="3962" spans="1:16" ht="14.5" customHeight="1" x14ac:dyDescent="0.35">
      <c r="A3962" s="2" t="s">
        <v>2621</v>
      </c>
      <c r="B3962" s="2" t="s">
        <v>2621</v>
      </c>
      <c r="C3962" s="2" t="s">
        <v>2206</v>
      </c>
      <c r="D3962" s="2"/>
      <c r="E3962" s="2"/>
      <c r="F3962" s="3">
        <v>492.02099737532802</v>
      </c>
      <c r="G3962" s="3">
        <v>100</v>
      </c>
      <c r="H3962" s="2" t="s">
        <v>3130</v>
      </c>
      <c r="I3962" s="2" t="s">
        <v>3144</v>
      </c>
      <c r="J3962" s="2" t="s">
        <v>3160</v>
      </c>
      <c r="K3962" s="2" t="s">
        <v>3163</v>
      </c>
      <c r="L3962" s="2">
        <v>2015</v>
      </c>
      <c r="M3962" s="2" t="s">
        <v>3054</v>
      </c>
      <c r="N3962" s="2" t="s">
        <v>3104</v>
      </c>
      <c r="O3962" s="19" t="str">
        <f t="shared" si="126"/>
        <v>300</v>
      </c>
      <c r="P3962">
        <f t="shared" si="125"/>
        <v>492.02099737532802</v>
      </c>
    </row>
    <row r="3963" spans="1:16" ht="14.5" customHeight="1" x14ac:dyDescent="0.35">
      <c r="A3963" s="2" t="s">
        <v>2498</v>
      </c>
      <c r="B3963" s="2" t="s">
        <v>2498</v>
      </c>
      <c r="C3963" s="2" t="s">
        <v>1553</v>
      </c>
      <c r="D3963" s="2"/>
      <c r="E3963" s="2"/>
      <c r="F3963" s="3">
        <v>500</v>
      </c>
      <c r="G3963" s="3">
        <v>100</v>
      </c>
      <c r="H3963" s="2" t="s">
        <v>3130</v>
      </c>
      <c r="I3963" s="2" t="s">
        <v>3144</v>
      </c>
      <c r="J3963" s="2" t="s">
        <v>3160</v>
      </c>
      <c r="K3963" s="2" t="s">
        <v>3163</v>
      </c>
      <c r="L3963" s="2">
        <v>2015</v>
      </c>
      <c r="M3963" s="2" t="s">
        <v>3075</v>
      </c>
      <c r="N3963" s="2" t="s">
        <v>3075</v>
      </c>
      <c r="O3963" s="19" t="str">
        <f t="shared" si="126"/>
        <v>600</v>
      </c>
      <c r="P3963">
        <f t="shared" ref="P3963:P4026" si="127">F3963*G3963/100</f>
        <v>500</v>
      </c>
    </row>
    <row r="3964" spans="1:16" ht="14.5" customHeight="1" x14ac:dyDescent="0.35">
      <c r="A3964" s="2" t="s">
        <v>2623</v>
      </c>
      <c r="B3964" s="2" t="s">
        <v>2623</v>
      </c>
      <c r="C3964" s="2" t="s">
        <v>2219</v>
      </c>
      <c r="D3964" s="2"/>
      <c r="E3964" s="2"/>
      <c r="F3964" s="3">
        <v>900</v>
      </c>
      <c r="G3964" s="3">
        <v>100</v>
      </c>
      <c r="H3964" s="2" t="s">
        <v>3130</v>
      </c>
      <c r="I3964" s="2" t="s">
        <v>3144</v>
      </c>
      <c r="J3964" s="2" t="s">
        <v>3160</v>
      </c>
      <c r="K3964" s="2" t="s">
        <v>3163</v>
      </c>
      <c r="L3964" s="2">
        <v>2015</v>
      </c>
      <c r="M3964" s="2" t="s">
        <v>3058</v>
      </c>
      <c r="N3964" s="2" t="s">
        <v>3108</v>
      </c>
      <c r="O3964" s="19" t="str">
        <f t="shared" si="126"/>
        <v>300</v>
      </c>
      <c r="P3964">
        <f t="shared" si="127"/>
        <v>900</v>
      </c>
    </row>
    <row r="3965" spans="1:16" ht="14.5" customHeight="1" x14ac:dyDescent="0.35">
      <c r="A3965" s="2" t="s">
        <v>2499</v>
      </c>
      <c r="B3965" s="2" t="s">
        <v>2499</v>
      </c>
      <c r="C3965" s="2" t="s">
        <v>1560</v>
      </c>
      <c r="D3965" s="2"/>
      <c r="E3965" s="2"/>
      <c r="F3965" s="3">
        <v>71</v>
      </c>
      <c r="G3965" s="3">
        <v>55.000000000000007</v>
      </c>
      <c r="H3965" s="2" t="s">
        <v>3130</v>
      </c>
      <c r="I3965" s="2" t="s">
        <v>3144</v>
      </c>
      <c r="J3965" s="2" t="s">
        <v>3160</v>
      </c>
      <c r="K3965" s="2" t="s">
        <v>3163</v>
      </c>
      <c r="L3965" s="2">
        <v>2015</v>
      </c>
      <c r="M3965" s="2" t="s">
        <v>3041</v>
      </c>
      <c r="N3965" s="2" t="s">
        <v>3095</v>
      </c>
      <c r="O3965" s="19" t="str">
        <f t="shared" si="126"/>
        <v>200</v>
      </c>
      <c r="P3965">
        <f t="shared" si="127"/>
        <v>39.050000000000004</v>
      </c>
    </row>
    <row r="3966" spans="1:16" ht="14.5" customHeight="1" x14ac:dyDescent="0.35">
      <c r="A3966" s="2" t="s">
        <v>2622</v>
      </c>
      <c r="B3966" s="2" t="s">
        <v>2622</v>
      </c>
      <c r="C3966" s="2" t="s">
        <v>1552</v>
      </c>
      <c r="D3966" s="2"/>
      <c r="E3966" s="2"/>
      <c r="F3966" s="3">
        <v>539.74800000000005</v>
      </c>
      <c r="G3966" s="3">
        <v>100</v>
      </c>
      <c r="H3966" s="2" t="s">
        <v>3130</v>
      </c>
      <c r="I3966" s="2" t="s">
        <v>3144</v>
      </c>
      <c r="J3966" s="2" t="s">
        <v>3160</v>
      </c>
      <c r="K3966" s="2" t="s">
        <v>3163</v>
      </c>
      <c r="L3966" s="2">
        <v>2015</v>
      </c>
      <c r="M3966" s="2" t="s">
        <v>3075</v>
      </c>
      <c r="N3966" s="2" t="s">
        <v>3075</v>
      </c>
      <c r="O3966" s="19" t="str">
        <f t="shared" si="126"/>
        <v>600</v>
      </c>
      <c r="P3966">
        <f t="shared" si="127"/>
        <v>539.74800000000005</v>
      </c>
    </row>
    <row r="3967" spans="1:16" ht="14.5" customHeight="1" x14ac:dyDescent="0.35">
      <c r="A3967" s="2" t="s">
        <v>2338</v>
      </c>
      <c r="B3967" s="2" t="s">
        <v>2338</v>
      </c>
      <c r="C3967" s="2" t="s">
        <v>1550</v>
      </c>
      <c r="D3967" s="2"/>
      <c r="E3967" s="2"/>
      <c r="F3967" s="3">
        <v>712.28700000000003</v>
      </c>
      <c r="G3967" s="3">
        <v>99.959707252834875</v>
      </c>
      <c r="H3967" s="2" t="s">
        <v>3130</v>
      </c>
      <c r="I3967" s="2" t="s">
        <v>3144</v>
      </c>
      <c r="J3967" s="2" t="s">
        <v>3160</v>
      </c>
      <c r="K3967" s="2" t="s">
        <v>3163</v>
      </c>
      <c r="L3967" s="2">
        <v>2015</v>
      </c>
      <c r="M3967" s="2" t="s">
        <v>3075</v>
      </c>
      <c r="N3967" s="2" t="s">
        <v>3075</v>
      </c>
      <c r="O3967" s="19" t="str">
        <f t="shared" si="126"/>
        <v>600</v>
      </c>
      <c r="P3967">
        <f t="shared" si="127"/>
        <v>712</v>
      </c>
    </row>
    <row r="3968" spans="1:16" ht="14.5" customHeight="1" x14ac:dyDescent="0.35">
      <c r="A3968" s="2" t="s">
        <v>2500</v>
      </c>
      <c r="B3968" s="2" t="s">
        <v>2500</v>
      </c>
      <c r="C3968" s="2" t="s">
        <v>1557</v>
      </c>
      <c r="D3968" s="2"/>
      <c r="E3968" s="2"/>
      <c r="F3968" s="3">
        <v>11167</v>
      </c>
      <c r="G3968" s="3">
        <v>54.999999999999993</v>
      </c>
      <c r="H3968" s="2" t="s">
        <v>3130</v>
      </c>
      <c r="I3968" s="2" t="s">
        <v>3144</v>
      </c>
      <c r="J3968" s="2" t="s">
        <v>3160</v>
      </c>
      <c r="K3968" s="2" t="s">
        <v>3163</v>
      </c>
      <c r="L3968" s="2">
        <v>2015</v>
      </c>
      <c r="M3968" s="2" t="s">
        <v>3041</v>
      </c>
      <c r="N3968" s="2" t="s">
        <v>3095</v>
      </c>
      <c r="O3968" s="19" t="str">
        <f t="shared" si="126"/>
        <v>200</v>
      </c>
      <c r="P3968">
        <f t="shared" si="127"/>
        <v>6141.8499999999985</v>
      </c>
    </row>
    <row r="3969" spans="1:16" ht="14.5" customHeight="1" x14ac:dyDescent="0.35">
      <c r="A3969" s="2" t="s">
        <v>2496</v>
      </c>
      <c r="B3969" s="2" t="s">
        <v>2496</v>
      </c>
      <c r="C3969" s="2" t="s">
        <v>1559</v>
      </c>
      <c r="D3969" s="2"/>
      <c r="E3969" s="2"/>
      <c r="F3969" s="3">
        <v>81</v>
      </c>
      <c r="G3969" s="3">
        <v>100</v>
      </c>
      <c r="H3969" s="2" t="s">
        <v>3130</v>
      </c>
      <c r="I3969" s="2" t="s">
        <v>3144</v>
      </c>
      <c r="J3969" s="2" t="s">
        <v>3160</v>
      </c>
      <c r="K3969" s="2" t="s">
        <v>3163</v>
      </c>
      <c r="L3969" s="2">
        <v>2015</v>
      </c>
      <c r="M3969" s="2" t="s">
        <v>3041</v>
      </c>
      <c r="N3969" s="2" t="s">
        <v>3095</v>
      </c>
      <c r="O3969" s="19" t="str">
        <f t="shared" si="126"/>
        <v>200</v>
      </c>
      <c r="P3969">
        <f t="shared" si="127"/>
        <v>81</v>
      </c>
    </row>
    <row r="3970" spans="1:16" ht="14.5" customHeight="1" x14ac:dyDescent="0.35">
      <c r="A3970" s="2" t="s">
        <v>2496</v>
      </c>
      <c r="B3970" s="2" t="s">
        <v>2496</v>
      </c>
      <c r="C3970" s="2" t="s">
        <v>1558</v>
      </c>
      <c r="D3970" s="2"/>
      <c r="E3970" s="2"/>
      <c r="F3970" s="3">
        <v>3219</v>
      </c>
      <c r="G3970" s="3">
        <v>55.000000000000007</v>
      </c>
      <c r="H3970" s="2" t="s">
        <v>3130</v>
      </c>
      <c r="I3970" s="2" t="s">
        <v>3144</v>
      </c>
      <c r="J3970" s="2" t="s">
        <v>3160</v>
      </c>
      <c r="K3970" s="2" t="s">
        <v>3163</v>
      </c>
      <c r="L3970" s="2">
        <v>2015</v>
      </c>
      <c r="M3970" s="2" t="s">
        <v>3041</v>
      </c>
      <c r="N3970" s="2" t="s">
        <v>3095</v>
      </c>
      <c r="O3970" s="19" t="str">
        <f t="shared" si="126"/>
        <v>200</v>
      </c>
      <c r="P3970">
        <f t="shared" si="127"/>
        <v>1770.4500000000003</v>
      </c>
    </row>
    <row r="3971" spans="1:16" ht="14.5" customHeight="1" x14ac:dyDescent="0.35">
      <c r="A3971" s="2" t="s">
        <v>2504</v>
      </c>
      <c r="B3971" s="2" t="s">
        <v>2504</v>
      </c>
      <c r="C3971" s="2" t="s">
        <v>1547</v>
      </c>
      <c r="D3971" s="2"/>
      <c r="E3971" s="2"/>
      <c r="F3971" s="3">
        <v>568</v>
      </c>
      <c r="G3971" s="3">
        <v>36.267605633802816</v>
      </c>
      <c r="H3971" s="2" t="s">
        <v>3132</v>
      </c>
      <c r="I3971" s="2" t="s">
        <v>3146</v>
      </c>
      <c r="J3971" s="2" t="s">
        <v>3160</v>
      </c>
      <c r="K3971" s="2" t="s">
        <v>3163</v>
      </c>
      <c r="L3971" s="2">
        <v>2015</v>
      </c>
      <c r="M3971" s="2" t="s">
        <v>3054</v>
      </c>
      <c r="N3971" s="2" t="s">
        <v>3104</v>
      </c>
      <c r="O3971" s="19" t="str">
        <f t="shared" ref="O3971:O4034" si="128">LEFT(N3971,1) &amp; "00"</f>
        <v>300</v>
      </c>
      <c r="P3971">
        <f t="shared" si="127"/>
        <v>206</v>
      </c>
    </row>
    <row r="3972" spans="1:16" ht="14.5" customHeight="1" x14ac:dyDescent="0.35">
      <c r="A3972" s="2" t="s">
        <v>2502</v>
      </c>
      <c r="B3972" s="2" t="s">
        <v>2502</v>
      </c>
      <c r="C3972" s="2" t="s">
        <v>1554</v>
      </c>
      <c r="D3972" s="2"/>
      <c r="E3972" s="2"/>
      <c r="F3972" s="3">
        <v>948</v>
      </c>
      <c r="G3972" s="3">
        <v>100</v>
      </c>
      <c r="H3972" s="2" t="s">
        <v>3130</v>
      </c>
      <c r="I3972" s="2" t="s">
        <v>3144</v>
      </c>
      <c r="J3972" s="2" t="s">
        <v>3160</v>
      </c>
      <c r="K3972" s="2" t="s">
        <v>3163</v>
      </c>
      <c r="L3972" s="2">
        <v>2015</v>
      </c>
      <c r="M3972" s="2" t="s">
        <v>3075</v>
      </c>
      <c r="N3972" s="2" t="s">
        <v>3075</v>
      </c>
      <c r="O3972" s="19" t="str">
        <f t="shared" si="128"/>
        <v>600</v>
      </c>
      <c r="P3972">
        <f t="shared" si="127"/>
        <v>948</v>
      </c>
    </row>
    <row r="3973" spans="1:16" ht="14.5" customHeight="1" x14ac:dyDescent="0.35">
      <c r="A3973" s="2" t="s">
        <v>2502</v>
      </c>
      <c r="B3973" s="2" t="s">
        <v>2502</v>
      </c>
      <c r="C3973" s="2" t="s">
        <v>1548</v>
      </c>
      <c r="D3973" s="2"/>
      <c r="E3973" s="2"/>
      <c r="F3973" s="3">
        <v>5938</v>
      </c>
      <c r="G3973" s="3">
        <v>27.164028292354331</v>
      </c>
      <c r="H3973" s="2" t="s">
        <v>3130</v>
      </c>
      <c r="I3973" s="2" t="s">
        <v>3144</v>
      </c>
      <c r="J3973" s="2" t="s">
        <v>3160</v>
      </c>
      <c r="K3973" s="2" t="s">
        <v>3163</v>
      </c>
      <c r="L3973" s="2">
        <v>2015</v>
      </c>
      <c r="M3973" s="2" t="s">
        <v>3058</v>
      </c>
      <c r="N3973" s="2" t="s">
        <v>3108</v>
      </c>
      <c r="O3973" s="19" t="str">
        <f t="shared" si="128"/>
        <v>300</v>
      </c>
      <c r="P3973">
        <f t="shared" si="127"/>
        <v>1613.0000000000002</v>
      </c>
    </row>
    <row r="3974" spans="1:16" ht="14.5" customHeight="1" x14ac:dyDescent="0.35">
      <c r="A3974" s="2" t="s">
        <v>2324</v>
      </c>
      <c r="B3974" s="2" t="s">
        <v>2324</v>
      </c>
      <c r="C3974" s="2" t="s">
        <v>1699</v>
      </c>
      <c r="D3974" s="2"/>
      <c r="E3974" s="2"/>
      <c r="F3974" s="3">
        <v>112</v>
      </c>
      <c r="G3974" s="3">
        <v>100</v>
      </c>
      <c r="H3974" s="2" t="s">
        <v>3136</v>
      </c>
      <c r="I3974" s="2" t="s">
        <v>3150</v>
      </c>
      <c r="J3974" s="2" t="s">
        <v>3160</v>
      </c>
      <c r="K3974" s="2" t="s">
        <v>3163</v>
      </c>
      <c r="L3974" s="2">
        <v>2015</v>
      </c>
      <c r="M3974" s="2" t="s">
        <v>3054</v>
      </c>
      <c r="N3974" s="2" t="s">
        <v>3104</v>
      </c>
      <c r="O3974" s="19" t="str">
        <f t="shared" si="128"/>
        <v>300</v>
      </c>
      <c r="P3974">
        <f t="shared" si="127"/>
        <v>112</v>
      </c>
    </row>
    <row r="3975" spans="1:16" ht="14.5" customHeight="1" x14ac:dyDescent="0.35">
      <c r="A3975" s="2" t="s">
        <v>2489</v>
      </c>
      <c r="B3975" s="2" t="s">
        <v>2489</v>
      </c>
      <c r="C3975" s="2" t="s">
        <v>2709</v>
      </c>
      <c r="D3975" s="2"/>
      <c r="E3975" s="2"/>
      <c r="F3975" s="3">
        <v>342</v>
      </c>
      <c r="G3975" s="3">
        <v>54.999999999999993</v>
      </c>
      <c r="H3975" s="2" t="s">
        <v>3136</v>
      </c>
      <c r="I3975" s="2" t="s">
        <v>3150</v>
      </c>
      <c r="J3975" s="2" t="s">
        <v>3160</v>
      </c>
      <c r="K3975" s="2" t="s">
        <v>3163</v>
      </c>
      <c r="L3975" s="2">
        <v>2015</v>
      </c>
      <c r="M3975" s="2" t="s">
        <v>3041</v>
      </c>
      <c r="N3975" s="2" t="s">
        <v>3095</v>
      </c>
      <c r="O3975" s="19" t="str">
        <f t="shared" si="128"/>
        <v>200</v>
      </c>
      <c r="P3975">
        <f t="shared" si="127"/>
        <v>188.09999999999997</v>
      </c>
    </row>
    <row r="3976" spans="1:16" ht="14.5" customHeight="1" x14ac:dyDescent="0.35">
      <c r="A3976" s="2" t="s">
        <v>2325</v>
      </c>
      <c r="B3976" s="2" t="s">
        <v>2325</v>
      </c>
      <c r="C3976" s="2" t="s">
        <v>1523</v>
      </c>
      <c r="D3976" s="2"/>
      <c r="E3976" s="2"/>
      <c r="F3976" s="3">
        <v>2237</v>
      </c>
      <c r="G3976" s="3">
        <v>100</v>
      </c>
      <c r="H3976" s="2" t="s">
        <v>3136</v>
      </c>
      <c r="I3976" s="2" t="s">
        <v>3150</v>
      </c>
      <c r="J3976" s="2" t="s">
        <v>3160</v>
      </c>
      <c r="K3976" s="2" t="s">
        <v>3163</v>
      </c>
      <c r="L3976" s="2">
        <v>2015</v>
      </c>
      <c r="M3976" s="2" t="s">
        <v>3053</v>
      </c>
      <c r="N3976" s="2" t="s">
        <v>3103</v>
      </c>
      <c r="O3976" s="19" t="str">
        <f t="shared" si="128"/>
        <v>300</v>
      </c>
      <c r="P3976">
        <f t="shared" si="127"/>
        <v>2237</v>
      </c>
    </row>
    <row r="3977" spans="1:16" ht="14.5" customHeight="1" x14ac:dyDescent="0.35">
      <c r="A3977" s="2" t="s">
        <v>2326</v>
      </c>
      <c r="B3977" s="2" t="s">
        <v>2326</v>
      </c>
      <c r="C3977" s="2" t="s">
        <v>1522</v>
      </c>
      <c r="D3977" s="2"/>
      <c r="E3977" s="2"/>
      <c r="F3977" s="3">
        <v>71</v>
      </c>
      <c r="G3977" s="3">
        <v>100.02253521126758</v>
      </c>
      <c r="H3977" s="2" t="s">
        <v>3136</v>
      </c>
      <c r="I3977" s="2" t="s">
        <v>3150</v>
      </c>
      <c r="J3977" s="2" t="s">
        <v>3160</v>
      </c>
      <c r="K3977" s="2" t="s">
        <v>3163</v>
      </c>
      <c r="L3977" s="2">
        <v>2015</v>
      </c>
      <c r="M3977" s="2" t="s">
        <v>3054</v>
      </c>
      <c r="N3977" s="2" t="s">
        <v>3104</v>
      </c>
      <c r="O3977" s="19" t="str">
        <f t="shared" si="128"/>
        <v>300</v>
      </c>
      <c r="P3977">
        <f t="shared" si="127"/>
        <v>71.015999999999991</v>
      </c>
    </row>
    <row r="3978" spans="1:16" ht="14.5" customHeight="1" x14ac:dyDescent="0.35">
      <c r="A3978" s="2" t="s">
        <v>2491</v>
      </c>
      <c r="B3978" s="2" t="s">
        <v>2491</v>
      </c>
      <c r="C3978" s="2" t="s">
        <v>1535</v>
      </c>
      <c r="D3978" s="2"/>
      <c r="E3978" s="2"/>
      <c r="F3978" s="3">
        <v>1175</v>
      </c>
      <c r="G3978" s="3">
        <v>80</v>
      </c>
      <c r="H3978" s="2" t="s">
        <v>3136</v>
      </c>
      <c r="I3978" s="2" t="s">
        <v>3150</v>
      </c>
      <c r="J3978" s="2" t="s">
        <v>3160</v>
      </c>
      <c r="K3978" s="2" t="s">
        <v>3163</v>
      </c>
      <c r="L3978" s="2">
        <v>2015</v>
      </c>
      <c r="M3978" s="2" t="s">
        <v>3041</v>
      </c>
      <c r="N3978" s="2" t="s">
        <v>3095</v>
      </c>
      <c r="O3978" s="19" t="str">
        <f t="shared" si="128"/>
        <v>200</v>
      </c>
      <c r="P3978">
        <f t="shared" si="127"/>
        <v>940</v>
      </c>
    </row>
    <row r="3979" spans="1:16" ht="14.5" customHeight="1" x14ac:dyDescent="0.35">
      <c r="A3979" s="2" t="s">
        <v>2497</v>
      </c>
      <c r="B3979" s="2" t="s">
        <v>2497</v>
      </c>
      <c r="C3979" s="2" t="s">
        <v>1531</v>
      </c>
      <c r="D3979" s="2"/>
      <c r="E3979" s="2"/>
      <c r="F3979" s="3">
        <v>3015</v>
      </c>
      <c r="G3979" s="3">
        <v>80</v>
      </c>
      <c r="H3979" s="2" t="s">
        <v>3136</v>
      </c>
      <c r="I3979" s="2" t="s">
        <v>3150</v>
      </c>
      <c r="J3979" s="2" t="s">
        <v>3160</v>
      </c>
      <c r="K3979" s="2" t="s">
        <v>3163</v>
      </c>
      <c r="L3979" s="2">
        <v>2015</v>
      </c>
      <c r="M3979" s="2" t="s">
        <v>3041</v>
      </c>
      <c r="N3979" s="2" t="s">
        <v>3095</v>
      </c>
      <c r="O3979" s="19" t="str">
        <f t="shared" si="128"/>
        <v>200</v>
      </c>
      <c r="P3979">
        <f t="shared" si="127"/>
        <v>2412</v>
      </c>
    </row>
    <row r="3980" spans="1:16" ht="14.5" customHeight="1" x14ac:dyDescent="0.35">
      <c r="A3980" s="2" t="s">
        <v>2486</v>
      </c>
      <c r="B3980" s="2" t="s">
        <v>2486</v>
      </c>
      <c r="C3980" s="2" t="s">
        <v>1529</v>
      </c>
      <c r="D3980" s="2"/>
      <c r="E3980" s="2"/>
      <c r="F3980" s="3">
        <v>12784</v>
      </c>
      <c r="G3980" s="3">
        <v>80</v>
      </c>
      <c r="H3980" s="2" t="s">
        <v>3136</v>
      </c>
      <c r="I3980" s="2" t="s">
        <v>3150</v>
      </c>
      <c r="J3980" s="2" t="s">
        <v>3160</v>
      </c>
      <c r="K3980" s="2" t="s">
        <v>3163</v>
      </c>
      <c r="L3980" s="2">
        <v>2015</v>
      </c>
      <c r="M3980" s="2" t="s">
        <v>3041</v>
      </c>
      <c r="N3980" s="2" t="s">
        <v>3095</v>
      </c>
      <c r="O3980" s="19" t="str">
        <f t="shared" si="128"/>
        <v>200</v>
      </c>
      <c r="P3980">
        <f t="shared" si="127"/>
        <v>10227.200000000001</v>
      </c>
    </row>
    <row r="3981" spans="1:16" ht="14.5" customHeight="1" x14ac:dyDescent="0.35">
      <c r="A3981" s="2" t="s">
        <v>2475</v>
      </c>
      <c r="B3981" s="2" t="s">
        <v>2475</v>
      </c>
      <c r="C3981" s="2" t="s">
        <v>2625</v>
      </c>
      <c r="D3981" s="2"/>
      <c r="E3981" s="2"/>
      <c r="F3981" s="3">
        <v>400</v>
      </c>
      <c r="G3981" s="3">
        <v>40</v>
      </c>
      <c r="H3981" s="2" t="s">
        <v>3132</v>
      </c>
      <c r="I3981" s="2" t="s">
        <v>3146</v>
      </c>
      <c r="J3981" s="2" t="s">
        <v>3160</v>
      </c>
      <c r="K3981" s="2" t="s">
        <v>3163</v>
      </c>
      <c r="L3981" s="2">
        <v>2015</v>
      </c>
      <c r="M3981" s="2" t="s">
        <v>3041</v>
      </c>
      <c r="N3981" s="2" t="s">
        <v>3095</v>
      </c>
      <c r="O3981" s="19" t="str">
        <f t="shared" si="128"/>
        <v>200</v>
      </c>
      <c r="P3981">
        <f t="shared" si="127"/>
        <v>160</v>
      </c>
    </row>
    <row r="3982" spans="1:16" ht="14.5" customHeight="1" x14ac:dyDescent="0.35">
      <c r="A3982" s="2" t="s">
        <v>2380</v>
      </c>
      <c r="B3982" s="2" t="s">
        <v>2380</v>
      </c>
      <c r="C3982" s="2" t="s">
        <v>2647</v>
      </c>
      <c r="D3982" s="2"/>
      <c r="E3982" s="2"/>
      <c r="F3982" s="3">
        <v>360</v>
      </c>
      <c r="G3982" s="3">
        <v>77.777777777777786</v>
      </c>
      <c r="H3982" s="2" t="s">
        <v>3132</v>
      </c>
      <c r="I3982" s="2" t="s">
        <v>3146</v>
      </c>
      <c r="J3982" s="2" t="s">
        <v>3160</v>
      </c>
      <c r="K3982" s="2" t="s">
        <v>3163</v>
      </c>
      <c r="L3982" s="2">
        <v>2015</v>
      </c>
      <c r="M3982" s="2" t="s">
        <v>3058</v>
      </c>
      <c r="N3982" s="2" t="s">
        <v>3108</v>
      </c>
      <c r="O3982" s="19" t="str">
        <f t="shared" si="128"/>
        <v>300</v>
      </c>
      <c r="P3982">
        <f t="shared" si="127"/>
        <v>280.00000000000006</v>
      </c>
    </row>
    <row r="3983" spans="1:16" ht="14.5" customHeight="1" x14ac:dyDescent="0.35">
      <c r="A3983" s="2" t="s">
        <v>2380</v>
      </c>
      <c r="B3983" s="2" t="s">
        <v>2380</v>
      </c>
      <c r="C3983" s="2" t="s">
        <v>1570</v>
      </c>
      <c r="D3983" s="2"/>
      <c r="E3983" s="2"/>
      <c r="F3983" s="3">
        <v>110</v>
      </c>
      <c r="G3983" s="3">
        <v>100</v>
      </c>
      <c r="H3983" s="2" t="s">
        <v>3132</v>
      </c>
      <c r="I3983" s="2" t="s">
        <v>3146</v>
      </c>
      <c r="J3983" s="2" t="s">
        <v>3160</v>
      </c>
      <c r="K3983" s="2" t="s">
        <v>3163</v>
      </c>
      <c r="L3983" s="2">
        <v>2015</v>
      </c>
      <c r="M3983" s="2" t="s">
        <v>3058</v>
      </c>
      <c r="N3983" s="2" t="s">
        <v>3108</v>
      </c>
      <c r="O3983" s="19" t="str">
        <f t="shared" si="128"/>
        <v>300</v>
      </c>
      <c r="P3983">
        <f t="shared" si="127"/>
        <v>110</v>
      </c>
    </row>
    <row r="3984" spans="1:16" ht="14.5" customHeight="1" x14ac:dyDescent="0.35">
      <c r="A3984" s="2" t="s">
        <v>2386</v>
      </c>
      <c r="B3984" s="2" t="s">
        <v>2386</v>
      </c>
      <c r="C3984" s="2" t="s">
        <v>2387</v>
      </c>
      <c r="D3984" s="2"/>
      <c r="E3984" s="2"/>
      <c r="F3984" s="3">
        <v>379</v>
      </c>
      <c r="G3984" s="3">
        <v>100</v>
      </c>
      <c r="H3984" s="2" t="s">
        <v>3132</v>
      </c>
      <c r="I3984" s="2" t="s">
        <v>3146</v>
      </c>
      <c r="J3984" s="2" t="s">
        <v>3160</v>
      </c>
      <c r="K3984" s="2" t="s">
        <v>3163</v>
      </c>
      <c r="L3984" s="2">
        <v>2015</v>
      </c>
      <c r="M3984" s="2" t="s">
        <v>3053</v>
      </c>
      <c r="N3984" s="2" t="s">
        <v>3103</v>
      </c>
      <c r="O3984" s="19" t="str">
        <f t="shared" si="128"/>
        <v>300</v>
      </c>
      <c r="P3984">
        <f t="shared" si="127"/>
        <v>379</v>
      </c>
    </row>
    <row r="3985" spans="1:16" ht="14.5" customHeight="1" x14ac:dyDescent="0.35">
      <c r="A3985" s="2" t="s">
        <v>2615</v>
      </c>
      <c r="B3985" s="2" t="s">
        <v>2615</v>
      </c>
      <c r="C3985" s="2" t="s">
        <v>2616</v>
      </c>
      <c r="D3985" s="2"/>
      <c r="E3985" s="2"/>
      <c r="F3985" s="3">
        <v>40</v>
      </c>
      <c r="G3985" s="3">
        <v>100</v>
      </c>
      <c r="H3985" s="2" t="s">
        <v>3139</v>
      </c>
      <c r="I3985" s="2" t="s">
        <v>3153</v>
      </c>
      <c r="J3985" s="2" t="s">
        <v>3160</v>
      </c>
      <c r="K3985" s="2" t="s">
        <v>3163</v>
      </c>
      <c r="L3985" s="2">
        <v>2015</v>
      </c>
      <c r="M3985" s="2" t="s">
        <v>3053</v>
      </c>
      <c r="N3985" s="2" t="s">
        <v>3103</v>
      </c>
      <c r="O3985" s="19" t="str">
        <f t="shared" si="128"/>
        <v>300</v>
      </c>
      <c r="P3985">
        <f t="shared" si="127"/>
        <v>40</v>
      </c>
    </row>
    <row r="3986" spans="1:16" ht="14.5" customHeight="1" x14ac:dyDescent="0.35">
      <c r="A3986" s="2" t="s">
        <v>2402</v>
      </c>
      <c r="B3986" s="2" t="s">
        <v>2402</v>
      </c>
      <c r="C3986" s="2" t="s">
        <v>2594</v>
      </c>
      <c r="D3986" s="2"/>
      <c r="E3986" s="2"/>
      <c r="F3986" s="3">
        <v>1649</v>
      </c>
      <c r="G3986" s="3">
        <v>98.100000000000009</v>
      </c>
      <c r="H3986" s="2" t="s">
        <v>3137</v>
      </c>
      <c r="I3986" s="2" t="s">
        <v>3151</v>
      </c>
      <c r="J3986" s="2" t="s">
        <v>3160</v>
      </c>
      <c r="K3986" s="2" t="s">
        <v>3163</v>
      </c>
      <c r="L3986" s="2">
        <v>2015</v>
      </c>
      <c r="M3986" s="2" t="s">
        <v>3054</v>
      </c>
      <c r="N3986" s="2" t="s">
        <v>3104</v>
      </c>
      <c r="O3986" s="19" t="str">
        <f t="shared" si="128"/>
        <v>300</v>
      </c>
      <c r="P3986">
        <f t="shared" si="127"/>
        <v>1617.6690000000003</v>
      </c>
    </row>
    <row r="3987" spans="1:16" ht="14.5" customHeight="1" x14ac:dyDescent="0.35">
      <c r="A3987" s="2" t="s">
        <v>2339</v>
      </c>
      <c r="B3987" s="2" t="s">
        <v>2339</v>
      </c>
      <c r="C3987" s="2" t="s">
        <v>2597</v>
      </c>
      <c r="D3987" s="2"/>
      <c r="E3987" s="2"/>
      <c r="F3987" s="3">
        <v>1527</v>
      </c>
      <c r="G3987" s="3">
        <v>100</v>
      </c>
      <c r="H3987" s="2" t="s">
        <v>3137</v>
      </c>
      <c r="I3987" s="2" t="s">
        <v>3151</v>
      </c>
      <c r="J3987" s="2" t="s">
        <v>3160</v>
      </c>
      <c r="K3987" s="2" t="s">
        <v>3163</v>
      </c>
      <c r="L3987" s="2">
        <v>2015</v>
      </c>
      <c r="M3987" s="2" t="s">
        <v>3059</v>
      </c>
      <c r="N3987" s="2" t="s">
        <v>3109</v>
      </c>
      <c r="O3987" s="19" t="str">
        <f t="shared" si="128"/>
        <v>400</v>
      </c>
      <c r="P3987">
        <f t="shared" si="127"/>
        <v>1527</v>
      </c>
    </row>
    <row r="3988" spans="1:16" ht="14.5" customHeight="1" x14ac:dyDescent="0.35">
      <c r="A3988" s="2" t="s">
        <v>2339</v>
      </c>
      <c r="B3988" s="2" t="s">
        <v>2339</v>
      </c>
      <c r="C3988" s="2" t="s">
        <v>2596</v>
      </c>
      <c r="D3988" s="2"/>
      <c r="E3988" s="2"/>
      <c r="F3988" s="3">
        <v>345</v>
      </c>
      <c r="G3988" s="3">
        <v>100</v>
      </c>
      <c r="H3988" s="2" t="s">
        <v>3137</v>
      </c>
      <c r="I3988" s="2" t="s">
        <v>3151</v>
      </c>
      <c r="J3988" s="2" t="s">
        <v>3160</v>
      </c>
      <c r="K3988" s="2" t="s">
        <v>3163</v>
      </c>
      <c r="L3988" s="2">
        <v>2015</v>
      </c>
      <c r="M3988" s="2" t="s">
        <v>3059</v>
      </c>
      <c r="N3988" s="2" t="s">
        <v>3109</v>
      </c>
      <c r="O3988" s="19" t="str">
        <f t="shared" si="128"/>
        <v>400</v>
      </c>
      <c r="P3988">
        <f t="shared" si="127"/>
        <v>345</v>
      </c>
    </row>
    <row r="3989" spans="1:16" ht="14.5" customHeight="1" x14ac:dyDescent="0.35">
      <c r="A3989" s="2" t="s">
        <v>2583</v>
      </c>
      <c r="B3989" s="2" t="s">
        <v>2583</v>
      </c>
      <c r="C3989" s="2" t="s">
        <v>2584</v>
      </c>
      <c r="D3989" s="2"/>
      <c r="E3989" s="2"/>
      <c r="F3989" s="3">
        <v>10576</v>
      </c>
      <c r="G3989" s="3">
        <v>100</v>
      </c>
      <c r="H3989" s="2" t="s">
        <v>3129</v>
      </c>
      <c r="I3989" s="2" t="s">
        <v>3143</v>
      </c>
      <c r="J3989" s="2" t="s">
        <v>3160</v>
      </c>
      <c r="K3989" s="2" t="s">
        <v>3163</v>
      </c>
      <c r="L3989" s="2">
        <v>2015</v>
      </c>
      <c r="M3989" s="2" t="s">
        <v>3053</v>
      </c>
      <c r="N3989" s="2" t="s">
        <v>3103</v>
      </c>
      <c r="O3989" s="19" t="str">
        <f t="shared" si="128"/>
        <v>300</v>
      </c>
      <c r="P3989">
        <f t="shared" si="127"/>
        <v>10576</v>
      </c>
    </row>
    <row r="3990" spans="1:16" ht="14.5" customHeight="1" x14ac:dyDescent="0.35">
      <c r="A3990" s="2" t="s">
        <v>708</v>
      </c>
      <c r="B3990" s="2" t="s">
        <v>708</v>
      </c>
      <c r="C3990" s="2" t="s">
        <v>1571</v>
      </c>
      <c r="D3990" s="2"/>
      <c r="E3990" s="2"/>
      <c r="F3990" s="3">
        <v>135</v>
      </c>
      <c r="G3990" s="3">
        <v>100</v>
      </c>
      <c r="H3990" s="2" t="s">
        <v>3132</v>
      </c>
      <c r="I3990" s="2" t="s">
        <v>3146</v>
      </c>
      <c r="J3990" s="2" t="s">
        <v>3160</v>
      </c>
      <c r="K3990" s="2" t="s">
        <v>3163</v>
      </c>
      <c r="L3990" s="2">
        <v>2015</v>
      </c>
      <c r="M3990" s="2" t="s">
        <v>3054</v>
      </c>
      <c r="N3990" s="2" t="s">
        <v>3104</v>
      </c>
      <c r="O3990" s="19" t="str">
        <f t="shared" si="128"/>
        <v>300</v>
      </c>
      <c r="P3990">
        <f t="shared" si="127"/>
        <v>135</v>
      </c>
    </row>
    <row r="3991" spans="1:16" ht="14.5" customHeight="1" x14ac:dyDescent="0.35">
      <c r="A3991" s="2" t="s">
        <v>2410</v>
      </c>
      <c r="B3991" s="2" t="s">
        <v>2410</v>
      </c>
      <c r="C3991" s="2" t="s">
        <v>2601</v>
      </c>
      <c r="D3991" s="2"/>
      <c r="E3991" s="2"/>
      <c r="F3991" s="3">
        <v>16400</v>
      </c>
      <c r="G3991" s="3">
        <v>100</v>
      </c>
      <c r="H3991" s="2" t="s">
        <v>3134</v>
      </c>
      <c r="I3991" s="2" t="s">
        <v>3148</v>
      </c>
      <c r="J3991" s="2" t="s">
        <v>3160</v>
      </c>
      <c r="K3991" s="2" t="s">
        <v>3163</v>
      </c>
      <c r="L3991" s="2">
        <v>2015</v>
      </c>
      <c r="M3991" s="2" t="s">
        <v>3071</v>
      </c>
      <c r="N3991" s="2" t="s">
        <v>3120</v>
      </c>
      <c r="O3991" s="19" t="str">
        <f t="shared" si="128"/>
        <v>600</v>
      </c>
      <c r="P3991">
        <f t="shared" si="127"/>
        <v>16400</v>
      </c>
    </row>
    <row r="3992" spans="1:16" ht="14.5" customHeight="1" x14ac:dyDescent="0.35">
      <c r="A3992" s="2" t="s">
        <v>2382</v>
      </c>
      <c r="B3992" s="2" t="s">
        <v>2382</v>
      </c>
      <c r="C3992" s="2" t="s">
        <v>1572</v>
      </c>
      <c r="D3992" s="2"/>
      <c r="E3992" s="2"/>
      <c r="F3992" s="3">
        <v>300</v>
      </c>
      <c r="G3992" s="3">
        <v>100</v>
      </c>
      <c r="H3992" s="2" t="s">
        <v>3132</v>
      </c>
      <c r="I3992" s="2" t="s">
        <v>3146</v>
      </c>
      <c r="J3992" s="2" t="s">
        <v>3160</v>
      </c>
      <c r="K3992" s="2" t="s">
        <v>3163</v>
      </c>
      <c r="L3992" s="2">
        <v>2015</v>
      </c>
      <c r="M3992" s="2" t="s">
        <v>3058</v>
      </c>
      <c r="N3992" s="2" t="s">
        <v>3108</v>
      </c>
      <c r="O3992" s="19" t="str">
        <f t="shared" si="128"/>
        <v>300</v>
      </c>
      <c r="P3992">
        <f t="shared" si="127"/>
        <v>300</v>
      </c>
    </row>
    <row r="3993" spans="1:16" ht="14.5" customHeight="1" x14ac:dyDescent="0.35">
      <c r="A3993" s="2" t="s">
        <v>2464</v>
      </c>
      <c r="B3993" s="2" t="s">
        <v>2464</v>
      </c>
      <c r="C3993" s="2" t="s">
        <v>2465</v>
      </c>
      <c r="D3993" s="2"/>
      <c r="E3993" s="2"/>
      <c r="F3993" s="3">
        <v>452</v>
      </c>
      <c r="G3993" s="3">
        <v>100</v>
      </c>
      <c r="H3993" s="2" t="s">
        <v>3132</v>
      </c>
      <c r="I3993" s="2" t="s">
        <v>3146</v>
      </c>
      <c r="J3993" s="2" t="s">
        <v>3160</v>
      </c>
      <c r="K3993" s="2" t="s">
        <v>3163</v>
      </c>
      <c r="L3993" s="2">
        <v>2015</v>
      </c>
      <c r="M3993" s="2" t="s">
        <v>3054</v>
      </c>
      <c r="N3993" s="2" t="s">
        <v>3104</v>
      </c>
      <c r="O3993" s="19" t="str">
        <f t="shared" si="128"/>
        <v>300</v>
      </c>
      <c r="P3993">
        <f t="shared" si="127"/>
        <v>452</v>
      </c>
    </row>
    <row r="3994" spans="1:16" ht="14.5" customHeight="1" x14ac:dyDescent="0.35">
      <c r="A3994" s="2" t="s">
        <v>2468</v>
      </c>
      <c r="B3994" s="2" t="s">
        <v>2468</v>
      </c>
      <c r="C3994" s="2" t="s">
        <v>2273</v>
      </c>
      <c r="D3994" s="2"/>
      <c r="E3994" s="2"/>
      <c r="F3994" s="3">
        <v>15387</v>
      </c>
      <c r="G3994" s="3">
        <v>33.395172158315461</v>
      </c>
      <c r="H3994" s="2" t="s">
        <v>3139</v>
      </c>
      <c r="I3994" s="2" t="s">
        <v>3153</v>
      </c>
      <c r="J3994" s="2" t="s">
        <v>3160</v>
      </c>
      <c r="K3994" s="2" t="s">
        <v>3163</v>
      </c>
      <c r="L3994" s="2">
        <v>2015</v>
      </c>
      <c r="M3994" s="2" t="s">
        <v>3041</v>
      </c>
      <c r="N3994" s="2" t="s">
        <v>3095</v>
      </c>
      <c r="O3994" s="19" t="str">
        <f t="shared" si="128"/>
        <v>200</v>
      </c>
      <c r="P3994">
        <f t="shared" si="127"/>
        <v>5138.5151400000004</v>
      </c>
    </row>
    <row r="3995" spans="1:16" ht="14.5" customHeight="1" x14ac:dyDescent="0.35">
      <c r="A3995" s="2" t="s">
        <v>2383</v>
      </c>
      <c r="B3995" s="2" t="s">
        <v>2383</v>
      </c>
      <c r="C3995" s="2" t="s">
        <v>2271</v>
      </c>
      <c r="D3995" s="2"/>
      <c r="E3995" s="2"/>
      <c r="F3995" s="3">
        <v>220</v>
      </c>
      <c r="G3995" s="3">
        <v>100</v>
      </c>
      <c r="H3995" s="2" t="s">
        <v>3132</v>
      </c>
      <c r="I3995" s="2" t="s">
        <v>3146</v>
      </c>
      <c r="J3995" s="2" t="s">
        <v>3160</v>
      </c>
      <c r="K3995" s="2" t="s">
        <v>3163</v>
      </c>
      <c r="L3995" s="2">
        <v>2015</v>
      </c>
      <c r="M3995" s="2" t="s">
        <v>3053</v>
      </c>
      <c r="N3995" s="2" t="s">
        <v>3103</v>
      </c>
      <c r="O3995" s="19" t="str">
        <f t="shared" si="128"/>
        <v>300</v>
      </c>
      <c r="P3995">
        <f t="shared" si="127"/>
        <v>220</v>
      </c>
    </row>
    <row r="3996" spans="1:16" ht="14.5" customHeight="1" x14ac:dyDescent="0.35">
      <c r="A3996" s="2" t="s">
        <v>2383</v>
      </c>
      <c r="B3996" s="2" t="s">
        <v>2383</v>
      </c>
      <c r="C3996" s="2" t="s">
        <v>2233</v>
      </c>
      <c r="D3996" s="2"/>
      <c r="E3996" s="2"/>
      <c r="F3996" s="3">
        <v>300</v>
      </c>
      <c r="G3996" s="3">
        <v>100</v>
      </c>
      <c r="H3996" s="2" t="s">
        <v>3132</v>
      </c>
      <c r="I3996" s="2" t="s">
        <v>3146</v>
      </c>
      <c r="J3996" s="2" t="s">
        <v>3160</v>
      </c>
      <c r="K3996" s="2" t="s">
        <v>3163</v>
      </c>
      <c r="L3996" s="2">
        <v>2015</v>
      </c>
      <c r="M3996" s="2" t="s">
        <v>3053</v>
      </c>
      <c r="N3996" s="2" t="s">
        <v>3103</v>
      </c>
      <c r="O3996" s="19" t="str">
        <f t="shared" si="128"/>
        <v>300</v>
      </c>
      <c r="P3996">
        <f t="shared" si="127"/>
        <v>300</v>
      </c>
    </row>
    <row r="3997" spans="1:16" ht="14.5" customHeight="1" x14ac:dyDescent="0.35">
      <c r="A3997" s="2" t="s">
        <v>2381</v>
      </c>
      <c r="B3997" s="2" t="s">
        <v>2381</v>
      </c>
      <c r="C3997" s="2" t="s">
        <v>2235</v>
      </c>
      <c r="D3997" s="2"/>
      <c r="E3997" s="2"/>
      <c r="F3997" s="3">
        <v>940</v>
      </c>
      <c r="G3997" s="3">
        <v>100</v>
      </c>
      <c r="H3997" s="2" t="s">
        <v>3132</v>
      </c>
      <c r="I3997" s="2" t="s">
        <v>3146</v>
      </c>
      <c r="J3997" s="2" t="s">
        <v>3160</v>
      </c>
      <c r="K3997" s="2" t="s">
        <v>3163</v>
      </c>
      <c r="L3997" s="2">
        <v>2015</v>
      </c>
      <c r="M3997" s="2" t="s">
        <v>3054</v>
      </c>
      <c r="N3997" s="2" t="s">
        <v>3104</v>
      </c>
      <c r="O3997" s="19" t="str">
        <f t="shared" si="128"/>
        <v>300</v>
      </c>
      <c r="P3997">
        <f t="shared" si="127"/>
        <v>940</v>
      </c>
    </row>
    <row r="3998" spans="1:16" ht="14.5" customHeight="1" x14ac:dyDescent="0.35">
      <c r="A3998" s="2" t="s">
        <v>2384</v>
      </c>
      <c r="B3998" s="2" t="s">
        <v>2384</v>
      </c>
      <c r="C3998" s="2" t="s">
        <v>2385</v>
      </c>
      <c r="D3998" s="2"/>
      <c r="E3998" s="2"/>
      <c r="F3998" s="3">
        <v>190</v>
      </c>
      <c r="G3998" s="3">
        <v>100</v>
      </c>
      <c r="H3998" s="2" t="s">
        <v>3132</v>
      </c>
      <c r="I3998" s="2" t="s">
        <v>3146</v>
      </c>
      <c r="J3998" s="2" t="s">
        <v>3160</v>
      </c>
      <c r="K3998" s="2" t="s">
        <v>3163</v>
      </c>
      <c r="L3998" s="2">
        <v>2015</v>
      </c>
      <c r="M3998" s="2" t="s">
        <v>3053</v>
      </c>
      <c r="N3998" s="2" t="s">
        <v>3103</v>
      </c>
      <c r="O3998" s="19" t="str">
        <f t="shared" si="128"/>
        <v>300</v>
      </c>
      <c r="P3998">
        <f t="shared" si="127"/>
        <v>190</v>
      </c>
    </row>
    <row r="3999" spans="1:16" ht="14.5" customHeight="1" x14ac:dyDescent="0.35">
      <c r="A3999" s="2" t="s">
        <v>918</v>
      </c>
      <c r="B3999" s="2" t="s">
        <v>918</v>
      </c>
      <c r="C3999" s="2" t="s">
        <v>1681</v>
      </c>
      <c r="D3999" s="2"/>
      <c r="E3999" s="2"/>
      <c r="F3999" s="3">
        <v>118</v>
      </c>
      <c r="G3999" s="3">
        <v>100</v>
      </c>
      <c r="H3999" s="2" t="s">
        <v>3139</v>
      </c>
      <c r="I3999" s="2" t="s">
        <v>3153</v>
      </c>
      <c r="J3999" s="2" t="s">
        <v>3160</v>
      </c>
      <c r="K3999" s="2" t="s">
        <v>3163</v>
      </c>
      <c r="L3999" s="2">
        <v>2015</v>
      </c>
      <c r="M3999" s="2" t="s">
        <v>3054</v>
      </c>
      <c r="N3999" s="2" t="s">
        <v>3104</v>
      </c>
      <c r="O3999" s="19" t="str">
        <f t="shared" si="128"/>
        <v>300</v>
      </c>
      <c r="P3999">
        <f t="shared" si="127"/>
        <v>118</v>
      </c>
    </row>
    <row r="4000" spans="1:16" ht="14.5" customHeight="1" x14ac:dyDescent="0.35">
      <c r="A4000" s="2" t="s">
        <v>2365</v>
      </c>
      <c r="B4000" s="2" t="s">
        <v>2365</v>
      </c>
      <c r="C4000" s="2" t="s">
        <v>2608</v>
      </c>
      <c r="D4000" s="2"/>
      <c r="E4000" s="2"/>
      <c r="F4000" s="3">
        <v>1927</v>
      </c>
      <c r="G4000" s="3">
        <v>25</v>
      </c>
      <c r="H4000" s="2" t="s">
        <v>3140</v>
      </c>
      <c r="I4000" s="2" t="s">
        <v>3154</v>
      </c>
      <c r="J4000" s="2" t="s">
        <v>3160</v>
      </c>
      <c r="K4000" s="2" t="s">
        <v>3163</v>
      </c>
      <c r="L4000" s="2">
        <v>2015</v>
      </c>
      <c r="M4000" s="2" t="s">
        <v>3027</v>
      </c>
      <c r="N4000" s="2" t="s">
        <v>3027</v>
      </c>
      <c r="O4000" s="19" t="str">
        <f t="shared" si="128"/>
        <v>100</v>
      </c>
      <c r="P4000">
        <f t="shared" si="127"/>
        <v>481.75</v>
      </c>
    </row>
    <row r="4001" spans="1:16" ht="14.5" customHeight="1" x14ac:dyDescent="0.35">
      <c r="A4001" s="2" t="s">
        <v>2589</v>
      </c>
      <c r="B4001" s="2" t="s">
        <v>2589</v>
      </c>
      <c r="C4001" s="2" t="s">
        <v>2590</v>
      </c>
      <c r="D4001" s="2"/>
      <c r="E4001" s="2"/>
      <c r="F4001" s="3">
        <v>8220</v>
      </c>
      <c r="G4001" s="3">
        <v>100</v>
      </c>
      <c r="H4001" s="2" t="s">
        <v>3134</v>
      </c>
      <c r="I4001" s="2" t="s">
        <v>3148</v>
      </c>
      <c r="J4001" s="2" t="s">
        <v>3160</v>
      </c>
      <c r="K4001" s="2" t="s">
        <v>3163</v>
      </c>
      <c r="L4001" s="2">
        <v>2015</v>
      </c>
      <c r="M4001" s="2" t="s">
        <v>3047</v>
      </c>
      <c r="N4001" s="2" t="s">
        <v>3047</v>
      </c>
      <c r="O4001" s="19" t="str">
        <f t="shared" si="128"/>
        <v>200</v>
      </c>
      <c r="P4001">
        <f t="shared" si="127"/>
        <v>8220</v>
      </c>
    </row>
    <row r="4002" spans="1:16" ht="14.5" customHeight="1" x14ac:dyDescent="0.35">
      <c r="A4002" s="2" t="s">
        <v>2366</v>
      </c>
      <c r="B4002" s="2" t="s">
        <v>2366</v>
      </c>
      <c r="C4002" s="2" t="s">
        <v>2598</v>
      </c>
      <c r="D4002" s="2"/>
      <c r="E4002" s="2"/>
      <c r="F4002" s="3">
        <v>529</v>
      </c>
      <c r="G4002" s="3">
        <v>25</v>
      </c>
      <c r="H4002" s="2" t="s">
        <v>3140</v>
      </c>
      <c r="I4002" s="2" t="s">
        <v>3154</v>
      </c>
      <c r="J4002" s="2" t="s">
        <v>3160</v>
      </c>
      <c r="K4002" s="2" t="s">
        <v>3163</v>
      </c>
      <c r="L4002" s="2">
        <v>2015</v>
      </c>
      <c r="M4002" s="2" t="s">
        <v>3034</v>
      </c>
      <c r="N4002" s="2" t="s">
        <v>3034</v>
      </c>
      <c r="O4002" s="19" t="str">
        <f t="shared" si="128"/>
        <v>100</v>
      </c>
      <c r="P4002">
        <f t="shared" si="127"/>
        <v>132.25</v>
      </c>
    </row>
    <row r="4003" spans="1:16" ht="14.5" customHeight="1" x14ac:dyDescent="0.35">
      <c r="A4003" s="2" t="s">
        <v>2371</v>
      </c>
      <c r="B4003" s="2" t="s">
        <v>2371</v>
      </c>
      <c r="C4003" s="2" t="s">
        <v>2372</v>
      </c>
      <c r="D4003" s="2"/>
      <c r="E4003" s="2"/>
      <c r="F4003" s="3">
        <v>768</v>
      </c>
      <c r="G4003" s="3">
        <v>100</v>
      </c>
      <c r="H4003" s="2" t="s">
        <v>3139</v>
      </c>
      <c r="I4003" s="2" t="s">
        <v>3153</v>
      </c>
      <c r="J4003" s="2" t="s">
        <v>3160</v>
      </c>
      <c r="K4003" s="2" t="s">
        <v>3163</v>
      </c>
      <c r="L4003" s="2">
        <v>2015</v>
      </c>
      <c r="M4003" s="2" t="s">
        <v>3053</v>
      </c>
      <c r="N4003" s="2" t="s">
        <v>3103</v>
      </c>
      <c r="O4003" s="19" t="str">
        <f t="shared" si="128"/>
        <v>300</v>
      </c>
      <c r="P4003">
        <f t="shared" si="127"/>
        <v>768</v>
      </c>
    </row>
    <row r="4004" spans="1:16" ht="14.5" customHeight="1" x14ac:dyDescent="0.35">
      <c r="A4004" s="2" t="s">
        <v>2610</v>
      </c>
      <c r="B4004" s="2" t="s">
        <v>2610</v>
      </c>
      <c r="C4004" s="2" t="s">
        <v>2611</v>
      </c>
      <c r="D4004" s="2"/>
      <c r="E4004" s="2"/>
      <c r="F4004" s="3">
        <v>868</v>
      </c>
      <c r="G4004" s="3">
        <v>25</v>
      </c>
      <c r="H4004" s="2" t="s">
        <v>3140</v>
      </c>
      <c r="I4004" s="2" t="s">
        <v>3154</v>
      </c>
      <c r="J4004" s="2" t="s">
        <v>3160</v>
      </c>
      <c r="K4004" s="2" t="s">
        <v>3163</v>
      </c>
      <c r="L4004" s="2">
        <v>2015</v>
      </c>
      <c r="M4004" s="2" t="s">
        <v>3024</v>
      </c>
      <c r="N4004" s="2" t="s">
        <v>3081</v>
      </c>
      <c r="O4004" s="19" t="str">
        <f t="shared" si="128"/>
        <v>100</v>
      </c>
      <c r="P4004">
        <f t="shared" si="127"/>
        <v>217</v>
      </c>
    </row>
    <row r="4005" spans="1:16" ht="14.5" customHeight="1" x14ac:dyDescent="0.35">
      <c r="A4005" s="2" t="s">
        <v>813</v>
      </c>
      <c r="B4005" s="2" t="s">
        <v>813</v>
      </c>
      <c r="C4005" s="2" t="s">
        <v>2370</v>
      </c>
      <c r="D4005" s="2"/>
      <c r="E4005" s="2"/>
      <c r="F4005" s="3">
        <v>1089</v>
      </c>
      <c r="G4005" s="3">
        <v>40</v>
      </c>
      <c r="H4005" s="2" t="s">
        <v>3138</v>
      </c>
      <c r="I4005" s="2" t="s">
        <v>3152</v>
      </c>
      <c r="J4005" s="2" t="s">
        <v>3160</v>
      </c>
      <c r="K4005" s="2" t="s">
        <v>3163</v>
      </c>
      <c r="L4005" s="2">
        <v>2015</v>
      </c>
      <c r="M4005" s="2" t="s">
        <v>3043</v>
      </c>
      <c r="N4005" s="2" t="s">
        <v>3097</v>
      </c>
      <c r="O4005" s="19" t="str">
        <f t="shared" si="128"/>
        <v>200</v>
      </c>
      <c r="P4005">
        <f t="shared" si="127"/>
        <v>435.6</v>
      </c>
    </row>
    <row r="4006" spans="1:16" ht="14.5" customHeight="1" x14ac:dyDescent="0.35">
      <c r="A4006" s="2" t="s">
        <v>2412</v>
      </c>
      <c r="B4006" s="2" t="s">
        <v>2412</v>
      </c>
      <c r="C4006" s="2" t="s">
        <v>2413</v>
      </c>
      <c r="D4006" s="2"/>
      <c r="E4006" s="2"/>
      <c r="F4006" s="3">
        <v>817</v>
      </c>
      <c r="G4006" s="3">
        <v>100</v>
      </c>
      <c r="H4006" s="2" t="s">
        <v>3130</v>
      </c>
      <c r="I4006" s="2" t="s">
        <v>3144</v>
      </c>
      <c r="J4006" s="2" t="s">
        <v>3160</v>
      </c>
      <c r="K4006" s="2" t="s">
        <v>3163</v>
      </c>
      <c r="L4006" s="2">
        <v>2015</v>
      </c>
      <c r="M4006" s="2" t="s">
        <v>3053</v>
      </c>
      <c r="N4006" s="2" t="s">
        <v>3103</v>
      </c>
      <c r="O4006" s="19" t="str">
        <f t="shared" si="128"/>
        <v>300</v>
      </c>
      <c r="P4006">
        <f t="shared" si="127"/>
        <v>817</v>
      </c>
    </row>
    <row r="4007" spans="1:16" ht="14.5" customHeight="1" x14ac:dyDescent="0.35">
      <c r="A4007" s="2" t="s">
        <v>2375</v>
      </c>
      <c r="B4007" s="2" t="s">
        <v>2375</v>
      </c>
      <c r="C4007" s="2" t="s">
        <v>2376</v>
      </c>
      <c r="D4007" s="2"/>
      <c r="E4007" s="2"/>
      <c r="F4007" s="3">
        <v>8177</v>
      </c>
      <c r="G4007" s="3">
        <v>100</v>
      </c>
      <c r="H4007" s="2" t="s">
        <v>3139</v>
      </c>
      <c r="I4007" s="2" t="s">
        <v>3153</v>
      </c>
      <c r="J4007" s="2" t="s">
        <v>3160</v>
      </c>
      <c r="K4007" s="2" t="s">
        <v>3163</v>
      </c>
      <c r="L4007" s="2">
        <v>2015</v>
      </c>
      <c r="M4007" s="2" t="s">
        <v>3053</v>
      </c>
      <c r="N4007" s="2" t="s">
        <v>3103</v>
      </c>
      <c r="O4007" s="19" t="str">
        <f t="shared" si="128"/>
        <v>300</v>
      </c>
      <c r="P4007">
        <f t="shared" si="127"/>
        <v>8177</v>
      </c>
    </row>
    <row r="4008" spans="1:16" ht="14.5" customHeight="1" x14ac:dyDescent="0.35">
      <c r="A4008" s="2" t="s">
        <v>2364</v>
      </c>
      <c r="B4008" s="2" t="s">
        <v>2364</v>
      </c>
      <c r="C4008" s="2" t="s">
        <v>2606</v>
      </c>
      <c r="D4008" s="2"/>
      <c r="E4008" s="2"/>
      <c r="F4008" s="3">
        <v>2153</v>
      </c>
      <c r="G4008" s="3">
        <v>25</v>
      </c>
      <c r="H4008" s="2" t="s">
        <v>3140</v>
      </c>
      <c r="I4008" s="2" t="s">
        <v>3154</v>
      </c>
      <c r="J4008" s="2" t="s">
        <v>3160</v>
      </c>
      <c r="K4008" s="2" t="s">
        <v>3163</v>
      </c>
      <c r="L4008" s="2">
        <v>2015</v>
      </c>
      <c r="M4008" s="2" t="s">
        <v>3027</v>
      </c>
      <c r="N4008" s="2" t="s">
        <v>3027</v>
      </c>
      <c r="O4008" s="19" t="str">
        <f t="shared" si="128"/>
        <v>100</v>
      </c>
      <c r="P4008">
        <f t="shared" si="127"/>
        <v>538.25</v>
      </c>
    </row>
    <row r="4009" spans="1:16" ht="14.5" customHeight="1" x14ac:dyDescent="0.35">
      <c r="A4009" s="2" t="s">
        <v>1665</v>
      </c>
      <c r="B4009" s="2" t="s">
        <v>1665</v>
      </c>
      <c r="C4009" s="2" t="s">
        <v>2607</v>
      </c>
      <c r="D4009" s="2"/>
      <c r="E4009" s="2"/>
      <c r="F4009" s="3">
        <v>173</v>
      </c>
      <c r="G4009" s="3">
        <v>25</v>
      </c>
      <c r="H4009" s="2" t="s">
        <v>3140</v>
      </c>
      <c r="I4009" s="2" t="s">
        <v>3154</v>
      </c>
      <c r="J4009" s="2" t="s">
        <v>3160</v>
      </c>
      <c r="K4009" s="2" t="s">
        <v>3163</v>
      </c>
      <c r="L4009" s="2">
        <v>2015</v>
      </c>
      <c r="M4009" s="2" t="s">
        <v>3033</v>
      </c>
      <c r="N4009" s="2" t="s">
        <v>3088</v>
      </c>
      <c r="O4009" s="19" t="str">
        <f t="shared" si="128"/>
        <v>100</v>
      </c>
      <c r="P4009">
        <f t="shared" si="127"/>
        <v>43.25</v>
      </c>
    </row>
    <row r="4010" spans="1:16" ht="14.5" customHeight="1" x14ac:dyDescent="0.35">
      <c r="A4010" s="2" t="s">
        <v>1677</v>
      </c>
      <c r="B4010" s="2" t="s">
        <v>1677</v>
      </c>
      <c r="C4010" s="2" t="s">
        <v>2599</v>
      </c>
      <c r="D4010" s="2"/>
      <c r="E4010" s="2"/>
      <c r="F4010" s="3">
        <v>1930</v>
      </c>
      <c r="G4010" s="3">
        <v>25</v>
      </c>
      <c r="H4010" s="2" t="s">
        <v>3140</v>
      </c>
      <c r="I4010" s="2" t="s">
        <v>3154</v>
      </c>
      <c r="J4010" s="2" t="s">
        <v>3160</v>
      </c>
      <c r="K4010" s="2" t="s">
        <v>3163</v>
      </c>
      <c r="L4010" s="2">
        <v>2015</v>
      </c>
      <c r="M4010" s="2" t="s">
        <v>3034</v>
      </c>
      <c r="N4010" s="2" t="s">
        <v>3034</v>
      </c>
      <c r="O4010" s="19" t="str">
        <f t="shared" si="128"/>
        <v>100</v>
      </c>
      <c r="P4010">
        <f t="shared" si="127"/>
        <v>482.5</v>
      </c>
    </row>
    <row r="4011" spans="1:16" ht="14.5" customHeight="1" x14ac:dyDescent="0.35">
      <c r="A4011" s="2" t="s">
        <v>2406</v>
      </c>
      <c r="B4011" s="2" t="s">
        <v>2406</v>
      </c>
      <c r="C4011" s="2" t="s">
        <v>2407</v>
      </c>
      <c r="D4011" s="2"/>
      <c r="E4011" s="2"/>
      <c r="F4011" s="3">
        <v>2283</v>
      </c>
      <c r="G4011" s="3">
        <v>100</v>
      </c>
      <c r="H4011" s="2" t="s">
        <v>3134</v>
      </c>
      <c r="I4011" s="2" t="s">
        <v>3148</v>
      </c>
      <c r="J4011" s="2" t="s">
        <v>3160</v>
      </c>
      <c r="K4011" s="2" t="s">
        <v>3163</v>
      </c>
      <c r="L4011" s="2">
        <v>2015</v>
      </c>
      <c r="M4011" s="2" t="s">
        <v>3053</v>
      </c>
      <c r="N4011" s="2" t="s">
        <v>3103</v>
      </c>
      <c r="O4011" s="19" t="str">
        <f t="shared" si="128"/>
        <v>300</v>
      </c>
      <c r="P4011">
        <f t="shared" si="127"/>
        <v>2283</v>
      </c>
    </row>
    <row r="4012" spans="1:16" ht="14.5" customHeight="1" x14ac:dyDescent="0.35">
      <c r="A4012" s="2" t="s">
        <v>2377</v>
      </c>
      <c r="B4012" s="2" t="s">
        <v>2377</v>
      </c>
      <c r="C4012" s="2" t="s">
        <v>2378</v>
      </c>
      <c r="D4012" s="2"/>
      <c r="E4012" s="2"/>
      <c r="F4012" s="3">
        <v>2128</v>
      </c>
      <c r="G4012" s="3">
        <v>100</v>
      </c>
      <c r="H4012" s="2" t="s">
        <v>3139</v>
      </c>
      <c r="I4012" s="2" t="s">
        <v>3153</v>
      </c>
      <c r="J4012" s="2" t="s">
        <v>3160</v>
      </c>
      <c r="K4012" s="2" t="s">
        <v>3163</v>
      </c>
      <c r="L4012" s="2">
        <v>2015</v>
      </c>
      <c r="M4012" s="2" t="s">
        <v>3053</v>
      </c>
      <c r="N4012" s="2" t="s">
        <v>3103</v>
      </c>
      <c r="O4012" s="19" t="str">
        <f t="shared" si="128"/>
        <v>300</v>
      </c>
      <c r="P4012">
        <f t="shared" si="127"/>
        <v>2128</v>
      </c>
    </row>
    <row r="4013" spans="1:16" ht="14.5" customHeight="1" x14ac:dyDescent="0.35">
      <c r="A4013" s="2" t="s">
        <v>2414</v>
      </c>
      <c r="B4013" s="2" t="s">
        <v>2414</v>
      </c>
      <c r="C4013" s="2" t="s">
        <v>2415</v>
      </c>
      <c r="D4013" s="2"/>
      <c r="E4013" s="2"/>
      <c r="F4013" s="3">
        <v>3018</v>
      </c>
      <c r="G4013" s="3">
        <v>100</v>
      </c>
      <c r="H4013" s="2" t="s">
        <v>3129</v>
      </c>
      <c r="I4013" s="2" t="s">
        <v>3143</v>
      </c>
      <c r="J4013" s="2" t="s">
        <v>3160</v>
      </c>
      <c r="K4013" s="2" t="s">
        <v>3163</v>
      </c>
      <c r="L4013" s="2">
        <v>2015</v>
      </c>
      <c r="M4013" s="2" t="s">
        <v>3053</v>
      </c>
      <c r="N4013" s="2" t="s">
        <v>3103</v>
      </c>
      <c r="O4013" s="19" t="str">
        <f t="shared" si="128"/>
        <v>300</v>
      </c>
      <c r="P4013">
        <f t="shared" si="127"/>
        <v>3018</v>
      </c>
    </row>
    <row r="4014" spans="1:16" ht="14.5" customHeight="1" x14ac:dyDescent="0.35">
      <c r="A4014" s="2" t="s">
        <v>2581</v>
      </c>
      <c r="B4014" s="2" t="s">
        <v>2581</v>
      </c>
      <c r="C4014" s="2" t="s">
        <v>2416</v>
      </c>
      <c r="D4014" s="2"/>
      <c r="E4014" s="2"/>
      <c r="F4014" s="3">
        <v>1090</v>
      </c>
      <c r="G4014" s="3">
        <v>100</v>
      </c>
      <c r="H4014" s="2" t="s">
        <v>3129</v>
      </c>
      <c r="I4014" s="2" t="s">
        <v>3143</v>
      </c>
      <c r="J4014" s="2" t="s">
        <v>3160</v>
      </c>
      <c r="K4014" s="2" t="s">
        <v>3163</v>
      </c>
      <c r="L4014" s="2">
        <v>2015</v>
      </c>
      <c r="M4014" s="2" t="s">
        <v>3053</v>
      </c>
      <c r="N4014" s="2" t="s">
        <v>3103</v>
      </c>
      <c r="O4014" s="19" t="str">
        <f t="shared" si="128"/>
        <v>300</v>
      </c>
      <c r="P4014">
        <f t="shared" si="127"/>
        <v>1090</v>
      </c>
    </row>
    <row r="4015" spans="1:16" ht="14.5" customHeight="1" x14ac:dyDescent="0.35">
      <c r="A4015" s="2" t="s">
        <v>2442</v>
      </c>
      <c r="B4015" s="2" t="s">
        <v>2442</v>
      </c>
      <c r="C4015" s="2" t="s">
        <v>2443</v>
      </c>
      <c r="D4015" s="2"/>
      <c r="E4015" s="2"/>
      <c r="F4015" s="3">
        <v>47732</v>
      </c>
      <c r="G4015" s="3">
        <v>100</v>
      </c>
      <c r="H4015" s="2" t="s">
        <v>3134</v>
      </c>
      <c r="I4015" s="2" t="s">
        <v>3148</v>
      </c>
      <c r="J4015" s="2" t="s">
        <v>3160</v>
      </c>
      <c r="K4015" s="2" t="s">
        <v>3163</v>
      </c>
      <c r="L4015" s="2">
        <v>2015</v>
      </c>
      <c r="M4015" s="2" t="s">
        <v>3048</v>
      </c>
      <c r="N4015" s="2" t="s">
        <v>3048</v>
      </c>
      <c r="O4015" s="19" t="str">
        <f t="shared" si="128"/>
        <v>200</v>
      </c>
      <c r="P4015">
        <f t="shared" si="127"/>
        <v>47732</v>
      </c>
    </row>
    <row r="4016" spans="1:16" ht="14.5" customHeight="1" x14ac:dyDescent="0.35">
      <c r="A4016" s="2" t="s">
        <v>2398</v>
      </c>
      <c r="B4016" s="2" t="s">
        <v>2398</v>
      </c>
      <c r="C4016" s="2" t="s">
        <v>2399</v>
      </c>
      <c r="D4016" s="2"/>
      <c r="E4016" s="2"/>
      <c r="F4016" s="3">
        <v>1732</v>
      </c>
      <c r="G4016" s="3">
        <v>100</v>
      </c>
      <c r="H4016" s="2" t="s">
        <v>3134</v>
      </c>
      <c r="I4016" s="2" t="s">
        <v>3148</v>
      </c>
      <c r="J4016" s="2" t="s">
        <v>3160</v>
      </c>
      <c r="K4016" s="2" t="s">
        <v>3163</v>
      </c>
      <c r="L4016" s="2">
        <v>2015</v>
      </c>
      <c r="M4016" s="2" t="s">
        <v>3048</v>
      </c>
      <c r="N4016" s="2" t="s">
        <v>3048</v>
      </c>
      <c r="O4016" s="19" t="str">
        <f t="shared" si="128"/>
        <v>200</v>
      </c>
      <c r="P4016">
        <f t="shared" si="127"/>
        <v>1732</v>
      </c>
    </row>
    <row r="4017" spans="1:16" ht="14.5" customHeight="1" x14ac:dyDescent="0.35">
      <c r="A4017" s="2" t="s">
        <v>2394</v>
      </c>
      <c r="B4017" s="2" t="s">
        <v>2394</v>
      </c>
      <c r="C4017" s="2" t="s">
        <v>2395</v>
      </c>
      <c r="D4017" s="2"/>
      <c r="E4017" s="2"/>
      <c r="F4017" s="3">
        <v>26999</v>
      </c>
      <c r="G4017" s="3">
        <v>100</v>
      </c>
      <c r="H4017" s="2" t="s">
        <v>3132</v>
      </c>
      <c r="I4017" s="2" t="s">
        <v>3146</v>
      </c>
      <c r="J4017" s="2" t="s">
        <v>3160</v>
      </c>
      <c r="K4017" s="2" t="s">
        <v>3163</v>
      </c>
      <c r="L4017" s="2">
        <v>2015</v>
      </c>
      <c r="M4017" s="2" t="s">
        <v>3050</v>
      </c>
      <c r="N4017" s="2" t="s">
        <v>3050</v>
      </c>
      <c r="O4017" s="19" t="str">
        <f t="shared" si="128"/>
        <v>200</v>
      </c>
      <c r="P4017">
        <f t="shared" si="127"/>
        <v>26999</v>
      </c>
    </row>
    <row r="4018" spans="1:16" ht="14.5" customHeight="1" x14ac:dyDescent="0.35">
      <c r="A4018" s="2" t="s">
        <v>2373</v>
      </c>
      <c r="B4018" s="2" t="s">
        <v>2373</v>
      </c>
      <c r="C4018" s="2" t="s">
        <v>2374</v>
      </c>
      <c r="D4018" s="2"/>
      <c r="E4018" s="2"/>
      <c r="F4018" s="3">
        <v>1384</v>
      </c>
      <c r="G4018" s="3">
        <v>100</v>
      </c>
      <c r="H4018" s="2" t="s">
        <v>3139</v>
      </c>
      <c r="I4018" s="2" t="s">
        <v>3153</v>
      </c>
      <c r="J4018" s="2" t="s">
        <v>3160</v>
      </c>
      <c r="K4018" s="2" t="s">
        <v>3163</v>
      </c>
      <c r="L4018" s="2">
        <v>2015</v>
      </c>
      <c r="M4018" s="2" t="s">
        <v>3078</v>
      </c>
      <c r="N4018" s="2" t="s">
        <v>3126</v>
      </c>
      <c r="O4018" s="19" t="str">
        <f t="shared" si="128"/>
        <v>700</v>
      </c>
      <c r="P4018">
        <f t="shared" si="127"/>
        <v>1384</v>
      </c>
    </row>
    <row r="4019" spans="1:16" ht="14.5" customHeight="1" x14ac:dyDescent="0.35">
      <c r="A4019" s="2" t="s">
        <v>2420</v>
      </c>
      <c r="B4019" s="2" t="s">
        <v>2420</v>
      </c>
      <c r="C4019" s="2" t="s">
        <v>2421</v>
      </c>
      <c r="D4019" s="2"/>
      <c r="E4019" s="2"/>
      <c r="F4019" s="3">
        <v>43699</v>
      </c>
      <c r="G4019" s="3">
        <v>100</v>
      </c>
      <c r="H4019" s="2" t="s">
        <v>3134</v>
      </c>
      <c r="I4019" s="2" t="s">
        <v>3148</v>
      </c>
      <c r="J4019" s="2" t="s">
        <v>3160</v>
      </c>
      <c r="K4019" s="2" t="s">
        <v>3163</v>
      </c>
      <c r="L4019" s="2">
        <v>2015</v>
      </c>
      <c r="M4019" s="2" t="s">
        <v>3050</v>
      </c>
      <c r="N4019" s="2" t="s">
        <v>3050</v>
      </c>
      <c r="O4019" s="19" t="str">
        <f t="shared" si="128"/>
        <v>200</v>
      </c>
      <c r="P4019">
        <f t="shared" si="127"/>
        <v>43699</v>
      </c>
    </row>
    <row r="4020" spans="1:16" ht="14.5" customHeight="1" x14ac:dyDescent="0.35">
      <c r="A4020" s="2" t="s">
        <v>2367</v>
      </c>
      <c r="B4020" s="2" t="s">
        <v>2367</v>
      </c>
      <c r="C4020" s="2" t="s">
        <v>2609</v>
      </c>
      <c r="D4020" s="2"/>
      <c r="E4020" s="2"/>
      <c r="F4020" s="3">
        <v>10526</v>
      </c>
      <c r="G4020" s="3">
        <v>25</v>
      </c>
      <c r="H4020" s="2" t="s">
        <v>3140</v>
      </c>
      <c r="I4020" s="2" t="s">
        <v>3154</v>
      </c>
      <c r="J4020" s="2" t="s">
        <v>3160</v>
      </c>
      <c r="K4020" s="2" t="s">
        <v>3163</v>
      </c>
      <c r="L4020" s="2">
        <v>2015</v>
      </c>
      <c r="M4020" s="2" t="s">
        <v>3028</v>
      </c>
      <c r="N4020" s="2" t="s">
        <v>3028</v>
      </c>
      <c r="O4020" s="19" t="str">
        <f t="shared" si="128"/>
        <v>100</v>
      </c>
      <c r="P4020">
        <f t="shared" si="127"/>
        <v>2631.5</v>
      </c>
    </row>
    <row r="4021" spans="1:16" ht="14.5" customHeight="1" x14ac:dyDescent="0.35">
      <c r="A4021" s="2" t="s">
        <v>1327</v>
      </c>
      <c r="B4021" s="2" t="s">
        <v>1327</v>
      </c>
      <c r="C4021" s="2" t="s">
        <v>2343</v>
      </c>
      <c r="D4021" s="2"/>
      <c r="E4021" s="2"/>
      <c r="F4021" s="3">
        <v>98</v>
      </c>
      <c r="G4021" s="3">
        <v>20.408163265306122</v>
      </c>
      <c r="H4021" s="2" t="s">
        <v>3135</v>
      </c>
      <c r="I4021" s="2" t="s">
        <v>3149</v>
      </c>
      <c r="J4021" s="2" t="s">
        <v>3160</v>
      </c>
      <c r="K4021" s="2" t="s">
        <v>3163</v>
      </c>
      <c r="L4021" s="2">
        <v>2015</v>
      </c>
      <c r="M4021" s="2" t="s">
        <v>3053</v>
      </c>
      <c r="N4021" s="2" t="s">
        <v>3103</v>
      </c>
      <c r="O4021" s="19" t="str">
        <f t="shared" si="128"/>
        <v>300</v>
      </c>
      <c r="P4021">
        <f t="shared" si="127"/>
        <v>20</v>
      </c>
    </row>
    <row r="4022" spans="1:16" ht="14.5" customHeight="1" x14ac:dyDescent="0.35">
      <c r="A4022" s="2" t="s">
        <v>894</v>
      </c>
      <c r="B4022" s="2" t="s">
        <v>894</v>
      </c>
      <c r="C4022" s="2" t="s">
        <v>2602</v>
      </c>
      <c r="D4022" s="2"/>
      <c r="E4022" s="2"/>
      <c r="F4022" s="3">
        <v>51439</v>
      </c>
      <c r="G4022" s="3">
        <v>100</v>
      </c>
      <c r="H4022" s="2" t="s">
        <v>3140</v>
      </c>
      <c r="I4022" s="2" t="s">
        <v>3154</v>
      </c>
      <c r="J4022" s="2" t="s">
        <v>3160</v>
      </c>
      <c r="K4022" s="2" t="s">
        <v>3163</v>
      </c>
      <c r="L4022" s="2">
        <v>2015</v>
      </c>
      <c r="M4022" s="2" t="s">
        <v>3024</v>
      </c>
      <c r="N4022" s="2" t="s">
        <v>3081</v>
      </c>
      <c r="O4022" s="19" t="str">
        <f t="shared" si="128"/>
        <v>100</v>
      </c>
      <c r="P4022">
        <f t="shared" si="127"/>
        <v>51439</v>
      </c>
    </row>
    <row r="4023" spans="1:16" ht="14.5" customHeight="1" x14ac:dyDescent="0.35">
      <c r="A4023" s="2" t="s">
        <v>771</v>
      </c>
      <c r="B4023" s="2" t="s">
        <v>771</v>
      </c>
      <c r="C4023" s="2" t="s">
        <v>2390</v>
      </c>
      <c r="D4023" s="2"/>
      <c r="E4023" s="2"/>
      <c r="F4023" s="3">
        <v>929</v>
      </c>
      <c r="G4023" s="3">
        <v>100</v>
      </c>
      <c r="H4023" s="2" t="s">
        <v>3139</v>
      </c>
      <c r="I4023" s="2" t="s">
        <v>3153</v>
      </c>
      <c r="J4023" s="2" t="s">
        <v>3160</v>
      </c>
      <c r="K4023" s="2" t="s">
        <v>3163</v>
      </c>
      <c r="L4023" s="2">
        <v>2015</v>
      </c>
      <c r="M4023" s="2" t="s">
        <v>3078</v>
      </c>
      <c r="N4023" s="2" t="s">
        <v>3126</v>
      </c>
      <c r="O4023" s="19" t="str">
        <f t="shared" si="128"/>
        <v>700</v>
      </c>
      <c r="P4023">
        <f t="shared" si="127"/>
        <v>929</v>
      </c>
    </row>
    <row r="4024" spans="1:16" ht="14.5" customHeight="1" x14ac:dyDescent="0.35">
      <c r="A4024" s="2" t="s">
        <v>2360</v>
      </c>
      <c r="B4024" s="2" t="s">
        <v>2360</v>
      </c>
      <c r="C4024" s="2" t="s">
        <v>2361</v>
      </c>
      <c r="D4024" s="2"/>
      <c r="E4024" s="2"/>
      <c r="F4024" s="3">
        <v>1990</v>
      </c>
      <c r="G4024" s="3">
        <v>100</v>
      </c>
      <c r="H4024" s="2" t="s">
        <v>3140</v>
      </c>
      <c r="I4024" s="2" t="s">
        <v>3154</v>
      </c>
      <c r="J4024" s="2" t="s">
        <v>3160</v>
      </c>
      <c r="K4024" s="2" t="s">
        <v>3163</v>
      </c>
      <c r="L4024" s="2">
        <v>2015</v>
      </c>
      <c r="M4024" s="2" t="s">
        <v>3024</v>
      </c>
      <c r="N4024" s="2" t="s">
        <v>3081</v>
      </c>
      <c r="O4024" s="19" t="str">
        <f t="shared" si="128"/>
        <v>100</v>
      </c>
      <c r="P4024">
        <f t="shared" si="127"/>
        <v>1990</v>
      </c>
    </row>
    <row r="4025" spans="1:16" ht="14.5" customHeight="1" x14ac:dyDescent="0.35">
      <c r="A4025" s="2" t="s">
        <v>785</v>
      </c>
      <c r="B4025" s="2" t="s">
        <v>785</v>
      </c>
      <c r="C4025" s="2" t="s">
        <v>2430</v>
      </c>
      <c r="D4025" s="2"/>
      <c r="E4025" s="2"/>
      <c r="F4025" s="3">
        <v>1043</v>
      </c>
      <c r="G4025" s="3">
        <v>100</v>
      </c>
      <c r="H4025" s="2" t="s">
        <v>3141</v>
      </c>
      <c r="I4025" s="2" t="s">
        <v>3155</v>
      </c>
      <c r="J4025" s="2" t="s">
        <v>3160</v>
      </c>
      <c r="K4025" s="2" t="s">
        <v>3163</v>
      </c>
      <c r="L4025" s="2">
        <v>2015</v>
      </c>
      <c r="M4025" s="2" t="s">
        <v>3035</v>
      </c>
      <c r="N4025" s="2" t="s">
        <v>3089</v>
      </c>
      <c r="O4025" s="19" t="str">
        <f t="shared" si="128"/>
        <v>100</v>
      </c>
      <c r="P4025">
        <f t="shared" si="127"/>
        <v>1043</v>
      </c>
    </row>
    <row r="4026" spans="1:16" ht="14.5" customHeight="1" x14ac:dyDescent="0.35">
      <c r="A4026" s="2" t="s">
        <v>879</v>
      </c>
      <c r="B4026" s="2" t="s">
        <v>879</v>
      </c>
      <c r="C4026" s="2" t="s">
        <v>2612</v>
      </c>
      <c r="D4026" s="2"/>
      <c r="E4026" s="2"/>
      <c r="F4026" s="3">
        <v>539</v>
      </c>
      <c r="G4026" s="3">
        <v>25</v>
      </c>
      <c r="H4026" s="2" t="s">
        <v>3140</v>
      </c>
      <c r="I4026" s="2" t="s">
        <v>3154</v>
      </c>
      <c r="J4026" s="2" t="s">
        <v>3160</v>
      </c>
      <c r="K4026" s="2" t="s">
        <v>3163</v>
      </c>
      <c r="L4026" s="2">
        <v>2015</v>
      </c>
      <c r="M4026" s="2" t="s">
        <v>3024</v>
      </c>
      <c r="N4026" s="2" t="s">
        <v>3081</v>
      </c>
      <c r="O4026" s="19" t="str">
        <f t="shared" si="128"/>
        <v>100</v>
      </c>
      <c r="P4026">
        <f t="shared" si="127"/>
        <v>134.75</v>
      </c>
    </row>
    <row r="4027" spans="1:16" ht="14.5" customHeight="1" x14ac:dyDescent="0.35">
      <c r="A4027" s="2" t="s">
        <v>2643</v>
      </c>
      <c r="B4027" s="2" t="s">
        <v>2643</v>
      </c>
      <c r="C4027" s="2" t="s">
        <v>2644</v>
      </c>
      <c r="D4027" s="2"/>
      <c r="E4027" s="2"/>
      <c r="F4027" s="3">
        <v>44251</v>
      </c>
      <c r="G4027" s="3">
        <v>25</v>
      </c>
      <c r="H4027" s="2" t="s">
        <v>3140</v>
      </c>
      <c r="I4027" s="2" t="s">
        <v>3154</v>
      </c>
      <c r="J4027" s="2" t="s">
        <v>3160</v>
      </c>
      <c r="K4027" s="2" t="s">
        <v>3163</v>
      </c>
      <c r="L4027" s="2">
        <v>2015</v>
      </c>
      <c r="M4027" s="2" t="s">
        <v>3037</v>
      </c>
      <c r="N4027" s="2" t="s">
        <v>3091</v>
      </c>
      <c r="O4027" s="19" t="str">
        <f t="shared" si="128"/>
        <v>100</v>
      </c>
      <c r="P4027">
        <f t="shared" ref="P4027:P4090" si="129">F4027*G4027/100</f>
        <v>11062.75</v>
      </c>
    </row>
    <row r="4028" spans="1:16" ht="14.5" customHeight="1" x14ac:dyDescent="0.35">
      <c r="A4028" s="2" t="s">
        <v>763</v>
      </c>
      <c r="B4028" s="2" t="s">
        <v>763</v>
      </c>
      <c r="C4028" s="2" t="s">
        <v>2354</v>
      </c>
      <c r="D4028" s="2"/>
      <c r="E4028" s="2"/>
      <c r="F4028" s="3">
        <v>58</v>
      </c>
      <c r="G4028" s="3">
        <v>100</v>
      </c>
      <c r="H4028" s="2" t="s">
        <v>3139</v>
      </c>
      <c r="I4028" s="2" t="s">
        <v>3153</v>
      </c>
      <c r="J4028" s="2" t="s">
        <v>3160</v>
      </c>
      <c r="K4028" s="2" t="s">
        <v>3163</v>
      </c>
      <c r="L4028" s="2">
        <v>2015</v>
      </c>
      <c r="M4028" s="2" t="s">
        <v>3078</v>
      </c>
      <c r="N4028" s="2" t="s">
        <v>3126</v>
      </c>
      <c r="O4028" s="19" t="str">
        <f t="shared" si="128"/>
        <v>700</v>
      </c>
      <c r="P4028">
        <f t="shared" si="129"/>
        <v>58</v>
      </c>
    </row>
    <row r="4029" spans="1:16" ht="14.5" customHeight="1" x14ac:dyDescent="0.35">
      <c r="A4029" s="2" t="s">
        <v>2470</v>
      </c>
      <c r="B4029" s="2" t="s">
        <v>2470</v>
      </c>
      <c r="C4029" s="2" t="s">
        <v>2471</v>
      </c>
      <c r="D4029" s="2"/>
      <c r="E4029" s="2"/>
      <c r="F4029" s="3">
        <v>216</v>
      </c>
      <c r="G4029" s="3">
        <v>100</v>
      </c>
      <c r="H4029" s="2" t="s">
        <v>3132</v>
      </c>
      <c r="I4029" s="2" t="s">
        <v>3146</v>
      </c>
      <c r="J4029" s="2" t="s">
        <v>3160</v>
      </c>
      <c r="K4029" s="2" t="s">
        <v>3163</v>
      </c>
      <c r="L4029" s="2">
        <v>2015</v>
      </c>
      <c r="M4029" s="2" t="s">
        <v>3041</v>
      </c>
      <c r="N4029" s="2" t="s">
        <v>3095</v>
      </c>
      <c r="O4029" s="19" t="str">
        <f t="shared" si="128"/>
        <v>200</v>
      </c>
      <c r="P4029">
        <f t="shared" si="129"/>
        <v>216</v>
      </c>
    </row>
    <row r="4030" spans="1:16" ht="14.5" customHeight="1" x14ac:dyDescent="0.35">
      <c r="A4030" s="2" t="s">
        <v>2710</v>
      </c>
      <c r="B4030" s="2" t="s">
        <v>2710</v>
      </c>
      <c r="C4030" s="2" t="s">
        <v>2711</v>
      </c>
      <c r="D4030" s="2"/>
      <c r="E4030" s="2"/>
      <c r="F4030" s="3">
        <v>4715</v>
      </c>
      <c r="G4030" s="3">
        <v>25</v>
      </c>
      <c r="H4030" s="2" t="s">
        <v>3140</v>
      </c>
      <c r="I4030" s="2" t="s">
        <v>3154</v>
      </c>
      <c r="J4030" s="2" t="s">
        <v>3160</v>
      </c>
      <c r="K4030" s="2" t="s">
        <v>3163</v>
      </c>
      <c r="L4030" s="2">
        <v>2015</v>
      </c>
      <c r="M4030" s="2" t="s">
        <v>3024</v>
      </c>
      <c r="N4030" s="2" t="s">
        <v>3081</v>
      </c>
      <c r="O4030" s="19" t="str">
        <f t="shared" si="128"/>
        <v>100</v>
      </c>
      <c r="P4030">
        <f t="shared" si="129"/>
        <v>1178.75</v>
      </c>
    </row>
    <row r="4031" spans="1:16" ht="14.5" customHeight="1" x14ac:dyDescent="0.35">
      <c r="A4031" s="2" t="s">
        <v>877</v>
      </c>
      <c r="B4031" s="2" t="s">
        <v>877</v>
      </c>
      <c r="C4031" s="2" t="s">
        <v>2600</v>
      </c>
      <c r="D4031" s="2"/>
      <c r="E4031" s="2"/>
      <c r="F4031" s="3">
        <v>891783.23</v>
      </c>
      <c r="G4031" s="3">
        <v>25.423728813559322</v>
      </c>
      <c r="H4031" s="2" t="s">
        <v>3140</v>
      </c>
      <c r="I4031" s="2" t="s">
        <v>3154</v>
      </c>
      <c r="J4031" s="2" t="s">
        <v>3160</v>
      </c>
      <c r="K4031" s="2" t="s">
        <v>3163</v>
      </c>
      <c r="L4031" s="2">
        <v>2015</v>
      </c>
      <c r="M4031" s="2" t="s">
        <v>3024</v>
      </c>
      <c r="N4031" s="2" t="s">
        <v>3081</v>
      </c>
      <c r="O4031" s="19" t="str">
        <f t="shared" si="128"/>
        <v>100</v>
      </c>
      <c r="P4031">
        <f t="shared" si="129"/>
        <v>226724.55</v>
      </c>
    </row>
    <row r="4032" spans="1:16" ht="14.5" customHeight="1" x14ac:dyDescent="0.35">
      <c r="A4032" s="2" t="s">
        <v>2346</v>
      </c>
      <c r="B4032" s="2" t="s">
        <v>2346</v>
      </c>
      <c r="C4032" s="2" t="s">
        <v>1697</v>
      </c>
      <c r="D4032" s="2"/>
      <c r="E4032" s="2"/>
      <c r="F4032" s="3">
        <v>373</v>
      </c>
      <c r="G4032" s="3">
        <v>100</v>
      </c>
      <c r="H4032" s="2" t="s">
        <v>3139</v>
      </c>
      <c r="I4032" s="2" t="s">
        <v>3153</v>
      </c>
      <c r="J4032" s="2" t="s">
        <v>3160</v>
      </c>
      <c r="K4032" s="2" t="s">
        <v>3163</v>
      </c>
      <c r="L4032" s="2">
        <v>2015</v>
      </c>
      <c r="M4032" s="2" t="s">
        <v>3054</v>
      </c>
      <c r="N4032" s="2" t="s">
        <v>3104</v>
      </c>
      <c r="O4032" s="19" t="str">
        <f t="shared" si="128"/>
        <v>300</v>
      </c>
      <c r="P4032">
        <f t="shared" si="129"/>
        <v>373</v>
      </c>
    </row>
    <row r="4033" spans="1:16" ht="14.5" customHeight="1" x14ac:dyDescent="0.35">
      <c r="A4033" s="2" t="s">
        <v>2345</v>
      </c>
      <c r="B4033" s="2" t="s">
        <v>2345</v>
      </c>
      <c r="C4033" s="2" t="s">
        <v>2185</v>
      </c>
      <c r="D4033" s="2"/>
      <c r="E4033" s="2"/>
      <c r="F4033" s="3">
        <v>307</v>
      </c>
      <c r="G4033" s="3">
        <v>100</v>
      </c>
      <c r="H4033" s="2" t="s">
        <v>3139</v>
      </c>
      <c r="I4033" s="2" t="s">
        <v>3153</v>
      </c>
      <c r="J4033" s="2" t="s">
        <v>3160</v>
      </c>
      <c r="K4033" s="2" t="s">
        <v>3163</v>
      </c>
      <c r="L4033" s="2">
        <v>2015</v>
      </c>
      <c r="M4033" s="2" t="s">
        <v>3054</v>
      </c>
      <c r="N4033" s="2" t="s">
        <v>3104</v>
      </c>
      <c r="O4033" s="19" t="str">
        <f t="shared" si="128"/>
        <v>300</v>
      </c>
      <c r="P4033">
        <f t="shared" si="129"/>
        <v>307</v>
      </c>
    </row>
    <row r="4034" spans="1:16" ht="14.5" customHeight="1" x14ac:dyDescent="0.35">
      <c r="A4034" s="2" t="s">
        <v>2417</v>
      </c>
      <c r="B4034" s="2" t="s">
        <v>2417</v>
      </c>
      <c r="C4034" s="2" t="s">
        <v>1683</v>
      </c>
      <c r="D4034" s="2"/>
      <c r="E4034" s="2"/>
      <c r="F4034" s="3">
        <v>488</v>
      </c>
      <c r="G4034" s="3">
        <v>10.245901639344263</v>
      </c>
      <c r="H4034" s="2" t="s">
        <v>3139</v>
      </c>
      <c r="I4034" s="2" t="s">
        <v>3153</v>
      </c>
      <c r="J4034" s="2" t="s">
        <v>3160</v>
      </c>
      <c r="K4034" s="2" t="s">
        <v>3163</v>
      </c>
      <c r="L4034" s="2">
        <v>2015</v>
      </c>
      <c r="M4034" s="2" t="s">
        <v>3057</v>
      </c>
      <c r="N4034" s="2" t="s">
        <v>3107</v>
      </c>
      <c r="O4034" s="19" t="str">
        <f t="shared" si="128"/>
        <v>300</v>
      </c>
      <c r="P4034">
        <f t="shared" si="129"/>
        <v>50</v>
      </c>
    </row>
    <row r="4035" spans="1:16" ht="14.5" customHeight="1" x14ac:dyDescent="0.35">
      <c r="A4035" s="2" t="s">
        <v>2418</v>
      </c>
      <c r="B4035" s="2" t="s">
        <v>2418</v>
      </c>
      <c r="C4035" s="2" t="s">
        <v>1684</v>
      </c>
      <c r="D4035" s="2"/>
      <c r="E4035" s="2"/>
      <c r="F4035" s="3">
        <v>810</v>
      </c>
      <c r="G4035" s="3">
        <v>100</v>
      </c>
      <c r="H4035" s="2" t="s">
        <v>3139</v>
      </c>
      <c r="I4035" s="2" t="s">
        <v>3153</v>
      </c>
      <c r="J4035" s="2" t="s">
        <v>3160</v>
      </c>
      <c r="K4035" s="2" t="s">
        <v>3163</v>
      </c>
      <c r="L4035" s="2">
        <v>2015</v>
      </c>
      <c r="M4035" s="2" t="s">
        <v>3057</v>
      </c>
      <c r="N4035" s="2" t="s">
        <v>3107</v>
      </c>
      <c r="O4035" s="19" t="str">
        <f t="shared" ref="O4035:O4098" si="130">LEFT(N4035,1) &amp; "00"</f>
        <v>300</v>
      </c>
      <c r="P4035">
        <f t="shared" si="129"/>
        <v>810</v>
      </c>
    </row>
    <row r="4036" spans="1:16" ht="14.5" customHeight="1" x14ac:dyDescent="0.35">
      <c r="A4036" s="2" t="s">
        <v>2342</v>
      </c>
      <c r="B4036" s="2" t="s">
        <v>2342</v>
      </c>
      <c r="C4036" s="2" t="s">
        <v>2266</v>
      </c>
      <c r="D4036" s="2"/>
      <c r="E4036" s="2"/>
      <c r="F4036" s="3">
        <v>200</v>
      </c>
      <c r="G4036" s="3">
        <v>100</v>
      </c>
      <c r="H4036" s="2" t="s">
        <v>3139</v>
      </c>
      <c r="I4036" s="2" t="s">
        <v>3153</v>
      </c>
      <c r="J4036" s="2" t="s">
        <v>3160</v>
      </c>
      <c r="K4036" s="2" t="s">
        <v>3163</v>
      </c>
      <c r="L4036" s="2">
        <v>2015</v>
      </c>
      <c r="M4036" s="2" t="s">
        <v>3053</v>
      </c>
      <c r="N4036" s="2" t="s">
        <v>3103</v>
      </c>
      <c r="O4036" s="19" t="str">
        <f t="shared" si="130"/>
        <v>300</v>
      </c>
      <c r="P4036">
        <f t="shared" si="129"/>
        <v>200</v>
      </c>
    </row>
    <row r="4037" spans="1:16" ht="14.5" customHeight="1" x14ac:dyDescent="0.35">
      <c r="A4037" s="2" t="s">
        <v>2352</v>
      </c>
      <c r="B4037" s="2" t="s">
        <v>2352</v>
      </c>
      <c r="C4037" s="2" t="s">
        <v>2268</v>
      </c>
      <c r="D4037" s="2"/>
      <c r="E4037" s="2"/>
      <c r="F4037" s="3">
        <v>326</v>
      </c>
      <c r="G4037" s="3">
        <v>100</v>
      </c>
      <c r="H4037" s="2" t="s">
        <v>3135</v>
      </c>
      <c r="I4037" s="2" t="s">
        <v>3149</v>
      </c>
      <c r="J4037" s="2" t="s">
        <v>3160</v>
      </c>
      <c r="K4037" s="2" t="s">
        <v>3163</v>
      </c>
      <c r="L4037" s="2">
        <v>2015</v>
      </c>
      <c r="M4037" s="2" t="s">
        <v>3053</v>
      </c>
      <c r="N4037" s="2" t="s">
        <v>3103</v>
      </c>
      <c r="O4037" s="19" t="str">
        <f t="shared" si="130"/>
        <v>300</v>
      </c>
      <c r="P4037">
        <f t="shared" si="129"/>
        <v>326</v>
      </c>
    </row>
    <row r="4038" spans="1:16" ht="14.5" customHeight="1" x14ac:dyDescent="0.35">
      <c r="A4038" s="2" t="s">
        <v>2344</v>
      </c>
      <c r="B4038" s="2" t="s">
        <v>2344</v>
      </c>
      <c r="C4038" s="2" t="s">
        <v>1687</v>
      </c>
      <c r="D4038" s="2"/>
      <c r="E4038" s="2"/>
      <c r="F4038" s="3">
        <v>1189</v>
      </c>
      <c r="G4038" s="3">
        <v>100</v>
      </c>
      <c r="H4038" s="2" t="s">
        <v>3135</v>
      </c>
      <c r="I4038" s="2" t="s">
        <v>3149</v>
      </c>
      <c r="J4038" s="2" t="s">
        <v>3160</v>
      </c>
      <c r="K4038" s="2" t="s">
        <v>3163</v>
      </c>
      <c r="L4038" s="2">
        <v>2015</v>
      </c>
      <c r="M4038" s="2" t="s">
        <v>3054</v>
      </c>
      <c r="N4038" s="2" t="s">
        <v>3104</v>
      </c>
      <c r="O4038" s="19" t="str">
        <f t="shared" si="130"/>
        <v>300</v>
      </c>
      <c r="P4038">
        <f t="shared" si="129"/>
        <v>1189</v>
      </c>
    </row>
    <row r="4039" spans="1:16" ht="14.5" customHeight="1" x14ac:dyDescent="0.35">
      <c r="A4039" s="2" t="s">
        <v>2344</v>
      </c>
      <c r="B4039" s="2" t="s">
        <v>2344</v>
      </c>
      <c r="C4039" s="2" t="s">
        <v>1686</v>
      </c>
      <c r="D4039" s="2"/>
      <c r="E4039" s="2"/>
      <c r="F4039" s="3">
        <v>1194</v>
      </c>
      <c r="G4039" s="3">
        <v>100</v>
      </c>
      <c r="H4039" s="2" t="s">
        <v>3135</v>
      </c>
      <c r="I4039" s="2" t="s">
        <v>3149</v>
      </c>
      <c r="J4039" s="2" t="s">
        <v>3160</v>
      </c>
      <c r="K4039" s="2" t="s">
        <v>3163</v>
      </c>
      <c r="L4039" s="2">
        <v>2015</v>
      </c>
      <c r="M4039" s="2" t="s">
        <v>3054</v>
      </c>
      <c r="N4039" s="2" t="s">
        <v>3104</v>
      </c>
      <c r="O4039" s="19" t="str">
        <f t="shared" si="130"/>
        <v>300</v>
      </c>
      <c r="P4039">
        <f t="shared" si="129"/>
        <v>1194</v>
      </c>
    </row>
    <row r="4040" spans="1:16" ht="14.5" customHeight="1" x14ac:dyDescent="0.35">
      <c r="A4040" s="2" t="s">
        <v>1704</v>
      </c>
      <c r="B4040" s="2" t="s">
        <v>1704</v>
      </c>
      <c r="C4040" s="2" t="s">
        <v>1088</v>
      </c>
      <c r="D4040" s="2"/>
      <c r="E4040" s="2"/>
      <c r="F4040" s="3">
        <v>3400</v>
      </c>
      <c r="G4040" s="3">
        <v>0.8</v>
      </c>
      <c r="H4040" s="2" t="s">
        <v>3132</v>
      </c>
      <c r="I4040" s="2" t="s">
        <v>3146</v>
      </c>
      <c r="J4040" s="2" t="s">
        <v>3159</v>
      </c>
      <c r="K4040" s="2" t="s">
        <v>3164</v>
      </c>
      <c r="L4040" s="2">
        <v>2015</v>
      </c>
      <c r="M4040" s="2" t="s">
        <v>3059</v>
      </c>
      <c r="N4040" s="2" t="s">
        <v>3109</v>
      </c>
      <c r="O4040" s="19" t="str">
        <f t="shared" si="130"/>
        <v>400</v>
      </c>
      <c r="P4040">
        <f t="shared" si="129"/>
        <v>27.2</v>
      </c>
    </row>
    <row r="4041" spans="1:16" ht="14.5" customHeight="1" x14ac:dyDescent="0.35">
      <c r="A4041" s="2" t="s">
        <v>1705</v>
      </c>
      <c r="B4041" s="2" t="s">
        <v>1705</v>
      </c>
      <c r="C4041" s="2" t="s">
        <v>1089</v>
      </c>
      <c r="D4041" s="2"/>
      <c r="E4041" s="2"/>
      <c r="F4041" s="3">
        <v>100</v>
      </c>
      <c r="G4041" s="3">
        <v>0.8</v>
      </c>
      <c r="H4041" s="2" t="s">
        <v>3132</v>
      </c>
      <c r="I4041" s="2" t="s">
        <v>3146</v>
      </c>
      <c r="J4041" s="2" t="s">
        <v>3159</v>
      </c>
      <c r="K4041" s="2" t="s">
        <v>3164</v>
      </c>
      <c r="L4041" s="2">
        <v>2015</v>
      </c>
      <c r="M4041" s="2" t="s">
        <v>3059</v>
      </c>
      <c r="N4041" s="2" t="s">
        <v>3109</v>
      </c>
      <c r="O4041" s="19" t="str">
        <f t="shared" si="130"/>
        <v>400</v>
      </c>
      <c r="P4041">
        <f t="shared" si="129"/>
        <v>0.8</v>
      </c>
    </row>
    <row r="4042" spans="1:16" ht="14.5" customHeight="1" x14ac:dyDescent="0.35">
      <c r="A4042" s="2" t="s">
        <v>1706</v>
      </c>
      <c r="B4042" s="2" t="s">
        <v>1706</v>
      </c>
      <c r="C4042" s="2" t="s">
        <v>1095</v>
      </c>
      <c r="D4042" s="2"/>
      <c r="E4042" s="2"/>
      <c r="F4042" s="3">
        <v>17300</v>
      </c>
      <c r="G4042" s="3">
        <v>1</v>
      </c>
      <c r="H4042" s="2" t="s">
        <v>3132</v>
      </c>
      <c r="I4042" s="2" t="s">
        <v>3146</v>
      </c>
      <c r="J4042" s="2" t="s">
        <v>3159</v>
      </c>
      <c r="K4042" s="2" t="s">
        <v>3164</v>
      </c>
      <c r="L4042" s="2">
        <v>2015</v>
      </c>
      <c r="M4042" s="2" t="s">
        <v>3059</v>
      </c>
      <c r="N4042" s="2" t="s">
        <v>3109</v>
      </c>
      <c r="O4042" s="19" t="str">
        <f t="shared" si="130"/>
        <v>400</v>
      </c>
      <c r="P4042">
        <f t="shared" si="129"/>
        <v>173</v>
      </c>
    </row>
    <row r="4043" spans="1:16" ht="14.5" customHeight="1" x14ac:dyDescent="0.35">
      <c r="A4043" s="2" t="s">
        <v>2508</v>
      </c>
      <c r="B4043" s="2" t="s">
        <v>2508</v>
      </c>
      <c r="C4043" s="2" t="s">
        <v>1356</v>
      </c>
      <c r="D4043" s="2"/>
      <c r="E4043" s="2"/>
      <c r="F4043" s="3">
        <v>431</v>
      </c>
      <c r="G4043" s="3">
        <v>90</v>
      </c>
      <c r="H4043" s="2" t="s">
        <v>3136</v>
      </c>
      <c r="I4043" s="2" t="s">
        <v>3150</v>
      </c>
      <c r="J4043" s="2" t="s">
        <v>3159</v>
      </c>
      <c r="K4043" s="2" t="s">
        <v>3164</v>
      </c>
      <c r="L4043" s="2">
        <v>2015</v>
      </c>
      <c r="M4043" s="2" t="s">
        <v>3041</v>
      </c>
      <c r="N4043" s="2" t="s">
        <v>3095</v>
      </c>
      <c r="O4043" s="19" t="str">
        <f t="shared" si="130"/>
        <v>200</v>
      </c>
      <c r="P4043">
        <f t="shared" si="129"/>
        <v>387.9</v>
      </c>
    </row>
    <row r="4044" spans="1:16" ht="14.5" customHeight="1" x14ac:dyDescent="0.35">
      <c r="A4044" s="2" t="s">
        <v>1708</v>
      </c>
      <c r="B4044" s="2" t="s">
        <v>1708</v>
      </c>
      <c r="C4044" s="2" t="s">
        <v>1709</v>
      </c>
      <c r="D4044" s="2"/>
      <c r="E4044" s="2"/>
      <c r="F4044" s="3">
        <v>499.73</v>
      </c>
      <c r="G4044" s="3">
        <v>100</v>
      </c>
      <c r="H4044" s="2" t="s">
        <v>3136</v>
      </c>
      <c r="I4044" s="2" t="s">
        <v>3150</v>
      </c>
      <c r="J4044" s="2" t="s">
        <v>3159</v>
      </c>
      <c r="K4044" s="2" t="s">
        <v>3164</v>
      </c>
      <c r="L4044" s="2">
        <v>2015</v>
      </c>
      <c r="M4044" s="2" t="s">
        <v>3041</v>
      </c>
      <c r="N4044" s="2" t="s">
        <v>3095</v>
      </c>
      <c r="O4044" s="19" t="str">
        <f t="shared" si="130"/>
        <v>200</v>
      </c>
      <c r="P4044">
        <f t="shared" si="129"/>
        <v>499.73</v>
      </c>
    </row>
    <row r="4045" spans="1:16" ht="14.5" customHeight="1" x14ac:dyDescent="0.35">
      <c r="A4045" s="2" t="s">
        <v>1710</v>
      </c>
      <c r="B4045" s="2" t="s">
        <v>1710</v>
      </c>
      <c r="C4045" s="2" t="s">
        <v>1711</v>
      </c>
      <c r="D4045" s="2"/>
      <c r="E4045" s="2"/>
      <c r="F4045" s="3">
        <v>368.48</v>
      </c>
      <c r="G4045" s="3">
        <v>100</v>
      </c>
      <c r="H4045" s="2" t="s">
        <v>3130</v>
      </c>
      <c r="I4045" s="2" t="s">
        <v>3144</v>
      </c>
      <c r="J4045" s="2" t="s">
        <v>3159</v>
      </c>
      <c r="K4045" s="2" t="s">
        <v>3164</v>
      </c>
      <c r="L4045" s="2">
        <v>2015</v>
      </c>
      <c r="M4045" s="2" t="s">
        <v>3059</v>
      </c>
      <c r="N4045" s="2" t="s">
        <v>3109</v>
      </c>
      <c r="O4045" s="19" t="str">
        <f t="shared" si="130"/>
        <v>400</v>
      </c>
      <c r="P4045">
        <f t="shared" si="129"/>
        <v>368.48</v>
      </c>
    </row>
    <row r="4046" spans="1:16" ht="14.5" customHeight="1" x14ac:dyDescent="0.35">
      <c r="A4046" s="2" t="s">
        <v>1712</v>
      </c>
      <c r="B4046" s="2" t="s">
        <v>1712</v>
      </c>
      <c r="C4046" s="2" t="s">
        <v>1099</v>
      </c>
      <c r="D4046" s="2"/>
      <c r="E4046" s="2"/>
      <c r="F4046" s="3">
        <v>15485</v>
      </c>
      <c r="G4046" s="3">
        <v>100</v>
      </c>
      <c r="H4046" s="2" t="s">
        <v>3130</v>
      </c>
      <c r="I4046" s="2" t="s">
        <v>3144</v>
      </c>
      <c r="J4046" s="2" t="s">
        <v>3159</v>
      </c>
      <c r="K4046" s="2" t="s">
        <v>3164</v>
      </c>
      <c r="L4046" s="2">
        <v>2015</v>
      </c>
      <c r="M4046" s="2" t="s">
        <v>3059</v>
      </c>
      <c r="N4046" s="2" t="s">
        <v>3109</v>
      </c>
      <c r="O4046" s="19" t="str">
        <f t="shared" si="130"/>
        <v>400</v>
      </c>
      <c r="P4046">
        <f t="shared" si="129"/>
        <v>15485</v>
      </c>
    </row>
    <row r="4047" spans="1:16" ht="14.5" customHeight="1" x14ac:dyDescent="0.35">
      <c r="A4047" s="2" t="s">
        <v>1713</v>
      </c>
      <c r="B4047" s="2" t="s">
        <v>1713</v>
      </c>
      <c r="C4047" s="2" t="s">
        <v>1714</v>
      </c>
      <c r="D4047" s="2"/>
      <c r="E4047" s="2"/>
      <c r="F4047" s="3">
        <v>1848.95</v>
      </c>
      <c r="G4047" s="3">
        <v>100</v>
      </c>
      <c r="H4047" s="2" t="s">
        <v>3130</v>
      </c>
      <c r="I4047" s="2" t="s">
        <v>3144</v>
      </c>
      <c r="J4047" s="2" t="s">
        <v>3159</v>
      </c>
      <c r="K4047" s="2" t="s">
        <v>3164</v>
      </c>
      <c r="L4047" s="2">
        <v>2015</v>
      </c>
      <c r="M4047" s="2" t="s">
        <v>3059</v>
      </c>
      <c r="N4047" s="2" t="s">
        <v>3109</v>
      </c>
      <c r="O4047" s="19" t="str">
        <f t="shared" si="130"/>
        <v>400</v>
      </c>
      <c r="P4047">
        <f t="shared" si="129"/>
        <v>1848.95</v>
      </c>
    </row>
    <row r="4048" spans="1:16" ht="14.5" customHeight="1" x14ac:dyDescent="0.35">
      <c r="A4048" s="2" t="s">
        <v>1715</v>
      </c>
      <c r="B4048" s="2" t="s">
        <v>1715</v>
      </c>
      <c r="C4048" s="2" t="s">
        <v>1716</v>
      </c>
      <c r="D4048" s="2"/>
      <c r="E4048" s="2"/>
      <c r="F4048" s="3">
        <v>459.97</v>
      </c>
      <c r="G4048" s="3">
        <v>100</v>
      </c>
      <c r="H4048" s="2" t="s">
        <v>3130</v>
      </c>
      <c r="I4048" s="2" t="s">
        <v>3144</v>
      </c>
      <c r="J4048" s="2" t="s">
        <v>3159</v>
      </c>
      <c r="K4048" s="2" t="s">
        <v>3164</v>
      </c>
      <c r="L4048" s="2">
        <v>2015</v>
      </c>
      <c r="M4048" s="2" t="s">
        <v>3059</v>
      </c>
      <c r="N4048" s="2" t="s">
        <v>3109</v>
      </c>
      <c r="O4048" s="19" t="str">
        <f t="shared" si="130"/>
        <v>400</v>
      </c>
      <c r="P4048">
        <f t="shared" si="129"/>
        <v>459.97</v>
      </c>
    </row>
    <row r="4049" spans="1:16" ht="14.5" customHeight="1" x14ac:dyDescent="0.35">
      <c r="A4049" s="2" t="s">
        <v>1717</v>
      </c>
      <c r="B4049" s="2" t="s">
        <v>1717</v>
      </c>
      <c r="C4049" s="2" t="s">
        <v>1101</v>
      </c>
      <c r="D4049" s="2"/>
      <c r="E4049" s="2"/>
      <c r="F4049" s="3">
        <v>65</v>
      </c>
      <c r="G4049" s="3">
        <v>100</v>
      </c>
      <c r="H4049" s="2" t="s">
        <v>3136</v>
      </c>
      <c r="I4049" s="2" t="s">
        <v>3150</v>
      </c>
      <c r="J4049" s="2" t="s">
        <v>3159</v>
      </c>
      <c r="K4049" s="2" t="s">
        <v>3164</v>
      </c>
      <c r="L4049" s="2">
        <v>2015</v>
      </c>
      <c r="M4049" s="2" t="s">
        <v>3041</v>
      </c>
      <c r="N4049" s="2" t="s">
        <v>3095</v>
      </c>
      <c r="O4049" s="19" t="str">
        <f t="shared" si="130"/>
        <v>200</v>
      </c>
      <c r="P4049">
        <f t="shared" si="129"/>
        <v>65</v>
      </c>
    </row>
    <row r="4050" spans="1:16" ht="14.5" customHeight="1" x14ac:dyDescent="0.35">
      <c r="A4050" s="2" t="s">
        <v>2649</v>
      </c>
      <c r="B4050" s="2" t="s">
        <v>2649</v>
      </c>
      <c r="C4050" s="2" t="s">
        <v>1103</v>
      </c>
      <c r="D4050" s="2"/>
      <c r="E4050" s="2"/>
      <c r="F4050" s="3">
        <v>743.34</v>
      </c>
      <c r="G4050" s="3">
        <v>3</v>
      </c>
      <c r="H4050" s="2" t="s">
        <v>3130</v>
      </c>
      <c r="I4050" s="2" t="s">
        <v>3144</v>
      </c>
      <c r="J4050" s="2" t="s">
        <v>3159</v>
      </c>
      <c r="K4050" s="2" t="s">
        <v>3164</v>
      </c>
      <c r="L4050" s="2">
        <v>2015</v>
      </c>
      <c r="M4050" s="2" t="s">
        <v>3059</v>
      </c>
      <c r="N4050" s="2" t="s">
        <v>3109</v>
      </c>
      <c r="O4050" s="19" t="str">
        <f t="shared" si="130"/>
        <v>400</v>
      </c>
      <c r="P4050">
        <f t="shared" si="129"/>
        <v>22.3002</v>
      </c>
    </row>
    <row r="4051" spans="1:16" ht="14.5" customHeight="1" x14ac:dyDescent="0.35">
      <c r="A4051" s="2" t="s">
        <v>1719</v>
      </c>
      <c r="B4051" s="2" t="s">
        <v>1719</v>
      </c>
      <c r="C4051" s="2" t="s">
        <v>1105</v>
      </c>
      <c r="D4051" s="2"/>
      <c r="E4051" s="2"/>
      <c r="F4051" s="3">
        <v>744.07</v>
      </c>
      <c r="G4051" s="3">
        <v>12</v>
      </c>
      <c r="H4051" s="2" t="s">
        <v>3130</v>
      </c>
      <c r="I4051" s="2" t="s">
        <v>3144</v>
      </c>
      <c r="J4051" s="2" t="s">
        <v>3159</v>
      </c>
      <c r="K4051" s="2" t="s">
        <v>3164</v>
      </c>
      <c r="L4051" s="2">
        <v>2015</v>
      </c>
      <c r="M4051" s="2" t="s">
        <v>3059</v>
      </c>
      <c r="N4051" s="2" t="s">
        <v>3109</v>
      </c>
      <c r="O4051" s="19" t="str">
        <f t="shared" si="130"/>
        <v>400</v>
      </c>
      <c r="P4051">
        <f t="shared" si="129"/>
        <v>89.288399999999996</v>
      </c>
    </row>
    <row r="4052" spans="1:16" ht="14.5" customHeight="1" x14ac:dyDescent="0.35">
      <c r="A4052" s="2" t="s">
        <v>1720</v>
      </c>
      <c r="B4052" s="2" t="s">
        <v>1720</v>
      </c>
      <c r="C4052" s="2" t="s">
        <v>1111</v>
      </c>
      <c r="D4052" s="2"/>
      <c r="E4052" s="2"/>
      <c r="F4052" s="3">
        <v>93.37</v>
      </c>
      <c r="G4052" s="3">
        <v>17</v>
      </c>
      <c r="H4052" s="2" t="s">
        <v>3136</v>
      </c>
      <c r="I4052" s="2" t="s">
        <v>3150</v>
      </c>
      <c r="J4052" s="2" t="s">
        <v>3159</v>
      </c>
      <c r="K4052" s="2" t="s">
        <v>3164</v>
      </c>
      <c r="L4052" s="2">
        <v>2015</v>
      </c>
      <c r="M4052" s="2" t="s">
        <v>3041</v>
      </c>
      <c r="N4052" s="2" t="s">
        <v>3095</v>
      </c>
      <c r="O4052" s="19" t="str">
        <f t="shared" si="130"/>
        <v>200</v>
      </c>
      <c r="P4052">
        <f t="shared" si="129"/>
        <v>15.8729</v>
      </c>
    </row>
    <row r="4053" spans="1:16" ht="14.5" customHeight="1" x14ac:dyDescent="0.35">
      <c r="A4053" s="2" t="s">
        <v>1721</v>
      </c>
      <c r="B4053" s="2" t="s">
        <v>1721</v>
      </c>
      <c r="C4053" s="2" t="s">
        <v>978</v>
      </c>
      <c r="D4053" s="2"/>
      <c r="E4053" s="2"/>
      <c r="F4053" s="3">
        <v>740</v>
      </c>
      <c r="G4053" s="3">
        <v>73.7</v>
      </c>
      <c r="H4053" s="2" t="s">
        <v>3130</v>
      </c>
      <c r="I4053" s="2" t="s">
        <v>3144</v>
      </c>
      <c r="J4053" s="2" t="s">
        <v>3159</v>
      </c>
      <c r="K4053" s="2" t="s">
        <v>3164</v>
      </c>
      <c r="L4053" s="2">
        <v>2015</v>
      </c>
      <c r="M4053" s="2" t="s">
        <v>3059</v>
      </c>
      <c r="N4053" s="2" t="s">
        <v>3109</v>
      </c>
      <c r="O4053" s="19" t="str">
        <f t="shared" si="130"/>
        <v>400</v>
      </c>
      <c r="P4053">
        <f t="shared" si="129"/>
        <v>545.38</v>
      </c>
    </row>
    <row r="4054" spans="1:16" ht="14.5" customHeight="1" x14ac:dyDescent="0.35">
      <c r="A4054" s="2" t="s">
        <v>1722</v>
      </c>
      <c r="B4054" s="2" t="s">
        <v>1722</v>
      </c>
      <c r="C4054" s="2" t="s">
        <v>979</v>
      </c>
      <c r="D4054" s="2"/>
      <c r="E4054" s="2"/>
      <c r="F4054" s="3">
        <v>560</v>
      </c>
      <c r="G4054" s="3">
        <v>73.7</v>
      </c>
      <c r="H4054" s="2" t="s">
        <v>3130</v>
      </c>
      <c r="I4054" s="2" t="s">
        <v>3144</v>
      </c>
      <c r="J4054" s="2" t="s">
        <v>3159</v>
      </c>
      <c r="K4054" s="2" t="s">
        <v>3164</v>
      </c>
      <c r="L4054" s="2">
        <v>2015</v>
      </c>
      <c r="M4054" s="2" t="s">
        <v>3059</v>
      </c>
      <c r="N4054" s="2" t="s">
        <v>3109</v>
      </c>
      <c r="O4054" s="19" t="str">
        <f t="shared" si="130"/>
        <v>400</v>
      </c>
      <c r="P4054">
        <f t="shared" si="129"/>
        <v>412.72</v>
      </c>
    </row>
    <row r="4055" spans="1:16" ht="14.5" customHeight="1" x14ac:dyDescent="0.35">
      <c r="A4055" s="2" t="s">
        <v>1726</v>
      </c>
      <c r="B4055" s="2" t="s">
        <v>1726</v>
      </c>
      <c r="C4055" s="2" t="s">
        <v>991</v>
      </c>
      <c r="D4055" s="2"/>
      <c r="E4055" s="2"/>
      <c r="F4055" s="3">
        <v>613.32000000000005</v>
      </c>
      <c r="G4055" s="3">
        <v>10</v>
      </c>
      <c r="H4055" s="2" t="s">
        <v>3130</v>
      </c>
      <c r="I4055" s="2" t="s">
        <v>3144</v>
      </c>
      <c r="J4055" s="2" t="s">
        <v>3159</v>
      </c>
      <c r="K4055" s="2" t="s">
        <v>3164</v>
      </c>
      <c r="L4055" s="2">
        <v>2015</v>
      </c>
      <c r="M4055" s="2" t="s">
        <v>3059</v>
      </c>
      <c r="N4055" s="2" t="s">
        <v>3109</v>
      </c>
      <c r="O4055" s="19" t="str">
        <f t="shared" si="130"/>
        <v>400</v>
      </c>
      <c r="P4055">
        <f t="shared" si="129"/>
        <v>61.332000000000008</v>
      </c>
    </row>
    <row r="4056" spans="1:16" ht="14.5" customHeight="1" x14ac:dyDescent="0.35">
      <c r="A4056" s="2" t="s">
        <v>2511</v>
      </c>
      <c r="B4056" s="2" t="s">
        <v>2511</v>
      </c>
      <c r="C4056" s="2" t="s">
        <v>2512</v>
      </c>
      <c r="D4056" s="2"/>
      <c r="E4056" s="2"/>
      <c r="F4056" s="3">
        <v>110.6</v>
      </c>
      <c r="G4056" s="3">
        <v>100</v>
      </c>
      <c r="H4056" s="2" t="s">
        <v>3132</v>
      </c>
      <c r="I4056" s="2" t="s">
        <v>3146</v>
      </c>
      <c r="J4056" s="2" t="s">
        <v>3159</v>
      </c>
      <c r="K4056" s="2" t="s">
        <v>3164</v>
      </c>
      <c r="L4056" s="2">
        <v>2015</v>
      </c>
      <c r="M4056" s="2" t="s">
        <v>3059</v>
      </c>
      <c r="N4056" s="2" t="s">
        <v>3109</v>
      </c>
      <c r="O4056" s="19" t="str">
        <f t="shared" si="130"/>
        <v>400</v>
      </c>
      <c r="P4056">
        <f t="shared" si="129"/>
        <v>110.6</v>
      </c>
    </row>
    <row r="4057" spans="1:16" ht="14.5" customHeight="1" x14ac:dyDescent="0.35">
      <c r="A4057" s="2" t="s">
        <v>2277</v>
      </c>
      <c r="B4057" s="2" t="s">
        <v>2277</v>
      </c>
      <c r="C4057" s="2" t="s">
        <v>1728</v>
      </c>
      <c r="D4057" s="2"/>
      <c r="E4057" s="2"/>
      <c r="F4057" s="3">
        <v>2550</v>
      </c>
      <c r="G4057" s="3">
        <v>100</v>
      </c>
      <c r="H4057" s="2" t="s">
        <v>3132</v>
      </c>
      <c r="I4057" s="2" t="s">
        <v>3146</v>
      </c>
      <c r="J4057" s="2" t="s">
        <v>3159</v>
      </c>
      <c r="K4057" s="2" t="s">
        <v>3164</v>
      </c>
      <c r="L4057" s="2">
        <v>2015</v>
      </c>
      <c r="M4057" s="2" t="s">
        <v>3059</v>
      </c>
      <c r="N4057" s="2" t="s">
        <v>3109</v>
      </c>
      <c r="O4057" s="19" t="str">
        <f t="shared" si="130"/>
        <v>400</v>
      </c>
      <c r="P4057">
        <f t="shared" si="129"/>
        <v>2550</v>
      </c>
    </row>
    <row r="4058" spans="1:16" ht="14.5" customHeight="1" x14ac:dyDescent="0.35">
      <c r="A4058" s="2" t="s">
        <v>1961</v>
      </c>
      <c r="B4058" s="2" t="s">
        <v>1961</v>
      </c>
      <c r="C4058" s="2" t="s">
        <v>1962</v>
      </c>
      <c r="D4058" s="2"/>
      <c r="E4058" s="2"/>
      <c r="F4058" s="3">
        <v>223.23</v>
      </c>
      <c r="G4058" s="3">
        <v>100</v>
      </c>
      <c r="H4058" s="2" t="s">
        <v>3133</v>
      </c>
      <c r="I4058" s="2" t="s">
        <v>3147</v>
      </c>
      <c r="J4058" s="2" t="s">
        <v>3159</v>
      </c>
      <c r="K4058" s="2" t="s">
        <v>3164</v>
      </c>
      <c r="L4058" s="2">
        <v>2015</v>
      </c>
      <c r="M4058" s="2" t="s">
        <v>3059</v>
      </c>
      <c r="N4058" s="2" t="s">
        <v>3109</v>
      </c>
      <c r="O4058" s="19" t="str">
        <f t="shared" si="130"/>
        <v>400</v>
      </c>
      <c r="P4058">
        <f t="shared" si="129"/>
        <v>223.23</v>
      </c>
    </row>
    <row r="4059" spans="1:16" ht="14.5" customHeight="1" x14ac:dyDescent="0.35">
      <c r="A4059" s="2" t="s">
        <v>2513</v>
      </c>
      <c r="B4059" s="2" t="s">
        <v>2513</v>
      </c>
      <c r="C4059" s="2" t="s">
        <v>1964</v>
      </c>
      <c r="D4059" s="2"/>
      <c r="E4059" s="2"/>
      <c r="F4059" s="3">
        <v>1602.16</v>
      </c>
      <c r="G4059" s="3">
        <v>100</v>
      </c>
      <c r="H4059" s="2" t="s">
        <v>3133</v>
      </c>
      <c r="I4059" s="2" t="s">
        <v>3147</v>
      </c>
      <c r="J4059" s="2" t="s">
        <v>3159</v>
      </c>
      <c r="K4059" s="2" t="s">
        <v>3164</v>
      </c>
      <c r="L4059" s="2">
        <v>2015</v>
      </c>
      <c r="M4059" s="2" t="s">
        <v>3059</v>
      </c>
      <c r="N4059" s="2" t="s">
        <v>3109</v>
      </c>
      <c r="O4059" s="19" t="str">
        <f t="shared" si="130"/>
        <v>400</v>
      </c>
      <c r="P4059">
        <f t="shared" si="129"/>
        <v>1602.16</v>
      </c>
    </row>
    <row r="4060" spans="1:16" ht="14.5" customHeight="1" x14ac:dyDescent="0.35">
      <c r="A4060" s="2" t="s">
        <v>1732</v>
      </c>
      <c r="B4060" s="2" t="s">
        <v>1732</v>
      </c>
      <c r="C4060" s="2" t="s">
        <v>1003</v>
      </c>
      <c r="D4060" s="2"/>
      <c r="E4060" s="2"/>
      <c r="F4060" s="3">
        <v>399.56</v>
      </c>
      <c r="G4060" s="3">
        <v>100</v>
      </c>
      <c r="H4060" s="2" t="s">
        <v>3133</v>
      </c>
      <c r="I4060" s="2" t="s">
        <v>3147</v>
      </c>
      <c r="J4060" s="2" t="s">
        <v>3159</v>
      </c>
      <c r="K4060" s="2" t="s">
        <v>3164</v>
      </c>
      <c r="L4060" s="2">
        <v>2015</v>
      </c>
      <c r="M4060" s="2" t="s">
        <v>3059</v>
      </c>
      <c r="N4060" s="2" t="s">
        <v>3109</v>
      </c>
      <c r="O4060" s="19" t="str">
        <f t="shared" si="130"/>
        <v>400</v>
      </c>
      <c r="P4060">
        <f t="shared" si="129"/>
        <v>399.56</v>
      </c>
    </row>
    <row r="4061" spans="1:16" ht="14.5" customHeight="1" x14ac:dyDescent="0.35">
      <c r="A4061" s="2" t="s">
        <v>1733</v>
      </c>
      <c r="B4061" s="2" t="s">
        <v>1733</v>
      </c>
      <c r="C4061" s="2" t="s">
        <v>1005</v>
      </c>
      <c r="D4061" s="2"/>
      <c r="E4061" s="2"/>
      <c r="F4061" s="3">
        <v>202</v>
      </c>
      <c r="G4061" s="3">
        <v>100</v>
      </c>
      <c r="H4061" s="2" t="s">
        <v>3135</v>
      </c>
      <c r="I4061" s="2" t="s">
        <v>3149</v>
      </c>
      <c r="J4061" s="2" t="s">
        <v>3159</v>
      </c>
      <c r="K4061" s="2" t="s">
        <v>3164</v>
      </c>
      <c r="L4061" s="2">
        <v>2015</v>
      </c>
      <c r="M4061" s="2" t="s">
        <v>3059</v>
      </c>
      <c r="N4061" s="2" t="s">
        <v>3109</v>
      </c>
      <c r="O4061" s="19" t="str">
        <f t="shared" si="130"/>
        <v>400</v>
      </c>
      <c r="P4061">
        <f t="shared" si="129"/>
        <v>202</v>
      </c>
    </row>
    <row r="4062" spans="1:16" ht="14.5" customHeight="1" x14ac:dyDescent="0.35">
      <c r="A4062" s="2" t="s">
        <v>1734</v>
      </c>
      <c r="B4062" s="2" t="s">
        <v>1734</v>
      </c>
      <c r="C4062" s="2" t="s">
        <v>1007</v>
      </c>
      <c r="D4062" s="2"/>
      <c r="E4062" s="2"/>
      <c r="F4062" s="3">
        <v>780.85</v>
      </c>
      <c r="G4062" s="3">
        <v>10</v>
      </c>
      <c r="H4062" s="2" t="s">
        <v>3135</v>
      </c>
      <c r="I4062" s="2" t="s">
        <v>3149</v>
      </c>
      <c r="J4062" s="2" t="s">
        <v>3159</v>
      </c>
      <c r="K4062" s="2" t="s">
        <v>3164</v>
      </c>
      <c r="L4062" s="2">
        <v>2015</v>
      </c>
      <c r="M4062" s="2" t="s">
        <v>3059</v>
      </c>
      <c r="N4062" s="2" t="s">
        <v>3109</v>
      </c>
      <c r="O4062" s="19" t="str">
        <f t="shared" si="130"/>
        <v>400</v>
      </c>
      <c r="P4062">
        <f t="shared" si="129"/>
        <v>78.084999999999994</v>
      </c>
    </row>
    <row r="4063" spans="1:16" ht="14.5" customHeight="1" x14ac:dyDescent="0.35">
      <c r="A4063" s="2" t="s">
        <v>1735</v>
      </c>
      <c r="B4063" s="2" t="s">
        <v>1735</v>
      </c>
      <c r="C4063" s="2" t="s">
        <v>1009</v>
      </c>
      <c r="D4063" s="2"/>
      <c r="E4063" s="2"/>
      <c r="F4063" s="3">
        <v>1081.72</v>
      </c>
      <c r="G4063" s="3">
        <v>10</v>
      </c>
      <c r="H4063" s="2" t="s">
        <v>3135</v>
      </c>
      <c r="I4063" s="2" t="s">
        <v>3149</v>
      </c>
      <c r="J4063" s="2" t="s">
        <v>3159</v>
      </c>
      <c r="K4063" s="2" t="s">
        <v>3164</v>
      </c>
      <c r="L4063" s="2">
        <v>2015</v>
      </c>
      <c r="M4063" s="2" t="s">
        <v>3059</v>
      </c>
      <c r="N4063" s="2" t="s">
        <v>3109</v>
      </c>
      <c r="O4063" s="19" t="str">
        <f t="shared" si="130"/>
        <v>400</v>
      </c>
      <c r="P4063">
        <f t="shared" si="129"/>
        <v>108.17200000000001</v>
      </c>
    </row>
    <row r="4064" spans="1:16" ht="14.5" customHeight="1" x14ac:dyDescent="0.35">
      <c r="A4064" s="2" t="s">
        <v>1700</v>
      </c>
      <c r="B4064" s="2" t="s">
        <v>1700</v>
      </c>
      <c r="C4064" s="2" t="s">
        <v>2712</v>
      </c>
      <c r="D4064" s="2"/>
      <c r="E4064" s="2"/>
      <c r="F4064" s="3">
        <v>5729</v>
      </c>
      <c r="G4064" s="3">
        <v>48</v>
      </c>
      <c r="H4064" s="2" t="s">
        <v>3139</v>
      </c>
      <c r="I4064" s="2" t="s">
        <v>3153</v>
      </c>
      <c r="J4064" s="2" t="s">
        <v>3159</v>
      </c>
      <c r="K4064" s="2" t="s">
        <v>3164</v>
      </c>
      <c r="L4064" s="2">
        <v>2015</v>
      </c>
      <c r="M4064" s="2" t="s">
        <v>3059</v>
      </c>
      <c r="N4064" s="2" t="s">
        <v>3109</v>
      </c>
      <c r="O4064" s="19" t="str">
        <f t="shared" si="130"/>
        <v>400</v>
      </c>
      <c r="P4064">
        <f t="shared" si="129"/>
        <v>2749.92</v>
      </c>
    </row>
    <row r="4065" spans="1:16" ht="14.5" customHeight="1" x14ac:dyDescent="0.35">
      <c r="A4065" s="2" t="s">
        <v>1701</v>
      </c>
      <c r="B4065" s="2" t="s">
        <v>1701</v>
      </c>
      <c r="C4065" s="2" t="s">
        <v>1078</v>
      </c>
      <c r="D4065" s="2"/>
      <c r="E4065" s="2"/>
      <c r="F4065" s="3">
        <v>330</v>
      </c>
      <c r="G4065" s="3">
        <v>25</v>
      </c>
      <c r="H4065" s="2" t="s">
        <v>3139</v>
      </c>
      <c r="I4065" s="2" t="s">
        <v>3153</v>
      </c>
      <c r="J4065" s="2" t="s">
        <v>3159</v>
      </c>
      <c r="K4065" s="2" t="s">
        <v>3164</v>
      </c>
      <c r="L4065" s="2">
        <v>2015</v>
      </c>
      <c r="M4065" s="2" t="s">
        <v>3059</v>
      </c>
      <c r="N4065" s="2" t="s">
        <v>3109</v>
      </c>
      <c r="O4065" s="19" t="str">
        <f t="shared" si="130"/>
        <v>400</v>
      </c>
      <c r="P4065">
        <f t="shared" si="129"/>
        <v>82.5</v>
      </c>
    </row>
    <row r="4066" spans="1:16" ht="14.5" customHeight="1" x14ac:dyDescent="0.35">
      <c r="A4066" s="2" t="s">
        <v>1702</v>
      </c>
      <c r="B4066" s="2" t="s">
        <v>1702</v>
      </c>
      <c r="C4066" s="2" t="s">
        <v>1082</v>
      </c>
      <c r="D4066" s="2"/>
      <c r="E4066" s="2"/>
      <c r="F4066" s="3">
        <v>325.60000000000002</v>
      </c>
      <c r="G4066" s="3">
        <v>10</v>
      </c>
      <c r="H4066" s="2" t="s">
        <v>3132</v>
      </c>
      <c r="I4066" s="2" t="s">
        <v>3146</v>
      </c>
      <c r="J4066" s="2" t="s">
        <v>3159</v>
      </c>
      <c r="K4066" s="2" t="s">
        <v>3164</v>
      </c>
      <c r="L4066" s="2">
        <v>2015</v>
      </c>
      <c r="M4066" s="2" t="s">
        <v>3054</v>
      </c>
      <c r="N4066" s="2" t="s">
        <v>3104</v>
      </c>
      <c r="O4066" s="19" t="str">
        <f t="shared" si="130"/>
        <v>300</v>
      </c>
      <c r="P4066">
        <f t="shared" si="129"/>
        <v>32.56</v>
      </c>
    </row>
    <row r="4067" spans="1:16" ht="14.5" customHeight="1" x14ac:dyDescent="0.35">
      <c r="A4067" s="2" t="s">
        <v>2713</v>
      </c>
      <c r="B4067" s="2" t="s">
        <v>2713</v>
      </c>
      <c r="C4067" s="2" t="s">
        <v>1084</v>
      </c>
      <c r="D4067" s="2"/>
      <c r="E4067" s="2"/>
      <c r="F4067" s="3">
        <v>2768.03</v>
      </c>
      <c r="G4067" s="3">
        <v>0.8</v>
      </c>
      <c r="H4067" s="2" t="s">
        <v>3132</v>
      </c>
      <c r="I4067" s="2" t="s">
        <v>3146</v>
      </c>
      <c r="J4067" s="2" t="s">
        <v>3159</v>
      </c>
      <c r="K4067" s="2" t="s">
        <v>3164</v>
      </c>
      <c r="L4067" s="2">
        <v>2015</v>
      </c>
      <c r="M4067" s="2" t="s">
        <v>3059</v>
      </c>
      <c r="N4067" s="2" t="s">
        <v>3109</v>
      </c>
      <c r="O4067" s="19" t="str">
        <f t="shared" si="130"/>
        <v>400</v>
      </c>
      <c r="P4067">
        <f t="shared" si="129"/>
        <v>22.144240000000003</v>
      </c>
    </row>
    <row r="4068" spans="1:16" ht="14.5" customHeight="1" x14ac:dyDescent="0.35">
      <c r="A4068" s="2" t="s">
        <v>1737</v>
      </c>
      <c r="B4068" s="2" t="s">
        <v>1737</v>
      </c>
      <c r="C4068" s="2" t="s">
        <v>1013</v>
      </c>
      <c r="D4068" s="2"/>
      <c r="E4068" s="2"/>
      <c r="F4068" s="3">
        <v>60</v>
      </c>
      <c r="G4068" s="3">
        <v>10</v>
      </c>
      <c r="H4068" s="2" t="s">
        <v>3135</v>
      </c>
      <c r="I4068" s="2" t="s">
        <v>3149</v>
      </c>
      <c r="J4068" s="2" t="s">
        <v>3159</v>
      </c>
      <c r="K4068" s="2" t="s">
        <v>3164</v>
      </c>
      <c r="L4068" s="2">
        <v>2015</v>
      </c>
      <c r="M4068" s="2" t="s">
        <v>3059</v>
      </c>
      <c r="N4068" s="2" t="s">
        <v>3109</v>
      </c>
      <c r="O4068" s="19" t="str">
        <f t="shared" si="130"/>
        <v>400</v>
      </c>
      <c r="P4068">
        <f t="shared" si="129"/>
        <v>6</v>
      </c>
    </row>
    <row r="4069" spans="1:16" ht="14.5" customHeight="1" x14ac:dyDescent="0.35">
      <c r="A4069" s="2" t="s">
        <v>1970</v>
      </c>
      <c r="B4069" s="2" t="s">
        <v>1970</v>
      </c>
      <c r="C4069" s="2" t="s">
        <v>1021</v>
      </c>
      <c r="D4069" s="2"/>
      <c r="E4069" s="2"/>
      <c r="F4069" s="3">
        <v>129</v>
      </c>
      <c r="G4069" s="3">
        <v>100</v>
      </c>
      <c r="H4069" s="2" t="s">
        <v>3139</v>
      </c>
      <c r="I4069" s="2" t="s">
        <v>3153</v>
      </c>
      <c r="J4069" s="2" t="s">
        <v>3159</v>
      </c>
      <c r="K4069" s="2" t="s">
        <v>3164</v>
      </c>
      <c r="L4069" s="2">
        <v>2015</v>
      </c>
      <c r="M4069" s="2" t="s">
        <v>3054</v>
      </c>
      <c r="N4069" s="2" t="s">
        <v>3104</v>
      </c>
      <c r="O4069" s="19" t="str">
        <f t="shared" si="130"/>
        <v>300</v>
      </c>
      <c r="P4069">
        <f t="shared" si="129"/>
        <v>129</v>
      </c>
    </row>
    <row r="4070" spans="1:16" ht="14.5" customHeight="1" x14ac:dyDescent="0.35">
      <c r="A4070" s="2" t="s">
        <v>1739</v>
      </c>
      <c r="B4070" s="2" t="s">
        <v>1739</v>
      </c>
      <c r="C4070" s="2" t="s">
        <v>1023</v>
      </c>
      <c r="D4070" s="2"/>
      <c r="E4070" s="2"/>
      <c r="F4070" s="3">
        <v>45665</v>
      </c>
      <c r="G4070" s="3">
        <v>1.4</v>
      </c>
      <c r="H4070" s="2" t="s">
        <v>3139</v>
      </c>
      <c r="I4070" s="2" t="s">
        <v>3153</v>
      </c>
      <c r="J4070" s="2" t="s">
        <v>3159</v>
      </c>
      <c r="K4070" s="2" t="s">
        <v>3164</v>
      </c>
      <c r="L4070" s="2">
        <v>2015</v>
      </c>
      <c r="M4070" s="2" t="s">
        <v>3054</v>
      </c>
      <c r="N4070" s="2" t="s">
        <v>3104</v>
      </c>
      <c r="O4070" s="19" t="str">
        <f t="shared" si="130"/>
        <v>300</v>
      </c>
      <c r="P4070">
        <f t="shared" si="129"/>
        <v>639.30999999999995</v>
      </c>
    </row>
    <row r="4071" spans="1:16" ht="14.5" customHeight="1" x14ac:dyDescent="0.35">
      <c r="A4071" s="2" t="s">
        <v>1740</v>
      </c>
      <c r="B4071" s="2" t="s">
        <v>1740</v>
      </c>
      <c r="C4071" s="2" t="s">
        <v>1025</v>
      </c>
      <c r="D4071" s="2"/>
      <c r="E4071" s="2"/>
      <c r="F4071" s="3">
        <v>101343</v>
      </c>
      <c r="G4071" s="3">
        <v>3.2</v>
      </c>
      <c r="H4071" s="2" t="s">
        <v>3139</v>
      </c>
      <c r="I4071" s="2" t="s">
        <v>3153</v>
      </c>
      <c r="J4071" s="2" t="s">
        <v>3159</v>
      </c>
      <c r="K4071" s="2" t="s">
        <v>3164</v>
      </c>
      <c r="L4071" s="2">
        <v>2015</v>
      </c>
      <c r="M4071" s="2" t="s">
        <v>3054</v>
      </c>
      <c r="N4071" s="2" t="s">
        <v>3104</v>
      </c>
      <c r="O4071" s="19" t="str">
        <f t="shared" si="130"/>
        <v>300</v>
      </c>
      <c r="P4071">
        <f t="shared" si="129"/>
        <v>3242.9760000000006</v>
      </c>
    </row>
    <row r="4072" spans="1:16" ht="14.5" customHeight="1" x14ac:dyDescent="0.35">
      <c r="A4072" s="2" t="s">
        <v>1741</v>
      </c>
      <c r="B4072" s="2" t="s">
        <v>1741</v>
      </c>
      <c r="C4072" s="2" t="s">
        <v>1027</v>
      </c>
      <c r="D4072" s="2"/>
      <c r="E4072" s="2"/>
      <c r="F4072" s="3">
        <v>11183</v>
      </c>
      <c r="G4072" s="3">
        <v>42</v>
      </c>
      <c r="H4072" s="2" t="s">
        <v>3139</v>
      </c>
      <c r="I4072" s="2" t="s">
        <v>3153</v>
      </c>
      <c r="J4072" s="2" t="s">
        <v>3159</v>
      </c>
      <c r="K4072" s="2" t="s">
        <v>3164</v>
      </c>
      <c r="L4072" s="2">
        <v>2015</v>
      </c>
      <c r="M4072" s="2" t="s">
        <v>3059</v>
      </c>
      <c r="N4072" s="2" t="s">
        <v>3109</v>
      </c>
      <c r="O4072" s="19" t="str">
        <f t="shared" si="130"/>
        <v>400</v>
      </c>
      <c r="P4072">
        <f t="shared" si="129"/>
        <v>4696.8599999999997</v>
      </c>
    </row>
    <row r="4073" spans="1:16" ht="14.5" customHeight="1" x14ac:dyDescent="0.35">
      <c r="A4073" s="2" t="s">
        <v>2714</v>
      </c>
      <c r="B4073" s="2" t="s">
        <v>2714</v>
      </c>
      <c r="C4073" s="2" t="s">
        <v>1947</v>
      </c>
      <c r="D4073" s="2"/>
      <c r="E4073" s="2"/>
      <c r="F4073" s="3">
        <v>134</v>
      </c>
      <c r="G4073" s="3">
        <v>100</v>
      </c>
      <c r="H4073" s="2" t="s">
        <v>3134</v>
      </c>
      <c r="I4073" s="2" t="s">
        <v>3148</v>
      </c>
      <c r="J4073" s="2" t="s">
        <v>3159</v>
      </c>
      <c r="K4073" s="2" t="s">
        <v>3164</v>
      </c>
      <c r="L4073" s="2">
        <v>2015</v>
      </c>
      <c r="M4073" s="2" t="s">
        <v>3059</v>
      </c>
      <c r="N4073" s="2" t="s">
        <v>3109</v>
      </c>
      <c r="O4073" s="19" t="str">
        <f t="shared" si="130"/>
        <v>400</v>
      </c>
      <c r="P4073">
        <f t="shared" si="129"/>
        <v>134</v>
      </c>
    </row>
    <row r="4074" spans="1:16" ht="14.5" customHeight="1" x14ac:dyDescent="0.35">
      <c r="A4074" s="2" t="s">
        <v>2715</v>
      </c>
      <c r="B4074" s="2" t="s">
        <v>2715</v>
      </c>
      <c r="C4074" s="2" t="s">
        <v>1949</v>
      </c>
      <c r="D4074" s="2"/>
      <c r="E4074" s="2"/>
      <c r="F4074" s="3">
        <v>9024.4</v>
      </c>
      <c r="G4074" s="3">
        <v>100</v>
      </c>
      <c r="H4074" s="2" t="s">
        <v>3134</v>
      </c>
      <c r="I4074" s="2" t="s">
        <v>3148</v>
      </c>
      <c r="J4074" s="2" t="s">
        <v>3159</v>
      </c>
      <c r="K4074" s="2" t="s">
        <v>3164</v>
      </c>
      <c r="L4074" s="2">
        <v>2015</v>
      </c>
      <c r="M4074" s="2" t="s">
        <v>3059</v>
      </c>
      <c r="N4074" s="2" t="s">
        <v>3109</v>
      </c>
      <c r="O4074" s="19" t="str">
        <f t="shared" si="130"/>
        <v>400</v>
      </c>
      <c r="P4074">
        <f t="shared" si="129"/>
        <v>9024.4</v>
      </c>
    </row>
    <row r="4075" spans="1:16" ht="14.5" customHeight="1" x14ac:dyDescent="0.35">
      <c r="A4075" s="2" t="s">
        <v>2716</v>
      </c>
      <c r="B4075" s="2" t="s">
        <v>2716</v>
      </c>
      <c r="C4075" s="2" t="s">
        <v>2717</v>
      </c>
      <c r="D4075" s="2"/>
      <c r="E4075" s="2"/>
      <c r="F4075" s="3">
        <v>33053.800000000003</v>
      </c>
      <c r="G4075" s="3">
        <v>100</v>
      </c>
      <c r="H4075" s="2" t="s">
        <v>3134</v>
      </c>
      <c r="I4075" s="2" t="s">
        <v>3148</v>
      </c>
      <c r="J4075" s="2" t="s">
        <v>3159</v>
      </c>
      <c r="K4075" s="2" t="s">
        <v>3164</v>
      </c>
      <c r="L4075" s="2">
        <v>2015</v>
      </c>
      <c r="M4075" s="2" t="s">
        <v>3059</v>
      </c>
      <c r="N4075" s="2" t="s">
        <v>3109</v>
      </c>
      <c r="O4075" s="19" t="str">
        <f t="shared" si="130"/>
        <v>400</v>
      </c>
      <c r="P4075">
        <f t="shared" si="129"/>
        <v>33053.800000000003</v>
      </c>
    </row>
    <row r="4076" spans="1:16" ht="14.5" customHeight="1" x14ac:dyDescent="0.35">
      <c r="A4076" s="2" t="s">
        <v>1957</v>
      </c>
      <c r="B4076" s="2" t="s">
        <v>1957</v>
      </c>
      <c r="C4076" s="2" t="s">
        <v>1763</v>
      </c>
      <c r="D4076" s="2"/>
      <c r="E4076" s="2"/>
      <c r="F4076" s="3">
        <v>118125.6</v>
      </c>
      <c r="G4076" s="3">
        <v>100</v>
      </c>
      <c r="H4076" s="2" t="s">
        <v>3134</v>
      </c>
      <c r="I4076" s="2" t="s">
        <v>3148</v>
      </c>
      <c r="J4076" s="2" t="s">
        <v>3159</v>
      </c>
      <c r="K4076" s="2" t="s">
        <v>3164</v>
      </c>
      <c r="L4076" s="2">
        <v>2015</v>
      </c>
      <c r="M4076" s="2" t="s">
        <v>3059</v>
      </c>
      <c r="N4076" s="2" t="s">
        <v>3109</v>
      </c>
      <c r="O4076" s="19" t="str">
        <f t="shared" si="130"/>
        <v>400</v>
      </c>
      <c r="P4076">
        <f t="shared" si="129"/>
        <v>118125.6</v>
      </c>
    </row>
    <row r="4077" spans="1:16" ht="14.5" customHeight="1" x14ac:dyDescent="0.35">
      <c r="A4077" s="2" t="s">
        <v>1958</v>
      </c>
      <c r="B4077" s="2" t="s">
        <v>1958</v>
      </c>
      <c r="C4077" s="2" t="s">
        <v>1959</v>
      </c>
      <c r="D4077" s="2"/>
      <c r="E4077" s="2"/>
      <c r="F4077" s="3">
        <v>6999.9</v>
      </c>
      <c r="G4077" s="3">
        <v>100</v>
      </c>
      <c r="H4077" s="2" t="s">
        <v>3134</v>
      </c>
      <c r="I4077" s="2" t="s">
        <v>3148</v>
      </c>
      <c r="J4077" s="2" t="s">
        <v>3159</v>
      </c>
      <c r="K4077" s="2" t="s">
        <v>3164</v>
      </c>
      <c r="L4077" s="2">
        <v>2015</v>
      </c>
      <c r="M4077" s="2" t="s">
        <v>3059</v>
      </c>
      <c r="N4077" s="2" t="s">
        <v>3109</v>
      </c>
      <c r="O4077" s="19" t="str">
        <f t="shared" si="130"/>
        <v>400</v>
      </c>
      <c r="P4077">
        <f t="shared" si="129"/>
        <v>6999.9</v>
      </c>
    </row>
    <row r="4078" spans="1:16" ht="14.5" customHeight="1" x14ac:dyDescent="0.35">
      <c r="A4078" s="2" t="s">
        <v>2718</v>
      </c>
      <c r="B4078" s="2" t="s">
        <v>2718</v>
      </c>
      <c r="C4078" s="2" t="s">
        <v>2719</v>
      </c>
      <c r="D4078" s="2"/>
      <c r="E4078" s="2"/>
      <c r="F4078" s="3">
        <v>6199.5</v>
      </c>
      <c r="G4078" s="3">
        <v>100</v>
      </c>
      <c r="H4078" s="2" t="s">
        <v>3134</v>
      </c>
      <c r="I4078" s="2" t="s">
        <v>3148</v>
      </c>
      <c r="J4078" s="2" t="s">
        <v>3159</v>
      </c>
      <c r="K4078" s="2" t="s">
        <v>3164</v>
      </c>
      <c r="L4078" s="2">
        <v>2015</v>
      </c>
      <c r="M4078" s="2" t="s">
        <v>3059</v>
      </c>
      <c r="N4078" s="2" t="s">
        <v>3109</v>
      </c>
      <c r="O4078" s="19" t="str">
        <f t="shared" si="130"/>
        <v>400</v>
      </c>
      <c r="P4078">
        <f t="shared" si="129"/>
        <v>6199.5</v>
      </c>
    </row>
    <row r="4079" spans="1:16" ht="14.5" customHeight="1" x14ac:dyDescent="0.35">
      <c r="A4079" s="2" t="s">
        <v>2720</v>
      </c>
      <c r="B4079" s="2" t="s">
        <v>2720</v>
      </c>
      <c r="C4079" s="2" t="s">
        <v>2721</v>
      </c>
      <c r="D4079" s="2"/>
      <c r="E4079" s="2"/>
      <c r="F4079" s="3">
        <v>18980.3</v>
      </c>
      <c r="G4079" s="3">
        <v>100</v>
      </c>
      <c r="H4079" s="2" t="s">
        <v>3134</v>
      </c>
      <c r="I4079" s="2" t="s">
        <v>3148</v>
      </c>
      <c r="J4079" s="2" t="s">
        <v>3159</v>
      </c>
      <c r="K4079" s="2" t="s">
        <v>3164</v>
      </c>
      <c r="L4079" s="2">
        <v>2015</v>
      </c>
      <c r="M4079" s="2" t="s">
        <v>3059</v>
      </c>
      <c r="N4079" s="2" t="s">
        <v>3109</v>
      </c>
      <c r="O4079" s="19" t="str">
        <f t="shared" si="130"/>
        <v>400</v>
      </c>
      <c r="P4079">
        <f t="shared" si="129"/>
        <v>18980.3</v>
      </c>
    </row>
    <row r="4080" spans="1:16" ht="14.5" customHeight="1" x14ac:dyDescent="0.35">
      <c r="A4080" s="2" t="s">
        <v>2722</v>
      </c>
      <c r="B4080" s="2" t="s">
        <v>2722</v>
      </c>
      <c r="C4080" s="2" t="s">
        <v>2723</v>
      </c>
      <c r="D4080" s="2"/>
      <c r="E4080" s="2"/>
      <c r="F4080" s="3">
        <v>157.19999999999999</v>
      </c>
      <c r="G4080" s="3">
        <v>100</v>
      </c>
      <c r="H4080" s="2" t="s">
        <v>3134</v>
      </c>
      <c r="I4080" s="2" t="s">
        <v>3148</v>
      </c>
      <c r="J4080" s="2" t="s">
        <v>3159</v>
      </c>
      <c r="K4080" s="2" t="s">
        <v>3164</v>
      </c>
      <c r="L4080" s="2">
        <v>2015</v>
      </c>
      <c r="M4080" s="2" t="s">
        <v>3059</v>
      </c>
      <c r="N4080" s="2" t="s">
        <v>3109</v>
      </c>
      <c r="O4080" s="19" t="str">
        <f t="shared" si="130"/>
        <v>400</v>
      </c>
      <c r="P4080">
        <f t="shared" si="129"/>
        <v>157.19999999999999</v>
      </c>
    </row>
    <row r="4081" spans="1:16" ht="14.5" customHeight="1" x14ac:dyDescent="0.35">
      <c r="A4081" s="2" t="s">
        <v>2724</v>
      </c>
      <c r="B4081" s="2" t="s">
        <v>2724</v>
      </c>
      <c r="C4081" s="2" t="s">
        <v>1068</v>
      </c>
      <c r="D4081" s="2"/>
      <c r="E4081" s="2"/>
      <c r="F4081" s="3">
        <v>53229.599999999999</v>
      </c>
      <c r="G4081" s="3">
        <v>100</v>
      </c>
      <c r="H4081" s="2" t="s">
        <v>3134</v>
      </c>
      <c r="I4081" s="2" t="s">
        <v>3148</v>
      </c>
      <c r="J4081" s="2" t="s">
        <v>3159</v>
      </c>
      <c r="K4081" s="2" t="s">
        <v>3164</v>
      </c>
      <c r="L4081" s="2">
        <v>2015</v>
      </c>
      <c r="M4081" s="2" t="s">
        <v>3059</v>
      </c>
      <c r="N4081" s="2" t="s">
        <v>3109</v>
      </c>
      <c r="O4081" s="19" t="str">
        <f t="shared" si="130"/>
        <v>400</v>
      </c>
      <c r="P4081">
        <f t="shared" si="129"/>
        <v>53229.599999999999</v>
      </c>
    </row>
    <row r="4082" spans="1:16" ht="14.5" customHeight="1" x14ac:dyDescent="0.35">
      <c r="A4082" s="2" t="s">
        <v>2725</v>
      </c>
      <c r="B4082" s="2" t="s">
        <v>2725</v>
      </c>
      <c r="C4082" s="2" t="s">
        <v>2726</v>
      </c>
      <c r="D4082" s="2"/>
      <c r="E4082" s="2"/>
      <c r="F4082" s="3">
        <v>24329.9</v>
      </c>
      <c r="G4082" s="3">
        <v>100</v>
      </c>
      <c r="H4082" s="2" t="s">
        <v>3134</v>
      </c>
      <c r="I4082" s="2" t="s">
        <v>3148</v>
      </c>
      <c r="J4082" s="2" t="s">
        <v>3159</v>
      </c>
      <c r="K4082" s="2" t="s">
        <v>3164</v>
      </c>
      <c r="L4082" s="2">
        <v>2015</v>
      </c>
      <c r="M4082" s="2" t="s">
        <v>3059</v>
      </c>
      <c r="N4082" s="2" t="s">
        <v>3109</v>
      </c>
      <c r="O4082" s="19" t="str">
        <f t="shared" si="130"/>
        <v>400</v>
      </c>
      <c r="P4082">
        <f t="shared" si="129"/>
        <v>24329.9</v>
      </c>
    </row>
    <row r="4083" spans="1:16" ht="14.5" customHeight="1" x14ac:dyDescent="0.35">
      <c r="A4083" s="2" t="s">
        <v>1768</v>
      </c>
      <c r="B4083" s="2" t="s">
        <v>1768</v>
      </c>
      <c r="C4083" s="2" t="s">
        <v>1074</v>
      </c>
      <c r="D4083" s="2"/>
      <c r="E4083" s="2"/>
      <c r="F4083" s="3">
        <v>16964.099999999999</v>
      </c>
      <c r="G4083" s="3">
        <v>100</v>
      </c>
      <c r="H4083" s="2" t="s">
        <v>3134</v>
      </c>
      <c r="I4083" s="2" t="s">
        <v>3148</v>
      </c>
      <c r="J4083" s="2" t="s">
        <v>3159</v>
      </c>
      <c r="K4083" s="2" t="s">
        <v>3164</v>
      </c>
      <c r="L4083" s="2">
        <v>2015</v>
      </c>
      <c r="M4083" s="2" t="s">
        <v>3059</v>
      </c>
      <c r="N4083" s="2" t="s">
        <v>3109</v>
      </c>
      <c r="O4083" s="19" t="str">
        <f t="shared" si="130"/>
        <v>400</v>
      </c>
      <c r="P4083">
        <f t="shared" si="129"/>
        <v>16964.099999999999</v>
      </c>
    </row>
    <row r="4084" spans="1:16" ht="14.5" customHeight="1" x14ac:dyDescent="0.35">
      <c r="A4084" s="2" t="s">
        <v>1401</v>
      </c>
      <c r="B4084" s="2" t="s">
        <v>1402</v>
      </c>
      <c r="C4084" s="2" t="s">
        <v>1770</v>
      </c>
      <c r="D4084" s="2"/>
      <c r="E4084" s="2"/>
      <c r="F4084" s="3">
        <v>909</v>
      </c>
      <c r="G4084" s="3">
        <v>100</v>
      </c>
      <c r="H4084" s="2" t="s">
        <v>3134</v>
      </c>
      <c r="I4084" s="2" t="s">
        <v>3148</v>
      </c>
      <c r="J4084" s="2" t="s">
        <v>3157</v>
      </c>
      <c r="K4084" s="2" t="s">
        <v>3165</v>
      </c>
      <c r="L4084" s="2">
        <v>2016</v>
      </c>
      <c r="M4084" s="2" t="s">
        <v>3059</v>
      </c>
      <c r="N4084" s="2" t="s">
        <v>3109</v>
      </c>
      <c r="O4084" s="19" t="str">
        <f t="shared" si="130"/>
        <v>400</v>
      </c>
      <c r="P4084">
        <f t="shared" si="129"/>
        <v>909</v>
      </c>
    </row>
    <row r="4085" spans="1:16" ht="14.5" customHeight="1" x14ac:dyDescent="0.35">
      <c r="A4085" s="2" t="s">
        <v>1404</v>
      </c>
      <c r="B4085" s="2" t="s">
        <v>1405</v>
      </c>
      <c r="C4085" s="2" t="s">
        <v>1771</v>
      </c>
      <c r="D4085" s="2"/>
      <c r="E4085" s="2"/>
      <c r="F4085" s="3">
        <v>856</v>
      </c>
      <c r="G4085" s="3">
        <v>100</v>
      </c>
      <c r="H4085" s="2" t="s">
        <v>3134</v>
      </c>
      <c r="I4085" s="2" t="s">
        <v>3148</v>
      </c>
      <c r="J4085" s="2" t="s">
        <v>3157</v>
      </c>
      <c r="K4085" s="2" t="s">
        <v>3165</v>
      </c>
      <c r="L4085" s="2">
        <v>2016</v>
      </c>
      <c r="M4085" s="2" t="s">
        <v>3070</v>
      </c>
      <c r="N4085" s="2" t="s">
        <v>3119</v>
      </c>
      <c r="O4085" s="19" t="str">
        <f t="shared" si="130"/>
        <v>600</v>
      </c>
      <c r="P4085">
        <f t="shared" si="129"/>
        <v>856</v>
      </c>
    </row>
    <row r="4086" spans="1:16" ht="14.5" customHeight="1" x14ac:dyDescent="0.35">
      <c r="A4086" s="2" t="s">
        <v>1407</v>
      </c>
      <c r="B4086" s="2" t="s">
        <v>1407</v>
      </c>
      <c r="C4086" s="2" t="s">
        <v>1773</v>
      </c>
      <c r="D4086" s="2"/>
      <c r="E4086" s="2"/>
      <c r="F4086" s="3">
        <v>108</v>
      </c>
      <c r="G4086" s="3">
        <v>100</v>
      </c>
      <c r="H4086" s="2" t="s">
        <v>3134</v>
      </c>
      <c r="I4086" s="2" t="s">
        <v>3148</v>
      </c>
      <c r="J4086" s="2" t="s">
        <v>3157</v>
      </c>
      <c r="K4086" s="2" t="s">
        <v>3165</v>
      </c>
      <c r="L4086" s="2">
        <v>2016</v>
      </c>
      <c r="M4086" s="2" t="s">
        <v>3059</v>
      </c>
      <c r="N4086" s="2" t="s">
        <v>3109</v>
      </c>
      <c r="O4086" s="19" t="str">
        <f t="shared" si="130"/>
        <v>400</v>
      </c>
      <c r="P4086">
        <f t="shared" si="129"/>
        <v>108</v>
      </c>
    </row>
    <row r="4087" spans="1:16" ht="14.5" customHeight="1" x14ac:dyDescent="0.35">
      <c r="A4087" s="2" t="s">
        <v>1412</v>
      </c>
      <c r="B4087" s="2" t="s">
        <v>1413</v>
      </c>
      <c r="C4087" s="2" t="s">
        <v>1775</v>
      </c>
      <c r="D4087" s="2"/>
      <c r="E4087" s="2"/>
      <c r="F4087" s="3">
        <v>805</v>
      </c>
      <c r="G4087" s="3">
        <v>100</v>
      </c>
      <c r="H4087" s="2" t="s">
        <v>3134</v>
      </c>
      <c r="I4087" s="2" t="s">
        <v>3148</v>
      </c>
      <c r="J4087" s="2" t="s">
        <v>3157</v>
      </c>
      <c r="K4087" s="2" t="s">
        <v>3165</v>
      </c>
      <c r="L4087" s="2">
        <v>2016</v>
      </c>
      <c r="M4087" s="2" t="s">
        <v>3059</v>
      </c>
      <c r="N4087" s="2" t="s">
        <v>3109</v>
      </c>
      <c r="O4087" s="19" t="str">
        <f t="shared" si="130"/>
        <v>400</v>
      </c>
      <c r="P4087">
        <f t="shared" si="129"/>
        <v>805</v>
      </c>
    </row>
    <row r="4088" spans="1:16" ht="14.5" customHeight="1" x14ac:dyDescent="0.35">
      <c r="A4088" s="2" t="s">
        <v>1971</v>
      </c>
      <c r="B4088" s="2" t="s">
        <v>1777</v>
      </c>
      <c r="C4088" s="2" t="s">
        <v>1778</v>
      </c>
      <c r="D4088" s="2"/>
      <c r="E4088" s="2"/>
      <c r="F4088" s="3">
        <v>187</v>
      </c>
      <c r="G4088" s="3">
        <v>100</v>
      </c>
      <c r="H4088" s="2" t="s">
        <v>3134</v>
      </c>
      <c r="I4088" s="2" t="s">
        <v>3148</v>
      </c>
      <c r="J4088" s="2" t="s">
        <v>3157</v>
      </c>
      <c r="K4088" s="2" t="s">
        <v>3165</v>
      </c>
      <c r="L4088" s="2">
        <v>2016</v>
      </c>
      <c r="M4088" s="2" t="s">
        <v>3059</v>
      </c>
      <c r="N4088" s="2" t="s">
        <v>3109</v>
      </c>
      <c r="O4088" s="19" t="str">
        <f t="shared" si="130"/>
        <v>400</v>
      </c>
      <c r="P4088">
        <f t="shared" si="129"/>
        <v>187</v>
      </c>
    </row>
    <row r="4089" spans="1:16" ht="14.5" customHeight="1" x14ac:dyDescent="0.35">
      <c r="A4089" s="2" t="s">
        <v>1415</v>
      </c>
      <c r="B4089" s="2" t="s">
        <v>1416</v>
      </c>
      <c r="C4089" s="2" t="s">
        <v>1780</v>
      </c>
      <c r="D4089" s="2"/>
      <c r="E4089" s="2"/>
      <c r="F4089" s="3">
        <v>357</v>
      </c>
      <c r="G4089" s="3">
        <v>100</v>
      </c>
      <c r="H4089" s="2" t="s">
        <v>3134</v>
      </c>
      <c r="I4089" s="2" t="s">
        <v>3148</v>
      </c>
      <c r="J4089" s="2" t="s">
        <v>3157</v>
      </c>
      <c r="K4089" s="2" t="s">
        <v>3165</v>
      </c>
      <c r="L4089" s="2">
        <v>2016</v>
      </c>
      <c r="M4089" s="2" t="s">
        <v>3059</v>
      </c>
      <c r="N4089" s="2" t="s">
        <v>3109</v>
      </c>
      <c r="O4089" s="19" t="str">
        <f t="shared" si="130"/>
        <v>400</v>
      </c>
      <c r="P4089">
        <f t="shared" si="129"/>
        <v>357</v>
      </c>
    </row>
    <row r="4090" spans="1:16" ht="14.5" customHeight="1" x14ac:dyDescent="0.35">
      <c r="A4090" s="2" t="s">
        <v>1781</v>
      </c>
      <c r="B4090" s="2" t="s">
        <v>1782</v>
      </c>
      <c r="C4090" s="2" t="s">
        <v>1783</v>
      </c>
      <c r="D4090" s="2"/>
      <c r="E4090" s="2"/>
      <c r="F4090" s="3">
        <v>695</v>
      </c>
      <c r="G4090" s="3">
        <v>100</v>
      </c>
      <c r="H4090" s="2" t="s">
        <v>3134</v>
      </c>
      <c r="I4090" s="2" t="s">
        <v>3148</v>
      </c>
      <c r="J4090" s="2" t="s">
        <v>3157</v>
      </c>
      <c r="K4090" s="2" t="s">
        <v>3165</v>
      </c>
      <c r="L4090" s="2">
        <v>2016</v>
      </c>
      <c r="M4090" s="2" t="s">
        <v>3059</v>
      </c>
      <c r="N4090" s="2" t="s">
        <v>3109</v>
      </c>
      <c r="O4090" s="19" t="str">
        <f t="shared" si="130"/>
        <v>400</v>
      </c>
      <c r="P4090">
        <f t="shared" si="129"/>
        <v>695</v>
      </c>
    </row>
    <row r="4091" spans="1:16" ht="14.5" customHeight="1" x14ac:dyDescent="0.35">
      <c r="A4091" s="2" t="s">
        <v>2727</v>
      </c>
      <c r="B4091" s="2" t="s">
        <v>2728</v>
      </c>
      <c r="C4091" s="2" t="s">
        <v>2729</v>
      </c>
      <c r="D4091" s="2"/>
      <c r="E4091" s="2"/>
      <c r="F4091" s="3">
        <v>10645</v>
      </c>
      <c r="G4091" s="3">
        <v>100</v>
      </c>
      <c r="H4091" s="2" t="s">
        <v>3134</v>
      </c>
      <c r="I4091" s="2" t="s">
        <v>3148</v>
      </c>
      <c r="J4091" s="2" t="s">
        <v>3157</v>
      </c>
      <c r="K4091" s="2" t="s">
        <v>3165</v>
      </c>
      <c r="L4091" s="2">
        <v>2016</v>
      </c>
      <c r="M4091" s="2" t="s">
        <v>3059</v>
      </c>
      <c r="N4091" s="2" t="s">
        <v>3109</v>
      </c>
      <c r="O4091" s="19" t="str">
        <f t="shared" si="130"/>
        <v>400</v>
      </c>
      <c r="P4091">
        <f t="shared" ref="P4091:P4154" si="131">F4091*G4091/100</f>
        <v>10645</v>
      </c>
    </row>
    <row r="4092" spans="1:16" ht="14.5" customHeight="1" x14ac:dyDescent="0.35">
      <c r="A4092" s="2" t="s">
        <v>2730</v>
      </c>
      <c r="B4092" s="2" t="s">
        <v>2731</v>
      </c>
      <c r="C4092" s="2" t="s">
        <v>2732</v>
      </c>
      <c r="D4092" s="2"/>
      <c r="E4092" s="2"/>
      <c r="F4092" s="3">
        <v>531</v>
      </c>
      <c r="G4092" s="3">
        <v>100</v>
      </c>
      <c r="H4092" s="2" t="s">
        <v>3134</v>
      </c>
      <c r="I4092" s="2" t="s">
        <v>3148</v>
      </c>
      <c r="J4092" s="2" t="s">
        <v>3157</v>
      </c>
      <c r="K4092" s="2" t="s">
        <v>3165</v>
      </c>
      <c r="L4092" s="2">
        <v>2016</v>
      </c>
      <c r="M4092" s="2" t="s">
        <v>3059</v>
      </c>
      <c r="N4092" s="2" t="s">
        <v>3109</v>
      </c>
      <c r="O4092" s="19" t="str">
        <f t="shared" si="130"/>
        <v>400</v>
      </c>
      <c r="P4092">
        <f t="shared" si="131"/>
        <v>531</v>
      </c>
    </row>
    <row r="4093" spans="1:16" ht="14.5" customHeight="1" x14ac:dyDescent="0.35">
      <c r="A4093" s="2" t="s">
        <v>2733</v>
      </c>
      <c r="B4093" s="2" t="s">
        <v>2734</v>
      </c>
      <c r="C4093" s="2" t="s">
        <v>1787</v>
      </c>
      <c r="D4093" s="2"/>
      <c r="E4093" s="2"/>
      <c r="F4093" s="3">
        <v>516</v>
      </c>
      <c r="G4093" s="3">
        <v>100</v>
      </c>
      <c r="H4093" s="2" t="s">
        <v>3134</v>
      </c>
      <c r="I4093" s="2" t="s">
        <v>3148</v>
      </c>
      <c r="J4093" s="2" t="s">
        <v>3157</v>
      </c>
      <c r="K4093" s="2" t="s">
        <v>3165</v>
      </c>
      <c r="L4093" s="2">
        <v>2016</v>
      </c>
      <c r="M4093" s="2" t="s">
        <v>3059</v>
      </c>
      <c r="N4093" s="2" t="s">
        <v>3109</v>
      </c>
      <c r="O4093" s="19" t="str">
        <f t="shared" si="130"/>
        <v>400</v>
      </c>
      <c r="P4093">
        <f t="shared" si="131"/>
        <v>516</v>
      </c>
    </row>
    <row r="4094" spans="1:16" ht="14.5" customHeight="1" x14ac:dyDescent="0.35">
      <c r="A4094" s="2" t="s">
        <v>1973</v>
      </c>
      <c r="B4094" s="2" t="s">
        <v>1974</v>
      </c>
      <c r="C4094" s="2" t="s">
        <v>1975</v>
      </c>
      <c r="D4094" s="2"/>
      <c r="E4094" s="2"/>
      <c r="F4094" s="3">
        <v>795</v>
      </c>
      <c r="G4094" s="3">
        <v>100</v>
      </c>
      <c r="H4094" s="2" t="s">
        <v>3141</v>
      </c>
      <c r="I4094" s="2" t="s">
        <v>3155</v>
      </c>
      <c r="J4094" s="2" t="s">
        <v>3157</v>
      </c>
      <c r="K4094" s="2" t="s">
        <v>3165</v>
      </c>
      <c r="L4094" s="2">
        <v>2016</v>
      </c>
      <c r="M4094" s="2" t="s">
        <v>3059</v>
      </c>
      <c r="N4094" s="2" t="s">
        <v>3109</v>
      </c>
      <c r="O4094" s="19" t="str">
        <f t="shared" si="130"/>
        <v>400</v>
      </c>
      <c r="P4094">
        <f t="shared" si="131"/>
        <v>795</v>
      </c>
    </row>
    <row r="4095" spans="1:16" ht="14.5" customHeight="1" x14ac:dyDescent="0.35">
      <c r="A4095" s="2" t="s">
        <v>1791</v>
      </c>
      <c r="B4095" s="2" t="s">
        <v>2527</v>
      </c>
      <c r="C4095" s="2" t="s">
        <v>1793</v>
      </c>
      <c r="D4095" s="2"/>
      <c r="E4095" s="2"/>
      <c r="F4095" s="3">
        <v>674</v>
      </c>
      <c r="G4095" s="3">
        <v>100</v>
      </c>
      <c r="H4095" s="2" t="s">
        <v>3141</v>
      </c>
      <c r="I4095" s="2" t="s">
        <v>3155</v>
      </c>
      <c r="J4095" s="2" t="s">
        <v>3157</v>
      </c>
      <c r="K4095" s="2" t="s">
        <v>3165</v>
      </c>
      <c r="L4095" s="2">
        <v>2016</v>
      </c>
      <c r="M4095" s="2" t="s">
        <v>3059</v>
      </c>
      <c r="N4095" s="2" t="s">
        <v>3109</v>
      </c>
      <c r="O4095" s="19" t="str">
        <f t="shared" si="130"/>
        <v>400</v>
      </c>
      <c r="P4095">
        <f t="shared" si="131"/>
        <v>674</v>
      </c>
    </row>
    <row r="4096" spans="1:16" ht="14.5" customHeight="1" x14ac:dyDescent="0.35">
      <c r="A4096" s="2" t="s">
        <v>2735</v>
      </c>
      <c r="B4096" s="2" t="s">
        <v>2736</v>
      </c>
      <c r="C4096" s="2" t="s">
        <v>2737</v>
      </c>
      <c r="D4096" s="2"/>
      <c r="E4096" s="2"/>
      <c r="F4096" s="3">
        <v>3504</v>
      </c>
      <c r="G4096" s="3">
        <v>100</v>
      </c>
      <c r="H4096" s="2" t="s">
        <v>3141</v>
      </c>
      <c r="I4096" s="2" t="s">
        <v>3155</v>
      </c>
      <c r="J4096" s="2" t="s">
        <v>3157</v>
      </c>
      <c r="K4096" s="2" t="s">
        <v>3165</v>
      </c>
      <c r="L4096" s="2">
        <v>2016</v>
      </c>
      <c r="M4096" s="2" t="s">
        <v>3059</v>
      </c>
      <c r="N4096" s="2" t="s">
        <v>3109</v>
      </c>
      <c r="O4096" s="19" t="str">
        <f t="shared" si="130"/>
        <v>400</v>
      </c>
      <c r="P4096">
        <f t="shared" si="131"/>
        <v>3504</v>
      </c>
    </row>
    <row r="4097" spans="1:16" ht="14.5" customHeight="1" x14ac:dyDescent="0.35">
      <c r="A4097" s="2" t="s">
        <v>2305</v>
      </c>
      <c r="B4097" s="2" t="s">
        <v>2304</v>
      </c>
      <c r="C4097" s="2" t="s">
        <v>2306</v>
      </c>
      <c r="D4097" s="2"/>
      <c r="E4097" s="2"/>
      <c r="F4097" s="3">
        <v>212</v>
      </c>
      <c r="G4097" s="3">
        <v>100</v>
      </c>
      <c r="H4097" s="2" t="s">
        <v>3141</v>
      </c>
      <c r="I4097" s="2" t="s">
        <v>3155</v>
      </c>
      <c r="J4097" s="2" t="s">
        <v>3157</v>
      </c>
      <c r="K4097" s="2" t="s">
        <v>3165</v>
      </c>
      <c r="L4097" s="2">
        <v>2016</v>
      </c>
      <c r="M4097" s="2" t="s">
        <v>3059</v>
      </c>
      <c r="N4097" s="2" t="s">
        <v>3109</v>
      </c>
      <c r="O4097" s="19" t="str">
        <f t="shared" si="130"/>
        <v>400</v>
      </c>
      <c r="P4097">
        <f t="shared" si="131"/>
        <v>212</v>
      </c>
    </row>
    <row r="4098" spans="1:16" ht="14.5" customHeight="1" x14ac:dyDescent="0.35">
      <c r="A4098" s="2" t="s">
        <v>1372</v>
      </c>
      <c r="B4098" s="2" t="s">
        <v>1373</v>
      </c>
      <c r="C4098" s="2" t="s">
        <v>1796</v>
      </c>
      <c r="D4098" s="2"/>
      <c r="E4098" s="2"/>
      <c r="F4098" s="3">
        <v>335</v>
      </c>
      <c r="G4098" s="3">
        <v>100</v>
      </c>
      <c r="H4098" s="2" t="s">
        <v>3134</v>
      </c>
      <c r="I4098" s="2" t="s">
        <v>3148</v>
      </c>
      <c r="J4098" s="2" t="s">
        <v>3157</v>
      </c>
      <c r="K4098" s="2" t="s">
        <v>3165</v>
      </c>
      <c r="L4098" s="2">
        <v>2016</v>
      </c>
      <c r="M4098" s="2" t="s">
        <v>3059</v>
      </c>
      <c r="N4098" s="2" t="s">
        <v>3109</v>
      </c>
      <c r="O4098" s="19" t="str">
        <f t="shared" si="130"/>
        <v>400</v>
      </c>
      <c r="P4098">
        <f t="shared" si="131"/>
        <v>335</v>
      </c>
    </row>
    <row r="4099" spans="1:16" ht="14.5" customHeight="1" x14ac:dyDescent="0.35">
      <c r="A4099" s="2" t="s">
        <v>1375</v>
      </c>
      <c r="B4099" s="2" t="s">
        <v>1376</v>
      </c>
      <c r="C4099" s="2" t="s">
        <v>1797</v>
      </c>
      <c r="D4099" s="2"/>
      <c r="E4099" s="2"/>
      <c r="F4099" s="3">
        <v>868</v>
      </c>
      <c r="G4099" s="3">
        <v>100</v>
      </c>
      <c r="H4099" s="2" t="s">
        <v>3134</v>
      </c>
      <c r="I4099" s="2" t="s">
        <v>3148</v>
      </c>
      <c r="J4099" s="2" t="s">
        <v>3157</v>
      </c>
      <c r="K4099" s="2" t="s">
        <v>3165</v>
      </c>
      <c r="L4099" s="2">
        <v>2016</v>
      </c>
      <c r="M4099" s="2" t="s">
        <v>3059</v>
      </c>
      <c r="N4099" s="2" t="s">
        <v>3109</v>
      </c>
      <c r="O4099" s="19" t="str">
        <f t="shared" ref="O4099:O4162" si="132">LEFT(N4099,1) &amp; "00"</f>
        <v>400</v>
      </c>
      <c r="P4099">
        <f t="shared" si="131"/>
        <v>868</v>
      </c>
    </row>
    <row r="4100" spans="1:16" ht="14.5" customHeight="1" x14ac:dyDescent="0.35">
      <c r="A4100" s="2" t="s">
        <v>2738</v>
      </c>
      <c r="B4100" s="2" t="s">
        <v>2739</v>
      </c>
      <c r="C4100" s="2" t="s">
        <v>2740</v>
      </c>
      <c r="D4100" s="2"/>
      <c r="E4100" s="2"/>
      <c r="F4100" s="3">
        <v>4098</v>
      </c>
      <c r="G4100" s="3">
        <v>100</v>
      </c>
      <c r="H4100" s="2" t="s">
        <v>3141</v>
      </c>
      <c r="I4100" s="2" t="s">
        <v>3155</v>
      </c>
      <c r="J4100" s="2" t="s">
        <v>3157</v>
      </c>
      <c r="K4100" s="2" t="s">
        <v>3165</v>
      </c>
      <c r="L4100" s="2">
        <v>2016</v>
      </c>
      <c r="M4100" s="2" t="s">
        <v>3059</v>
      </c>
      <c r="N4100" s="2" t="s">
        <v>3109</v>
      </c>
      <c r="O4100" s="19" t="str">
        <f t="shared" si="132"/>
        <v>400</v>
      </c>
      <c r="P4100">
        <f t="shared" si="131"/>
        <v>4098</v>
      </c>
    </row>
    <row r="4101" spans="1:16" ht="14.5" customHeight="1" x14ac:dyDescent="0.35">
      <c r="A4101" s="2" t="s">
        <v>2528</v>
      </c>
      <c r="B4101" s="2" t="s">
        <v>1800</v>
      </c>
      <c r="C4101" s="2" t="s">
        <v>1801</v>
      </c>
      <c r="D4101" s="2"/>
      <c r="E4101" s="2"/>
      <c r="F4101" s="3">
        <v>117</v>
      </c>
      <c r="G4101" s="3">
        <v>100</v>
      </c>
      <c r="H4101" s="2" t="s">
        <v>3141</v>
      </c>
      <c r="I4101" s="2" t="s">
        <v>3155</v>
      </c>
      <c r="J4101" s="2" t="s">
        <v>3157</v>
      </c>
      <c r="K4101" s="2" t="s">
        <v>3165</v>
      </c>
      <c r="L4101" s="2">
        <v>2016</v>
      </c>
      <c r="M4101" s="2" t="s">
        <v>3059</v>
      </c>
      <c r="N4101" s="2" t="s">
        <v>3109</v>
      </c>
      <c r="O4101" s="19" t="str">
        <f t="shared" si="132"/>
        <v>400</v>
      </c>
      <c r="P4101">
        <f t="shared" si="131"/>
        <v>117</v>
      </c>
    </row>
    <row r="4102" spans="1:16" ht="14.5" customHeight="1" x14ac:dyDescent="0.35">
      <c r="A4102" s="2" t="s">
        <v>34</v>
      </c>
      <c r="B4102" s="2" t="s">
        <v>35</v>
      </c>
      <c r="C4102" s="2" t="s">
        <v>1802</v>
      </c>
      <c r="D4102" s="2"/>
      <c r="E4102" s="2"/>
      <c r="F4102" s="3">
        <v>498</v>
      </c>
      <c r="G4102" s="3">
        <v>100</v>
      </c>
      <c r="H4102" s="2" t="s">
        <v>3141</v>
      </c>
      <c r="I4102" s="2" t="s">
        <v>3155</v>
      </c>
      <c r="J4102" s="2" t="s">
        <v>3157</v>
      </c>
      <c r="K4102" s="2" t="s">
        <v>3165</v>
      </c>
      <c r="L4102" s="2">
        <v>2016</v>
      </c>
      <c r="M4102" s="2" t="s">
        <v>3059</v>
      </c>
      <c r="N4102" s="2" t="s">
        <v>3109</v>
      </c>
      <c r="O4102" s="19" t="str">
        <f t="shared" si="132"/>
        <v>400</v>
      </c>
      <c r="P4102">
        <f t="shared" si="131"/>
        <v>498</v>
      </c>
    </row>
    <row r="4103" spans="1:16" ht="14.5" customHeight="1" x14ac:dyDescent="0.35">
      <c r="A4103" s="2" t="s">
        <v>7</v>
      </c>
      <c r="B4103" s="2" t="s">
        <v>8</v>
      </c>
      <c r="C4103" s="2" t="s">
        <v>1803</v>
      </c>
      <c r="D4103" s="2"/>
      <c r="E4103" s="2"/>
      <c r="F4103" s="3">
        <v>4031</v>
      </c>
      <c r="G4103" s="3">
        <v>100</v>
      </c>
      <c r="H4103" s="2" t="s">
        <v>3141</v>
      </c>
      <c r="I4103" s="2" t="s">
        <v>3155</v>
      </c>
      <c r="J4103" s="2" t="s">
        <v>3157</v>
      </c>
      <c r="K4103" s="2" t="s">
        <v>3165</v>
      </c>
      <c r="L4103" s="2">
        <v>2016</v>
      </c>
      <c r="M4103" s="2" t="s">
        <v>3059</v>
      </c>
      <c r="N4103" s="2" t="s">
        <v>3109</v>
      </c>
      <c r="O4103" s="19" t="str">
        <f t="shared" si="132"/>
        <v>400</v>
      </c>
      <c r="P4103">
        <f t="shared" si="131"/>
        <v>4031</v>
      </c>
    </row>
    <row r="4104" spans="1:16" ht="14.5" customHeight="1" x14ac:dyDescent="0.35">
      <c r="A4104" s="2" t="s">
        <v>1978</v>
      </c>
      <c r="B4104" s="2" t="s">
        <v>1979</v>
      </c>
      <c r="C4104" s="2" t="s">
        <v>1980</v>
      </c>
      <c r="D4104" s="2"/>
      <c r="E4104" s="2"/>
      <c r="F4104" s="3">
        <v>54</v>
      </c>
      <c r="G4104" s="3">
        <v>100</v>
      </c>
      <c r="H4104" s="2" t="s">
        <v>3141</v>
      </c>
      <c r="I4104" s="2" t="s">
        <v>3155</v>
      </c>
      <c r="J4104" s="2" t="s">
        <v>3157</v>
      </c>
      <c r="K4104" s="2" t="s">
        <v>3165</v>
      </c>
      <c r="L4104" s="2">
        <v>2016</v>
      </c>
      <c r="M4104" s="2" t="s">
        <v>3059</v>
      </c>
      <c r="N4104" s="2" t="s">
        <v>3109</v>
      </c>
      <c r="O4104" s="19" t="str">
        <f t="shared" si="132"/>
        <v>400</v>
      </c>
      <c r="P4104">
        <f t="shared" si="131"/>
        <v>54</v>
      </c>
    </row>
    <row r="4105" spans="1:16" ht="14.5" customHeight="1" x14ac:dyDescent="0.35">
      <c r="A4105" s="2" t="s">
        <v>2741</v>
      </c>
      <c r="B4105" s="2" t="s">
        <v>2742</v>
      </c>
      <c r="C4105" s="2" t="s">
        <v>2743</v>
      </c>
      <c r="D4105" s="2"/>
      <c r="E4105" s="2"/>
      <c r="F4105" s="3">
        <v>6095</v>
      </c>
      <c r="G4105" s="3">
        <v>100</v>
      </c>
      <c r="H4105" s="2" t="s">
        <v>3141</v>
      </c>
      <c r="I4105" s="2" t="s">
        <v>3155</v>
      </c>
      <c r="J4105" s="2" t="s">
        <v>3157</v>
      </c>
      <c r="K4105" s="2" t="s">
        <v>3165</v>
      </c>
      <c r="L4105" s="2">
        <v>2016</v>
      </c>
      <c r="M4105" s="2" t="s">
        <v>3059</v>
      </c>
      <c r="N4105" s="2" t="s">
        <v>3109</v>
      </c>
      <c r="O4105" s="19" t="str">
        <f t="shared" si="132"/>
        <v>400</v>
      </c>
      <c r="P4105">
        <f t="shared" si="131"/>
        <v>6095</v>
      </c>
    </row>
    <row r="4106" spans="1:16" ht="14.5" customHeight="1" x14ac:dyDescent="0.35">
      <c r="A4106" s="2" t="s">
        <v>25</v>
      </c>
      <c r="B4106" s="2" t="s">
        <v>2744</v>
      </c>
      <c r="C4106" s="2" t="s">
        <v>1806</v>
      </c>
      <c r="D4106" s="2"/>
      <c r="E4106" s="2"/>
      <c r="F4106" s="3">
        <v>1561</v>
      </c>
      <c r="G4106" s="3">
        <v>100</v>
      </c>
      <c r="H4106" s="2" t="s">
        <v>3141</v>
      </c>
      <c r="I4106" s="2" t="s">
        <v>3155</v>
      </c>
      <c r="J4106" s="2" t="s">
        <v>3157</v>
      </c>
      <c r="K4106" s="2" t="s">
        <v>3165</v>
      </c>
      <c r="L4106" s="2">
        <v>2016</v>
      </c>
      <c r="M4106" s="2" t="s">
        <v>3059</v>
      </c>
      <c r="N4106" s="2" t="s">
        <v>3109</v>
      </c>
      <c r="O4106" s="19" t="str">
        <f t="shared" si="132"/>
        <v>400</v>
      </c>
      <c r="P4106">
        <f t="shared" si="131"/>
        <v>1561</v>
      </c>
    </row>
    <row r="4107" spans="1:16" ht="14.5" customHeight="1" x14ac:dyDescent="0.35">
      <c r="A4107" s="2" t="s">
        <v>2745</v>
      </c>
      <c r="B4107" s="2" t="s">
        <v>2746</v>
      </c>
      <c r="C4107" s="2" t="s">
        <v>1809</v>
      </c>
      <c r="D4107" s="2"/>
      <c r="E4107" s="2"/>
      <c r="F4107" s="3">
        <v>926</v>
      </c>
      <c r="G4107" s="3">
        <v>100</v>
      </c>
      <c r="H4107" s="2" t="s">
        <v>3141</v>
      </c>
      <c r="I4107" s="2" t="s">
        <v>3155</v>
      </c>
      <c r="J4107" s="2" t="s">
        <v>3157</v>
      </c>
      <c r="K4107" s="2" t="s">
        <v>3165</v>
      </c>
      <c r="L4107" s="2">
        <v>2016</v>
      </c>
      <c r="M4107" s="2" t="s">
        <v>3059</v>
      </c>
      <c r="N4107" s="2" t="s">
        <v>3109</v>
      </c>
      <c r="O4107" s="19" t="str">
        <f t="shared" si="132"/>
        <v>400</v>
      </c>
      <c r="P4107">
        <f t="shared" si="131"/>
        <v>926</v>
      </c>
    </row>
    <row r="4108" spans="1:16" ht="14.5" customHeight="1" x14ac:dyDescent="0.35">
      <c r="A4108" s="2" t="s">
        <v>2747</v>
      </c>
      <c r="B4108" s="2" t="s">
        <v>2748</v>
      </c>
      <c r="C4108" s="2" t="s">
        <v>2749</v>
      </c>
      <c r="D4108" s="2"/>
      <c r="E4108" s="2"/>
      <c r="F4108" s="3">
        <v>3335</v>
      </c>
      <c r="G4108" s="3">
        <v>100</v>
      </c>
      <c r="H4108" s="2" t="s">
        <v>3141</v>
      </c>
      <c r="I4108" s="2" t="s">
        <v>3155</v>
      </c>
      <c r="J4108" s="2" t="s">
        <v>3157</v>
      </c>
      <c r="K4108" s="2" t="s">
        <v>3165</v>
      </c>
      <c r="L4108" s="2">
        <v>2016</v>
      </c>
      <c r="M4108" s="2" t="s">
        <v>3059</v>
      </c>
      <c r="N4108" s="2" t="s">
        <v>3109</v>
      </c>
      <c r="O4108" s="19" t="str">
        <f t="shared" si="132"/>
        <v>400</v>
      </c>
      <c r="P4108">
        <f t="shared" si="131"/>
        <v>3335</v>
      </c>
    </row>
    <row r="4109" spans="1:16" ht="14.5" customHeight="1" x14ac:dyDescent="0.35">
      <c r="A4109" s="2" t="s">
        <v>2750</v>
      </c>
      <c r="B4109" s="2" t="s">
        <v>2751</v>
      </c>
      <c r="C4109" s="2" t="s">
        <v>2752</v>
      </c>
      <c r="D4109" s="2"/>
      <c r="E4109" s="2"/>
      <c r="F4109" s="3">
        <v>476</v>
      </c>
      <c r="G4109" s="3">
        <v>100</v>
      </c>
      <c r="H4109" s="2" t="s">
        <v>3141</v>
      </c>
      <c r="I4109" s="2" t="s">
        <v>3155</v>
      </c>
      <c r="J4109" s="2" t="s">
        <v>3157</v>
      </c>
      <c r="K4109" s="2" t="s">
        <v>3165</v>
      </c>
      <c r="L4109" s="2">
        <v>2016</v>
      </c>
      <c r="M4109" s="2" t="s">
        <v>3051</v>
      </c>
      <c r="N4109" s="2" t="s">
        <v>3101</v>
      </c>
      <c r="O4109" s="19" t="str">
        <f t="shared" si="132"/>
        <v>300</v>
      </c>
      <c r="P4109">
        <f t="shared" si="131"/>
        <v>476</v>
      </c>
    </row>
    <row r="4110" spans="1:16" ht="14.5" customHeight="1" x14ac:dyDescent="0.35">
      <c r="A4110" s="2" t="s">
        <v>2753</v>
      </c>
      <c r="B4110" s="2" t="s">
        <v>1393</v>
      </c>
      <c r="C4110" s="2" t="s">
        <v>2754</v>
      </c>
      <c r="D4110" s="2"/>
      <c r="E4110" s="2"/>
      <c r="F4110" s="3">
        <v>90</v>
      </c>
      <c r="G4110" s="3">
        <v>100</v>
      </c>
      <c r="H4110" s="2" t="s">
        <v>3141</v>
      </c>
      <c r="I4110" s="2" t="s">
        <v>3155</v>
      </c>
      <c r="J4110" s="2" t="s">
        <v>3157</v>
      </c>
      <c r="K4110" s="2" t="s">
        <v>3165</v>
      </c>
      <c r="L4110" s="2">
        <v>2016</v>
      </c>
      <c r="M4110" s="2" t="s">
        <v>3051</v>
      </c>
      <c r="N4110" s="2" t="s">
        <v>3101</v>
      </c>
      <c r="O4110" s="19" t="str">
        <f t="shared" si="132"/>
        <v>300</v>
      </c>
      <c r="P4110">
        <f t="shared" si="131"/>
        <v>90</v>
      </c>
    </row>
    <row r="4111" spans="1:16" ht="14.5" customHeight="1" x14ac:dyDescent="0.35">
      <c r="A4111" s="2" t="s">
        <v>2755</v>
      </c>
      <c r="B4111" s="2" t="s">
        <v>2756</v>
      </c>
      <c r="C4111" s="2" t="s">
        <v>2757</v>
      </c>
      <c r="D4111" s="2"/>
      <c r="E4111" s="2"/>
      <c r="F4111" s="3">
        <v>70</v>
      </c>
      <c r="G4111" s="3">
        <v>100</v>
      </c>
      <c r="H4111" s="2" t="s">
        <v>3141</v>
      </c>
      <c r="I4111" s="2" t="s">
        <v>3155</v>
      </c>
      <c r="J4111" s="2" t="s">
        <v>3157</v>
      </c>
      <c r="K4111" s="2" t="s">
        <v>3165</v>
      </c>
      <c r="L4111" s="2">
        <v>2016</v>
      </c>
      <c r="M4111" s="2" t="s">
        <v>3054</v>
      </c>
      <c r="N4111" s="2" t="s">
        <v>3104</v>
      </c>
      <c r="O4111" s="19" t="str">
        <f t="shared" si="132"/>
        <v>300</v>
      </c>
      <c r="P4111">
        <f t="shared" si="131"/>
        <v>70</v>
      </c>
    </row>
    <row r="4112" spans="1:16" ht="14.5" customHeight="1" x14ac:dyDescent="0.35">
      <c r="A4112" s="2" t="s">
        <v>2758</v>
      </c>
      <c r="B4112" s="2" t="s">
        <v>2759</v>
      </c>
      <c r="C4112" s="2" t="s">
        <v>2760</v>
      </c>
      <c r="D4112" s="2"/>
      <c r="E4112" s="2"/>
      <c r="F4112" s="3">
        <v>365</v>
      </c>
      <c r="G4112" s="3">
        <v>100</v>
      </c>
      <c r="H4112" s="2" t="s">
        <v>3141</v>
      </c>
      <c r="I4112" s="2" t="s">
        <v>3155</v>
      </c>
      <c r="J4112" s="2" t="s">
        <v>3157</v>
      </c>
      <c r="K4112" s="2" t="s">
        <v>3165</v>
      </c>
      <c r="L4112" s="2">
        <v>2016</v>
      </c>
      <c r="M4112" s="2" t="s">
        <v>3054</v>
      </c>
      <c r="N4112" s="2" t="s">
        <v>3104</v>
      </c>
      <c r="O4112" s="19" t="str">
        <f t="shared" si="132"/>
        <v>300</v>
      </c>
      <c r="P4112">
        <f t="shared" si="131"/>
        <v>365</v>
      </c>
    </row>
    <row r="4113" spans="1:16" ht="14.5" customHeight="1" x14ac:dyDescent="0.35">
      <c r="A4113" s="2" t="s">
        <v>1983</v>
      </c>
      <c r="B4113" s="2" t="s">
        <v>1983</v>
      </c>
      <c r="C4113" s="2" t="s">
        <v>138</v>
      </c>
      <c r="D4113" s="2"/>
      <c r="E4113" s="2"/>
      <c r="F4113" s="3">
        <v>35436</v>
      </c>
      <c r="G4113" s="3">
        <v>2</v>
      </c>
      <c r="H4113" s="2" t="s">
        <v>3137</v>
      </c>
      <c r="I4113" s="2" t="s">
        <v>3151</v>
      </c>
      <c r="J4113" s="2" t="s">
        <v>3158</v>
      </c>
      <c r="K4113" s="2" t="s">
        <v>3166</v>
      </c>
      <c r="L4113" s="2">
        <v>2016</v>
      </c>
      <c r="M4113" s="2" t="s">
        <v>3056</v>
      </c>
      <c r="N4113" s="2" t="s">
        <v>3106</v>
      </c>
      <c r="O4113" s="19" t="str">
        <f t="shared" si="132"/>
        <v>300</v>
      </c>
      <c r="P4113">
        <f t="shared" si="131"/>
        <v>708.72</v>
      </c>
    </row>
    <row r="4114" spans="1:16" ht="14.5" customHeight="1" x14ac:dyDescent="0.35">
      <c r="A4114" s="2" t="s">
        <v>111</v>
      </c>
      <c r="B4114" s="2" t="s">
        <v>111</v>
      </c>
      <c r="C4114" s="2" t="s">
        <v>112</v>
      </c>
      <c r="D4114" s="2"/>
      <c r="E4114" s="2"/>
      <c r="F4114" s="3">
        <v>340774</v>
      </c>
      <c r="G4114" s="3">
        <v>1</v>
      </c>
      <c r="H4114" s="2" t="s">
        <v>3135</v>
      </c>
      <c r="I4114" s="2" t="s">
        <v>3149</v>
      </c>
      <c r="J4114" s="2" t="s">
        <v>3158</v>
      </c>
      <c r="K4114" s="2" t="s">
        <v>3166</v>
      </c>
      <c r="L4114" s="2">
        <v>2016</v>
      </c>
      <c r="M4114" s="2" t="s">
        <v>3053</v>
      </c>
      <c r="N4114" s="2" t="s">
        <v>3103</v>
      </c>
      <c r="O4114" s="19" t="str">
        <f t="shared" si="132"/>
        <v>300</v>
      </c>
      <c r="P4114">
        <f t="shared" si="131"/>
        <v>3407.74</v>
      </c>
    </row>
    <row r="4115" spans="1:16" ht="14.5" customHeight="1" x14ac:dyDescent="0.35">
      <c r="A4115" s="2" t="s">
        <v>173</v>
      </c>
      <c r="B4115" s="2" t="s">
        <v>173</v>
      </c>
      <c r="C4115" s="2" t="s">
        <v>174</v>
      </c>
      <c r="D4115" s="2"/>
      <c r="E4115" s="2"/>
      <c r="F4115" s="3">
        <v>272</v>
      </c>
      <c r="G4115" s="3">
        <v>55</v>
      </c>
      <c r="H4115" s="2" t="s">
        <v>3138</v>
      </c>
      <c r="I4115" s="2" t="s">
        <v>3152</v>
      </c>
      <c r="J4115" s="2" t="s">
        <v>3158</v>
      </c>
      <c r="K4115" s="2" t="s">
        <v>3166</v>
      </c>
      <c r="L4115" s="2">
        <v>2016</v>
      </c>
      <c r="M4115" s="2" t="s">
        <v>3058</v>
      </c>
      <c r="N4115" s="2" t="s">
        <v>3108</v>
      </c>
      <c r="O4115" s="19" t="str">
        <f t="shared" si="132"/>
        <v>300</v>
      </c>
      <c r="P4115">
        <f t="shared" si="131"/>
        <v>149.6</v>
      </c>
    </row>
    <row r="4116" spans="1:16" ht="14.5" customHeight="1" x14ac:dyDescent="0.35">
      <c r="A4116" s="2" t="s">
        <v>157</v>
      </c>
      <c r="B4116" s="2" t="s">
        <v>157</v>
      </c>
      <c r="C4116" s="2" t="s">
        <v>179</v>
      </c>
      <c r="D4116" s="2"/>
      <c r="E4116" s="2"/>
      <c r="F4116" s="3">
        <v>148</v>
      </c>
      <c r="G4116" s="3">
        <v>25</v>
      </c>
      <c r="H4116" s="2" t="s">
        <v>3138</v>
      </c>
      <c r="I4116" s="2" t="s">
        <v>3152</v>
      </c>
      <c r="J4116" s="2" t="s">
        <v>3158</v>
      </c>
      <c r="K4116" s="2" t="s">
        <v>3166</v>
      </c>
      <c r="L4116" s="2">
        <v>2016</v>
      </c>
      <c r="M4116" s="2" t="s">
        <v>3058</v>
      </c>
      <c r="N4116" s="2" t="s">
        <v>3108</v>
      </c>
      <c r="O4116" s="19" t="str">
        <f t="shared" si="132"/>
        <v>300</v>
      </c>
      <c r="P4116">
        <f t="shared" si="131"/>
        <v>37</v>
      </c>
    </row>
    <row r="4117" spans="1:16" ht="14.5" customHeight="1" x14ac:dyDescent="0.35">
      <c r="A4117" s="2" t="s">
        <v>157</v>
      </c>
      <c r="B4117" s="2" t="s">
        <v>157</v>
      </c>
      <c r="C4117" s="2" t="s">
        <v>172</v>
      </c>
      <c r="D4117" s="2"/>
      <c r="E4117" s="2"/>
      <c r="F4117" s="3">
        <v>74</v>
      </c>
      <c r="G4117" s="3">
        <v>25</v>
      </c>
      <c r="H4117" s="2" t="s">
        <v>3138</v>
      </c>
      <c r="I4117" s="2" t="s">
        <v>3152</v>
      </c>
      <c r="J4117" s="2" t="s">
        <v>3158</v>
      </c>
      <c r="K4117" s="2" t="s">
        <v>3166</v>
      </c>
      <c r="L4117" s="2">
        <v>2016</v>
      </c>
      <c r="M4117" s="2" t="s">
        <v>3058</v>
      </c>
      <c r="N4117" s="2" t="s">
        <v>3108</v>
      </c>
      <c r="O4117" s="19" t="str">
        <f t="shared" si="132"/>
        <v>300</v>
      </c>
      <c r="P4117">
        <f t="shared" si="131"/>
        <v>18.5</v>
      </c>
    </row>
    <row r="4118" spans="1:16" ht="14.5" customHeight="1" x14ac:dyDescent="0.35">
      <c r="A4118" s="2" t="s">
        <v>157</v>
      </c>
      <c r="B4118" s="2" t="s">
        <v>157</v>
      </c>
      <c r="C4118" s="2" t="s">
        <v>169</v>
      </c>
      <c r="D4118" s="2"/>
      <c r="E4118" s="2"/>
      <c r="F4118" s="3">
        <v>10</v>
      </c>
      <c r="G4118" s="3">
        <v>25</v>
      </c>
      <c r="H4118" s="2" t="s">
        <v>3138</v>
      </c>
      <c r="I4118" s="2" t="s">
        <v>3152</v>
      </c>
      <c r="J4118" s="2" t="s">
        <v>3158</v>
      </c>
      <c r="K4118" s="2" t="s">
        <v>3166</v>
      </c>
      <c r="L4118" s="2">
        <v>2016</v>
      </c>
      <c r="M4118" s="2" t="s">
        <v>3058</v>
      </c>
      <c r="N4118" s="2" t="s">
        <v>3108</v>
      </c>
      <c r="O4118" s="19" t="str">
        <f t="shared" si="132"/>
        <v>300</v>
      </c>
      <c r="P4118">
        <f t="shared" si="131"/>
        <v>2.5</v>
      </c>
    </row>
    <row r="4119" spans="1:16" ht="14.5" customHeight="1" x14ac:dyDescent="0.35">
      <c r="A4119" s="2" t="s">
        <v>157</v>
      </c>
      <c r="B4119" s="2" t="s">
        <v>157</v>
      </c>
      <c r="C4119" s="2" t="s">
        <v>158</v>
      </c>
      <c r="D4119" s="2"/>
      <c r="E4119" s="2"/>
      <c r="F4119" s="3">
        <v>99</v>
      </c>
      <c r="G4119" s="3">
        <v>25</v>
      </c>
      <c r="H4119" s="2" t="s">
        <v>3138</v>
      </c>
      <c r="I4119" s="2" t="s">
        <v>3152</v>
      </c>
      <c r="J4119" s="2" t="s">
        <v>3158</v>
      </c>
      <c r="K4119" s="2" t="s">
        <v>3166</v>
      </c>
      <c r="L4119" s="2">
        <v>2016</v>
      </c>
      <c r="M4119" s="2" t="s">
        <v>3058</v>
      </c>
      <c r="N4119" s="2" t="s">
        <v>3108</v>
      </c>
      <c r="O4119" s="19" t="str">
        <f t="shared" si="132"/>
        <v>300</v>
      </c>
      <c r="P4119">
        <f t="shared" si="131"/>
        <v>24.75</v>
      </c>
    </row>
    <row r="4120" spans="1:16" ht="14.5" customHeight="1" x14ac:dyDescent="0.35">
      <c r="A4120" s="2" t="s">
        <v>157</v>
      </c>
      <c r="B4120" s="2" t="s">
        <v>157</v>
      </c>
      <c r="C4120" s="2" t="s">
        <v>184</v>
      </c>
      <c r="D4120" s="2"/>
      <c r="E4120" s="2"/>
      <c r="F4120" s="3">
        <v>3882</v>
      </c>
      <c r="G4120" s="3">
        <v>22</v>
      </c>
      <c r="H4120" s="2" t="s">
        <v>3138</v>
      </c>
      <c r="I4120" s="2" t="s">
        <v>3152</v>
      </c>
      <c r="J4120" s="2" t="s">
        <v>3158</v>
      </c>
      <c r="K4120" s="2" t="s">
        <v>3166</v>
      </c>
      <c r="L4120" s="2">
        <v>2016</v>
      </c>
      <c r="M4120" s="2" t="s">
        <v>3058</v>
      </c>
      <c r="N4120" s="2" t="s">
        <v>3108</v>
      </c>
      <c r="O4120" s="19" t="str">
        <f t="shared" si="132"/>
        <v>300</v>
      </c>
      <c r="P4120">
        <f t="shared" si="131"/>
        <v>854.04</v>
      </c>
    </row>
    <row r="4121" spans="1:16" ht="14.5" customHeight="1" x14ac:dyDescent="0.35">
      <c r="A4121" s="2" t="s">
        <v>170</v>
      </c>
      <c r="B4121" s="2" t="s">
        <v>170</v>
      </c>
      <c r="C4121" s="2" t="s">
        <v>178</v>
      </c>
      <c r="D4121" s="2"/>
      <c r="E4121" s="2"/>
      <c r="F4121" s="3">
        <v>1617</v>
      </c>
      <c r="G4121" s="3">
        <v>25</v>
      </c>
      <c r="H4121" s="2" t="s">
        <v>3138</v>
      </c>
      <c r="I4121" s="2" t="s">
        <v>3152</v>
      </c>
      <c r="J4121" s="2" t="s">
        <v>3158</v>
      </c>
      <c r="K4121" s="2" t="s">
        <v>3166</v>
      </c>
      <c r="L4121" s="2">
        <v>2016</v>
      </c>
      <c r="M4121" s="2" t="s">
        <v>3058</v>
      </c>
      <c r="N4121" s="2" t="s">
        <v>3108</v>
      </c>
      <c r="O4121" s="19" t="str">
        <f t="shared" si="132"/>
        <v>300</v>
      </c>
      <c r="P4121">
        <f t="shared" si="131"/>
        <v>404.25</v>
      </c>
    </row>
    <row r="4122" spans="1:16" ht="14.5" customHeight="1" x14ac:dyDescent="0.35">
      <c r="A4122" s="2" t="s">
        <v>2761</v>
      </c>
      <c r="B4122" s="2" t="s">
        <v>2761</v>
      </c>
      <c r="C4122" s="2" t="s">
        <v>156</v>
      </c>
      <c r="D4122" s="2"/>
      <c r="E4122" s="2"/>
      <c r="F4122" s="3">
        <v>6</v>
      </c>
      <c r="G4122" s="3">
        <v>50</v>
      </c>
      <c r="H4122" s="2" t="s">
        <v>3138</v>
      </c>
      <c r="I4122" s="2" t="s">
        <v>3152</v>
      </c>
      <c r="J4122" s="2" t="s">
        <v>3158</v>
      </c>
      <c r="K4122" s="2" t="s">
        <v>3166</v>
      </c>
      <c r="L4122" s="2">
        <v>2016</v>
      </c>
      <c r="M4122" s="2" t="s">
        <v>3058</v>
      </c>
      <c r="N4122" s="2" t="s">
        <v>3108</v>
      </c>
      <c r="O4122" s="19" t="str">
        <f t="shared" si="132"/>
        <v>300</v>
      </c>
      <c r="P4122">
        <f t="shared" si="131"/>
        <v>3</v>
      </c>
    </row>
    <row r="4123" spans="1:16" ht="14.5" customHeight="1" x14ac:dyDescent="0.35">
      <c r="A4123" s="2" t="s">
        <v>161</v>
      </c>
      <c r="B4123" s="2" t="s">
        <v>161</v>
      </c>
      <c r="C4123" s="2" t="s">
        <v>162</v>
      </c>
      <c r="D4123" s="2"/>
      <c r="E4123" s="2"/>
      <c r="F4123" s="3">
        <v>15</v>
      </c>
      <c r="G4123" s="3">
        <v>100</v>
      </c>
      <c r="H4123" s="2" t="s">
        <v>3138</v>
      </c>
      <c r="I4123" s="2" t="s">
        <v>3152</v>
      </c>
      <c r="J4123" s="2" t="s">
        <v>3158</v>
      </c>
      <c r="K4123" s="2" t="s">
        <v>3166</v>
      </c>
      <c r="L4123" s="2">
        <v>2016</v>
      </c>
      <c r="M4123" s="2" t="s">
        <v>3058</v>
      </c>
      <c r="N4123" s="2" t="s">
        <v>3108</v>
      </c>
      <c r="O4123" s="19" t="str">
        <f t="shared" si="132"/>
        <v>300</v>
      </c>
      <c r="P4123">
        <f t="shared" si="131"/>
        <v>15</v>
      </c>
    </row>
    <row r="4124" spans="1:16" ht="14.5" customHeight="1" x14ac:dyDescent="0.35">
      <c r="A4124" s="2" t="s">
        <v>2762</v>
      </c>
      <c r="B4124" s="2" t="s">
        <v>2762</v>
      </c>
      <c r="C4124" s="2" t="s">
        <v>2763</v>
      </c>
      <c r="D4124" s="2"/>
      <c r="E4124" s="2"/>
      <c r="F4124" s="3">
        <v>116</v>
      </c>
      <c r="G4124" s="3">
        <v>1</v>
      </c>
      <c r="H4124" s="2" t="s">
        <v>3138</v>
      </c>
      <c r="I4124" s="2" t="s">
        <v>3152</v>
      </c>
      <c r="J4124" s="2" t="s">
        <v>3158</v>
      </c>
      <c r="K4124" s="2" t="s">
        <v>3166</v>
      </c>
      <c r="L4124" s="2">
        <v>2016</v>
      </c>
      <c r="M4124" s="2" t="s">
        <v>3058</v>
      </c>
      <c r="N4124" s="2" t="s">
        <v>3108</v>
      </c>
      <c r="O4124" s="19" t="str">
        <f t="shared" si="132"/>
        <v>300</v>
      </c>
      <c r="P4124">
        <f t="shared" si="131"/>
        <v>1.1599999999999999</v>
      </c>
    </row>
    <row r="4125" spans="1:16" ht="14.5" customHeight="1" x14ac:dyDescent="0.35">
      <c r="A4125" s="2" t="s">
        <v>2764</v>
      </c>
      <c r="B4125" s="2" t="s">
        <v>2764</v>
      </c>
      <c r="C4125" s="2" t="s">
        <v>2765</v>
      </c>
      <c r="D4125" s="2"/>
      <c r="E4125" s="2"/>
      <c r="F4125" s="3">
        <v>291</v>
      </c>
      <c r="G4125" s="3">
        <v>50</v>
      </c>
      <c r="H4125" s="2" t="s">
        <v>3138</v>
      </c>
      <c r="I4125" s="2" t="s">
        <v>3152</v>
      </c>
      <c r="J4125" s="2" t="s">
        <v>3158</v>
      </c>
      <c r="K4125" s="2" t="s">
        <v>3166</v>
      </c>
      <c r="L4125" s="2">
        <v>2016</v>
      </c>
      <c r="M4125" s="2" t="s">
        <v>3058</v>
      </c>
      <c r="N4125" s="2" t="s">
        <v>3108</v>
      </c>
      <c r="O4125" s="19" t="str">
        <f t="shared" si="132"/>
        <v>300</v>
      </c>
      <c r="P4125">
        <f t="shared" si="131"/>
        <v>145.5</v>
      </c>
    </row>
    <row r="4126" spans="1:16" ht="14.5" customHeight="1" x14ac:dyDescent="0.35">
      <c r="A4126" s="2" t="s">
        <v>2766</v>
      </c>
      <c r="B4126" s="2" t="s">
        <v>2766</v>
      </c>
      <c r="C4126" s="2" t="s">
        <v>2767</v>
      </c>
      <c r="D4126" s="2"/>
      <c r="E4126" s="2"/>
      <c r="F4126" s="3">
        <v>3821</v>
      </c>
      <c r="G4126" s="3">
        <v>100</v>
      </c>
      <c r="H4126" s="2" t="s">
        <v>3137</v>
      </c>
      <c r="I4126" s="2" t="s">
        <v>3151</v>
      </c>
      <c r="J4126" s="2" t="s">
        <v>3158</v>
      </c>
      <c r="K4126" s="2" t="s">
        <v>3166</v>
      </c>
      <c r="L4126" s="2">
        <v>2016</v>
      </c>
      <c r="M4126" s="2" t="s">
        <v>3058</v>
      </c>
      <c r="N4126" s="2" t="s">
        <v>3108</v>
      </c>
      <c r="O4126" s="19" t="str">
        <f t="shared" si="132"/>
        <v>300</v>
      </c>
      <c r="P4126">
        <f t="shared" si="131"/>
        <v>3821</v>
      </c>
    </row>
    <row r="4127" spans="1:16" ht="14.5" customHeight="1" x14ac:dyDescent="0.35">
      <c r="A4127" s="2" t="s">
        <v>163</v>
      </c>
      <c r="B4127" s="2" t="s">
        <v>163</v>
      </c>
      <c r="C4127" s="2" t="s">
        <v>164</v>
      </c>
      <c r="D4127" s="2"/>
      <c r="E4127" s="2"/>
      <c r="F4127" s="3">
        <v>10</v>
      </c>
      <c r="G4127" s="3">
        <v>100</v>
      </c>
      <c r="H4127" s="2" t="s">
        <v>3137</v>
      </c>
      <c r="I4127" s="2" t="s">
        <v>3151</v>
      </c>
      <c r="J4127" s="2" t="s">
        <v>3158</v>
      </c>
      <c r="K4127" s="2" t="s">
        <v>3166</v>
      </c>
      <c r="L4127" s="2">
        <v>2016</v>
      </c>
      <c r="M4127" s="2" t="s">
        <v>3058</v>
      </c>
      <c r="N4127" s="2" t="s">
        <v>3108</v>
      </c>
      <c r="O4127" s="19" t="str">
        <f t="shared" si="132"/>
        <v>300</v>
      </c>
      <c r="P4127">
        <f t="shared" si="131"/>
        <v>10</v>
      </c>
    </row>
    <row r="4128" spans="1:16" ht="14.5" customHeight="1" x14ac:dyDescent="0.35">
      <c r="A4128" s="2" t="s">
        <v>2666</v>
      </c>
      <c r="B4128" s="2" t="s">
        <v>2666</v>
      </c>
      <c r="C4128" s="2" t="s">
        <v>2667</v>
      </c>
      <c r="D4128" s="2"/>
      <c r="E4128" s="2"/>
      <c r="F4128" s="3">
        <v>3537</v>
      </c>
      <c r="G4128" s="3">
        <v>25</v>
      </c>
      <c r="H4128" s="2" t="s">
        <v>3141</v>
      </c>
      <c r="I4128" s="2" t="s">
        <v>3155</v>
      </c>
      <c r="J4128" s="2" t="s">
        <v>3158</v>
      </c>
      <c r="K4128" s="2" t="s">
        <v>3166</v>
      </c>
      <c r="L4128" s="2">
        <v>2016</v>
      </c>
      <c r="M4128" s="2" t="s">
        <v>3057</v>
      </c>
      <c r="N4128" s="2" t="s">
        <v>3107</v>
      </c>
      <c r="O4128" s="19" t="str">
        <f t="shared" si="132"/>
        <v>300</v>
      </c>
      <c r="P4128">
        <f t="shared" si="131"/>
        <v>884.25</v>
      </c>
    </row>
    <row r="4129" spans="1:16" ht="14.5" customHeight="1" x14ac:dyDescent="0.35">
      <c r="A4129" s="2" t="s">
        <v>133</v>
      </c>
      <c r="B4129" s="2" t="s">
        <v>133</v>
      </c>
      <c r="C4129" s="2" t="s">
        <v>134</v>
      </c>
      <c r="D4129" s="2"/>
      <c r="E4129" s="2"/>
      <c r="F4129" s="3">
        <v>31</v>
      </c>
      <c r="G4129" s="3">
        <v>25</v>
      </c>
      <c r="H4129" s="2" t="s">
        <v>3141</v>
      </c>
      <c r="I4129" s="2" t="s">
        <v>3155</v>
      </c>
      <c r="J4129" s="2" t="s">
        <v>3158</v>
      </c>
      <c r="K4129" s="2" t="s">
        <v>3166</v>
      </c>
      <c r="L4129" s="2">
        <v>2016</v>
      </c>
      <c r="M4129" s="2" t="s">
        <v>3056</v>
      </c>
      <c r="N4129" s="2" t="s">
        <v>3106</v>
      </c>
      <c r="O4129" s="19" t="str">
        <f t="shared" si="132"/>
        <v>300</v>
      </c>
      <c r="P4129">
        <f t="shared" si="131"/>
        <v>7.75</v>
      </c>
    </row>
    <row r="4130" spans="1:16" ht="14.5" customHeight="1" x14ac:dyDescent="0.35">
      <c r="A4130" s="2" t="s">
        <v>1984</v>
      </c>
      <c r="B4130" s="2" t="s">
        <v>1984</v>
      </c>
      <c r="C4130" s="2" t="s">
        <v>1985</v>
      </c>
      <c r="D4130" s="2"/>
      <c r="E4130" s="2"/>
      <c r="F4130" s="3">
        <v>3</v>
      </c>
      <c r="G4130" s="3">
        <v>25</v>
      </c>
      <c r="H4130" s="2" t="s">
        <v>3141</v>
      </c>
      <c r="I4130" s="2" t="s">
        <v>3155</v>
      </c>
      <c r="J4130" s="2" t="s">
        <v>3158</v>
      </c>
      <c r="K4130" s="2" t="s">
        <v>3166</v>
      </c>
      <c r="L4130" s="2">
        <v>2016</v>
      </c>
      <c r="M4130" s="2" t="s">
        <v>3056</v>
      </c>
      <c r="N4130" s="2" t="s">
        <v>3106</v>
      </c>
      <c r="O4130" s="19" t="str">
        <f t="shared" si="132"/>
        <v>300</v>
      </c>
      <c r="P4130">
        <f t="shared" si="131"/>
        <v>0.75</v>
      </c>
    </row>
    <row r="4131" spans="1:16" ht="14.5" customHeight="1" x14ac:dyDescent="0.35">
      <c r="A4131" s="2" t="s">
        <v>141</v>
      </c>
      <c r="B4131" s="2" t="s">
        <v>141</v>
      </c>
      <c r="C4131" s="2" t="s">
        <v>142</v>
      </c>
      <c r="D4131" s="2"/>
      <c r="E4131" s="2"/>
      <c r="F4131" s="3">
        <v>50</v>
      </c>
      <c r="G4131" s="3">
        <v>100</v>
      </c>
      <c r="H4131" s="2" t="s">
        <v>3141</v>
      </c>
      <c r="I4131" s="2" t="s">
        <v>3155</v>
      </c>
      <c r="J4131" s="2" t="s">
        <v>3158</v>
      </c>
      <c r="K4131" s="2" t="s">
        <v>3166</v>
      </c>
      <c r="L4131" s="2">
        <v>2016</v>
      </c>
      <c r="M4131" s="2" t="s">
        <v>3057</v>
      </c>
      <c r="N4131" s="2" t="s">
        <v>3107</v>
      </c>
      <c r="O4131" s="19" t="str">
        <f t="shared" si="132"/>
        <v>300</v>
      </c>
      <c r="P4131">
        <f t="shared" si="131"/>
        <v>50</v>
      </c>
    </row>
    <row r="4132" spans="1:16" ht="14.5" customHeight="1" x14ac:dyDescent="0.35">
      <c r="A4132" s="2" t="s">
        <v>1834</v>
      </c>
      <c r="B4132" s="2" t="s">
        <v>1834</v>
      </c>
      <c r="C4132" s="2" t="s">
        <v>108</v>
      </c>
      <c r="D4132" s="2"/>
      <c r="E4132" s="2"/>
      <c r="F4132" s="3">
        <v>45</v>
      </c>
      <c r="G4132" s="3">
        <v>100</v>
      </c>
      <c r="H4132" s="2" t="s">
        <v>3141</v>
      </c>
      <c r="I4132" s="2" t="s">
        <v>3155</v>
      </c>
      <c r="J4132" s="2" t="s">
        <v>3158</v>
      </c>
      <c r="K4132" s="2" t="s">
        <v>3166</v>
      </c>
      <c r="L4132" s="2">
        <v>2016</v>
      </c>
      <c r="M4132" s="2" t="s">
        <v>3055</v>
      </c>
      <c r="N4132" s="2" t="s">
        <v>3105</v>
      </c>
      <c r="O4132" s="19" t="str">
        <f t="shared" si="132"/>
        <v>300</v>
      </c>
      <c r="P4132">
        <f t="shared" si="131"/>
        <v>45</v>
      </c>
    </row>
    <row r="4133" spans="1:16" ht="14.5" customHeight="1" x14ac:dyDescent="0.35">
      <c r="A4133" s="2" t="s">
        <v>145</v>
      </c>
      <c r="B4133" s="2" t="s">
        <v>145</v>
      </c>
      <c r="C4133" s="2" t="s">
        <v>146</v>
      </c>
      <c r="D4133" s="2"/>
      <c r="E4133" s="2"/>
      <c r="F4133" s="3">
        <v>67</v>
      </c>
      <c r="G4133" s="3">
        <v>100</v>
      </c>
      <c r="H4133" s="2" t="s">
        <v>3141</v>
      </c>
      <c r="I4133" s="2" t="s">
        <v>3155</v>
      </c>
      <c r="J4133" s="2" t="s">
        <v>3158</v>
      </c>
      <c r="K4133" s="2" t="s">
        <v>3166</v>
      </c>
      <c r="L4133" s="2">
        <v>2016</v>
      </c>
      <c r="M4133" s="2" t="s">
        <v>3057</v>
      </c>
      <c r="N4133" s="2" t="s">
        <v>3107</v>
      </c>
      <c r="O4133" s="19" t="str">
        <f t="shared" si="132"/>
        <v>300</v>
      </c>
      <c r="P4133">
        <f t="shared" si="131"/>
        <v>67</v>
      </c>
    </row>
    <row r="4134" spans="1:16" ht="14.5" customHeight="1" x14ac:dyDescent="0.35">
      <c r="A4134" s="2" t="s">
        <v>109</v>
      </c>
      <c r="B4134" s="2" t="s">
        <v>109</v>
      </c>
      <c r="C4134" s="2" t="s">
        <v>110</v>
      </c>
      <c r="D4134" s="2"/>
      <c r="E4134" s="2"/>
      <c r="F4134" s="3">
        <v>72</v>
      </c>
      <c r="G4134" s="3">
        <v>25</v>
      </c>
      <c r="H4134" s="2" t="s">
        <v>3141</v>
      </c>
      <c r="I4134" s="2" t="s">
        <v>3155</v>
      </c>
      <c r="J4134" s="2" t="s">
        <v>3158</v>
      </c>
      <c r="K4134" s="2" t="s">
        <v>3166</v>
      </c>
      <c r="L4134" s="2">
        <v>2016</v>
      </c>
      <c r="M4134" s="2" t="s">
        <v>3053</v>
      </c>
      <c r="N4134" s="2" t="s">
        <v>3103</v>
      </c>
      <c r="O4134" s="19" t="str">
        <f t="shared" si="132"/>
        <v>300</v>
      </c>
      <c r="P4134">
        <f t="shared" si="131"/>
        <v>18</v>
      </c>
    </row>
    <row r="4135" spans="1:16" ht="14.5" customHeight="1" x14ac:dyDescent="0.35">
      <c r="A4135" s="2" t="s">
        <v>117</v>
      </c>
      <c r="B4135" s="2" t="s">
        <v>117</v>
      </c>
      <c r="C4135" s="2" t="s">
        <v>1831</v>
      </c>
      <c r="D4135" s="2"/>
      <c r="E4135" s="2"/>
      <c r="F4135" s="3">
        <v>155</v>
      </c>
      <c r="G4135" s="3">
        <v>100</v>
      </c>
      <c r="H4135" s="2" t="s">
        <v>3141</v>
      </c>
      <c r="I4135" s="2" t="s">
        <v>3155</v>
      </c>
      <c r="J4135" s="2" t="s">
        <v>3158</v>
      </c>
      <c r="K4135" s="2" t="s">
        <v>3166</v>
      </c>
      <c r="L4135" s="2">
        <v>2016</v>
      </c>
      <c r="M4135" s="2" t="s">
        <v>3055</v>
      </c>
      <c r="N4135" s="2" t="s">
        <v>3105</v>
      </c>
      <c r="O4135" s="19" t="str">
        <f t="shared" si="132"/>
        <v>300</v>
      </c>
      <c r="P4135">
        <f t="shared" si="131"/>
        <v>155</v>
      </c>
    </row>
    <row r="4136" spans="1:16" ht="14.5" customHeight="1" x14ac:dyDescent="0.35">
      <c r="A4136" s="2" t="s">
        <v>1832</v>
      </c>
      <c r="B4136" s="2" t="s">
        <v>1832</v>
      </c>
      <c r="C4136" s="2" t="s">
        <v>1833</v>
      </c>
      <c r="D4136" s="2"/>
      <c r="E4136" s="2"/>
      <c r="F4136" s="3">
        <v>20</v>
      </c>
      <c r="G4136" s="3">
        <v>25</v>
      </c>
      <c r="H4136" s="2" t="s">
        <v>3141</v>
      </c>
      <c r="I4136" s="2" t="s">
        <v>3155</v>
      </c>
      <c r="J4136" s="2" t="s">
        <v>3158</v>
      </c>
      <c r="K4136" s="2" t="s">
        <v>3166</v>
      </c>
      <c r="L4136" s="2">
        <v>2016</v>
      </c>
      <c r="M4136" s="2" t="s">
        <v>3078</v>
      </c>
      <c r="N4136" s="2" t="s">
        <v>3126</v>
      </c>
      <c r="O4136" s="19" t="str">
        <f t="shared" si="132"/>
        <v>700</v>
      </c>
      <c r="P4136">
        <f t="shared" si="131"/>
        <v>5</v>
      </c>
    </row>
    <row r="4137" spans="1:16" ht="14.5" customHeight="1" x14ac:dyDescent="0.35">
      <c r="A4137" s="2" t="s">
        <v>187</v>
      </c>
      <c r="B4137" s="2" t="s">
        <v>187</v>
      </c>
      <c r="C4137" s="2" t="s">
        <v>2307</v>
      </c>
      <c r="D4137" s="2"/>
      <c r="E4137" s="2"/>
      <c r="F4137" s="3">
        <v>52</v>
      </c>
      <c r="G4137" s="3">
        <v>100</v>
      </c>
      <c r="H4137" s="2" t="s">
        <v>3141</v>
      </c>
      <c r="I4137" s="2" t="s">
        <v>3155</v>
      </c>
      <c r="J4137" s="2" t="s">
        <v>3158</v>
      </c>
      <c r="K4137" s="2" t="s">
        <v>3166</v>
      </c>
      <c r="L4137" s="2">
        <v>2016</v>
      </c>
      <c r="M4137" s="2" t="s">
        <v>3062</v>
      </c>
      <c r="N4137" s="2" t="s">
        <v>3112</v>
      </c>
      <c r="O4137" s="19" t="str">
        <f t="shared" si="132"/>
        <v>400</v>
      </c>
      <c r="P4137">
        <f t="shared" si="131"/>
        <v>52</v>
      </c>
    </row>
    <row r="4138" spans="1:16" ht="14.5" customHeight="1" x14ac:dyDescent="0.35">
      <c r="A4138" s="2" t="s">
        <v>43</v>
      </c>
      <c r="B4138" s="2" t="s">
        <v>43</v>
      </c>
      <c r="C4138" s="2" t="s">
        <v>2308</v>
      </c>
      <c r="D4138" s="2"/>
      <c r="E4138" s="2"/>
      <c r="F4138" s="3">
        <v>392</v>
      </c>
      <c r="G4138" s="3">
        <v>100</v>
      </c>
      <c r="H4138" s="2" t="s">
        <v>3141</v>
      </c>
      <c r="I4138" s="2" t="s">
        <v>3155</v>
      </c>
      <c r="J4138" s="2" t="s">
        <v>3158</v>
      </c>
      <c r="K4138" s="2" t="s">
        <v>3166</v>
      </c>
      <c r="L4138" s="2">
        <v>2016</v>
      </c>
      <c r="M4138" s="2" t="s">
        <v>3062</v>
      </c>
      <c r="N4138" s="2" t="s">
        <v>3112</v>
      </c>
      <c r="O4138" s="19" t="str">
        <f t="shared" si="132"/>
        <v>400</v>
      </c>
      <c r="P4138">
        <f t="shared" si="131"/>
        <v>392</v>
      </c>
    </row>
    <row r="4139" spans="1:16" ht="14.5" customHeight="1" x14ac:dyDescent="0.35">
      <c r="A4139" s="2" t="s">
        <v>193</v>
      </c>
      <c r="B4139" s="2" t="s">
        <v>193</v>
      </c>
      <c r="C4139" s="2" t="s">
        <v>194</v>
      </c>
      <c r="D4139" s="2"/>
      <c r="E4139" s="2"/>
      <c r="F4139" s="3">
        <v>109</v>
      </c>
      <c r="G4139" s="3">
        <v>100</v>
      </c>
      <c r="H4139" s="2" t="s">
        <v>3141</v>
      </c>
      <c r="I4139" s="2" t="s">
        <v>3155</v>
      </c>
      <c r="J4139" s="2" t="s">
        <v>3158</v>
      </c>
      <c r="K4139" s="2" t="s">
        <v>3166</v>
      </c>
      <c r="L4139" s="2">
        <v>2016</v>
      </c>
      <c r="M4139" s="2" t="s">
        <v>3062</v>
      </c>
      <c r="N4139" s="2" t="s">
        <v>3112</v>
      </c>
      <c r="O4139" s="19" t="str">
        <f t="shared" si="132"/>
        <v>400</v>
      </c>
      <c r="P4139">
        <f t="shared" si="131"/>
        <v>109</v>
      </c>
    </row>
    <row r="4140" spans="1:16" ht="14.5" customHeight="1" x14ac:dyDescent="0.35">
      <c r="A4140" s="2" t="s">
        <v>191</v>
      </c>
      <c r="B4140" s="2" t="s">
        <v>191</v>
      </c>
      <c r="C4140" s="2" t="s">
        <v>192</v>
      </c>
      <c r="D4140" s="2"/>
      <c r="E4140" s="2"/>
      <c r="F4140" s="3">
        <v>66</v>
      </c>
      <c r="G4140" s="3">
        <v>100</v>
      </c>
      <c r="H4140" s="2" t="s">
        <v>3141</v>
      </c>
      <c r="I4140" s="2" t="s">
        <v>3155</v>
      </c>
      <c r="J4140" s="2" t="s">
        <v>3158</v>
      </c>
      <c r="K4140" s="2" t="s">
        <v>3166</v>
      </c>
      <c r="L4140" s="2">
        <v>2016</v>
      </c>
      <c r="M4140" s="2" t="s">
        <v>3062</v>
      </c>
      <c r="N4140" s="2" t="s">
        <v>3112</v>
      </c>
      <c r="O4140" s="19" t="str">
        <f t="shared" si="132"/>
        <v>400</v>
      </c>
      <c r="P4140">
        <f t="shared" si="131"/>
        <v>66</v>
      </c>
    </row>
    <row r="4141" spans="1:16" ht="14.5" customHeight="1" x14ac:dyDescent="0.35">
      <c r="A4141" s="2" t="s">
        <v>127</v>
      </c>
      <c r="B4141" s="2" t="s">
        <v>127</v>
      </c>
      <c r="C4141" s="2" t="s">
        <v>128</v>
      </c>
      <c r="D4141" s="2"/>
      <c r="E4141" s="2"/>
      <c r="F4141" s="3">
        <v>261</v>
      </c>
      <c r="G4141" s="3">
        <v>100</v>
      </c>
      <c r="H4141" s="2" t="s">
        <v>3141</v>
      </c>
      <c r="I4141" s="2" t="s">
        <v>3155</v>
      </c>
      <c r="J4141" s="2" t="s">
        <v>3158</v>
      </c>
      <c r="K4141" s="2" t="s">
        <v>3166</v>
      </c>
      <c r="L4141" s="2">
        <v>2016</v>
      </c>
      <c r="M4141" s="2" t="s">
        <v>3055</v>
      </c>
      <c r="N4141" s="2" t="s">
        <v>3105</v>
      </c>
      <c r="O4141" s="19" t="str">
        <f t="shared" si="132"/>
        <v>300</v>
      </c>
      <c r="P4141">
        <f t="shared" si="131"/>
        <v>261</v>
      </c>
    </row>
    <row r="4142" spans="1:16" ht="14.5" customHeight="1" x14ac:dyDescent="0.35">
      <c r="A4142" s="2" t="s">
        <v>2309</v>
      </c>
      <c r="B4142" s="2" t="s">
        <v>2309</v>
      </c>
      <c r="C4142" s="2" t="s">
        <v>122</v>
      </c>
      <c r="D4142" s="2"/>
      <c r="E4142" s="2"/>
      <c r="F4142" s="3">
        <v>162</v>
      </c>
      <c r="G4142" s="3">
        <v>100</v>
      </c>
      <c r="H4142" s="2" t="s">
        <v>3141</v>
      </c>
      <c r="I4142" s="2" t="s">
        <v>3155</v>
      </c>
      <c r="J4142" s="2" t="s">
        <v>3158</v>
      </c>
      <c r="K4142" s="2" t="s">
        <v>3166</v>
      </c>
      <c r="L4142" s="2">
        <v>2016</v>
      </c>
      <c r="M4142" s="2" t="s">
        <v>3055</v>
      </c>
      <c r="N4142" s="2" t="s">
        <v>3105</v>
      </c>
      <c r="O4142" s="19" t="str">
        <f t="shared" si="132"/>
        <v>300</v>
      </c>
      <c r="P4142">
        <f t="shared" si="131"/>
        <v>162</v>
      </c>
    </row>
    <row r="4143" spans="1:16" ht="14.5" customHeight="1" x14ac:dyDescent="0.35">
      <c r="A4143" s="2" t="s">
        <v>123</v>
      </c>
      <c r="B4143" s="2" t="s">
        <v>123</v>
      </c>
      <c r="C4143" s="2" t="s">
        <v>124</v>
      </c>
      <c r="D4143" s="2"/>
      <c r="E4143" s="2"/>
      <c r="F4143" s="3">
        <v>105</v>
      </c>
      <c r="G4143" s="3">
        <v>10</v>
      </c>
      <c r="H4143" s="2" t="s">
        <v>3137</v>
      </c>
      <c r="I4143" s="2" t="s">
        <v>3151</v>
      </c>
      <c r="J4143" s="2" t="s">
        <v>3158</v>
      </c>
      <c r="K4143" s="2" t="s">
        <v>3166</v>
      </c>
      <c r="L4143" s="2">
        <v>2016</v>
      </c>
      <c r="M4143" s="2" t="s">
        <v>3055</v>
      </c>
      <c r="N4143" s="2" t="s">
        <v>3105</v>
      </c>
      <c r="O4143" s="19" t="str">
        <f t="shared" si="132"/>
        <v>300</v>
      </c>
      <c r="P4143">
        <f t="shared" si="131"/>
        <v>10.5</v>
      </c>
    </row>
    <row r="4144" spans="1:16" ht="14.5" customHeight="1" x14ac:dyDescent="0.35">
      <c r="A4144" s="2" t="s">
        <v>2529</v>
      </c>
      <c r="B4144" s="2" t="s">
        <v>2529</v>
      </c>
      <c r="C4144" s="2" t="s">
        <v>2530</v>
      </c>
      <c r="D4144" s="2"/>
      <c r="E4144" s="2"/>
      <c r="F4144" s="3">
        <v>72614</v>
      </c>
      <c r="G4144" s="3">
        <v>100</v>
      </c>
      <c r="H4144" s="2" t="s">
        <v>3141</v>
      </c>
      <c r="I4144" s="2" t="s">
        <v>3155</v>
      </c>
      <c r="J4144" s="2" t="s">
        <v>3158</v>
      </c>
      <c r="K4144" s="2" t="s">
        <v>3166</v>
      </c>
      <c r="L4144" s="2">
        <v>2016</v>
      </c>
      <c r="M4144" s="2" t="s">
        <v>3064</v>
      </c>
      <c r="N4144" s="2" t="s">
        <v>3114</v>
      </c>
      <c r="O4144" s="19" t="str">
        <f t="shared" si="132"/>
        <v>500</v>
      </c>
      <c r="P4144">
        <f t="shared" si="131"/>
        <v>72614</v>
      </c>
    </row>
    <row r="4145" spans="1:16" ht="14.5" customHeight="1" x14ac:dyDescent="0.35">
      <c r="A4145" s="2" t="s">
        <v>2531</v>
      </c>
      <c r="B4145" s="2" t="s">
        <v>2531</v>
      </c>
      <c r="C4145" s="2" t="s">
        <v>46</v>
      </c>
      <c r="D4145" s="2"/>
      <c r="E4145" s="2"/>
      <c r="F4145" s="3">
        <v>12630</v>
      </c>
      <c r="G4145" s="3">
        <v>100</v>
      </c>
      <c r="H4145" s="2" t="s">
        <v>3141</v>
      </c>
      <c r="I4145" s="2" t="s">
        <v>3155</v>
      </c>
      <c r="J4145" s="2" t="s">
        <v>3158</v>
      </c>
      <c r="K4145" s="2" t="s">
        <v>3166</v>
      </c>
      <c r="L4145" s="2">
        <v>2016</v>
      </c>
      <c r="M4145" s="2" t="s">
        <v>3063</v>
      </c>
      <c r="N4145" s="2" t="s">
        <v>3113</v>
      </c>
      <c r="O4145" s="19" t="str">
        <f t="shared" si="132"/>
        <v>400</v>
      </c>
      <c r="P4145">
        <f t="shared" si="131"/>
        <v>12630</v>
      </c>
    </row>
    <row r="4146" spans="1:16" ht="14.5" customHeight="1" x14ac:dyDescent="0.35">
      <c r="A4146" s="2" t="s">
        <v>2532</v>
      </c>
      <c r="B4146" s="2" t="s">
        <v>2532</v>
      </c>
      <c r="C4146" s="2" t="s">
        <v>58</v>
      </c>
      <c r="D4146" s="2"/>
      <c r="E4146" s="2"/>
      <c r="F4146" s="3">
        <v>5373</v>
      </c>
      <c r="G4146" s="3">
        <v>100</v>
      </c>
      <c r="H4146" s="2" t="s">
        <v>3141</v>
      </c>
      <c r="I4146" s="2" t="s">
        <v>3155</v>
      </c>
      <c r="J4146" s="2" t="s">
        <v>3158</v>
      </c>
      <c r="K4146" s="2" t="s">
        <v>3166</v>
      </c>
      <c r="L4146" s="2">
        <v>2016</v>
      </c>
      <c r="M4146" s="2" t="s">
        <v>3068</v>
      </c>
      <c r="N4146" s="2" t="s">
        <v>3118</v>
      </c>
      <c r="O4146" s="19" t="str">
        <f t="shared" si="132"/>
        <v>500</v>
      </c>
      <c r="P4146">
        <f t="shared" si="131"/>
        <v>5373</v>
      </c>
    </row>
    <row r="4147" spans="1:16" ht="14.5" customHeight="1" x14ac:dyDescent="0.35">
      <c r="A4147" s="2" t="s">
        <v>2533</v>
      </c>
      <c r="B4147" s="2" t="s">
        <v>2533</v>
      </c>
      <c r="C4147" s="2" t="s">
        <v>52</v>
      </c>
      <c r="D4147" s="2"/>
      <c r="E4147" s="2"/>
      <c r="F4147" s="3">
        <v>16209</v>
      </c>
      <c r="G4147" s="3">
        <v>100</v>
      </c>
      <c r="H4147" s="2" t="s">
        <v>3141</v>
      </c>
      <c r="I4147" s="2" t="s">
        <v>3155</v>
      </c>
      <c r="J4147" s="2" t="s">
        <v>3158</v>
      </c>
      <c r="K4147" s="2" t="s">
        <v>3166</v>
      </c>
      <c r="L4147" s="2">
        <v>2016</v>
      </c>
      <c r="M4147" s="2" t="s">
        <v>3065</v>
      </c>
      <c r="N4147" s="2" t="s">
        <v>3115</v>
      </c>
      <c r="O4147" s="19" t="str">
        <f t="shared" si="132"/>
        <v>500</v>
      </c>
      <c r="P4147">
        <f t="shared" si="131"/>
        <v>16209</v>
      </c>
    </row>
    <row r="4148" spans="1:16" ht="14.5" customHeight="1" x14ac:dyDescent="0.35">
      <c r="A4148" s="2" t="s">
        <v>1989</v>
      </c>
      <c r="B4148" s="2" t="s">
        <v>1989</v>
      </c>
      <c r="C4148" s="2" t="s">
        <v>152</v>
      </c>
      <c r="D4148" s="2"/>
      <c r="E4148" s="2"/>
      <c r="F4148" s="3">
        <v>582</v>
      </c>
      <c r="G4148" s="3">
        <v>15</v>
      </c>
      <c r="H4148" s="2" t="s">
        <v>3141</v>
      </c>
      <c r="I4148" s="2" t="s">
        <v>3155</v>
      </c>
      <c r="J4148" s="2" t="s">
        <v>3158</v>
      </c>
      <c r="K4148" s="2" t="s">
        <v>3166</v>
      </c>
      <c r="L4148" s="2">
        <v>2016</v>
      </c>
      <c r="M4148" s="2" t="s">
        <v>3057</v>
      </c>
      <c r="N4148" s="2" t="s">
        <v>3107</v>
      </c>
      <c r="O4148" s="19" t="str">
        <f t="shared" si="132"/>
        <v>300</v>
      </c>
      <c r="P4148">
        <f t="shared" si="131"/>
        <v>87.3</v>
      </c>
    </row>
    <row r="4149" spans="1:16" ht="14.5" customHeight="1" x14ac:dyDescent="0.35">
      <c r="A4149" s="2" t="s">
        <v>185</v>
      </c>
      <c r="B4149" s="2" t="s">
        <v>185</v>
      </c>
      <c r="C4149" s="2" t="s">
        <v>186</v>
      </c>
      <c r="D4149" s="2"/>
      <c r="E4149" s="2"/>
      <c r="F4149" s="3">
        <v>15644</v>
      </c>
      <c r="G4149" s="3">
        <v>100</v>
      </c>
      <c r="H4149" s="2" t="s">
        <v>3141</v>
      </c>
      <c r="I4149" s="2" t="s">
        <v>3155</v>
      </c>
      <c r="J4149" s="2" t="s">
        <v>3158</v>
      </c>
      <c r="K4149" s="2" t="s">
        <v>3166</v>
      </c>
      <c r="L4149" s="2">
        <v>2016</v>
      </c>
      <c r="M4149" s="2" t="s">
        <v>3060</v>
      </c>
      <c r="N4149" s="2" t="s">
        <v>3110</v>
      </c>
      <c r="O4149" s="19" t="str">
        <f t="shared" si="132"/>
        <v>400</v>
      </c>
      <c r="P4149">
        <f t="shared" si="131"/>
        <v>15644</v>
      </c>
    </row>
    <row r="4150" spans="1:16" ht="14.5" customHeight="1" x14ac:dyDescent="0.35">
      <c r="A4150" s="2" t="s">
        <v>89</v>
      </c>
      <c r="B4150" s="2" t="s">
        <v>89</v>
      </c>
      <c r="C4150" s="2" t="s">
        <v>90</v>
      </c>
      <c r="D4150" s="2"/>
      <c r="E4150" s="2"/>
      <c r="F4150" s="3">
        <v>15557</v>
      </c>
      <c r="G4150" s="3">
        <v>100</v>
      </c>
      <c r="H4150" s="2" t="s">
        <v>3141</v>
      </c>
      <c r="I4150" s="2" t="s">
        <v>3155</v>
      </c>
      <c r="J4150" s="2" t="s">
        <v>3158</v>
      </c>
      <c r="K4150" s="2" t="s">
        <v>3166</v>
      </c>
      <c r="L4150" s="2">
        <v>2016</v>
      </c>
      <c r="M4150" s="2" t="s">
        <v>3035</v>
      </c>
      <c r="N4150" s="2" t="s">
        <v>3089</v>
      </c>
      <c r="O4150" s="19" t="str">
        <f t="shared" si="132"/>
        <v>100</v>
      </c>
      <c r="P4150">
        <f t="shared" si="131"/>
        <v>15557</v>
      </c>
    </row>
    <row r="4151" spans="1:16" ht="14.5" customHeight="1" x14ac:dyDescent="0.35">
      <c r="A4151" s="2" t="s">
        <v>2310</v>
      </c>
      <c r="B4151" s="2" t="s">
        <v>2310</v>
      </c>
      <c r="C4151" s="2" t="s">
        <v>48</v>
      </c>
      <c r="D4151" s="2"/>
      <c r="E4151" s="2"/>
      <c r="F4151" s="3">
        <v>150</v>
      </c>
      <c r="G4151" s="3">
        <v>100</v>
      </c>
      <c r="H4151" s="2" t="s">
        <v>3141</v>
      </c>
      <c r="I4151" s="2" t="s">
        <v>3155</v>
      </c>
      <c r="J4151" s="2" t="s">
        <v>3158</v>
      </c>
      <c r="K4151" s="2" t="s">
        <v>3166</v>
      </c>
      <c r="L4151" s="2">
        <v>2016</v>
      </c>
      <c r="M4151" s="2" t="s">
        <v>3056</v>
      </c>
      <c r="N4151" s="2" t="s">
        <v>3106</v>
      </c>
      <c r="O4151" s="19" t="str">
        <f t="shared" si="132"/>
        <v>300</v>
      </c>
      <c r="P4151">
        <f t="shared" si="131"/>
        <v>150</v>
      </c>
    </row>
    <row r="4152" spans="1:16" ht="14.5" customHeight="1" x14ac:dyDescent="0.35">
      <c r="A4152" s="2" t="s">
        <v>61</v>
      </c>
      <c r="B4152" s="2" t="s">
        <v>61</v>
      </c>
      <c r="C4152" s="2" t="s">
        <v>62</v>
      </c>
      <c r="D4152" s="2"/>
      <c r="E4152" s="2"/>
      <c r="F4152" s="3">
        <v>218</v>
      </c>
      <c r="G4152" s="3">
        <v>100</v>
      </c>
      <c r="H4152" s="2" t="s">
        <v>3137</v>
      </c>
      <c r="I4152" s="2" t="s">
        <v>3151</v>
      </c>
      <c r="J4152" s="2" t="s">
        <v>3158</v>
      </c>
      <c r="K4152" s="2" t="s">
        <v>3166</v>
      </c>
      <c r="L4152" s="2">
        <v>2016</v>
      </c>
      <c r="M4152" s="2" t="s">
        <v>3078</v>
      </c>
      <c r="N4152" s="2" t="s">
        <v>3126</v>
      </c>
      <c r="O4152" s="19" t="str">
        <f t="shared" si="132"/>
        <v>700</v>
      </c>
      <c r="P4152">
        <f t="shared" si="131"/>
        <v>218</v>
      </c>
    </row>
    <row r="4153" spans="1:16" ht="14.5" customHeight="1" x14ac:dyDescent="0.35">
      <c r="A4153" s="2" t="s">
        <v>105</v>
      </c>
      <c r="B4153" s="2" t="s">
        <v>105</v>
      </c>
      <c r="C4153" s="2" t="s">
        <v>106</v>
      </c>
      <c r="D4153" s="2"/>
      <c r="E4153" s="2"/>
      <c r="F4153" s="3">
        <v>1605</v>
      </c>
      <c r="G4153" s="3">
        <v>75</v>
      </c>
      <c r="H4153" s="2" t="s">
        <v>3141</v>
      </c>
      <c r="I4153" s="2" t="s">
        <v>3155</v>
      </c>
      <c r="J4153" s="2" t="s">
        <v>3158</v>
      </c>
      <c r="K4153" s="2" t="s">
        <v>3166</v>
      </c>
      <c r="L4153" s="2">
        <v>2016</v>
      </c>
      <c r="M4153" s="2" t="s">
        <v>3043</v>
      </c>
      <c r="N4153" s="2" t="s">
        <v>3097</v>
      </c>
      <c r="O4153" s="19" t="str">
        <f t="shared" si="132"/>
        <v>200</v>
      </c>
      <c r="P4153">
        <f t="shared" si="131"/>
        <v>1203.75</v>
      </c>
    </row>
    <row r="4154" spans="1:16" ht="14.5" customHeight="1" x14ac:dyDescent="0.35">
      <c r="A4154" s="2" t="s">
        <v>135</v>
      </c>
      <c r="B4154" s="2" t="s">
        <v>135</v>
      </c>
      <c r="C4154" s="2" t="s">
        <v>1991</v>
      </c>
      <c r="D4154" s="2"/>
      <c r="E4154" s="2"/>
      <c r="F4154" s="3">
        <v>809</v>
      </c>
      <c r="G4154" s="3">
        <v>25</v>
      </c>
      <c r="H4154" s="2" t="s">
        <v>3141</v>
      </c>
      <c r="I4154" s="2" t="s">
        <v>3155</v>
      </c>
      <c r="J4154" s="2" t="s">
        <v>3158</v>
      </c>
      <c r="K4154" s="2" t="s">
        <v>3166</v>
      </c>
      <c r="L4154" s="2">
        <v>2016</v>
      </c>
      <c r="M4154" s="2" t="s">
        <v>3056</v>
      </c>
      <c r="N4154" s="2" t="s">
        <v>3106</v>
      </c>
      <c r="O4154" s="19" t="str">
        <f t="shared" si="132"/>
        <v>300</v>
      </c>
      <c r="P4154">
        <f t="shared" si="131"/>
        <v>202.25</v>
      </c>
    </row>
    <row r="4155" spans="1:16" ht="14.5" customHeight="1" x14ac:dyDescent="0.35">
      <c r="A4155" s="2" t="s">
        <v>135</v>
      </c>
      <c r="B4155" s="2" t="s">
        <v>135</v>
      </c>
      <c r="C4155" s="2" t="s">
        <v>1992</v>
      </c>
      <c r="D4155" s="2"/>
      <c r="E4155" s="2"/>
      <c r="F4155" s="3">
        <v>633</v>
      </c>
      <c r="G4155" s="3">
        <v>25</v>
      </c>
      <c r="H4155" s="2" t="s">
        <v>3141</v>
      </c>
      <c r="I4155" s="2" t="s">
        <v>3155</v>
      </c>
      <c r="J4155" s="2" t="s">
        <v>3158</v>
      </c>
      <c r="K4155" s="2" t="s">
        <v>3166</v>
      </c>
      <c r="L4155" s="2">
        <v>2016</v>
      </c>
      <c r="M4155" s="2" t="s">
        <v>3056</v>
      </c>
      <c r="N4155" s="2" t="s">
        <v>3106</v>
      </c>
      <c r="O4155" s="19" t="str">
        <f t="shared" si="132"/>
        <v>300</v>
      </c>
      <c r="P4155">
        <f t="shared" ref="P4155:P4218" si="133">F4155*G4155/100</f>
        <v>158.25</v>
      </c>
    </row>
    <row r="4156" spans="1:16" ht="14.5" customHeight="1" x14ac:dyDescent="0.35">
      <c r="A4156" s="2" t="s">
        <v>135</v>
      </c>
      <c r="B4156" s="2" t="s">
        <v>135</v>
      </c>
      <c r="C4156" s="2" t="s">
        <v>1993</v>
      </c>
      <c r="D4156" s="2"/>
      <c r="E4156" s="2"/>
      <c r="F4156" s="3">
        <v>211</v>
      </c>
      <c r="G4156" s="3">
        <v>25</v>
      </c>
      <c r="H4156" s="2" t="s">
        <v>3141</v>
      </c>
      <c r="I4156" s="2" t="s">
        <v>3155</v>
      </c>
      <c r="J4156" s="2" t="s">
        <v>3158</v>
      </c>
      <c r="K4156" s="2" t="s">
        <v>3166</v>
      </c>
      <c r="L4156" s="2">
        <v>2016</v>
      </c>
      <c r="M4156" s="2" t="s">
        <v>3056</v>
      </c>
      <c r="N4156" s="2" t="s">
        <v>3106</v>
      </c>
      <c r="O4156" s="19" t="str">
        <f t="shared" si="132"/>
        <v>300</v>
      </c>
      <c r="P4156">
        <f t="shared" si="133"/>
        <v>52.75</v>
      </c>
    </row>
    <row r="4157" spans="1:16" ht="14.5" customHeight="1" x14ac:dyDescent="0.35">
      <c r="A4157" s="2" t="s">
        <v>75</v>
      </c>
      <c r="B4157" s="2" t="s">
        <v>75</v>
      </c>
      <c r="C4157" s="2" t="s">
        <v>1994</v>
      </c>
      <c r="D4157" s="2"/>
      <c r="E4157" s="2"/>
      <c r="F4157" s="3">
        <v>231061</v>
      </c>
      <c r="G4157" s="3">
        <v>25</v>
      </c>
      <c r="H4157" s="2" t="s">
        <v>3140</v>
      </c>
      <c r="I4157" s="2" t="s">
        <v>3154</v>
      </c>
      <c r="J4157" s="2" t="s">
        <v>3158</v>
      </c>
      <c r="K4157" s="2" t="s">
        <v>3166</v>
      </c>
      <c r="L4157" s="2">
        <v>2016</v>
      </c>
      <c r="M4157" s="2" t="s">
        <v>3023</v>
      </c>
      <c r="N4157" s="2" t="s">
        <v>3082</v>
      </c>
      <c r="O4157" s="19" t="str">
        <f t="shared" si="132"/>
        <v>100</v>
      </c>
      <c r="P4157">
        <f t="shared" si="133"/>
        <v>57765.25</v>
      </c>
    </row>
    <row r="4158" spans="1:16" ht="14.5" customHeight="1" x14ac:dyDescent="0.35">
      <c r="A4158" s="2" t="s">
        <v>95</v>
      </c>
      <c r="B4158" s="2" t="s">
        <v>95</v>
      </c>
      <c r="C4158" s="2" t="s">
        <v>96</v>
      </c>
      <c r="D4158" s="2"/>
      <c r="E4158" s="2"/>
      <c r="F4158" s="3">
        <v>8924</v>
      </c>
      <c r="G4158" s="3">
        <v>25</v>
      </c>
      <c r="H4158" s="2" t="s">
        <v>3140</v>
      </c>
      <c r="I4158" s="2" t="s">
        <v>3154</v>
      </c>
      <c r="J4158" s="2" t="s">
        <v>3158</v>
      </c>
      <c r="K4158" s="2" t="s">
        <v>3166</v>
      </c>
      <c r="L4158" s="2">
        <v>2016</v>
      </c>
      <c r="M4158" s="2" t="s">
        <v>3040</v>
      </c>
      <c r="N4158" s="2" t="s">
        <v>3094</v>
      </c>
      <c r="O4158" s="19" t="str">
        <f t="shared" si="132"/>
        <v>100</v>
      </c>
      <c r="P4158">
        <f t="shared" si="133"/>
        <v>2231</v>
      </c>
    </row>
    <row r="4159" spans="1:16" ht="14.5" customHeight="1" x14ac:dyDescent="0.35">
      <c r="A4159" s="2" t="s">
        <v>91</v>
      </c>
      <c r="B4159" s="2" t="s">
        <v>91</v>
      </c>
      <c r="C4159" s="2" t="s">
        <v>92</v>
      </c>
      <c r="D4159" s="2"/>
      <c r="E4159" s="2"/>
      <c r="F4159" s="3">
        <v>2128</v>
      </c>
      <c r="G4159" s="3">
        <v>25</v>
      </c>
      <c r="H4159" s="2" t="s">
        <v>3140</v>
      </c>
      <c r="I4159" s="2" t="s">
        <v>3154</v>
      </c>
      <c r="J4159" s="2" t="s">
        <v>3158</v>
      </c>
      <c r="K4159" s="2" t="s">
        <v>3166</v>
      </c>
      <c r="L4159" s="2">
        <v>2016</v>
      </c>
      <c r="M4159" s="2" t="s">
        <v>3039</v>
      </c>
      <c r="N4159" s="2" t="s">
        <v>3093</v>
      </c>
      <c r="O4159" s="19" t="str">
        <f t="shared" si="132"/>
        <v>100</v>
      </c>
      <c r="P4159">
        <f t="shared" si="133"/>
        <v>532</v>
      </c>
    </row>
    <row r="4160" spans="1:16" ht="14.5" customHeight="1" x14ac:dyDescent="0.35">
      <c r="A4160" s="2" t="s">
        <v>65</v>
      </c>
      <c r="B4160" s="2" t="s">
        <v>65</v>
      </c>
      <c r="C4160" s="2" t="s">
        <v>66</v>
      </c>
      <c r="D4160" s="2"/>
      <c r="E4160" s="2"/>
      <c r="F4160" s="3">
        <v>7223</v>
      </c>
      <c r="G4160" s="3">
        <v>25</v>
      </c>
      <c r="H4160" s="2" t="s">
        <v>3140</v>
      </c>
      <c r="I4160" s="2" t="s">
        <v>3154</v>
      </c>
      <c r="J4160" s="2" t="s">
        <v>3158</v>
      </c>
      <c r="K4160" s="2" t="s">
        <v>3166</v>
      </c>
      <c r="L4160" s="2">
        <v>2016</v>
      </c>
      <c r="M4160" s="2" t="s">
        <v>3023</v>
      </c>
      <c r="N4160" s="2" t="s">
        <v>3082</v>
      </c>
      <c r="O4160" s="19" t="str">
        <f t="shared" si="132"/>
        <v>100</v>
      </c>
      <c r="P4160">
        <f t="shared" si="133"/>
        <v>1805.75</v>
      </c>
    </row>
    <row r="4161" spans="1:16" ht="14.5" customHeight="1" x14ac:dyDescent="0.35">
      <c r="A4161" s="2" t="s">
        <v>93</v>
      </c>
      <c r="B4161" s="2" t="s">
        <v>93</v>
      </c>
      <c r="C4161" s="2" t="s">
        <v>94</v>
      </c>
      <c r="D4161" s="2"/>
      <c r="E4161" s="2"/>
      <c r="F4161" s="3">
        <v>8631</v>
      </c>
      <c r="G4161" s="3">
        <v>25</v>
      </c>
      <c r="H4161" s="2" t="s">
        <v>3140</v>
      </c>
      <c r="I4161" s="2" t="s">
        <v>3154</v>
      </c>
      <c r="J4161" s="2" t="s">
        <v>3158</v>
      </c>
      <c r="K4161" s="2" t="s">
        <v>3166</v>
      </c>
      <c r="L4161" s="2">
        <v>2016</v>
      </c>
      <c r="M4161" s="2" t="s">
        <v>3040</v>
      </c>
      <c r="N4161" s="2" t="s">
        <v>3094</v>
      </c>
      <c r="O4161" s="19" t="str">
        <f t="shared" si="132"/>
        <v>100</v>
      </c>
      <c r="P4161">
        <f t="shared" si="133"/>
        <v>2157.75</v>
      </c>
    </row>
    <row r="4162" spans="1:16" ht="14.5" customHeight="1" x14ac:dyDescent="0.35">
      <c r="A4162" s="2" t="s">
        <v>79</v>
      </c>
      <c r="B4162" s="2" t="s">
        <v>79</v>
      </c>
      <c r="C4162" s="2" t="s">
        <v>80</v>
      </c>
      <c r="D4162" s="2"/>
      <c r="E4162" s="2"/>
      <c r="F4162" s="3">
        <v>22</v>
      </c>
      <c r="G4162" s="3">
        <v>25</v>
      </c>
      <c r="H4162" s="2" t="s">
        <v>3140</v>
      </c>
      <c r="I4162" s="2" t="s">
        <v>3154</v>
      </c>
      <c r="J4162" s="2" t="s">
        <v>3158</v>
      </c>
      <c r="K4162" s="2" t="s">
        <v>3166</v>
      </c>
      <c r="L4162" s="2">
        <v>2016</v>
      </c>
      <c r="M4162" s="2" t="s">
        <v>3026</v>
      </c>
      <c r="N4162" s="2" t="s">
        <v>3026</v>
      </c>
      <c r="O4162" s="19" t="str">
        <f t="shared" si="132"/>
        <v>100</v>
      </c>
      <c r="P4162">
        <f t="shared" si="133"/>
        <v>5.5</v>
      </c>
    </row>
    <row r="4163" spans="1:16" ht="14.5" customHeight="1" x14ac:dyDescent="0.35">
      <c r="A4163" s="2" t="s">
        <v>87</v>
      </c>
      <c r="B4163" s="2" t="s">
        <v>87</v>
      </c>
      <c r="C4163" s="2" t="s">
        <v>88</v>
      </c>
      <c r="D4163" s="2"/>
      <c r="E4163" s="2"/>
      <c r="F4163" s="3">
        <v>152</v>
      </c>
      <c r="G4163" s="3">
        <v>25</v>
      </c>
      <c r="H4163" s="2" t="s">
        <v>3141</v>
      </c>
      <c r="I4163" s="2" t="s">
        <v>3155</v>
      </c>
      <c r="J4163" s="2" t="s">
        <v>3158</v>
      </c>
      <c r="K4163" s="2" t="s">
        <v>3166</v>
      </c>
      <c r="L4163" s="2">
        <v>2016</v>
      </c>
      <c r="M4163" s="2" t="s">
        <v>3033</v>
      </c>
      <c r="N4163" s="2" t="s">
        <v>3088</v>
      </c>
      <c r="O4163" s="19" t="str">
        <f t="shared" ref="O4163:O4226" si="134">LEFT(N4163,1) &amp; "00"</f>
        <v>100</v>
      </c>
      <c r="P4163">
        <f t="shared" si="133"/>
        <v>38</v>
      </c>
    </row>
    <row r="4164" spans="1:16" ht="14.5" customHeight="1" x14ac:dyDescent="0.35">
      <c r="A4164" s="2" t="s">
        <v>69</v>
      </c>
      <c r="B4164" s="2" t="s">
        <v>69</v>
      </c>
      <c r="C4164" s="2" t="s">
        <v>70</v>
      </c>
      <c r="D4164" s="2"/>
      <c r="E4164" s="2"/>
      <c r="F4164" s="3">
        <v>16382</v>
      </c>
      <c r="G4164" s="3">
        <v>25</v>
      </c>
      <c r="H4164" s="2" t="s">
        <v>3140</v>
      </c>
      <c r="I4164" s="2" t="s">
        <v>3154</v>
      </c>
      <c r="J4164" s="2" t="s">
        <v>3158</v>
      </c>
      <c r="K4164" s="2" t="s">
        <v>3166</v>
      </c>
      <c r="L4164" s="2">
        <v>2016</v>
      </c>
      <c r="M4164" s="2" t="s">
        <v>3023</v>
      </c>
      <c r="N4164" s="2" t="s">
        <v>3082</v>
      </c>
      <c r="O4164" s="19" t="str">
        <f t="shared" si="134"/>
        <v>100</v>
      </c>
      <c r="P4164">
        <f t="shared" si="133"/>
        <v>4095.5</v>
      </c>
    </row>
    <row r="4165" spans="1:16" ht="14.5" customHeight="1" x14ac:dyDescent="0.35">
      <c r="A4165" s="2" t="s">
        <v>77</v>
      </c>
      <c r="B4165" s="2" t="s">
        <v>77</v>
      </c>
      <c r="C4165" s="2" t="s">
        <v>78</v>
      </c>
      <c r="D4165" s="2"/>
      <c r="E4165" s="2"/>
      <c r="F4165" s="3">
        <v>450586</v>
      </c>
      <c r="G4165" s="3">
        <v>25</v>
      </c>
      <c r="H4165" s="2" t="s">
        <v>3140</v>
      </c>
      <c r="I4165" s="2" t="s">
        <v>3154</v>
      </c>
      <c r="J4165" s="2" t="s">
        <v>3158</v>
      </c>
      <c r="K4165" s="2" t="s">
        <v>3166</v>
      </c>
      <c r="L4165" s="2">
        <v>2016</v>
      </c>
      <c r="M4165" s="2" t="s">
        <v>3023</v>
      </c>
      <c r="N4165" s="2" t="s">
        <v>3082</v>
      </c>
      <c r="O4165" s="19" t="str">
        <f t="shared" si="134"/>
        <v>100</v>
      </c>
      <c r="P4165">
        <f t="shared" si="133"/>
        <v>112646.5</v>
      </c>
    </row>
    <row r="4166" spans="1:16" ht="14.5" customHeight="1" x14ac:dyDescent="0.35">
      <c r="A4166" s="2" t="s">
        <v>149</v>
      </c>
      <c r="B4166" s="2" t="s">
        <v>149</v>
      </c>
      <c r="C4166" s="2" t="s">
        <v>150</v>
      </c>
      <c r="D4166" s="2"/>
      <c r="E4166" s="2"/>
      <c r="F4166" s="3">
        <v>234</v>
      </c>
      <c r="G4166" s="3">
        <v>25</v>
      </c>
      <c r="H4166" s="2" t="s">
        <v>3141</v>
      </c>
      <c r="I4166" s="2" t="s">
        <v>3155</v>
      </c>
      <c r="J4166" s="2" t="s">
        <v>3158</v>
      </c>
      <c r="K4166" s="2" t="s">
        <v>3166</v>
      </c>
      <c r="L4166" s="2">
        <v>2016</v>
      </c>
      <c r="M4166" s="2" t="s">
        <v>3057</v>
      </c>
      <c r="N4166" s="2" t="s">
        <v>3107</v>
      </c>
      <c r="O4166" s="19" t="str">
        <f t="shared" si="134"/>
        <v>300</v>
      </c>
      <c r="P4166">
        <f t="shared" si="133"/>
        <v>58.5</v>
      </c>
    </row>
    <row r="4167" spans="1:16" ht="14.5" customHeight="1" x14ac:dyDescent="0.35">
      <c r="A4167" s="2" t="s">
        <v>139</v>
      </c>
      <c r="B4167" s="2" t="s">
        <v>139</v>
      </c>
      <c r="C4167" s="2" t="s">
        <v>140</v>
      </c>
      <c r="D4167" s="2"/>
      <c r="E4167" s="2"/>
      <c r="F4167" s="3">
        <v>10</v>
      </c>
      <c r="G4167" s="3">
        <v>25</v>
      </c>
      <c r="H4167" s="2" t="s">
        <v>3141</v>
      </c>
      <c r="I4167" s="2" t="s">
        <v>3155</v>
      </c>
      <c r="J4167" s="2" t="s">
        <v>3158</v>
      </c>
      <c r="K4167" s="2" t="s">
        <v>3166</v>
      </c>
      <c r="L4167" s="2">
        <v>2016</v>
      </c>
      <c r="M4167" s="2" t="s">
        <v>3057</v>
      </c>
      <c r="N4167" s="2" t="s">
        <v>3107</v>
      </c>
      <c r="O4167" s="19" t="str">
        <f t="shared" si="134"/>
        <v>300</v>
      </c>
      <c r="P4167">
        <f t="shared" si="133"/>
        <v>2.5</v>
      </c>
    </row>
    <row r="4168" spans="1:16" ht="14.5" customHeight="1" x14ac:dyDescent="0.35">
      <c r="A4168" s="2" t="s">
        <v>165</v>
      </c>
      <c r="B4168" s="2" t="s">
        <v>165</v>
      </c>
      <c r="C4168" s="2" t="s">
        <v>166</v>
      </c>
      <c r="D4168" s="2"/>
      <c r="E4168" s="2"/>
      <c r="F4168" s="3">
        <v>43</v>
      </c>
      <c r="G4168" s="3">
        <v>15</v>
      </c>
      <c r="H4168" s="2" t="s">
        <v>3140</v>
      </c>
      <c r="I4168" s="2" t="s">
        <v>3154</v>
      </c>
      <c r="J4168" s="2" t="s">
        <v>3158</v>
      </c>
      <c r="K4168" s="2" t="s">
        <v>3166</v>
      </c>
      <c r="L4168" s="2">
        <v>2016</v>
      </c>
      <c r="M4168" s="2" t="s">
        <v>3058</v>
      </c>
      <c r="N4168" s="2" t="s">
        <v>3108</v>
      </c>
      <c r="O4168" s="19" t="str">
        <f t="shared" si="134"/>
        <v>300</v>
      </c>
      <c r="P4168">
        <f t="shared" si="133"/>
        <v>6.45</v>
      </c>
    </row>
    <row r="4169" spans="1:16" ht="14.5" customHeight="1" x14ac:dyDescent="0.35">
      <c r="A4169" s="2" t="s">
        <v>99</v>
      </c>
      <c r="B4169" s="2" t="s">
        <v>99</v>
      </c>
      <c r="C4169" s="2" t="s">
        <v>100</v>
      </c>
      <c r="D4169" s="2"/>
      <c r="E4169" s="2"/>
      <c r="F4169" s="3">
        <v>336</v>
      </c>
      <c r="G4169" s="3">
        <v>25</v>
      </c>
      <c r="H4169" s="2" t="s">
        <v>3134</v>
      </c>
      <c r="I4169" s="2" t="s">
        <v>3148</v>
      </c>
      <c r="J4169" s="2" t="s">
        <v>3158</v>
      </c>
      <c r="K4169" s="2" t="s">
        <v>3166</v>
      </c>
      <c r="L4169" s="2">
        <v>2016</v>
      </c>
      <c r="M4169" s="2" t="s">
        <v>3041</v>
      </c>
      <c r="N4169" s="2" t="s">
        <v>3095</v>
      </c>
      <c r="O4169" s="19" t="str">
        <f t="shared" si="134"/>
        <v>200</v>
      </c>
      <c r="P4169">
        <f t="shared" si="133"/>
        <v>84</v>
      </c>
    </row>
    <row r="4170" spans="1:16" ht="14.5" customHeight="1" x14ac:dyDescent="0.35">
      <c r="A4170" s="2" t="s">
        <v>83</v>
      </c>
      <c r="B4170" s="2" t="s">
        <v>83</v>
      </c>
      <c r="C4170" s="2" t="s">
        <v>84</v>
      </c>
      <c r="D4170" s="2"/>
      <c r="E4170" s="2"/>
      <c r="F4170" s="3">
        <v>188</v>
      </c>
      <c r="G4170" s="3">
        <v>25</v>
      </c>
      <c r="H4170" s="2" t="s">
        <v>3140</v>
      </c>
      <c r="I4170" s="2" t="s">
        <v>3154</v>
      </c>
      <c r="J4170" s="2" t="s">
        <v>3158</v>
      </c>
      <c r="K4170" s="2" t="s">
        <v>3166</v>
      </c>
      <c r="L4170" s="2">
        <v>2016</v>
      </c>
      <c r="M4170" s="2" t="s">
        <v>3030</v>
      </c>
      <c r="N4170" s="2" t="s">
        <v>3085</v>
      </c>
      <c r="O4170" s="19" t="str">
        <f t="shared" si="134"/>
        <v>100</v>
      </c>
      <c r="P4170">
        <f t="shared" si="133"/>
        <v>47</v>
      </c>
    </row>
    <row r="4171" spans="1:16" ht="14.5" customHeight="1" x14ac:dyDescent="0.35">
      <c r="A4171" s="2" t="s">
        <v>81</v>
      </c>
      <c r="B4171" s="2" t="s">
        <v>81</v>
      </c>
      <c r="C4171" s="2" t="s">
        <v>82</v>
      </c>
      <c r="D4171" s="2"/>
      <c r="E4171" s="2"/>
      <c r="F4171" s="3">
        <v>6</v>
      </c>
      <c r="G4171" s="3">
        <v>25</v>
      </c>
      <c r="H4171" s="2" t="s">
        <v>3140</v>
      </c>
      <c r="I4171" s="2" t="s">
        <v>3154</v>
      </c>
      <c r="J4171" s="2" t="s">
        <v>3158</v>
      </c>
      <c r="K4171" s="2" t="s">
        <v>3166</v>
      </c>
      <c r="L4171" s="2">
        <v>2016</v>
      </c>
      <c r="M4171" s="2" t="s">
        <v>3030</v>
      </c>
      <c r="N4171" s="2" t="s">
        <v>3085</v>
      </c>
      <c r="O4171" s="19" t="str">
        <f t="shared" si="134"/>
        <v>100</v>
      </c>
      <c r="P4171">
        <f t="shared" si="133"/>
        <v>1.5</v>
      </c>
    </row>
    <row r="4172" spans="1:16" ht="14.5" customHeight="1" x14ac:dyDescent="0.35">
      <c r="A4172" s="2" t="s">
        <v>63</v>
      </c>
      <c r="B4172" s="2" t="s">
        <v>63</v>
      </c>
      <c r="C4172" s="2" t="s">
        <v>64</v>
      </c>
      <c r="D4172" s="2"/>
      <c r="E4172" s="2"/>
      <c r="F4172" s="3">
        <v>223</v>
      </c>
      <c r="G4172" s="3">
        <v>100</v>
      </c>
      <c r="H4172" s="2" t="s">
        <v>3141</v>
      </c>
      <c r="I4172" s="2" t="s">
        <v>3155</v>
      </c>
      <c r="J4172" s="2" t="s">
        <v>3158</v>
      </c>
      <c r="K4172" s="2" t="s">
        <v>3166</v>
      </c>
      <c r="L4172" s="2">
        <v>2016</v>
      </c>
      <c r="M4172" s="2" t="s">
        <v>3023</v>
      </c>
      <c r="N4172" s="2" t="s">
        <v>3082</v>
      </c>
      <c r="O4172" s="19" t="str">
        <f t="shared" si="134"/>
        <v>100</v>
      </c>
      <c r="P4172">
        <f t="shared" si="133"/>
        <v>223</v>
      </c>
    </row>
    <row r="4173" spans="1:16" ht="14.5" customHeight="1" x14ac:dyDescent="0.35">
      <c r="A4173" s="2" t="s">
        <v>85</v>
      </c>
      <c r="B4173" s="2" t="s">
        <v>85</v>
      </c>
      <c r="C4173" s="2" t="s">
        <v>86</v>
      </c>
      <c r="D4173" s="2"/>
      <c r="E4173" s="2"/>
      <c r="F4173" s="3">
        <v>275</v>
      </c>
      <c r="G4173" s="3">
        <v>25</v>
      </c>
      <c r="H4173" s="2" t="s">
        <v>3140</v>
      </c>
      <c r="I4173" s="2" t="s">
        <v>3154</v>
      </c>
      <c r="J4173" s="2" t="s">
        <v>3158</v>
      </c>
      <c r="K4173" s="2" t="s">
        <v>3166</v>
      </c>
      <c r="L4173" s="2">
        <v>2016</v>
      </c>
      <c r="M4173" s="2" t="s">
        <v>3030</v>
      </c>
      <c r="N4173" s="2" t="s">
        <v>3085</v>
      </c>
      <c r="O4173" s="19" t="str">
        <f t="shared" si="134"/>
        <v>100</v>
      </c>
      <c r="P4173">
        <f t="shared" si="133"/>
        <v>68.75</v>
      </c>
    </row>
    <row r="4174" spans="1:16" ht="14.5" customHeight="1" x14ac:dyDescent="0.35">
      <c r="A4174" s="2" t="s">
        <v>97</v>
      </c>
      <c r="B4174" s="2" t="s">
        <v>97</v>
      </c>
      <c r="C4174" s="2" t="s">
        <v>98</v>
      </c>
      <c r="D4174" s="2"/>
      <c r="E4174" s="2"/>
      <c r="F4174" s="3">
        <v>469</v>
      </c>
      <c r="G4174" s="3">
        <v>25</v>
      </c>
      <c r="H4174" s="2" t="s">
        <v>3141</v>
      </c>
      <c r="I4174" s="2" t="s">
        <v>3155</v>
      </c>
      <c r="J4174" s="2" t="s">
        <v>3158</v>
      </c>
      <c r="K4174" s="2" t="s">
        <v>3166</v>
      </c>
      <c r="L4174" s="2">
        <v>2016</v>
      </c>
      <c r="M4174" s="2" t="s">
        <v>3040</v>
      </c>
      <c r="N4174" s="2" t="s">
        <v>3094</v>
      </c>
      <c r="O4174" s="19" t="str">
        <f t="shared" si="134"/>
        <v>100</v>
      </c>
      <c r="P4174">
        <f t="shared" si="133"/>
        <v>117.25</v>
      </c>
    </row>
    <row r="4175" spans="1:16" ht="14.5" customHeight="1" x14ac:dyDescent="0.35">
      <c r="A4175" s="2" t="s">
        <v>398</v>
      </c>
      <c r="B4175" s="2" t="s">
        <v>399</v>
      </c>
      <c r="C4175" s="2" t="s">
        <v>1116</v>
      </c>
      <c r="D4175" s="2" t="s">
        <v>3171</v>
      </c>
      <c r="E4175" s="2" t="s">
        <v>3172</v>
      </c>
      <c r="F4175" s="3">
        <v>104</v>
      </c>
      <c r="G4175" s="3">
        <v>100</v>
      </c>
      <c r="H4175" s="2" t="s">
        <v>3139</v>
      </c>
      <c r="I4175" s="2" t="s">
        <v>3153</v>
      </c>
      <c r="J4175" s="2" t="s">
        <v>3161</v>
      </c>
      <c r="K4175" s="2" t="s">
        <v>3162</v>
      </c>
      <c r="L4175" s="2">
        <v>2016</v>
      </c>
      <c r="M4175" s="2" t="s">
        <v>3059</v>
      </c>
      <c r="N4175" s="2" t="s">
        <v>3109</v>
      </c>
      <c r="O4175" s="19" t="str">
        <f t="shared" si="134"/>
        <v>400</v>
      </c>
      <c r="P4175">
        <f t="shared" si="133"/>
        <v>104</v>
      </c>
    </row>
    <row r="4176" spans="1:16" ht="14.5" customHeight="1" x14ac:dyDescent="0.35">
      <c r="A4176" s="2" t="s">
        <v>195</v>
      </c>
      <c r="B4176" s="2" t="s">
        <v>401</v>
      </c>
      <c r="C4176" s="2" t="s">
        <v>1117</v>
      </c>
      <c r="D4176" s="2" t="s">
        <v>3171</v>
      </c>
      <c r="E4176" s="2" t="s">
        <v>3172</v>
      </c>
      <c r="F4176" s="3">
        <v>5442</v>
      </c>
      <c r="G4176" s="3">
        <v>55</v>
      </c>
      <c r="H4176" s="2" t="s">
        <v>3139</v>
      </c>
      <c r="I4176" s="2" t="s">
        <v>3153</v>
      </c>
      <c r="J4176" s="2" t="s">
        <v>3161</v>
      </c>
      <c r="K4176" s="2" t="s">
        <v>3162</v>
      </c>
      <c r="L4176" s="2">
        <v>2016</v>
      </c>
      <c r="M4176" s="2" t="s">
        <v>3041</v>
      </c>
      <c r="N4176" s="2" t="s">
        <v>3095</v>
      </c>
      <c r="O4176" s="19" t="str">
        <f t="shared" si="134"/>
        <v>200</v>
      </c>
      <c r="P4176">
        <f t="shared" si="133"/>
        <v>2993.1</v>
      </c>
    </row>
    <row r="4177" spans="1:16" ht="14.5" customHeight="1" x14ac:dyDescent="0.35">
      <c r="A4177" s="2" t="s">
        <v>403</v>
      </c>
      <c r="B4177" s="2" t="s">
        <v>404</v>
      </c>
      <c r="C4177" s="2" t="s">
        <v>1118</v>
      </c>
      <c r="D4177" s="2" t="s">
        <v>3171</v>
      </c>
      <c r="E4177" s="2" t="s">
        <v>3172</v>
      </c>
      <c r="F4177" s="3">
        <v>869</v>
      </c>
      <c r="G4177" s="3">
        <v>55</v>
      </c>
      <c r="H4177" s="2" t="s">
        <v>3139</v>
      </c>
      <c r="I4177" s="2" t="s">
        <v>3153</v>
      </c>
      <c r="J4177" s="2" t="s">
        <v>3161</v>
      </c>
      <c r="K4177" s="2" t="s">
        <v>3162</v>
      </c>
      <c r="L4177" s="2">
        <v>2016</v>
      </c>
      <c r="M4177" s="2" t="s">
        <v>3041</v>
      </c>
      <c r="N4177" s="2" t="s">
        <v>3095</v>
      </c>
      <c r="O4177" s="19" t="str">
        <f t="shared" si="134"/>
        <v>200</v>
      </c>
      <c r="P4177">
        <f t="shared" si="133"/>
        <v>477.95</v>
      </c>
    </row>
    <row r="4178" spans="1:16" ht="14.5" customHeight="1" x14ac:dyDescent="0.35">
      <c r="A4178" s="2" t="s">
        <v>406</v>
      </c>
      <c r="B4178" s="2" t="s">
        <v>407</v>
      </c>
      <c r="C4178" s="2" t="s">
        <v>1119</v>
      </c>
      <c r="D4178" s="2" t="s">
        <v>3171</v>
      </c>
      <c r="E4178" s="2" t="s">
        <v>3172</v>
      </c>
      <c r="F4178" s="3">
        <v>3643</v>
      </c>
      <c r="G4178" s="3">
        <v>55</v>
      </c>
      <c r="H4178" s="2" t="s">
        <v>3139</v>
      </c>
      <c r="I4178" s="2" t="s">
        <v>3153</v>
      </c>
      <c r="J4178" s="2" t="s">
        <v>3161</v>
      </c>
      <c r="K4178" s="2" t="s">
        <v>3162</v>
      </c>
      <c r="L4178" s="2">
        <v>2016</v>
      </c>
      <c r="M4178" s="2" t="s">
        <v>3041</v>
      </c>
      <c r="N4178" s="2" t="s">
        <v>3095</v>
      </c>
      <c r="O4178" s="19" t="str">
        <f t="shared" si="134"/>
        <v>200</v>
      </c>
      <c r="P4178">
        <f t="shared" si="133"/>
        <v>2003.65</v>
      </c>
    </row>
    <row r="4179" spans="1:16" ht="14.5" customHeight="1" x14ac:dyDescent="0.35">
      <c r="A4179" s="2" t="s">
        <v>1124</v>
      </c>
      <c r="B4179" s="2" t="s">
        <v>1125</v>
      </c>
      <c r="C4179" s="2" t="s">
        <v>2534</v>
      </c>
      <c r="D4179" s="2" t="s">
        <v>3173</v>
      </c>
      <c r="E4179" s="2" t="s">
        <v>3174</v>
      </c>
      <c r="F4179" s="3">
        <v>404</v>
      </c>
      <c r="G4179" s="3">
        <v>100</v>
      </c>
      <c r="H4179" s="2" t="s">
        <v>3139</v>
      </c>
      <c r="I4179" s="2" t="s">
        <v>3153</v>
      </c>
      <c r="J4179" s="2" t="s">
        <v>3161</v>
      </c>
      <c r="K4179" s="2" t="s">
        <v>3162</v>
      </c>
      <c r="L4179" s="2">
        <v>2016</v>
      </c>
      <c r="M4179" s="2" t="s">
        <v>3059</v>
      </c>
      <c r="N4179" s="2" t="s">
        <v>3109</v>
      </c>
      <c r="O4179" s="19" t="str">
        <f t="shared" si="134"/>
        <v>400</v>
      </c>
      <c r="P4179">
        <f t="shared" si="133"/>
        <v>404</v>
      </c>
    </row>
    <row r="4180" spans="1:16" ht="14.5" customHeight="1" x14ac:dyDescent="0.35">
      <c r="A4180" s="2" t="s">
        <v>2768</v>
      </c>
      <c r="B4180" s="2" t="s">
        <v>2769</v>
      </c>
      <c r="C4180" s="2" t="s">
        <v>2770</v>
      </c>
      <c r="D4180" s="2" t="s">
        <v>3175</v>
      </c>
      <c r="E4180" s="2" t="s">
        <v>3176</v>
      </c>
      <c r="F4180" s="3">
        <v>4703</v>
      </c>
      <c r="G4180" s="3">
        <v>95.686191583844362</v>
      </c>
      <c r="H4180" s="2" t="s">
        <v>3133</v>
      </c>
      <c r="I4180" s="2" t="s">
        <v>3147</v>
      </c>
      <c r="J4180" s="2" t="s">
        <v>3161</v>
      </c>
      <c r="K4180" s="2" t="s">
        <v>3162</v>
      </c>
      <c r="L4180" s="2">
        <v>2016</v>
      </c>
      <c r="M4180" s="2" t="s">
        <v>3077</v>
      </c>
      <c r="N4180" s="2" t="s">
        <v>3125</v>
      </c>
      <c r="O4180" s="19" t="str">
        <f t="shared" si="134"/>
        <v>700</v>
      </c>
      <c r="P4180">
        <f t="shared" si="133"/>
        <v>4500.1215901882006</v>
      </c>
    </row>
    <row r="4181" spans="1:16" ht="14.5" customHeight="1" x14ac:dyDescent="0.35">
      <c r="A4181" s="2" t="s">
        <v>2768</v>
      </c>
      <c r="B4181" s="2" t="s">
        <v>2769</v>
      </c>
      <c r="C4181" s="2" t="s">
        <v>2770</v>
      </c>
      <c r="D4181" s="2" t="s">
        <v>3175</v>
      </c>
      <c r="E4181" s="2" t="s">
        <v>3176</v>
      </c>
      <c r="F4181" s="3">
        <v>4703</v>
      </c>
      <c r="G4181" s="3">
        <v>4.3138084161556352</v>
      </c>
      <c r="H4181" s="2" t="s">
        <v>3141</v>
      </c>
      <c r="I4181" s="2" t="s">
        <v>3155</v>
      </c>
      <c r="J4181" s="2" t="s">
        <v>3161</v>
      </c>
      <c r="K4181" s="2" t="s">
        <v>3162</v>
      </c>
      <c r="L4181" s="2">
        <v>2016</v>
      </c>
      <c r="M4181" s="2" t="s">
        <v>3077</v>
      </c>
      <c r="N4181" s="2" t="s">
        <v>3125</v>
      </c>
      <c r="O4181" s="19" t="str">
        <f t="shared" si="134"/>
        <v>700</v>
      </c>
      <c r="P4181">
        <f t="shared" si="133"/>
        <v>202.87840981179954</v>
      </c>
    </row>
    <row r="4182" spans="1:16" ht="14.5" customHeight="1" x14ac:dyDescent="0.35">
      <c r="A4182" s="2" t="s">
        <v>431</v>
      </c>
      <c r="B4182" s="2" t="s">
        <v>432</v>
      </c>
      <c r="C4182" s="2" t="s">
        <v>1838</v>
      </c>
      <c r="D4182" s="2" t="s">
        <v>3175</v>
      </c>
      <c r="E4182" s="2" t="s">
        <v>3176</v>
      </c>
      <c r="F4182" s="3">
        <v>275</v>
      </c>
      <c r="G4182" s="3">
        <v>55</v>
      </c>
      <c r="H4182" s="2" t="s">
        <v>3139</v>
      </c>
      <c r="I4182" s="2" t="s">
        <v>3153</v>
      </c>
      <c r="J4182" s="2" t="s">
        <v>3161</v>
      </c>
      <c r="K4182" s="2" t="s">
        <v>3162</v>
      </c>
      <c r="L4182" s="2">
        <v>2016</v>
      </c>
      <c r="M4182" s="2" t="s">
        <v>3077</v>
      </c>
      <c r="N4182" s="2" t="s">
        <v>3125</v>
      </c>
      <c r="O4182" s="19" t="str">
        <f t="shared" si="134"/>
        <v>700</v>
      </c>
      <c r="P4182">
        <f t="shared" si="133"/>
        <v>151.25</v>
      </c>
    </row>
    <row r="4183" spans="1:16" ht="14.5" customHeight="1" x14ac:dyDescent="0.35">
      <c r="A4183" s="2" t="s">
        <v>1421</v>
      </c>
      <c r="B4183" s="2" t="s">
        <v>1422</v>
      </c>
      <c r="C4183" s="2" t="s">
        <v>1839</v>
      </c>
      <c r="D4183" s="2" t="s">
        <v>3175</v>
      </c>
      <c r="E4183" s="2" t="s">
        <v>3176</v>
      </c>
      <c r="F4183" s="3">
        <v>1200</v>
      </c>
      <c r="G4183" s="3">
        <v>100</v>
      </c>
      <c r="H4183" s="2" t="s">
        <v>3139</v>
      </c>
      <c r="I4183" s="2" t="s">
        <v>3153</v>
      </c>
      <c r="J4183" s="2" t="s">
        <v>3161</v>
      </c>
      <c r="K4183" s="2" t="s">
        <v>3162</v>
      </c>
      <c r="L4183" s="2">
        <v>2016</v>
      </c>
      <c r="M4183" s="2" t="s">
        <v>3078</v>
      </c>
      <c r="N4183" s="2" t="s">
        <v>3126</v>
      </c>
      <c r="O4183" s="19" t="str">
        <f t="shared" si="134"/>
        <v>700</v>
      </c>
      <c r="P4183">
        <f t="shared" si="133"/>
        <v>1200</v>
      </c>
    </row>
    <row r="4184" spans="1:16" ht="14.5" customHeight="1" x14ac:dyDescent="0.35">
      <c r="A4184" s="2" t="s">
        <v>1424</v>
      </c>
      <c r="B4184" s="2" t="s">
        <v>1425</v>
      </c>
      <c r="C4184" s="2" t="s">
        <v>1840</v>
      </c>
      <c r="D4184" s="2" t="s">
        <v>3175</v>
      </c>
      <c r="E4184" s="2" t="s">
        <v>3176</v>
      </c>
      <c r="F4184" s="3">
        <v>3180</v>
      </c>
      <c r="G4184" s="3">
        <v>100</v>
      </c>
      <c r="H4184" s="2" t="s">
        <v>3141</v>
      </c>
      <c r="I4184" s="2" t="s">
        <v>3155</v>
      </c>
      <c r="J4184" s="2" t="s">
        <v>3161</v>
      </c>
      <c r="K4184" s="2" t="s">
        <v>3162</v>
      </c>
      <c r="L4184" s="2">
        <v>2016</v>
      </c>
      <c r="M4184" s="2" t="s">
        <v>3078</v>
      </c>
      <c r="N4184" s="2" t="s">
        <v>3126</v>
      </c>
      <c r="O4184" s="19" t="str">
        <f t="shared" si="134"/>
        <v>700</v>
      </c>
      <c r="P4184">
        <f t="shared" si="133"/>
        <v>3180</v>
      </c>
    </row>
    <row r="4185" spans="1:16" ht="14.5" customHeight="1" x14ac:dyDescent="0.35">
      <c r="A4185" s="2" t="s">
        <v>1427</v>
      </c>
      <c r="B4185" s="2" t="s">
        <v>1428</v>
      </c>
      <c r="C4185" s="2" t="s">
        <v>2668</v>
      </c>
      <c r="D4185" s="2" t="s">
        <v>3175</v>
      </c>
      <c r="E4185" s="2" t="s">
        <v>3176</v>
      </c>
      <c r="F4185" s="3">
        <v>15487</v>
      </c>
      <c r="G4185" s="3">
        <v>100</v>
      </c>
      <c r="H4185" s="2" t="s">
        <v>3135</v>
      </c>
      <c r="I4185" s="2" t="s">
        <v>3149</v>
      </c>
      <c r="J4185" s="2" t="s">
        <v>3161</v>
      </c>
      <c r="K4185" s="2" t="s">
        <v>3162</v>
      </c>
      <c r="L4185" s="2">
        <v>2016</v>
      </c>
      <c r="M4185" s="2" t="s">
        <v>3078</v>
      </c>
      <c r="N4185" s="2" t="s">
        <v>3126</v>
      </c>
      <c r="O4185" s="19" t="str">
        <f t="shared" si="134"/>
        <v>700</v>
      </c>
      <c r="P4185">
        <f t="shared" si="133"/>
        <v>15487</v>
      </c>
    </row>
    <row r="4186" spans="1:16" ht="14.5" customHeight="1" x14ac:dyDescent="0.35">
      <c r="A4186" s="2" t="s">
        <v>2536</v>
      </c>
      <c r="B4186" s="2" t="s">
        <v>2537</v>
      </c>
      <c r="C4186" s="2" t="s">
        <v>2538</v>
      </c>
      <c r="D4186" s="2" t="s">
        <v>3175</v>
      </c>
      <c r="E4186" s="2" t="s">
        <v>3176</v>
      </c>
      <c r="F4186" s="3">
        <v>3000</v>
      </c>
      <c r="G4186" s="3">
        <v>25</v>
      </c>
      <c r="H4186" s="2" t="s">
        <v>3140</v>
      </c>
      <c r="I4186" s="2" t="s">
        <v>3154</v>
      </c>
      <c r="J4186" s="2" t="s">
        <v>3161</v>
      </c>
      <c r="K4186" s="2" t="s">
        <v>3162</v>
      </c>
      <c r="L4186" s="2">
        <v>2016</v>
      </c>
      <c r="M4186" s="2" t="s">
        <v>3025</v>
      </c>
      <c r="N4186" s="2" t="s">
        <v>3083</v>
      </c>
      <c r="O4186" s="19" t="str">
        <f t="shared" si="134"/>
        <v>100</v>
      </c>
      <c r="P4186">
        <f t="shared" si="133"/>
        <v>750</v>
      </c>
    </row>
    <row r="4187" spans="1:16" ht="14.5" customHeight="1" x14ac:dyDescent="0.35">
      <c r="A4187" s="2" t="s">
        <v>2539</v>
      </c>
      <c r="B4187" s="2" t="s">
        <v>438</v>
      </c>
      <c r="C4187" s="2" t="s">
        <v>2540</v>
      </c>
      <c r="D4187" s="2" t="s">
        <v>3175</v>
      </c>
      <c r="E4187" s="2" t="s">
        <v>3176</v>
      </c>
      <c r="F4187" s="3">
        <v>9000</v>
      </c>
      <c r="G4187" s="3">
        <v>43</v>
      </c>
      <c r="H4187" s="2" t="s">
        <v>3139</v>
      </c>
      <c r="I4187" s="2" t="s">
        <v>3153</v>
      </c>
      <c r="J4187" s="2" t="s">
        <v>3161</v>
      </c>
      <c r="K4187" s="2" t="s">
        <v>3162</v>
      </c>
      <c r="L4187" s="2">
        <v>2016</v>
      </c>
      <c r="M4187" s="2" t="s">
        <v>3078</v>
      </c>
      <c r="N4187" s="2" t="s">
        <v>3126</v>
      </c>
      <c r="O4187" s="19" t="str">
        <f t="shared" si="134"/>
        <v>700</v>
      </c>
      <c r="P4187">
        <f t="shared" si="133"/>
        <v>3870</v>
      </c>
    </row>
    <row r="4188" spans="1:16" ht="14.5" customHeight="1" x14ac:dyDescent="0.35">
      <c r="A4188" s="2" t="s">
        <v>2541</v>
      </c>
      <c r="B4188" s="2" t="s">
        <v>2542</v>
      </c>
      <c r="C4188" s="2" t="s">
        <v>2543</v>
      </c>
      <c r="D4188" s="2" t="s">
        <v>3175</v>
      </c>
      <c r="E4188" s="2" t="s">
        <v>3176</v>
      </c>
      <c r="F4188" s="3">
        <v>6513</v>
      </c>
      <c r="G4188" s="3">
        <v>100</v>
      </c>
      <c r="H4188" s="2" t="s">
        <v>3139</v>
      </c>
      <c r="I4188" s="2" t="s">
        <v>3153</v>
      </c>
      <c r="J4188" s="2" t="s">
        <v>3161</v>
      </c>
      <c r="K4188" s="2" t="s">
        <v>3162</v>
      </c>
      <c r="L4188" s="2">
        <v>2016</v>
      </c>
      <c r="M4188" s="2" t="s">
        <v>3078</v>
      </c>
      <c r="N4188" s="2" t="s">
        <v>3126</v>
      </c>
      <c r="O4188" s="19" t="str">
        <f t="shared" si="134"/>
        <v>700</v>
      </c>
      <c r="P4188">
        <f t="shared" si="133"/>
        <v>6513</v>
      </c>
    </row>
    <row r="4189" spans="1:16" ht="14.5" customHeight="1" x14ac:dyDescent="0.35">
      <c r="A4189" s="2" t="s">
        <v>443</v>
      </c>
      <c r="B4189" s="2" t="s">
        <v>444</v>
      </c>
      <c r="C4189" s="2" t="s">
        <v>2544</v>
      </c>
      <c r="D4189" s="2" t="s">
        <v>3175</v>
      </c>
      <c r="E4189" s="2" t="s">
        <v>3176</v>
      </c>
      <c r="F4189" s="3">
        <v>8149</v>
      </c>
      <c r="G4189" s="3">
        <v>8.7924898760584131</v>
      </c>
      <c r="H4189" s="2" t="s">
        <v>3139</v>
      </c>
      <c r="I4189" s="2" t="s">
        <v>3153</v>
      </c>
      <c r="J4189" s="2" t="s">
        <v>3161</v>
      </c>
      <c r="K4189" s="2" t="s">
        <v>3162</v>
      </c>
      <c r="L4189" s="2">
        <v>2016</v>
      </c>
      <c r="M4189" s="2" t="s">
        <v>3056</v>
      </c>
      <c r="N4189" s="2" t="s">
        <v>3106</v>
      </c>
      <c r="O4189" s="19" t="str">
        <f t="shared" si="134"/>
        <v>300</v>
      </c>
      <c r="P4189">
        <f t="shared" si="133"/>
        <v>716.50000000000011</v>
      </c>
    </row>
    <row r="4190" spans="1:16" ht="14.5" customHeight="1" x14ac:dyDescent="0.35">
      <c r="A4190" s="2" t="s">
        <v>443</v>
      </c>
      <c r="B4190" s="2" t="s">
        <v>444</v>
      </c>
      <c r="C4190" s="2" t="s">
        <v>2544</v>
      </c>
      <c r="D4190" s="2" t="s">
        <v>3175</v>
      </c>
      <c r="E4190" s="2" t="s">
        <v>3176</v>
      </c>
      <c r="F4190" s="3">
        <v>8149</v>
      </c>
      <c r="G4190" s="3">
        <v>14.673579580316604</v>
      </c>
      <c r="H4190" s="2" t="s">
        <v>3141</v>
      </c>
      <c r="I4190" s="2" t="s">
        <v>3155</v>
      </c>
      <c r="J4190" s="2" t="s">
        <v>3161</v>
      </c>
      <c r="K4190" s="2" t="s">
        <v>3162</v>
      </c>
      <c r="L4190" s="2">
        <v>2016</v>
      </c>
      <c r="M4190" s="2" t="s">
        <v>3078</v>
      </c>
      <c r="N4190" s="2" t="s">
        <v>3126</v>
      </c>
      <c r="O4190" s="19" t="str">
        <f t="shared" si="134"/>
        <v>700</v>
      </c>
      <c r="P4190">
        <f t="shared" si="133"/>
        <v>1195.75</v>
      </c>
    </row>
    <row r="4191" spans="1:16" ht="14.5" customHeight="1" x14ac:dyDescent="0.35">
      <c r="A4191" s="2" t="s">
        <v>2545</v>
      </c>
      <c r="B4191" s="2" t="s">
        <v>2546</v>
      </c>
      <c r="C4191" s="2" t="s">
        <v>2547</v>
      </c>
      <c r="D4191" s="2" t="s">
        <v>3175</v>
      </c>
      <c r="E4191" s="2" t="s">
        <v>3176</v>
      </c>
      <c r="F4191" s="3">
        <v>7000</v>
      </c>
      <c r="G4191" s="3">
        <v>25</v>
      </c>
      <c r="H4191" s="2" t="s">
        <v>3140</v>
      </c>
      <c r="I4191" s="2" t="s">
        <v>3154</v>
      </c>
      <c r="J4191" s="2" t="s">
        <v>3161</v>
      </c>
      <c r="K4191" s="2" t="s">
        <v>3162</v>
      </c>
      <c r="L4191" s="2">
        <v>2016</v>
      </c>
      <c r="M4191" s="2" t="s">
        <v>3025</v>
      </c>
      <c r="N4191" s="2" t="s">
        <v>3083</v>
      </c>
      <c r="O4191" s="19" t="str">
        <f t="shared" si="134"/>
        <v>100</v>
      </c>
      <c r="P4191">
        <f t="shared" si="133"/>
        <v>1750</v>
      </c>
    </row>
    <row r="4192" spans="1:16" ht="14.5" customHeight="1" x14ac:dyDescent="0.35">
      <c r="A4192" s="2" t="s">
        <v>2548</v>
      </c>
      <c r="B4192" s="2" t="s">
        <v>2549</v>
      </c>
      <c r="C4192" s="2" t="s">
        <v>2550</v>
      </c>
      <c r="D4192" s="2" t="s">
        <v>3175</v>
      </c>
      <c r="E4192" s="2" t="s">
        <v>3176</v>
      </c>
      <c r="F4192" s="3">
        <v>7353</v>
      </c>
      <c r="G4192" s="3">
        <v>43</v>
      </c>
      <c r="H4192" s="2" t="s">
        <v>3139</v>
      </c>
      <c r="I4192" s="2" t="s">
        <v>3153</v>
      </c>
      <c r="J4192" s="2" t="s">
        <v>3161</v>
      </c>
      <c r="K4192" s="2" t="s">
        <v>3162</v>
      </c>
      <c r="L4192" s="2">
        <v>2016</v>
      </c>
      <c r="M4192" s="2" t="s">
        <v>3078</v>
      </c>
      <c r="N4192" s="2" t="s">
        <v>3126</v>
      </c>
      <c r="O4192" s="19" t="str">
        <f t="shared" si="134"/>
        <v>700</v>
      </c>
      <c r="P4192">
        <f t="shared" si="133"/>
        <v>3161.79</v>
      </c>
    </row>
    <row r="4193" spans="1:16" ht="14.5" customHeight="1" x14ac:dyDescent="0.35">
      <c r="A4193" s="2" t="s">
        <v>2551</v>
      </c>
      <c r="B4193" s="2" t="s">
        <v>2552</v>
      </c>
      <c r="C4193" s="2" t="s">
        <v>2553</v>
      </c>
      <c r="D4193" s="2" t="s">
        <v>3175</v>
      </c>
      <c r="E4193" s="2" t="s">
        <v>3176</v>
      </c>
      <c r="F4193" s="3">
        <v>8245</v>
      </c>
      <c r="G4193" s="3">
        <v>100</v>
      </c>
      <c r="H4193" s="2" t="s">
        <v>3139</v>
      </c>
      <c r="I4193" s="2" t="s">
        <v>3153</v>
      </c>
      <c r="J4193" s="2" t="s">
        <v>3161</v>
      </c>
      <c r="K4193" s="2" t="s">
        <v>3162</v>
      </c>
      <c r="L4193" s="2">
        <v>2016</v>
      </c>
      <c r="M4193" s="2" t="s">
        <v>3078</v>
      </c>
      <c r="N4193" s="2" t="s">
        <v>3126</v>
      </c>
      <c r="O4193" s="19" t="str">
        <f t="shared" si="134"/>
        <v>700</v>
      </c>
      <c r="P4193">
        <f t="shared" si="133"/>
        <v>8245</v>
      </c>
    </row>
    <row r="4194" spans="1:16" ht="14.5" customHeight="1" x14ac:dyDescent="0.35">
      <c r="A4194" s="2" t="s">
        <v>2554</v>
      </c>
      <c r="B4194" s="2" t="s">
        <v>2555</v>
      </c>
      <c r="C4194" s="2" t="s">
        <v>2556</v>
      </c>
      <c r="D4194" s="2" t="s">
        <v>3175</v>
      </c>
      <c r="E4194" s="2" t="s">
        <v>3176</v>
      </c>
      <c r="F4194" s="3">
        <v>6235</v>
      </c>
      <c r="G4194" s="3">
        <v>10.228548516439455</v>
      </c>
      <c r="H4194" s="2" t="s">
        <v>3139</v>
      </c>
      <c r="I4194" s="2" t="s">
        <v>3153</v>
      </c>
      <c r="J4194" s="2" t="s">
        <v>3161</v>
      </c>
      <c r="K4194" s="2" t="s">
        <v>3162</v>
      </c>
      <c r="L4194" s="2">
        <v>2016</v>
      </c>
      <c r="M4194" s="2" t="s">
        <v>3056</v>
      </c>
      <c r="N4194" s="2" t="s">
        <v>3106</v>
      </c>
      <c r="O4194" s="19" t="str">
        <f t="shared" si="134"/>
        <v>300</v>
      </c>
      <c r="P4194">
        <f t="shared" si="133"/>
        <v>637.75</v>
      </c>
    </row>
    <row r="4195" spans="1:16" ht="14.5" customHeight="1" x14ac:dyDescent="0.35">
      <c r="A4195" s="2" t="s">
        <v>2554</v>
      </c>
      <c r="B4195" s="2" t="s">
        <v>2555</v>
      </c>
      <c r="C4195" s="2" t="s">
        <v>2556</v>
      </c>
      <c r="D4195" s="2" t="s">
        <v>3175</v>
      </c>
      <c r="E4195" s="2" t="s">
        <v>3176</v>
      </c>
      <c r="F4195" s="3">
        <v>6235</v>
      </c>
      <c r="G4195" s="3">
        <v>12.76663993584603</v>
      </c>
      <c r="H4195" s="2" t="s">
        <v>3141</v>
      </c>
      <c r="I4195" s="2" t="s">
        <v>3155</v>
      </c>
      <c r="J4195" s="2" t="s">
        <v>3161</v>
      </c>
      <c r="K4195" s="2" t="s">
        <v>3162</v>
      </c>
      <c r="L4195" s="2">
        <v>2016</v>
      </c>
      <c r="M4195" s="2" t="s">
        <v>3078</v>
      </c>
      <c r="N4195" s="2" t="s">
        <v>3126</v>
      </c>
      <c r="O4195" s="19" t="str">
        <f t="shared" si="134"/>
        <v>700</v>
      </c>
      <c r="P4195">
        <f t="shared" si="133"/>
        <v>796</v>
      </c>
    </row>
    <row r="4196" spans="1:16" ht="14.5" customHeight="1" x14ac:dyDescent="0.35">
      <c r="A4196" s="2" t="s">
        <v>2771</v>
      </c>
      <c r="B4196" s="2" t="s">
        <v>2772</v>
      </c>
      <c r="C4196" s="2" t="s">
        <v>1909</v>
      </c>
      <c r="D4196" s="2" t="s">
        <v>3175</v>
      </c>
      <c r="E4196" s="2" t="s">
        <v>3176</v>
      </c>
      <c r="F4196" s="3">
        <v>7724</v>
      </c>
      <c r="G4196" s="3">
        <v>100</v>
      </c>
      <c r="H4196" s="2" t="s">
        <v>3139</v>
      </c>
      <c r="I4196" s="2" t="s">
        <v>3153</v>
      </c>
      <c r="J4196" s="2" t="s">
        <v>3161</v>
      </c>
      <c r="K4196" s="2" t="s">
        <v>3162</v>
      </c>
      <c r="L4196" s="2">
        <v>2016</v>
      </c>
      <c r="M4196" s="2" t="s">
        <v>3078</v>
      </c>
      <c r="N4196" s="2" t="s">
        <v>3126</v>
      </c>
      <c r="O4196" s="19" t="str">
        <f t="shared" si="134"/>
        <v>700</v>
      </c>
      <c r="P4196">
        <f t="shared" si="133"/>
        <v>7724</v>
      </c>
    </row>
    <row r="4197" spans="1:16" ht="14.5" customHeight="1" x14ac:dyDescent="0.35">
      <c r="A4197" s="2" t="s">
        <v>461</v>
      </c>
      <c r="B4197" s="2" t="s">
        <v>462</v>
      </c>
      <c r="C4197" s="2" t="s">
        <v>1141</v>
      </c>
      <c r="D4197" s="2" t="s">
        <v>3177</v>
      </c>
      <c r="E4197" s="2" t="s">
        <v>3178</v>
      </c>
      <c r="F4197" s="3">
        <v>12756.525823570231</v>
      </c>
      <c r="G4197" s="3">
        <v>25</v>
      </c>
      <c r="H4197" s="2" t="s">
        <v>3140</v>
      </c>
      <c r="I4197" s="2" t="s">
        <v>3154</v>
      </c>
      <c r="J4197" s="2" t="s">
        <v>3161</v>
      </c>
      <c r="K4197" s="2" t="s">
        <v>3162</v>
      </c>
      <c r="L4197" s="2">
        <v>2016</v>
      </c>
      <c r="M4197" s="2" t="s">
        <v>3031</v>
      </c>
      <c r="N4197" s="2" t="s">
        <v>3086</v>
      </c>
      <c r="O4197" s="19" t="str">
        <f t="shared" si="134"/>
        <v>100</v>
      </c>
      <c r="P4197">
        <f t="shared" si="133"/>
        <v>3189.1314558925578</v>
      </c>
    </row>
    <row r="4198" spans="1:16" ht="14.5" customHeight="1" x14ac:dyDescent="0.35">
      <c r="A4198" s="2" t="s">
        <v>464</v>
      </c>
      <c r="B4198" s="2" t="s">
        <v>465</v>
      </c>
      <c r="C4198" s="2" t="s">
        <v>1141</v>
      </c>
      <c r="D4198" s="2" t="s">
        <v>3177</v>
      </c>
      <c r="E4198" s="2" t="s">
        <v>3178</v>
      </c>
      <c r="F4198" s="3">
        <v>28188.445132056982</v>
      </c>
      <c r="G4198" s="3">
        <v>25</v>
      </c>
      <c r="H4198" s="2" t="s">
        <v>3140</v>
      </c>
      <c r="I4198" s="2" t="s">
        <v>3154</v>
      </c>
      <c r="J4198" s="2" t="s">
        <v>3161</v>
      </c>
      <c r="K4198" s="2" t="s">
        <v>3162</v>
      </c>
      <c r="L4198" s="2">
        <v>2016</v>
      </c>
      <c r="M4198" s="2" t="s">
        <v>3032</v>
      </c>
      <c r="N4198" s="2" t="s">
        <v>3087</v>
      </c>
      <c r="O4198" s="19" t="str">
        <f t="shared" si="134"/>
        <v>100</v>
      </c>
      <c r="P4198">
        <f t="shared" si="133"/>
        <v>7047.1112830142456</v>
      </c>
    </row>
    <row r="4199" spans="1:16" ht="14.5" customHeight="1" x14ac:dyDescent="0.35">
      <c r="A4199" s="2" t="s">
        <v>2773</v>
      </c>
      <c r="B4199" s="2" t="s">
        <v>467</v>
      </c>
      <c r="C4199" s="2" t="s">
        <v>1141</v>
      </c>
      <c r="D4199" s="2" t="s">
        <v>3177</v>
      </c>
      <c r="E4199" s="2" t="s">
        <v>3178</v>
      </c>
      <c r="F4199" s="3">
        <v>7754.029044372779</v>
      </c>
      <c r="G4199" s="3">
        <v>55</v>
      </c>
      <c r="H4199" s="2" t="s">
        <v>3141</v>
      </c>
      <c r="I4199" s="2" t="s">
        <v>3155</v>
      </c>
      <c r="J4199" s="2" t="s">
        <v>3161</v>
      </c>
      <c r="K4199" s="2" t="s">
        <v>3162</v>
      </c>
      <c r="L4199" s="2">
        <v>2016</v>
      </c>
      <c r="M4199" s="2" t="s">
        <v>3041</v>
      </c>
      <c r="N4199" s="2" t="s">
        <v>3095</v>
      </c>
      <c r="O4199" s="19" t="str">
        <f t="shared" si="134"/>
        <v>200</v>
      </c>
      <c r="P4199">
        <f t="shared" si="133"/>
        <v>4264.7159744050286</v>
      </c>
    </row>
    <row r="4200" spans="1:16" ht="14.5" customHeight="1" x14ac:dyDescent="0.35">
      <c r="A4200" s="2" t="s">
        <v>468</v>
      </c>
      <c r="B4200" s="2" t="s">
        <v>469</v>
      </c>
      <c r="C4200" s="2" t="s">
        <v>1996</v>
      </c>
      <c r="D4200" s="2" t="s">
        <v>3177</v>
      </c>
      <c r="E4200" s="2" t="s">
        <v>3178</v>
      </c>
      <c r="F4200" s="3">
        <v>1560</v>
      </c>
      <c r="G4200" s="3">
        <v>55</v>
      </c>
      <c r="H4200" s="2" t="s">
        <v>3142</v>
      </c>
      <c r="I4200" s="2" t="s">
        <v>3156</v>
      </c>
      <c r="J4200" s="2" t="s">
        <v>3161</v>
      </c>
      <c r="K4200" s="2" t="s">
        <v>3162</v>
      </c>
      <c r="L4200" s="2">
        <v>2016</v>
      </c>
      <c r="M4200" s="2" t="s">
        <v>3054</v>
      </c>
      <c r="N4200" s="2" t="s">
        <v>3104</v>
      </c>
      <c r="O4200" s="19" t="str">
        <f t="shared" si="134"/>
        <v>300</v>
      </c>
      <c r="P4200">
        <f t="shared" si="133"/>
        <v>858</v>
      </c>
    </row>
    <row r="4201" spans="1:16" ht="14.5" customHeight="1" x14ac:dyDescent="0.35">
      <c r="A4201" s="2" t="s">
        <v>474</v>
      </c>
      <c r="B4201" s="2" t="s">
        <v>475</v>
      </c>
      <c r="C4201" s="2" t="s">
        <v>1997</v>
      </c>
      <c r="D4201" s="2" t="s">
        <v>3177</v>
      </c>
      <c r="E4201" s="2" t="s">
        <v>3178</v>
      </c>
      <c r="F4201" s="3">
        <v>240</v>
      </c>
      <c r="G4201" s="3">
        <v>100</v>
      </c>
      <c r="H4201" s="2" t="s">
        <v>3142</v>
      </c>
      <c r="I4201" s="2" t="s">
        <v>3156</v>
      </c>
      <c r="J4201" s="2" t="s">
        <v>3161</v>
      </c>
      <c r="K4201" s="2" t="s">
        <v>3162</v>
      </c>
      <c r="L4201" s="2">
        <v>2016</v>
      </c>
      <c r="M4201" s="2" t="s">
        <v>3054</v>
      </c>
      <c r="N4201" s="2" t="s">
        <v>3104</v>
      </c>
      <c r="O4201" s="19" t="str">
        <f t="shared" si="134"/>
        <v>300</v>
      </c>
      <c r="P4201">
        <f t="shared" si="133"/>
        <v>240</v>
      </c>
    </row>
    <row r="4202" spans="1:16" ht="14.5" customHeight="1" x14ac:dyDescent="0.35">
      <c r="A4202" s="2" t="s">
        <v>471</v>
      </c>
      <c r="B4202" s="2" t="s">
        <v>472</v>
      </c>
      <c r="C4202" s="2" t="s">
        <v>1998</v>
      </c>
      <c r="D4202" s="2" t="s">
        <v>3177</v>
      </c>
      <c r="E4202" s="2" t="s">
        <v>3178</v>
      </c>
      <c r="F4202" s="3">
        <v>114</v>
      </c>
      <c r="G4202" s="3">
        <v>55</v>
      </c>
      <c r="H4202" s="2" t="s">
        <v>3142</v>
      </c>
      <c r="I4202" s="2" t="s">
        <v>3156</v>
      </c>
      <c r="J4202" s="2" t="s">
        <v>3161</v>
      </c>
      <c r="K4202" s="2" t="s">
        <v>3162</v>
      </c>
      <c r="L4202" s="2">
        <v>2016</v>
      </c>
      <c r="M4202" s="2" t="s">
        <v>3041</v>
      </c>
      <c r="N4202" s="2" t="s">
        <v>3095</v>
      </c>
      <c r="O4202" s="19" t="str">
        <f t="shared" si="134"/>
        <v>200</v>
      </c>
      <c r="P4202">
        <f t="shared" si="133"/>
        <v>62.7</v>
      </c>
    </row>
    <row r="4203" spans="1:16" ht="14.5" customHeight="1" x14ac:dyDescent="0.35">
      <c r="A4203" s="2" t="s">
        <v>1999</v>
      </c>
      <c r="B4203" s="2" t="s">
        <v>2000</v>
      </c>
      <c r="C4203" s="2" t="s">
        <v>2001</v>
      </c>
      <c r="D4203" s="2" t="s">
        <v>3177</v>
      </c>
      <c r="E4203" s="2" t="s">
        <v>3178</v>
      </c>
      <c r="F4203" s="3">
        <v>15</v>
      </c>
      <c r="G4203" s="3">
        <v>25</v>
      </c>
      <c r="H4203" s="2" t="s">
        <v>3142</v>
      </c>
      <c r="I4203" s="2" t="s">
        <v>3156</v>
      </c>
      <c r="J4203" s="2" t="s">
        <v>3161</v>
      </c>
      <c r="K4203" s="2" t="s">
        <v>3162</v>
      </c>
      <c r="L4203" s="2">
        <v>2016</v>
      </c>
      <c r="M4203" s="2" t="s">
        <v>3055</v>
      </c>
      <c r="N4203" s="2" t="s">
        <v>3105</v>
      </c>
      <c r="O4203" s="19" t="str">
        <f t="shared" si="134"/>
        <v>300</v>
      </c>
      <c r="P4203">
        <f t="shared" si="133"/>
        <v>3.75</v>
      </c>
    </row>
    <row r="4204" spans="1:16" ht="14.5" customHeight="1" x14ac:dyDescent="0.35">
      <c r="A4204" s="2" t="s">
        <v>2669</v>
      </c>
      <c r="B4204" s="2" t="s">
        <v>2670</v>
      </c>
      <c r="C4204" s="2" t="s">
        <v>2671</v>
      </c>
      <c r="D4204" s="2" t="s">
        <v>3177</v>
      </c>
      <c r="E4204" s="2" t="s">
        <v>3178</v>
      </c>
      <c r="F4204" s="3">
        <v>1805</v>
      </c>
      <c r="G4204" s="3">
        <v>55</v>
      </c>
      <c r="H4204" s="2" t="s">
        <v>3142</v>
      </c>
      <c r="I4204" s="2" t="s">
        <v>3156</v>
      </c>
      <c r="J4204" s="2" t="s">
        <v>3161</v>
      </c>
      <c r="K4204" s="2" t="s">
        <v>3162</v>
      </c>
      <c r="L4204" s="2">
        <v>2016</v>
      </c>
      <c r="M4204" s="2" t="s">
        <v>3054</v>
      </c>
      <c r="N4204" s="2" t="s">
        <v>3104</v>
      </c>
      <c r="O4204" s="19" t="str">
        <f t="shared" si="134"/>
        <v>300</v>
      </c>
      <c r="P4204">
        <f t="shared" si="133"/>
        <v>992.75</v>
      </c>
    </row>
    <row r="4205" spans="1:16" ht="14.5" customHeight="1" x14ac:dyDescent="0.35">
      <c r="A4205" s="2" t="s">
        <v>477</v>
      </c>
      <c r="B4205" s="2" t="s">
        <v>478</v>
      </c>
      <c r="C4205" s="2" t="s">
        <v>2002</v>
      </c>
      <c r="D4205" s="2" t="s">
        <v>3177</v>
      </c>
      <c r="E4205" s="2" t="s">
        <v>3178</v>
      </c>
      <c r="F4205" s="3">
        <v>203</v>
      </c>
      <c r="G4205" s="3">
        <v>100</v>
      </c>
      <c r="H4205" s="2" t="s">
        <v>3142</v>
      </c>
      <c r="I4205" s="2" t="s">
        <v>3156</v>
      </c>
      <c r="J4205" s="2" t="s">
        <v>3161</v>
      </c>
      <c r="K4205" s="2" t="s">
        <v>3162</v>
      </c>
      <c r="L4205" s="2">
        <v>2016</v>
      </c>
      <c r="M4205" s="2" t="s">
        <v>3054</v>
      </c>
      <c r="N4205" s="2" t="s">
        <v>3104</v>
      </c>
      <c r="O4205" s="19" t="str">
        <f t="shared" si="134"/>
        <v>300</v>
      </c>
      <c r="P4205">
        <f t="shared" si="133"/>
        <v>203</v>
      </c>
    </row>
    <row r="4206" spans="1:16" ht="14.5" customHeight="1" x14ac:dyDescent="0.35">
      <c r="A4206" s="2" t="s">
        <v>480</v>
      </c>
      <c r="B4206" s="2" t="s">
        <v>481</v>
      </c>
      <c r="C4206" s="2" t="s">
        <v>2003</v>
      </c>
      <c r="D4206" s="2" t="s">
        <v>3177</v>
      </c>
      <c r="E4206" s="2" t="s">
        <v>3178</v>
      </c>
      <c r="F4206" s="3">
        <v>75</v>
      </c>
      <c r="G4206" s="3">
        <v>55</v>
      </c>
      <c r="H4206" s="2" t="s">
        <v>3142</v>
      </c>
      <c r="I4206" s="2" t="s">
        <v>3156</v>
      </c>
      <c r="J4206" s="2" t="s">
        <v>3161</v>
      </c>
      <c r="K4206" s="2" t="s">
        <v>3162</v>
      </c>
      <c r="L4206" s="2">
        <v>2016</v>
      </c>
      <c r="M4206" s="2" t="s">
        <v>3041</v>
      </c>
      <c r="N4206" s="2" t="s">
        <v>3095</v>
      </c>
      <c r="O4206" s="19" t="str">
        <f t="shared" si="134"/>
        <v>200</v>
      </c>
      <c r="P4206">
        <f t="shared" si="133"/>
        <v>41.25</v>
      </c>
    </row>
    <row r="4207" spans="1:16" ht="14.5" customHeight="1" x14ac:dyDescent="0.35">
      <c r="A4207" s="2" t="s">
        <v>2311</v>
      </c>
      <c r="B4207" s="2" t="s">
        <v>2312</v>
      </c>
      <c r="C4207" s="2" t="s">
        <v>2313</v>
      </c>
      <c r="D4207" s="2" t="s">
        <v>3177</v>
      </c>
      <c r="E4207" s="2" t="s">
        <v>3178</v>
      </c>
      <c r="F4207" s="3">
        <v>2717</v>
      </c>
      <c r="G4207" s="3">
        <v>55</v>
      </c>
      <c r="H4207" s="2" t="s">
        <v>3141</v>
      </c>
      <c r="I4207" s="2" t="s">
        <v>3155</v>
      </c>
      <c r="J4207" s="2" t="s">
        <v>3161</v>
      </c>
      <c r="K4207" s="2" t="s">
        <v>3162</v>
      </c>
      <c r="L4207" s="2">
        <v>2016</v>
      </c>
      <c r="M4207" s="2" t="s">
        <v>3041</v>
      </c>
      <c r="N4207" s="2" t="s">
        <v>3095</v>
      </c>
      <c r="O4207" s="19" t="str">
        <f t="shared" si="134"/>
        <v>200</v>
      </c>
      <c r="P4207">
        <f t="shared" si="133"/>
        <v>1494.35</v>
      </c>
    </row>
    <row r="4208" spans="1:16" ht="14.5" customHeight="1" x14ac:dyDescent="0.35">
      <c r="A4208" s="2" t="s">
        <v>1151</v>
      </c>
      <c r="B4208" s="2" t="s">
        <v>1152</v>
      </c>
      <c r="C4208" s="2" t="s">
        <v>1153</v>
      </c>
      <c r="D4208" s="2" t="s">
        <v>3183</v>
      </c>
      <c r="E4208" s="2" t="s">
        <v>3184</v>
      </c>
      <c r="F4208" s="3">
        <v>139</v>
      </c>
      <c r="G4208" s="3">
        <v>100</v>
      </c>
      <c r="H4208" s="2" t="s">
        <v>3139</v>
      </c>
      <c r="I4208" s="2" t="s">
        <v>3153</v>
      </c>
      <c r="J4208" s="2" t="s">
        <v>3161</v>
      </c>
      <c r="K4208" s="2" t="s">
        <v>3162</v>
      </c>
      <c r="L4208" s="2">
        <v>2016</v>
      </c>
      <c r="M4208" s="2" t="s">
        <v>3059</v>
      </c>
      <c r="N4208" s="2" t="s">
        <v>3109</v>
      </c>
      <c r="O4208" s="19" t="str">
        <f t="shared" si="134"/>
        <v>400</v>
      </c>
      <c r="P4208">
        <f t="shared" si="133"/>
        <v>139</v>
      </c>
    </row>
    <row r="4209" spans="1:16" ht="14.5" customHeight="1" x14ac:dyDescent="0.35">
      <c r="A4209" s="2" t="s">
        <v>489</v>
      </c>
      <c r="B4209" s="2" t="s">
        <v>490</v>
      </c>
      <c r="C4209" s="2" t="s">
        <v>1154</v>
      </c>
      <c r="D4209" s="2" t="s">
        <v>3183</v>
      </c>
      <c r="E4209" s="2" t="s">
        <v>3184</v>
      </c>
      <c r="F4209" s="3">
        <v>822</v>
      </c>
      <c r="G4209" s="3">
        <v>100</v>
      </c>
      <c r="H4209" s="2" t="s">
        <v>3139</v>
      </c>
      <c r="I4209" s="2" t="s">
        <v>3153</v>
      </c>
      <c r="J4209" s="2" t="s">
        <v>3161</v>
      </c>
      <c r="K4209" s="2" t="s">
        <v>3162</v>
      </c>
      <c r="L4209" s="2">
        <v>2016</v>
      </c>
      <c r="M4209" s="2" t="s">
        <v>3059</v>
      </c>
      <c r="N4209" s="2" t="s">
        <v>3109</v>
      </c>
      <c r="O4209" s="19" t="str">
        <f t="shared" si="134"/>
        <v>400</v>
      </c>
      <c r="P4209">
        <f t="shared" si="133"/>
        <v>822</v>
      </c>
    </row>
    <row r="4210" spans="1:16" ht="14.5" customHeight="1" x14ac:dyDescent="0.35">
      <c r="A4210" s="2" t="s">
        <v>1155</v>
      </c>
      <c r="B4210" s="2" t="s">
        <v>1156</v>
      </c>
      <c r="C4210" s="2" t="s">
        <v>1157</v>
      </c>
      <c r="D4210" s="2" t="s">
        <v>3185</v>
      </c>
      <c r="E4210" s="2" t="s">
        <v>3186</v>
      </c>
      <c r="F4210" s="3">
        <v>99</v>
      </c>
      <c r="G4210" s="3">
        <v>55</v>
      </c>
      <c r="H4210" s="2" t="s">
        <v>3135</v>
      </c>
      <c r="I4210" s="2" t="s">
        <v>3149</v>
      </c>
      <c r="J4210" s="2" t="s">
        <v>3161</v>
      </c>
      <c r="K4210" s="2" t="s">
        <v>3162</v>
      </c>
      <c r="L4210" s="2">
        <v>2016</v>
      </c>
      <c r="M4210" s="2" t="s">
        <v>3054</v>
      </c>
      <c r="N4210" s="2" t="s">
        <v>3104</v>
      </c>
      <c r="O4210" s="19" t="str">
        <f t="shared" si="134"/>
        <v>300</v>
      </c>
      <c r="P4210">
        <f t="shared" si="133"/>
        <v>54.45</v>
      </c>
    </row>
    <row r="4211" spans="1:16" ht="14.5" customHeight="1" x14ac:dyDescent="0.35">
      <c r="A4211" s="2" t="s">
        <v>501</v>
      </c>
      <c r="B4211" s="2" t="s">
        <v>502</v>
      </c>
      <c r="C4211" s="2" t="s">
        <v>1159</v>
      </c>
      <c r="D4211" s="2" t="s">
        <v>3185</v>
      </c>
      <c r="E4211" s="2" t="s">
        <v>3186</v>
      </c>
      <c r="F4211" s="3">
        <v>118</v>
      </c>
      <c r="G4211" s="3">
        <v>100</v>
      </c>
      <c r="H4211" s="2" t="s">
        <v>3135</v>
      </c>
      <c r="I4211" s="2" t="s">
        <v>3149</v>
      </c>
      <c r="J4211" s="2" t="s">
        <v>3161</v>
      </c>
      <c r="K4211" s="2" t="s">
        <v>3162</v>
      </c>
      <c r="L4211" s="2">
        <v>2016</v>
      </c>
      <c r="M4211" s="2" t="s">
        <v>3054</v>
      </c>
      <c r="N4211" s="2" t="s">
        <v>3104</v>
      </c>
      <c r="O4211" s="19" t="str">
        <f t="shared" si="134"/>
        <v>300</v>
      </c>
      <c r="P4211">
        <f t="shared" si="133"/>
        <v>118</v>
      </c>
    </row>
    <row r="4212" spans="1:16" ht="14.5" customHeight="1" x14ac:dyDescent="0.35">
      <c r="A4212" s="2" t="s">
        <v>2004</v>
      </c>
      <c r="B4212" s="2" t="s">
        <v>2005</v>
      </c>
      <c r="C4212" s="2" t="s">
        <v>2006</v>
      </c>
      <c r="D4212" s="2" t="s">
        <v>3185</v>
      </c>
      <c r="E4212" s="2" t="s">
        <v>3186</v>
      </c>
      <c r="F4212" s="3">
        <v>979</v>
      </c>
      <c r="G4212" s="3">
        <v>55</v>
      </c>
      <c r="H4212" s="2" t="s">
        <v>3135</v>
      </c>
      <c r="I4212" s="2" t="s">
        <v>3149</v>
      </c>
      <c r="J4212" s="2" t="s">
        <v>3161</v>
      </c>
      <c r="K4212" s="2" t="s">
        <v>3162</v>
      </c>
      <c r="L4212" s="2">
        <v>2016</v>
      </c>
      <c r="M4212" s="2" t="s">
        <v>3041</v>
      </c>
      <c r="N4212" s="2" t="s">
        <v>3095</v>
      </c>
      <c r="O4212" s="19" t="str">
        <f t="shared" si="134"/>
        <v>200</v>
      </c>
      <c r="P4212">
        <f t="shared" si="133"/>
        <v>538.45000000000005</v>
      </c>
    </row>
    <row r="4213" spans="1:16" ht="14.5" customHeight="1" x14ac:dyDescent="0.35">
      <c r="A4213" s="2" t="s">
        <v>2007</v>
      </c>
      <c r="B4213" s="2" t="s">
        <v>2008</v>
      </c>
      <c r="C4213" s="2" t="s">
        <v>2009</v>
      </c>
      <c r="D4213" s="2" t="s">
        <v>3185</v>
      </c>
      <c r="E4213" s="2" t="s">
        <v>3186</v>
      </c>
      <c r="F4213" s="3">
        <v>520</v>
      </c>
      <c r="G4213" s="3">
        <v>55</v>
      </c>
      <c r="H4213" s="2" t="s">
        <v>3135</v>
      </c>
      <c r="I4213" s="2" t="s">
        <v>3149</v>
      </c>
      <c r="J4213" s="2" t="s">
        <v>3161</v>
      </c>
      <c r="K4213" s="2" t="s">
        <v>3162</v>
      </c>
      <c r="L4213" s="2">
        <v>2016</v>
      </c>
      <c r="M4213" s="2" t="s">
        <v>3041</v>
      </c>
      <c r="N4213" s="2" t="s">
        <v>3095</v>
      </c>
      <c r="O4213" s="19" t="str">
        <f t="shared" si="134"/>
        <v>200</v>
      </c>
      <c r="P4213">
        <f t="shared" si="133"/>
        <v>286</v>
      </c>
    </row>
    <row r="4214" spans="1:16" ht="14.5" customHeight="1" x14ac:dyDescent="0.35">
      <c r="A4214" s="2" t="s">
        <v>510</v>
      </c>
      <c r="B4214" s="2" t="s">
        <v>511</v>
      </c>
      <c r="C4214" s="2" t="s">
        <v>2010</v>
      </c>
      <c r="D4214" s="2" t="s">
        <v>3185</v>
      </c>
      <c r="E4214" s="2" t="s">
        <v>3186</v>
      </c>
      <c r="F4214" s="3">
        <v>191</v>
      </c>
      <c r="G4214" s="3">
        <v>55</v>
      </c>
      <c r="H4214" s="2" t="s">
        <v>3135</v>
      </c>
      <c r="I4214" s="2" t="s">
        <v>3149</v>
      </c>
      <c r="J4214" s="2" t="s">
        <v>3161</v>
      </c>
      <c r="K4214" s="2" t="s">
        <v>3162</v>
      </c>
      <c r="L4214" s="2">
        <v>2016</v>
      </c>
      <c r="M4214" s="2" t="s">
        <v>3041</v>
      </c>
      <c r="N4214" s="2" t="s">
        <v>3095</v>
      </c>
      <c r="O4214" s="19" t="str">
        <f t="shared" si="134"/>
        <v>200</v>
      </c>
      <c r="P4214">
        <f t="shared" si="133"/>
        <v>105.05</v>
      </c>
    </row>
    <row r="4215" spans="1:16" ht="14.5" customHeight="1" x14ac:dyDescent="0.35">
      <c r="A4215" s="2" t="s">
        <v>2013</v>
      </c>
      <c r="B4215" s="2" t="s">
        <v>2014</v>
      </c>
      <c r="C4215" s="2" t="s">
        <v>2560</v>
      </c>
      <c r="D4215" s="2" t="s">
        <v>3185</v>
      </c>
      <c r="E4215" s="2" t="s">
        <v>3186</v>
      </c>
      <c r="F4215" s="3">
        <v>4</v>
      </c>
      <c r="G4215" s="3">
        <v>55</v>
      </c>
      <c r="H4215" s="2" t="s">
        <v>3135</v>
      </c>
      <c r="I4215" s="2" t="s">
        <v>3149</v>
      </c>
      <c r="J4215" s="2" t="s">
        <v>3161</v>
      </c>
      <c r="K4215" s="2" t="s">
        <v>3162</v>
      </c>
      <c r="L4215" s="2">
        <v>2016</v>
      </c>
      <c r="M4215" s="2" t="s">
        <v>3041</v>
      </c>
      <c r="N4215" s="2" t="s">
        <v>3095</v>
      </c>
      <c r="O4215" s="19" t="str">
        <f t="shared" si="134"/>
        <v>200</v>
      </c>
      <c r="P4215">
        <f t="shared" si="133"/>
        <v>2.2000000000000002</v>
      </c>
    </row>
    <row r="4216" spans="1:16" ht="14.5" customHeight="1" x14ac:dyDescent="0.35">
      <c r="A4216" s="2" t="s">
        <v>510</v>
      </c>
      <c r="B4216" s="2" t="s">
        <v>511</v>
      </c>
      <c r="C4216" s="2" t="s">
        <v>2012</v>
      </c>
      <c r="D4216" s="2" t="s">
        <v>3185</v>
      </c>
      <c r="E4216" s="2" t="s">
        <v>3186</v>
      </c>
      <c r="F4216" s="3">
        <v>40</v>
      </c>
      <c r="G4216" s="3">
        <v>55</v>
      </c>
      <c r="H4216" s="2" t="s">
        <v>3135</v>
      </c>
      <c r="I4216" s="2" t="s">
        <v>3149</v>
      </c>
      <c r="J4216" s="2" t="s">
        <v>3161</v>
      </c>
      <c r="K4216" s="2" t="s">
        <v>3162</v>
      </c>
      <c r="L4216" s="2">
        <v>2016</v>
      </c>
      <c r="M4216" s="2" t="s">
        <v>3041</v>
      </c>
      <c r="N4216" s="2" t="s">
        <v>3095</v>
      </c>
      <c r="O4216" s="19" t="str">
        <f t="shared" si="134"/>
        <v>200</v>
      </c>
      <c r="P4216">
        <f t="shared" si="133"/>
        <v>22</v>
      </c>
    </row>
    <row r="4217" spans="1:16" ht="14.5" customHeight="1" x14ac:dyDescent="0.35">
      <c r="A4217" s="2" t="s">
        <v>2013</v>
      </c>
      <c r="B4217" s="2" t="s">
        <v>2014</v>
      </c>
      <c r="C4217" s="2" t="s">
        <v>2015</v>
      </c>
      <c r="D4217" s="2" t="s">
        <v>3185</v>
      </c>
      <c r="E4217" s="2" t="s">
        <v>3186</v>
      </c>
      <c r="F4217" s="3">
        <v>9</v>
      </c>
      <c r="G4217" s="3">
        <v>55</v>
      </c>
      <c r="H4217" s="2" t="s">
        <v>3135</v>
      </c>
      <c r="I4217" s="2" t="s">
        <v>3149</v>
      </c>
      <c r="J4217" s="2" t="s">
        <v>3161</v>
      </c>
      <c r="K4217" s="2" t="s">
        <v>3162</v>
      </c>
      <c r="L4217" s="2">
        <v>2016</v>
      </c>
      <c r="M4217" s="2" t="s">
        <v>3041</v>
      </c>
      <c r="N4217" s="2" t="s">
        <v>3095</v>
      </c>
      <c r="O4217" s="19" t="str">
        <f t="shared" si="134"/>
        <v>200</v>
      </c>
      <c r="P4217">
        <f t="shared" si="133"/>
        <v>4.95</v>
      </c>
    </row>
    <row r="4218" spans="1:16" ht="14.5" customHeight="1" x14ac:dyDescent="0.35">
      <c r="A4218" s="2" t="s">
        <v>2016</v>
      </c>
      <c r="B4218" s="2" t="s">
        <v>2017</v>
      </c>
      <c r="C4218" s="2" t="s">
        <v>2018</v>
      </c>
      <c r="D4218" s="2" t="s">
        <v>3185</v>
      </c>
      <c r="E4218" s="2" t="s">
        <v>3186</v>
      </c>
      <c r="F4218" s="3">
        <v>931</v>
      </c>
      <c r="G4218" s="3">
        <v>55</v>
      </c>
      <c r="H4218" s="2" t="s">
        <v>3135</v>
      </c>
      <c r="I4218" s="2" t="s">
        <v>3149</v>
      </c>
      <c r="J4218" s="2" t="s">
        <v>3161</v>
      </c>
      <c r="K4218" s="2" t="s">
        <v>3162</v>
      </c>
      <c r="L4218" s="2">
        <v>2016</v>
      </c>
      <c r="M4218" s="2" t="s">
        <v>3041</v>
      </c>
      <c r="N4218" s="2" t="s">
        <v>3095</v>
      </c>
      <c r="O4218" s="19" t="str">
        <f t="shared" si="134"/>
        <v>200</v>
      </c>
      <c r="P4218">
        <f t="shared" si="133"/>
        <v>512.04999999999995</v>
      </c>
    </row>
    <row r="4219" spans="1:16" ht="14.5" customHeight="1" x14ac:dyDescent="0.35">
      <c r="A4219" s="2" t="s">
        <v>2019</v>
      </c>
      <c r="B4219" s="2" t="s">
        <v>2020</v>
      </c>
      <c r="C4219" s="2" t="s">
        <v>2021</v>
      </c>
      <c r="D4219" s="2" t="s">
        <v>3185</v>
      </c>
      <c r="E4219" s="2" t="s">
        <v>3186</v>
      </c>
      <c r="F4219" s="3">
        <v>173</v>
      </c>
      <c r="G4219" s="3">
        <v>55</v>
      </c>
      <c r="H4219" s="2" t="s">
        <v>3135</v>
      </c>
      <c r="I4219" s="2" t="s">
        <v>3149</v>
      </c>
      <c r="J4219" s="2" t="s">
        <v>3161</v>
      </c>
      <c r="K4219" s="2" t="s">
        <v>3162</v>
      </c>
      <c r="L4219" s="2">
        <v>2016</v>
      </c>
      <c r="M4219" s="2" t="s">
        <v>3041</v>
      </c>
      <c r="N4219" s="2" t="s">
        <v>3095</v>
      </c>
      <c r="O4219" s="19" t="str">
        <f t="shared" si="134"/>
        <v>200</v>
      </c>
      <c r="P4219">
        <f t="shared" ref="P4219:P4282" si="135">F4219*G4219/100</f>
        <v>95.15</v>
      </c>
    </row>
    <row r="4220" spans="1:16" ht="14.5" customHeight="1" x14ac:dyDescent="0.35">
      <c r="A4220" s="2" t="s">
        <v>2025</v>
      </c>
      <c r="B4220" s="2" t="s">
        <v>2026</v>
      </c>
      <c r="C4220" s="2" t="s">
        <v>2561</v>
      </c>
      <c r="D4220" s="2" t="s">
        <v>3185</v>
      </c>
      <c r="E4220" s="2" t="s">
        <v>3186</v>
      </c>
      <c r="F4220" s="3">
        <v>792</v>
      </c>
      <c r="G4220" s="3">
        <v>55</v>
      </c>
      <c r="H4220" s="2" t="s">
        <v>3135</v>
      </c>
      <c r="I4220" s="2" t="s">
        <v>3149</v>
      </c>
      <c r="J4220" s="2" t="s">
        <v>3161</v>
      </c>
      <c r="K4220" s="2" t="s">
        <v>3162</v>
      </c>
      <c r="L4220" s="2">
        <v>2016</v>
      </c>
      <c r="M4220" s="2" t="s">
        <v>3041</v>
      </c>
      <c r="N4220" s="2" t="s">
        <v>3095</v>
      </c>
      <c r="O4220" s="19" t="str">
        <f t="shared" si="134"/>
        <v>200</v>
      </c>
      <c r="P4220">
        <f t="shared" si="135"/>
        <v>435.6</v>
      </c>
    </row>
    <row r="4221" spans="1:16" ht="14.5" customHeight="1" x14ac:dyDescent="0.35">
      <c r="A4221" s="2" t="s">
        <v>2025</v>
      </c>
      <c r="B4221" s="2" t="s">
        <v>2026</v>
      </c>
      <c r="C4221" s="2" t="s">
        <v>2562</v>
      </c>
      <c r="D4221" s="2" t="s">
        <v>3185</v>
      </c>
      <c r="E4221" s="2" t="s">
        <v>3186</v>
      </c>
      <c r="F4221" s="3">
        <v>1937</v>
      </c>
      <c r="G4221" s="3">
        <v>55</v>
      </c>
      <c r="H4221" s="2" t="s">
        <v>3135</v>
      </c>
      <c r="I4221" s="2" t="s">
        <v>3149</v>
      </c>
      <c r="J4221" s="2" t="s">
        <v>3161</v>
      </c>
      <c r="K4221" s="2" t="s">
        <v>3162</v>
      </c>
      <c r="L4221" s="2">
        <v>2016</v>
      </c>
      <c r="M4221" s="2" t="s">
        <v>3041</v>
      </c>
      <c r="N4221" s="2" t="s">
        <v>3095</v>
      </c>
      <c r="O4221" s="19" t="str">
        <f t="shared" si="134"/>
        <v>200</v>
      </c>
      <c r="P4221">
        <f t="shared" si="135"/>
        <v>1065.3499999999999</v>
      </c>
    </row>
    <row r="4222" spans="1:16" ht="14.5" customHeight="1" x14ac:dyDescent="0.35">
      <c r="A4222" s="2" t="s">
        <v>2563</v>
      </c>
      <c r="B4222" s="2" t="s">
        <v>2023</v>
      </c>
      <c r="C4222" s="2" t="s">
        <v>2564</v>
      </c>
      <c r="D4222" s="2" t="s">
        <v>3185</v>
      </c>
      <c r="E4222" s="2" t="s">
        <v>3186</v>
      </c>
      <c r="F4222" s="3">
        <v>2652</v>
      </c>
      <c r="G4222" s="3">
        <v>100</v>
      </c>
      <c r="H4222" s="2" t="s">
        <v>3141</v>
      </c>
      <c r="I4222" s="2" t="s">
        <v>3155</v>
      </c>
      <c r="J4222" s="2" t="s">
        <v>3161</v>
      </c>
      <c r="K4222" s="2" t="s">
        <v>3162</v>
      </c>
      <c r="L4222" s="2">
        <v>2016</v>
      </c>
      <c r="M4222" s="2" t="s">
        <v>3067</v>
      </c>
      <c r="N4222" s="2" t="s">
        <v>3117</v>
      </c>
      <c r="O4222" s="19" t="str">
        <f t="shared" si="134"/>
        <v>500</v>
      </c>
      <c r="P4222">
        <f t="shared" si="135"/>
        <v>2652</v>
      </c>
    </row>
    <row r="4223" spans="1:16" ht="14.5" customHeight="1" x14ac:dyDescent="0.35">
      <c r="A4223" s="2" t="s">
        <v>504</v>
      </c>
      <c r="B4223" s="2" t="s">
        <v>505</v>
      </c>
      <c r="C4223" s="2" t="s">
        <v>1438</v>
      </c>
      <c r="D4223" s="2" t="s">
        <v>3185</v>
      </c>
      <c r="E4223" s="2" t="s">
        <v>3186</v>
      </c>
      <c r="F4223" s="3">
        <v>9083</v>
      </c>
      <c r="G4223" s="3">
        <v>55</v>
      </c>
      <c r="H4223" s="2" t="s">
        <v>3135</v>
      </c>
      <c r="I4223" s="2" t="s">
        <v>3149</v>
      </c>
      <c r="J4223" s="2" t="s">
        <v>3161</v>
      </c>
      <c r="K4223" s="2" t="s">
        <v>3162</v>
      </c>
      <c r="L4223" s="2">
        <v>2016</v>
      </c>
      <c r="M4223" s="2" t="s">
        <v>3041</v>
      </c>
      <c r="N4223" s="2" t="s">
        <v>3095</v>
      </c>
      <c r="O4223" s="19" t="str">
        <f t="shared" si="134"/>
        <v>200</v>
      </c>
      <c r="P4223">
        <f t="shared" si="135"/>
        <v>4995.6499999999996</v>
      </c>
    </row>
    <row r="4224" spans="1:16" ht="14.5" customHeight="1" x14ac:dyDescent="0.35">
      <c r="A4224" s="2" t="s">
        <v>507</v>
      </c>
      <c r="B4224" s="2" t="s">
        <v>508</v>
      </c>
      <c r="C4224" s="2" t="s">
        <v>1439</v>
      </c>
      <c r="D4224" s="2" t="s">
        <v>3185</v>
      </c>
      <c r="E4224" s="2" t="s">
        <v>3186</v>
      </c>
      <c r="F4224" s="3">
        <v>2133</v>
      </c>
      <c r="G4224" s="3">
        <v>55</v>
      </c>
      <c r="H4224" s="2" t="s">
        <v>3135</v>
      </c>
      <c r="I4224" s="2" t="s">
        <v>3149</v>
      </c>
      <c r="J4224" s="2" t="s">
        <v>3161</v>
      </c>
      <c r="K4224" s="2" t="s">
        <v>3162</v>
      </c>
      <c r="L4224" s="2">
        <v>2016</v>
      </c>
      <c r="M4224" s="2" t="s">
        <v>3041</v>
      </c>
      <c r="N4224" s="2" t="s">
        <v>3095</v>
      </c>
      <c r="O4224" s="19" t="str">
        <f t="shared" si="134"/>
        <v>200</v>
      </c>
      <c r="P4224">
        <f t="shared" si="135"/>
        <v>1173.1500000000001</v>
      </c>
    </row>
    <row r="4225" spans="1:16" ht="14.5" customHeight="1" x14ac:dyDescent="0.35">
      <c r="A4225" s="2" t="s">
        <v>1165</v>
      </c>
      <c r="B4225" s="2" t="s">
        <v>1166</v>
      </c>
      <c r="C4225" s="2" t="s">
        <v>2029</v>
      </c>
      <c r="D4225" s="2" t="s">
        <v>3185</v>
      </c>
      <c r="E4225" s="2" t="s">
        <v>3186</v>
      </c>
      <c r="F4225" s="3">
        <v>96</v>
      </c>
      <c r="G4225" s="3">
        <v>55</v>
      </c>
      <c r="H4225" s="2" t="s">
        <v>3135</v>
      </c>
      <c r="I4225" s="2" t="s">
        <v>3149</v>
      </c>
      <c r="J4225" s="2" t="s">
        <v>3161</v>
      </c>
      <c r="K4225" s="2" t="s">
        <v>3162</v>
      </c>
      <c r="L4225" s="2">
        <v>2016</v>
      </c>
      <c r="M4225" s="2" t="s">
        <v>3041</v>
      </c>
      <c r="N4225" s="2" t="s">
        <v>3095</v>
      </c>
      <c r="O4225" s="19" t="str">
        <f t="shared" si="134"/>
        <v>200</v>
      </c>
      <c r="P4225">
        <f t="shared" si="135"/>
        <v>52.8</v>
      </c>
    </row>
    <row r="4226" spans="1:16" ht="14.5" customHeight="1" x14ac:dyDescent="0.35">
      <c r="A4226" s="2" t="s">
        <v>1162</v>
      </c>
      <c r="B4226" s="2" t="s">
        <v>1163</v>
      </c>
      <c r="C4226" s="2" t="s">
        <v>1440</v>
      </c>
      <c r="D4226" s="2" t="s">
        <v>3185</v>
      </c>
      <c r="E4226" s="2" t="s">
        <v>3186</v>
      </c>
      <c r="F4226" s="3">
        <v>3240</v>
      </c>
      <c r="G4226" s="3">
        <v>55</v>
      </c>
      <c r="H4226" s="2" t="s">
        <v>3135</v>
      </c>
      <c r="I4226" s="2" t="s">
        <v>3149</v>
      </c>
      <c r="J4226" s="2" t="s">
        <v>3161</v>
      </c>
      <c r="K4226" s="2" t="s">
        <v>3162</v>
      </c>
      <c r="L4226" s="2">
        <v>2016</v>
      </c>
      <c r="M4226" s="2" t="s">
        <v>3041</v>
      </c>
      <c r="N4226" s="2" t="s">
        <v>3095</v>
      </c>
      <c r="O4226" s="19" t="str">
        <f t="shared" si="134"/>
        <v>200</v>
      </c>
      <c r="P4226">
        <f t="shared" si="135"/>
        <v>1782</v>
      </c>
    </row>
    <row r="4227" spans="1:16" ht="14.5" customHeight="1" x14ac:dyDescent="0.35">
      <c r="A4227" s="2" t="s">
        <v>1442</v>
      </c>
      <c r="B4227" s="2" t="s">
        <v>1443</v>
      </c>
      <c r="C4227" s="2" t="s">
        <v>1444</v>
      </c>
      <c r="D4227" s="2" t="s">
        <v>3185</v>
      </c>
      <c r="E4227" s="2" t="s">
        <v>3186</v>
      </c>
      <c r="F4227" s="3">
        <v>286</v>
      </c>
      <c r="G4227" s="3">
        <v>55</v>
      </c>
      <c r="H4227" s="2" t="s">
        <v>3135</v>
      </c>
      <c r="I4227" s="2" t="s">
        <v>3149</v>
      </c>
      <c r="J4227" s="2" t="s">
        <v>3161</v>
      </c>
      <c r="K4227" s="2" t="s">
        <v>3162</v>
      </c>
      <c r="L4227" s="2">
        <v>2016</v>
      </c>
      <c r="M4227" s="2" t="s">
        <v>3041</v>
      </c>
      <c r="N4227" s="2" t="s">
        <v>3095</v>
      </c>
      <c r="O4227" s="19" t="str">
        <f t="shared" ref="O4227:O4290" si="136">LEFT(N4227,1) &amp; "00"</f>
        <v>200</v>
      </c>
      <c r="P4227">
        <f t="shared" si="135"/>
        <v>157.30000000000001</v>
      </c>
    </row>
    <row r="4228" spans="1:16" ht="14.5" customHeight="1" x14ac:dyDescent="0.35">
      <c r="A4228" s="2" t="s">
        <v>2013</v>
      </c>
      <c r="B4228" s="2" t="s">
        <v>2014</v>
      </c>
      <c r="C4228" s="2" t="s">
        <v>2030</v>
      </c>
      <c r="D4228" s="2" t="s">
        <v>3185</v>
      </c>
      <c r="E4228" s="2" t="s">
        <v>3186</v>
      </c>
      <c r="F4228" s="3">
        <v>12</v>
      </c>
      <c r="G4228" s="3">
        <v>55</v>
      </c>
      <c r="H4228" s="2" t="s">
        <v>3135</v>
      </c>
      <c r="I4228" s="2" t="s">
        <v>3149</v>
      </c>
      <c r="J4228" s="2" t="s">
        <v>3161</v>
      </c>
      <c r="K4228" s="2" t="s">
        <v>3162</v>
      </c>
      <c r="L4228" s="2">
        <v>2016</v>
      </c>
      <c r="M4228" s="2" t="s">
        <v>3041</v>
      </c>
      <c r="N4228" s="2" t="s">
        <v>3095</v>
      </c>
      <c r="O4228" s="19" t="str">
        <f t="shared" si="136"/>
        <v>200</v>
      </c>
      <c r="P4228">
        <f t="shared" si="135"/>
        <v>6.6</v>
      </c>
    </row>
    <row r="4229" spans="1:16" ht="14.5" customHeight="1" x14ac:dyDescent="0.35">
      <c r="A4229" s="2" t="s">
        <v>2565</v>
      </c>
      <c r="B4229" s="2" t="s">
        <v>2566</v>
      </c>
      <c r="C4229" s="2" t="s">
        <v>2567</v>
      </c>
      <c r="D4229" s="2" t="s">
        <v>3185</v>
      </c>
      <c r="E4229" s="2" t="s">
        <v>3186</v>
      </c>
      <c r="F4229" s="3">
        <v>154</v>
      </c>
      <c r="G4229" s="3">
        <v>55</v>
      </c>
      <c r="H4229" s="2" t="s">
        <v>3135</v>
      </c>
      <c r="I4229" s="2" t="s">
        <v>3149</v>
      </c>
      <c r="J4229" s="2" t="s">
        <v>3161</v>
      </c>
      <c r="K4229" s="2" t="s">
        <v>3162</v>
      </c>
      <c r="L4229" s="2">
        <v>2016</v>
      </c>
      <c r="M4229" s="2" t="s">
        <v>3041</v>
      </c>
      <c r="N4229" s="2" t="s">
        <v>3095</v>
      </c>
      <c r="O4229" s="19" t="str">
        <f t="shared" si="136"/>
        <v>200</v>
      </c>
      <c r="P4229">
        <f t="shared" si="135"/>
        <v>84.7</v>
      </c>
    </row>
    <row r="4230" spans="1:16" ht="14.5" customHeight="1" x14ac:dyDescent="0.35">
      <c r="A4230" s="2" t="s">
        <v>1168</v>
      </c>
      <c r="B4230" s="2" t="s">
        <v>1169</v>
      </c>
      <c r="C4230" s="2" t="s">
        <v>1445</v>
      </c>
      <c r="D4230" s="2" t="s">
        <v>3185</v>
      </c>
      <c r="E4230" s="2" t="s">
        <v>3186</v>
      </c>
      <c r="F4230" s="3">
        <v>103</v>
      </c>
      <c r="G4230" s="3">
        <v>55</v>
      </c>
      <c r="H4230" s="2" t="s">
        <v>3135</v>
      </c>
      <c r="I4230" s="2" t="s">
        <v>3149</v>
      </c>
      <c r="J4230" s="2" t="s">
        <v>3161</v>
      </c>
      <c r="K4230" s="2" t="s">
        <v>3162</v>
      </c>
      <c r="L4230" s="2">
        <v>2016</v>
      </c>
      <c r="M4230" s="2" t="s">
        <v>3041</v>
      </c>
      <c r="N4230" s="2" t="s">
        <v>3095</v>
      </c>
      <c r="O4230" s="19" t="str">
        <f t="shared" si="136"/>
        <v>200</v>
      </c>
      <c r="P4230">
        <f t="shared" si="135"/>
        <v>56.65</v>
      </c>
    </row>
    <row r="4231" spans="1:16" ht="14.5" customHeight="1" x14ac:dyDescent="0.35">
      <c r="A4231" s="2" t="s">
        <v>1171</v>
      </c>
      <c r="B4231" s="2" t="s">
        <v>1172</v>
      </c>
      <c r="C4231" s="2" t="s">
        <v>1446</v>
      </c>
      <c r="D4231" s="2" t="s">
        <v>3185</v>
      </c>
      <c r="E4231" s="2" t="s">
        <v>3186</v>
      </c>
      <c r="F4231" s="3">
        <v>598</v>
      </c>
      <c r="G4231" s="3">
        <v>55</v>
      </c>
      <c r="H4231" s="2" t="s">
        <v>3135</v>
      </c>
      <c r="I4231" s="2" t="s">
        <v>3149</v>
      </c>
      <c r="J4231" s="2" t="s">
        <v>3161</v>
      </c>
      <c r="K4231" s="2" t="s">
        <v>3162</v>
      </c>
      <c r="L4231" s="2">
        <v>2016</v>
      </c>
      <c r="M4231" s="2" t="s">
        <v>3041</v>
      </c>
      <c r="N4231" s="2" t="s">
        <v>3095</v>
      </c>
      <c r="O4231" s="19" t="str">
        <f t="shared" si="136"/>
        <v>200</v>
      </c>
      <c r="P4231">
        <f t="shared" si="135"/>
        <v>328.9</v>
      </c>
    </row>
    <row r="4232" spans="1:16" ht="14.5" customHeight="1" x14ac:dyDescent="0.35">
      <c r="A4232" s="2" t="s">
        <v>1174</v>
      </c>
      <c r="B4232" s="2" t="s">
        <v>1175</v>
      </c>
      <c r="C4232" s="2" t="s">
        <v>1447</v>
      </c>
      <c r="D4232" s="2" t="s">
        <v>3185</v>
      </c>
      <c r="E4232" s="2" t="s">
        <v>3186</v>
      </c>
      <c r="F4232" s="3">
        <v>73</v>
      </c>
      <c r="G4232" s="3">
        <v>55</v>
      </c>
      <c r="H4232" s="2" t="s">
        <v>3135</v>
      </c>
      <c r="I4232" s="2" t="s">
        <v>3149</v>
      </c>
      <c r="J4232" s="2" t="s">
        <v>3161</v>
      </c>
      <c r="K4232" s="2" t="s">
        <v>3162</v>
      </c>
      <c r="L4232" s="2">
        <v>2016</v>
      </c>
      <c r="M4232" s="2" t="s">
        <v>3041</v>
      </c>
      <c r="N4232" s="2" t="s">
        <v>3095</v>
      </c>
      <c r="O4232" s="19" t="str">
        <f t="shared" si="136"/>
        <v>200</v>
      </c>
      <c r="P4232">
        <f t="shared" si="135"/>
        <v>40.15</v>
      </c>
    </row>
    <row r="4233" spans="1:16" ht="14.5" customHeight="1" x14ac:dyDescent="0.35">
      <c r="A4233" s="2" t="s">
        <v>1180</v>
      </c>
      <c r="B4233" s="2" t="s">
        <v>1181</v>
      </c>
      <c r="C4233" s="2" t="s">
        <v>1448</v>
      </c>
      <c r="D4233" s="2" t="s">
        <v>3185</v>
      </c>
      <c r="E4233" s="2" t="s">
        <v>3186</v>
      </c>
      <c r="F4233" s="3">
        <v>3971</v>
      </c>
      <c r="G4233" s="3">
        <v>55</v>
      </c>
      <c r="H4233" s="2" t="s">
        <v>3135</v>
      </c>
      <c r="I4233" s="2" t="s">
        <v>3149</v>
      </c>
      <c r="J4233" s="2" t="s">
        <v>3161</v>
      </c>
      <c r="K4233" s="2" t="s">
        <v>3162</v>
      </c>
      <c r="L4233" s="2">
        <v>2016</v>
      </c>
      <c r="M4233" s="2" t="s">
        <v>3041</v>
      </c>
      <c r="N4233" s="2" t="s">
        <v>3095</v>
      </c>
      <c r="O4233" s="19" t="str">
        <f t="shared" si="136"/>
        <v>200</v>
      </c>
      <c r="P4233">
        <f t="shared" si="135"/>
        <v>2184.0500000000002</v>
      </c>
    </row>
    <row r="4234" spans="1:16" ht="14.5" customHeight="1" x14ac:dyDescent="0.35">
      <c r="A4234" s="2" t="s">
        <v>1183</v>
      </c>
      <c r="B4234" s="2" t="s">
        <v>1184</v>
      </c>
      <c r="C4234" s="2" t="s">
        <v>1449</v>
      </c>
      <c r="D4234" s="2" t="s">
        <v>3185</v>
      </c>
      <c r="E4234" s="2" t="s">
        <v>3186</v>
      </c>
      <c r="F4234" s="3">
        <v>1121</v>
      </c>
      <c r="G4234" s="3">
        <v>55</v>
      </c>
      <c r="H4234" s="2" t="s">
        <v>3135</v>
      </c>
      <c r="I4234" s="2" t="s">
        <v>3149</v>
      </c>
      <c r="J4234" s="2" t="s">
        <v>3161</v>
      </c>
      <c r="K4234" s="2" t="s">
        <v>3162</v>
      </c>
      <c r="L4234" s="2">
        <v>2016</v>
      </c>
      <c r="M4234" s="2" t="s">
        <v>3041</v>
      </c>
      <c r="N4234" s="2" t="s">
        <v>3095</v>
      </c>
      <c r="O4234" s="19" t="str">
        <f t="shared" si="136"/>
        <v>200</v>
      </c>
      <c r="P4234">
        <f t="shared" si="135"/>
        <v>616.54999999999995</v>
      </c>
    </row>
    <row r="4235" spans="1:16" ht="14.5" customHeight="1" x14ac:dyDescent="0.35">
      <c r="A4235" s="2" t="s">
        <v>1186</v>
      </c>
      <c r="B4235" s="2" t="s">
        <v>1187</v>
      </c>
      <c r="C4235" s="2" t="s">
        <v>2774</v>
      </c>
      <c r="D4235" s="2" t="s">
        <v>3185</v>
      </c>
      <c r="E4235" s="2" t="s">
        <v>3186</v>
      </c>
      <c r="F4235" s="3">
        <v>22</v>
      </c>
      <c r="G4235" s="3">
        <v>55</v>
      </c>
      <c r="H4235" s="2" t="s">
        <v>3135</v>
      </c>
      <c r="I4235" s="2" t="s">
        <v>3149</v>
      </c>
      <c r="J4235" s="2" t="s">
        <v>3161</v>
      </c>
      <c r="K4235" s="2" t="s">
        <v>3162</v>
      </c>
      <c r="L4235" s="2">
        <v>2016</v>
      </c>
      <c r="M4235" s="2" t="s">
        <v>3041</v>
      </c>
      <c r="N4235" s="2" t="s">
        <v>3095</v>
      </c>
      <c r="O4235" s="19" t="str">
        <f t="shared" si="136"/>
        <v>200</v>
      </c>
      <c r="P4235">
        <f t="shared" si="135"/>
        <v>12.1</v>
      </c>
    </row>
    <row r="4236" spans="1:16" ht="14.5" customHeight="1" x14ac:dyDescent="0.35">
      <c r="A4236" s="2" t="s">
        <v>1189</v>
      </c>
      <c r="B4236" s="2" t="s">
        <v>1190</v>
      </c>
      <c r="C4236" s="2" t="s">
        <v>1450</v>
      </c>
      <c r="D4236" s="2" t="s">
        <v>3185</v>
      </c>
      <c r="E4236" s="2" t="s">
        <v>3186</v>
      </c>
      <c r="F4236" s="3">
        <v>1430</v>
      </c>
      <c r="G4236" s="3">
        <v>55</v>
      </c>
      <c r="H4236" s="2" t="s">
        <v>3135</v>
      </c>
      <c r="I4236" s="2" t="s">
        <v>3149</v>
      </c>
      <c r="J4236" s="2" t="s">
        <v>3161</v>
      </c>
      <c r="K4236" s="2" t="s">
        <v>3162</v>
      </c>
      <c r="L4236" s="2">
        <v>2016</v>
      </c>
      <c r="M4236" s="2" t="s">
        <v>3041</v>
      </c>
      <c r="N4236" s="2" t="s">
        <v>3095</v>
      </c>
      <c r="O4236" s="19" t="str">
        <f t="shared" si="136"/>
        <v>200</v>
      </c>
      <c r="P4236">
        <f t="shared" si="135"/>
        <v>786.5</v>
      </c>
    </row>
    <row r="4237" spans="1:16" ht="14.5" customHeight="1" x14ac:dyDescent="0.35">
      <c r="A4237" s="2" t="s">
        <v>1192</v>
      </c>
      <c r="B4237" s="2" t="s">
        <v>1193</v>
      </c>
      <c r="C4237" s="2" t="s">
        <v>1451</v>
      </c>
      <c r="D4237" s="2" t="s">
        <v>3185</v>
      </c>
      <c r="E4237" s="2" t="s">
        <v>3186</v>
      </c>
      <c r="F4237" s="3">
        <v>75</v>
      </c>
      <c r="G4237" s="3">
        <v>55</v>
      </c>
      <c r="H4237" s="2" t="s">
        <v>3135</v>
      </c>
      <c r="I4237" s="2" t="s">
        <v>3149</v>
      </c>
      <c r="J4237" s="2" t="s">
        <v>3161</v>
      </c>
      <c r="K4237" s="2" t="s">
        <v>3162</v>
      </c>
      <c r="L4237" s="2">
        <v>2016</v>
      </c>
      <c r="M4237" s="2" t="s">
        <v>3041</v>
      </c>
      <c r="N4237" s="2" t="s">
        <v>3095</v>
      </c>
      <c r="O4237" s="19" t="str">
        <f t="shared" si="136"/>
        <v>200</v>
      </c>
      <c r="P4237">
        <f t="shared" si="135"/>
        <v>41.25</v>
      </c>
    </row>
    <row r="4238" spans="1:16" ht="14.5" customHeight="1" x14ac:dyDescent="0.35">
      <c r="A4238" s="2" t="s">
        <v>2013</v>
      </c>
      <c r="B4238" s="2" t="s">
        <v>2014</v>
      </c>
      <c r="C4238" s="2" t="s">
        <v>2775</v>
      </c>
      <c r="D4238" s="2" t="s">
        <v>3185</v>
      </c>
      <c r="E4238" s="2" t="s">
        <v>3186</v>
      </c>
      <c r="F4238" s="3">
        <v>9</v>
      </c>
      <c r="G4238" s="3">
        <v>55</v>
      </c>
      <c r="H4238" s="2" t="s">
        <v>3135</v>
      </c>
      <c r="I4238" s="2" t="s">
        <v>3149</v>
      </c>
      <c r="J4238" s="2" t="s">
        <v>3161</v>
      </c>
      <c r="K4238" s="2" t="s">
        <v>3162</v>
      </c>
      <c r="L4238" s="2">
        <v>2016</v>
      </c>
      <c r="M4238" s="2" t="s">
        <v>3041</v>
      </c>
      <c r="N4238" s="2" t="s">
        <v>3095</v>
      </c>
      <c r="O4238" s="19" t="str">
        <f t="shared" si="136"/>
        <v>200</v>
      </c>
      <c r="P4238">
        <f t="shared" si="135"/>
        <v>4.95</v>
      </c>
    </row>
    <row r="4239" spans="1:16" ht="14.5" customHeight="1" x14ac:dyDescent="0.35">
      <c r="A4239" s="2" t="s">
        <v>1198</v>
      </c>
      <c r="B4239" s="2" t="s">
        <v>1199</v>
      </c>
      <c r="C4239" s="2" t="s">
        <v>1454</v>
      </c>
      <c r="D4239" s="2" t="s">
        <v>3185</v>
      </c>
      <c r="E4239" s="2" t="s">
        <v>3186</v>
      </c>
      <c r="F4239" s="3">
        <v>30</v>
      </c>
      <c r="G4239" s="3">
        <v>55</v>
      </c>
      <c r="H4239" s="2" t="s">
        <v>3135</v>
      </c>
      <c r="I4239" s="2" t="s">
        <v>3149</v>
      </c>
      <c r="J4239" s="2" t="s">
        <v>3161</v>
      </c>
      <c r="K4239" s="2" t="s">
        <v>3162</v>
      </c>
      <c r="L4239" s="2">
        <v>2016</v>
      </c>
      <c r="M4239" s="2" t="s">
        <v>3041</v>
      </c>
      <c r="N4239" s="2" t="s">
        <v>3095</v>
      </c>
      <c r="O4239" s="19" t="str">
        <f t="shared" si="136"/>
        <v>200</v>
      </c>
      <c r="P4239">
        <f t="shared" si="135"/>
        <v>16.5</v>
      </c>
    </row>
    <row r="4240" spans="1:16" ht="14.5" customHeight="1" x14ac:dyDescent="0.35">
      <c r="A4240" s="2" t="s">
        <v>1201</v>
      </c>
      <c r="B4240" s="2" t="s">
        <v>1202</v>
      </c>
      <c r="C4240" s="2" t="s">
        <v>1455</v>
      </c>
      <c r="D4240" s="2" t="s">
        <v>3185</v>
      </c>
      <c r="E4240" s="2" t="s">
        <v>3186</v>
      </c>
      <c r="F4240" s="3">
        <v>15</v>
      </c>
      <c r="G4240" s="3">
        <v>55</v>
      </c>
      <c r="H4240" s="2" t="s">
        <v>3135</v>
      </c>
      <c r="I4240" s="2" t="s">
        <v>3149</v>
      </c>
      <c r="J4240" s="2" t="s">
        <v>3161</v>
      </c>
      <c r="K4240" s="2" t="s">
        <v>3162</v>
      </c>
      <c r="L4240" s="2">
        <v>2016</v>
      </c>
      <c r="M4240" s="2" t="s">
        <v>3041</v>
      </c>
      <c r="N4240" s="2" t="s">
        <v>3095</v>
      </c>
      <c r="O4240" s="19" t="str">
        <f t="shared" si="136"/>
        <v>200</v>
      </c>
      <c r="P4240">
        <f t="shared" si="135"/>
        <v>8.25</v>
      </c>
    </row>
    <row r="4241" spans="1:16" ht="14.5" customHeight="1" x14ac:dyDescent="0.35">
      <c r="A4241" s="2" t="s">
        <v>2031</v>
      </c>
      <c r="B4241" s="2" t="s">
        <v>2032</v>
      </c>
      <c r="C4241" s="2" t="s">
        <v>2033</v>
      </c>
      <c r="D4241" s="2" t="s">
        <v>3187</v>
      </c>
      <c r="E4241" s="2" t="s">
        <v>3188</v>
      </c>
      <c r="F4241" s="3">
        <v>436</v>
      </c>
      <c r="G4241" s="3">
        <v>16.5</v>
      </c>
      <c r="H4241" s="2" t="s">
        <v>3134</v>
      </c>
      <c r="I4241" s="2" t="s">
        <v>3148</v>
      </c>
      <c r="J4241" s="2" t="s">
        <v>3161</v>
      </c>
      <c r="K4241" s="2" t="s">
        <v>3162</v>
      </c>
      <c r="L4241" s="2">
        <v>2016</v>
      </c>
      <c r="M4241" s="2" t="s">
        <v>3044</v>
      </c>
      <c r="N4241" s="2" t="s">
        <v>3044</v>
      </c>
      <c r="O4241" s="19" t="str">
        <f t="shared" si="136"/>
        <v>200</v>
      </c>
      <c r="P4241">
        <f t="shared" si="135"/>
        <v>71.94</v>
      </c>
    </row>
    <row r="4242" spans="1:16" ht="14.5" customHeight="1" x14ac:dyDescent="0.35">
      <c r="A4242" s="2" t="s">
        <v>2031</v>
      </c>
      <c r="B4242" s="2" t="s">
        <v>2032</v>
      </c>
      <c r="C4242" s="2" t="s">
        <v>2033</v>
      </c>
      <c r="D4242" s="2" t="s">
        <v>3187</v>
      </c>
      <c r="E4242" s="2" t="s">
        <v>3188</v>
      </c>
      <c r="F4242" s="3">
        <v>436</v>
      </c>
      <c r="G4242" s="3">
        <v>38.5</v>
      </c>
      <c r="H4242" s="2" t="s">
        <v>3135</v>
      </c>
      <c r="I4242" s="2" t="s">
        <v>3149</v>
      </c>
      <c r="J4242" s="2" t="s">
        <v>3161</v>
      </c>
      <c r="K4242" s="2" t="s">
        <v>3162</v>
      </c>
      <c r="L4242" s="2">
        <v>2016</v>
      </c>
      <c r="M4242" s="2" t="s">
        <v>3044</v>
      </c>
      <c r="N4242" s="2" t="s">
        <v>3044</v>
      </c>
      <c r="O4242" s="19" t="str">
        <f t="shared" si="136"/>
        <v>200</v>
      </c>
      <c r="P4242">
        <f t="shared" si="135"/>
        <v>167.86</v>
      </c>
    </row>
    <row r="4243" spans="1:16" ht="14.5" customHeight="1" x14ac:dyDescent="0.35">
      <c r="A4243" s="2" t="s">
        <v>564</v>
      </c>
      <c r="B4243" s="2" t="s">
        <v>565</v>
      </c>
      <c r="C4243" s="2" t="s">
        <v>1456</v>
      </c>
      <c r="D4243" s="2" t="s">
        <v>3187</v>
      </c>
      <c r="E4243" s="2" t="s">
        <v>3188</v>
      </c>
      <c r="F4243" s="3">
        <v>1018</v>
      </c>
      <c r="G4243" s="3">
        <v>100</v>
      </c>
      <c r="H4243" s="2" t="s">
        <v>3133</v>
      </c>
      <c r="I4243" s="2" t="s">
        <v>3147</v>
      </c>
      <c r="J4243" s="2" t="s">
        <v>3161</v>
      </c>
      <c r="K4243" s="2" t="s">
        <v>3162</v>
      </c>
      <c r="L4243" s="2">
        <v>2016</v>
      </c>
      <c r="M4243" s="2" t="s">
        <v>3059</v>
      </c>
      <c r="N4243" s="2" t="s">
        <v>3109</v>
      </c>
      <c r="O4243" s="19" t="str">
        <f t="shared" si="136"/>
        <v>400</v>
      </c>
      <c r="P4243">
        <f t="shared" si="135"/>
        <v>1018</v>
      </c>
    </row>
    <row r="4244" spans="1:16" ht="14.5" customHeight="1" x14ac:dyDescent="0.35">
      <c r="A4244" s="2" t="s">
        <v>1846</v>
      </c>
      <c r="B4244" s="2" t="s">
        <v>580</v>
      </c>
      <c r="C4244" s="2" t="s">
        <v>1847</v>
      </c>
      <c r="D4244" s="2" t="s">
        <v>3187</v>
      </c>
      <c r="E4244" s="2" t="s">
        <v>3188</v>
      </c>
      <c r="F4244" s="3">
        <v>949</v>
      </c>
      <c r="G4244" s="3">
        <v>100</v>
      </c>
      <c r="H4244" s="2" t="s">
        <v>3133</v>
      </c>
      <c r="I4244" s="2" t="s">
        <v>3147</v>
      </c>
      <c r="J4244" s="2" t="s">
        <v>3161</v>
      </c>
      <c r="K4244" s="2" t="s">
        <v>3162</v>
      </c>
      <c r="L4244" s="2">
        <v>2016</v>
      </c>
      <c r="M4244" s="2" t="s">
        <v>3078</v>
      </c>
      <c r="N4244" s="2" t="s">
        <v>3126</v>
      </c>
      <c r="O4244" s="19" t="str">
        <f t="shared" si="136"/>
        <v>700</v>
      </c>
      <c r="P4244">
        <f t="shared" si="135"/>
        <v>949</v>
      </c>
    </row>
    <row r="4245" spans="1:16" ht="14.5" customHeight="1" x14ac:dyDescent="0.35">
      <c r="A4245" s="2" t="s">
        <v>567</v>
      </c>
      <c r="B4245" s="2" t="s">
        <v>568</v>
      </c>
      <c r="C4245" s="2" t="s">
        <v>1460</v>
      </c>
      <c r="D4245" s="2" t="s">
        <v>3187</v>
      </c>
      <c r="E4245" s="2" t="s">
        <v>3188</v>
      </c>
      <c r="F4245" s="3">
        <v>30258</v>
      </c>
      <c r="G4245" s="3">
        <v>100</v>
      </c>
      <c r="H4245" s="2" t="s">
        <v>3141</v>
      </c>
      <c r="I4245" s="2" t="s">
        <v>3155</v>
      </c>
      <c r="J4245" s="2" t="s">
        <v>3161</v>
      </c>
      <c r="K4245" s="2" t="s">
        <v>3162</v>
      </c>
      <c r="L4245" s="2">
        <v>2016</v>
      </c>
      <c r="M4245" s="2" t="s">
        <v>3078</v>
      </c>
      <c r="N4245" s="2" t="s">
        <v>3126</v>
      </c>
      <c r="O4245" s="19" t="str">
        <f t="shared" si="136"/>
        <v>700</v>
      </c>
      <c r="P4245">
        <f t="shared" si="135"/>
        <v>30258</v>
      </c>
    </row>
    <row r="4246" spans="1:16" ht="14.5" customHeight="1" x14ac:dyDescent="0.35">
      <c r="A4246" s="2" t="s">
        <v>570</v>
      </c>
      <c r="B4246" s="2" t="s">
        <v>571</v>
      </c>
      <c r="C4246" s="2" t="s">
        <v>1461</v>
      </c>
      <c r="D4246" s="2" t="s">
        <v>3187</v>
      </c>
      <c r="E4246" s="2" t="s">
        <v>3188</v>
      </c>
      <c r="F4246" s="3">
        <v>185</v>
      </c>
      <c r="G4246" s="3">
        <v>100</v>
      </c>
      <c r="H4246" s="2" t="s">
        <v>3133</v>
      </c>
      <c r="I4246" s="2" t="s">
        <v>3147</v>
      </c>
      <c r="J4246" s="2" t="s">
        <v>3161</v>
      </c>
      <c r="K4246" s="2" t="s">
        <v>3162</v>
      </c>
      <c r="L4246" s="2">
        <v>2016</v>
      </c>
      <c r="M4246" s="2" t="s">
        <v>3078</v>
      </c>
      <c r="N4246" s="2" t="s">
        <v>3126</v>
      </c>
      <c r="O4246" s="19" t="str">
        <f t="shared" si="136"/>
        <v>700</v>
      </c>
      <c r="P4246">
        <f t="shared" si="135"/>
        <v>185</v>
      </c>
    </row>
    <row r="4247" spans="1:16" ht="14.5" customHeight="1" x14ac:dyDescent="0.35">
      <c r="A4247" s="2" t="s">
        <v>588</v>
      </c>
      <c r="B4247" s="2" t="s">
        <v>589</v>
      </c>
      <c r="C4247" s="2" t="s">
        <v>1462</v>
      </c>
      <c r="D4247" s="2" t="s">
        <v>3187</v>
      </c>
      <c r="E4247" s="2" t="s">
        <v>3188</v>
      </c>
      <c r="F4247" s="3">
        <v>40534</v>
      </c>
      <c r="G4247" s="3">
        <v>55</v>
      </c>
      <c r="H4247" s="2" t="s">
        <v>3133</v>
      </c>
      <c r="I4247" s="2" t="s">
        <v>3147</v>
      </c>
      <c r="J4247" s="2" t="s">
        <v>3161</v>
      </c>
      <c r="K4247" s="2" t="s">
        <v>3162</v>
      </c>
      <c r="L4247" s="2">
        <v>2016</v>
      </c>
      <c r="M4247" s="2" t="s">
        <v>3045</v>
      </c>
      <c r="N4247" s="2" t="s">
        <v>3098</v>
      </c>
      <c r="O4247" s="19" t="str">
        <f t="shared" si="136"/>
        <v>200</v>
      </c>
      <c r="P4247">
        <f t="shared" si="135"/>
        <v>22293.7</v>
      </c>
    </row>
    <row r="4248" spans="1:16" ht="14.5" customHeight="1" x14ac:dyDescent="0.35">
      <c r="A4248" s="2" t="s">
        <v>561</v>
      </c>
      <c r="B4248" s="2" t="s">
        <v>562</v>
      </c>
      <c r="C4248" s="2" t="s">
        <v>1463</v>
      </c>
      <c r="D4248" s="2" t="s">
        <v>3187</v>
      </c>
      <c r="E4248" s="2" t="s">
        <v>3188</v>
      </c>
      <c r="F4248" s="3">
        <v>3763</v>
      </c>
      <c r="G4248" s="3">
        <v>100</v>
      </c>
      <c r="H4248" s="2" t="s">
        <v>3141</v>
      </c>
      <c r="I4248" s="2" t="s">
        <v>3155</v>
      </c>
      <c r="J4248" s="2" t="s">
        <v>3161</v>
      </c>
      <c r="K4248" s="2" t="s">
        <v>3162</v>
      </c>
      <c r="L4248" s="2">
        <v>2016</v>
      </c>
      <c r="M4248" s="2" t="s">
        <v>3066</v>
      </c>
      <c r="N4248" s="2" t="s">
        <v>3116</v>
      </c>
      <c r="O4248" s="19" t="str">
        <f t="shared" si="136"/>
        <v>500</v>
      </c>
      <c r="P4248">
        <f t="shared" si="135"/>
        <v>3763</v>
      </c>
    </row>
    <row r="4249" spans="1:16" ht="14.5" customHeight="1" x14ac:dyDescent="0.35">
      <c r="A4249" s="2" t="s">
        <v>591</v>
      </c>
      <c r="B4249" s="2" t="s">
        <v>592</v>
      </c>
      <c r="C4249" s="2" t="s">
        <v>1464</v>
      </c>
      <c r="D4249" s="2" t="s">
        <v>3187</v>
      </c>
      <c r="E4249" s="2" t="s">
        <v>3188</v>
      </c>
      <c r="F4249" s="3">
        <v>1374</v>
      </c>
      <c r="G4249" s="3">
        <v>16.5</v>
      </c>
      <c r="H4249" s="2" t="s">
        <v>3134</v>
      </c>
      <c r="I4249" s="2" t="s">
        <v>3148</v>
      </c>
      <c r="J4249" s="2" t="s">
        <v>3161</v>
      </c>
      <c r="K4249" s="2" t="s">
        <v>3162</v>
      </c>
      <c r="L4249" s="2">
        <v>2016</v>
      </c>
      <c r="M4249" s="2" t="s">
        <v>3044</v>
      </c>
      <c r="N4249" s="2" t="s">
        <v>3044</v>
      </c>
      <c r="O4249" s="19" t="str">
        <f t="shared" si="136"/>
        <v>200</v>
      </c>
      <c r="P4249">
        <f t="shared" si="135"/>
        <v>226.71</v>
      </c>
    </row>
    <row r="4250" spans="1:16" ht="14.5" customHeight="1" x14ac:dyDescent="0.35">
      <c r="A4250" s="2" t="s">
        <v>591</v>
      </c>
      <c r="B4250" s="2" t="s">
        <v>592</v>
      </c>
      <c r="C4250" s="2" t="s">
        <v>1464</v>
      </c>
      <c r="D4250" s="2" t="s">
        <v>3187</v>
      </c>
      <c r="E4250" s="2" t="s">
        <v>3188</v>
      </c>
      <c r="F4250" s="3">
        <v>1374</v>
      </c>
      <c r="G4250" s="3">
        <v>38.5</v>
      </c>
      <c r="H4250" s="2" t="s">
        <v>3135</v>
      </c>
      <c r="I4250" s="2" t="s">
        <v>3149</v>
      </c>
      <c r="J4250" s="2" t="s">
        <v>3161</v>
      </c>
      <c r="K4250" s="2" t="s">
        <v>3162</v>
      </c>
      <c r="L4250" s="2">
        <v>2016</v>
      </c>
      <c r="M4250" s="2" t="s">
        <v>3044</v>
      </c>
      <c r="N4250" s="2" t="s">
        <v>3044</v>
      </c>
      <c r="O4250" s="19" t="str">
        <f t="shared" si="136"/>
        <v>200</v>
      </c>
      <c r="P4250">
        <f t="shared" si="135"/>
        <v>528.99</v>
      </c>
    </row>
    <row r="4251" spans="1:16" ht="14.5" customHeight="1" x14ac:dyDescent="0.35">
      <c r="A4251" s="2" t="s">
        <v>594</v>
      </c>
      <c r="B4251" s="2" t="s">
        <v>595</v>
      </c>
      <c r="C4251" s="2" t="s">
        <v>1465</v>
      </c>
      <c r="D4251" s="2" t="s">
        <v>3187</v>
      </c>
      <c r="E4251" s="2" t="s">
        <v>3188</v>
      </c>
      <c r="F4251" s="3">
        <v>5746</v>
      </c>
      <c r="G4251" s="3">
        <v>55</v>
      </c>
      <c r="H4251" s="2" t="s">
        <v>3133</v>
      </c>
      <c r="I4251" s="2" t="s">
        <v>3147</v>
      </c>
      <c r="J4251" s="2" t="s">
        <v>3161</v>
      </c>
      <c r="K4251" s="2" t="s">
        <v>3162</v>
      </c>
      <c r="L4251" s="2">
        <v>2016</v>
      </c>
      <c r="M4251" s="2" t="s">
        <v>3045</v>
      </c>
      <c r="N4251" s="2" t="s">
        <v>3098</v>
      </c>
      <c r="O4251" s="19" t="str">
        <f t="shared" si="136"/>
        <v>200</v>
      </c>
      <c r="P4251">
        <f t="shared" si="135"/>
        <v>3160.3</v>
      </c>
    </row>
    <row r="4252" spans="1:16" ht="14.5" customHeight="1" x14ac:dyDescent="0.35">
      <c r="A4252" s="2" t="s">
        <v>582</v>
      </c>
      <c r="B4252" s="2" t="s">
        <v>583</v>
      </c>
      <c r="C4252" s="2" t="s">
        <v>1466</v>
      </c>
      <c r="D4252" s="2" t="s">
        <v>3187</v>
      </c>
      <c r="E4252" s="2" t="s">
        <v>3188</v>
      </c>
      <c r="F4252" s="3">
        <v>8986</v>
      </c>
      <c r="G4252" s="3">
        <v>100</v>
      </c>
      <c r="H4252" s="2" t="s">
        <v>3134</v>
      </c>
      <c r="I4252" s="2" t="s">
        <v>3148</v>
      </c>
      <c r="J4252" s="2" t="s">
        <v>3161</v>
      </c>
      <c r="K4252" s="2" t="s">
        <v>3162</v>
      </c>
      <c r="L4252" s="2">
        <v>2016</v>
      </c>
      <c r="M4252" s="2" t="s">
        <v>3074</v>
      </c>
      <c r="N4252" s="2" t="s">
        <v>3123</v>
      </c>
      <c r="O4252" s="19" t="str">
        <f t="shared" si="136"/>
        <v>600</v>
      </c>
      <c r="P4252">
        <f t="shared" si="135"/>
        <v>8986</v>
      </c>
    </row>
    <row r="4253" spans="1:16" ht="14.5" customHeight="1" x14ac:dyDescent="0.35">
      <c r="A4253" s="2" t="s">
        <v>573</v>
      </c>
      <c r="B4253" s="2" t="s">
        <v>574</v>
      </c>
      <c r="C4253" s="2" t="s">
        <v>1469</v>
      </c>
      <c r="D4253" s="2" t="s">
        <v>3187</v>
      </c>
      <c r="E4253" s="2" t="s">
        <v>3188</v>
      </c>
      <c r="F4253" s="3">
        <v>29</v>
      </c>
      <c r="G4253" s="3">
        <v>100</v>
      </c>
      <c r="H4253" s="2" t="s">
        <v>3134</v>
      </c>
      <c r="I4253" s="2" t="s">
        <v>3148</v>
      </c>
      <c r="J4253" s="2" t="s">
        <v>3161</v>
      </c>
      <c r="K4253" s="2" t="s">
        <v>3162</v>
      </c>
      <c r="L4253" s="2">
        <v>2016</v>
      </c>
      <c r="M4253" s="2" t="s">
        <v>3077</v>
      </c>
      <c r="N4253" s="2" t="s">
        <v>3125</v>
      </c>
      <c r="O4253" s="19" t="str">
        <f t="shared" si="136"/>
        <v>700</v>
      </c>
      <c r="P4253">
        <f t="shared" si="135"/>
        <v>29</v>
      </c>
    </row>
    <row r="4254" spans="1:16" ht="14.5" customHeight="1" x14ac:dyDescent="0.35">
      <c r="A4254" s="2" t="s">
        <v>555</v>
      </c>
      <c r="B4254" s="2" t="s">
        <v>556</v>
      </c>
      <c r="C4254" s="2" t="s">
        <v>1470</v>
      </c>
      <c r="D4254" s="2" t="s">
        <v>3187</v>
      </c>
      <c r="E4254" s="2" t="s">
        <v>3188</v>
      </c>
      <c r="F4254" s="3">
        <v>4462</v>
      </c>
      <c r="G4254" s="3">
        <v>55</v>
      </c>
      <c r="H4254" s="2" t="s">
        <v>3134</v>
      </c>
      <c r="I4254" s="2" t="s">
        <v>3148</v>
      </c>
      <c r="J4254" s="2" t="s">
        <v>3161</v>
      </c>
      <c r="K4254" s="2" t="s">
        <v>3162</v>
      </c>
      <c r="L4254" s="2">
        <v>2016</v>
      </c>
      <c r="M4254" s="2" t="s">
        <v>3046</v>
      </c>
      <c r="N4254" s="2" t="s">
        <v>3099</v>
      </c>
      <c r="O4254" s="19" t="str">
        <f t="shared" si="136"/>
        <v>200</v>
      </c>
      <c r="P4254">
        <f t="shared" si="135"/>
        <v>2454.1</v>
      </c>
    </row>
    <row r="4255" spans="1:16" ht="14.5" customHeight="1" x14ac:dyDescent="0.35">
      <c r="A4255" s="2" t="s">
        <v>558</v>
      </c>
      <c r="B4255" s="2" t="s">
        <v>559</v>
      </c>
      <c r="C4255" s="2" t="s">
        <v>1471</v>
      </c>
      <c r="D4255" s="2" t="s">
        <v>3187</v>
      </c>
      <c r="E4255" s="2" t="s">
        <v>3188</v>
      </c>
      <c r="F4255" s="3">
        <v>2148</v>
      </c>
      <c r="G4255" s="3">
        <v>55</v>
      </c>
      <c r="H4255" s="2" t="s">
        <v>3134</v>
      </c>
      <c r="I4255" s="2" t="s">
        <v>3148</v>
      </c>
      <c r="J4255" s="2" t="s">
        <v>3161</v>
      </c>
      <c r="K4255" s="2" t="s">
        <v>3162</v>
      </c>
      <c r="L4255" s="2">
        <v>2016</v>
      </c>
      <c r="M4255" s="2" t="s">
        <v>3046</v>
      </c>
      <c r="N4255" s="2" t="s">
        <v>3099</v>
      </c>
      <c r="O4255" s="19" t="str">
        <f t="shared" si="136"/>
        <v>200</v>
      </c>
      <c r="P4255">
        <f t="shared" si="135"/>
        <v>1181.4000000000001</v>
      </c>
    </row>
    <row r="4256" spans="1:16" ht="14.5" customHeight="1" x14ac:dyDescent="0.35">
      <c r="A4256" s="2" t="s">
        <v>195</v>
      </c>
      <c r="B4256" s="2" t="s">
        <v>196</v>
      </c>
      <c r="C4256" s="2" t="s">
        <v>1228</v>
      </c>
      <c r="D4256" s="2" t="s">
        <v>3169</v>
      </c>
      <c r="E4256" s="2" t="s">
        <v>3170</v>
      </c>
      <c r="F4256" s="3">
        <v>8827</v>
      </c>
      <c r="G4256" s="3">
        <v>55</v>
      </c>
      <c r="H4256" s="2" t="s">
        <v>3139</v>
      </c>
      <c r="I4256" s="2" t="s">
        <v>3153</v>
      </c>
      <c r="J4256" s="2" t="s">
        <v>3161</v>
      </c>
      <c r="K4256" s="2" t="s">
        <v>3162</v>
      </c>
      <c r="L4256" s="2">
        <v>2016</v>
      </c>
      <c r="M4256" s="2" t="s">
        <v>3052</v>
      </c>
      <c r="N4256" s="2" t="s">
        <v>3102</v>
      </c>
      <c r="O4256" s="19" t="str">
        <f t="shared" si="136"/>
        <v>300</v>
      </c>
      <c r="P4256">
        <f t="shared" si="135"/>
        <v>4854.8500000000004</v>
      </c>
    </row>
    <row r="4257" spans="1:16" ht="14.5" customHeight="1" x14ac:dyDescent="0.35">
      <c r="A4257" s="2" t="s">
        <v>198</v>
      </c>
      <c r="B4257" s="2" t="s">
        <v>199</v>
      </c>
      <c r="C4257" s="2" t="s">
        <v>1229</v>
      </c>
      <c r="D4257" s="2" t="s">
        <v>3169</v>
      </c>
      <c r="E4257" s="2" t="s">
        <v>3170</v>
      </c>
      <c r="F4257" s="3">
        <v>4248</v>
      </c>
      <c r="G4257" s="3">
        <v>55</v>
      </c>
      <c r="H4257" s="2" t="s">
        <v>3139</v>
      </c>
      <c r="I4257" s="2" t="s">
        <v>3153</v>
      </c>
      <c r="J4257" s="2" t="s">
        <v>3161</v>
      </c>
      <c r="K4257" s="2" t="s">
        <v>3162</v>
      </c>
      <c r="L4257" s="2">
        <v>2016</v>
      </c>
      <c r="M4257" s="2" t="s">
        <v>3052</v>
      </c>
      <c r="N4257" s="2" t="s">
        <v>3102</v>
      </c>
      <c r="O4257" s="19" t="str">
        <f t="shared" si="136"/>
        <v>300</v>
      </c>
      <c r="P4257">
        <f t="shared" si="135"/>
        <v>2336.4</v>
      </c>
    </row>
    <row r="4258" spans="1:16" ht="14.5" customHeight="1" x14ac:dyDescent="0.35">
      <c r="A4258" s="2" t="s">
        <v>219</v>
      </c>
      <c r="B4258" s="2" t="s">
        <v>220</v>
      </c>
      <c r="C4258" s="2" t="s">
        <v>1231</v>
      </c>
      <c r="D4258" s="2" t="s">
        <v>3169</v>
      </c>
      <c r="E4258" s="2" t="s">
        <v>3170</v>
      </c>
      <c r="F4258" s="3">
        <v>24</v>
      </c>
      <c r="G4258" s="3">
        <v>55</v>
      </c>
      <c r="H4258" s="2" t="s">
        <v>3139</v>
      </c>
      <c r="I4258" s="2" t="s">
        <v>3153</v>
      </c>
      <c r="J4258" s="2" t="s">
        <v>3161</v>
      </c>
      <c r="K4258" s="2" t="s">
        <v>3162</v>
      </c>
      <c r="L4258" s="2">
        <v>2016</v>
      </c>
      <c r="M4258" s="2" t="s">
        <v>3052</v>
      </c>
      <c r="N4258" s="2" t="s">
        <v>3102</v>
      </c>
      <c r="O4258" s="19" t="str">
        <f t="shared" si="136"/>
        <v>300</v>
      </c>
      <c r="P4258">
        <f t="shared" si="135"/>
        <v>13.2</v>
      </c>
    </row>
    <row r="4259" spans="1:16" ht="14.5" customHeight="1" x14ac:dyDescent="0.35">
      <c r="A4259" s="2" t="s">
        <v>204</v>
      </c>
      <c r="B4259" s="2" t="s">
        <v>205</v>
      </c>
      <c r="C4259" s="2" t="s">
        <v>1850</v>
      </c>
      <c r="D4259" s="2" t="s">
        <v>3169</v>
      </c>
      <c r="E4259" s="2" t="s">
        <v>3170</v>
      </c>
      <c r="F4259" s="3">
        <v>1198</v>
      </c>
      <c r="G4259" s="3">
        <v>55</v>
      </c>
      <c r="H4259" s="2" t="s">
        <v>3139</v>
      </c>
      <c r="I4259" s="2" t="s">
        <v>3153</v>
      </c>
      <c r="J4259" s="2" t="s">
        <v>3161</v>
      </c>
      <c r="K4259" s="2" t="s">
        <v>3162</v>
      </c>
      <c r="L4259" s="2">
        <v>2016</v>
      </c>
      <c r="M4259" s="2" t="s">
        <v>3052</v>
      </c>
      <c r="N4259" s="2" t="s">
        <v>3102</v>
      </c>
      <c r="O4259" s="19" t="str">
        <f t="shared" si="136"/>
        <v>300</v>
      </c>
      <c r="P4259">
        <f t="shared" si="135"/>
        <v>658.9</v>
      </c>
    </row>
    <row r="4260" spans="1:16" ht="14.5" customHeight="1" x14ac:dyDescent="0.35">
      <c r="A4260" s="2" t="s">
        <v>2318</v>
      </c>
      <c r="B4260" s="2" t="s">
        <v>2319</v>
      </c>
      <c r="C4260" s="2" t="s">
        <v>1851</v>
      </c>
      <c r="D4260" s="2" t="s">
        <v>3169</v>
      </c>
      <c r="E4260" s="2" t="s">
        <v>3170</v>
      </c>
      <c r="F4260" s="3">
        <v>64</v>
      </c>
      <c r="G4260" s="3">
        <v>55</v>
      </c>
      <c r="H4260" s="2" t="s">
        <v>3134</v>
      </c>
      <c r="I4260" s="2" t="s">
        <v>3148</v>
      </c>
      <c r="J4260" s="2" t="s">
        <v>3161</v>
      </c>
      <c r="K4260" s="2" t="s">
        <v>3162</v>
      </c>
      <c r="L4260" s="2">
        <v>2016</v>
      </c>
      <c r="M4260" s="2" t="s">
        <v>3059</v>
      </c>
      <c r="N4260" s="2" t="s">
        <v>3109</v>
      </c>
      <c r="O4260" s="19" t="str">
        <f t="shared" si="136"/>
        <v>400</v>
      </c>
      <c r="P4260">
        <f t="shared" si="135"/>
        <v>35.200000000000003</v>
      </c>
    </row>
    <row r="4261" spans="1:16" ht="14.5" customHeight="1" x14ac:dyDescent="0.35">
      <c r="A4261" s="2" t="s">
        <v>222</v>
      </c>
      <c r="B4261" s="2" t="s">
        <v>223</v>
      </c>
      <c r="C4261" s="2" t="s">
        <v>1852</v>
      </c>
      <c r="D4261" s="2" t="s">
        <v>3169</v>
      </c>
      <c r="E4261" s="2" t="s">
        <v>3170</v>
      </c>
      <c r="F4261" s="3">
        <v>8</v>
      </c>
      <c r="G4261" s="3">
        <v>55</v>
      </c>
      <c r="H4261" s="2" t="s">
        <v>3139</v>
      </c>
      <c r="I4261" s="2" t="s">
        <v>3153</v>
      </c>
      <c r="J4261" s="2" t="s">
        <v>3161</v>
      </c>
      <c r="K4261" s="2" t="s">
        <v>3162</v>
      </c>
      <c r="L4261" s="2">
        <v>2016</v>
      </c>
      <c r="M4261" s="2" t="s">
        <v>3052</v>
      </c>
      <c r="N4261" s="2" t="s">
        <v>3102</v>
      </c>
      <c r="O4261" s="19" t="str">
        <f t="shared" si="136"/>
        <v>300</v>
      </c>
      <c r="P4261">
        <f t="shared" si="135"/>
        <v>4.4000000000000004</v>
      </c>
    </row>
    <row r="4262" spans="1:16" ht="14.5" customHeight="1" x14ac:dyDescent="0.35">
      <c r="A4262" s="2" t="s">
        <v>225</v>
      </c>
      <c r="B4262" s="2" t="s">
        <v>226</v>
      </c>
      <c r="C4262" s="2" t="s">
        <v>1853</v>
      </c>
      <c r="D4262" s="2" t="s">
        <v>3169</v>
      </c>
      <c r="E4262" s="2" t="s">
        <v>3170</v>
      </c>
      <c r="F4262" s="3">
        <v>197</v>
      </c>
      <c r="G4262" s="3">
        <v>55</v>
      </c>
      <c r="H4262" s="2" t="s">
        <v>3139</v>
      </c>
      <c r="I4262" s="2" t="s">
        <v>3153</v>
      </c>
      <c r="J4262" s="2" t="s">
        <v>3161</v>
      </c>
      <c r="K4262" s="2" t="s">
        <v>3162</v>
      </c>
      <c r="L4262" s="2">
        <v>2016</v>
      </c>
      <c r="M4262" s="2" t="s">
        <v>3052</v>
      </c>
      <c r="N4262" s="2" t="s">
        <v>3102</v>
      </c>
      <c r="O4262" s="19" t="str">
        <f t="shared" si="136"/>
        <v>300</v>
      </c>
      <c r="P4262">
        <f t="shared" si="135"/>
        <v>108.35</v>
      </c>
    </row>
    <row r="4263" spans="1:16" ht="14.5" customHeight="1" x14ac:dyDescent="0.35">
      <c r="A4263" s="2" t="s">
        <v>2568</v>
      </c>
      <c r="B4263" s="2" t="s">
        <v>202</v>
      </c>
      <c r="C4263" s="2" t="s">
        <v>2673</v>
      </c>
      <c r="D4263" s="2" t="s">
        <v>3169</v>
      </c>
      <c r="E4263" s="2" t="s">
        <v>3170</v>
      </c>
      <c r="F4263" s="3">
        <v>201</v>
      </c>
      <c r="G4263" s="3">
        <v>55</v>
      </c>
      <c r="H4263" s="2" t="s">
        <v>3139</v>
      </c>
      <c r="I4263" s="2" t="s">
        <v>3153</v>
      </c>
      <c r="J4263" s="2" t="s">
        <v>3161</v>
      </c>
      <c r="K4263" s="2" t="s">
        <v>3162</v>
      </c>
      <c r="L4263" s="2">
        <v>2016</v>
      </c>
      <c r="M4263" s="2" t="s">
        <v>3052</v>
      </c>
      <c r="N4263" s="2" t="s">
        <v>3102</v>
      </c>
      <c r="O4263" s="19" t="str">
        <f t="shared" si="136"/>
        <v>300</v>
      </c>
      <c r="P4263">
        <f t="shared" si="135"/>
        <v>110.55</v>
      </c>
    </row>
    <row r="4264" spans="1:16" ht="14.5" customHeight="1" x14ac:dyDescent="0.35">
      <c r="A4264" s="2" t="s">
        <v>2776</v>
      </c>
      <c r="B4264" s="2" t="s">
        <v>214</v>
      </c>
      <c r="C4264" s="2" t="s">
        <v>1854</v>
      </c>
      <c r="D4264" s="2" t="s">
        <v>3169</v>
      </c>
      <c r="E4264" s="2" t="s">
        <v>3170</v>
      </c>
      <c r="F4264" s="3">
        <v>51</v>
      </c>
      <c r="G4264" s="3">
        <v>55</v>
      </c>
      <c r="H4264" s="2" t="s">
        <v>3139</v>
      </c>
      <c r="I4264" s="2" t="s">
        <v>3153</v>
      </c>
      <c r="J4264" s="2" t="s">
        <v>3161</v>
      </c>
      <c r="K4264" s="2" t="s">
        <v>3162</v>
      </c>
      <c r="L4264" s="2">
        <v>2016</v>
      </c>
      <c r="M4264" s="2" t="s">
        <v>3052</v>
      </c>
      <c r="N4264" s="2" t="s">
        <v>3102</v>
      </c>
      <c r="O4264" s="19" t="str">
        <f t="shared" si="136"/>
        <v>300</v>
      </c>
      <c r="P4264">
        <f t="shared" si="135"/>
        <v>28.05</v>
      </c>
    </row>
    <row r="4265" spans="1:16" ht="14.5" customHeight="1" x14ac:dyDescent="0.35">
      <c r="A4265" s="2" t="s">
        <v>216</v>
      </c>
      <c r="B4265" s="2" t="s">
        <v>217</v>
      </c>
      <c r="C4265" s="2" t="s">
        <v>1855</v>
      </c>
      <c r="D4265" s="2" t="s">
        <v>3169</v>
      </c>
      <c r="E4265" s="2" t="s">
        <v>3170</v>
      </c>
      <c r="F4265" s="3">
        <v>85</v>
      </c>
      <c r="G4265" s="3">
        <v>55</v>
      </c>
      <c r="H4265" s="2" t="s">
        <v>3134</v>
      </c>
      <c r="I4265" s="2" t="s">
        <v>3148</v>
      </c>
      <c r="J4265" s="2" t="s">
        <v>3161</v>
      </c>
      <c r="K4265" s="2" t="s">
        <v>3162</v>
      </c>
      <c r="L4265" s="2">
        <v>2016</v>
      </c>
      <c r="M4265" s="2" t="s">
        <v>3052</v>
      </c>
      <c r="N4265" s="2" t="s">
        <v>3102</v>
      </c>
      <c r="O4265" s="19" t="str">
        <f t="shared" si="136"/>
        <v>300</v>
      </c>
      <c r="P4265">
        <f t="shared" si="135"/>
        <v>46.75</v>
      </c>
    </row>
    <row r="4266" spans="1:16" ht="14.5" customHeight="1" x14ac:dyDescent="0.35">
      <c r="A4266" s="2" t="s">
        <v>235</v>
      </c>
      <c r="B4266" s="2" t="s">
        <v>236</v>
      </c>
      <c r="C4266" s="2" t="s">
        <v>1856</v>
      </c>
      <c r="D4266" s="2" t="s">
        <v>3169</v>
      </c>
      <c r="E4266" s="2" t="s">
        <v>3170</v>
      </c>
      <c r="F4266" s="3">
        <v>927</v>
      </c>
      <c r="G4266" s="3">
        <v>100</v>
      </c>
      <c r="H4266" s="2" t="s">
        <v>3141</v>
      </c>
      <c r="I4266" s="2" t="s">
        <v>3155</v>
      </c>
      <c r="J4266" s="2" t="s">
        <v>3161</v>
      </c>
      <c r="K4266" s="2" t="s">
        <v>3162</v>
      </c>
      <c r="L4266" s="2">
        <v>2016</v>
      </c>
      <c r="M4266" s="2" t="s">
        <v>3058</v>
      </c>
      <c r="N4266" s="2" t="s">
        <v>3108</v>
      </c>
      <c r="O4266" s="19" t="str">
        <f t="shared" si="136"/>
        <v>300</v>
      </c>
      <c r="P4266">
        <f t="shared" si="135"/>
        <v>927</v>
      </c>
    </row>
    <row r="4267" spans="1:16" ht="14.5" customHeight="1" x14ac:dyDescent="0.35">
      <c r="A4267" s="2" t="s">
        <v>231</v>
      </c>
      <c r="B4267" s="2" t="s">
        <v>232</v>
      </c>
      <c r="C4267" s="2" t="s">
        <v>1857</v>
      </c>
      <c r="D4267" s="2" t="s">
        <v>3169</v>
      </c>
      <c r="E4267" s="2" t="s">
        <v>3170</v>
      </c>
      <c r="F4267" s="3">
        <v>596</v>
      </c>
      <c r="G4267" s="3">
        <v>100</v>
      </c>
      <c r="H4267" s="2" t="s">
        <v>3141</v>
      </c>
      <c r="I4267" s="2" t="s">
        <v>3155</v>
      </c>
      <c r="J4267" s="2" t="s">
        <v>3161</v>
      </c>
      <c r="K4267" s="2" t="s">
        <v>3162</v>
      </c>
      <c r="L4267" s="2">
        <v>2016</v>
      </c>
      <c r="M4267" s="2" t="s">
        <v>3061</v>
      </c>
      <c r="N4267" s="2" t="s">
        <v>3111</v>
      </c>
      <c r="O4267" s="19" t="str">
        <f t="shared" si="136"/>
        <v>400</v>
      </c>
      <c r="P4267">
        <f t="shared" si="135"/>
        <v>596</v>
      </c>
    </row>
    <row r="4268" spans="1:16" ht="14.5" customHeight="1" x14ac:dyDescent="0.35">
      <c r="A4268" s="2" t="s">
        <v>2674</v>
      </c>
      <c r="B4268" s="2" t="s">
        <v>2675</v>
      </c>
      <c r="C4268" s="2" t="s">
        <v>2676</v>
      </c>
      <c r="D4268" s="2" t="s">
        <v>3169</v>
      </c>
      <c r="E4268" s="2" t="s">
        <v>3170</v>
      </c>
      <c r="F4268" s="3">
        <v>8302</v>
      </c>
      <c r="G4268" s="3">
        <v>6.8182883371439642</v>
      </c>
      <c r="H4268" s="2" t="s">
        <v>3129</v>
      </c>
      <c r="I4268" s="2" t="s">
        <v>3143</v>
      </c>
      <c r="J4268" s="2" t="s">
        <v>3161</v>
      </c>
      <c r="K4268" s="2" t="s">
        <v>3162</v>
      </c>
      <c r="L4268" s="2">
        <v>2016</v>
      </c>
      <c r="M4268" s="2" t="s">
        <v>3059</v>
      </c>
      <c r="N4268" s="2" t="s">
        <v>3109</v>
      </c>
      <c r="O4268" s="19" t="str">
        <f t="shared" si="136"/>
        <v>400</v>
      </c>
      <c r="P4268">
        <f t="shared" si="135"/>
        <v>566.05429774969195</v>
      </c>
    </row>
    <row r="4269" spans="1:16" ht="14.5" customHeight="1" x14ac:dyDescent="0.35">
      <c r="A4269" s="2" t="s">
        <v>2674</v>
      </c>
      <c r="B4269" s="2" t="s">
        <v>2675</v>
      </c>
      <c r="C4269" s="2" t="s">
        <v>2676</v>
      </c>
      <c r="D4269" s="2" t="s">
        <v>3169</v>
      </c>
      <c r="E4269" s="2" t="s">
        <v>3170</v>
      </c>
      <c r="F4269" s="3">
        <v>8302</v>
      </c>
      <c r="G4269" s="3">
        <v>24.237507344161099</v>
      </c>
      <c r="H4269" s="2" t="s">
        <v>3130</v>
      </c>
      <c r="I4269" s="2" t="s">
        <v>3144</v>
      </c>
      <c r="J4269" s="2" t="s">
        <v>3161</v>
      </c>
      <c r="K4269" s="2" t="s">
        <v>3162</v>
      </c>
      <c r="L4269" s="2">
        <v>2016</v>
      </c>
      <c r="M4269" s="2" t="s">
        <v>3059</v>
      </c>
      <c r="N4269" s="2" t="s">
        <v>3109</v>
      </c>
      <c r="O4269" s="19" t="str">
        <f t="shared" si="136"/>
        <v>400</v>
      </c>
      <c r="P4269">
        <f t="shared" si="135"/>
        <v>2012.1978597122545</v>
      </c>
    </row>
    <row r="4270" spans="1:16" ht="14.5" customHeight="1" x14ac:dyDescent="0.35">
      <c r="A4270" s="2" t="s">
        <v>2674</v>
      </c>
      <c r="B4270" s="2" t="s">
        <v>2675</v>
      </c>
      <c r="C4270" s="2" t="s">
        <v>2676</v>
      </c>
      <c r="D4270" s="2" t="s">
        <v>3169</v>
      </c>
      <c r="E4270" s="2" t="s">
        <v>3170</v>
      </c>
      <c r="F4270" s="3">
        <v>8302</v>
      </c>
      <c r="G4270" s="3">
        <v>3.5672783980912008</v>
      </c>
      <c r="H4270" s="2" t="s">
        <v>3131</v>
      </c>
      <c r="I4270" s="2" t="s">
        <v>3145</v>
      </c>
      <c r="J4270" s="2" t="s">
        <v>3161</v>
      </c>
      <c r="K4270" s="2" t="s">
        <v>3162</v>
      </c>
      <c r="L4270" s="2">
        <v>2016</v>
      </c>
      <c r="M4270" s="2" t="s">
        <v>3059</v>
      </c>
      <c r="N4270" s="2" t="s">
        <v>3109</v>
      </c>
      <c r="O4270" s="19" t="str">
        <f t="shared" si="136"/>
        <v>400</v>
      </c>
      <c r="P4270">
        <f t="shared" si="135"/>
        <v>296.15545260953149</v>
      </c>
    </row>
    <row r="4271" spans="1:16" ht="14.5" customHeight="1" x14ac:dyDescent="0.35">
      <c r="A4271" s="2" t="s">
        <v>2674</v>
      </c>
      <c r="B4271" s="2" t="s">
        <v>2675</v>
      </c>
      <c r="C4271" s="2" t="s">
        <v>2676</v>
      </c>
      <c r="D4271" s="2" t="s">
        <v>3169</v>
      </c>
      <c r="E4271" s="2" t="s">
        <v>3170</v>
      </c>
      <c r="F4271" s="3">
        <v>8302</v>
      </c>
      <c r="G4271" s="3">
        <v>5.1019007647872989</v>
      </c>
      <c r="H4271" s="2" t="s">
        <v>3134</v>
      </c>
      <c r="I4271" s="2" t="s">
        <v>3148</v>
      </c>
      <c r="J4271" s="2" t="s">
        <v>3161</v>
      </c>
      <c r="K4271" s="2" t="s">
        <v>3162</v>
      </c>
      <c r="L4271" s="2">
        <v>2016</v>
      </c>
      <c r="M4271" s="2" t="s">
        <v>3059</v>
      </c>
      <c r="N4271" s="2" t="s">
        <v>3109</v>
      </c>
      <c r="O4271" s="19" t="str">
        <f t="shared" si="136"/>
        <v>400</v>
      </c>
      <c r="P4271">
        <f t="shared" si="135"/>
        <v>423.55980149264155</v>
      </c>
    </row>
    <row r="4272" spans="1:16" ht="14.5" customHeight="1" x14ac:dyDescent="0.35">
      <c r="A4272" s="2" t="s">
        <v>2674</v>
      </c>
      <c r="B4272" s="2" t="s">
        <v>2675</v>
      </c>
      <c r="C4272" s="2" t="s">
        <v>2676</v>
      </c>
      <c r="D4272" s="2" t="s">
        <v>3169</v>
      </c>
      <c r="E4272" s="2" t="s">
        <v>3170</v>
      </c>
      <c r="F4272" s="3">
        <v>8302</v>
      </c>
      <c r="G4272" s="3">
        <v>2.5509503823936495</v>
      </c>
      <c r="H4272" s="2" t="s">
        <v>3135</v>
      </c>
      <c r="I4272" s="2" t="s">
        <v>3149</v>
      </c>
      <c r="J4272" s="2" t="s">
        <v>3161</v>
      </c>
      <c r="K4272" s="2" t="s">
        <v>3162</v>
      </c>
      <c r="L4272" s="2">
        <v>2016</v>
      </c>
      <c r="M4272" s="2" t="s">
        <v>3059</v>
      </c>
      <c r="N4272" s="2" t="s">
        <v>3109</v>
      </c>
      <c r="O4272" s="19" t="str">
        <f t="shared" si="136"/>
        <v>400</v>
      </c>
      <c r="P4272">
        <f t="shared" si="135"/>
        <v>211.77990074632078</v>
      </c>
    </row>
    <row r="4273" spans="1:16" ht="14.5" customHeight="1" x14ac:dyDescent="0.35">
      <c r="A4273" s="2" t="s">
        <v>2674</v>
      </c>
      <c r="B4273" s="2" t="s">
        <v>2675</v>
      </c>
      <c r="C4273" s="2" t="s">
        <v>2676</v>
      </c>
      <c r="D4273" s="2" t="s">
        <v>3169</v>
      </c>
      <c r="E4273" s="2" t="s">
        <v>3170</v>
      </c>
      <c r="F4273" s="3">
        <v>8302</v>
      </c>
      <c r="G4273" s="3">
        <v>2.5509503823936495</v>
      </c>
      <c r="H4273" s="2" t="s">
        <v>3136</v>
      </c>
      <c r="I4273" s="2" t="s">
        <v>3150</v>
      </c>
      <c r="J4273" s="2" t="s">
        <v>3161</v>
      </c>
      <c r="K4273" s="2" t="s">
        <v>3162</v>
      </c>
      <c r="L4273" s="2">
        <v>2016</v>
      </c>
      <c r="M4273" s="2" t="s">
        <v>3059</v>
      </c>
      <c r="N4273" s="2" t="s">
        <v>3109</v>
      </c>
      <c r="O4273" s="19" t="str">
        <f t="shared" si="136"/>
        <v>400</v>
      </c>
      <c r="P4273">
        <f t="shared" si="135"/>
        <v>211.77990074632078</v>
      </c>
    </row>
    <row r="4274" spans="1:16" ht="14.5" customHeight="1" x14ac:dyDescent="0.35">
      <c r="A4274" s="2" t="s">
        <v>2674</v>
      </c>
      <c r="B4274" s="2" t="s">
        <v>2675</v>
      </c>
      <c r="C4274" s="2" t="s">
        <v>2676</v>
      </c>
      <c r="D4274" s="2" t="s">
        <v>3169</v>
      </c>
      <c r="E4274" s="2" t="s">
        <v>3170</v>
      </c>
      <c r="F4274" s="3">
        <v>8302</v>
      </c>
      <c r="G4274" s="3">
        <v>28.161937066933632</v>
      </c>
      <c r="H4274" s="2" t="s">
        <v>3138</v>
      </c>
      <c r="I4274" s="2" t="s">
        <v>3152</v>
      </c>
      <c r="J4274" s="2" t="s">
        <v>3161</v>
      </c>
      <c r="K4274" s="2" t="s">
        <v>3162</v>
      </c>
      <c r="L4274" s="2">
        <v>2016</v>
      </c>
      <c r="M4274" s="2" t="s">
        <v>3059</v>
      </c>
      <c r="N4274" s="2" t="s">
        <v>3109</v>
      </c>
      <c r="O4274" s="19" t="str">
        <f t="shared" si="136"/>
        <v>400</v>
      </c>
      <c r="P4274">
        <f t="shared" si="135"/>
        <v>2338.0040152968299</v>
      </c>
    </row>
    <row r="4275" spans="1:16" ht="14.5" customHeight="1" x14ac:dyDescent="0.35">
      <c r="A4275" s="2" t="s">
        <v>2674</v>
      </c>
      <c r="B4275" s="2" t="s">
        <v>2675</v>
      </c>
      <c r="C4275" s="2" t="s">
        <v>2676</v>
      </c>
      <c r="D4275" s="2" t="s">
        <v>3169</v>
      </c>
      <c r="E4275" s="2" t="s">
        <v>3170</v>
      </c>
      <c r="F4275" s="3">
        <v>8302</v>
      </c>
      <c r="G4275" s="3">
        <v>10.701804269403908</v>
      </c>
      <c r="H4275" s="2" t="s">
        <v>3139</v>
      </c>
      <c r="I4275" s="2" t="s">
        <v>3153</v>
      </c>
      <c r="J4275" s="2" t="s">
        <v>3161</v>
      </c>
      <c r="K4275" s="2" t="s">
        <v>3162</v>
      </c>
      <c r="L4275" s="2">
        <v>2016</v>
      </c>
      <c r="M4275" s="2" t="s">
        <v>3059</v>
      </c>
      <c r="N4275" s="2" t="s">
        <v>3109</v>
      </c>
      <c r="O4275" s="19" t="str">
        <f t="shared" si="136"/>
        <v>400</v>
      </c>
      <c r="P4275">
        <f t="shared" si="135"/>
        <v>888.46379044591242</v>
      </c>
    </row>
    <row r="4276" spans="1:16" ht="14.5" customHeight="1" x14ac:dyDescent="0.35">
      <c r="A4276" s="2" t="s">
        <v>2674</v>
      </c>
      <c r="B4276" s="2" t="s">
        <v>2675</v>
      </c>
      <c r="C4276" s="2" t="s">
        <v>2676</v>
      </c>
      <c r="D4276" s="2" t="s">
        <v>3169</v>
      </c>
      <c r="E4276" s="2" t="s">
        <v>3170</v>
      </c>
      <c r="F4276" s="3">
        <v>8302</v>
      </c>
      <c r="G4276" s="3">
        <v>16.309383054691597</v>
      </c>
      <c r="H4276" s="2" t="s">
        <v>3141</v>
      </c>
      <c r="I4276" s="2" t="s">
        <v>3155</v>
      </c>
      <c r="J4276" s="2" t="s">
        <v>3161</v>
      </c>
      <c r="K4276" s="2" t="s">
        <v>3162</v>
      </c>
      <c r="L4276" s="2">
        <v>2016</v>
      </c>
      <c r="M4276" s="2" t="s">
        <v>3059</v>
      </c>
      <c r="N4276" s="2" t="s">
        <v>3109</v>
      </c>
      <c r="O4276" s="19" t="str">
        <f t="shared" si="136"/>
        <v>400</v>
      </c>
      <c r="P4276">
        <f t="shared" si="135"/>
        <v>1354.0049812004966</v>
      </c>
    </row>
    <row r="4277" spans="1:16" ht="14.5" customHeight="1" x14ac:dyDescent="0.35">
      <c r="A4277" s="2" t="s">
        <v>2777</v>
      </c>
      <c r="B4277" s="2" t="s">
        <v>2778</v>
      </c>
      <c r="C4277" s="2" t="s">
        <v>2779</v>
      </c>
      <c r="D4277" s="2" t="s">
        <v>3169</v>
      </c>
      <c r="E4277" s="2" t="s">
        <v>3170</v>
      </c>
      <c r="F4277" s="3">
        <v>72</v>
      </c>
      <c r="G4277" s="3">
        <v>100</v>
      </c>
      <c r="H4277" s="2" t="s">
        <v>3139</v>
      </c>
      <c r="I4277" s="2" t="s">
        <v>3153</v>
      </c>
      <c r="J4277" s="2" t="s">
        <v>3161</v>
      </c>
      <c r="K4277" s="2" t="s">
        <v>3162</v>
      </c>
      <c r="L4277" s="2">
        <v>2016</v>
      </c>
      <c r="M4277" s="2" t="s">
        <v>3054</v>
      </c>
      <c r="N4277" s="2" t="s">
        <v>3104</v>
      </c>
      <c r="O4277" s="19" t="str">
        <f t="shared" si="136"/>
        <v>300</v>
      </c>
      <c r="P4277">
        <f t="shared" si="135"/>
        <v>72</v>
      </c>
    </row>
    <row r="4278" spans="1:16" ht="14.5" customHeight="1" x14ac:dyDescent="0.35">
      <c r="A4278" s="2" t="s">
        <v>2034</v>
      </c>
      <c r="B4278" s="2" t="s">
        <v>2035</v>
      </c>
      <c r="C4278" s="2" t="s">
        <v>1862</v>
      </c>
      <c r="D4278" s="2" t="s">
        <v>3169</v>
      </c>
      <c r="E4278" s="2" t="s">
        <v>3170</v>
      </c>
      <c r="F4278" s="3">
        <v>31306</v>
      </c>
      <c r="G4278" s="3">
        <v>100</v>
      </c>
      <c r="H4278" s="2" t="s">
        <v>3141</v>
      </c>
      <c r="I4278" s="2" t="s">
        <v>3155</v>
      </c>
      <c r="J4278" s="2" t="s">
        <v>3161</v>
      </c>
      <c r="K4278" s="2" t="s">
        <v>3162</v>
      </c>
      <c r="L4278" s="2">
        <v>2016</v>
      </c>
      <c r="M4278" s="2" t="s">
        <v>3061</v>
      </c>
      <c r="N4278" s="2" t="s">
        <v>3111</v>
      </c>
      <c r="O4278" s="19" t="str">
        <f t="shared" si="136"/>
        <v>400</v>
      </c>
      <c r="P4278">
        <f t="shared" si="135"/>
        <v>31306</v>
      </c>
    </row>
    <row r="4279" spans="1:16" ht="14.5" customHeight="1" x14ac:dyDescent="0.35">
      <c r="A4279" s="2" t="s">
        <v>2677</v>
      </c>
      <c r="B4279" s="2" t="s">
        <v>2678</v>
      </c>
      <c r="C4279" s="2" t="s">
        <v>2679</v>
      </c>
      <c r="D4279" s="2" t="s">
        <v>3169</v>
      </c>
      <c r="E4279" s="2" t="s">
        <v>3170</v>
      </c>
      <c r="F4279" s="3">
        <v>24089</v>
      </c>
      <c r="G4279" s="3">
        <v>7.6741350596196511</v>
      </c>
      <c r="H4279" s="2" t="s">
        <v>3129</v>
      </c>
      <c r="I4279" s="2" t="s">
        <v>3143</v>
      </c>
      <c r="J4279" s="2" t="s">
        <v>3161</v>
      </c>
      <c r="K4279" s="2" t="s">
        <v>3162</v>
      </c>
      <c r="L4279" s="2">
        <v>2016</v>
      </c>
      <c r="M4279" s="2" t="s">
        <v>3059</v>
      </c>
      <c r="N4279" s="2" t="s">
        <v>3109</v>
      </c>
      <c r="O4279" s="19" t="str">
        <f t="shared" si="136"/>
        <v>400</v>
      </c>
      <c r="P4279">
        <f t="shared" si="135"/>
        <v>1848.6223945117777</v>
      </c>
    </row>
    <row r="4280" spans="1:16" ht="14.5" customHeight="1" x14ac:dyDescent="0.35">
      <c r="A4280" s="2" t="s">
        <v>2677</v>
      </c>
      <c r="B4280" s="2" t="s">
        <v>2678</v>
      </c>
      <c r="C4280" s="2" t="s">
        <v>2679</v>
      </c>
      <c r="D4280" s="2" t="s">
        <v>3169</v>
      </c>
      <c r="E4280" s="2" t="s">
        <v>3170</v>
      </c>
      <c r="F4280" s="3">
        <v>24089</v>
      </c>
      <c r="G4280" s="3">
        <v>12.566951437418847</v>
      </c>
      <c r="H4280" s="2" t="s">
        <v>3130</v>
      </c>
      <c r="I4280" s="2" t="s">
        <v>3144</v>
      </c>
      <c r="J4280" s="2" t="s">
        <v>3161</v>
      </c>
      <c r="K4280" s="2" t="s">
        <v>3162</v>
      </c>
      <c r="L4280" s="2">
        <v>2016</v>
      </c>
      <c r="M4280" s="2" t="s">
        <v>3059</v>
      </c>
      <c r="N4280" s="2" t="s">
        <v>3109</v>
      </c>
      <c r="O4280" s="19" t="str">
        <f t="shared" si="136"/>
        <v>400</v>
      </c>
      <c r="P4280">
        <f t="shared" si="135"/>
        <v>3027.252931759826</v>
      </c>
    </row>
    <row r="4281" spans="1:16" ht="14.5" customHeight="1" x14ac:dyDescent="0.35">
      <c r="A4281" s="2" t="s">
        <v>2677</v>
      </c>
      <c r="B4281" s="2" t="s">
        <v>2678</v>
      </c>
      <c r="C4281" s="2" t="s">
        <v>2679</v>
      </c>
      <c r="D4281" s="2" t="s">
        <v>3169</v>
      </c>
      <c r="E4281" s="2" t="s">
        <v>3170</v>
      </c>
      <c r="F4281" s="3">
        <v>24089</v>
      </c>
      <c r="G4281" s="3">
        <v>0.7194797469973685</v>
      </c>
      <c r="H4281" s="2" t="s">
        <v>3131</v>
      </c>
      <c r="I4281" s="2" t="s">
        <v>3145</v>
      </c>
      <c r="J4281" s="2" t="s">
        <v>3161</v>
      </c>
      <c r="K4281" s="2" t="s">
        <v>3162</v>
      </c>
      <c r="L4281" s="2">
        <v>2016</v>
      </c>
      <c r="M4281" s="2" t="s">
        <v>3059</v>
      </c>
      <c r="N4281" s="2" t="s">
        <v>3109</v>
      </c>
      <c r="O4281" s="19" t="str">
        <f t="shared" si="136"/>
        <v>400</v>
      </c>
      <c r="P4281">
        <f t="shared" si="135"/>
        <v>173.31547625419611</v>
      </c>
    </row>
    <row r="4282" spans="1:16" ht="14.5" customHeight="1" x14ac:dyDescent="0.35">
      <c r="A4282" s="2" t="s">
        <v>2677</v>
      </c>
      <c r="B4282" s="2" t="s">
        <v>2678</v>
      </c>
      <c r="C4282" s="2" t="s">
        <v>2679</v>
      </c>
      <c r="D4282" s="2" t="s">
        <v>3169</v>
      </c>
      <c r="E4282" s="2" t="s">
        <v>3170</v>
      </c>
      <c r="F4282" s="3">
        <v>24089</v>
      </c>
      <c r="G4282" s="3">
        <v>5.3543998527487462</v>
      </c>
      <c r="H4282" s="2" t="s">
        <v>3134</v>
      </c>
      <c r="I4282" s="2" t="s">
        <v>3148</v>
      </c>
      <c r="J4282" s="2" t="s">
        <v>3161</v>
      </c>
      <c r="K4282" s="2" t="s">
        <v>3162</v>
      </c>
      <c r="L4282" s="2">
        <v>2016</v>
      </c>
      <c r="M4282" s="2" t="s">
        <v>3059</v>
      </c>
      <c r="N4282" s="2" t="s">
        <v>3109</v>
      </c>
      <c r="O4282" s="19" t="str">
        <f t="shared" si="136"/>
        <v>400</v>
      </c>
      <c r="P4282">
        <f t="shared" si="135"/>
        <v>1289.8213805286455</v>
      </c>
    </row>
    <row r="4283" spans="1:16" ht="14.5" customHeight="1" x14ac:dyDescent="0.35">
      <c r="A4283" s="2" t="s">
        <v>2677</v>
      </c>
      <c r="B4283" s="2" t="s">
        <v>2678</v>
      </c>
      <c r="C4283" s="2" t="s">
        <v>2679</v>
      </c>
      <c r="D4283" s="2" t="s">
        <v>3169</v>
      </c>
      <c r="E4283" s="2" t="s">
        <v>3170</v>
      </c>
      <c r="F4283" s="3">
        <v>24089</v>
      </c>
      <c r="G4283" s="3">
        <v>2.6771999263743731</v>
      </c>
      <c r="H4283" s="2" t="s">
        <v>3135</v>
      </c>
      <c r="I4283" s="2" t="s">
        <v>3149</v>
      </c>
      <c r="J4283" s="2" t="s">
        <v>3161</v>
      </c>
      <c r="K4283" s="2" t="s">
        <v>3162</v>
      </c>
      <c r="L4283" s="2">
        <v>2016</v>
      </c>
      <c r="M4283" s="2" t="s">
        <v>3059</v>
      </c>
      <c r="N4283" s="2" t="s">
        <v>3109</v>
      </c>
      <c r="O4283" s="19" t="str">
        <f t="shared" si="136"/>
        <v>400</v>
      </c>
      <c r="P4283">
        <f t="shared" ref="P4283:P4346" si="137">F4283*G4283/100</f>
        <v>644.91069026432274</v>
      </c>
    </row>
    <row r="4284" spans="1:16" ht="14.5" customHeight="1" x14ac:dyDescent="0.35">
      <c r="A4284" s="2" t="s">
        <v>2677</v>
      </c>
      <c r="B4284" s="2" t="s">
        <v>2678</v>
      </c>
      <c r="C4284" s="2" t="s">
        <v>2679</v>
      </c>
      <c r="D4284" s="2" t="s">
        <v>3169</v>
      </c>
      <c r="E4284" s="2" t="s">
        <v>3170</v>
      </c>
      <c r="F4284" s="3">
        <v>24089</v>
      </c>
      <c r="G4284" s="3">
        <v>2.6771999263743731</v>
      </c>
      <c r="H4284" s="2" t="s">
        <v>3136</v>
      </c>
      <c r="I4284" s="2" t="s">
        <v>3150</v>
      </c>
      <c r="J4284" s="2" t="s">
        <v>3161</v>
      </c>
      <c r="K4284" s="2" t="s">
        <v>3162</v>
      </c>
      <c r="L4284" s="2">
        <v>2016</v>
      </c>
      <c r="M4284" s="2" t="s">
        <v>3059</v>
      </c>
      <c r="N4284" s="2" t="s">
        <v>3109</v>
      </c>
      <c r="O4284" s="19" t="str">
        <f t="shared" si="136"/>
        <v>400</v>
      </c>
      <c r="P4284">
        <f t="shared" si="137"/>
        <v>644.91069026432274</v>
      </c>
    </row>
    <row r="4285" spans="1:16" ht="14.5" customHeight="1" x14ac:dyDescent="0.35">
      <c r="A4285" s="2" t="s">
        <v>2677</v>
      </c>
      <c r="B4285" s="2" t="s">
        <v>2678</v>
      </c>
      <c r="C4285" s="2" t="s">
        <v>2679</v>
      </c>
      <c r="D4285" s="2" t="s">
        <v>3169</v>
      </c>
      <c r="E4285" s="2" t="s">
        <v>3170</v>
      </c>
      <c r="F4285" s="3">
        <v>24089</v>
      </c>
      <c r="G4285" s="3">
        <v>8.2617118610681768</v>
      </c>
      <c r="H4285" s="2" t="s">
        <v>3138</v>
      </c>
      <c r="I4285" s="2" t="s">
        <v>3152</v>
      </c>
      <c r="J4285" s="2" t="s">
        <v>3161</v>
      </c>
      <c r="K4285" s="2" t="s">
        <v>3162</v>
      </c>
      <c r="L4285" s="2">
        <v>2016</v>
      </c>
      <c r="M4285" s="2" t="s">
        <v>3059</v>
      </c>
      <c r="N4285" s="2" t="s">
        <v>3109</v>
      </c>
      <c r="O4285" s="19" t="str">
        <f t="shared" si="136"/>
        <v>400</v>
      </c>
      <c r="P4285">
        <f t="shared" si="137"/>
        <v>1990.163770212713</v>
      </c>
    </row>
    <row r="4286" spans="1:16" ht="14.5" customHeight="1" x14ac:dyDescent="0.35">
      <c r="A4286" s="2" t="s">
        <v>2677</v>
      </c>
      <c r="B4286" s="2" t="s">
        <v>2678</v>
      </c>
      <c r="C4286" s="2" t="s">
        <v>2679</v>
      </c>
      <c r="D4286" s="2" t="s">
        <v>3169</v>
      </c>
      <c r="E4286" s="2" t="s">
        <v>3170</v>
      </c>
      <c r="F4286" s="3">
        <v>24089</v>
      </c>
      <c r="G4286" s="3">
        <v>14.393620430162738</v>
      </c>
      <c r="H4286" s="2" t="s">
        <v>3139</v>
      </c>
      <c r="I4286" s="2" t="s">
        <v>3153</v>
      </c>
      <c r="J4286" s="2" t="s">
        <v>3161</v>
      </c>
      <c r="K4286" s="2" t="s">
        <v>3162</v>
      </c>
      <c r="L4286" s="2">
        <v>2016</v>
      </c>
      <c r="M4286" s="2" t="s">
        <v>3059</v>
      </c>
      <c r="N4286" s="2" t="s">
        <v>3109</v>
      </c>
      <c r="O4286" s="19" t="str">
        <f t="shared" si="136"/>
        <v>400</v>
      </c>
      <c r="P4286">
        <f t="shared" si="137"/>
        <v>3467.2792254219016</v>
      </c>
    </row>
    <row r="4287" spans="1:16" ht="14.5" customHeight="1" x14ac:dyDescent="0.35">
      <c r="A4287" s="2" t="s">
        <v>2677</v>
      </c>
      <c r="B4287" s="2" t="s">
        <v>2678</v>
      </c>
      <c r="C4287" s="2" t="s">
        <v>2679</v>
      </c>
      <c r="D4287" s="2" t="s">
        <v>3169</v>
      </c>
      <c r="E4287" s="2" t="s">
        <v>3170</v>
      </c>
      <c r="F4287" s="3">
        <v>24089</v>
      </c>
      <c r="G4287" s="3">
        <v>45.675301759235722</v>
      </c>
      <c r="H4287" s="2" t="s">
        <v>3141</v>
      </c>
      <c r="I4287" s="2" t="s">
        <v>3155</v>
      </c>
      <c r="J4287" s="2" t="s">
        <v>3161</v>
      </c>
      <c r="K4287" s="2" t="s">
        <v>3162</v>
      </c>
      <c r="L4287" s="2">
        <v>2016</v>
      </c>
      <c r="M4287" s="2" t="s">
        <v>3059</v>
      </c>
      <c r="N4287" s="2" t="s">
        <v>3109</v>
      </c>
      <c r="O4287" s="19" t="str">
        <f t="shared" si="136"/>
        <v>400</v>
      </c>
      <c r="P4287">
        <f t="shared" si="137"/>
        <v>11002.723440782293</v>
      </c>
    </row>
    <row r="4288" spans="1:16" ht="14.5" customHeight="1" x14ac:dyDescent="0.35">
      <c r="A4288" s="2" t="s">
        <v>2680</v>
      </c>
      <c r="B4288" s="2" t="s">
        <v>2681</v>
      </c>
      <c r="C4288" s="2" t="s">
        <v>2682</v>
      </c>
      <c r="D4288" s="2" t="s">
        <v>3169</v>
      </c>
      <c r="E4288" s="2" t="s">
        <v>3170</v>
      </c>
      <c r="F4288" s="3">
        <v>800</v>
      </c>
      <c r="G4288" s="3">
        <v>100</v>
      </c>
      <c r="H4288" s="2" t="s">
        <v>3139</v>
      </c>
      <c r="I4288" s="2" t="s">
        <v>3153</v>
      </c>
      <c r="J4288" s="2" t="s">
        <v>3161</v>
      </c>
      <c r="K4288" s="2" t="s">
        <v>3162</v>
      </c>
      <c r="L4288" s="2">
        <v>2016</v>
      </c>
      <c r="M4288" s="2" t="s">
        <v>3054</v>
      </c>
      <c r="N4288" s="2" t="s">
        <v>3104</v>
      </c>
      <c r="O4288" s="19" t="str">
        <f t="shared" si="136"/>
        <v>300</v>
      </c>
      <c r="P4288">
        <f t="shared" si="137"/>
        <v>800</v>
      </c>
    </row>
    <row r="4289" spans="1:16" ht="14.5" customHeight="1" x14ac:dyDescent="0.35">
      <c r="A4289" s="2" t="s">
        <v>270</v>
      </c>
      <c r="B4289" s="2" t="s">
        <v>271</v>
      </c>
      <c r="C4289" s="2" t="s">
        <v>1256</v>
      </c>
      <c r="D4289" s="2" t="s">
        <v>3169</v>
      </c>
      <c r="E4289" s="2" t="s">
        <v>3170</v>
      </c>
      <c r="F4289" s="3">
        <v>377</v>
      </c>
      <c r="G4289" s="3">
        <v>55</v>
      </c>
      <c r="H4289" s="2" t="s">
        <v>3129</v>
      </c>
      <c r="I4289" s="2" t="s">
        <v>3143</v>
      </c>
      <c r="J4289" s="2" t="s">
        <v>3161</v>
      </c>
      <c r="K4289" s="2" t="s">
        <v>3162</v>
      </c>
      <c r="L4289" s="2">
        <v>2016</v>
      </c>
      <c r="M4289" s="2" t="s">
        <v>3041</v>
      </c>
      <c r="N4289" s="2" t="s">
        <v>3095</v>
      </c>
      <c r="O4289" s="19" t="str">
        <f t="shared" si="136"/>
        <v>200</v>
      </c>
      <c r="P4289">
        <f t="shared" si="137"/>
        <v>207.35</v>
      </c>
    </row>
    <row r="4290" spans="1:16" ht="14.5" customHeight="1" x14ac:dyDescent="0.35">
      <c r="A4290" s="2" t="s">
        <v>273</v>
      </c>
      <c r="B4290" s="2" t="s">
        <v>274</v>
      </c>
      <c r="C4290" s="2" t="s">
        <v>1865</v>
      </c>
      <c r="D4290" s="2" t="s">
        <v>3169</v>
      </c>
      <c r="E4290" s="2" t="s">
        <v>3170</v>
      </c>
      <c r="F4290" s="3">
        <v>110</v>
      </c>
      <c r="G4290" s="3">
        <v>55</v>
      </c>
      <c r="H4290" s="2" t="s">
        <v>3129</v>
      </c>
      <c r="I4290" s="2" t="s">
        <v>3143</v>
      </c>
      <c r="J4290" s="2" t="s">
        <v>3161</v>
      </c>
      <c r="K4290" s="2" t="s">
        <v>3162</v>
      </c>
      <c r="L4290" s="2">
        <v>2016</v>
      </c>
      <c r="M4290" s="2" t="s">
        <v>3041</v>
      </c>
      <c r="N4290" s="2" t="s">
        <v>3095</v>
      </c>
      <c r="O4290" s="19" t="str">
        <f t="shared" si="136"/>
        <v>200</v>
      </c>
      <c r="P4290">
        <f t="shared" si="137"/>
        <v>60.5</v>
      </c>
    </row>
    <row r="4291" spans="1:16" ht="14.5" customHeight="1" x14ac:dyDescent="0.35">
      <c r="A4291" s="2" t="s">
        <v>1258</v>
      </c>
      <c r="B4291" s="2" t="s">
        <v>1259</v>
      </c>
      <c r="C4291" s="2" t="s">
        <v>1866</v>
      </c>
      <c r="D4291" s="2" t="s">
        <v>3169</v>
      </c>
      <c r="E4291" s="2" t="s">
        <v>3170</v>
      </c>
      <c r="F4291" s="3">
        <v>261</v>
      </c>
      <c r="G4291" s="3">
        <v>55</v>
      </c>
      <c r="H4291" s="2" t="s">
        <v>3138</v>
      </c>
      <c r="I4291" s="2" t="s">
        <v>3152</v>
      </c>
      <c r="J4291" s="2" t="s">
        <v>3161</v>
      </c>
      <c r="K4291" s="2" t="s">
        <v>3162</v>
      </c>
      <c r="L4291" s="2">
        <v>2016</v>
      </c>
      <c r="M4291" s="2" t="s">
        <v>3043</v>
      </c>
      <c r="N4291" s="2" t="s">
        <v>3097</v>
      </c>
      <c r="O4291" s="19" t="str">
        <f t="shared" ref="O4291:O4354" si="138">LEFT(N4291,1) &amp; "00"</f>
        <v>200</v>
      </c>
      <c r="P4291">
        <f t="shared" si="137"/>
        <v>143.55000000000001</v>
      </c>
    </row>
    <row r="4292" spans="1:16" ht="14.5" customHeight="1" x14ac:dyDescent="0.35">
      <c r="A4292" s="2" t="s">
        <v>279</v>
      </c>
      <c r="B4292" s="2" t="s">
        <v>280</v>
      </c>
      <c r="C4292" s="2" t="s">
        <v>1867</v>
      </c>
      <c r="D4292" s="2" t="s">
        <v>3169</v>
      </c>
      <c r="E4292" s="2" t="s">
        <v>3170</v>
      </c>
      <c r="F4292" s="3">
        <v>8956</v>
      </c>
      <c r="G4292" s="3">
        <v>100</v>
      </c>
      <c r="H4292" s="2" t="s">
        <v>3134</v>
      </c>
      <c r="I4292" s="2" t="s">
        <v>3148</v>
      </c>
      <c r="J4292" s="2" t="s">
        <v>3161</v>
      </c>
      <c r="K4292" s="2" t="s">
        <v>3162</v>
      </c>
      <c r="L4292" s="2">
        <v>2016</v>
      </c>
      <c r="M4292" s="2" t="s">
        <v>3074</v>
      </c>
      <c r="N4292" s="2" t="s">
        <v>3123</v>
      </c>
      <c r="O4292" s="19" t="str">
        <f t="shared" si="138"/>
        <v>600</v>
      </c>
      <c r="P4292">
        <f t="shared" si="137"/>
        <v>8956</v>
      </c>
    </row>
    <row r="4293" spans="1:16" ht="14.5" customHeight="1" x14ac:dyDescent="0.35">
      <c r="A4293" s="2" t="s">
        <v>282</v>
      </c>
      <c r="B4293" s="2" t="s">
        <v>283</v>
      </c>
      <c r="C4293" s="2" t="s">
        <v>1868</v>
      </c>
      <c r="D4293" s="2" t="s">
        <v>3169</v>
      </c>
      <c r="E4293" s="2" t="s">
        <v>3170</v>
      </c>
      <c r="F4293" s="3">
        <v>108</v>
      </c>
      <c r="G4293" s="3">
        <v>55</v>
      </c>
      <c r="H4293" s="2" t="s">
        <v>3138</v>
      </c>
      <c r="I4293" s="2" t="s">
        <v>3152</v>
      </c>
      <c r="J4293" s="2" t="s">
        <v>3161</v>
      </c>
      <c r="K4293" s="2" t="s">
        <v>3162</v>
      </c>
      <c r="L4293" s="2">
        <v>2016</v>
      </c>
      <c r="M4293" s="2" t="s">
        <v>3057</v>
      </c>
      <c r="N4293" s="2" t="s">
        <v>3107</v>
      </c>
      <c r="O4293" s="19" t="str">
        <f t="shared" si="138"/>
        <v>300</v>
      </c>
      <c r="P4293">
        <f t="shared" si="137"/>
        <v>59.4</v>
      </c>
    </row>
    <row r="4294" spans="1:16" ht="14.5" customHeight="1" x14ac:dyDescent="0.35">
      <c r="A4294" s="2" t="s">
        <v>285</v>
      </c>
      <c r="B4294" s="2" t="s">
        <v>286</v>
      </c>
      <c r="C4294" s="2" t="s">
        <v>1869</v>
      </c>
      <c r="D4294" s="2" t="s">
        <v>3169</v>
      </c>
      <c r="E4294" s="2" t="s">
        <v>3170</v>
      </c>
      <c r="F4294" s="3">
        <v>7093</v>
      </c>
      <c r="G4294" s="3">
        <v>55</v>
      </c>
      <c r="H4294" s="2" t="s">
        <v>3132</v>
      </c>
      <c r="I4294" s="2" t="s">
        <v>3146</v>
      </c>
      <c r="J4294" s="2" t="s">
        <v>3161</v>
      </c>
      <c r="K4294" s="2" t="s">
        <v>3162</v>
      </c>
      <c r="L4294" s="2">
        <v>2016</v>
      </c>
      <c r="M4294" s="2" t="s">
        <v>3057</v>
      </c>
      <c r="N4294" s="2" t="s">
        <v>3107</v>
      </c>
      <c r="O4294" s="19" t="str">
        <f t="shared" si="138"/>
        <v>300</v>
      </c>
      <c r="P4294">
        <f t="shared" si="137"/>
        <v>3901.15</v>
      </c>
    </row>
    <row r="4295" spans="1:16" ht="14.5" customHeight="1" x14ac:dyDescent="0.35">
      <c r="A4295" s="2" t="s">
        <v>2036</v>
      </c>
      <c r="B4295" s="2" t="s">
        <v>2037</v>
      </c>
      <c r="C4295" s="2" t="s">
        <v>2038</v>
      </c>
      <c r="D4295" s="2" t="s">
        <v>3169</v>
      </c>
      <c r="E4295" s="2" t="s">
        <v>3170</v>
      </c>
      <c r="F4295" s="3">
        <v>3277</v>
      </c>
      <c r="G4295" s="3">
        <v>55</v>
      </c>
      <c r="H4295" s="2" t="s">
        <v>3129</v>
      </c>
      <c r="I4295" s="2" t="s">
        <v>3143</v>
      </c>
      <c r="J4295" s="2" t="s">
        <v>3161</v>
      </c>
      <c r="K4295" s="2" t="s">
        <v>3162</v>
      </c>
      <c r="L4295" s="2">
        <v>2016</v>
      </c>
      <c r="M4295" s="2" t="s">
        <v>3059</v>
      </c>
      <c r="N4295" s="2" t="s">
        <v>3109</v>
      </c>
      <c r="O4295" s="19" t="str">
        <f t="shared" si="138"/>
        <v>400</v>
      </c>
      <c r="P4295">
        <f t="shared" si="137"/>
        <v>1802.35</v>
      </c>
    </row>
    <row r="4296" spans="1:16" ht="14.5" customHeight="1" x14ac:dyDescent="0.35">
      <c r="A4296" s="2" t="s">
        <v>1482</v>
      </c>
      <c r="B4296" s="2" t="s">
        <v>1483</v>
      </c>
      <c r="C4296" s="2" t="s">
        <v>2321</v>
      </c>
      <c r="D4296" s="2" t="s">
        <v>3169</v>
      </c>
      <c r="E4296" s="2" t="s">
        <v>3170</v>
      </c>
      <c r="F4296" s="3">
        <v>10000</v>
      </c>
      <c r="G4296" s="3">
        <v>55</v>
      </c>
      <c r="H4296" s="2" t="s">
        <v>3133</v>
      </c>
      <c r="I4296" s="2" t="s">
        <v>3147</v>
      </c>
      <c r="J4296" s="2" t="s">
        <v>3161</v>
      </c>
      <c r="K4296" s="2" t="s">
        <v>3162</v>
      </c>
      <c r="L4296" s="2">
        <v>2016</v>
      </c>
      <c r="M4296" s="2" t="s">
        <v>3045</v>
      </c>
      <c r="N4296" s="2" t="s">
        <v>3098</v>
      </c>
      <c r="O4296" s="19" t="str">
        <f t="shared" si="138"/>
        <v>200</v>
      </c>
      <c r="P4296">
        <f t="shared" si="137"/>
        <v>5500</v>
      </c>
    </row>
    <row r="4297" spans="1:16" ht="14.5" customHeight="1" x14ac:dyDescent="0.35">
      <c r="A4297" s="2" t="s">
        <v>2042</v>
      </c>
      <c r="B4297" s="2" t="s">
        <v>2043</v>
      </c>
      <c r="C4297" s="2" t="s">
        <v>1870</v>
      </c>
      <c r="D4297" s="2" t="s">
        <v>3169</v>
      </c>
      <c r="E4297" s="2" t="s">
        <v>3170</v>
      </c>
      <c r="F4297" s="3">
        <v>127</v>
      </c>
      <c r="G4297" s="3">
        <v>55</v>
      </c>
      <c r="H4297" s="2" t="s">
        <v>3131</v>
      </c>
      <c r="I4297" s="2" t="s">
        <v>3145</v>
      </c>
      <c r="J4297" s="2" t="s">
        <v>3161</v>
      </c>
      <c r="K4297" s="2" t="s">
        <v>3162</v>
      </c>
      <c r="L4297" s="2">
        <v>2016</v>
      </c>
      <c r="M4297" s="2" t="s">
        <v>3076</v>
      </c>
      <c r="N4297" s="2" t="s">
        <v>3124</v>
      </c>
      <c r="O4297" s="19" t="str">
        <f t="shared" si="138"/>
        <v>700</v>
      </c>
      <c r="P4297">
        <f t="shared" si="137"/>
        <v>69.849999999999994</v>
      </c>
    </row>
    <row r="4298" spans="1:16" ht="14.5" customHeight="1" x14ac:dyDescent="0.35">
      <c r="A4298" s="2" t="s">
        <v>2683</v>
      </c>
      <c r="B4298" s="2" t="s">
        <v>2684</v>
      </c>
      <c r="C4298" s="2" t="s">
        <v>2685</v>
      </c>
      <c r="D4298" s="2" t="s">
        <v>3169</v>
      </c>
      <c r="E4298" s="2" t="s">
        <v>3170</v>
      </c>
      <c r="F4298" s="3">
        <v>850</v>
      </c>
      <c r="G4298" s="3">
        <v>92.280344064007579</v>
      </c>
      <c r="H4298" s="2" t="s">
        <v>3130</v>
      </c>
      <c r="I4298" s="2" t="s">
        <v>3144</v>
      </c>
      <c r="J4298" s="2" t="s">
        <v>3161</v>
      </c>
      <c r="K4298" s="2" t="s">
        <v>3162</v>
      </c>
      <c r="L4298" s="2">
        <v>2016</v>
      </c>
      <c r="M4298" s="2" t="s">
        <v>3078</v>
      </c>
      <c r="N4298" s="2" t="s">
        <v>3126</v>
      </c>
      <c r="O4298" s="19" t="str">
        <f t="shared" si="138"/>
        <v>700</v>
      </c>
      <c r="P4298">
        <f t="shared" si="137"/>
        <v>784.38292454406439</v>
      </c>
    </row>
    <row r="4299" spans="1:16" ht="14.5" customHeight="1" x14ac:dyDescent="0.35">
      <c r="A4299" s="2" t="s">
        <v>2683</v>
      </c>
      <c r="B4299" s="2" t="s">
        <v>2684</v>
      </c>
      <c r="C4299" s="2" t="s">
        <v>2685</v>
      </c>
      <c r="D4299" s="2" t="s">
        <v>3169</v>
      </c>
      <c r="E4299" s="2" t="s">
        <v>3170</v>
      </c>
      <c r="F4299" s="3">
        <v>850</v>
      </c>
      <c r="G4299" s="3">
        <v>0.77196559359924199</v>
      </c>
      <c r="H4299" s="2" t="s">
        <v>3139</v>
      </c>
      <c r="I4299" s="2" t="s">
        <v>3153</v>
      </c>
      <c r="J4299" s="2" t="s">
        <v>3161</v>
      </c>
      <c r="K4299" s="2" t="s">
        <v>3162</v>
      </c>
      <c r="L4299" s="2">
        <v>2016</v>
      </c>
      <c r="M4299" s="2" t="s">
        <v>3078</v>
      </c>
      <c r="N4299" s="2" t="s">
        <v>3126</v>
      </c>
      <c r="O4299" s="19" t="str">
        <f t="shared" si="138"/>
        <v>700</v>
      </c>
      <c r="P4299">
        <f t="shared" si="137"/>
        <v>6.5617075455935572</v>
      </c>
    </row>
    <row r="4300" spans="1:16" ht="14.5" customHeight="1" x14ac:dyDescent="0.35">
      <c r="A4300" s="2" t="s">
        <v>2683</v>
      </c>
      <c r="B4300" s="2" t="s">
        <v>2684</v>
      </c>
      <c r="C4300" s="2" t="s">
        <v>2685</v>
      </c>
      <c r="D4300" s="2" t="s">
        <v>3169</v>
      </c>
      <c r="E4300" s="2" t="s">
        <v>3170</v>
      </c>
      <c r="F4300" s="3">
        <v>850</v>
      </c>
      <c r="G4300" s="3">
        <v>0.77196559359924199</v>
      </c>
      <c r="H4300" s="2" t="s">
        <v>3140</v>
      </c>
      <c r="I4300" s="2" t="s">
        <v>3154</v>
      </c>
      <c r="J4300" s="2" t="s">
        <v>3161</v>
      </c>
      <c r="K4300" s="2" t="s">
        <v>3162</v>
      </c>
      <c r="L4300" s="2">
        <v>2016</v>
      </c>
      <c r="M4300" s="2" t="s">
        <v>3078</v>
      </c>
      <c r="N4300" s="2" t="s">
        <v>3126</v>
      </c>
      <c r="O4300" s="19" t="str">
        <f t="shared" si="138"/>
        <v>700</v>
      </c>
      <c r="P4300">
        <f t="shared" si="137"/>
        <v>6.5617075455935572</v>
      </c>
    </row>
    <row r="4301" spans="1:16" ht="14.5" customHeight="1" x14ac:dyDescent="0.35">
      <c r="A4301" s="2" t="s">
        <v>2683</v>
      </c>
      <c r="B4301" s="2" t="s">
        <v>2684</v>
      </c>
      <c r="C4301" s="2" t="s">
        <v>2685</v>
      </c>
      <c r="D4301" s="2" t="s">
        <v>3169</v>
      </c>
      <c r="E4301" s="2" t="s">
        <v>3170</v>
      </c>
      <c r="F4301" s="3">
        <v>850</v>
      </c>
      <c r="G4301" s="3">
        <v>6.175724748793936</v>
      </c>
      <c r="H4301" s="2" t="s">
        <v>3141</v>
      </c>
      <c r="I4301" s="2" t="s">
        <v>3155</v>
      </c>
      <c r="J4301" s="2" t="s">
        <v>3161</v>
      </c>
      <c r="K4301" s="2" t="s">
        <v>3162</v>
      </c>
      <c r="L4301" s="2">
        <v>2016</v>
      </c>
      <c r="M4301" s="2" t="s">
        <v>3078</v>
      </c>
      <c r="N4301" s="2" t="s">
        <v>3126</v>
      </c>
      <c r="O4301" s="19" t="str">
        <f t="shared" si="138"/>
        <v>700</v>
      </c>
      <c r="P4301">
        <f t="shared" si="137"/>
        <v>52.493660364748457</v>
      </c>
    </row>
    <row r="4302" spans="1:16" ht="14.5" customHeight="1" x14ac:dyDescent="0.35">
      <c r="A4302" s="2" t="s">
        <v>2044</v>
      </c>
      <c r="B4302" s="2" t="s">
        <v>2045</v>
      </c>
      <c r="C4302" s="2" t="s">
        <v>2686</v>
      </c>
      <c r="D4302" s="2" t="s">
        <v>3169</v>
      </c>
      <c r="E4302" s="2" t="s">
        <v>3170</v>
      </c>
      <c r="F4302" s="3">
        <v>1982</v>
      </c>
      <c r="G4302" s="3">
        <v>18.298745441227197</v>
      </c>
      <c r="H4302" s="2" t="s">
        <v>3129</v>
      </c>
      <c r="I4302" s="2" t="s">
        <v>3143</v>
      </c>
      <c r="J4302" s="2" t="s">
        <v>3161</v>
      </c>
      <c r="K4302" s="2" t="s">
        <v>3162</v>
      </c>
      <c r="L4302" s="2">
        <v>2016</v>
      </c>
      <c r="M4302" s="2" t="s">
        <v>3078</v>
      </c>
      <c r="N4302" s="2" t="s">
        <v>3126</v>
      </c>
      <c r="O4302" s="19" t="str">
        <f t="shared" si="138"/>
        <v>700</v>
      </c>
      <c r="P4302">
        <f t="shared" si="137"/>
        <v>362.681134645123</v>
      </c>
    </row>
    <row r="4303" spans="1:16" ht="14.5" customHeight="1" x14ac:dyDescent="0.35">
      <c r="A4303" s="2" t="s">
        <v>2044</v>
      </c>
      <c r="B4303" s="2" t="s">
        <v>2045</v>
      </c>
      <c r="C4303" s="2" t="s">
        <v>2686</v>
      </c>
      <c r="D4303" s="2" t="s">
        <v>3169</v>
      </c>
      <c r="E4303" s="2" t="s">
        <v>3170</v>
      </c>
      <c r="F4303" s="3">
        <v>1982</v>
      </c>
      <c r="G4303" s="3">
        <v>34.971564109619834</v>
      </c>
      <c r="H4303" s="2" t="s">
        <v>3130</v>
      </c>
      <c r="I4303" s="2" t="s">
        <v>3144</v>
      </c>
      <c r="J4303" s="2" t="s">
        <v>3161</v>
      </c>
      <c r="K4303" s="2" t="s">
        <v>3162</v>
      </c>
      <c r="L4303" s="2">
        <v>2016</v>
      </c>
      <c r="M4303" s="2" t="s">
        <v>3078</v>
      </c>
      <c r="N4303" s="2" t="s">
        <v>3126</v>
      </c>
      <c r="O4303" s="19" t="str">
        <f t="shared" si="138"/>
        <v>700</v>
      </c>
      <c r="P4303">
        <f t="shared" si="137"/>
        <v>693.1364006526652</v>
      </c>
    </row>
    <row r="4304" spans="1:16" ht="14.5" customHeight="1" x14ac:dyDescent="0.35">
      <c r="A4304" s="2" t="s">
        <v>2044</v>
      </c>
      <c r="B4304" s="2" t="s">
        <v>2045</v>
      </c>
      <c r="C4304" s="2" t="s">
        <v>2686</v>
      </c>
      <c r="D4304" s="2" t="s">
        <v>3169</v>
      </c>
      <c r="E4304" s="2" t="s">
        <v>3170</v>
      </c>
      <c r="F4304" s="3">
        <v>1982</v>
      </c>
      <c r="G4304" s="3">
        <v>1.0756778893544017</v>
      </c>
      <c r="H4304" s="2" t="s">
        <v>3131</v>
      </c>
      <c r="I4304" s="2" t="s">
        <v>3145</v>
      </c>
      <c r="J4304" s="2" t="s">
        <v>3161</v>
      </c>
      <c r="K4304" s="2" t="s">
        <v>3162</v>
      </c>
      <c r="L4304" s="2">
        <v>2016</v>
      </c>
      <c r="M4304" s="2" t="s">
        <v>3078</v>
      </c>
      <c r="N4304" s="2" t="s">
        <v>3126</v>
      </c>
      <c r="O4304" s="19" t="str">
        <f t="shared" si="138"/>
        <v>700</v>
      </c>
      <c r="P4304">
        <f t="shared" si="137"/>
        <v>21.319935767004239</v>
      </c>
    </row>
    <row r="4305" spans="1:16" ht="14.5" customHeight="1" x14ac:dyDescent="0.35">
      <c r="A4305" s="2" t="s">
        <v>2044</v>
      </c>
      <c r="B4305" s="2" t="s">
        <v>2045</v>
      </c>
      <c r="C4305" s="2" t="s">
        <v>2686</v>
      </c>
      <c r="D4305" s="2" t="s">
        <v>3169</v>
      </c>
      <c r="E4305" s="2" t="s">
        <v>3170</v>
      </c>
      <c r="F4305" s="3">
        <v>1982</v>
      </c>
      <c r="G4305" s="3">
        <v>12.370295727575616</v>
      </c>
      <c r="H4305" s="2" t="s">
        <v>3133</v>
      </c>
      <c r="I4305" s="2" t="s">
        <v>3147</v>
      </c>
      <c r="J4305" s="2" t="s">
        <v>3161</v>
      </c>
      <c r="K4305" s="2" t="s">
        <v>3162</v>
      </c>
      <c r="L4305" s="2">
        <v>2016</v>
      </c>
      <c r="M4305" s="2" t="s">
        <v>3078</v>
      </c>
      <c r="N4305" s="2" t="s">
        <v>3126</v>
      </c>
      <c r="O4305" s="19" t="str">
        <f t="shared" si="138"/>
        <v>700</v>
      </c>
      <c r="P4305">
        <f t="shared" si="137"/>
        <v>245.17926132054873</v>
      </c>
    </row>
    <row r="4306" spans="1:16" ht="14.5" customHeight="1" x14ac:dyDescent="0.35">
      <c r="A4306" s="2" t="s">
        <v>2044</v>
      </c>
      <c r="B4306" s="2" t="s">
        <v>2045</v>
      </c>
      <c r="C4306" s="2" t="s">
        <v>2686</v>
      </c>
      <c r="D4306" s="2" t="s">
        <v>3169</v>
      </c>
      <c r="E4306" s="2" t="s">
        <v>3170</v>
      </c>
      <c r="F4306" s="3">
        <v>1982</v>
      </c>
      <c r="G4306" s="3">
        <v>4.3027115574176067</v>
      </c>
      <c r="H4306" s="2" t="s">
        <v>3134</v>
      </c>
      <c r="I4306" s="2" t="s">
        <v>3148</v>
      </c>
      <c r="J4306" s="2" t="s">
        <v>3161</v>
      </c>
      <c r="K4306" s="2" t="s">
        <v>3162</v>
      </c>
      <c r="L4306" s="2">
        <v>2016</v>
      </c>
      <c r="M4306" s="2" t="s">
        <v>3078</v>
      </c>
      <c r="N4306" s="2" t="s">
        <v>3126</v>
      </c>
      <c r="O4306" s="19" t="str">
        <f t="shared" si="138"/>
        <v>700</v>
      </c>
      <c r="P4306">
        <f t="shared" si="137"/>
        <v>85.279743068016955</v>
      </c>
    </row>
    <row r="4307" spans="1:16" ht="14.5" customHeight="1" x14ac:dyDescent="0.35">
      <c r="A4307" s="2" t="s">
        <v>2044</v>
      </c>
      <c r="B4307" s="2" t="s">
        <v>2045</v>
      </c>
      <c r="C4307" s="2" t="s">
        <v>2686</v>
      </c>
      <c r="D4307" s="2" t="s">
        <v>3169</v>
      </c>
      <c r="E4307" s="2" t="s">
        <v>3170</v>
      </c>
      <c r="F4307" s="3">
        <v>1982</v>
      </c>
      <c r="G4307" s="3">
        <v>13.445973616930019</v>
      </c>
      <c r="H4307" s="2" t="s">
        <v>3135</v>
      </c>
      <c r="I4307" s="2" t="s">
        <v>3149</v>
      </c>
      <c r="J4307" s="2" t="s">
        <v>3161</v>
      </c>
      <c r="K4307" s="2" t="s">
        <v>3162</v>
      </c>
      <c r="L4307" s="2">
        <v>2016</v>
      </c>
      <c r="M4307" s="2" t="s">
        <v>3078</v>
      </c>
      <c r="N4307" s="2" t="s">
        <v>3126</v>
      </c>
      <c r="O4307" s="19" t="str">
        <f t="shared" si="138"/>
        <v>700</v>
      </c>
      <c r="P4307">
        <f t="shared" si="137"/>
        <v>266.49919708755294</v>
      </c>
    </row>
    <row r="4308" spans="1:16" ht="14.5" customHeight="1" x14ac:dyDescent="0.35">
      <c r="A4308" s="2" t="s">
        <v>2044</v>
      </c>
      <c r="B4308" s="2" t="s">
        <v>2045</v>
      </c>
      <c r="C4308" s="2" t="s">
        <v>2686</v>
      </c>
      <c r="D4308" s="2" t="s">
        <v>3169</v>
      </c>
      <c r="E4308" s="2" t="s">
        <v>3170</v>
      </c>
      <c r="F4308" s="3">
        <v>1982</v>
      </c>
      <c r="G4308" s="3">
        <v>4.3795224382700502</v>
      </c>
      <c r="H4308" s="2" t="s">
        <v>3138</v>
      </c>
      <c r="I4308" s="2" t="s">
        <v>3152</v>
      </c>
      <c r="J4308" s="2" t="s">
        <v>3161</v>
      </c>
      <c r="K4308" s="2" t="s">
        <v>3162</v>
      </c>
      <c r="L4308" s="2">
        <v>2016</v>
      </c>
      <c r="M4308" s="2" t="s">
        <v>3078</v>
      </c>
      <c r="N4308" s="2" t="s">
        <v>3126</v>
      </c>
      <c r="O4308" s="19" t="str">
        <f t="shared" si="138"/>
        <v>700</v>
      </c>
      <c r="P4308">
        <f t="shared" si="137"/>
        <v>86.802134726512392</v>
      </c>
    </row>
    <row r="4309" spans="1:16" ht="14.5" customHeight="1" x14ac:dyDescent="0.35">
      <c r="A4309" s="2" t="s">
        <v>2044</v>
      </c>
      <c r="B4309" s="2" t="s">
        <v>2045</v>
      </c>
      <c r="C4309" s="2" t="s">
        <v>2686</v>
      </c>
      <c r="D4309" s="2" t="s">
        <v>3169</v>
      </c>
      <c r="E4309" s="2" t="s">
        <v>3170</v>
      </c>
      <c r="F4309" s="3">
        <v>1982</v>
      </c>
      <c r="G4309" s="3">
        <v>7.0279062136250952</v>
      </c>
      <c r="H4309" s="2" t="s">
        <v>3139</v>
      </c>
      <c r="I4309" s="2" t="s">
        <v>3153</v>
      </c>
      <c r="J4309" s="2" t="s">
        <v>3161</v>
      </c>
      <c r="K4309" s="2" t="s">
        <v>3162</v>
      </c>
      <c r="L4309" s="2">
        <v>2016</v>
      </c>
      <c r="M4309" s="2" t="s">
        <v>3078</v>
      </c>
      <c r="N4309" s="2" t="s">
        <v>3126</v>
      </c>
      <c r="O4309" s="19" t="str">
        <f t="shared" si="138"/>
        <v>700</v>
      </c>
      <c r="P4309">
        <f t="shared" si="137"/>
        <v>139.2931011540494</v>
      </c>
    </row>
    <row r="4310" spans="1:16" ht="14.5" customHeight="1" x14ac:dyDescent="0.35">
      <c r="A4310" s="2" t="s">
        <v>2044</v>
      </c>
      <c r="B4310" s="2" t="s">
        <v>2045</v>
      </c>
      <c r="C4310" s="2" t="s">
        <v>2686</v>
      </c>
      <c r="D4310" s="2" t="s">
        <v>3169</v>
      </c>
      <c r="E4310" s="2" t="s">
        <v>3170</v>
      </c>
      <c r="F4310" s="3">
        <v>1982</v>
      </c>
      <c r="G4310" s="3">
        <v>0.45862255622001991</v>
      </c>
      <c r="H4310" s="2" t="s">
        <v>3140</v>
      </c>
      <c r="I4310" s="2" t="s">
        <v>3154</v>
      </c>
      <c r="J4310" s="2" t="s">
        <v>3161</v>
      </c>
      <c r="K4310" s="2" t="s">
        <v>3162</v>
      </c>
      <c r="L4310" s="2">
        <v>2016</v>
      </c>
      <c r="M4310" s="2" t="s">
        <v>3078</v>
      </c>
      <c r="N4310" s="2" t="s">
        <v>3126</v>
      </c>
      <c r="O4310" s="19" t="str">
        <f t="shared" si="138"/>
        <v>700</v>
      </c>
      <c r="P4310">
        <f t="shared" si="137"/>
        <v>9.0898990642807949</v>
      </c>
    </row>
    <row r="4311" spans="1:16" ht="14.5" customHeight="1" x14ac:dyDescent="0.35">
      <c r="A4311" s="2" t="s">
        <v>2044</v>
      </c>
      <c r="B4311" s="2" t="s">
        <v>2045</v>
      </c>
      <c r="C4311" s="2" t="s">
        <v>2686</v>
      </c>
      <c r="D4311" s="2" t="s">
        <v>3169</v>
      </c>
      <c r="E4311" s="2" t="s">
        <v>3170</v>
      </c>
      <c r="F4311" s="3">
        <v>1982</v>
      </c>
      <c r="G4311" s="3">
        <v>3.6689804497601592</v>
      </c>
      <c r="H4311" s="2" t="s">
        <v>3141</v>
      </c>
      <c r="I4311" s="2" t="s">
        <v>3155</v>
      </c>
      <c r="J4311" s="2" t="s">
        <v>3161</v>
      </c>
      <c r="K4311" s="2" t="s">
        <v>3162</v>
      </c>
      <c r="L4311" s="2">
        <v>2016</v>
      </c>
      <c r="M4311" s="2" t="s">
        <v>3078</v>
      </c>
      <c r="N4311" s="2" t="s">
        <v>3126</v>
      </c>
      <c r="O4311" s="19" t="str">
        <f t="shared" si="138"/>
        <v>700</v>
      </c>
      <c r="P4311">
        <f t="shared" si="137"/>
        <v>72.719192514246359</v>
      </c>
    </row>
    <row r="4312" spans="1:16" ht="14.5" customHeight="1" x14ac:dyDescent="0.35">
      <c r="A4312" s="2" t="s">
        <v>2046</v>
      </c>
      <c r="B4312" s="2" t="s">
        <v>2047</v>
      </c>
      <c r="C4312" s="2" t="s">
        <v>1267</v>
      </c>
      <c r="D4312" s="2" t="s">
        <v>3169</v>
      </c>
      <c r="E4312" s="2" t="s">
        <v>3170</v>
      </c>
      <c r="F4312" s="3">
        <v>911</v>
      </c>
      <c r="G4312" s="3">
        <v>55</v>
      </c>
      <c r="H4312" s="2" t="s">
        <v>3131</v>
      </c>
      <c r="I4312" s="2" t="s">
        <v>3145</v>
      </c>
      <c r="J4312" s="2" t="s">
        <v>3161</v>
      </c>
      <c r="K4312" s="2" t="s">
        <v>3162</v>
      </c>
      <c r="L4312" s="2">
        <v>2016</v>
      </c>
      <c r="M4312" s="2" t="s">
        <v>3076</v>
      </c>
      <c r="N4312" s="2" t="s">
        <v>3124</v>
      </c>
      <c r="O4312" s="19" t="str">
        <f t="shared" si="138"/>
        <v>700</v>
      </c>
      <c r="P4312">
        <f t="shared" si="137"/>
        <v>501.05</v>
      </c>
    </row>
    <row r="4313" spans="1:16" ht="14.5" customHeight="1" x14ac:dyDescent="0.35">
      <c r="A4313" s="2" t="s">
        <v>308</v>
      </c>
      <c r="B4313" s="2" t="s">
        <v>309</v>
      </c>
      <c r="C4313" s="2" t="s">
        <v>1873</v>
      </c>
      <c r="D4313" s="2" t="s">
        <v>3169</v>
      </c>
      <c r="E4313" s="2" t="s">
        <v>3170</v>
      </c>
      <c r="F4313" s="3">
        <v>629</v>
      </c>
      <c r="G4313" s="3">
        <v>100</v>
      </c>
      <c r="H4313" s="2" t="s">
        <v>3131</v>
      </c>
      <c r="I4313" s="2" t="s">
        <v>3145</v>
      </c>
      <c r="J4313" s="2" t="s">
        <v>3161</v>
      </c>
      <c r="K4313" s="2" t="s">
        <v>3162</v>
      </c>
      <c r="L4313" s="2">
        <v>2016</v>
      </c>
      <c r="M4313" s="2" t="s">
        <v>3076</v>
      </c>
      <c r="N4313" s="2" t="s">
        <v>3124</v>
      </c>
      <c r="O4313" s="19" t="str">
        <f t="shared" si="138"/>
        <v>700</v>
      </c>
      <c r="P4313">
        <f t="shared" si="137"/>
        <v>629</v>
      </c>
    </row>
    <row r="4314" spans="1:16" ht="14.5" customHeight="1" x14ac:dyDescent="0.35">
      <c r="A4314" s="2" t="s">
        <v>304</v>
      </c>
      <c r="B4314" s="2" t="s">
        <v>305</v>
      </c>
      <c r="C4314" s="2" t="s">
        <v>1874</v>
      </c>
      <c r="D4314" s="2" t="s">
        <v>3169</v>
      </c>
      <c r="E4314" s="2" t="s">
        <v>3170</v>
      </c>
      <c r="F4314" s="3">
        <v>526</v>
      </c>
      <c r="G4314" s="3">
        <v>100</v>
      </c>
      <c r="H4314" s="2" t="s">
        <v>3131</v>
      </c>
      <c r="I4314" s="2" t="s">
        <v>3145</v>
      </c>
      <c r="J4314" s="2" t="s">
        <v>3161</v>
      </c>
      <c r="K4314" s="2" t="s">
        <v>3162</v>
      </c>
      <c r="L4314" s="2">
        <v>2016</v>
      </c>
      <c r="M4314" s="2" t="s">
        <v>3076</v>
      </c>
      <c r="N4314" s="2" t="s">
        <v>3124</v>
      </c>
      <c r="O4314" s="19" t="str">
        <f t="shared" si="138"/>
        <v>700</v>
      </c>
      <c r="P4314">
        <f t="shared" si="137"/>
        <v>526</v>
      </c>
    </row>
    <row r="4315" spans="1:16" ht="14.5" customHeight="1" x14ac:dyDescent="0.35">
      <c r="A4315" s="2" t="s">
        <v>311</v>
      </c>
      <c r="B4315" s="2" t="s">
        <v>312</v>
      </c>
      <c r="C4315" s="2" t="s">
        <v>1875</v>
      </c>
      <c r="D4315" s="2" t="s">
        <v>3169</v>
      </c>
      <c r="E4315" s="2" t="s">
        <v>3170</v>
      </c>
      <c r="F4315" s="3">
        <v>189857</v>
      </c>
      <c r="G4315" s="3">
        <v>100</v>
      </c>
      <c r="H4315" s="2" t="s">
        <v>3131</v>
      </c>
      <c r="I4315" s="2" t="s">
        <v>3145</v>
      </c>
      <c r="J4315" s="2" t="s">
        <v>3161</v>
      </c>
      <c r="K4315" s="2" t="s">
        <v>3162</v>
      </c>
      <c r="L4315" s="2">
        <v>2016</v>
      </c>
      <c r="M4315" s="2" t="s">
        <v>3076</v>
      </c>
      <c r="N4315" s="2" t="s">
        <v>3124</v>
      </c>
      <c r="O4315" s="19" t="str">
        <f t="shared" si="138"/>
        <v>700</v>
      </c>
      <c r="P4315">
        <f t="shared" si="137"/>
        <v>189857</v>
      </c>
    </row>
    <row r="4316" spans="1:16" ht="14.5" customHeight="1" x14ac:dyDescent="0.35">
      <c r="A4316" s="2" t="s">
        <v>2687</v>
      </c>
      <c r="B4316" s="2" t="s">
        <v>2688</v>
      </c>
      <c r="C4316" s="2" t="s">
        <v>2689</v>
      </c>
      <c r="D4316" s="2" t="s">
        <v>3169</v>
      </c>
      <c r="E4316" s="2" t="s">
        <v>3170</v>
      </c>
      <c r="F4316" s="3">
        <v>1052</v>
      </c>
      <c r="G4316" s="3">
        <v>100</v>
      </c>
      <c r="H4316" s="2" t="s">
        <v>3131</v>
      </c>
      <c r="I4316" s="2" t="s">
        <v>3145</v>
      </c>
      <c r="J4316" s="2" t="s">
        <v>3161</v>
      </c>
      <c r="K4316" s="2" t="s">
        <v>3162</v>
      </c>
      <c r="L4316" s="2">
        <v>2016</v>
      </c>
      <c r="M4316" s="2" t="s">
        <v>3076</v>
      </c>
      <c r="N4316" s="2" t="s">
        <v>3124</v>
      </c>
      <c r="O4316" s="19" t="str">
        <f t="shared" si="138"/>
        <v>700</v>
      </c>
      <c r="P4316">
        <f t="shared" si="137"/>
        <v>1052</v>
      </c>
    </row>
    <row r="4317" spans="1:16" ht="14.5" customHeight="1" x14ac:dyDescent="0.35">
      <c r="A4317" s="2" t="s">
        <v>2690</v>
      </c>
      <c r="B4317" s="2" t="s">
        <v>2691</v>
      </c>
      <c r="C4317" s="2" t="s">
        <v>2692</v>
      </c>
      <c r="D4317" s="2" t="s">
        <v>3169</v>
      </c>
      <c r="E4317" s="2" t="s">
        <v>3170</v>
      </c>
      <c r="F4317" s="3">
        <v>2456</v>
      </c>
      <c r="G4317" s="3">
        <v>100</v>
      </c>
      <c r="H4317" s="2" t="s">
        <v>3131</v>
      </c>
      <c r="I4317" s="2" t="s">
        <v>3145</v>
      </c>
      <c r="J4317" s="2" t="s">
        <v>3161</v>
      </c>
      <c r="K4317" s="2" t="s">
        <v>3162</v>
      </c>
      <c r="L4317" s="2">
        <v>2016</v>
      </c>
      <c r="M4317" s="2" t="s">
        <v>3076</v>
      </c>
      <c r="N4317" s="2" t="s">
        <v>3124</v>
      </c>
      <c r="O4317" s="19" t="str">
        <f t="shared" si="138"/>
        <v>700</v>
      </c>
      <c r="P4317">
        <f t="shared" si="137"/>
        <v>2456</v>
      </c>
    </row>
    <row r="4318" spans="1:16" ht="14.5" customHeight="1" x14ac:dyDescent="0.35">
      <c r="A4318" s="2" t="s">
        <v>314</v>
      </c>
      <c r="B4318" s="2" t="s">
        <v>315</v>
      </c>
      <c r="C4318" s="2" t="s">
        <v>1876</v>
      </c>
      <c r="D4318" s="2" t="s">
        <v>3169</v>
      </c>
      <c r="E4318" s="2" t="s">
        <v>3170</v>
      </c>
      <c r="F4318" s="3">
        <v>5127</v>
      </c>
      <c r="G4318" s="3">
        <v>100</v>
      </c>
      <c r="H4318" s="2" t="s">
        <v>3131</v>
      </c>
      <c r="I4318" s="2" t="s">
        <v>3145</v>
      </c>
      <c r="J4318" s="2" t="s">
        <v>3161</v>
      </c>
      <c r="K4318" s="2" t="s">
        <v>3162</v>
      </c>
      <c r="L4318" s="2">
        <v>2016</v>
      </c>
      <c r="M4318" s="2" t="s">
        <v>3076</v>
      </c>
      <c r="N4318" s="2" t="s">
        <v>3124</v>
      </c>
      <c r="O4318" s="19" t="str">
        <f t="shared" si="138"/>
        <v>700</v>
      </c>
      <c r="P4318">
        <f t="shared" si="137"/>
        <v>5127</v>
      </c>
    </row>
    <row r="4319" spans="1:16" ht="14.5" customHeight="1" x14ac:dyDescent="0.35">
      <c r="A4319" s="2" t="s">
        <v>317</v>
      </c>
      <c r="B4319" s="2" t="s">
        <v>318</v>
      </c>
      <c r="C4319" s="2" t="s">
        <v>1877</v>
      </c>
      <c r="D4319" s="2" t="s">
        <v>3169</v>
      </c>
      <c r="E4319" s="2" t="s">
        <v>3170</v>
      </c>
      <c r="F4319" s="3">
        <v>2303</v>
      </c>
      <c r="G4319" s="3">
        <v>100</v>
      </c>
      <c r="H4319" s="2" t="s">
        <v>3132</v>
      </c>
      <c r="I4319" s="2" t="s">
        <v>3146</v>
      </c>
      <c r="J4319" s="2" t="s">
        <v>3161</v>
      </c>
      <c r="K4319" s="2" t="s">
        <v>3162</v>
      </c>
      <c r="L4319" s="2">
        <v>2016</v>
      </c>
      <c r="M4319" s="2" t="s">
        <v>3077</v>
      </c>
      <c r="N4319" s="2" t="s">
        <v>3125</v>
      </c>
      <c r="O4319" s="19" t="str">
        <f t="shared" si="138"/>
        <v>700</v>
      </c>
      <c r="P4319">
        <f t="shared" si="137"/>
        <v>2303</v>
      </c>
    </row>
    <row r="4320" spans="1:16" ht="14.5" customHeight="1" x14ac:dyDescent="0.35">
      <c r="A4320" s="2" t="s">
        <v>320</v>
      </c>
      <c r="B4320" s="2" t="s">
        <v>321</v>
      </c>
      <c r="C4320" s="2" t="s">
        <v>1878</v>
      </c>
      <c r="D4320" s="2" t="s">
        <v>3169</v>
      </c>
      <c r="E4320" s="2" t="s">
        <v>3170</v>
      </c>
      <c r="F4320" s="3">
        <v>624</v>
      </c>
      <c r="G4320" s="3">
        <v>55</v>
      </c>
      <c r="H4320" s="2" t="s">
        <v>3134</v>
      </c>
      <c r="I4320" s="2" t="s">
        <v>3148</v>
      </c>
      <c r="J4320" s="2" t="s">
        <v>3161</v>
      </c>
      <c r="K4320" s="2" t="s">
        <v>3162</v>
      </c>
      <c r="L4320" s="2">
        <v>2016</v>
      </c>
      <c r="M4320" s="2" t="s">
        <v>3077</v>
      </c>
      <c r="N4320" s="2" t="s">
        <v>3125</v>
      </c>
      <c r="O4320" s="19" t="str">
        <f t="shared" si="138"/>
        <v>700</v>
      </c>
      <c r="P4320">
        <f t="shared" si="137"/>
        <v>343.2</v>
      </c>
    </row>
    <row r="4321" spans="1:16" ht="14.5" customHeight="1" x14ac:dyDescent="0.35">
      <c r="A4321" s="2" t="s">
        <v>323</v>
      </c>
      <c r="B4321" s="2" t="s">
        <v>324</v>
      </c>
      <c r="C4321" s="2" t="s">
        <v>1879</v>
      </c>
      <c r="D4321" s="2" t="s">
        <v>3169</v>
      </c>
      <c r="E4321" s="2" t="s">
        <v>3170</v>
      </c>
      <c r="F4321" s="3">
        <v>24101</v>
      </c>
      <c r="G4321" s="3">
        <v>57.031004567313502</v>
      </c>
      <c r="H4321" s="2" t="s">
        <v>3129</v>
      </c>
      <c r="I4321" s="2" t="s">
        <v>3143</v>
      </c>
      <c r="J4321" s="2" t="s">
        <v>3161</v>
      </c>
      <c r="K4321" s="2" t="s">
        <v>3162</v>
      </c>
      <c r="L4321" s="2">
        <v>2016</v>
      </c>
      <c r="M4321" s="2" t="s">
        <v>3077</v>
      </c>
      <c r="N4321" s="2" t="s">
        <v>3125</v>
      </c>
      <c r="O4321" s="19" t="str">
        <f t="shared" si="138"/>
        <v>700</v>
      </c>
      <c r="P4321">
        <f t="shared" si="137"/>
        <v>13745.042410768227</v>
      </c>
    </row>
    <row r="4322" spans="1:16" ht="14.5" customHeight="1" x14ac:dyDescent="0.35">
      <c r="A4322" s="2" t="s">
        <v>323</v>
      </c>
      <c r="B4322" s="2" t="s">
        <v>324</v>
      </c>
      <c r="C4322" s="2" t="s">
        <v>1879</v>
      </c>
      <c r="D4322" s="2" t="s">
        <v>3169</v>
      </c>
      <c r="E4322" s="2" t="s">
        <v>3170</v>
      </c>
      <c r="F4322" s="3">
        <v>24101</v>
      </c>
      <c r="G4322" s="3">
        <v>0.79401519676041799</v>
      </c>
      <c r="H4322" s="2" t="s">
        <v>3130</v>
      </c>
      <c r="I4322" s="2" t="s">
        <v>3144</v>
      </c>
      <c r="J4322" s="2" t="s">
        <v>3161</v>
      </c>
      <c r="K4322" s="2" t="s">
        <v>3162</v>
      </c>
      <c r="L4322" s="2">
        <v>2016</v>
      </c>
      <c r="M4322" s="2" t="s">
        <v>3077</v>
      </c>
      <c r="N4322" s="2" t="s">
        <v>3125</v>
      </c>
      <c r="O4322" s="19" t="str">
        <f t="shared" si="138"/>
        <v>700</v>
      </c>
      <c r="P4322">
        <f t="shared" si="137"/>
        <v>191.36560257122835</v>
      </c>
    </row>
    <row r="4323" spans="1:16" ht="14.5" customHeight="1" x14ac:dyDescent="0.35">
      <c r="A4323" s="2" t="s">
        <v>323</v>
      </c>
      <c r="B4323" s="2" t="s">
        <v>324</v>
      </c>
      <c r="C4323" s="2" t="s">
        <v>1879</v>
      </c>
      <c r="D4323" s="2" t="s">
        <v>3169</v>
      </c>
      <c r="E4323" s="2" t="s">
        <v>3170</v>
      </c>
      <c r="F4323" s="3">
        <v>24101</v>
      </c>
      <c r="G4323" s="3">
        <v>18.455674964700847</v>
      </c>
      <c r="H4323" s="2" t="s">
        <v>3131</v>
      </c>
      <c r="I4323" s="2" t="s">
        <v>3145</v>
      </c>
      <c r="J4323" s="2" t="s">
        <v>3161</v>
      </c>
      <c r="K4323" s="2" t="s">
        <v>3162</v>
      </c>
      <c r="L4323" s="2">
        <v>2016</v>
      </c>
      <c r="M4323" s="2" t="s">
        <v>3077</v>
      </c>
      <c r="N4323" s="2" t="s">
        <v>3125</v>
      </c>
      <c r="O4323" s="19" t="str">
        <f t="shared" si="138"/>
        <v>700</v>
      </c>
      <c r="P4323">
        <f t="shared" si="137"/>
        <v>4448.0022232425508</v>
      </c>
    </row>
    <row r="4324" spans="1:16" ht="14.5" customHeight="1" x14ac:dyDescent="0.35">
      <c r="A4324" s="2" t="s">
        <v>323</v>
      </c>
      <c r="B4324" s="2" t="s">
        <v>324</v>
      </c>
      <c r="C4324" s="2" t="s">
        <v>1879</v>
      </c>
      <c r="D4324" s="2" t="s">
        <v>3169</v>
      </c>
      <c r="E4324" s="2" t="s">
        <v>3170</v>
      </c>
      <c r="F4324" s="3">
        <v>24101</v>
      </c>
      <c r="G4324" s="3">
        <v>23.719305271225231</v>
      </c>
      <c r="H4324" s="2" t="s">
        <v>3141</v>
      </c>
      <c r="I4324" s="2" t="s">
        <v>3155</v>
      </c>
      <c r="J4324" s="2" t="s">
        <v>3161</v>
      </c>
      <c r="K4324" s="2" t="s">
        <v>3162</v>
      </c>
      <c r="L4324" s="2">
        <v>2016</v>
      </c>
      <c r="M4324" s="2" t="s">
        <v>3077</v>
      </c>
      <c r="N4324" s="2" t="s">
        <v>3125</v>
      </c>
      <c r="O4324" s="19" t="str">
        <f t="shared" si="138"/>
        <v>700</v>
      </c>
      <c r="P4324">
        <f t="shared" si="137"/>
        <v>5716.5897634179928</v>
      </c>
    </row>
    <row r="4325" spans="1:16" ht="14.5" customHeight="1" x14ac:dyDescent="0.35">
      <c r="A4325" s="2" t="s">
        <v>326</v>
      </c>
      <c r="B4325" s="2" t="s">
        <v>327</v>
      </c>
      <c r="C4325" s="2" t="s">
        <v>1880</v>
      </c>
      <c r="D4325" s="2" t="s">
        <v>3169</v>
      </c>
      <c r="E4325" s="2" t="s">
        <v>3170</v>
      </c>
      <c r="F4325" s="3">
        <v>269</v>
      </c>
      <c r="G4325" s="3">
        <v>100</v>
      </c>
      <c r="H4325" s="2" t="s">
        <v>3138</v>
      </c>
      <c r="I4325" s="2" t="s">
        <v>3152</v>
      </c>
      <c r="J4325" s="2" t="s">
        <v>3161</v>
      </c>
      <c r="K4325" s="2" t="s">
        <v>3162</v>
      </c>
      <c r="L4325" s="2">
        <v>2016</v>
      </c>
      <c r="M4325" s="2" t="s">
        <v>3077</v>
      </c>
      <c r="N4325" s="2" t="s">
        <v>3125</v>
      </c>
      <c r="O4325" s="19" t="str">
        <f t="shared" si="138"/>
        <v>700</v>
      </c>
      <c r="P4325">
        <f t="shared" si="137"/>
        <v>269</v>
      </c>
    </row>
    <row r="4326" spans="1:16" ht="14.5" customHeight="1" x14ac:dyDescent="0.35">
      <c r="A4326" s="2" t="s">
        <v>329</v>
      </c>
      <c r="B4326" s="2" t="s">
        <v>330</v>
      </c>
      <c r="C4326" s="2" t="s">
        <v>1881</v>
      </c>
      <c r="D4326" s="2" t="s">
        <v>3169</v>
      </c>
      <c r="E4326" s="2" t="s">
        <v>3170</v>
      </c>
      <c r="F4326" s="3">
        <v>270</v>
      </c>
      <c r="G4326" s="3">
        <v>100</v>
      </c>
      <c r="H4326" s="2" t="s">
        <v>3138</v>
      </c>
      <c r="I4326" s="2" t="s">
        <v>3152</v>
      </c>
      <c r="J4326" s="2" t="s">
        <v>3161</v>
      </c>
      <c r="K4326" s="2" t="s">
        <v>3162</v>
      </c>
      <c r="L4326" s="2">
        <v>2016</v>
      </c>
      <c r="M4326" s="2" t="s">
        <v>3077</v>
      </c>
      <c r="N4326" s="2" t="s">
        <v>3125</v>
      </c>
      <c r="O4326" s="19" t="str">
        <f t="shared" si="138"/>
        <v>700</v>
      </c>
      <c r="P4326">
        <f t="shared" si="137"/>
        <v>270</v>
      </c>
    </row>
    <row r="4327" spans="1:16" ht="14.5" customHeight="1" x14ac:dyDescent="0.35">
      <c r="A4327" s="2" t="s">
        <v>2049</v>
      </c>
      <c r="B4327" s="2" t="s">
        <v>2050</v>
      </c>
      <c r="C4327" s="2" t="s">
        <v>1278</v>
      </c>
      <c r="D4327" s="2" t="s">
        <v>3169</v>
      </c>
      <c r="E4327" s="2" t="s">
        <v>3170</v>
      </c>
      <c r="F4327" s="3">
        <v>46119</v>
      </c>
      <c r="G4327" s="3">
        <v>20.39924419196128</v>
      </c>
      <c r="H4327" s="2" t="s">
        <v>3131</v>
      </c>
      <c r="I4327" s="2" t="s">
        <v>3145</v>
      </c>
      <c r="J4327" s="2" t="s">
        <v>3161</v>
      </c>
      <c r="K4327" s="2" t="s">
        <v>3162</v>
      </c>
      <c r="L4327" s="2">
        <v>2016</v>
      </c>
      <c r="M4327" s="2" t="s">
        <v>3041</v>
      </c>
      <c r="N4327" s="2" t="s">
        <v>3095</v>
      </c>
      <c r="O4327" s="19" t="str">
        <f t="shared" si="138"/>
        <v>200</v>
      </c>
      <c r="P4327">
        <f t="shared" si="137"/>
        <v>9407.9274288906236</v>
      </c>
    </row>
    <row r="4328" spans="1:16" ht="14.5" customHeight="1" x14ac:dyDescent="0.35">
      <c r="A4328" s="2" t="s">
        <v>2049</v>
      </c>
      <c r="B4328" s="2" t="s">
        <v>2050</v>
      </c>
      <c r="C4328" s="2" t="s">
        <v>1278</v>
      </c>
      <c r="D4328" s="2" t="s">
        <v>3169</v>
      </c>
      <c r="E4328" s="2" t="s">
        <v>3170</v>
      </c>
      <c r="F4328" s="3">
        <v>46119</v>
      </c>
      <c r="G4328" s="3">
        <v>10.660240641946098</v>
      </c>
      <c r="H4328" s="2" t="s">
        <v>3138</v>
      </c>
      <c r="I4328" s="2" t="s">
        <v>3152</v>
      </c>
      <c r="J4328" s="2" t="s">
        <v>3161</v>
      </c>
      <c r="K4328" s="2" t="s">
        <v>3162</v>
      </c>
      <c r="L4328" s="2">
        <v>2016</v>
      </c>
      <c r="M4328" s="2" t="s">
        <v>3041</v>
      </c>
      <c r="N4328" s="2" t="s">
        <v>3095</v>
      </c>
      <c r="O4328" s="19" t="str">
        <f t="shared" si="138"/>
        <v>200</v>
      </c>
      <c r="P4328">
        <f t="shared" si="137"/>
        <v>4916.3963816591204</v>
      </c>
    </row>
    <row r="4329" spans="1:16" ht="14.5" customHeight="1" x14ac:dyDescent="0.35">
      <c r="A4329" s="2" t="s">
        <v>2049</v>
      </c>
      <c r="B4329" s="2" t="s">
        <v>2050</v>
      </c>
      <c r="C4329" s="2" t="s">
        <v>1278</v>
      </c>
      <c r="D4329" s="2" t="s">
        <v>3169</v>
      </c>
      <c r="E4329" s="2" t="s">
        <v>3170</v>
      </c>
      <c r="F4329" s="3">
        <v>46119</v>
      </c>
      <c r="G4329" s="3">
        <v>1.3525857135614812</v>
      </c>
      <c r="H4329" s="2" t="s">
        <v>3139</v>
      </c>
      <c r="I4329" s="2" t="s">
        <v>3153</v>
      </c>
      <c r="J4329" s="2" t="s">
        <v>3161</v>
      </c>
      <c r="K4329" s="2" t="s">
        <v>3162</v>
      </c>
      <c r="L4329" s="2">
        <v>2016</v>
      </c>
      <c r="M4329" s="2" t="s">
        <v>3041</v>
      </c>
      <c r="N4329" s="2" t="s">
        <v>3095</v>
      </c>
      <c r="O4329" s="19" t="str">
        <f t="shared" si="138"/>
        <v>200</v>
      </c>
      <c r="P4329">
        <f t="shared" si="137"/>
        <v>623.79900523741946</v>
      </c>
    </row>
    <row r="4330" spans="1:16" ht="14.5" customHeight="1" x14ac:dyDescent="0.35">
      <c r="A4330" s="2" t="s">
        <v>2049</v>
      </c>
      <c r="B4330" s="2" t="s">
        <v>2050</v>
      </c>
      <c r="C4330" s="2" t="s">
        <v>1278</v>
      </c>
      <c r="D4330" s="2" t="s">
        <v>3169</v>
      </c>
      <c r="E4330" s="2" t="s">
        <v>3170</v>
      </c>
      <c r="F4330" s="3">
        <v>46119</v>
      </c>
      <c r="G4330" s="3">
        <v>22.587929452531142</v>
      </c>
      <c r="H4330" s="2" t="s">
        <v>3141</v>
      </c>
      <c r="I4330" s="2" t="s">
        <v>3155</v>
      </c>
      <c r="J4330" s="2" t="s">
        <v>3161</v>
      </c>
      <c r="K4330" s="2" t="s">
        <v>3162</v>
      </c>
      <c r="L4330" s="2">
        <v>2016</v>
      </c>
      <c r="M4330" s="2" t="s">
        <v>3041</v>
      </c>
      <c r="N4330" s="2" t="s">
        <v>3095</v>
      </c>
      <c r="O4330" s="19" t="str">
        <f t="shared" si="138"/>
        <v>200</v>
      </c>
      <c r="P4330">
        <f t="shared" si="137"/>
        <v>10417.327184212838</v>
      </c>
    </row>
    <row r="4331" spans="1:16" ht="14.5" customHeight="1" x14ac:dyDescent="0.35">
      <c r="A4331" s="2" t="s">
        <v>2051</v>
      </c>
      <c r="B4331" s="2" t="s">
        <v>2052</v>
      </c>
      <c r="C4331" s="2" t="s">
        <v>1279</v>
      </c>
      <c r="D4331" s="2" t="s">
        <v>3169</v>
      </c>
      <c r="E4331" s="2" t="s">
        <v>3170</v>
      </c>
      <c r="F4331" s="3">
        <v>18653</v>
      </c>
      <c r="G4331" s="3">
        <v>20.39924419196128</v>
      </c>
      <c r="H4331" s="2" t="s">
        <v>3131</v>
      </c>
      <c r="I4331" s="2" t="s">
        <v>3145</v>
      </c>
      <c r="J4331" s="2" t="s">
        <v>3161</v>
      </c>
      <c r="K4331" s="2" t="s">
        <v>3162</v>
      </c>
      <c r="L4331" s="2">
        <v>2016</v>
      </c>
      <c r="M4331" s="2" t="s">
        <v>3041</v>
      </c>
      <c r="N4331" s="2" t="s">
        <v>3095</v>
      </c>
      <c r="O4331" s="19" t="str">
        <f t="shared" si="138"/>
        <v>200</v>
      </c>
      <c r="P4331">
        <f t="shared" si="137"/>
        <v>3805.0710191265375</v>
      </c>
    </row>
    <row r="4332" spans="1:16" ht="14.5" customHeight="1" x14ac:dyDescent="0.35">
      <c r="A4332" s="2" t="s">
        <v>2051</v>
      </c>
      <c r="B4332" s="2" t="s">
        <v>2052</v>
      </c>
      <c r="C4332" s="2" t="s">
        <v>1279</v>
      </c>
      <c r="D4332" s="2" t="s">
        <v>3169</v>
      </c>
      <c r="E4332" s="2" t="s">
        <v>3170</v>
      </c>
      <c r="F4332" s="3">
        <v>18653</v>
      </c>
      <c r="G4332" s="3">
        <v>10.660240641946098</v>
      </c>
      <c r="H4332" s="2" t="s">
        <v>3138</v>
      </c>
      <c r="I4332" s="2" t="s">
        <v>3152</v>
      </c>
      <c r="J4332" s="2" t="s">
        <v>3161</v>
      </c>
      <c r="K4332" s="2" t="s">
        <v>3162</v>
      </c>
      <c r="L4332" s="2">
        <v>2016</v>
      </c>
      <c r="M4332" s="2" t="s">
        <v>3041</v>
      </c>
      <c r="N4332" s="2" t="s">
        <v>3095</v>
      </c>
      <c r="O4332" s="19" t="str">
        <f t="shared" si="138"/>
        <v>200</v>
      </c>
      <c r="P4332">
        <f t="shared" si="137"/>
        <v>1988.4546869422056</v>
      </c>
    </row>
    <row r="4333" spans="1:16" ht="14.5" customHeight="1" x14ac:dyDescent="0.35">
      <c r="A4333" s="2" t="s">
        <v>2051</v>
      </c>
      <c r="B4333" s="2" t="s">
        <v>2052</v>
      </c>
      <c r="C4333" s="2" t="s">
        <v>1279</v>
      </c>
      <c r="D4333" s="2" t="s">
        <v>3169</v>
      </c>
      <c r="E4333" s="2" t="s">
        <v>3170</v>
      </c>
      <c r="F4333" s="3">
        <v>18653</v>
      </c>
      <c r="G4333" s="3">
        <v>1.3525857135614812</v>
      </c>
      <c r="H4333" s="2" t="s">
        <v>3139</v>
      </c>
      <c r="I4333" s="2" t="s">
        <v>3153</v>
      </c>
      <c r="J4333" s="2" t="s">
        <v>3161</v>
      </c>
      <c r="K4333" s="2" t="s">
        <v>3162</v>
      </c>
      <c r="L4333" s="2">
        <v>2016</v>
      </c>
      <c r="M4333" s="2" t="s">
        <v>3041</v>
      </c>
      <c r="N4333" s="2" t="s">
        <v>3095</v>
      </c>
      <c r="O4333" s="19" t="str">
        <f t="shared" si="138"/>
        <v>200</v>
      </c>
      <c r="P4333">
        <f t="shared" si="137"/>
        <v>252.29781315062309</v>
      </c>
    </row>
    <row r="4334" spans="1:16" ht="14.5" customHeight="1" x14ac:dyDescent="0.35">
      <c r="A4334" s="2" t="s">
        <v>2051</v>
      </c>
      <c r="B4334" s="2" t="s">
        <v>2052</v>
      </c>
      <c r="C4334" s="2" t="s">
        <v>1279</v>
      </c>
      <c r="D4334" s="2" t="s">
        <v>3169</v>
      </c>
      <c r="E4334" s="2" t="s">
        <v>3170</v>
      </c>
      <c r="F4334" s="3">
        <v>18653</v>
      </c>
      <c r="G4334" s="3">
        <v>22.587929452531142</v>
      </c>
      <c r="H4334" s="2" t="s">
        <v>3141</v>
      </c>
      <c r="I4334" s="2" t="s">
        <v>3155</v>
      </c>
      <c r="J4334" s="2" t="s">
        <v>3161</v>
      </c>
      <c r="K4334" s="2" t="s">
        <v>3162</v>
      </c>
      <c r="L4334" s="2">
        <v>2016</v>
      </c>
      <c r="M4334" s="2" t="s">
        <v>3041</v>
      </c>
      <c r="N4334" s="2" t="s">
        <v>3095</v>
      </c>
      <c r="O4334" s="19" t="str">
        <f t="shared" si="138"/>
        <v>200</v>
      </c>
      <c r="P4334">
        <f t="shared" si="137"/>
        <v>4213.3264807806336</v>
      </c>
    </row>
    <row r="4335" spans="1:16" ht="14.5" customHeight="1" x14ac:dyDescent="0.35">
      <c r="A4335" s="2" t="s">
        <v>337</v>
      </c>
      <c r="B4335" s="2" t="s">
        <v>338</v>
      </c>
      <c r="C4335" s="2" t="s">
        <v>1882</v>
      </c>
      <c r="D4335" s="2" t="s">
        <v>3169</v>
      </c>
      <c r="E4335" s="2" t="s">
        <v>3170</v>
      </c>
      <c r="F4335" s="3">
        <v>6240</v>
      </c>
      <c r="G4335" s="3">
        <v>55</v>
      </c>
      <c r="H4335" s="2" t="s">
        <v>3138</v>
      </c>
      <c r="I4335" s="2" t="s">
        <v>3152</v>
      </c>
      <c r="J4335" s="2" t="s">
        <v>3161</v>
      </c>
      <c r="K4335" s="2" t="s">
        <v>3162</v>
      </c>
      <c r="L4335" s="2">
        <v>2016</v>
      </c>
      <c r="M4335" s="2" t="s">
        <v>3041</v>
      </c>
      <c r="N4335" s="2" t="s">
        <v>3095</v>
      </c>
      <c r="O4335" s="19" t="str">
        <f t="shared" si="138"/>
        <v>200</v>
      </c>
      <c r="P4335">
        <f t="shared" si="137"/>
        <v>3432</v>
      </c>
    </row>
    <row r="4336" spans="1:16" ht="14.5" customHeight="1" x14ac:dyDescent="0.35">
      <c r="A4336" s="2" t="s">
        <v>340</v>
      </c>
      <c r="B4336" s="2" t="s">
        <v>341</v>
      </c>
      <c r="C4336" s="2" t="s">
        <v>1883</v>
      </c>
      <c r="D4336" s="2" t="s">
        <v>3169</v>
      </c>
      <c r="E4336" s="2" t="s">
        <v>3170</v>
      </c>
      <c r="F4336" s="3">
        <v>6245</v>
      </c>
      <c r="G4336" s="3">
        <v>55</v>
      </c>
      <c r="H4336" s="2" t="s">
        <v>3138</v>
      </c>
      <c r="I4336" s="2" t="s">
        <v>3152</v>
      </c>
      <c r="J4336" s="2" t="s">
        <v>3161</v>
      </c>
      <c r="K4336" s="2" t="s">
        <v>3162</v>
      </c>
      <c r="L4336" s="2">
        <v>2016</v>
      </c>
      <c r="M4336" s="2" t="s">
        <v>3041</v>
      </c>
      <c r="N4336" s="2" t="s">
        <v>3095</v>
      </c>
      <c r="O4336" s="19" t="str">
        <f t="shared" si="138"/>
        <v>200</v>
      </c>
      <c r="P4336">
        <f t="shared" si="137"/>
        <v>3434.75</v>
      </c>
    </row>
    <row r="4337" spans="1:16" ht="14.5" customHeight="1" x14ac:dyDescent="0.35">
      <c r="A4337" s="2" t="s">
        <v>346</v>
      </c>
      <c r="B4337" s="2" t="s">
        <v>347</v>
      </c>
      <c r="C4337" s="2" t="s">
        <v>1885</v>
      </c>
      <c r="D4337" s="2" t="s">
        <v>3169</v>
      </c>
      <c r="E4337" s="2" t="s">
        <v>3170</v>
      </c>
      <c r="F4337" s="3">
        <v>4248</v>
      </c>
      <c r="G4337" s="3">
        <v>55</v>
      </c>
      <c r="H4337" s="2" t="s">
        <v>3131</v>
      </c>
      <c r="I4337" s="2" t="s">
        <v>3145</v>
      </c>
      <c r="J4337" s="2" t="s">
        <v>3161</v>
      </c>
      <c r="K4337" s="2" t="s">
        <v>3162</v>
      </c>
      <c r="L4337" s="2">
        <v>2016</v>
      </c>
      <c r="M4337" s="2" t="s">
        <v>3041</v>
      </c>
      <c r="N4337" s="2" t="s">
        <v>3095</v>
      </c>
      <c r="O4337" s="19" t="str">
        <f t="shared" si="138"/>
        <v>200</v>
      </c>
      <c r="P4337">
        <f t="shared" si="137"/>
        <v>2336.4</v>
      </c>
    </row>
    <row r="4338" spans="1:16" ht="14.5" customHeight="1" x14ac:dyDescent="0.35">
      <c r="A4338" s="2" t="s">
        <v>349</v>
      </c>
      <c r="B4338" s="2" t="s">
        <v>350</v>
      </c>
      <c r="C4338" s="2" t="s">
        <v>2322</v>
      </c>
      <c r="D4338" s="2" t="s">
        <v>3169</v>
      </c>
      <c r="E4338" s="2" t="s">
        <v>3170</v>
      </c>
      <c r="F4338" s="3">
        <v>1229</v>
      </c>
      <c r="G4338" s="3">
        <v>55</v>
      </c>
      <c r="H4338" s="2" t="s">
        <v>3131</v>
      </c>
      <c r="I4338" s="2" t="s">
        <v>3145</v>
      </c>
      <c r="J4338" s="2" t="s">
        <v>3161</v>
      </c>
      <c r="K4338" s="2" t="s">
        <v>3162</v>
      </c>
      <c r="L4338" s="2">
        <v>2016</v>
      </c>
      <c r="M4338" s="2" t="s">
        <v>3041</v>
      </c>
      <c r="N4338" s="2" t="s">
        <v>3095</v>
      </c>
      <c r="O4338" s="19" t="str">
        <f t="shared" si="138"/>
        <v>200</v>
      </c>
      <c r="P4338">
        <f t="shared" si="137"/>
        <v>675.95</v>
      </c>
    </row>
    <row r="4339" spans="1:16" ht="14.5" customHeight="1" x14ac:dyDescent="0.35">
      <c r="A4339" s="2" t="s">
        <v>352</v>
      </c>
      <c r="B4339" s="2" t="s">
        <v>353</v>
      </c>
      <c r="C4339" s="2" t="s">
        <v>1886</v>
      </c>
      <c r="D4339" s="2" t="s">
        <v>3169</v>
      </c>
      <c r="E4339" s="2" t="s">
        <v>3170</v>
      </c>
      <c r="F4339" s="3">
        <v>4282</v>
      </c>
      <c r="G4339" s="3">
        <v>55</v>
      </c>
      <c r="H4339" s="2" t="s">
        <v>3131</v>
      </c>
      <c r="I4339" s="2" t="s">
        <v>3145</v>
      </c>
      <c r="J4339" s="2" t="s">
        <v>3161</v>
      </c>
      <c r="K4339" s="2" t="s">
        <v>3162</v>
      </c>
      <c r="L4339" s="2">
        <v>2016</v>
      </c>
      <c r="M4339" s="2" t="s">
        <v>3041</v>
      </c>
      <c r="N4339" s="2" t="s">
        <v>3095</v>
      </c>
      <c r="O4339" s="19" t="str">
        <f t="shared" si="138"/>
        <v>200</v>
      </c>
      <c r="P4339">
        <f t="shared" si="137"/>
        <v>2355.1</v>
      </c>
    </row>
    <row r="4340" spans="1:16" ht="14.5" customHeight="1" x14ac:dyDescent="0.35">
      <c r="A4340" s="2" t="s">
        <v>355</v>
      </c>
      <c r="B4340" s="2" t="s">
        <v>356</v>
      </c>
      <c r="C4340" s="2" t="s">
        <v>1887</v>
      </c>
      <c r="D4340" s="2" t="s">
        <v>3169</v>
      </c>
      <c r="E4340" s="2" t="s">
        <v>3170</v>
      </c>
      <c r="F4340" s="3">
        <v>884</v>
      </c>
      <c r="G4340" s="3">
        <v>55</v>
      </c>
      <c r="H4340" s="2" t="s">
        <v>3131</v>
      </c>
      <c r="I4340" s="2" t="s">
        <v>3145</v>
      </c>
      <c r="J4340" s="2" t="s">
        <v>3161</v>
      </c>
      <c r="K4340" s="2" t="s">
        <v>3162</v>
      </c>
      <c r="L4340" s="2">
        <v>2016</v>
      </c>
      <c r="M4340" s="2" t="s">
        <v>3041</v>
      </c>
      <c r="N4340" s="2" t="s">
        <v>3095</v>
      </c>
      <c r="O4340" s="19" t="str">
        <f t="shared" si="138"/>
        <v>200</v>
      </c>
      <c r="P4340">
        <f t="shared" si="137"/>
        <v>486.2</v>
      </c>
    </row>
    <row r="4341" spans="1:16" ht="14.5" customHeight="1" x14ac:dyDescent="0.35">
      <c r="A4341" s="2" t="s">
        <v>358</v>
      </c>
      <c r="B4341" s="2" t="s">
        <v>359</v>
      </c>
      <c r="C4341" s="2" t="s">
        <v>1888</v>
      </c>
      <c r="D4341" s="2" t="s">
        <v>3169</v>
      </c>
      <c r="E4341" s="2" t="s">
        <v>3170</v>
      </c>
      <c r="F4341" s="3">
        <v>9275</v>
      </c>
      <c r="G4341" s="3">
        <v>55</v>
      </c>
      <c r="H4341" s="2" t="s">
        <v>3141</v>
      </c>
      <c r="I4341" s="2" t="s">
        <v>3155</v>
      </c>
      <c r="J4341" s="2" t="s">
        <v>3161</v>
      </c>
      <c r="K4341" s="2" t="s">
        <v>3162</v>
      </c>
      <c r="L4341" s="2">
        <v>2016</v>
      </c>
      <c r="M4341" s="2" t="s">
        <v>3041</v>
      </c>
      <c r="N4341" s="2" t="s">
        <v>3095</v>
      </c>
      <c r="O4341" s="19" t="str">
        <f t="shared" si="138"/>
        <v>200</v>
      </c>
      <c r="P4341">
        <f t="shared" si="137"/>
        <v>5101.25</v>
      </c>
    </row>
    <row r="4342" spans="1:16" ht="14.5" customHeight="1" x14ac:dyDescent="0.35">
      <c r="A4342" s="2" t="s">
        <v>361</v>
      </c>
      <c r="B4342" s="2" t="s">
        <v>362</v>
      </c>
      <c r="C4342" s="2" t="s">
        <v>1889</v>
      </c>
      <c r="D4342" s="2" t="s">
        <v>3169</v>
      </c>
      <c r="E4342" s="2" t="s">
        <v>3170</v>
      </c>
      <c r="F4342" s="3">
        <v>3491</v>
      </c>
      <c r="G4342" s="3">
        <v>55</v>
      </c>
      <c r="H4342" s="2" t="s">
        <v>3141</v>
      </c>
      <c r="I4342" s="2" t="s">
        <v>3155</v>
      </c>
      <c r="J4342" s="2" t="s">
        <v>3161</v>
      </c>
      <c r="K4342" s="2" t="s">
        <v>3162</v>
      </c>
      <c r="L4342" s="2">
        <v>2016</v>
      </c>
      <c r="M4342" s="2" t="s">
        <v>3041</v>
      </c>
      <c r="N4342" s="2" t="s">
        <v>3095</v>
      </c>
      <c r="O4342" s="19" t="str">
        <f t="shared" si="138"/>
        <v>200</v>
      </c>
      <c r="P4342">
        <f t="shared" si="137"/>
        <v>1920.05</v>
      </c>
    </row>
    <row r="4343" spans="1:16" ht="14.5" customHeight="1" x14ac:dyDescent="0.35">
      <c r="A4343" s="2" t="s">
        <v>364</v>
      </c>
      <c r="B4343" s="2" t="s">
        <v>365</v>
      </c>
      <c r="C4343" s="2" t="s">
        <v>1890</v>
      </c>
      <c r="D4343" s="2" t="s">
        <v>3169</v>
      </c>
      <c r="E4343" s="2" t="s">
        <v>3170</v>
      </c>
      <c r="F4343" s="3">
        <v>4777</v>
      </c>
      <c r="G4343" s="3">
        <v>55</v>
      </c>
      <c r="H4343" s="2" t="s">
        <v>3138</v>
      </c>
      <c r="I4343" s="2" t="s">
        <v>3152</v>
      </c>
      <c r="J4343" s="2" t="s">
        <v>3161</v>
      </c>
      <c r="K4343" s="2" t="s">
        <v>3162</v>
      </c>
      <c r="L4343" s="2">
        <v>2016</v>
      </c>
      <c r="M4343" s="2" t="s">
        <v>3041</v>
      </c>
      <c r="N4343" s="2" t="s">
        <v>3095</v>
      </c>
      <c r="O4343" s="19" t="str">
        <f t="shared" si="138"/>
        <v>200</v>
      </c>
      <c r="P4343">
        <f t="shared" si="137"/>
        <v>2627.35</v>
      </c>
    </row>
    <row r="4344" spans="1:16" ht="14.5" customHeight="1" x14ac:dyDescent="0.35">
      <c r="A4344" s="2" t="s">
        <v>367</v>
      </c>
      <c r="B4344" s="2" t="s">
        <v>368</v>
      </c>
      <c r="C4344" s="2" t="s">
        <v>1891</v>
      </c>
      <c r="D4344" s="2" t="s">
        <v>3169</v>
      </c>
      <c r="E4344" s="2" t="s">
        <v>3170</v>
      </c>
      <c r="F4344" s="3">
        <v>3836</v>
      </c>
      <c r="G4344" s="3">
        <v>55</v>
      </c>
      <c r="H4344" s="2" t="s">
        <v>3138</v>
      </c>
      <c r="I4344" s="2" t="s">
        <v>3152</v>
      </c>
      <c r="J4344" s="2" t="s">
        <v>3161</v>
      </c>
      <c r="K4344" s="2" t="s">
        <v>3162</v>
      </c>
      <c r="L4344" s="2">
        <v>2016</v>
      </c>
      <c r="M4344" s="2" t="s">
        <v>3041</v>
      </c>
      <c r="N4344" s="2" t="s">
        <v>3095</v>
      </c>
      <c r="O4344" s="19" t="str">
        <f t="shared" si="138"/>
        <v>200</v>
      </c>
      <c r="P4344">
        <f t="shared" si="137"/>
        <v>2109.8000000000002</v>
      </c>
    </row>
    <row r="4345" spans="1:16" ht="14.5" customHeight="1" x14ac:dyDescent="0.35">
      <c r="A4345" s="2" t="s">
        <v>370</v>
      </c>
      <c r="B4345" s="2" t="s">
        <v>371</v>
      </c>
      <c r="C4345" s="2" t="s">
        <v>1892</v>
      </c>
      <c r="D4345" s="2" t="s">
        <v>3169</v>
      </c>
      <c r="E4345" s="2" t="s">
        <v>3170</v>
      </c>
      <c r="F4345" s="3">
        <v>1144</v>
      </c>
      <c r="G4345" s="3">
        <v>55</v>
      </c>
      <c r="H4345" s="2" t="s">
        <v>3138</v>
      </c>
      <c r="I4345" s="2" t="s">
        <v>3152</v>
      </c>
      <c r="J4345" s="2" t="s">
        <v>3161</v>
      </c>
      <c r="K4345" s="2" t="s">
        <v>3162</v>
      </c>
      <c r="L4345" s="2">
        <v>2016</v>
      </c>
      <c r="M4345" s="2" t="s">
        <v>3041</v>
      </c>
      <c r="N4345" s="2" t="s">
        <v>3095</v>
      </c>
      <c r="O4345" s="19" t="str">
        <f t="shared" si="138"/>
        <v>200</v>
      </c>
      <c r="P4345">
        <f t="shared" si="137"/>
        <v>629.20000000000005</v>
      </c>
    </row>
    <row r="4346" spans="1:16" ht="14.5" customHeight="1" x14ac:dyDescent="0.35">
      <c r="A4346" s="2" t="s">
        <v>373</v>
      </c>
      <c r="B4346" s="2" t="s">
        <v>374</v>
      </c>
      <c r="C4346" s="2" t="s">
        <v>1893</v>
      </c>
      <c r="D4346" s="2" t="s">
        <v>3169</v>
      </c>
      <c r="E4346" s="2" t="s">
        <v>3170</v>
      </c>
      <c r="F4346" s="3">
        <v>41</v>
      </c>
      <c r="G4346" s="3">
        <v>20</v>
      </c>
      <c r="H4346" s="2" t="s">
        <v>3138</v>
      </c>
      <c r="I4346" s="2" t="s">
        <v>3152</v>
      </c>
      <c r="J4346" s="2" t="s">
        <v>3161</v>
      </c>
      <c r="K4346" s="2" t="s">
        <v>3162</v>
      </c>
      <c r="L4346" s="2">
        <v>2016</v>
      </c>
      <c r="M4346" s="2" t="s">
        <v>3077</v>
      </c>
      <c r="N4346" s="2" t="s">
        <v>3125</v>
      </c>
      <c r="O4346" s="19" t="str">
        <f t="shared" si="138"/>
        <v>700</v>
      </c>
      <c r="P4346">
        <f t="shared" si="137"/>
        <v>8.1999999999999993</v>
      </c>
    </row>
    <row r="4347" spans="1:16" ht="14.5" customHeight="1" x14ac:dyDescent="0.35">
      <c r="A4347" s="2" t="s">
        <v>376</v>
      </c>
      <c r="B4347" s="2" t="s">
        <v>377</v>
      </c>
      <c r="C4347" s="2" t="s">
        <v>2323</v>
      </c>
      <c r="D4347" s="2" t="s">
        <v>3169</v>
      </c>
      <c r="E4347" s="2" t="s">
        <v>3170</v>
      </c>
      <c r="F4347" s="3">
        <v>2433</v>
      </c>
      <c r="G4347" s="3">
        <v>20</v>
      </c>
      <c r="H4347" s="2" t="s">
        <v>3138</v>
      </c>
      <c r="I4347" s="2" t="s">
        <v>3152</v>
      </c>
      <c r="J4347" s="2" t="s">
        <v>3161</v>
      </c>
      <c r="K4347" s="2" t="s">
        <v>3162</v>
      </c>
      <c r="L4347" s="2">
        <v>2016</v>
      </c>
      <c r="M4347" s="2" t="s">
        <v>3057</v>
      </c>
      <c r="N4347" s="2" t="s">
        <v>3107</v>
      </c>
      <c r="O4347" s="19" t="str">
        <f t="shared" si="138"/>
        <v>300</v>
      </c>
      <c r="P4347">
        <f t="shared" ref="P4347:P4410" si="139">F4347*G4347/100</f>
        <v>486.6</v>
      </c>
    </row>
    <row r="4348" spans="1:16" ht="14.5" customHeight="1" x14ac:dyDescent="0.35">
      <c r="A4348" s="2" t="s">
        <v>2053</v>
      </c>
      <c r="B4348" s="2" t="s">
        <v>2054</v>
      </c>
      <c r="C4348" s="2" t="s">
        <v>2055</v>
      </c>
      <c r="D4348" s="2" t="s">
        <v>3169</v>
      </c>
      <c r="E4348" s="2" t="s">
        <v>3170</v>
      </c>
      <c r="F4348" s="3">
        <v>59</v>
      </c>
      <c r="G4348" s="3">
        <v>55</v>
      </c>
      <c r="H4348" s="2" t="s">
        <v>3138</v>
      </c>
      <c r="I4348" s="2" t="s">
        <v>3152</v>
      </c>
      <c r="J4348" s="2" t="s">
        <v>3161</v>
      </c>
      <c r="K4348" s="2" t="s">
        <v>3162</v>
      </c>
      <c r="L4348" s="2">
        <v>2016</v>
      </c>
      <c r="M4348" s="2" t="s">
        <v>3042</v>
      </c>
      <c r="N4348" s="2" t="s">
        <v>3096</v>
      </c>
      <c r="O4348" s="19" t="str">
        <f t="shared" si="138"/>
        <v>200</v>
      </c>
      <c r="P4348">
        <f t="shared" si="139"/>
        <v>32.450000000000003</v>
      </c>
    </row>
    <row r="4349" spans="1:16" ht="14.5" customHeight="1" x14ac:dyDescent="0.35">
      <c r="A4349" s="2" t="s">
        <v>382</v>
      </c>
      <c r="B4349" s="2" t="s">
        <v>383</v>
      </c>
      <c r="C4349" s="2" t="s">
        <v>1896</v>
      </c>
      <c r="D4349" s="2" t="s">
        <v>3169</v>
      </c>
      <c r="E4349" s="2" t="s">
        <v>3170</v>
      </c>
      <c r="F4349" s="3">
        <v>749</v>
      </c>
      <c r="G4349" s="3">
        <v>55</v>
      </c>
      <c r="H4349" s="2" t="s">
        <v>3138</v>
      </c>
      <c r="I4349" s="2" t="s">
        <v>3152</v>
      </c>
      <c r="J4349" s="2" t="s">
        <v>3161</v>
      </c>
      <c r="K4349" s="2" t="s">
        <v>3162</v>
      </c>
      <c r="L4349" s="2">
        <v>2016</v>
      </c>
      <c r="M4349" s="2" t="s">
        <v>3042</v>
      </c>
      <c r="N4349" s="2" t="s">
        <v>3096</v>
      </c>
      <c r="O4349" s="19" t="str">
        <f t="shared" si="138"/>
        <v>200</v>
      </c>
      <c r="P4349">
        <f t="shared" si="139"/>
        <v>411.95</v>
      </c>
    </row>
    <row r="4350" spans="1:16" ht="14.5" customHeight="1" x14ac:dyDescent="0.35">
      <c r="A4350" s="2" t="s">
        <v>1297</v>
      </c>
      <c r="B4350" s="2" t="s">
        <v>1298</v>
      </c>
      <c r="C4350" s="2" t="s">
        <v>1897</v>
      </c>
      <c r="D4350" s="2" t="s">
        <v>3169</v>
      </c>
      <c r="E4350" s="2" t="s">
        <v>3170</v>
      </c>
      <c r="F4350" s="3">
        <v>1760</v>
      </c>
      <c r="G4350" s="3">
        <v>15</v>
      </c>
      <c r="H4350" s="2" t="s">
        <v>3138</v>
      </c>
      <c r="I4350" s="2" t="s">
        <v>3152</v>
      </c>
      <c r="J4350" s="2" t="s">
        <v>3161</v>
      </c>
      <c r="K4350" s="2" t="s">
        <v>3162</v>
      </c>
      <c r="L4350" s="2">
        <v>2016</v>
      </c>
      <c r="M4350" s="2" t="s">
        <v>3055</v>
      </c>
      <c r="N4350" s="2" t="s">
        <v>3105</v>
      </c>
      <c r="O4350" s="19" t="str">
        <f t="shared" si="138"/>
        <v>300</v>
      </c>
      <c r="P4350">
        <f t="shared" si="139"/>
        <v>264</v>
      </c>
    </row>
    <row r="4351" spans="1:16" ht="14.5" customHeight="1" x14ac:dyDescent="0.35">
      <c r="A4351" s="2" t="s">
        <v>388</v>
      </c>
      <c r="B4351" s="2" t="s">
        <v>389</v>
      </c>
      <c r="C4351" s="2" t="s">
        <v>1898</v>
      </c>
      <c r="D4351" s="2" t="s">
        <v>3169</v>
      </c>
      <c r="E4351" s="2" t="s">
        <v>3170</v>
      </c>
      <c r="F4351" s="3">
        <v>32</v>
      </c>
      <c r="G4351" s="3">
        <v>55</v>
      </c>
      <c r="H4351" s="2" t="s">
        <v>3138</v>
      </c>
      <c r="I4351" s="2" t="s">
        <v>3152</v>
      </c>
      <c r="J4351" s="2" t="s">
        <v>3161</v>
      </c>
      <c r="K4351" s="2" t="s">
        <v>3162</v>
      </c>
      <c r="L4351" s="2">
        <v>2016</v>
      </c>
      <c r="M4351" s="2" t="s">
        <v>3041</v>
      </c>
      <c r="N4351" s="2" t="s">
        <v>3095</v>
      </c>
      <c r="O4351" s="19" t="str">
        <f t="shared" si="138"/>
        <v>200</v>
      </c>
      <c r="P4351">
        <f t="shared" si="139"/>
        <v>17.600000000000001</v>
      </c>
    </row>
    <row r="4352" spans="1:16" ht="14.5" customHeight="1" x14ac:dyDescent="0.35">
      <c r="A4352" s="2" t="s">
        <v>385</v>
      </c>
      <c r="B4352" s="2" t="s">
        <v>386</v>
      </c>
      <c r="C4352" s="2" t="s">
        <v>1900</v>
      </c>
      <c r="D4352" s="2" t="s">
        <v>3169</v>
      </c>
      <c r="E4352" s="2" t="s">
        <v>3170</v>
      </c>
      <c r="F4352" s="3">
        <v>2805</v>
      </c>
      <c r="G4352" s="3">
        <v>37.089534894475058</v>
      </c>
      <c r="H4352" s="2" t="s">
        <v>3131</v>
      </c>
      <c r="I4352" s="2" t="s">
        <v>3145</v>
      </c>
      <c r="J4352" s="2" t="s">
        <v>3161</v>
      </c>
      <c r="K4352" s="2" t="s">
        <v>3162</v>
      </c>
      <c r="L4352" s="2">
        <v>2016</v>
      </c>
      <c r="M4352" s="2" t="s">
        <v>3062</v>
      </c>
      <c r="N4352" s="2" t="s">
        <v>3112</v>
      </c>
      <c r="O4352" s="19" t="str">
        <f t="shared" si="138"/>
        <v>400</v>
      </c>
      <c r="P4352">
        <f t="shared" si="139"/>
        <v>1040.3614537900255</v>
      </c>
    </row>
    <row r="4353" spans="1:16" ht="14.5" customHeight="1" x14ac:dyDescent="0.35">
      <c r="A4353" s="2" t="s">
        <v>385</v>
      </c>
      <c r="B4353" s="2" t="s">
        <v>386</v>
      </c>
      <c r="C4353" s="2" t="s">
        <v>1900</v>
      </c>
      <c r="D4353" s="2" t="s">
        <v>3169</v>
      </c>
      <c r="E4353" s="2" t="s">
        <v>3170</v>
      </c>
      <c r="F4353" s="3">
        <v>2805</v>
      </c>
      <c r="G4353" s="3">
        <v>19.382255712629266</v>
      </c>
      <c r="H4353" s="2" t="s">
        <v>3138</v>
      </c>
      <c r="I4353" s="2" t="s">
        <v>3152</v>
      </c>
      <c r="J4353" s="2" t="s">
        <v>3161</v>
      </c>
      <c r="K4353" s="2" t="s">
        <v>3162</v>
      </c>
      <c r="L4353" s="2">
        <v>2016</v>
      </c>
      <c r="M4353" s="2" t="s">
        <v>3062</v>
      </c>
      <c r="N4353" s="2" t="s">
        <v>3112</v>
      </c>
      <c r="O4353" s="19" t="str">
        <f t="shared" si="138"/>
        <v>400</v>
      </c>
      <c r="P4353">
        <f t="shared" si="139"/>
        <v>543.67227273925096</v>
      </c>
    </row>
    <row r="4354" spans="1:16" ht="14.5" customHeight="1" x14ac:dyDescent="0.35">
      <c r="A4354" s="2" t="s">
        <v>385</v>
      </c>
      <c r="B4354" s="2" t="s">
        <v>386</v>
      </c>
      <c r="C4354" s="2" t="s">
        <v>1900</v>
      </c>
      <c r="D4354" s="2" t="s">
        <v>3169</v>
      </c>
      <c r="E4354" s="2" t="s">
        <v>3170</v>
      </c>
      <c r="F4354" s="3">
        <v>2805</v>
      </c>
      <c r="G4354" s="3">
        <v>2.4592467519299657</v>
      </c>
      <c r="H4354" s="2" t="s">
        <v>3139</v>
      </c>
      <c r="I4354" s="2" t="s">
        <v>3153</v>
      </c>
      <c r="J4354" s="2" t="s">
        <v>3161</v>
      </c>
      <c r="K4354" s="2" t="s">
        <v>3162</v>
      </c>
      <c r="L4354" s="2">
        <v>2016</v>
      </c>
      <c r="M4354" s="2" t="s">
        <v>3062</v>
      </c>
      <c r="N4354" s="2" t="s">
        <v>3112</v>
      </c>
      <c r="O4354" s="19" t="str">
        <f t="shared" si="138"/>
        <v>400</v>
      </c>
      <c r="P4354">
        <f t="shared" si="139"/>
        <v>68.981871391635536</v>
      </c>
    </row>
    <row r="4355" spans="1:16" ht="14.5" customHeight="1" x14ac:dyDescent="0.35">
      <c r="A4355" s="2" t="s">
        <v>385</v>
      </c>
      <c r="B4355" s="2" t="s">
        <v>386</v>
      </c>
      <c r="C4355" s="2" t="s">
        <v>1900</v>
      </c>
      <c r="D4355" s="2" t="s">
        <v>3169</v>
      </c>
      <c r="E4355" s="2" t="s">
        <v>3170</v>
      </c>
      <c r="F4355" s="3">
        <v>2805</v>
      </c>
      <c r="G4355" s="3">
        <v>41.068962640965715</v>
      </c>
      <c r="H4355" s="2" t="s">
        <v>3141</v>
      </c>
      <c r="I4355" s="2" t="s">
        <v>3155</v>
      </c>
      <c r="J4355" s="2" t="s">
        <v>3161</v>
      </c>
      <c r="K4355" s="2" t="s">
        <v>3162</v>
      </c>
      <c r="L4355" s="2">
        <v>2016</v>
      </c>
      <c r="M4355" s="2" t="s">
        <v>3062</v>
      </c>
      <c r="N4355" s="2" t="s">
        <v>3112</v>
      </c>
      <c r="O4355" s="19" t="str">
        <f t="shared" ref="O4355:O4418" si="140">LEFT(N4355,1) &amp; "00"</f>
        <v>400</v>
      </c>
      <c r="P4355">
        <f t="shared" si="139"/>
        <v>1151.9844020790883</v>
      </c>
    </row>
    <row r="4356" spans="1:16" ht="14.5" customHeight="1" x14ac:dyDescent="0.35">
      <c r="A4356" s="2" t="s">
        <v>396</v>
      </c>
      <c r="B4356" s="2" t="s">
        <v>396</v>
      </c>
      <c r="C4356" s="2" t="s">
        <v>1305</v>
      </c>
      <c r="D4356" s="2" t="s">
        <v>3169</v>
      </c>
      <c r="E4356" s="2" t="s">
        <v>3170</v>
      </c>
      <c r="F4356" s="3">
        <v>49</v>
      </c>
      <c r="G4356" s="3">
        <v>100</v>
      </c>
      <c r="H4356" s="2" t="s">
        <v>3137</v>
      </c>
      <c r="I4356" s="2" t="s">
        <v>3151</v>
      </c>
      <c r="J4356" s="2" t="s">
        <v>3161</v>
      </c>
      <c r="K4356" s="2" t="s">
        <v>3162</v>
      </c>
      <c r="L4356" s="2">
        <v>2016</v>
      </c>
      <c r="M4356" s="2" t="s">
        <v>3077</v>
      </c>
      <c r="N4356" s="2" t="s">
        <v>3125</v>
      </c>
      <c r="O4356" s="19" t="str">
        <f t="shared" si="140"/>
        <v>700</v>
      </c>
      <c r="P4356">
        <f t="shared" si="139"/>
        <v>49</v>
      </c>
    </row>
    <row r="4357" spans="1:16" ht="14.5" customHeight="1" x14ac:dyDescent="0.35">
      <c r="A4357" s="2" t="s">
        <v>2571</v>
      </c>
      <c r="B4357" s="2" t="s">
        <v>2572</v>
      </c>
      <c r="C4357" s="2" t="s">
        <v>2573</v>
      </c>
      <c r="D4357" s="2" t="s">
        <v>3169</v>
      </c>
      <c r="E4357" s="2" t="s">
        <v>3170</v>
      </c>
      <c r="F4357" s="3">
        <v>1731</v>
      </c>
      <c r="G4357" s="3">
        <v>55</v>
      </c>
      <c r="H4357" s="2" t="s">
        <v>3136</v>
      </c>
      <c r="I4357" s="2" t="s">
        <v>3150</v>
      </c>
      <c r="J4357" s="2" t="s">
        <v>3161</v>
      </c>
      <c r="K4357" s="2" t="s">
        <v>3162</v>
      </c>
      <c r="L4357" s="2">
        <v>2016</v>
      </c>
      <c r="M4357" s="2" t="s">
        <v>3041</v>
      </c>
      <c r="N4357" s="2" t="s">
        <v>3095</v>
      </c>
      <c r="O4357" s="19" t="str">
        <f t="shared" si="140"/>
        <v>200</v>
      </c>
      <c r="P4357">
        <f t="shared" si="139"/>
        <v>952.05</v>
      </c>
    </row>
    <row r="4358" spans="1:16" ht="14.5" customHeight="1" x14ac:dyDescent="0.35">
      <c r="A4358" s="2" t="s">
        <v>2574</v>
      </c>
      <c r="B4358" s="2" t="s">
        <v>2575</v>
      </c>
      <c r="C4358" s="2" t="s">
        <v>2576</v>
      </c>
      <c r="D4358" s="2" t="s">
        <v>3169</v>
      </c>
      <c r="E4358" s="2" t="s">
        <v>3170</v>
      </c>
      <c r="F4358" s="3">
        <v>6869</v>
      </c>
      <c r="G4358" s="3">
        <v>55</v>
      </c>
      <c r="H4358" s="2" t="s">
        <v>3136</v>
      </c>
      <c r="I4358" s="2" t="s">
        <v>3150</v>
      </c>
      <c r="J4358" s="2" t="s">
        <v>3161</v>
      </c>
      <c r="K4358" s="2" t="s">
        <v>3162</v>
      </c>
      <c r="L4358" s="2">
        <v>2016</v>
      </c>
      <c r="M4358" s="2" t="s">
        <v>3041</v>
      </c>
      <c r="N4358" s="2" t="s">
        <v>3095</v>
      </c>
      <c r="O4358" s="19" t="str">
        <f t="shared" si="140"/>
        <v>200</v>
      </c>
      <c r="P4358">
        <f t="shared" si="139"/>
        <v>3777.95</v>
      </c>
    </row>
    <row r="4359" spans="1:16" ht="14.5" customHeight="1" x14ac:dyDescent="0.35">
      <c r="A4359" s="2" t="s">
        <v>2424</v>
      </c>
      <c r="B4359" s="2" t="s">
        <v>2424</v>
      </c>
      <c r="C4359" s="2" t="s">
        <v>2425</v>
      </c>
      <c r="D4359" s="2"/>
      <c r="E4359" s="2"/>
      <c r="F4359" s="3">
        <v>18190</v>
      </c>
      <c r="G4359" s="3">
        <v>100</v>
      </c>
      <c r="H4359" s="2" t="s">
        <v>3141</v>
      </c>
      <c r="I4359" s="2" t="s">
        <v>3155</v>
      </c>
      <c r="J4359" s="2" t="s">
        <v>3160</v>
      </c>
      <c r="K4359" s="2" t="s">
        <v>3163</v>
      </c>
      <c r="L4359" s="2">
        <v>2016</v>
      </c>
      <c r="M4359" s="2" t="s">
        <v>3035</v>
      </c>
      <c r="N4359" s="2" t="s">
        <v>3089</v>
      </c>
      <c r="O4359" s="19" t="str">
        <f t="shared" si="140"/>
        <v>100</v>
      </c>
      <c r="P4359">
        <f t="shared" si="139"/>
        <v>18190</v>
      </c>
    </row>
    <row r="4360" spans="1:16" ht="14.5" customHeight="1" x14ac:dyDescent="0.35">
      <c r="A4360" s="2" t="s">
        <v>2428</v>
      </c>
      <c r="B4360" s="2" t="s">
        <v>2428</v>
      </c>
      <c r="C4360" s="2" t="s">
        <v>2429</v>
      </c>
      <c r="D4360" s="2"/>
      <c r="E4360" s="2"/>
      <c r="F4360" s="3">
        <v>129083</v>
      </c>
      <c r="G4360" s="3">
        <v>100</v>
      </c>
      <c r="H4360" s="2" t="s">
        <v>3141</v>
      </c>
      <c r="I4360" s="2" t="s">
        <v>3155</v>
      </c>
      <c r="J4360" s="2" t="s">
        <v>3160</v>
      </c>
      <c r="K4360" s="2" t="s">
        <v>3163</v>
      </c>
      <c r="L4360" s="2">
        <v>2016</v>
      </c>
      <c r="M4360" s="2" t="s">
        <v>3035</v>
      </c>
      <c r="N4360" s="2" t="s">
        <v>3089</v>
      </c>
      <c r="O4360" s="19" t="str">
        <f t="shared" si="140"/>
        <v>100</v>
      </c>
      <c r="P4360">
        <f t="shared" si="139"/>
        <v>129083</v>
      </c>
    </row>
    <row r="4361" spans="1:16" ht="14.5" customHeight="1" x14ac:dyDescent="0.35">
      <c r="A4361" s="2" t="s">
        <v>2582</v>
      </c>
      <c r="B4361" s="2" t="s">
        <v>2582</v>
      </c>
      <c r="C4361" s="2" t="s">
        <v>2430</v>
      </c>
      <c r="D4361" s="2"/>
      <c r="E4361" s="2"/>
      <c r="F4361" s="3">
        <v>9176</v>
      </c>
      <c r="G4361" s="3">
        <v>100</v>
      </c>
      <c r="H4361" s="2" t="s">
        <v>3141</v>
      </c>
      <c r="I4361" s="2" t="s">
        <v>3155</v>
      </c>
      <c r="J4361" s="2" t="s">
        <v>3160</v>
      </c>
      <c r="K4361" s="2" t="s">
        <v>3163</v>
      </c>
      <c r="L4361" s="2">
        <v>2016</v>
      </c>
      <c r="M4361" s="2" t="s">
        <v>3035</v>
      </c>
      <c r="N4361" s="2" t="s">
        <v>3089</v>
      </c>
      <c r="O4361" s="19" t="str">
        <f t="shared" si="140"/>
        <v>100</v>
      </c>
      <c r="P4361">
        <f t="shared" si="139"/>
        <v>9176</v>
      </c>
    </row>
    <row r="4362" spans="1:16" ht="14.5" customHeight="1" x14ac:dyDescent="0.35">
      <c r="A4362" s="2" t="s">
        <v>2479</v>
      </c>
      <c r="B4362" s="2" t="s">
        <v>2479</v>
      </c>
      <c r="C4362" s="2" t="s">
        <v>2480</v>
      </c>
      <c r="D4362" s="2"/>
      <c r="E4362" s="2"/>
      <c r="F4362" s="3">
        <v>39266</v>
      </c>
      <c r="G4362" s="3">
        <v>100</v>
      </c>
      <c r="H4362" s="2" t="s">
        <v>3134</v>
      </c>
      <c r="I4362" s="2" t="s">
        <v>3148</v>
      </c>
      <c r="J4362" s="2" t="s">
        <v>3160</v>
      </c>
      <c r="K4362" s="2" t="s">
        <v>3163</v>
      </c>
      <c r="L4362" s="2">
        <v>2016</v>
      </c>
      <c r="M4362" s="2" t="s">
        <v>3047</v>
      </c>
      <c r="N4362" s="2" t="s">
        <v>3047</v>
      </c>
      <c r="O4362" s="19" t="str">
        <f t="shared" si="140"/>
        <v>200</v>
      </c>
      <c r="P4362">
        <f t="shared" si="139"/>
        <v>39266</v>
      </c>
    </row>
    <row r="4363" spans="1:16" ht="14.5" customHeight="1" x14ac:dyDescent="0.35">
      <c r="A4363" s="2" t="s">
        <v>2400</v>
      </c>
      <c r="B4363" s="2" t="s">
        <v>2400</v>
      </c>
      <c r="C4363" s="2" t="s">
        <v>2401</v>
      </c>
      <c r="D4363" s="2"/>
      <c r="E4363" s="2"/>
      <c r="F4363" s="3">
        <v>8460</v>
      </c>
      <c r="G4363" s="3">
        <v>100</v>
      </c>
      <c r="H4363" s="2" t="s">
        <v>3134</v>
      </c>
      <c r="I4363" s="2" t="s">
        <v>3148</v>
      </c>
      <c r="J4363" s="2" t="s">
        <v>3160</v>
      </c>
      <c r="K4363" s="2" t="s">
        <v>3163</v>
      </c>
      <c r="L4363" s="2">
        <v>2016</v>
      </c>
      <c r="M4363" s="2" t="s">
        <v>3047</v>
      </c>
      <c r="N4363" s="2" t="s">
        <v>3047</v>
      </c>
      <c r="O4363" s="19" t="str">
        <f t="shared" si="140"/>
        <v>200</v>
      </c>
      <c r="P4363">
        <f t="shared" si="139"/>
        <v>8460</v>
      </c>
    </row>
    <row r="4364" spans="1:16" ht="14.5" customHeight="1" x14ac:dyDescent="0.35">
      <c r="A4364" s="2" t="s">
        <v>2577</v>
      </c>
      <c r="B4364" s="2" t="s">
        <v>2577</v>
      </c>
      <c r="C4364" s="2" t="s">
        <v>2780</v>
      </c>
      <c r="D4364" s="2"/>
      <c r="E4364" s="2"/>
      <c r="F4364" s="3">
        <v>20127</v>
      </c>
      <c r="G4364" s="3">
        <v>19.998012619863868</v>
      </c>
      <c r="H4364" s="2" t="s">
        <v>3134</v>
      </c>
      <c r="I4364" s="2" t="s">
        <v>3148</v>
      </c>
      <c r="J4364" s="2" t="s">
        <v>3160</v>
      </c>
      <c r="K4364" s="2" t="s">
        <v>3163</v>
      </c>
      <c r="L4364" s="2">
        <v>2016</v>
      </c>
      <c r="M4364" s="2" t="s">
        <v>3053</v>
      </c>
      <c r="N4364" s="2" t="s">
        <v>3103</v>
      </c>
      <c r="O4364" s="19" t="str">
        <f t="shared" si="140"/>
        <v>300</v>
      </c>
      <c r="P4364">
        <f t="shared" si="139"/>
        <v>4025.0000000000005</v>
      </c>
    </row>
    <row r="4365" spans="1:16" ht="14.5" customHeight="1" x14ac:dyDescent="0.35">
      <c r="A4365" s="2" t="s">
        <v>2781</v>
      </c>
      <c r="B4365" s="2" t="s">
        <v>2781</v>
      </c>
      <c r="C4365" s="2" t="s">
        <v>2782</v>
      </c>
      <c r="D4365" s="2"/>
      <c r="E4365" s="2"/>
      <c r="F4365" s="3">
        <v>227326</v>
      </c>
      <c r="G4365" s="3">
        <v>100</v>
      </c>
      <c r="H4365" s="2" t="s">
        <v>3141</v>
      </c>
      <c r="I4365" s="2" t="s">
        <v>3155</v>
      </c>
      <c r="J4365" s="2" t="s">
        <v>3160</v>
      </c>
      <c r="K4365" s="2" t="s">
        <v>3163</v>
      </c>
      <c r="L4365" s="2">
        <v>2016</v>
      </c>
      <c r="M4365" s="2" t="s">
        <v>3064</v>
      </c>
      <c r="N4365" s="2" t="s">
        <v>3114</v>
      </c>
      <c r="O4365" s="19" t="str">
        <f t="shared" si="140"/>
        <v>500</v>
      </c>
      <c r="P4365">
        <f t="shared" si="139"/>
        <v>227326</v>
      </c>
    </row>
    <row r="4366" spans="1:16" ht="14.5" customHeight="1" x14ac:dyDescent="0.35">
      <c r="A4366" s="2" t="s">
        <v>2783</v>
      </c>
      <c r="B4366" s="2" t="s">
        <v>2783</v>
      </c>
      <c r="C4366" s="2" t="s">
        <v>2784</v>
      </c>
      <c r="D4366" s="2"/>
      <c r="E4366" s="2"/>
      <c r="F4366" s="3">
        <v>26571</v>
      </c>
      <c r="G4366" s="3">
        <v>100</v>
      </c>
      <c r="H4366" s="2" t="s">
        <v>3141</v>
      </c>
      <c r="I4366" s="2" t="s">
        <v>3155</v>
      </c>
      <c r="J4366" s="2" t="s">
        <v>3160</v>
      </c>
      <c r="K4366" s="2" t="s">
        <v>3163</v>
      </c>
      <c r="L4366" s="2">
        <v>2016</v>
      </c>
      <c r="M4366" s="2" t="s">
        <v>3064</v>
      </c>
      <c r="N4366" s="2" t="s">
        <v>3114</v>
      </c>
      <c r="O4366" s="19" t="str">
        <f t="shared" si="140"/>
        <v>500</v>
      </c>
      <c r="P4366">
        <f t="shared" si="139"/>
        <v>26571</v>
      </c>
    </row>
    <row r="4367" spans="1:16" ht="14.5" customHeight="1" x14ac:dyDescent="0.35">
      <c r="A4367" s="2" t="s">
        <v>2785</v>
      </c>
      <c r="B4367" s="2" t="s">
        <v>2785</v>
      </c>
      <c r="C4367" s="2" t="s">
        <v>2786</v>
      </c>
      <c r="D4367" s="2"/>
      <c r="E4367" s="2"/>
      <c r="F4367" s="3">
        <v>19754</v>
      </c>
      <c r="G4367" s="3">
        <v>100</v>
      </c>
      <c r="H4367" s="2" t="s">
        <v>3135</v>
      </c>
      <c r="I4367" s="2" t="s">
        <v>3149</v>
      </c>
      <c r="J4367" s="2" t="s">
        <v>3160</v>
      </c>
      <c r="K4367" s="2" t="s">
        <v>3163</v>
      </c>
      <c r="L4367" s="2">
        <v>2016</v>
      </c>
      <c r="M4367" s="2" t="s">
        <v>3064</v>
      </c>
      <c r="N4367" s="2" t="s">
        <v>3114</v>
      </c>
      <c r="O4367" s="19" t="str">
        <f t="shared" si="140"/>
        <v>500</v>
      </c>
      <c r="P4367">
        <f t="shared" si="139"/>
        <v>19754</v>
      </c>
    </row>
    <row r="4368" spans="1:16" ht="14.5" customHeight="1" x14ac:dyDescent="0.35">
      <c r="A4368" s="2" t="s">
        <v>2787</v>
      </c>
      <c r="B4368" s="2" t="s">
        <v>2787</v>
      </c>
      <c r="C4368" s="2" t="s">
        <v>2788</v>
      </c>
      <c r="D4368" s="2"/>
      <c r="E4368" s="2"/>
      <c r="F4368" s="3">
        <v>47955</v>
      </c>
      <c r="G4368" s="3">
        <v>100</v>
      </c>
      <c r="H4368" s="2" t="s">
        <v>3134</v>
      </c>
      <c r="I4368" s="2" t="s">
        <v>3148</v>
      </c>
      <c r="J4368" s="2" t="s">
        <v>3160</v>
      </c>
      <c r="K4368" s="2" t="s">
        <v>3163</v>
      </c>
      <c r="L4368" s="2">
        <v>2016</v>
      </c>
      <c r="M4368" s="2" t="s">
        <v>3064</v>
      </c>
      <c r="N4368" s="2" t="s">
        <v>3114</v>
      </c>
      <c r="O4368" s="19" t="str">
        <f t="shared" si="140"/>
        <v>500</v>
      </c>
      <c r="P4368">
        <f t="shared" si="139"/>
        <v>47955</v>
      </c>
    </row>
    <row r="4369" spans="1:16" ht="14.5" customHeight="1" x14ac:dyDescent="0.35">
      <c r="A4369" s="2" t="s">
        <v>2448</v>
      </c>
      <c r="B4369" s="2" t="s">
        <v>2448</v>
      </c>
      <c r="C4369" s="2" t="s">
        <v>2449</v>
      </c>
      <c r="D4369" s="2"/>
      <c r="E4369" s="2"/>
      <c r="F4369" s="3">
        <v>27138</v>
      </c>
      <c r="G4369" s="3">
        <v>100</v>
      </c>
      <c r="H4369" s="2" t="s">
        <v>3134</v>
      </c>
      <c r="I4369" s="2" t="s">
        <v>3148</v>
      </c>
      <c r="J4369" s="2" t="s">
        <v>3160</v>
      </c>
      <c r="K4369" s="2" t="s">
        <v>3163</v>
      </c>
      <c r="L4369" s="2">
        <v>2016</v>
      </c>
      <c r="M4369" s="2" t="s">
        <v>3035</v>
      </c>
      <c r="N4369" s="2" t="s">
        <v>3089</v>
      </c>
      <c r="O4369" s="19" t="str">
        <f t="shared" si="140"/>
        <v>100</v>
      </c>
      <c r="P4369">
        <f t="shared" si="139"/>
        <v>27138</v>
      </c>
    </row>
    <row r="4370" spans="1:16" ht="14.5" customHeight="1" x14ac:dyDescent="0.35">
      <c r="A4370" s="2" t="s">
        <v>2450</v>
      </c>
      <c r="B4370" s="2" t="s">
        <v>2450</v>
      </c>
      <c r="C4370" s="2" t="s">
        <v>2789</v>
      </c>
      <c r="D4370" s="2"/>
      <c r="E4370" s="2"/>
      <c r="F4370" s="3">
        <v>9586</v>
      </c>
      <c r="G4370" s="3">
        <v>100</v>
      </c>
      <c r="H4370" s="2" t="s">
        <v>3134</v>
      </c>
      <c r="I4370" s="2" t="s">
        <v>3148</v>
      </c>
      <c r="J4370" s="2" t="s">
        <v>3160</v>
      </c>
      <c r="K4370" s="2" t="s">
        <v>3163</v>
      </c>
      <c r="L4370" s="2">
        <v>2016</v>
      </c>
      <c r="M4370" s="2" t="s">
        <v>3071</v>
      </c>
      <c r="N4370" s="2" t="s">
        <v>3120</v>
      </c>
      <c r="O4370" s="19" t="str">
        <f t="shared" si="140"/>
        <v>600</v>
      </c>
      <c r="P4370">
        <f t="shared" si="139"/>
        <v>9586</v>
      </c>
    </row>
    <row r="4371" spans="1:16" ht="14.5" customHeight="1" x14ac:dyDescent="0.35">
      <c r="A4371" s="2" t="s">
        <v>2403</v>
      </c>
      <c r="B4371" s="2" t="s">
        <v>2403</v>
      </c>
      <c r="C4371" s="2" t="s">
        <v>2790</v>
      </c>
      <c r="D4371" s="2"/>
      <c r="E4371" s="2"/>
      <c r="F4371" s="3">
        <v>15000</v>
      </c>
      <c r="G4371" s="3">
        <v>100</v>
      </c>
      <c r="H4371" s="2" t="s">
        <v>3134</v>
      </c>
      <c r="I4371" s="2" t="s">
        <v>3148</v>
      </c>
      <c r="J4371" s="2" t="s">
        <v>3160</v>
      </c>
      <c r="K4371" s="2" t="s">
        <v>3163</v>
      </c>
      <c r="L4371" s="2">
        <v>2016</v>
      </c>
      <c r="M4371" s="2" t="s">
        <v>3041</v>
      </c>
      <c r="N4371" s="2" t="s">
        <v>3095</v>
      </c>
      <c r="O4371" s="19" t="str">
        <f t="shared" si="140"/>
        <v>200</v>
      </c>
      <c r="P4371">
        <f t="shared" si="139"/>
        <v>15000</v>
      </c>
    </row>
    <row r="4372" spans="1:16" ht="14.5" customHeight="1" x14ac:dyDescent="0.35">
      <c r="A4372" s="2" t="s">
        <v>2791</v>
      </c>
      <c r="B4372" s="2" t="s">
        <v>2791</v>
      </c>
      <c r="C4372" s="2" t="s">
        <v>2792</v>
      </c>
      <c r="D4372" s="2"/>
      <c r="E4372" s="2"/>
      <c r="F4372" s="3">
        <v>4429</v>
      </c>
      <c r="G4372" s="3">
        <v>100</v>
      </c>
      <c r="H4372" s="2" t="s">
        <v>3134</v>
      </c>
      <c r="I4372" s="2" t="s">
        <v>3148</v>
      </c>
      <c r="J4372" s="2" t="s">
        <v>3160</v>
      </c>
      <c r="K4372" s="2" t="s">
        <v>3163</v>
      </c>
      <c r="L4372" s="2">
        <v>2016</v>
      </c>
      <c r="M4372" s="2" t="s">
        <v>3071</v>
      </c>
      <c r="N4372" s="2" t="s">
        <v>3120</v>
      </c>
      <c r="O4372" s="19" t="str">
        <f t="shared" si="140"/>
        <v>600</v>
      </c>
      <c r="P4372">
        <f t="shared" si="139"/>
        <v>4429</v>
      </c>
    </row>
    <row r="4373" spans="1:16" ht="14.5" customHeight="1" x14ac:dyDescent="0.35">
      <c r="A4373" s="2" t="s">
        <v>2458</v>
      </c>
      <c r="B4373" s="2" t="s">
        <v>2458</v>
      </c>
      <c r="C4373" s="2" t="s">
        <v>2793</v>
      </c>
      <c r="D4373" s="2"/>
      <c r="E4373" s="2"/>
      <c r="F4373" s="3">
        <v>7591</v>
      </c>
      <c r="G4373" s="3">
        <v>100</v>
      </c>
      <c r="H4373" s="2" t="s">
        <v>3134</v>
      </c>
      <c r="I4373" s="2" t="s">
        <v>3148</v>
      </c>
      <c r="J4373" s="2" t="s">
        <v>3160</v>
      </c>
      <c r="K4373" s="2" t="s">
        <v>3163</v>
      </c>
      <c r="L4373" s="2">
        <v>2016</v>
      </c>
      <c r="M4373" s="2" t="s">
        <v>3059</v>
      </c>
      <c r="N4373" s="2" t="s">
        <v>3109</v>
      </c>
      <c r="O4373" s="19" t="str">
        <f t="shared" si="140"/>
        <v>400</v>
      </c>
      <c r="P4373">
        <f t="shared" si="139"/>
        <v>7591</v>
      </c>
    </row>
    <row r="4374" spans="1:16" ht="14.5" customHeight="1" x14ac:dyDescent="0.35">
      <c r="A4374" s="2" t="s">
        <v>2439</v>
      </c>
      <c r="B4374" s="2" t="s">
        <v>2439</v>
      </c>
      <c r="C4374" s="2" t="s">
        <v>2794</v>
      </c>
      <c r="D4374" s="2"/>
      <c r="E4374" s="2"/>
      <c r="F4374" s="3">
        <v>216</v>
      </c>
      <c r="G4374" s="3">
        <v>100</v>
      </c>
      <c r="H4374" s="2" t="s">
        <v>3134</v>
      </c>
      <c r="I4374" s="2" t="s">
        <v>3148</v>
      </c>
      <c r="J4374" s="2" t="s">
        <v>3160</v>
      </c>
      <c r="K4374" s="2" t="s">
        <v>3163</v>
      </c>
      <c r="L4374" s="2">
        <v>2016</v>
      </c>
      <c r="M4374" s="2" t="s">
        <v>3073</v>
      </c>
      <c r="N4374" s="2" t="s">
        <v>3122</v>
      </c>
      <c r="O4374" s="19" t="str">
        <f t="shared" si="140"/>
        <v>600</v>
      </c>
      <c r="P4374">
        <f t="shared" si="139"/>
        <v>216</v>
      </c>
    </row>
    <row r="4375" spans="1:16" ht="14.5" customHeight="1" x14ac:dyDescent="0.35">
      <c r="A4375" s="2" t="s">
        <v>2392</v>
      </c>
      <c r="B4375" s="2" t="s">
        <v>2392</v>
      </c>
      <c r="C4375" s="2" t="s">
        <v>2795</v>
      </c>
      <c r="D4375" s="2"/>
      <c r="E4375" s="2"/>
      <c r="F4375" s="3">
        <v>170273</v>
      </c>
      <c r="G4375" s="3">
        <v>100</v>
      </c>
      <c r="H4375" s="2" t="s">
        <v>3134</v>
      </c>
      <c r="I4375" s="2" t="s">
        <v>3148</v>
      </c>
      <c r="J4375" s="2" t="s">
        <v>3160</v>
      </c>
      <c r="K4375" s="2" t="s">
        <v>3163</v>
      </c>
      <c r="L4375" s="2">
        <v>2016</v>
      </c>
      <c r="M4375" s="2" t="s">
        <v>3071</v>
      </c>
      <c r="N4375" s="2" t="s">
        <v>3120</v>
      </c>
      <c r="O4375" s="19" t="str">
        <f t="shared" si="140"/>
        <v>600</v>
      </c>
      <c r="P4375">
        <f t="shared" si="139"/>
        <v>170273</v>
      </c>
    </row>
    <row r="4376" spans="1:16" ht="14.5" customHeight="1" x14ac:dyDescent="0.35">
      <c r="A4376" s="2" t="s">
        <v>2452</v>
      </c>
      <c r="B4376" s="2" t="s">
        <v>2452</v>
      </c>
      <c r="C4376" s="2" t="s">
        <v>2796</v>
      </c>
      <c r="D4376" s="2"/>
      <c r="E4376" s="2"/>
      <c r="F4376" s="3">
        <v>50</v>
      </c>
      <c r="G4376" s="3">
        <v>100</v>
      </c>
      <c r="H4376" s="2" t="s">
        <v>3134</v>
      </c>
      <c r="I4376" s="2" t="s">
        <v>3148</v>
      </c>
      <c r="J4376" s="2" t="s">
        <v>3160</v>
      </c>
      <c r="K4376" s="2" t="s">
        <v>3163</v>
      </c>
      <c r="L4376" s="2">
        <v>2016</v>
      </c>
      <c r="M4376" s="2" t="s">
        <v>3059</v>
      </c>
      <c r="N4376" s="2" t="s">
        <v>3109</v>
      </c>
      <c r="O4376" s="19" t="str">
        <f t="shared" si="140"/>
        <v>400</v>
      </c>
      <c r="P4376">
        <f t="shared" si="139"/>
        <v>50</v>
      </c>
    </row>
    <row r="4377" spans="1:16" ht="14.5" customHeight="1" x14ac:dyDescent="0.35">
      <c r="A4377" s="2" t="s">
        <v>2505</v>
      </c>
      <c r="B4377" s="2" t="s">
        <v>2505</v>
      </c>
      <c r="C4377" s="2" t="s">
        <v>2797</v>
      </c>
      <c r="D4377" s="2"/>
      <c r="E4377" s="2"/>
      <c r="F4377" s="3">
        <v>100</v>
      </c>
      <c r="G4377" s="3">
        <v>100</v>
      </c>
      <c r="H4377" s="2" t="s">
        <v>3134</v>
      </c>
      <c r="I4377" s="2" t="s">
        <v>3148</v>
      </c>
      <c r="J4377" s="2" t="s">
        <v>3160</v>
      </c>
      <c r="K4377" s="2" t="s">
        <v>3163</v>
      </c>
      <c r="L4377" s="2">
        <v>2016</v>
      </c>
      <c r="M4377" s="2" t="s">
        <v>3059</v>
      </c>
      <c r="N4377" s="2" t="s">
        <v>3109</v>
      </c>
      <c r="O4377" s="19" t="str">
        <f t="shared" si="140"/>
        <v>400</v>
      </c>
      <c r="P4377">
        <f t="shared" si="139"/>
        <v>100</v>
      </c>
    </row>
    <row r="4378" spans="1:16" ht="14.5" customHeight="1" x14ac:dyDescent="0.35">
      <c r="A4378" s="2" t="s">
        <v>2454</v>
      </c>
      <c r="B4378" s="2" t="s">
        <v>2454</v>
      </c>
      <c r="C4378" s="2" t="s">
        <v>2798</v>
      </c>
      <c r="D4378" s="2"/>
      <c r="E4378" s="2"/>
      <c r="F4378" s="3">
        <v>10299</v>
      </c>
      <c r="G4378" s="3">
        <v>100</v>
      </c>
      <c r="H4378" s="2" t="s">
        <v>3136</v>
      </c>
      <c r="I4378" s="2" t="s">
        <v>3150</v>
      </c>
      <c r="J4378" s="2" t="s">
        <v>3160</v>
      </c>
      <c r="K4378" s="2" t="s">
        <v>3163</v>
      </c>
      <c r="L4378" s="2">
        <v>2016</v>
      </c>
      <c r="M4378" s="2" t="s">
        <v>3071</v>
      </c>
      <c r="N4378" s="2" t="s">
        <v>3120</v>
      </c>
      <c r="O4378" s="19" t="str">
        <f t="shared" si="140"/>
        <v>600</v>
      </c>
      <c r="P4378">
        <f t="shared" si="139"/>
        <v>10299</v>
      </c>
    </row>
    <row r="4379" spans="1:16" ht="14.5" customHeight="1" x14ac:dyDescent="0.35">
      <c r="A4379" s="2" t="s">
        <v>2583</v>
      </c>
      <c r="B4379" s="2" t="s">
        <v>2583</v>
      </c>
      <c r="C4379" s="2" t="s">
        <v>2584</v>
      </c>
      <c r="D4379" s="2"/>
      <c r="E4379" s="2"/>
      <c r="F4379" s="3">
        <v>10538</v>
      </c>
      <c r="G4379" s="3">
        <v>100</v>
      </c>
      <c r="H4379" s="2" t="s">
        <v>3129</v>
      </c>
      <c r="I4379" s="2" t="s">
        <v>3143</v>
      </c>
      <c r="J4379" s="2" t="s">
        <v>3160</v>
      </c>
      <c r="K4379" s="2" t="s">
        <v>3163</v>
      </c>
      <c r="L4379" s="2">
        <v>2016</v>
      </c>
      <c r="M4379" s="2" t="s">
        <v>3053</v>
      </c>
      <c r="N4379" s="2" t="s">
        <v>3103</v>
      </c>
      <c r="O4379" s="19" t="str">
        <f t="shared" si="140"/>
        <v>300</v>
      </c>
      <c r="P4379">
        <f t="shared" si="139"/>
        <v>10538</v>
      </c>
    </row>
    <row r="4380" spans="1:16" ht="14.5" customHeight="1" x14ac:dyDescent="0.35">
      <c r="A4380" s="2" t="s">
        <v>2799</v>
      </c>
      <c r="B4380" s="2" t="s">
        <v>2799</v>
      </c>
      <c r="C4380" s="2" t="s">
        <v>2800</v>
      </c>
      <c r="D4380" s="2"/>
      <c r="E4380" s="2"/>
      <c r="F4380" s="3">
        <v>1501</v>
      </c>
      <c r="G4380" s="3">
        <v>100</v>
      </c>
      <c r="H4380" s="2" t="s">
        <v>3129</v>
      </c>
      <c r="I4380" s="2" t="s">
        <v>3143</v>
      </c>
      <c r="J4380" s="2" t="s">
        <v>3160</v>
      </c>
      <c r="K4380" s="2" t="s">
        <v>3163</v>
      </c>
      <c r="L4380" s="2">
        <v>2016</v>
      </c>
      <c r="M4380" s="2" t="s">
        <v>3053</v>
      </c>
      <c r="N4380" s="2" t="s">
        <v>3103</v>
      </c>
      <c r="O4380" s="19" t="str">
        <f t="shared" si="140"/>
        <v>300</v>
      </c>
      <c r="P4380">
        <f t="shared" si="139"/>
        <v>1501</v>
      </c>
    </row>
    <row r="4381" spans="1:16" ht="14.5" customHeight="1" x14ac:dyDescent="0.35">
      <c r="A4381" s="2" t="s">
        <v>2801</v>
      </c>
      <c r="B4381" s="2" t="s">
        <v>2801</v>
      </c>
      <c r="C4381" s="2" t="s">
        <v>2802</v>
      </c>
      <c r="D4381" s="2"/>
      <c r="E4381" s="2"/>
      <c r="F4381" s="3">
        <v>54902</v>
      </c>
      <c r="G4381" s="3">
        <v>57.923208626279546</v>
      </c>
      <c r="H4381" s="2" t="s">
        <v>3134</v>
      </c>
      <c r="I4381" s="2" t="s">
        <v>3148</v>
      </c>
      <c r="J4381" s="2" t="s">
        <v>3160</v>
      </c>
      <c r="K4381" s="2" t="s">
        <v>3163</v>
      </c>
      <c r="L4381" s="2">
        <v>2016</v>
      </c>
      <c r="M4381" s="2" t="s">
        <v>3079</v>
      </c>
      <c r="N4381" s="2" t="s">
        <v>3079</v>
      </c>
      <c r="O4381" s="19" t="str">
        <f t="shared" si="140"/>
        <v>600</v>
      </c>
      <c r="P4381">
        <f t="shared" si="139"/>
        <v>31800.999999999996</v>
      </c>
    </row>
    <row r="4382" spans="1:16" ht="14.5" customHeight="1" x14ac:dyDescent="0.35">
      <c r="A4382" s="2" t="s">
        <v>2803</v>
      </c>
      <c r="B4382" s="2" t="s">
        <v>2803</v>
      </c>
      <c r="C4382" s="2" t="s">
        <v>2804</v>
      </c>
      <c r="D4382" s="2"/>
      <c r="E4382" s="2"/>
      <c r="F4382" s="3">
        <v>500</v>
      </c>
      <c r="G4382" s="3">
        <v>100</v>
      </c>
      <c r="H4382" s="2" t="s">
        <v>3134</v>
      </c>
      <c r="I4382" s="2" t="s">
        <v>3148</v>
      </c>
      <c r="J4382" s="2" t="s">
        <v>3160</v>
      </c>
      <c r="K4382" s="2" t="s">
        <v>3163</v>
      </c>
      <c r="L4382" s="2">
        <v>2016</v>
      </c>
      <c r="M4382" s="2" t="s">
        <v>3053</v>
      </c>
      <c r="N4382" s="2" t="s">
        <v>3103</v>
      </c>
      <c r="O4382" s="19" t="str">
        <f t="shared" si="140"/>
        <v>300</v>
      </c>
      <c r="P4382">
        <f t="shared" si="139"/>
        <v>500</v>
      </c>
    </row>
    <row r="4383" spans="1:16" ht="14.5" customHeight="1" x14ac:dyDescent="0.35">
      <c r="A4383" s="2" t="s">
        <v>2589</v>
      </c>
      <c r="B4383" s="2" t="s">
        <v>2589</v>
      </c>
      <c r="C4383" s="2" t="s">
        <v>2590</v>
      </c>
      <c r="D4383" s="2"/>
      <c r="E4383" s="2"/>
      <c r="F4383" s="3">
        <v>13278</v>
      </c>
      <c r="G4383" s="3">
        <v>100</v>
      </c>
      <c r="H4383" s="2" t="s">
        <v>3134</v>
      </c>
      <c r="I4383" s="2" t="s">
        <v>3148</v>
      </c>
      <c r="J4383" s="2" t="s">
        <v>3160</v>
      </c>
      <c r="K4383" s="2" t="s">
        <v>3163</v>
      </c>
      <c r="L4383" s="2">
        <v>2016</v>
      </c>
      <c r="M4383" s="2" t="s">
        <v>3047</v>
      </c>
      <c r="N4383" s="2" t="s">
        <v>3047</v>
      </c>
      <c r="O4383" s="19" t="str">
        <f t="shared" si="140"/>
        <v>200</v>
      </c>
      <c r="P4383">
        <f t="shared" si="139"/>
        <v>13278</v>
      </c>
    </row>
    <row r="4384" spans="1:16" ht="14.5" customHeight="1" x14ac:dyDescent="0.35">
      <c r="A4384" s="2" t="s">
        <v>2805</v>
      </c>
      <c r="B4384" s="2" t="s">
        <v>2805</v>
      </c>
      <c r="C4384" s="2" t="s">
        <v>2372</v>
      </c>
      <c r="D4384" s="2"/>
      <c r="E4384" s="2"/>
      <c r="F4384" s="3">
        <v>268</v>
      </c>
      <c r="G4384" s="3">
        <v>100</v>
      </c>
      <c r="H4384" s="2" t="s">
        <v>3139</v>
      </c>
      <c r="I4384" s="2" t="s">
        <v>3153</v>
      </c>
      <c r="J4384" s="2" t="s">
        <v>3160</v>
      </c>
      <c r="K4384" s="2" t="s">
        <v>3163</v>
      </c>
      <c r="L4384" s="2">
        <v>2016</v>
      </c>
      <c r="M4384" s="2" t="s">
        <v>3053</v>
      </c>
      <c r="N4384" s="2" t="s">
        <v>3103</v>
      </c>
      <c r="O4384" s="19" t="str">
        <f t="shared" si="140"/>
        <v>300</v>
      </c>
      <c r="P4384">
        <f t="shared" si="139"/>
        <v>268</v>
      </c>
    </row>
    <row r="4385" spans="1:16" ht="14.5" customHeight="1" x14ac:dyDescent="0.35">
      <c r="A4385" s="2" t="s">
        <v>813</v>
      </c>
      <c r="B4385" s="2" t="s">
        <v>813</v>
      </c>
      <c r="C4385" s="2" t="s">
        <v>2370</v>
      </c>
      <c r="D4385" s="2"/>
      <c r="E4385" s="2"/>
      <c r="F4385" s="3">
        <v>1089</v>
      </c>
      <c r="G4385" s="3">
        <v>100</v>
      </c>
      <c r="H4385" s="2" t="s">
        <v>3138</v>
      </c>
      <c r="I4385" s="2" t="s">
        <v>3152</v>
      </c>
      <c r="J4385" s="2" t="s">
        <v>3160</v>
      </c>
      <c r="K4385" s="2" t="s">
        <v>3163</v>
      </c>
      <c r="L4385" s="2">
        <v>2016</v>
      </c>
      <c r="M4385" s="2" t="s">
        <v>3043</v>
      </c>
      <c r="N4385" s="2" t="s">
        <v>3097</v>
      </c>
      <c r="O4385" s="19" t="str">
        <f t="shared" si="140"/>
        <v>200</v>
      </c>
      <c r="P4385">
        <f t="shared" si="139"/>
        <v>1089</v>
      </c>
    </row>
    <row r="4386" spans="1:16" ht="14.5" customHeight="1" x14ac:dyDescent="0.35">
      <c r="A4386" s="2" t="s">
        <v>2412</v>
      </c>
      <c r="B4386" s="2" t="s">
        <v>2412</v>
      </c>
      <c r="C4386" s="2" t="s">
        <v>2413</v>
      </c>
      <c r="D4386" s="2"/>
      <c r="E4386" s="2"/>
      <c r="F4386" s="3">
        <v>821</v>
      </c>
      <c r="G4386" s="3">
        <v>100</v>
      </c>
      <c r="H4386" s="2" t="s">
        <v>3130</v>
      </c>
      <c r="I4386" s="2" t="s">
        <v>3144</v>
      </c>
      <c r="J4386" s="2" t="s">
        <v>3160</v>
      </c>
      <c r="K4386" s="2" t="s">
        <v>3163</v>
      </c>
      <c r="L4386" s="2">
        <v>2016</v>
      </c>
      <c r="M4386" s="2" t="s">
        <v>3053</v>
      </c>
      <c r="N4386" s="2" t="s">
        <v>3103</v>
      </c>
      <c r="O4386" s="19" t="str">
        <f t="shared" si="140"/>
        <v>300</v>
      </c>
      <c r="P4386">
        <f t="shared" si="139"/>
        <v>821</v>
      </c>
    </row>
    <row r="4387" spans="1:16" ht="14.5" customHeight="1" x14ac:dyDescent="0.35">
      <c r="A4387" s="2" t="s">
        <v>2377</v>
      </c>
      <c r="B4387" s="2" t="s">
        <v>2377</v>
      </c>
      <c r="C4387" s="2" t="s">
        <v>2378</v>
      </c>
      <c r="D4387" s="2"/>
      <c r="E4387" s="2"/>
      <c r="F4387" s="3">
        <v>2128</v>
      </c>
      <c r="G4387" s="3">
        <v>100</v>
      </c>
      <c r="H4387" s="2" t="s">
        <v>3139</v>
      </c>
      <c r="I4387" s="2" t="s">
        <v>3153</v>
      </c>
      <c r="J4387" s="2" t="s">
        <v>3160</v>
      </c>
      <c r="K4387" s="2" t="s">
        <v>3163</v>
      </c>
      <c r="L4387" s="2">
        <v>2016</v>
      </c>
      <c r="M4387" s="2" t="s">
        <v>3053</v>
      </c>
      <c r="N4387" s="2" t="s">
        <v>3103</v>
      </c>
      <c r="O4387" s="19" t="str">
        <f t="shared" si="140"/>
        <v>300</v>
      </c>
      <c r="P4387">
        <f t="shared" si="139"/>
        <v>2128</v>
      </c>
    </row>
    <row r="4388" spans="1:16" ht="14.5" customHeight="1" x14ac:dyDescent="0.35">
      <c r="A4388" s="2" t="s">
        <v>2414</v>
      </c>
      <c r="B4388" s="2" t="s">
        <v>2414</v>
      </c>
      <c r="C4388" s="2" t="s">
        <v>2415</v>
      </c>
      <c r="D4388" s="2"/>
      <c r="E4388" s="2"/>
      <c r="F4388" s="3">
        <v>3018</v>
      </c>
      <c r="G4388" s="3">
        <v>100</v>
      </c>
      <c r="H4388" s="2" t="s">
        <v>3129</v>
      </c>
      <c r="I4388" s="2" t="s">
        <v>3143</v>
      </c>
      <c r="J4388" s="2" t="s">
        <v>3160</v>
      </c>
      <c r="K4388" s="2" t="s">
        <v>3163</v>
      </c>
      <c r="L4388" s="2">
        <v>2016</v>
      </c>
      <c r="M4388" s="2" t="s">
        <v>3053</v>
      </c>
      <c r="N4388" s="2" t="s">
        <v>3103</v>
      </c>
      <c r="O4388" s="19" t="str">
        <f t="shared" si="140"/>
        <v>300</v>
      </c>
      <c r="P4388">
        <f t="shared" si="139"/>
        <v>3018</v>
      </c>
    </row>
    <row r="4389" spans="1:16" ht="14.5" customHeight="1" x14ac:dyDescent="0.35">
      <c r="A4389" s="2" t="s">
        <v>2581</v>
      </c>
      <c r="B4389" s="2" t="s">
        <v>2581</v>
      </c>
      <c r="C4389" s="2" t="s">
        <v>2416</v>
      </c>
      <c r="D4389" s="2"/>
      <c r="E4389" s="2"/>
      <c r="F4389" s="3">
        <v>1090</v>
      </c>
      <c r="G4389" s="3">
        <v>100</v>
      </c>
      <c r="H4389" s="2" t="s">
        <v>3129</v>
      </c>
      <c r="I4389" s="2" t="s">
        <v>3143</v>
      </c>
      <c r="J4389" s="2" t="s">
        <v>3160</v>
      </c>
      <c r="K4389" s="2" t="s">
        <v>3163</v>
      </c>
      <c r="L4389" s="2">
        <v>2016</v>
      </c>
      <c r="M4389" s="2" t="s">
        <v>3053</v>
      </c>
      <c r="N4389" s="2" t="s">
        <v>3103</v>
      </c>
      <c r="O4389" s="19" t="str">
        <f t="shared" si="140"/>
        <v>300</v>
      </c>
      <c r="P4389">
        <f t="shared" si="139"/>
        <v>1090</v>
      </c>
    </row>
    <row r="4390" spans="1:16" ht="14.5" customHeight="1" x14ac:dyDescent="0.35">
      <c r="A4390" s="2" t="s">
        <v>2442</v>
      </c>
      <c r="B4390" s="2" t="s">
        <v>2442</v>
      </c>
      <c r="C4390" s="2" t="s">
        <v>2443</v>
      </c>
      <c r="D4390" s="2"/>
      <c r="E4390" s="2"/>
      <c r="F4390" s="3">
        <v>47942</v>
      </c>
      <c r="G4390" s="3">
        <v>100</v>
      </c>
      <c r="H4390" s="2" t="s">
        <v>3134</v>
      </c>
      <c r="I4390" s="2" t="s">
        <v>3148</v>
      </c>
      <c r="J4390" s="2" t="s">
        <v>3160</v>
      </c>
      <c r="K4390" s="2" t="s">
        <v>3163</v>
      </c>
      <c r="L4390" s="2">
        <v>2016</v>
      </c>
      <c r="M4390" s="2" t="s">
        <v>3048</v>
      </c>
      <c r="N4390" s="2" t="s">
        <v>3048</v>
      </c>
      <c r="O4390" s="19" t="str">
        <f t="shared" si="140"/>
        <v>200</v>
      </c>
      <c r="P4390">
        <f t="shared" si="139"/>
        <v>47942</v>
      </c>
    </row>
    <row r="4391" spans="1:16" ht="14.5" customHeight="1" x14ac:dyDescent="0.35">
      <c r="A4391" s="2" t="s">
        <v>2398</v>
      </c>
      <c r="B4391" s="2" t="s">
        <v>2398</v>
      </c>
      <c r="C4391" s="2" t="s">
        <v>2399</v>
      </c>
      <c r="D4391" s="2"/>
      <c r="E4391" s="2"/>
      <c r="F4391" s="3">
        <v>870</v>
      </c>
      <c r="G4391" s="3">
        <v>100</v>
      </c>
      <c r="H4391" s="2" t="s">
        <v>3134</v>
      </c>
      <c r="I4391" s="2" t="s">
        <v>3148</v>
      </c>
      <c r="J4391" s="2" t="s">
        <v>3160</v>
      </c>
      <c r="K4391" s="2" t="s">
        <v>3163</v>
      </c>
      <c r="L4391" s="2">
        <v>2016</v>
      </c>
      <c r="M4391" s="2" t="s">
        <v>3048</v>
      </c>
      <c r="N4391" s="2" t="s">
        <v>3048</v>
      </c>
      <c r="O4391" s="19" t="str">
        <f t="shared" si="140"/>
        <v>200</v>
      </c>
      <c r="P4391">
        <f t="shared" si="139"/>
        <v>870</v>
      </c>
    </row>
    <row r="4392" spans="1:16" ht="14.5" customHeight="1" x14ac:dyDescent="0.35">
      <c r="A4392" s="2" t="s">
        <v>2394</v>
      </c>
      <c r="B4392" s="2" t="s">
        <v>2394</v>
      </c>
      <c r="C4392" s="2" t="s">
        <v>2806</v>
      </c>
      <c r="D4392" s="2"/>
      <c r="E4392" s="2"/>
      <c r="F4392" s="3">
        <v>28624</v>
      </c>
      <c r="G4392" s="3">
        <v>100</v>
      </c>
      <c r="H4392" s="2" t="s">
        <v>3132</v>
      </c>
      <c r="I4392" s="2" t="s">
        <v>3146</v>
      </c>
      <c r="J4392" s="2" t="s">
        <v>3160</v>
      </c>
      <c r="K4392" s="2" t="s">
        <v>3163</v>
      </c>
      <c r="L4392" s="2">
        <v>2016</v>
      </c>
      <c r="M4392" s="2" t="s">
        <v>3050</v>
      </c>
      <c r="N4392" s="2" t="s">
        <v>3050</v>
      </c>
      <c r="O4392" s="19" t="str">
        <f t="shared" si="140"/>
        <v>200</v>
      </c>
      <c r="P4392">
        <f t="shared" si="139"/>
        <v>28624</v>
      </c>
    </row>
    <row r="4393" spans="1:16" ht="14.5" customHeight="1" x14ac:dyDescent="0.35">
      <c r="A4393" s="2" t="s">
        <v>2373</v>
      </c>
      <c r="B4393" s="2" t="s">
        <v>2373</v>
      </c>
      <c r="C4393" s="2" t="s">
        <v>2374</v>
      </c>
      <c r="D4393" s="2"/>
      <c r="E4393" s="2"/>
      <c r="F4393" s="3">
        <v>1384</v>
      </c>
      <c r="G4393" s="3">
        <v>100</v>
      </c>
      <c r="H4393" s="2" t="s">
        <v>3139</v>
      </c>
      <c r="I4393" s="2" t="s">
        <v>3153</v>
      </c>
      <c r="J4393" s="2" t="s">
        <v>3160</v>
      </c>
      <c r="K4393" s="2" t="s">
        <v>3163</v>
      </c>
      <c r="L4393" s="2">
        <v>2016</v>
      </c>
      <c r="M4393" s="2" t="s">
        <v>3078</v>
      </c>
      <c r="N4393" s="2" t="s">
        <v>3126</v>
      </c>
      <c r="O4393" s="19" t="str">
        <f t="shared" si="140"/>
        <v>700</v>
      </c>
      <c r="P4393">
        <f t="shared" si="139"/>
        <v>1384</v>
      </c>
    </row>
    <row r="4394" spans="1:16" ht="14.5" customHeight="1" x14ac:dyDescent="0.35">
      <c r="A4394" s="2" t="s">
        <v>2420</v>
      </c>
      <c r="B4394" s="2" t="s">
        <v>2420</v>
      </c>
      <c r="C4394" s="2" t="s">
        <v>2421</v>
      </c>
      <c r="D4394" s="2"/>
      <c r="E4394" s="2"/>
      <c r="F4394" s="3">
        <v>44761</v>
      </c>
      <c r="G4394" s="3">
        <v>100</v>
      </c>
      <c r="H4394" s="2" t="s">
        <v>3134</v>
      </c>
      <c r="I4394" s="2" t="s">
        <v>3148</v>
      </c>
      <c r="J4394" s="2" t="s">
        <v>3160</v>
      </c>
      <c r="K4394" s="2" t="s">
        <v>3163</v>
      </c>
      <c r="L4394" s="2">
        <v>2016</v>
      </c>
      <c r="M4394" s="2" t="s">
        <v>3050</v>
      </c>
      <c r="N4394" s="2" t="s">
        <v>3050</v>
      </c>
      <c r="O4394" s="19" t="str">
        <f t="shared" si="140"/>
        <v>200</v>
      </c>
      <c r="P4394">
        <f t="shared" si="139"/>
        <v>44761</v>
      </c>
    </row>
    <row r="4395" spans="1:16" ht="14.5" customHeight="1" x14ac:dyDescent="0.35">
      <c r="A4395" s="2" t="s">
        <v>771</v>
      </c>
      <c r="B4395" s="2" t="s">
        <v>771</v>
      </c>
      <c r="C4395" s="2" t="s">
        <v>2390</v>
      </c>
      <c r="D4395" s="2"/>
      <c r="E4395" s="2"/>
      <c r="F4395" s="3">
        <v>929</v>
      </c>
      <c r="G4395" s="3">
        <v>100</v>
      </c>
      <c r="H4395" s="2" t="s">
        <v>3139</v>
      </c>
      <c r="I4395" s="2" t="s">
        <v>3153</v>
      </c>
      <c r="J4395" s="2" t="s">
        <v>3160</v>
      </c>
      <c r="K4395" s="2" t="s">
        <v>3163</v>
      </c>
      <c r="L4395" s="2">
        <v>2016</v>
      </c>
      <c r="M4395" s="2" t="s">
        <v>3078</v>
      </c>
      <c r="N4395" s="2" t="s">
        <v>3126</v>
      </c>
      <c r="O4395" s="19" t="str">
        <f t="shared" si="140"/>
        <v>700</v>
      </c>
      <c r="P4395">
        <f t="shared" si="139"/>
        <v>929</v>
      </c>
    </row>
    <row r="4396" spans="1:16" ht="14.5" customHeight="1" x14ac:dyDescent="0.35">
      <c r="A4396" s="2" t="s">
        <v>2360</v>
      </c>
      <c r="B4396" s="2" t="s">
        <v>2360</v>
      </c>
      <c r="C4396" s="2" t="s">
        <v>2361</v>
      </c>
      <c r="D4396" s="2"/>
      <c r="E4396" s="2"/>
      <c r="F4396" s="3">
        <v>1999</v>
      </c>
      <c r="G4396" s="3">
        <v>100</v>
      </c>
      <c r="H4396" s="2" t="s">
        <v>3140</v>
      </c>
      <c r="I4396" s="2" t="s">
        <v>3154</v>
      </c>
      <c r="J4396" s="2" t="s">
        <v>3160</v>
      </c>
      <c r="K4396" s="2" t="s">
        <v>3163</v>
      </c>
      <c r="L4396" s="2">
        <v>2016</v>
      </c>
      <c r="M4396" s="2" t="s">
        <v>3024</v>
      </c>
      <c r="N4396" s="2" t="s">
        <v>3081</v>
      </c>
      <c r="O4396" s="19" t="str">
        <f t="shared" si="140"/>
        <v>100</v>
      </c>
      <c r="P4396">
        <f t="shared" si="139"/>
        <v>1999</v>
      </c>
    </row>
    <row r="4397" spans="1:16" ht="14.5" customHeight="1" x14ac:dyDescent="0.35">
      <c r="A4397" s="2" t="s">
        <v>785</v>
      </c>
      <c r="B4397" s="2" t="s">
        <v>785</v>
      </c>
      <c r="C4397" s="2" t="s">
        <v>2430</v>
      </c>
      <c r="D4397" s="2"/>
      <c r="E4397" s="2"/>
      <c r="F4397" s="3">
        <v>1047</v>
      </c>
      <c r="G4397" s="3">
        <v>100</v>
      </c>
      <c r="H4397" s="2" t="s">
        <v>3141</v>
      </c>
      <c r="I4397" s="2" t="s">
        <v>3155</v>
      </c>
      <c r="J4397" s="2" t="s">
        <v>3160</v>
      </c>
      <c r="K4397" s="2" t="s">
        <v>3163</v>
      </c>
      <c r="L4397" s="2">
        <v>2016</v>
      </c>
      <c r="M4397" s="2" t="s">
        <v>3035</v>
      </c>
      <c r="N4397" s="2" t="s">
        <v>3089</v>
      </c>
      <c r="O4397" s="19" t="str">
        <f t="shared" si="140"/>
        <v>100</v>
      </c>
      <c r="P4397">
        <f t="shared" si="139"/>
        <v>1047</v>
      </c>
    </row>
    <row r="4398" spans="1:16" ht="14.5" customHeight="1" x14ac:dyDescent="0.35">
      <c r="A4398" s="2" t="s">
        <v>763</v>
      </c>
      <c r="B4398" s="2" t="s">
        <v>763</v>
      </c>
      <c r="C4398" s="2" t="s">
        <v>2354</v>
      </c>
      <c r="D4398" s="2"/>
      <c r="E4398" s="2"/>
      <c r="F4398" s="3">
        <v>58</v>
      </c>
      <c r="G4398" s="3">
        <v>100</v>
      </c>
      <c r="H4398" s="2" t="s">
        <v>3139</v>
      </c>
      <c r="I4398" s="2" t="s">
        <v>3153</v>
      </c>
      <c r="J4398" s="2" t="s">
        <v>3160</v>
      </c>
      <c r="K4398" s="2" t="s">
        <v>3163</v>
      </c>
      <c r="L4398" s="2">
        <v>2016</v>
      </c>
      <c r="M4398" s="2" t="s">
        <v>3078</v>
      </c>
      <c r="N4398" s="2" t="s">
        <v>3126</v>
      </c>
      <c r="O4398" s="19" t="str">
        <f t="shared" si="140"/>
        <v>700</v>
      </c>
      <c r="P4398">
        <f t="shared" si="139"/>
        <v>58</v>
      </c>
    </row>
    <row r="4399" spans="1:16" ht="14.5" customHeight="1" x14ac:dyDescent="0.35">
      <c r="A4399" s="2" t="s">
        <v>2355</v>
      </c>
      <c r="B4399" s="2" t="s">
        <v>2355</v>
      </c>
      <c r="C4399" s="2" t="s">
        <v>2604</v>
      </c>
      <c r="D4399" s="2"/>
      <c r="E4399" s="2"/>
      <c r="F4399" s="3">
        <v>8364</v>
      </c>
      <c r="G4399" s="3">
        <v>25</v>
      </c>
      <c r="H4399" s="2" t="s">
        <v>3140</v>
      </c>
      <c r="I4399" s="2" t="s">
        <v>3154</v>
      </c>
      <c r="J4399" s="2" t="s">
        <v>3160</v>
      </c>
      <c r="K4399" s="2" t="s">
        <v>3163</v>
      </c>
      <c r="L4399" s="2">
        <v>2016</v>
      </c>
      <c r="M4399" s="2" t="s">
        <v>3024</v>
      </c>
      <c r="N4399" s="2" t="s">
        <v>3081</v>
      </c>
      <c r="O4399" s="19" t="str">
        <f t="shared" si="140"/>
        <v>100</v>
      </c>
      <c r="P4399">
        <f t="shared" si="139"/>
        <v>2091</v>
      </c>
    </row>
    <row r="4400" spans="1:16" ht="14.5" customHeight="1" x14ac:dyDescent="0.35">
      <c r="A4400" s="2" t="s">
        <v>2359</v>
      </c>
      <c r="B4400" s="2" t="s">
        <v>2359</v>
      </c>
      <c r="C4400" s="2" t="s">
        <v>2605</v>
      </c>
      <c r="D4400" s="2"/>
      <c r="E4400" s="2"/>
      <c r="F4400" s="3">
        <v>25779</v>
      </c>
      <c r="G4400" s="3">
        <v>25</v>
      </c>
      <c r="H4400" s="2" t="s">
        <v>3140</v>
      </c>
      <c r="I4400" s="2" t="s">
        <v>3154</v>
      </c>
      <c r="J4400" s="2" t="s">
        <v>3160</v>
      </c>
      <c r="K4400" s="2" t="s">
        <v>3163</v>
      </c>
      <c r="L4400" s="2">
        <v>2016</v>
      </c>
      <c r="M4400" s="2" t="s">
        <v>3038</v>
      </c>
      <c r="N4400" s="2" t="s">
        <v>3092</v>
      </c>
      <c r="O4400" s="19" t="str">
        <f t="shared" si="140"/>
        <v>100</v>
      </c>
      <c r="P4400">
        <f t="shared" si="139"/>
        <v>6444.75</v>
      </c>
    </row>
    <row r="4401" spans="1:16" ht="14.5" customHeight="1" x14ac:dyDescent="0.35">
      <c r="A4401" s="2" t="s">
        <v>2701</v>
      </c>
      <c r="B4401" s="2" t="s">
        <v>2701</v>
      </c>
      <c r="C4401" s="2" t="s">
        <v>2706</v>
      </c>
      <c r="D4401" s="2"/>
      <c r="E4401" s="2"/>
      <c r="F4401" s="3">
        <v>194</v>
      </c>
      <c r="G4401" s="3">
        <v>25</v>
      </c>
      <c r="H4401" s="2" t="s">
        <v>3140</v>
      </c>
      <c r="I4401" s="2" t="s">
        <v>3154</v>
      </c>
      <c r="J4401" s="2" t="s">
        <v>3160</v>
      </c>
      <c r="K4401" s="2" t="s">
        <v>3163</v>
      </c>
      <c r="L4401" s="2">
        <v>2016</v>
      </c>
      <c r="M4401" s="2" t="s">
        <v>3057</v>
      </c>
      <c r="N4401" s="2" t="s">
        <v>3107</v>
      </c>
      <c r="O4401" s="19" t="str">
        <f t="shared" si="140"/>
        <v>300</v>
      </c>
      <c r="P4401">
        <f t="shared" si="139"/>
        <v>48.5</v>
      </c>
    </row>
    <row r="4402" spans="1:16" ht="14.5" customHeight="1" x14ac:dyDescent="0.35">
      <c r="A4402" s="2" t="s">
        <v>2703</v>
      </c>
      <c r="B4402" s="2" t="s">
        <v>2703</v>
      </c>
      <c r="C4402" s="2" t="s">
        <v>2807</v>
      </c>
      <c r="D4402" s="2"/>
      <c r="E4402" s="2"/>
      <c r="F4402" s="3">
        <v>29881</v>
      </c>
      <c r="G4402" s="3">
        <v>25</v>
      </c>
      <c r="H4402" s="2" t="s">
        <v>3140</v>
      </c>
      <c r="I4402" s="2" t="s">
        <v>3154</v>
      </c>
      <c r="J4402" s="2" t="s">
        <v>3160</v>
      </c>
      <c r="K4402" s="2" t="s">
        <v>3163</v>
      </c>
      <c r="L4402" s="2">
        <v>2016</v>
      </c>
      <c r="M4402" s="2" t="s">
        <v>3057</v>
      </c>
      <c r="N4402" s="2" t="s">
        <v>3107</v>
      </c>
      <c r="O4402" s="19" t="str">
        <f t="shared" si="140"/>
        <v>300</v>
      </c>
      <c r="P4402">
        <f t="shared" si="139"/>
        <v>7470.25</v>
      </c>
    </row>
    <row r="4403" spans="1:16" ht="14.5" customHeight="1" x14ac:dyDescent="0.35">
      <c r="A4403" s="2" t="s">
        <v>2705</v>
      </c>
      <c r="B4403" s="2" t="s">
        <v>2705</v>
      </c>
      <c r="C4403" s="2" t="s">
        <v>2706</v>
      </c>
      <c r="D4403" s="2"/>
      <c r="E4403" s="2"/>
      <c r="F4403" s="3">
        <v>797</v>
      </c>
      <c r="G4403" s="3">
        <v>25</v>
      </c>
      <c r="H4403" s="2" t="s">
        <v>3140</v>
      </c>
      <c r="I4403" s="2" t="s">
        <v>3154</v>
      </c>
      <c r="J4403" s="2" t="s">
        <v>3160</v>
      </c>
      <c r="K4403" s="2" t="s">
        <v>3163</v>
      </c>
      <c r="L4403" s="2">
        <v>2016</v>
      </c>
      <c r="M4403" s="2" t="s">
        <v>3024</v>
      </c>
      <c r="N4403" s="2" t="s">
        <v>3081</v>
      </c>
      <c r="O4403" s="19" t="str">
        <f t="shared" si="140"/>
        <v>100</v>
      </c>
      <c r="P4403">
        <f t="shared" si="139"/>
        <v>199.25</v>
      </c>
    </row>
    <row r="4404" spans="1:16" ht="14.5" customHeight="1" x14ac:dyDescent="0.35">
      <c r="A4404" s="2" t="s">
        <v>912</v>
      </c>
      <c r="B4404" s="2" t="s">
        <v>912</v>
      </c>
      <c r="C4404" s="2" t="s">
        <v>2708</v>
      </c>
      <c r="D4404" s="2"/>
      <c r="E4404" s="2"/>
      <c r="F4404" s="3">
        <v>677</v>
      </c>
      <c r="G4404" s="3">
        <v>25</v>
      </c>
      <c r="H4404" s="2" t="s">
        <v>3140</v>
      </c>
      <c r="I4404" s="2" t="s">
        <v>3154</v>
      </c>
      <c r="J4404" s="2" t="s">
        <v>3160</v>
      </c>
      <c r="K4404" s="2" t="s">
        <v>3163</v>
      </c>
      <c r="L4404" s="2">
        <v>2016</v>
      </c>
      <c r="M4404" s="2" t="s">
        <v>3028</v>
      </c>
      <c r="N4404" s="2" t="s">
        <v>3028</v>
      </c>
      <c r="O4404" s="19" t="str">
        <f t="shared" si="140"/>
        <v>100</v>
      </c>
      <c r="P4404">
        <f t="shared" si="139"/>
        <v>169.25</v>
      </c>
    </row>
    <row r="4405" spans="1:16" ht="14.5" customHeight="1" x14ac:dyDescent="0.35">
      <c r="A4405" s="2" t="s">
        <v>910</v>
      </c>
      <c r="B4405" s="2" t="s">
        <v>910</v>
      </c>
      <c r="C4405" s="2" t="s">
        <v>2613</v>
      </c>
      <c r="D4405" s="2"/>
      <c r="E4405" s="2"/>
      <c r="F4405" s="3">
        <v>28640</v>
      </c>
      <c r="G4405" s="3">
        <v>25</v>
      </c>
      <c r="H4405" s="2" t="s">
        <v>3140</v>
      </c>
      <c r="I4405" s="2" t="s">
        <v>3154</v>
      </c>
      <c r="J4405" s="2" t="s">
        <v>3160</v>
      </c>
      <c r="K4405" s="2" t="s">
        <v>3163</v>
      </c>
      <c r="L4405" s="2">
        <v>2016</v>
      </c>
      <c r="M4405" s="2" t="s">
        <v>3039</v>
      </c>
      <c r="N4405" s="2" t="s">
        <v>3093</v>
      </c>
      <c r="O4405" s="19" t="str">
        <f t="shared" si="140"/>
        <v>100</v>
      </c>
      <c r="P4405">
        <f t="shared" si="139"/>
        <v>7160</v>
      </c>
    </row>
    <row r="4406" spans="1:16" ht="14.5" customHeight="1" x14ac:dyDescent="0.35">
      <c r="A4406" s="2" t="s">
        <v>2402</v>
      </c>
      <c r="B4406" s="2" t="s">
        <v>2402</v>
      </c>
      <c r="C4406" s="2" t="s">
        <v>2594</v>
      </c>
      <c r="D4406" s="2"/>
      <c r="E4406" s="2"/>
      <c r="F4406" s="3">
        <v>2495</v>
      </c>
      <c r="G4406" s="3">
        <v>97.595190380761522</v>
      </c>
      <c r="H4406" s="2" t="s">
        <v>3137</v>
      </c>
      <c r="I4406" s="2" t="s">
        <v>3151</v>
      </c>
      <c r="J4406" s="2" t="s">
        <v>3160</v>
      </c>
      <c r="K4406" s="2" t="s">
        <v>3163</v>
      </c>
      <c r="L4406" s="2">
        <v>2016</v>
      </c>
      <c r="M4406" s="2" t="s">
        <v>3054</v>
      </c>
      <c r="N4406" s="2" t="s">
        <v>3104</v>
      </c>
      <c r="O4406" s="19" t="str">
        <f t="shared" si="140"/>
        <v>300</v>
      </c>
      <c r="P4406">
        <f t="shared" si="139"/>
        <v>2435</v>
      </c>
    </row>
    <row r="4407" spans="1:16" ht="14.5" customHeight="1" x14ac:dyDescent="0.35">
      <c r="A4407" s="2" t="s">
        <v>2340</v>
      </c>
      <c r="B4407" s="2" t="s">
        <v>2340</v>
      </c>
      <c r="C4407" s="2" t="s">
        <v>2597</v>
      </c>
      <c r="D4407" s="2"/>
      <c r="E4407" s="2"/>
      <c r="F4407" s="3">
        <v>1533</v>
      </c>
      <c r="G4407" s="3">
        <v>100</v>
      </c>
      <c r="H4407" s="2" t="s">
        <v>3137</v>
      </c>
      <c r="I4407" s="2" t="s">
        <v>3151</v>
      </c>
      <c r="J4407" s="2" t="s">
        <v>3160</v>
      </c>
      <c r="K4407" s="2" t="s">
        <v>3163</v>
      </c>
      <c r="L4407" s="2">
        <v>2016</v>
      </c>
      <c r="M4407" s="2" t="s">
        <v>3059</v>
      </c>
      <c r="N4407" s="2" t="s">
        <v>3109</v>
      </c>
      <c r="O4407" s="19" t="str">
        <f t="shared" si="140"/>
        <v>400</v>
      </c>
      <c r="P4407">
        <f t="shared" si="139"/>
        <v>1533</v>
      </c>
    </row>
    <row r="4408" spans="1:16" ht="14.5" customHeight="1" x14ac:dyDescent="0.35">
      <c r="A4408" s="2" t="s">
        <v>2808</v>
      </c>
      <c r="B4408" s="2" t="s">
        <v>2808</v>
      </c>
      <c r="C4408" s="2" t="s">
        <v>2809</v>
      </c>
      <c r="D4408" s="2"/>
      <c r="E4408" s="2"/>
      <c r="F4408" s="3">
        <v>750</v>
      </c>
      <c r="G4408" s="3">
        <v>100</v>
      </c>
      <c r="H4408" s="2" t="s">
        <v>3137</v>
      </c>
      <c r="I4408" s="2" t="s">
        <v>3151</v>
      </c>
      <c r="J4408" s="2" t="s">
        <v>3160</v>
      </c>
      <c r="K4408" s="2" t="s">
        <v>3163</v>
      </c>
      <c r="L4408" s="2">
        <v>2016</v>
      </c>
      <c r="M4408" s="2" t="s">
        <v>3059</v>
      </c>
      <c r="N4408" s="2" t="s">
        <v>3109</v>
      </c>
      <c r="O4408" s="19" t="str">
        <f t="shared" si="140"/>
        <v>400</v>
      </c>
      <c r="P4408">
        <f t="shared" si="139"/>
        <v>750</v>
      </c>
    </row>
    <row r="4409" spans="1:16" ht="14.5" customHeight="1" x14ac:dyDescent="0.35">
      <c r="A4409" s="2" t="s">
        <v>2410</v>
      </c>
      <c r="B4409" s="2" t="s">
        <v>2410</v>
      </c>
      <c r="C4409" s="2" t="s">
        <v>2601</v>
      </c>
      <c r="D4409" s="2"/>
      <c r="E4409" s="2"/>
      <c r="F4409" s="3">
        <v>16975</v>
      </c>
      <c r="G4409" s="3">
        <v>100</v>
      </c>
      <c r="H4409" s="2" t="s">
        <v>3134</v>
      </c>
      <c r="I4409" s="2" t="s">
        <v>3148</v>
      </c>
      <c r="J4409" s="2" t="s">
        <v>3160</v>
      </c>
      <c r="K4409" s="2" t="s">
        <v>3163</v>
      </c>
      <c r="L4409" s="2">
        <v>2016</v>
      </c>
      <c r="M4409" s="2" t="s">
        <v>3071</v>
      </c>
      <c r="N4409" s="2" t="s">
        <v>3120</v>
      </c>
      <c r="O4409" s="19" t="str">
        <f t="shared" si="140"/>
        <v>600</v>
      </c>
      <c r="P4409">
        <f t="shared" si="139"/>
        <v>16975</v>
      </c>
    </row>
    <row r="4410" spans="1:16" ht="14.5" customHeight="1" x14ac:dyDescent="0.35">
      <c r="A4410" s="2" t="s">
        <v>2365</v>
      </c>
      <c r="B4410" s="2" t="s">
        <v>2365</v>
      </c>
      <c r="C4410" s="2" t="s">
        <v>2608</v>
      </c>
      <c r="D4410" s="2"/>
      <c r="E4410" s="2"/>
      <c r="F4410" s="3">
        <v>1935</v>
      </c>
      <c r="G4410" s="3">
        <v>25</v>
      </c>
      <c r="H4410" s="2" t="s">
        <v>3140</v>
      </c>
      <c r="I4410" s="2" t="s">
        <v>3154</v>
      </c>
      <c r="J4410" s="2" t="s">
        <v>3160</v>
      </c>
      <c r="K4410" s="2" t="s">
        <v>3163</v>
      </c>
      <c r="L4410" s="2">
        <v>2016</v>
      </c>
      <c r="M4410" s="2" t="s">
        <v>3027</v>
      </c>
      <c r="N4410" s="2" t="s">
        <v>3027</v>
      </c>
      <c r="O4410" s="19" t="str">
        <f t="shared" si="140"/>
        <v>100</v>
      </c>
      <c r="P4410">
        <f t="shared" si="139"/>
        <v>483.75</v>
      </c>
    </row>
    <row r="4411" spans="1:16" ht="14.5" customHeight="1" x14ac:dyDescent="0.35">
      <c r="A4411" s="2" t="s">
        <v>2366</v>
      </c>
      <c r="B4411" s="2" t="s">
        <v>2366</v>
      </c>
      <c r="C4411" s="2" t="s">
        <v>2598</v>
      </c>
      <c r="D4411" s="2"/>
      <c r="E4411" s="2"/>
      <c r="F4411" s="3">
        <v>1002</v>
      </c>
      <c r="G4411" s="3">
        <v>25</v>
      </c>
      <c r="H4411" s="2" t="s">
        <v>3140</v>
      </c>
      <c r="I4411" s="2" t="s">
        <v>3154</v>
      </c>
      <c r="J4411" s="2" t="s">
        <v>3160</v>
      </c>
      <c r="K4411" s="2" t="s">
        <v>3163</v>
      </c>
      <c r="L4411" s="2">
        <v>2016</v>
      </c>
      <c r="M4411" s="2" t="s">
        <v>3034</v>
      </c>
      <c r="N4411" s="2" t="s">
        <v>3034</v>
      </c>
      <c r="O4411" s="19" t="str">
        <f t="shared" si="140"/>
        <v>100</v>
      </c>
      <c r="P4411">
        <f t="shared" ref="P4411:P4474" si="141">F4411*G4411/100</f>
        <v>250.5</v>
      </c>
    </row>
    <row r="4412" spans="1:16" ht="14.5" customHeight="1" x14ac:dyDescent="0.35">
      <c r="A4412" s="2" t="s">
        <v>2610</v>
      </c>
      <c r="B4412" s="2" t="s">
        <v>2610</v>
      </c>
      <c r="C4412" s="2" t="s">
        <v>2611</v>
      </c>
      <c r="D4412" s="2"/>
      <c r="E4412" s="2"/>
      <c r="F4412" s="3">
        <v>872</v>
      </c>
      <c r="G4412" s="3">
        <v>25</v>
      </c>
      <c r="H4412" s="2" t="s">
        <v>3140</v>
      </c>
      <c r="I4412" s="2" t="s">
        <v>3154</v>
      </c>
      <c r="J4412" s="2" t="s">
        <v>3160</v>
      </c>
      <c r="K4412" s="2" t="s">
        <v>3163</v>
      </c>
      <c r="L4412" s="2">
        <v>2016</v>
      </c>
      <c r="M4412" s="2" t="s">
        <v>3024</v>
      </c>
      <c r="N4412" s="2" t="s">
        <v>3081</v>
      </c>
      <c r="O4412" s="19" t="str">
        <f t="shared" si="140"/>
        <v>100</v>
      </c>
      <c r="P4412">
        <f t="shared" si="141"/>
        <v>218</v>
      </c>
    </row>
    <row r="4413" spans="1:16" ht="14.5" customHeight="1" x14ac:dyDescent="0.35">
      <c r="A4413" s="2" t="s">
        <v>2364</v>
      </c>
      <c r="B4413" s="2" t="s">
        <v>2364</v>
      </c>
      <c r="C4413" s="2" t="s">
        <v>2606</v>
      </c>
      <c r="D4413" s="2"/>
      <c r="E4413" s="2"/>
      <c r="F4413" s="3">
        <v>2162</v>
      </c>
      <c r="G4413" s="3">
        <v>25</v>
      </c>
      <c r="H4413" s="2" t="s">
        <v>3140</v>
      </c>
      <c r="I4413" s="2" t="s">
        <v>3154</v>
      </c>
      <c r="J4413" s="2" t="s">
        <v>3160</v>
      </c>
      <c r="K4413" s="2" t="s">
        <v>3163</v>
      </c>
      <c r="L4413" s="2">
        <v>2016</v>
      </c>
      <c r="M4413" s="2" t="s">
        <v>3027</v>
      </c>
      <c r="N4413" s="2" t="s">
        <v>3027</v>
      </c>
      <c r="O4413" s="19" t="str">
        <f t="shared" si="140"/>
        <v>100</v>
      </c>
      <c r="P4413">
        <f t="shared" si="141"/>
        <v>540.5</v>
      </c>
    </row>
    <row r="4414" spans="1:16" ht="14.5" customHeight="1" x14ac:dyDescent="0.35">
      <c r="A4414" s="2" t="s">
        <v>1665</v>
      </c>
      <c r="B4414" s="2" t="s">
        <v>1665</v>
      </c>
      <c r="C4414" s="2" t="s">
        <v>2607</v>
      </c>
      <c r="D4414" s="2"/>
      <c r="E4414" s="2"/>
      <c r="F4414" s="3">
        <v>174</v>
      </c>
      <c r="G4414" s="3">
        <v>25</v>
      </c>
      <c r="H4414" s="2" t="s">
        <v>3140</v>
      </c>
      <c r="I4414" s="2" t="s">
        <v>3154</v>
      </c>
      <c r="J4414" s="2" t="s">
        <v>3160</v>
      </c>
      <c r="K4414" s="2" t="s">
        <v>3163</v>
      </c>
      <c r="L4414" s="2">
        <v>2016</v>
      </c>
      <c r="M4414" s="2" t="s">
        <v>3033</v>
      </c>
      <c r="N4414" s="2" t="s">
        <v>3088</v>
      </c>
      <c r="O4414" s="19" t="str">
        <f t="shared" si="140"/>
        <v>100</v>
      </c>
      <c r="P4414">
        <f t="shared" si="141"/>
        <v>43.5</v>
      </c>
    </row>
    <row r="4415" spans="1:16" ht="14.5" customHeight="1" x14ac:dyDescent="0.35">
      <c r="A4415" s="2" t="s">
        <v>1677</v>
      </c>
      <c r="B4415" s="2" t="s">
        <v>1677</v>
      </c>
      <c r="C4415" s="2" t="s">
        <v>2599</v>
      </c>
      <c r="D4415" s="2"/>
      <c r="E4415" s="2"/>
      <c r="F4415" s="3">
        <v>1939</v>
      </c>
      <c r="G4415" s="3">
        <v>25</v>
      </c>
      <c r="H4415" s="2" t="s">
        <v>3140</v>
      </c>
      <c r="I4415" s="2" t="s">
        <v>3154</v>
      </c>
      <c r="J4415" s="2" t="s">
        <v>3160</v>
      </c>
      <c r="K4415" s="2" t="s">
        <v>3163</v>
      </c>
      <c r="L4415" s="2">
        <v>2016</v>
      </c>
      <c r="M4415" s="2" t="s">
        <v>3034</v>
      </c>
      <c r="N4415" s="2" t="s">
        <v>3034</v>
      </c>
      <c r="O4415" s="19" t="str">
        <f t="shared" si="140"/>
        <v>100</v>
      </c>
      <c r="P4415">
        <f t="shared" si="141"/>
        <v>484.75</v>
      </c>
    </row>
    <row r="4416" spans="1:16" ht="14.5" customHeight="1" x14ac:dyDescent="0.35">
      <c r="A4416" s="2" t="s">
        <v>2367</v>
      </c>
      <c r="B4416" s="2" t="s">
        <v>2367</v>
      </c>
      <c r="C4416" s="2" t="s">
        <v>2609</v>
      </c>
      <c r="D4416" s="2"/>
      <c r="E4416" s="2"/>
      <c r="F4416" s="3">
        <v>10572</v>
      </c>
      <c r="G4416" s="3">
        <v>25</v>
      </c>
      <c r="H4416" s="2" t="s">
        <v>3140</v>
      </c>
      <c r="I4416" s="2" t="s">
        <v>3154</v>
      </c>
      <c r="J4416" s="2" t="s">
        <v>3160</v>
      </c>
      <c r="K4416" s="2" t="s">
        <v>3163</v>
      </c>
      <c r="L4416" s="2">
        <v>2016</v>
      </c>
      <c r="M4416" s="2" t="s">
        <v>3028</v>
      </c>
      <c r="N4416" s="2" t="s">
        <v>3028</v>
      </c>
      <c r="O4416" s="19" t="str">
        <f t="shared" si="140"/>
        <v>100</v>
      </c>
      <c r="P4416">
        <f t="shared" si="141"/>
        <v>2643</v>
      </c>
    </row>
    <row r="4417" spans="1:16" ht="14.5" customHeight="1" x14ac:dyDescent="0.35">
      <c r="A4417" s="2" t="s">
        <v>881</v>
      </c>
      <c r="B4417" s="2" t="s">
        <v>881</v>
      </c>
      <c r="C4417" s="2" t="s">
        <v>2810</v>
      </c>
      <c r="D4417" s="2"/>
      <c r="E4417" s="2"/>
      <c r="F4417" s="3">
        <v>626</v>
      </c>
      <c r="G4417" s="3">
        <v>25</v>
      </c>
      <c r="H4417" s="2" t="s">
        <v>3140</v>
      </c>
      <c r="I4417" s="2" t="s">
        <v>3154</v>
      </c>
      <c r="J4417" s="2" t="s">
        <v>3160</v>
      </c>
      <c r="K4417" s="2" t="s">
        <v>3163</v>
      </c>
      <c r="L4417" s="2">
        <v>2016</v>
      </c>
      <c r="M4417" s="2" t="s">
        <v>3057</v>
      </c>
      <c r="N4417" s="2" t="s">
        <v>3107</v>
      </c>
      <c r="O4417" s="19" t="str">
        <f t="shared" si="140"/>
        <v>300</v>
      </c>
      <c r="P4417">
        <f t="shared" si="141"/>
        <v>156.5</v>
      </c>
    </row>
    <row r="4418" spans="1:16" ht="14.5" customHeight="1" x14ac:dyDescent="0.35">
      <c r="A4418" s="2" t="s">
        <v>894</v>
      </c>
      <c r="B4418" s="2" t="s">
        <v>894</v>
      </c>
      <c r="C4418" s="2" t="s">
        <v>2602</v>
      </c>
      <c r="D4418" s="2"/>
      <c r="E4418" s="2"/>
      <c r="F4418" s="3">
        <v>56119</v>
      </c>
      <c r="G4418" s="3">
        <v>100</v>
      </c>
      <c r="H4418" s="2" t="s">
        <v>3140</v>
      </c>
      <c r="I4418" s="2" t="s">
        <v>3154</v>
      </c>
      <c r="J4418" s="2" t="s">
        <v>3160</v>
      </c>
      <c r="K4418" s="2" t="s">
        <v>3163</v>
      </c>
      <c r="L4418" s="2">
        <v>2016</v>
      </c>
      <c r="M4418" s="2" t="s">
        <v>3024</v>
      </c>
      <c r="N4418" s="2" t="s">
        <v>3081</v>
      </c>
      <c r="O4418" s="19" t="str">
        <f t="shared" si="140"/>
        <v>100</v>
      </c>
      <c r="P4418">
        <f t="shared" si="141"/>
        <v>56119</v>
      </c>
    </row>
    <row r="4419" spans="1:16" ht="14.5" customHeight="1" x14ac:dyDescent="0.35">
      <c r="A4419" s="2" t="s">
        <v>879</v>
      </c>
      <c r="B4419" s="2" t="s">
        <v>879</v>
      </c>
      <c r="C4419" s="2" t="s">
        <v>2612</v>
      </c>
      <c r="D4419" s="2"/>
      <c r="E4419" s="2"/>
      <c r="F4419" s="3">
        <v>541</v>
      </c>
      <c r="G4419" s="3">
        <v>25</v>
      </c>
      <c r="H4419" s="2" t="s">
        <v>3140</v>
      </c>
      <c r="I4419" s="2" t="s">
        <v>3154</v>
      </c>
      <c r="J4419" s="2" t="s">
        <v>3160</v>
      </c>
      <c r="K4419" s="2" t="s">
        <v>3163</v>
      </c>
      <c r="L4419" s="2">
        <v>2016</v>
      </c>
      <c r="M4419" s="2" t="s">
        <v>3024</v>
      </c>
      <c r="N4419" s="2" t="s">
        <v>3081</v>
      </c>
      <c r="O4419" s="19" t="str">
        <f t="shared" ref="O4419:O4482" si="142">LEFT(N4419,1) &amp; "00"</f>
        <v>100</v>
      </c>
      <c r="P4419">
        <f t="shared" si="141"/>
        <v>135.25</v>
      </c>
    </row>
    <row r="4420" spans="1:16" ht="14.5" customHeight="1" x14ac:dyDescent="0.35">
      <c r="A4420" s="2" t="s">
        <v>2643</v>
      </c>
      <c r="B4420" s="2" t="s">
        <v>2643</v>
      </c>
      <c r="C4420" s="2" t="s">
        <v>2644</v>
      </c>
      <c r="D4420" s="2"/>
      <c r="E4420" s="2"/>
      <c r="F4420" s="3">
        <v>46788</v>
      </c>
      <c r="G4420" s="3">
        <v>25</v>
      </c>
      <c r="H4420" s="2" t="s">
        <v>3140</v>
      </c>
      <c r="I4420" s="2" t="s">
        <v>3154</v>
      </c>
      <c r="J4420" s="2" t="s">
        <v>3160</v>
      </c>
      <c r="K4420" s="2" t="s">
        <v>3163</v>
      </c>
      <c r="L4420" s="2">
        <v>2016</v>
      </c>
      <c r="M4420" s="2" t="s">
        <v>3037</v>
      </c>
      <c r="N4420" s="2" t="s">
        <v>3091</v>
      </c>
      <c r="O4420" s="19" t="str">
        <f t="shared" si="142"/>
        <v>100</v>
      </c>
      <c r="P4420">
        <f t="shared" si="141"/>
        <v>11697</v>
      </c>
    </row>
    <row r="4421" spans="1:16" ht="14.5" customHeight="1" x14ac:dyDescent="0.35">
      <c r="A4421" s="2" t="s">
        <v>2710</v>
      </c>
      <c r="B4421" s="2" t="s">
        <v>2710</v>
      </c>
      <c r="C4421" s="2" t="s">
        <v>2600</v>
      </c>
      <c r="D4421" s="2"/>
      <c r="E4421" s="2"/>
      <c r="F4421" s="3">
        <v>4736</v>
      </c>
      <c r="G4421" s="3">
        <v>25</v>
      </c>
      <c r="H4421" s="2" t="s">
        <v>3140</v>
      </c>
      <c r="I4421" s="2" t="s">
        <v>3154</v>
      </c>
      <c r="J4421" s="2" t="s">
        <v>3160</v>
      </c>
      <c r="K4421" s="2" t="s">
        <v>3163</v>
      </c>
      <c r="L4421" s="2">
        <v>2016</v>
      </c>
      <c r="M4421" s="2" t="s">
        <v>3024</v>
      </c>
      <c r="N4421" s="2" t="s">
        <v>3081</v>
      </c>
      <c r="O4421" s="19" t="str">
        <f t="shared" si="142"/>
        <v>100</v>
      </c>
      <c r="P4421">
        <f t="shared" si="141"/>
        <v>1184</v>
      </c>
    </row>
    <row r="4422" spans="1:16" ht="14.5" customHeight="1" x14ac:dyDescent="0.35">
      <c r="A4422" s="2" t="s">
        <v>877</v>
      </c>
      <c r="B4422" s="2" t="s">
        <v>877</v>
      </c>
      <c r="C4422" s="2" t="s">
        <v>2600</v>
      </c>
      <c r="D4422" s="2"/>
      <c r="E4422" s="2"/>
      <c r="F4422" s="3">
        <v>1458749</v>
      </c>
      <c r="G4422" s="3">
        <v>14.286746853932009</v>
      </c>
      <c r="H4422" s="2" t="s">
        <v>3140</v>
      </c>
      <c r="I4422" s="2" t="s">
        <v>3154</v>
      </c>
      <c r="J4422" s="2" t="s">
        <v>3160</v>
      </c>
      <c r="K4422" s="2" t="s">
        <v>3163</v>
      </c>
      <c r="L4422" s="2">
        <v>2016</v>
      </c>
      <c r="M4422" s="2" t="s">
        <v>3024</v>
      </c>
      <c r="N4422" s="2" t="s">
        <v>3081</v>
      </c>
      <c r="O4422" s="19" t="str">
        <f t="shared" si="142"/>
        <v>100</v>
      </c>
      <c r="P4422">
        <f t="shared" si="141"/>
        <v>208407.77686426466</v>
      </c>
    </row>
    <row r="4423" spans="1:16" ht="14.5" customHeight="1" x14ac:dyDescent="0.35">
      <c r="A4423" s="2" t="s">
        <v>2811</v>
      </c>
      <c r="B4423" s="2" t="s">
        <v>2811</v>
      </c>
      <c r="C4423" s="2" t="s">
        <v>1688</v>
      </c>
      <c r="D4423" s="2"/>
      <c r="E4423" s="2"/>
      <c r="F4423" s="3">
        <v>2232</v>
      </c>
      <c r="G4423" s="3">
        <v>35.035842293906811</v>
      </c>
      <c r="H4423" s="2" t="s">
        <v>3135</v>
      </c>
      <c r="I4423" s="2" t="s">
        <v>3149</v>
      </c>
      <c r="J4423" s="2" t="s">
        <v>3160</v>
      </c>
      <c r="K4423" s="2" t="s">
        <v>3163</v>
      </c>
      <c r="L4423" s="2">
        <v>2016</v>
      </c>
      <c r="M4423" s="2" t="s">
        <v>3057</v>
      </c>
      <c r="N4423" s="2" t="s">
        <v>3107</v>
      </c>
      <c r="O4423" s="19" t="str">
        <f t="shared" si="142"/>
        <v>300</v>
      </c>
      <c r="P4423">
        <f t="shared" si="141"/>
        <v>782</v>
      </c>
    </row>
    <row r="4424" spans="1:16" ht="14.5" customHeight="1" x14ac:dyDescent="0.35">
      <c r="A4424" s="2" t="s">
        <v>2615</v>
      </c>
      <c r="B4424" s="2" t="s">
        <v>2615</v>
      </c>
      <c r="C4424" s="2" t="s">
        <v>2616</v>
      </c>
      <c r="D4424" s="2"/>
      <c r="E4424" s="2"/>
      <c r="F4424" s="3">
        <v>253</v>
      </c>
      <c r="G4424" s="3">
        <v>65.217391304347828</v>
      </c>
      <c r="H4424" s="2" t="s">
        <v>3139</v>
      </c>
      <c r="I4424" s="2" t="s">
        <v>3153</v>
      </c>
      <c r="J4424" s="2" t="s">
        <v>3160</v>
      </c>
      <c r="K4424" s="2" t="s">
        <v>3163</v>
      </c>
      <c r="L4424" s="2">
        <v>2016</v>
      </c>
      <c r="M4424" s="2" t="s">
        <v>3053</v>
      </c>
      <c r="N4424" s="2" t="s">
        <v>3103</v>
      </c>
      <c r="O4424" s="19" t="str">
        <f t="shared" si="142"/>
        <v>300</v>
      </c>
      <c r="P4424">
        <f t="shared" si="141"/>
        <v>165</v>
      </c>
    </row>
    <row r="4425" spans="1:16" ht="14.5" customHeight="1" x14ac:dyDescent="0.35">
      <c r="A4425" s="2" t="s">
        <v>918</v>
      </c>
      <c r="B4425" s="2" t="s">
        <v>918</v>
      </c>
      <c r="C4425" s="2" t="s">
        <v>1681</v>
      </c>
      <c r="D4425" s="2"/>
      <c r="E4425" s="2"/>
      <c r="F4425" s="3">
        <v>118</v>
      </c>
      <c r="G4425" s="3">
        <v>100</v>
      </c>
      <c r="H4425" s="2" t="s">
        <v>3139</v>
      </c>
      <c r="I4425" s="2" t="s">
        <v>3153</v>
      </c>
      <c r="J4425" s="2" t="s">
        <v>3160</v>
      </c>
      <c r="K4425" s="2" t="s">
        <v>3163</v>
      </c>
      <c r="L4425" s="2">
        <v>2016</v>
      </c>
      <c r="M4425" s="2" t="s">
        <v>3054</v>
      </c>
      <c r="N4425" s="2" t="s">
        <v>3104</v>
      </c>
      <c r="O4425" s="19" t="str">
        <f t="shared" si="142"/>
        <v>300</v>
      </c>
      <c r="P4425">
        <f t="shared" si="141"/>
        <v>118</v>
      </c>
    </row>
    <row r="4426" spans="1:16" ht="14.5" customHeight="1" x14ac:dyDescent="0.35">
      <c r="A4426" s="2" t="s">
        <v>2417</v>
      </c>
      <c r="B4426" s="2" t="s">
        <v>2417</v>
      </c>
      <c r="C4426" s="2" t="s">
        <v>1683</v>
      </c>
      <c r="D4426" s="2"/>
      <c r="E4426" s="2"/>
      <c r="F4426" s="3">
        <v>613638</v>
      </c>
      <c r="G4426" s="3">
        <v>1.3851814913678749E-2</v>
      </c>
      <c r="H4426" s="2" t="s">
        <v>3139</v>
      </c>
      <c r="I4426" s="2" t="s">
        <v>3153</v>
      </c>
      <c r="J4426" s="2" t="s">
        <v>3160</v>
      </c>
      <c r="K4426" s="2" t="s">
        <v>3163</v>
      </c>
      <c r="L4426" s="2">
        <v>2016</v>
      </c>
      <c r="M4426" s="2" t="s">
        <v>3057</v>
      </c>
      <c r="N4426" s="2" t="s">
        <v>3107</v>
      </c>
      <c r="O4426" s="19" t="str">
        <f t="shared" si="142"/>
        <v>300</v>
      </c>
      <c r="P4426">
        <f t="shared" si="141"/>
        <v>85</v>
      </c>
    </row>
    <row r="4427" spans="1:16" ht="14.5" customHeight="1" x14ac:dyDescent="0.35">
      <c r="A4427" s="2" t="s">
        <v>2418</v>
      </c>
      <c r="B4427" s="2" t="s">
        <v>2418</v>
      </c>
      <c r="C4427" s="2" t="s">
        <v>1684</v>
      </c>
      <c r="D4427" s="2"/>
      <c r="E4427" s="2"/>
      <c r="F4427" s="3">
        <v>1528420</v>
      </c>
      <c r="G4427" s="3">
        <v>1.7730728464689025E-2</v>
      </c>
      <c r="H4427" s="2" t="s">
        <v>3139</v>
      </c>
      <c r="I4427" s="2" t="s">
        <v>3153</v>
      </c>
      <c r="J4427" s="2" t="s">
        <v>3160</v>
      </c>
      <c r="K4427" s="2" t="s">
        <v>3163</v>
      </c>
      <c r="L4427" s="2">
        <v>2016</v>
      </c>
      <c r="M4427" s="2" t="s">
        <v>3057</v>
      </c>
      <c r="N4427" s="2" t="s">
        <v>3107</v>
      </c>
      <c r="O4427" s="19" t="str">
        <f t="shared" si="142"/>
        <v>300</v>
      </c>
      <c r="P4427">
        <f t="shared" si="141"/>
        <v>271</v>
      </c>
    </row>
    <row r="4428" spans="1:16" ht="14.5" customHeight="1" x14ac:dyDescent="0.35">
      <c r="A4428" s="2" t="s">
        <v>2352</v>
      </c>
      <c r="B4428" s="2" t="s">
        <v>2352</v>
      </c>
      <c r="C4428" s="2" t="s">
        <v>2812</v>
      </c>
      <c r="D4428" s="2"/>
      <c r="E4428" s="2"/>
      <c r="F4428" s="3">
        <v>879</v>
      </c>
      <c r="G4428" s="3">
        <v>100</v>
      </c>
      <c r="H4428" s="2" t="s">
        <v>3135</v>
      </c>
      <c r="I4428" s="2" t="s">
        <v>3149</v>
      </c>
      <c r="J4428" s="2" t="s">
        <v>3160</v>
      </c>
      <c r="K4428" s="2" t="s">
        <v>3163</v>
      </c>
      <c r="L4428" s="2">
        <v>2016</v>
      </c>
      <c r="M4428" s="2" t="s">
        <v>3053</v>
      </c>
      <c r="N4428" s="2" t="s">
        <v>3103</v>
      </c>
      <c r="O4428" s="19" t="str">
        <f t="shared" si="142"/>
        <v>300</v>
      </c>
      <c r="P4428">
        <f t="shared" si="141"/>
        <v>879</v>
      </c>
    </row>
    <row r="4429" spans="1:16" ht="14.5" customHeight="1" x14ac:dyDescent="0.35">
      <c r="A4429" s="2" t="s">
        <v>2352</v>
      </c>
      <c r="B4429" s="2" t="s">
        <v>2352</v>
      </c>
      <c r="C4429" s="2" t="s">
        <v>2268</v>
      </c>
      <c r="D4429" s="2"/>
      <c r="E4429" s="2"/>
      <c r="F4429" s="3">
        <v>457</v>
      </c>
      <c r="G4429" s="3">
        <v>100</v>
      </c>
      <c r="H4429" s="2" t="s">
        <v>3135</v>
      </c>
      <c r="I4429" s="2" t="s">
        <v>3149</v>
      </c>
      <c r="J4429" s="2" t="s">
        <v>3160</v>
      </c>
      <c r="K4429" s="2" t="s">
        <v>3163</v>
      </c>
      <c r="L4429" s="2">
        <v>2016</v>
      </c>
      <c r="M4429" s="2" t="s">
        <v>3053</v>
      </c>
      <c r="N4429" s="2" t="s">
        <v>3103</v>
      </c>
      <c r="O4429" s="19" t="str">
        <f t="shared" si="142"/>
        <v>300</v>
      </c>
      <c r="P4429">
        <f t="shared" si="141"/>
        <v>457</v>
      </c>
    </row>
    <row r="4430" spans="1:16" ht="14.5" customHeight="1" x14ac:dyDescent="0.35">
      <c r="A4430" s="2" t="s">
        <v>2344</v>
      </c>
      <c r="B4430" s="2" t="s">
        <v>2344</v>
      </c>
      <c r="C4430" s="2" t="s">
        <v>1687</v>
      </c>
      <c r="D4430" s="2"/>
      <c r="E4430" s="2"/>
      <c r="F4430" s="3">
        <v>1170</v>
      </c>
      <c r="G4430" s="3">
        <v>100</v>
      </c>
      <c r="H4430" s="2" t="s">
        <v>3135</v>
      </c>
      <c r="I4430" s="2" t="s">
        <v>3149</v>
      </c>
      <c r="J4430" s="2" t="s">
        <v>3160</v>
      </c>
      <c r="K4430" s="2" t="s">
        <v>3163</v>
      </c>
      <c r="L4430" s="2">
        <v>2016</v>
      </c>
      <c r="M4430" s="2" t="s">
        <v>3054</v>
      </c>
      <c r="N4430" s="2" t="s">
        <v>3104</v>
      </c>
      <c r="O4430" s="19" t="str">
        <f t="shared" si="142"/>
        <v>300</v>
      </c>
      <c r="P4430">
        <f t="shared" si="141"/>
        <v>1170</v>
      </c>
    </row>
    <row r="4431" spans="1:16" ht="14.5" customHeight="1" x14ac:dyDescent="0.35">
      <c r="A4431" s="2" t="s">
        <v>2344</v>
      </c>
      <c r="B4431" s="2" t="s">
        <v>2344</v>
      </c>
      <c r="C4431" s="2" t="s">
        <v>1686</v>
      </c>
      <c r="D4431" s="2"/>
      <c r="E4431" s="2"/>
      <c r="F4431" s="3">
        <v>1194</v>
      </c>
      <c r="G4431" s="3">
        <v>100</v>
      </c>
      <c r="H4431" s="2" t="s">
        <v>3135</v>
      </c>
      <c r="I4431" s="2" t="s">
        <v>3149</v>
      </c>
      <c r="J4431" s="2" t="s">
        <v>3160</v>
      </c>
      <c r="K4431" s="2" t="s">
        <v>3163</v>
      </c>
      <c r="L4431" s="2">
        <v>2016</v>
      </c>
      <c r="M4431" s="2" t="s">
        <v>3054</v>
      </c>
      <c r="N4431" s="2" t="s">
        <v>3104</v>
      </c>
      <c r="O4431" s="19" t="str">
        <f t="shared" si="142"/>
        <v>300</v>
      </c>
      <c r="P4431">
        <f t="shared" si="141"/>
        <v>1194</v>
      </c>
    </row>
    <row r="4432" spans="1:16" ht="14.5" customHeight="1" x14ac:dyDescent="0.35">
      <c r="A4432" s="2" t="s">
        <v>2813</v>
      </c>
      <c r="B4432" s="2" t="s">
        <v>2813</v>
      </c>
      <c r="C4432" s="2" t="s">
        <v>2814</v>
      </c>
      <c r="D4432" s="2"/>
      <c r="E4432" s="2"/>
      <c r="F4432" s="3">
        <v>3269</v>
      </c>
      <c r="G4432" s="3">
        <v>7.4028754970939126</v>
      </c>
      <c r="H4432" s="2" t="s">
        <v>3138</v>
      </c>
      <c r="I4432" s="2" t="s">
        <v>3152</v>
      </c>
      <c r="J4432" s="2" t="s">
        <v>3160</v>
      </c>
      <c r="K4432" s="2" t="s">
        <v>3163</v>
      </c>
      <c r="L4432" s="2">
        <v>2016</v>
      </c>
      <c r="M4432" s="2" t="s">
        <v>3053</v>
      </c>
      <c r="N4432" s="2" t="s">
        <v>3103</v>
      </c>
      <c r="O4432" s="19" t="str">
        <f t="shared" si="142"/>
        <v>300</v>
      </c>
      <c r="P4432">
        <f t="shared" si="141"/>
        <v>242</v>
      </c>
    </row>
    <row r="4433" spans="1:16" ht="14.5" customHeight="1" x14ac:dyDescent="0.35">
      <c r="A4433" s="2" t="s">
        <v>2347</v>
      </c>
      <c r="B4433" s="2" t="s">
        <v>2347</v>
      </c>
      <c r="C4433" s="2" t="s">
        <v>1691</v>
      </c>
      <c r="D4433" s="2"/>
      <c r="E4433" s="2"/>
      <c r="F4433" s="3">
        <v>107</v>
      </c>
      <c r="G4433" s="3">
        <v>100</v>
      </c>
      <c r="H4433" s="2" t="s">
        <v>3138</v>
      </c>
      <c r="I4433" s="2" t="s">
        <v>3152</v>
      </c>
      <c r="J4433" s="2" t="s">
        <v>3160</v>
      </c>
      <c r="K4433" s="2" t="s">
        <v>3163</v>
      </c>
      <c r="L4433" s="2">
        <v>2016</v>
      </c>
      <c r="M4433" s="2" t="s">
        <v>3054</v>
      </c>
      <c r="N4433" s="2" t="s">
        <v>3104</v>
      </c>
      <c r="O4433" s="19" t="str">
        <f t="shared" si="142"/>
        <v>300</v>
      </c>
      <c r="P4433">
        <f t="shared" si="141"/>
        <v>107</v>
      </c>
    </row>
    <row r="4434" spans="1:16" ht="14.5" customHeight="1" x14ac:dyDescent="0.35">
      <c r="A4434" s="2" t="s">
        <v>2336</v>
      </c>
      <c r="B4434" s="2" t="s">
        <v>2336</v>
      </c>
      <c r="C4434" s="2" t="s">
        <v>2337</v>
      </c>
      <c r="D4434" s="2"/>
      <c r="E4434" s="2"/>
      <c r="F4434" s="3">
        <v>483</v>
      </c>
      <c r="G4434" s="3">
        <v>19.047619047619047</v>
      </c>
      <c r="H4434" s="2" t="s">
        <v>3138</v>
      </c>
      <c r="I4434" s="2" t="s">
        <v>3152</v>
      </c>
      <c r="J4434" s="2" t="s">
        <v>3160</v>
      </c>
      <c r="K4434" s="2" t="s">
        <v>3163</v>
      </c>
      <c r="L4434" s="2">
        <v>2016</v>
      </c>
      <c r="M4434" s="2" t="s">
        <v>3043</v>
      </c>
      <c r="N4434" s="2" t="s">
        <v>3097</v>
      </c>
      <c r="O4434" s="19" t="str">
        <f t="shared" si="142"/>
        <v>200</v>
      </c>
      <c r="P4434">
        <f t="shared" si="141"/>
        <v>92</v>
      </c>
    </row>
    <row r="4435" spans="1:16" ht="14.5" customHeight="1" x14ac:dyDescent="0.35">
      <c r="A4435" s="2" t="s">
        <v>2405</v>
      </c>
      <c r="B4435" s="2" t="s">
        <v>2405</v>
      </c>
      <c r="C4435" s="2" t="s">
        <v>1696</v>
      </c>
      <c r="D4435" s="2"/>
      <c r="E4435" s="2"/>
      <c r="F4435" s="3">
        <v>2524</v>
      </c>
      <c r="G4435" s="3">
        <v>55.000000000000007</v>
      </c>
      <c r="H4435" s="2" t="s">
        <v>3138</v>
      </c>
      <c r="I4435" s="2" t="s">
        <v>3152</v>
      </c>
      <c r="J4435" s="2" t="s">
        <v>3160</v>
      </c>
      <c r="K4435" s="2" t="s">
        <v>3163</v>
      </c>
      <c r="L4435" s="2">
        <v>2016</v>
      </c>
      <c r="M4435" s="2" t="s">
        <v>3041</v>
      </c>
      <c r="N4435" s="2" t="s">
        <v>3095</v>
      </c>
      <c r="O4435" s="19" t="str">
        <f t="shared" si="142"/>
        <v>200</v>
      </c>
      <c r="P4435">
        <f t="shared" si="141"/>
        <v>1388.2000000000003</v>
      </c>
    </row>
    <row r="4436" spans="1:16" ht="14.5" customHeight="1" x14ac:dyDescent="0.35">
      <c r="A4436" s="2" t="s">
        <v>2815</v>
      </c>
      <c r="B4436" s="2" t="s">
        <v>2815</v>
      </c>
      <c r="C4436" s="2" t="s">
        <v>2172</v>
      </c>
      <c r="D4436" s="2"/>
      <c r="E4436" s="2"/>
      <c r="F4436" s="3">
        <v>721</v>
      </c>
      <c r="G4436" s="3">
        <v>100</v>
      </c>
      <c r="H4436" s="2" t="s">
        <v>3138</v>
      </c>
      <c r="I4436" s="2" t="s">
        <v>3152</v>
      </c>
      <c r="J4436" s="2" t="s">
        <v>3160</v>
      </c>
      <c r="K4436" s="2" t="s">
        <v>3163</v>
      </c>
      <c r="L4436" s="2">
        <v>2016</v>
      </c>
      <c r="M4436" s="2" t="s">
        <v>3053</v>
      </c>
      <c r="N4436" s="2" t="s">
        <v>3103</v>
      </c>
      <c r="O4436" s="19" t="str">
        <f t="shared" si="142"/>
        <v>300</v>
      </c>
      <c r="P4436">
        <f t="shared" si="141"/>
        <v>721</v>
      </c>
    </row>
    <row r="4437" spans="1:16" ht="14.5" customHeight="1" x14ac:dyDescent="0.35">
      <c r="A4437" s="2" t="s">
        <v>2346</v>
      </c>
      <c r="B4437" s="2" t="s">
        <v>2346</v>
      </c>
      <c r="C4437" s="2" t="s">
        <v>1697</v>
      </c>
      <c r="D4437" s="2"/>
      <c r="E4437" s="2"/>
      <c r="F4437" s="3">
        <v>373</v>
      </c>
      <c r="G4437" s="3">
        <v>100</v>
      </c>
      <c r="H4437" s="2" t="s">
        <v>3139</v>
      </c>
      <c r="I4437" s="2" t="s">
        <v>3153</v>
      </c>
      <c r="J4437" s="2" t="s">
        <v>3160</v>
      </c>
      <c r="K4437" s="2" t="s">
        <v>3163</v>
      </c>
      <c r="L4437" s="2">
        <v>2016</v>
      </c>
      <c r="M4437" s="2" t="s">
        <v>3054</v>
      </c>
      <c r="N4437" s="2" t="s">
        <v>3104</v>
      </c>
      <c r="O4437" s="19" t="str">
        <f t="shared" si="142"/>
        <v>300</v>
      </c>
      <c r="P4437">
        <f t="shared" si="141"/>
        <v>373</v>
      </c>
    </row>
    <row r="4438" spans="1:16" ht="14.5" customHeight="1" x14ac:dyDescent="0.35">
      <c r="A4438" s="2" t="s">
        <v>2345</v>
      </c>
      <c r="B4438" s="2" t="s">
        <v>2345</v>
      </c>
      <c r="C4438" s="2" t="s">
        <v>2185</v>
      </c>
      <c r="D4438" s="2"/>
      <c r="E4438" s="2"/>
      <c r="F4438" s="3">
        <v>815</v>
      </c>
      <c r="G4438" s="3">
        <v>100</v>
      </c>
      <c r="H4438" s="2" t="s">
        <v>3139</v>
      </c>
      <c r="I4438" s="2" t="s">
        <v>3153</v>
      </c>
      <c r="J4438" s="2" t="s">
        <v>3160</v>
      </c>
      <c r="K4438" s="2" t="s">
        <v>3163</v>
      </c>
      <c r="L4438" s="2">
        <v>2016</v>
      </c>
      <c r="M4438" s="2" t="s">
        <v>3054</v>
      </c>
      <c r="N4438" s="2" t="s">
        <v>3104</v>
      </c>
      <c r="O4438" s="19" t="str">
        <f t="shared" si="142"/>
        <v>300</v>
      </c>
      <c r="P4438">
        <f t="shared" si="141"/>
        <v>815</v>
      </c>
    </row>
    <row r="4439" spans="1:16" ht="14.5" customHeight="1" x14ac:dyDescent="0.35">
      <c r="A4439" s="2" t="s">
        <v>1337</v>
      </c>
      <c r="B4439" s="2" t="s">
        <v>1337</v>
      </c>
      <c r="C4439" s="2" t="s">
        <v>2816</v>
      </c>
      <c r="D4439" s="2"/>
      <c r="E4439" s="2"/>
      <c r="F4439" s="3">
        <v>1175</v>
      </c>
      <c r="G4439" s="3">
        <v>80</v>
      </c>
      <c r="H4439" s="2" t="s">
        <v>3136</v>
      </c>
      <c r="I4439" s="2" t="s">
        <v>3150</v>
      </c>
      <c r="J4439" s="2" t="s">
        <v>3160</v>
      </c>
      <c r="K4439" s="2" t="s">
        <v>3163</v>
      </c>
      <c r="L4439" s="2">
        <v>2016</v>
      </c>
      <c r="M4439" s="2" t="s">
        <v>3041</v>
      </c>
      <c r="N4439" s="2" t="s">
        <v>3095</v>
      </c>
      <c r="O4439" s="19" t="str">
        <f t="shared" si="142"/>
        <v>200</v>
      </c>
      <c r="P4439">
        <f t="shared" si="141"/>
        <v>940</v>
      </c>
    </row>
    <row r="4440" spans="1:16" ht="14.5" customHeight="1" x14ac:dyDescent="0.35">
      <c r="A4440" s="2" t="s">
        <v>1337</v>
      </c>
      <c r="B4440" s="2" t="s">
        <v>1337</v>
      </c>
      <c r="C4440" s="2" t="s">
        <v>1524</v>
      </c>
      <c r="D4440" s="2"/>
      <c r="E4440" s="2"/>
      <c r="F4440" s="3">
        <v>1440</v>
      </c>
      <c r="G4440" s="3">
        <v>80</v>
      </c>
      <c r="H4440" s="2" t="s">
        <v>3136</v>
      </c>
      <c r="I4440" s="2" t="s">
        <v>3150</v>
      </c>
      <c r="J4440" s="2" t="s">
        <v>3160</v>
      </c>
      <c r="K4440" s="2" t="s">
        <v>3163</v>
      </c>
      <c r="L4440" s="2">
        <v>2016</v>
      </c>
      <c r="M4440" s="2" t="s">
        <v>3041</v>
      </c>
      <c r="N4440" s="2" t="s">
        <v>3095</v>
      </c>
      <c r="O4440" s="19" t="str">
        <f t="shared" si="142"/>
        <v>200</v>
      </c>
      <c r="P4440">
        <f t="shared" si="141"/>
        <v>1152</v>
      </c>
    </row>
    <row r="4441" spans="1:16" ht="14.5" customHeight="1" x14ac:dyDescent="0.35">
      <c r="A4441" s="2" t="s">
        <v>2699</v>
      </c>
      <c r="B4441" s="2" t="s">
        <v>2699</v>
      </c>
      <c r="C4441" s="2" t="s">
        <v>2700</v>
      </c>
      <c r="D4441" s="2"/>
      <c r="E4441" s="2"/>
      <c r="F4441" s="3">
        <v>450</v>
      </c>
      <c r="G4441" s="3">
        <v>80</v>
      </c>
      <c r="H4441" s="2" t="s">
        <v>3136</v>
      </c>
      <c r="I4441" s="2" t="s">
        <v>3150</v>
      </c>
      <c r="J4441" s="2" t="s">
        <v>3160</v>
      </c>
      <c r="K4441" s="2" t="s">
        <v>3163</v>
      </c>
      <c r="L4441" s="2">
        <v>2016</v>
      </c>
      <c r="M4441" s="2" t="s">
        <v>3041</v>
      </c>
      <c r="N4441" s="2" t="s">
        <v>3095</v>
      </c>
      <c r="O4441" s="19" t="str">
        <f t="shared" si="142"/>
        <v>200</v>
      </c>
      <c r="P4441">
        <f t="shared" si="141"/>
        <v>360</v>
      </c>
    </row>
    <row r="4442" spans="1:16" ht="14.5" customHeight="1" x14ac:dyDescent="0.35">
      <c r="A4442" s="2" t="s">
        <v>2493</v>
      </c>
      <c r="B4442" s="2" t="s">
        <v>2493</v>
      </c>
      <c r="C4442" s="2" t="s">
        <v>2817</v>
      </c>
      <c r="D4442" s="2"/>
      <c r="E4442" s="2"/>
      <c r="F4442" s="3">
        <v>2858</v>
      </c>
      <c r="G4442" s="3">
        <v>79.986004198740375</v>
      </c>
      <c r="H4442" s="2" t="s">
        <v>3136</v>
      </c>
      <c r="I4442" s="2" t="s">
        <v>3150</v>
      </c>
      <c r="J4442" s="2" t="s">
        <v>3160</v>
      </c>
      <c r="K4442" s="2" t="s">
        <v>3163</v>
      </c>
      <c r="L4442" s="2">
        <v>2016</v>
      </c>
      <c r="M4442" s="2" t="s">
        <v>3041</v>
      </c>
      <c r="N4442" s="2" t="s">
        <v>3095</v>
      </c>
      <c r="O4442" s="19" t="str">
        <f t="shared" si="142"/>
        <v>200</v>
      </c>
      <c r="P4442">
        <f t="shared" si="141"/>
        <v>2286</v>
      </c>
    </row>
    <row r="4443" spans="1:16" ht="14.5" customHeight="1" x14ac:dyDescent="0.35">
      <c r="A4443" s="2" t="s">
        <v>2493</v>
      </c>
      <c r="B4443" s="2" t="s">
        <v>2493</v>
      </c>
      <c r="C4443" s="2" t="s">
        <v>2494</v>
      </c>
      <c r="D4443" s="2"/>
      <c r="E4443" s="2"/>
      <c r="F4443" s="3">
        <v>2902</v>
      </c>
      <c r="G4443" s="3">
        <v>80.013783597518952</v>
      </c>
      <c r="H4443" s="2" t="s">
        <v>3136</v>
      </c>
      <c r="I4443" s="2" t="s">
        <v>3150</v>
      </c>
      <c r="J4443" s="2" t="s">
        <v>3160</v>
      </c>
      <c r="K4443" s="2" t="s">
        <v>3163</v>
      </c>
      <c r="L4443" s="2">
        <v>2016</v>
      </c>
      <c r="M4443" s="2" t="s">
        <v>3041</v>
      </c>
      <c r="N4443" s="2" t="s">
        <v>3095</v>
      </c>
      <c r="O4443" s="19" t="str">
        <f t="shared" si="142"/>
        <v>200</v>
      </c>
      <c r="P4443">
        <f t="shared" si="141"/>
        <v>2322</v>
      </c>
    </row>
    <row r="4444" spans="1:16" ht="14.5" customHeight="1" x14ac:dyDescent="0.35">
      <c r="A4444" s="2" t="s">
        <v>2619</v>
      </c>
      <c r="B4444" s="2" t="s">
        <v>2619</v>
      </c>
      <c r="C4444" s="2" t="s">
        <v>2620</v>
      </c>
      <c r="D4444" s="2"/>
      <c r="E4444" s="2"/>
      <c r="F4444" s="3">
        <v>660</v>
      </c>
      <c r="G4444" s="3">
        <v>80</v>
      </c>
      <c r="H4444" s="2" t="s">
        <v>3136</v>
      </c>
      <c r="I4444" s="2" t="s">
        <v>3150</v>
      </c>
      <c r="J4444" s="2" t="s">
        <v>3160</v>
      </c>
      <c r="K4444" s="2" t="s">
        <v>3163</v>
      </c>
      <c r="L4444" s="2">
        <v>2016</v>
      </c>
      <c r="M4444" s="2" t="s">
        <v>3041</v>
      </c>
      <c r="N4444" s="2" t="s">
        <v>3095</v>
      </c>
      <c r="O4444" s="19" t="str">
        <f t="shared" si="142"/>
        <v>200</v>
      </c>
      <c r="P4444">
        <f t="shared" si="141"/>
        <v>528</v>
      </c>
    </row>
    <row r="4445" spans="1:16" ht="14.5" customHeight="1" x14ac:dyDescent="0.35">
      <c r="A4445" s="2" t="s">
        <v>2324</v>
      </c>
      <c r="B4445" s="2" t="s">
        <v>2324</v>
      </c>
      <c r="C4445" s="2" t="s">
        <v>1699</v>
      </c>
      <c r="D4445" s="2"/>
      <c r="E4445" s="2"/>
      <c r="F4445" s="3">
        <v>112</v>
      </c>
      <c r="G4445" s="3">
        <v>44.642857142857146</v>
      </c>
      <c r="H4445" s="2" t="s">
        <v>3136</v>
      </c>
      <c r="I4445" s="2" t="s">
        <v>3150</v>
      </c>
      <c r="J4445" s="2" t="s">
        <v>3160</v>
      </c>
      <c r="K4445" s="2" t="s">
        <v>3163</v>
      </c>
      <c r="L4445" s="2">
        <v>2016</v>
      </c>
      <c r="M4445" s="2" t="s">
        <v>3054</v>
      </c>
      <c r="N4445" s="2" t="s">
        <v>3104</v>
      </c>
      <c r="O4445" s="19" t="str">
        <f t="shared" si="142"/>
        <v>300</v>
      </c>
      <c r="P4445">
        <f t="shared" si="141"/>
        <v>50</v>
      </c>
    </row>
    <row r="4446" spans="1:16" ht="14.5" customHeight="1" x14ac:dyDescent="0.35">
      <c r="A4446" s="2" t="s">
        <v>2489</v>
      </c>
      <c r="B4446" s="2" t="s">
        <v>2489</v>
      </c>
      <c r="C4446" s="2" t="s">
        <v>2709</v>
      </c>
      <c r="D4446" s="2"/>
      <c r="E4446" s="2"/>
      <c r="F4446" s="3">
        <v>342</v>
      </c>
      <c r="G4446" s="3">
        <v>54.970760233918128</v>
      </c>
      <c r="H4446" s="2" t="s">
        <v>3136</v>
      </c>
      <c r="I4446" s="2" t="s">
        <v>3150</v>
      </c>
      <c r="J4446" s="2" t="s">
        <v>3160</v>
      </c>
      <c r="K4446" s="2" t="s">
        <v>3163</v>
      </c>
      <c r="L4446" s="2">
        <v>2016</v>
      </c>
      <c r="M4446" s="2" t="s">
        <v>3041</v>
      </c>
      <c r="N4446" s="2" t="s">
        <v>3095</v>
      </c>
      <c r="O4446" s="19" t="str">
        <f t="shared" si="142"/>
        <v>200</v>
      </c>
      <c r="P4446">
        <f t="shared" si="141"/>
        <v>188</v>
      </c>
    </row>
    <row r="4447" spans="1:16" ht="14.5" customHeight="1" x14ac:dyDescent="0.35">
      <c r="A4447" s="2" t="s">
        <v>2325</v>
      </c>
      <c r="B4447" s="2" t="s">
        <v>2325</v>
      </c>
      <c r="C4447" s="2" t="s">
        <v>1523</v>
      </c>
      <c r="D4447" s="2"/>
      <c r="E4447" s="2"/>
      <c r="F4447" s="3">
        <v>2803</v>
      </c>
      <c r="G4447" s="3">
        <v>78.166250445950752</v>
      </c>
      <c r="H4447" s="2" t="s">
        <v>3136</v>
      </c>
      <c r="I4447" s="2" t="s">
        <v>3150</v>
      </c>
      <c r="J4447" s="2" t="s">
        <v>3160</v>
      </c>
      <c r="K4447" s="2" t="s">
        <v>3163</v>
      </c>
      <c r="L4447" s="2">
        <v>2016</v>
      </c>
      <c r="M4447" s="2" t="s">
        <v>3053</v>
      </c>
      <c r="N4447" s="2" t="s">
        <v>3103</v>
      </c>
      <c r="O4447" s="19" t="str">
        <f t="shared" si="142"/>
        <v>300</v>
      </c>
      <c r="P4447">
        <f t="shared" si="141"/>
        <v>2190.9999999999995</v>
      </c>
    </row>
    <row r="4448" spans="1:16" ht="14.5" customHeight="1" x14ac:dyDescent="0.35">
      <c r="A4448" s="2" t="s">
        <v>2326</v>
      </c>
      <c r="B4448" s="2" t="s">
        <v>2326</v>
      </c>
      <c r="C4448" s="2" t="s">
        <v>1522</v>
      </c>
      <c r="D4448" s="2"/>
      <c r="E4448" s="2"/>
      <c r="F4448" s="3">
        <v>476</v>
      </c>
      <c r="G4448" s="3">
        <v>37.815126050420169</v>
      </c>
      <c r="H4448" s="2" t="s">
        <v>3136</v>
      </c>
      <c r="I4448" s="2" t="s">
        <v>3150</v>
      </c>
      <c r="J4448" s="2" t="s">
        <v>3160</v>
      </c>
      <c r="K4448" s="2" t="s">
        <v>3163</v>
      </c>
      <c r="L4448" s="2">
        <v>2016</v>
      </c>
      <c r="M4448" s="2" t="s">
        <v>3054</v>
      </c>
      <c r="N4448" s="2" t="s">
        <v>3104</v>
      </c>
      <c r="O4448" s="19" t="str">
        <f t="shared" si="142"/>
        <v>300</v>
      </c>
      <c r="P4448">
        <f t="shared" si="141"/>
        <v>180</v>
      </c>
    </row>
    <row r="4449" spans="1:16" ht="14.5" customHeight="1" x14ac:dyDescent="0.35">
      <c r="A4449" s="2" t="s">
        <v>2486</v>
      </c>
      <c r="B4449" s="2" t="s">
        <v>2486</v>
      </c>
      <c r="C4449" s="2" t="s">
        <v>2818</v>
      </c>
      <c r="D4449" s="2"/>
      <c r="E4449" s="2"/>
      <c r="F4449" s="3">
        <v>12672</v>
      </c>
      <c r="G4449" s="3">
        <v>80.003156565656568</v>
      </c>
      <c r="H4449" s="2" t="s">
        <v>3136</v>
      </c>
      <c r="I4449" s="2" t="s">
        <v>3150</v>
      </c>
      <c r="J4449" s="2" t="s">
        <v>3160</v>
      </c>
      <c r="K4449" s="2" t="s">
        <v>3163</v>
      </c>
      <c r="L4449" s="2">
        <v>2016</v>
      </c>
      <c r="M4449" s="2" t="s">
        <v>3041</v>
      </c>
      <c r="N4449" s="2" t="s">
        <v>3095</v>
      </c>
      <c r="O4449" s="19" t="str">
        <f t="shared" si="142"/>
        <v>200</v>
      </c>
      <c r="P4449">
        <f t="shared" si="141"/>
        <v>10138</v>
      </c>
    </row>
    <row r="4450" spans="1:16" ht="14.5" customHeight="1" x14ac:dyDescent="0.35">
      <c r="A4450" s="2" t="s">
        <v>2819</v>
      </c>
      <c r="B4450" s="2" t="s">
        <v>2819</v>
      </c>
      <c r="C4450" s="2" t="s">
        <v>2820</v>
      </c>
      <c r="D4450" s="2"/>
      <c r="E4450" s="2"/>
      <c r="F4450" s="3">
        <v>128</v>
      </c>
      <c r="G4450" s="3">
        <v>110.15624999999997</v>
      </c>
      <c r="H4450" s="2" t="s">
        <v>3130</v>
      </c>
      <c r="I4450" s="2" t="s">
        <v>3144</v>
      </c>
      <c r="J4450" s="2" t="s">
        <v>3160</v>
      </c>
      <c r="K4450" s="2" t="s">
        <v>3163</v>
      </c>
      <c r="L4450" s="2">
        <v>2016</v>
      </c>
      <c r="M4450" s="2" t="s">
        <v>3056</v>
      </c>
      <c r="N4450" s="2" t="s">
        <v>3106</v>
      </c>
      <c r="O4450" s="19" t="str">
        <f t="shared" si="142"/>
        <v>300</v>
      </c>
      <c r="P4450">
        <f t="shared" si="141"/>
        <v>140.99999999999997</v>
      </c>
    </row>
    <row r="4451" spans="1:16" ht="14.5" customHeight="1" x14ac:dyDescent="0.35">
      <c r="A4451" s="2" t="s">
        <v>2821</v>
      </c>
      <c r="B4451" s="2" t="s">
        <v>2821</v>
      </c>
      <c r="C4451" s="2" t="s">
        <v>2822</v>
      </c>
      <c r="D4451" s="2"/>
      <c r="E4451" s="2"/>
      <c r="F4451" s="3">
        <v>360</v>
      </c>
      <c r="G4451" s="3">
        <v>55.277777777777779</v>
      </c>
      <c r="H4451" s="2" t="s">
        <v>3130</v>
      </c>
      <c r="I4451" s="2" t="s">
        <v>3144</v>
      </c>
      <c r="J4451" s="2" t="s">
        <v>3160</v>
      </c>
      <c r="K4451" s="2" t="s">
        <v>3163</v>
      </c>
      <c r="L4451" s="2">
        <v>2016</v>
      </c>
      <c r="M4451" s="2" t="s">
        <v>3056</v>
      </c>
      <c r="N4451" s="2" t="s">
        <v>3106</v>
      </c>
      <c r="O4451" s="19" t="str">
        <f t="shared" si="142"/>
        <v>300</v>
      </c>
      <c r="P4451">
        <f t="shared" si="141"/>
        <v>199</v>
      </c>
    </row>
    <row r="4452" spans="1:16" ht="14.5" customHeight="1" x14ac:dyDescent="0.35">
      <c r="A4452" s="2" t="s">
        <v>2823</v>
      </c>
      <c r="B4452" s="2" t="s">
        <v>2823</v>
      </c>
      <c r="C4452" s="2" t="s">
        <v>1538</v>
      </c>
      <c r="D4452" s="2"/>
      <c r="E4452" s="2"/>
      <c r="F4452" s="3">
        <v>209</v>
      </c>
      <c r="G4452" s="3">
        <v>23.923444976076556</v>
      </c>
      <c r="H4452" s="2" t="s">
        <v>3130</v>
      </c>
      <c r="I4452" s="2" t="s">
        <v>3144</v>
      </c>
      <c r="J4452" s="2" t="s">
        <v>3160</v>
      </c>
      <c r="K4452" s="2" t="s">
        <v>3163</v>
      </c>
      <c r="L4452" s="2">
        <v>2016</v>
      </c>
      <c r="M4452" s="2" t="s">
        <v>3056</v>
      </c>
      <c r="N4452" s="2" t="s">
        <v>3106</v>
      </c>
      <c r="O4452" s="19" t="str">
        <f t="shared" si="142"/>
        <v>300</v>
      </c>
      <c r="P4452">
        <f t="shared" si="141"/>
        <v>50</v>
      </c>
    </row>
    <row r="4453" spans="1:16" ht="14.5" customHeight="1" x14ac:dyDescent="0.35">
      <c r="A4453" s="2" t="s">
        <v>2400</v>
      </c>
      <c r="B4453" s="2" t="s">
        <v>2400</v>
      </c>
      <c r="C4453" s="2" t="s">
        <v>1546</v>
      </c>
      <c r="D4453" s="2"/>
      <c r="E4453" s="2"/>
      <c r="F4453" s="3">
        <v>2511</v>
      </c>
      <c r="G4453" s="3">
        <v>100</v>
      </c>
      <c r="H4453" s="2" t="s">
        <v>3130</v>
      </c>
      <c r="I4453" s="2" t="s">
        <v>3144</v>
      </c>
      <c r="J4453" s="2" t="s">
        <v>3160</v>
      </c>
      <c r="K4453" s="2" t="s">
        <v>3163</v>
      </c>
      <c r="L4453" s="2">
        <v>2016</v>
      </c>
      <c r="M4453" s="2" t="s">
        <v>3047</v>
      </c>
      <c r="N4453" s="2" t="s">
        <v>3047</v>
      </c>
      <c r="O4453" s="19" t="str">
        <f t="shared" si="142"/>
        <v>200</v>
      </c>
      <c r="P4453">
        <f t="shared" si="141"/>
        <v>2511</v>
      </c>
    </row>
    <row r="4454" spans="1:16" ht="14.5" customHeight="1" x14ac:dyDescent="0.35">
      <c r="A4454" s="2" t="s">
        <v>2824</v>
      </c>
      <c r="B4454" s="2" t="s">
        <v>2824</v>
      </c>
      <c r="C4454" s="2" t="s">
        <v>2646</v>
      </c>
      <c r="D4454" s="2"/>
      <c r="E4454" s="2"/>
      <c r="F4454" s="3">
        <v>1260</v>
      </c>
      <c r="G4454" s="3">
        <v>1.1904761904761905</v>
      </c>
      <c r="H4454" s="2" t="s">
        <v>3130</v>
      </c>
      <c r="I4454" s="2" t="s">
        <v>3144</v>
      </c>
      <c r="J4454" s="2" t="s">
        <v>3160</v>
      </c>
      <c r="K4454" s="2" t="s">
        <v>3163</v>
      </c>
      <c r="L4454" s="2">
        <v>2016</v>
      </c>
      <c r="M4454" s="2" t="s">
        <v>3075</v>
      </c>
      <c r="N4454" s="2" t="s">
        <v>3075</v>
      </c>
      <c r="O4454" s="19" t="str">
        <f t="shared" si="142"/>
        <v>600</v>
      </c>
      <c r="P4454">
        <f t="shared" si="141"/>
        <v>15</v>
      </c>
    </row>
    <row r="4455" spans="1:16" ht="14.5" customHeight="1" x14ac:dyDescent="0.35">
      <c r="A4455" s="2" t="s">
        <v>2332</v>
      </c>
      <c r="B4455" s="2" t="s">
        <v>2332</v>
      </c>
      <c r="C4455" s="2" t="s">
        <v>1551</v>
      </c>
      <c r="D4455" s="2"/>
      <c r="E4455" s="2"/>
      <c r="F4455" s="3">
        <v>587</v>
      </c>
      <c r="G4455" s="3">
        <v>17.37649063032368</v>
      </c>
      <c r="H4455" s="2" t="s">
        <v>3130</v>
      </c>
      <c r="I4455" s="2" t="s">
        <v>3144</v>
      </c>
      <c r="J4455" s="2" t="s">
        <v>3160</v>
      </c>
      <c r="K4455" s="2" t="s">
        <v>3163</v>
      </c>
      <c r="L4455" s="2">
        <v>2016</v>
      </c>
      <c r="M4455" s="2" t="s">
        <v>3075</v>
      </c>
      <c r="N4455" s="2" t="s">
        <v>3075</v>
      </c>
      <c r="O4455" s="19" t="str">
        <f t="shared" si="142"/>
        <v>600</v>
      </c>
      <c r="P4455">
        <f t="shared" si="141"/>
        <v>102</v>
      </c>
    </row>
    <row r="4456" spans="1:16" ht="14.5" customHeight="1" x14ac:dyDescent="0.35">
      <c r="A4456" s="2" t="s">
        <v>2501</v>
      </c>
      <c r="B4456" s="2" t="s">
        <v>2501</v>
      </c>
      <c r="C4456" s="2" t="s">
        <v>1562</v>
      </c>
      <c r="D4456" s="2"/>
      <c r="E4456" s="2"/>
      <c r="F4456" s="3">
        <v>236</v>
      </c>
      <c r="G4456" s="3">
        <v>55.000000000000007</v>
      </c>
      <c r="H4456" s="2" t="s">
        <v>3130</v>
      </c>
      <c r="I4456" s="2" t="s">
        <v>3144</v>
      </c>
      <c r="J4456" s="2" t="s">
        <v>3160</v>
      </c>
      <c r="K4456" s="2" t="s">
        <v>3163</v>
      </c>
      <c r="L4456" s="2">
        <v>2016</v>
      </c>
      <c r="M4456" s="2" t="s">
        <v>3041</v>
      </c>
      <c r="N4456" s="2" t="s">
        <v>3095</v>
      </c>
      <c r="O4456" s="19" t="str">
        <f t="shared" si="142"/>
        <v>200</v>
      </c>
      <c r="P4456">
        <f t="shared" si="141"/>
        <v>129.80000000000001</v>
      </c>
    </row>
    <row r="4457" spans="1:16" ht="14.5" customHeight="1" x14ac:dyDescent="0.35">
      <c r="A4457" s="2" t="s">
        <v>2503</v>
      </c>
      <c r="B4457" s="2" t="s">
        <v>2503</v>
      </c>
      <c r="C4457" s="2" t="s">
        <v>1555</v>
      </c>
      <c r="D4457" s="2"/>
      <c r="E4457" s="2"/>
      <c r="F4457" s="3">
        <v>185297.15700000001</v>
      </c>
      <c r="G4457" s="3">
        <v>1.050438252249954</v>
      </c>
      <c r="H4457" s="2" t="s">
        <v>3130</v>
      </c>
      <c r="I4457" s="2" t="s">
        <v>3144</v>
      </c>
      <c r="J4457" s="2" t="s">
        <v>3160</v>
      </c>
      <c r="K4457" s="2" t="s">
        <v>3163</v>
      </c>
      <c r="L4457" s="2">
        <v>2016</v>
      </c>
      <c r="M4457" s="2" t="s">
        <v>3075</v>
      </c>
      <c r="N4457" s="2" t="s">
        <v>3075</v>
      </c>
      <c r="O4457" s="19" t="str">
        <f t="shared" si="142"/>
        <v>600</v>
      </c>
      <c r="P4457">
        <f t="shared" si="141"/>
        <v>1946.4322174596534</v>
      </c>
    </row>
    <row r="4458" spans="1:16" ht="14.5" customHeight="1" x14ac:dyDescent="0.35">
      <c r="A4458" s="2" t="s">
        <v>2825</v>
      </c>
      <c r="B4458" s="2" t="s">
        <v>2825</v>
      </c>
      <c r="C4458" s="2" t="s">
        <v>2826</v>
      </c>
      <c r="D4458" s="2"/>
      <c r="E4458" s="2"/>
      <c r="F4458" s="3">
        <v>30000</v>
      </c>
      <c r="G4458" s="3">
        <v>100</v>
      </c>
      <c r="H4458" s="2" t="s">
        <v>3134</v>
      </c>
      <c r="I4458" s="2" t="s">
        <v>3148</v>
      </c>
      <c r="J4458" s="2" t="s">
        <v>3160</v>
      </c>
      <c r="K4458" s="2" t="s">
        <v>3163</v>
      </c>
      <c r="L4458" s="2">
        <v>2016</v>
      </c>
      <c r="M4458" s="2" t="s">
        <v>3048</v>
      </c>
      <c r="N4458" s="2" t="s">
        <v>3048</v>
      </c>
      <c r="O4458" s="19" t="str">
        <f t="shared" si="142"/>
        <v>200</v>
      </c>
      <c r="P4458">
        <f t="shared" si="141"/>
        <v>30000</v>
      </c>
    </row>
    <row r="4459" spans="1:16" ht="14.5" customHeight="1" x14ac:dyDescent="0.35">
      <c r="A4459" s="2" t="s">
        <v>2411</v>
      </c>
      <c r="B4459" s="2" t="s">
        <v>2411</v>
      </c>
      <c r="C4459" s="2" t="s">
        <v>2827</v>
      </c>
      <c r="D4459" s="2"/>
      <c r="E4459" s="2"/>
      <c r="F4459" s="3">
        <v>33334</v>
      </c>
      <c r="G4459" s="3">
        <v>3.8999220015599682E-2</v>
      </c>
      <c r="H4459" s="2" t="s">
        <v>3139</v>
      </c>
      <c r="I4459" s="2" t="s">
        <v>3153</v>
      </c>
      <c r="J4459" s="2" t="s">
        <v>3160</v>
      </c>
      <c r="K4459" s="2" t="s">
        <v>3163</v>
      </c>
      <c r="L4459" s="2">
        <v>2016</v>
      </c>
      <c r="M4459" s="2" t="s">
        <v>3054</v>
      </c>
      <c r="N4459" s="2" t="s">
        <v>3104</v>
      </c>
      <c r="O4459" s="19" t="str">
        <f t="shared" si="142"/>
        <v>300</v>
      </c>
      <c r="P4459">
        <f t="shared" si="141"/>
        <v>12.999999999999998</v>
      </c>
    </row>
    <row r="4460" spans="1:16" ht="14.5" customHeight="1" x14ac:dyDescent="0.35">
      <c r="A4460" s="2" t="s">
        <v>2327</v>
      </c>
      <c r="B4460" s="2" t="s">
        <v>2327</v>
      </c>
      <c r="C4460" s="2" t="s">
        <v>1543</v>
      </c>
      <c r="D4460" s="2"/>
      <c r="E4460" s="2"/>
      <c r="F4460" s="3">
        <v>938</v>
      </c>
      <c r="G4460" s="3">
        <v>101.38592750533049</v>
      </c>
      <c r="H4460" s="2" t="s">
        <v>3130</v>
      </c>
      <c r="I4460" s="2" t="s">
        <v>3144</v>
      </c>
      <c r="J4460" s="2" t="s">
        <v>3160</v>
      </c>
      <c r="K4460" s="2" t="s">
        <v>3163</v>
      </c>
      <c r="L4460" s="2">
        <v>2016</v>
      </c>
      <c r="M4460" s="2" t="s">
        <v>3058</v>
      </c>
      <c r="N4460" s="2" t="s">
        <v>3108</v>
      </c>
      <c r="O4460" s="19" t="str">
        <f t="shared" si="142"/>
        <v>300</v>
      </c>
      <c r="P4460">
        <f t="shared" si="141"/>
        <v>951</v>
      </c>
    </row>
    <row r="4461" spans="1:16" ht="14.5" customHeight="1" x14ac:dyDescent="0.35">
      <c r="A4461" s="2" t="s">
        <v>2328</v>
      </c>
      <c r="B4461" s="2" t="s">
        <v>2328</v>
      </c>
      <c r="C4461" s="2" t="s">
        <v>1537</v>
      </c>
      <c r="D4461" s="2"/>
      <c r="E4461" s="2"/>
      <c r="F4461" s="3">
        <v>116</v>
      </c>
      <c r="G4461" s="3">
        <v>98.275862068965509</v>
      </c>
      <c r="H4461" s="2" t="s">
        <v>3130</v>
      </c>
      <c r="I4461" s="2" t="s">
        <v>3144</v>
      </c>
      <c r="J4461" s="2" t="s">
        <v>3160</v>
      </c>
      <c r="K4461" s="2" t="s">
        <v>3163</v>
      </c>
      <c r="L4461" s="2">
        <v>2016</v>
      </c>
      <c r="M4461" s="2" t="s">
        <v>3058</v>
      </c>
      <c r="N4461" s="2" t="s">
        <v>3108</v>
      </c>
      <c r="O4461" s="19" t="str">
        <f t="shared" si="142"/>
        <v>300</v>
      </c>
      <c r="P4461">
        <f t="shared" si="141"/>
        <v>113.99999999999999</v>
      </c>
    </row>
    <row r="4462" spans="1:16" ht="14.5" customHeight="1" x14ac:dyDescent="0.35">
      <c r="A4462" s="2" t="s">
        <v>2621</v>
      </c>
      <c r="B4462" s="2" t="s">
        <v>2621</v>
      </c>
      <c r="C4462" s="2" t="s">
        <v>2206</v>
      </c>
      <c r="D4462" s="2"/>
      <c r="E4462" s="2"/>
      <c r="F4462" s="3">
        <v>721</v>
      </c>
      <c r="G4462" s="3">
        <v>67.961165048543691</v>
      </c>
      <c r="H4462" s="2" t="s">
        <v>3130</v>
      </c>
      <c r="I4462" s="2" t="s">
        <v>3144</v>
      </c>
      <c r="J4462" s="2" t="s">
        <v>3160</v>
      </c>
      <c r="K4462" s="2" t="s">
        <v>3163</v>
      </c>
      <c r="L4462" s="2">
        <v>2016</v>
      </c>
      <c r="M4462" s="2" t="s">
        <v>3054</v>
      </c>
      <c r="N4462" s="2" t="s">
        <v>3104</v>
      </c>
      <c r="O4462" s="19" t="str">
        <f t="shared" si="142"/>
        <v>300</v>
      </c>
      <c r="P4462">
        <f t="shared" si="141"/>
        <v>490</v>
      </c>
    </row>
    <row r="4463" spans="1:16" ht="14.5" customHeight="1" x14ac:dyDescent="0.35">
      <c r="A4463" s="2" t="s">
        <v>2498</v>
      </c>
      <c r="B4463" s="2" t="s">
        <v>2498</v>
      </c>
      <c r="C4463" s="2" t="s">
        <v>1553</v>
      </c>
      <c r="D4463" s="2"/>
      <c r="E4463" s="2"/>
      <c r="F4463" s="3">
        <v>4121</v>
      </c>
      <c r="G4463" s="3">
        <v>12.132977432661974</v>
      </c>
      <c r="H4463" s="2" t="s">
        <v>3130</v>
      </c>
      <c r="I4463" s="2" t="s">
        <v>3144</v>
      </c>
      <c r="J4463" s="2" t="s">
        <v>3160</v>
      </c>
      <c r="K4463" s="2" t="s">
        <v>3163</v>
      </c>
      <c r="L4463" s="2">
        <v>2016</v>
      </c>
      <c r="M4463" s="2" t="s">
        <v>3075</v>
      </c>
      <c r="N4463" s="2" t="s">
        <v>3075</v>
      </c>
      <c r="O4463" s="19" t="str">
        <f t="shared" si="142"/>
        <v>600</v>
      </c>
      <c r="P4463">
        <f t="shared" si="141"/>
        <v>499.99999999999994</v>
      </c>
    </row>
    <row r="4464" spans="1:16" ht="14.5" customHeight="1" x14ac:dyDescent="0.35">
      <c r="A4464" s="2" t="s">
        <v>2623</v>
      </c>
      <c r="B4464" s="2" t="s">
        <v>2623</v>
      </c>
      <c r="C4464" s="2" t="s">
        <v>2219</v>
      </c>
      <c r="D4464" s="2"/>
      <c r="E4464" s="2"/>
      <c r="F4464" s="3">
        <v>900</v>
      </c>
      <c r="G4464" s="3">
        <v>77.666666666666657</v>
      </c>
      <c r="H4464" s="2" t="s">
        <v>3130</v>
      </c>
      <c r="I4464" s="2" t="s">
        <v>3144</v>
      </c>
      <c r="J4464" s="2" t="s">
        <v>3160</v>
      </c>
      <c r="K4464" s="2" t="s">
        <v>3163</v>
      </c>
      <c r="L4464" s="2">
        <v>2016</v>
      </c>
      <c r="M4464" s="2" t="s">
        <v>3058</v>
      </c>
      <c r="N4464" s="2" t="s">
        <v>3108</v>
      </c>
      <c r="O4464" s="19" t="str">
        <f t="shared" si="142"/>
        <v>300</v>
      </c>
      <c r="P4464">
        <f t="shared" si="141"/>
        <v>698.99999999999989</v>
      </c>
    </row>
    <row r="4465" spans="1:16" ht="14.5" customHeight="1" x14ac:dyDescent="0.35">
      <c r="A4465" s="2" t="s">
        <v>2499</v>
      </c>
      <c r="B4465" s="2" t="s">
        <v>2499</v>
      </c>
      <c r="C4465" s="2" t="s">
        <v>1560</v>
      </c>
      <c r="D4465" s="2"/>
      <c r="E4465" s="2"/>
      <c r="F4465" s="3">
        <v>152</v>
      </c>
      <c r="G4465" s="3">
        <v>55.000000000000007</v>
      </c>
      <c r="H4465" s="2" t="s">
        <v>3130</v>
      </c>
      <c r="I4465" s="2" t="s">
        <v>3144</v>
      </c>
      <c r="J4465" s="2" t="s">
        <v>3160</v>
      </c>
      <c r="K4465" s="2" t="s">
        <v>3163</v>
      </c>
      <c r="L4465" s="2">
        <v>2016</v>
      </c>
      <c r="M4465" s="2" t="s">
        <v>3041</v>
      </c>
      <c r="N4465" s="2" t="s">
        <v>3095</v>
      </c>
      <c r="O4465" s="19" t="str">
        <f t="shared" si="142"/>
        <v>200</v>
      </c>
      <c r="P4465">
        <f t="shared" si="141"/>
        <v>83.600000000000023</v>
      </c>
    </row>
    <row r="4466" spans="1:16" ht="14.5" customHeight="1" x14ac:dyDescent="0.35">
      <c r="A4466" s="2" t="s">
        <v>2622</v>
      </c>
      <c r="B4466" s="2" t="s">
        <v>2622</v>
      </c>
      <c r="C4466" s="2" t="s">
        <v>1552</v>
      </c>
      <c r="D4466" s="2"/>
      <c r="E4466" s="2"/>
      <c r="F4466" s="3">
        <v>638</v>
      </c>
      <c r="G4466" s="3">
        <v>46.394984326018808</v>
      </c>
      <c r="H4466" s="2" t="s">
        <v>3130</v>
      </c>
      <c r="I4466" s="2" t="s">
        <v>3144</v>
      </c>
      <c r="J4466" s="2" t="s">
        <v>3160</v>
      </c>
      <c r="K4466" s="2" t="s">
        <v>3163</v>
      </c>
      <c r="L4466" s="2">
        <v>2016</v>
      </c>
      <c r="M4466" s="2" t="s">
        <v>3075</v>
      </c>
      <c r="N4466" s="2" t="s">
        <v>3075</v>
      </c>
      <c r="O4466" s="19" t="str">
        <f t="shared" si="142"/>
        <v>600</v>
      </c>
      <c r="P4466">
        <f t="shared" si="141"/>
        <v>296</v>
      </c>
    </row>
    <row r="4467" spans="1:16" ht="14.5" customHeight="1" x14ac:dyDescent="0.35">
      <c r="A4467" s="2" t="s">
        <v>2338</v>
      </c>
      <c r="B4467" s="2" t="s">
        <v>2338</v>
      </c>
      <c r="C4467" s="2" t="s">
        <v>1550</v>
      </c>
      <c r="D4467" s="2"/>
      <c r="E4467" s="2"/>
      <c r="F4467" s="3">
        <v>713</v>
      </c>
      <c r="G4467" s="3">
        <v>74.894810659186533</v>
      </c>
      <c r="H4467" s="2" t="s">
        <v>3130</v>
      </c>
      <c r="I4467" s="2" t="s">
        <v>3144</v>
      </c>
      <c r="J4467" s="2" t="s">
        <v>3160</v>
      </c>
      <c r="K4467" s="2" t="s">
        <v>3163</v>
      </c>
      <c r="L4467" s="2">
        <v>2016</v>
      </c>
      <c r="M4467" s="2" t="s">
        <v>3075</v>
      </c>
      <c r="N4467" s="2" t="s">
        <v>3075</v>
      </c>
      <c r="O4467" s="19" t="str">
        <f t="shared" si="142"/>
        <v>600</v>
      </c>
      <c r="P4467">
        <f t="shared" si="141"/>
        <v>534</v>
      </c>
    </row>
    <row r="4468" spans="1:16" ht="14.5" customHeight="1" x14ac:dyDescent="0.35">
      <c r="A4468" s="2" t="s">
        <v>2500</v>
      </c>
      <c r="B4468" s="2" t="s">
        <v>2500</v>
      </c>
      <c r="C4468" s="2" t="s">
        <v>1557</v>
      </c>
      <c r="D4468" s="2"/>
      <c r="E4468" s="2"/>
      <c r="F4468" s="3">
        <v>11113</v>
      </c>
      <c r="G4468" s="3">
        <v>55.000000000000007</v>
      </c>
      <c r="H4468" s="2" t="s">
        <v>3130</v>
      </c>
      <c r="I4468" s="2" t="s">
        <v>3144</v>
      </c>
      <c r="J4468" s="2" t="s">
        <v>3160</v>
      </c>
      <c r="K4468" s="2" t="s">
        <v>3163</v>
      </c>
      <c r="L4468" s="2">
        <v>2016</v>
      </c>
      <c r="M4468" s="2" t="s">
        <v>3041</v>
      </c>
      <c r="N4468" s="2" t="s">
        <v>3095</v>
      </c>
      <c r="O4468" s="19" t="str">
        <f t="shared" si="142"/>
        <v>200</v>
      </c>
      <c r="P4468">
        <f t="shared" si="141"/>
        <v>6112.1500000000015</v>
      </c>
    </row>
    <row r="4469" spans="1:16" ht="14.5" customHeight="1" x14ac:dyDescent="0.35">
      <c r="A4469" s="2" t="s">
        <v>2496</v>
      </c>
      <c r="B4469" s="2" t="s">
        <v>2496</v>
      </c>
      <c r="C4469" s="2" t="s">
        <v>1559</v>
      </c>
      <c r="D4469" s="2"/>
      <c r="E4469" s="2"/>
      <c r="F4469" s="3">
        <v>107</v>
      </c>
      <c r="G4469" s="3">
        <v>100</v>
      </c>
      <c r="H4469" s="2" t="s">
        <v>3130</v>
      </c>
      <c r="I4469" s="2" t="s">
        <v>3144</v>
      </c>
      <c r="J4469" s="2" t="s">
        <v>3160</v>
      </c>
      <c r="K4469" s="2" t="s">
        <v>3163</v>
      </c>
      <c r="L4469" s="2">
        <v>2016</v>
      </c>
      <c r="M4469" s="2" t="s">
        <v>3041</v>
      </c>
      <c r="N4469" s="2" t="s">
        <v>3095</v>
      </c>
      <c r="O4469" s="19" t="str">
        <f t="shared" si="142"/>
        <v>200</v>
      </c>
      <c r="P4469">
        <f t="shared" si="141"/>
        <v>107</v>
      </c>
    </row>
    <row r="4470" spans="1:16" ht="14.5" customHeight="1" x14ac:dyDescent="0.35">
      <c r="A4470" s="2" t="s">
        <v>2496</v>
      </c>
      <c r="B4470" s="2" t="s">
        <v>2496</v>
      </c>
      <c r="C4470" s="2" t="s">
        <v>1558</v>
      </c>
      <c r="D4470" s="2"/>
      <c r="E4470" s="2"/>
      <c r="F4470" s="3">
        <v>3547</v>
      </c>
      <c r="G4470" s="3">
        <v>55.000000000000007</v>
      </c>
      <c r="H4470" s="2" t="s">
        <v>3130</v>
      </c>
      <c r="I4470" s="2" t="s">
        <v>3144</v>
      </c>
      <c r="J4470" s="2" t="s">
        <v>3160</v>
      </c>
      <c r="K4470" s="2" t="s">
        <v>3163</v>
      </c>
      <c r="L4470" s="2">
        <v>2016</v>
      </c>
      <c r="M4470" s="2" t="s">
        <v>3041</v>
      </c>
      <c r="N4470" s="2" t="s">
        <v>3095</v>
      </c>
      <c r="O4470" s="19" t="str">
        <f t="shared" si="142"/>
        <v>200</v>
      </c>
      <c r="P4470">
        <f t="shared" si="141"/>
        <v>1950.8500000000004</v>
      </c>
    </row>
    <row r="4471" spans="1:16" ht="14.5" customHeight="1" x14ac:dyDescent="0.35">
      <c r="A4471" s="2" t="s">
        <v>2504</v>
      </c>
      <c r="B4471" s="2" t="s">
        <v>2504</v>
      </c>
      <c r="C4471" s="2" t="s">
        <v>1547</v>
      </c>
      <c r="D4471" s="2"/>
      <c r="E4471" s="2"/>
      <c r="F4471" s="3">
        <v>47441</v>
      </c>
      <c r="G4471" s="3">
        <v>0.22343542505427794</v>
      </c>
      <c r="H4471" s="2" t="s">
        <v>3132</v>
      </c>
      <c r="I4471" s="2" t="s">
        <v>3146</v>
      </c>
      <c r="J4471" s="2" t="s">
        <v>3160</v>
      </c>
      <c r="K4471" s="2" t="s">
        <v>3163</v>
      </c>
      <c r="L4471" s="2">
        <v>2016</v>
      </c>
      <c r="M4471" s="2" t="s">
        <v>3054</v>
      </c>
      <c r="N4471" s="2" t="s">
        <v>3104</v>
      </c>
      <c r="O4471" s="19" t="str">
        <f t="shared" si="142"/>
        <v>300</v>
      </c>
      <c r="P4471">
        <f t="shared" si="141"/>
        <v>106</v>
      </c>
    </row>
    <row r="4472" spans="1:16" ht="14.5" customHeight="1" x14ac:dyDescent="0.35">
      <c r="A4472" s="2" t="s">
        <v>2828</v>
      </c>
      <c r="B4472" s="2" t="s">
        <v>2828</v>
      </c>
      <c r="C4472" s="2" t="s">
        <v>1554</v>
      </c>
      <c r="D4472" s="2"/>
      <c r="E4472" s="2"/>
      <c r="F4472" s="3">
        <v>3632</v>
      </c>
      <c r="G4472" s="3">
        <v>29.570484581497798</v>
      </c>
      <c r="H4472" s="2" t="s">
        <v>3130</v>
      </c>
      <c r="I4472" s="2" t="s">
        <v>3144</v>
      </c>
      <c r="J4472" s="2" t="s">
        <v>3160</v>
      </c>
      <c r="K4472" s="2" t="s">
        <v>3163</v>
      </c>
      <c r="L4472" s="2">
        <v>2016</v>
      </c>
      <c r="M4472" s="2" t="s">
        <v>3075</v>
      </c>
      <c r="N4472" s="2" t="s">
        <v>3075</v>
      </c>
      <c r="O4472" s="19" t="str">
        <f t="shared" si="142"/>
        <v>600</v>
      </c>
      <c r="P4472">
        <f t="shared" si="141"/>
        <v>1074</v>
      </c>
    </row>
    <row r="4473" spans="1:16" ht="14.5" customHeight="1" x14ac:dyDescent="0.35">
      <c r="A4473" s="2" t="s">
        <v>2502</v>
      </c>
      <c r="B4473" s="2" t="s">
        <v>2502</v>
      </c>
      <c r="C4473" s="2" t="s">
        <v>1548</v>
      </c>
      <c r="D4473" s="2"/>
      <c r="E4473" s="2"/>
      <c r="F4473" s="3">
        <v>80733</v>
      </c>
      <c r="G4473" s="3">
        <v>0.63666654280158053</v>
      </c>
      <c r="H4473" s="2" t="s">
        <v>3130</v>
      </c>
      <c r="I4473" s="2" t="s">
        <v>3144</v>
      </c>
      <c r="J4473" s="2" t="s">
        <v>3160</v>
      </c>
      <c r="K4473" s="2" t="s">
        <v>3163</v>
      </c>
      <c r="L4473" s="2">
        <v>2016</v>
      </c>
      <c r="M4473" s="2" t="s">
        <v>3058</v>
      </c>
      <c r="N4473" s="2" t="s">
        <v>3108</v>
      </c>
      <c r="O4473" s="19" t="str">
        <f t="shared" si="142"/>
        <v>300</v>
      </c>
      <c r="P4473">
        <f t="shared" si="141"/>
        <v>514</v>
      </c>
    </row>
    <row r="4474" spans="1:16" ht="14.5" customHeight="1" x14ac:dyDescent="0.35">
      <c r="A4474" s="2" t="s">
        <v>2829</v>
      </c>
      <c r="B4474" s="2" t="s">
        <v>2829</v>
      </c>
      <c r="C4474" s="2" t="s">
        <v>2830</v>
      </c>
      <c r="D4474" s="2"/>
      <c r="E4474" s="2"/>
      <c r="F4474" s="3">
        <v>3000</v>
      </c>
      <c r="G4474" s="3">
        <v>100</v>
      </c>
      <c r="H4474" s="2" t="s">
        <v>3130</v>
      </c>
      <c r="I4474" s="2" t="s">
        <v>3144</v>
      </c>
      <c r="J4474" s="2" t="s">
        <v>3160</v>
      </c>
      <c r="K4474" s="2" t="s">
        <v>3163</v>
      </c>
      <c r="L4474" s="2">
        <v>2016</v>
      </c>
      <c r="M4474" s="2" t="s">
        <v>3047</v>
      </c>
      <c r="N4474" s="2" t="s">
        <v>3047</v>
      </c>
      <c r="O4474" s="19" t="str">
        <f t="shared" si="142"/>
        <v>200</v>
      </c>
      <c r="P4474">
        <f t="shared" si="141"/>
        <v>3000</v>
      </c>
    </row>
    <row r="4475" spans="1:16" ht="14.5" customHeight="1" x14ac:dyDescent="0.35">
      <c r="A4475" s="2" t="s">
        <v>2463</v>
      </c>
      <c r="B4475" s="2" t="s">
        <v>2463</v>
      </c>
      <c r="C4475" s="2" t="s">
        <v>2624</v>
      </c>
      <c r="D4475" s="2"/>
      <c r="E4475" s="2"/>
      <c r="F4475" s="3">
        <v>2245</v>
      </c>
      <c r="G4475" s="3">
        <v>8.908685968819599</v>
      </c>
      <c r="H4475" s="2" t="s">
        <v>3132</v>
      </c>
      <c r="I4475" s="2" t="s">
        <v>3146</v>
      </c>
      <c r="J4475" s="2" t="s">
        <v>3160</v>
      </c>
      <c r="K4475" s="2" t="s">
        <v>3163</v>
      </c>
      <c r="L4475" s="2">
        <v>2016</v>
      </c>
      <c r="M4475" s="2" t="s">
        <v>3041</v>
      </c>
      <c r="N4475" s="2" t="s">
        <v>3095</v>
      </c>
      <c r="O4475" s="19" t="str">
        <f t="shared" si="142"/>
        <v>200</v>
      </c>
      <c r="P4475">
        <f t="shared" ref="P4475:P4538" si="143">F4475*G4475/100</f>
        <v>200</v>
      </c>
    </row>
    <row r="4476" spans="1:16" ht="14.5" customHeight="1" x14ac:dyDescent="0.35">
      <c r="A4476" s="2" t="s">
        <v>2475</v>
      </c>
      <c r="B4476" s="2" t="s">
        <v>2475</v>
      </c>
      <c r="C4476" s="2" t="s">
        <v>2625</v>
      </c>
      <c r="D4476" s="2"/>
      <c r="E4476" s="2"/>
      <c r="F4476" s="3">
        <v>500</v>
      </c>
      <c r="G4476" s="3">
        <v>60</v>
      </c>
      <c r="H4476" s="2" t="s">
        <v>3132</v>
      </c>
      <c r="I4476" s="2" t="s">
        <v>3146</v>
      </c>
      <c r="J4476" s="2" t="s">
        <v>3160</v>
      </c>
      <c r="K4476" s="2" t="s">
        <v>3163</v>
      </c>
      <c r="L4476" s="2">
        <v>2016</v>
      </c>
      <c r="M4476" s="2" t="s">
        <v>3041</v>
      </c>
      <c r="N4476" s="2" t="s">
        <v>3095</v>
      </c>
      <c r="O4476" s="19" t="str">
        <f t="shared" si="142"/>
        <v>200</v>
      </c>
      <c r="P4476">
        <f t="shared" si="143"/>
        <v>300</v>
      </c>
    </row>
    <row r="4477" spans="1:16" ht="14.5" customHeight="1" x14ac:dyDescent="0.35">
      <c r="A4477" s="2" t="s">
        <v>2379</v>
      </c>
      <c r="B4477" s="2" t="s">
        <v>2379</v>
      </c>
      <c r="C4477" s="2" t="s">
        <v>1567</v>
      </c>
      <c r="D4477" s="2"/>
      <c r="E4477" s="2"/>
      <c r="F4477" s="3">
        <v>283</v>
      </c>
      <c r="G4477" s="3">
        <v>34.840989399293285</v>
      </c>
      <c r="H4477" s="2" t="s">
        <v>3132</v>
      </c>
      <c r="I4477" s="2" t="s">
        <v>3146</v>
      </c>
      <c r="J4477" s="2" t="s">
        <v>3160</v>
      </c>
      <c r="K4477" s="2" t="s">
        <v>3163</v>
      </c>
      <c r="L4477" s="2">
        <v>2016</v>
      </c>
      <c r="M4477" s="2" t="s">
        <v>3054</v>
      </c>
      <c r="N4477" s="2" t="s">
        <v>3104</v>
      </c>
      <c r="O4477" s="19" t="str">
        <f t="shared" si="142"/>
        <v>300</v>
      </c>
      <c r="P4477">
        <f t="shared" si="143"/>
        <v>98.6</v>
      </c>
    </row>
    <row r="4478" spans="1:16" ht="14.5" customHeight="1" x14ac:dyDescent="0.35">
      <c r="A4478" s="2" t="s">
        <v>2369</v>
      </c>
      <c r="B4478" s="2" t="s">
        <v>2369</v>
      </c>
      <c r="C4478" s="2" t="s">
        <v>1568</v>
      </c>
      <c r="D4478" s="2"/>
      <c r="E4478" s="2"/>
      <c r="F4478" s="3">
        <v>239</v>
      </c>
      <c r="G4478" s="3">
        <v>39.7489539748954</v>
      </c>
      <c r="H4478" s="2" t="s">
        <v>3132</v>
      </c>
      <c r="I4478" s="2" t="s">
        <v>3146</v>
      </c>
      <c r="J4478" s="2" t="s">
        <v>3160</v>
      </c>
      <c r="K4478" s="2" t="s">
        <v>3163</v>
      </c>
      <c r="L4478" s="2">
        <v>2016</v>
      </c>
      <c r="M4478" s="2" t="s">
        <v>3054</v>
      </c>
      <c r="N4478" s="2" t="s">
        <v>3104</v>
      </c>
      <c r="O4478" s="19" t="str">
        <f t="shared" si="142"/>
        <v>300</v>
      </c>
      <c r="P4478">
        <f t="shared" si="143"/>
        <v>95</v>
      </c>
    </row>
    <row r="4479" spans="1:16" ht="14.5" customHeight="1" x14ac:dyDescent="0.35">
      <c r="A4479" s="2" t="s">
        <v>2380</v>
      </c>
      <c r="B4479" s="2" t="s">
        <v>2380</v>
      </c>
      <c r="C4479" s="2" t="s">
        <v>2647</v>
      </c>
      <c r="D4479" s="2"/>
      <c r="E4479" s="2"/>
      <c r="F4479" s="3">
        <v>3955</v>
      </c>
      <c r="G4479" s="3">
        <v>7.0796460176991154</v>
      </c>
      <c r="H4479" s="2" t="s">
        <v>3132</v>
      </c>
      <c r="I4479" s="2" t="s">
        <v>3146</v>
      </c>
      <c r="J4479" s="2" t="s">
        <v>3160</v>
      </c>
      <c r="K4479" s="2" t="s">
        <v>3163</v>
      </c>
      <c r="L4479" s="2">
        <v>2016</v>
      </c>
      <c r="M4479" s="2" t="s">
        <v>3058</v>
      </c>
      <c r="N4479" s="2" t="s">
        <v>3108</v>
      </c>
      <c r="O4479" s="19" t="str">
        <f t="shared" si="142"/>
        <v>300</v>
      </c>
      <c r="P4479">
        <f t="shared" si="143"/>
        <v>280</v>
      </c>
    </row>
    <row r="4480" spans="1:16" ht="14.5" customHeight="1" x14ac:dyDescent="0.35">
      <c r="A4480" s="2" t="s">
        <v>2380</v>
      </c>
      <c r="B4480" s="2" t="s">
        <v>2380</v>
      </c>
      <c r="C4480" s="2" t="s">
        <v>1570</v>
      </c>
      <c r="D4480" s="2"/>
      <c r="E4480" s="2"/>
      <c r="F4480" s="3">
        <v>969</v>
      </c>
      <c r="G4480" s="3">
        <v>30.959752321981426</v>
      </c>
      <c r="H4480" s="2" t="s">
        <v>3132</v>
      </c>
      <c r="I4480" s="2" t="s">
        <v>3146</v>
      </c>
      <c r="J4480" s="2" t="s">
        <v>3160</v>
      </c>
      <c r="K4480" s="2" t="s">
        <v>3163</v>
      </c>
      <c r="L4480" s="2">
        <v>2016</v>
      </c>
      <c r="M4480" s="2" t="s">
        <v>3058</v>
      </c>
      <c r="N4480" s="2" t="s">
        <v>3108</v>
      </c>
      <c r="O4480" s="19" t="str">
        <f t="shared" si="142"/>
        <v>300</v>
      </c>
      <c r="P4480">
        <f t="shared" si="143"/>
        <v>300.00000000000006</v>
      </c>
    </row>
    <row r="4481" spans="1:16" ht="14.5" customHeight="1" x14ac:dyDescent="0.35">
      <c r="A4481" s="2" t="s">
        <v>2388</v>
      </c>
      <c r="B4481" s="2" t="s">
        <v>2388</v>
      </c>
      <c r="C4481" s="2" t="s">
        <v>2389</v>
      </c>
      <c r="D4481" s="2"/>
      <c r="E4481" s="2"/>
      <c r="F4481" s="3">
        <v>116</v>
      </c>
      <c r="G4481" s="3">
        <v>100</v>
      </c>
      <c r="H4481" s="2" t="s">
        <v>3132</v>
      </c>
      <c r="I4481" s="2" t="s">
        <v>3146</v>
      </c>
      <c r="J4481" s="2" t="s">
        <v>3160</v>
      </c>
      <c r="K4481" s="2" t="s">
        <v>3163</v>
      </c>
      <c r="L4481" s="2">
        <v>2016</v>
      </c>
      <c r="M4481" s="2" t="s">
        <v>3053</v>
      </c>
      <c r="N4481" s="2" t="s">
        <v>3103</v>
      </c>
      <c r="O4481" s="19" t="str">
        <f t="shared" si="142"/>
        <v>300</v>
      </c>
      <c r="P4481">
        <f t="shared" si="143"/>
        <v>116</v>
      </c>
    </row>
    <row r="4482" spans="1:16" ht="14.5" customHeight="1" x14ac:dyDescent="0.35">
      <c r="A4482" s="2" t="s">
        <v>2831</v>
      </c>
      <c r="B4482" s="2" t="s">
        <v>2831</v>
      </c>
      <c r="C4482" s="2" t="s">
        <v>2832</v>
      </c>
      <c r="D4482" s="2"/>
      <c r="E4482" s="2"/>
      <c r="F4482" s="3">
        <v>231</v>
      </c>
      <c r="G4482" s="3">
        <v>100</v>
      </c>
      <c r="H4482" s="2" t="s">
        <v>3132</v>
      </c>
      <c r="I4482" s="2" t="s">
        <v>3146</v>
      </c>
      <c r="J4482" s="2" t="s">
        <v>3160</v>
      </c>
      <c r="K4482" s="2" t="s">
        <v>3163</v>
      </c>
      <c r="L4482" s="2">
        <v>2016</v>
      </c>
      <c r="M4482" s="2" t="s">
        <v>3053</v>
      </c>
      <c r="N4482" s="2" t="s">
        <v>3103</v>
      </c>
      <c r="O4482" s="19" t="str">
        <f t="shared" si="142"/>
        <v>300</v>
      </c>
      <c r="P4482">
        <f t="shared" si="143"/>
        <v>231</v>
      </c>
    </row>
    <row r="4483" spans="1:16" ht="14.5" customHeight="1" x14ac:dyDescent="0.35">
      <c r="A4483" s="2" t="s">
        <v>2386</v>
      </c>
      <c r="B4483" s="2" t="s">
        <v>2386</v>
      </c>
      <c r="C4483" s="2" t="s">
        <v>2387</v>
      </c>
      <c r="D4483" s="2"/>
      <c r="E4483" s="2"/>
      <c r="F4483" s="3">
        <v>394</v>
      </c>
      <c r="G4483" s="3">
        <v>100</v>
      </c>
      <c r="H4483" s="2" t="s">
        <v>3132</v>
      </c>
      <c r="I4483" s="2" t="s">
        <v>3146</v>
      </c>
      <c r="J4483" s="2" t="s">
        <v>3160</v>
      </c>
      <c r="K4483" s="2" t="s">
        <v>3163</v>
      </c>
      <c r="L4483" s="2">
        <v>2016</v>
      </c>
      <c r="M4483" s="2" t="s">
        <v>3053</v>
      </c>
      <c r="N4483" s="2" t="s">
        <v>3103</v>
      </c>
      <c r="O4483" s="19" t="str">
        <f t="shared" ref="O4483:O4546" si="144">LEFT(N4483,1) &amp; "00"</f>
        <v>300</v>
      </c>
      <c r="P4483">
        <f t="shared" si="143"/>
        <v>394</v>
      </c>
    </row>
    <row r="4484" spans="1:16" ht="14.5" customHeight="1" x14ac:dyDescent="0.35">
      <c r="A4484" s="2" t="s">
        <v>708</v>
      </c>
      <c r="B4484" s="2" t="s">
        <v>708</v>
      </c>
      <c r="C4484" s="2" t="s">
        <v>1571</v>
      </c>
      <c r="D4484" s="2"/>
      <c r="E4484" s="2"/>
      <c r="F4484" s="3">
        <v>118</v>
      </c>
      <c r="G4484" s="3">
        <v>75</v>
      </c>
      <c r="H4484" s="2" t="s">
        <v>3132</v>
      </c>
      <c r="I4484" s="2" t="s">
        <v>3146</v>
      </c>
      <c r="J4484" s="2" t="s">
        <v>3160</v>
      </c>
      <c r="K4484" s="2" t="s">
        <v>3163</v>
      </c>
      <c r="L4484" s="2">
        <v>2016</v>
      </c>
      <c r="M4484" s="2" t="s">
        <v>3054</v>
      </c>
      <c r="N4484" s="2" t="s">
        <v>3104</v>
      </c>
      <c r="O4484" s="19" t="str">
        <f t="shared" si="144"/>
        <v>300</v>
      </c>
      <c r="P4484">
        <f t="shared" si="143"/>
        <v>88.5</v>
      </c>
    </row>
    <row r="4485" spans="1:16" ht="14.5" customHeight="1" x14ac:dyDescent="0.35">
      <c r="A4485" s="2" t="s">
        <v>2382</v>
      </c>
      <c r="B4485" s="2" t="s">
        <v>2382</v>
      </c>
      <c r="C4485" s="2" t="s">
        <v>1572</v>
      </c>
      <c r="D4485" s="2"/>
      <c r="E4485" s="2"/>
      <c r="F4485" s="3">
        <v>575</v>
      </c>
      <c r="G4485" s="3">
        <v>30</v>
      </c>
      <c r="H4485" s="2" t="s">
        <v>3132</v>
      </c>
      <c r="I4485" s="2" t="s">
        <v>3146</v>
      </c>
      <c r="J4485" s="2" t="s">
        <v>3160</v>
      </c>
      <c r="K4485" s="2" t="s">
        <v>3163</v>
      </c>
      <c r="L4485" s="2">
        <v>2016</v>
      </c>
      <c r="M4485" s="2" t="s">
        <v>3058</v>
      </c>
      <c r="N4485" s="2" t="s">
        <v>3108</v>
      </c>
      <c r="O4485" s="19" t="str">
        <f t="shared" si="144"/>
        <v>300</v>
      </c>
      <c r="P4485">
        <f t="shared" si="143"/>
        <v>172.5</v>
      </c>
    </row>
    <row r="4486" spans="1:16" ht="14.5" customHeight="1" x14ac:dyDescent="0.35">
      <c r="A4486" s="2" t="s">
        <v>2464</v>
      </c>
      <c r="B4486" s="2" t="s">
        <v>2464</v>
      </c>
      <c r="C4486" s="2" t="s">
        <v>2465</v>
      </c>
      <c r="D4486" s="2"/>
      <c r="E4486" s="2"/>
      <c r="F4486" s="3">
        <v>180</v>
      </c>
      <c r="G4486" s="3">
        <v>100</v>
      </c>
      <c r="H4486" s="2" t="s">
        <v>3132</v>
      </c>
      <c r="I4486" s="2" t="s">
        <v>3146</v>
      </c>
      <c r="J4486" s="2" t="s">
        <v>3160</v>
      </c>
      <c r="K4486" s="2" t="s">
        <v>3163</v>
      </c>
      <c r="L4486" s="2">
        <v>2016</v>
      </c>
      <c r="M4486" s="2" t="s">
        <v>3054</v>
      </c>
      <c r="N4486" s="2" t="s">
        <v>3104</v>
      </c>
      <c r="O4486" s="19" t="str">
        <f t="shared" si="144"/>
        <v>300</v>
      </c>
      <c r="P4486">
        <f t="shared" si="143"/>
        <v>180</v>
      </c>
    </row>
    <row r="4487" spans="1:16" ht="14.5" customHeight="1" x14ac:dyDescent="0.35">
      <c r="A4487" s="2" t="s">
        <v>2468</v>
      </c>
      <c r="B4487" s="2" t="s">
        <v>2468</v>
      </c>
      <c r="C4487" s="2" t="s">
        <v>2273</v>
      </c>
      <c r="D4487" s="2"/>
      <c r="E4487" s="2"/>
      <c r="F4487" s="3">
        <v>15652</v>
      </c>
      <c r="G4487" s="3">
        <v>34.300000000000004</v>
      </c>
      <c r="H4487" s="2" t="s">
        <v>3139</v>
      </c>
      <c r="I4487" s="2" t="s">
        <v>3153</v>
      </c>
      <c r="J4487" s="2" t="s">
        <v>3160</v>
      </c>
      <c r="K4487" s="2" t="s">
        <v>3163</v>
      </c>
      <c r="L4487" s="2">
        <v>2016</v>
      </c>
      <c r="M4487" s="2" t="s">
        <v>3041</v>
      </c>
      <c r="N4487" s="2" t="s">
        <v>3095</v>
      </c>
      <c r="O4487" s="19" t="str">
        <f t="shared" si="144"/>
        <v>200</v>
      </c>
      <c r="P4487">
        <f t="shared" si="143"/>
        <v>5368.6360000000013</v>
      </c>
    </row>
    <row r="4488" spans="1:16" ht="14.5" customHeight="1" x14ac:dyDescent="0.35">
      <c r="A4488" s="2" t="s">
        <v>2833</v>
      </c>
      <c r="B4488" s="2" t="s">
        <v>2833</v>
      </c>
      <c r="C4488" s="2" t="s">
        <v>2271</v>
      </c>
      <c r="D4488" s="2"/>
      <c r="E4488" s="2"/>
      <c r="F4488" s="3">
        <v>721</v>
      </c>
      <c r="G4488" s="3">
        <v>100</v>
      </c>
      <c r="H4488" s="2" t="s">
        <v>3132</v>
      </c>
      <c r="I4488" s="2" t="s">
        <v>3146</v>
      </c>
      <c r="J4488" s="2" t="s">
        <v>3160</v>
      </c>
      <c r="K4488" s="2" t="s">
        <v>3163</v>
      </c>
      <c r="L4488" s="2">
        <v>2016</v>
      </c>
      <c r="M4488" s="2" t="s">
        <v>3053</v>
      </c>
      <c r="N4488" s="2" t="s">
        <v>3103</v>
      </c>
      <c r="O4488" s="19" t="str">
        <f t="shared" si="144"/>
        <v>300</v>
      </c>
      <c r="P4488">
        <f t="shared" si="143"/>
        <v>721</v>
      </c>
    </row>
    <row r="4489" spans="1:16" ht="14.5" customHeight="1" x14ac:dyDescent="0.35">
      <c r="A4489" s="2" t="s">
        <v>2381</v>
      </c>
      <c r="B4489" s="2" t="s">
        <v>2381</v>
      </c>
      <c r="C4489" s="2" t="s">
        <v>2235</v>
      </c>
      <c r="D4489" s="2"/>
      <c r="E4489" s="2"/>
      <c r="F4489" s="3">
        <v>516</v>
      </c>
      <c r="G4489" s="3">
        <v>100</v>
      </c>
      <c r="H4489" s="2" t="s">
        <v>3132</v>
      </c>
      <c r="I4489" s="2" t="s">
        <v>3146</v>
      </c>
      <c r="J4489" s="2" t="s">
        <v>3160</v>
      </c>
      <c r="K4489" s="2" t="s">
        <v>3163</v>
      </c>
      <c r="L4489" s="2">
        <v>2016</v>
      </c>
      <c r="M4489" s="2" t="s">
        <v>3054</v>
      </c>
      <c r="N4489" s="2" t="s">
        <v>3104</v>
      </c>
      <c r="O4489" s="19" t="str">
        <f t="shared" si="144"/>
        <v>300</v>
      </c>
      <c r="P4489">
        <f t="shared" si="143"/>
        <v>516</v>
      </c>
    </row>
    <row r="4490" spans="1:16" ht="14.5" customHeight="1" x14ac:dyDescent="0.35">
      <c r="A4490" s="2" t="s">
        <v>2384</v>
      </c>
      <c r="B4490" s="2" t="s">
        <v>2384</v>
      </c>
      <c r="C4490" s="2" t="s">
        <v>2385</v>
      </c>
      <c r="D4490" s="2"/>
      <c r="E4490" s="2"/>
      <c r="F4490" s="3">
        <v>516</v>
      </c>
      <c r="G4490" s="3">
        <v>100</v>
      </c>
      <c r="H4490" s="2" t="s">
        <v>3132</v>
      </c>
      <c r="I4490" s="2" t="s">
        <v>3146</v>
      </c>
      <c r="J4490" s="2" t="s">
        <v>3160</v>
      </c>
      <c r="K4490" s="2" t="s">
        <v>3163</v>
      </c>
      <c r="L4490" s="2">
        <v>2016</v>
      </c>
      <c r="M4490" s="2" t="s">
        <v>3053</v>
      </c>
      <c r="N4490" s="2" t="s">
        <v>3103</v>
      </c>
      <c r="O4490" s="19" t="str">
        <f t="shared" si="144"/>
        <v>300</v>
      </c>
      <c r="P4490">
        <f t="shared" si="143"/>
        <v>516</v>
      </c>
    </row>
    <row r="4491" spans="1:16" ht="14.5" customHeight="1" x14ac:dyDescent="0.35">
      <c r="A4491" s="2" t="s">
        <v>2470</v>
      </c>
      <c r="B4491" s="2" t="s">
        <v>2470</v>
      </c>
      <c r="C4491" s="2" t="s">
        <v>2471</v>
      </c>
      <c r="D4491" s="2"/>
      <c r="E4491" s="2"/>
      <c r="F4491" s="3">
        <v>470</v>
      </c>
      <c r="G4491" s="3">
        <v>100</v>
      </c>
      <c r="H4491" s="2" t="s">
        <v>3132</v>
      </c>
      <c r="I4491" s="2" t="s">
        <v>3146</v>
      </c>
      <c r="J4491" s="2" t="s">
        <v>3160</v>
      </c>
      <c r="K4491" s="2" t="s">
        <v>3163</v>
      </c>
      <c r="L4491" s="2">
        <v>2016</v>
      </c>
      <c r="M4491" s="2" t="s">
        <v>3041</v>
      </c>
      <c r="N4491" s="2" t="s">
        <v>3095</v>
      </c>
      <c r="O4491" s="19" t="str">
        <f t="shared" si="144"/>
        <v>200</v>
      </c>
      <c r="P4491">
        <f t="shared" si="143"/>
        <v>470</v>
      </c>
    </row>
    <row r="4492" spans="1:16" ht="14.5" customHeight="1" x14ac:dyDescent="0.35">
      <c r="A4492" s="2" t="s">
        <v>2462</v>
      </c>
      <c r="B4492" s="2" t="s">
        <v>2462</v>
      </c>
      <c r="C4492" s="2" t="s">
        <v>2834</v>
      </c>
      <c r="D4492" s="2"/>
      <c r="E4492" s="2"/>
      <c r="F4492" s="3">
        <v>200</v>
      </c>
      <c r="G4492" s="3">
        <v>100</v>
      </c>
      <c r="H4492" s="2" t="s">
        <v>3139</v>
      </c>
      <c r="I4492" s="2" t="s">
        <v>3153</v>
      </c>
      <c r="J4492" s="2" t="s">
        <v>3160</v>
      </c>
      <c r="K4492" s="2" t="s">
        <v>3163</v>
      </c>
      <c r="L4492" s="2">
        <v>2016</v>
      </c>
      <c r="M4492" s="2" t="s">
        <v>3053</v>
      </c>
      <c r="N4492" s="2" t="s">
        <v>3103</v>
      </c>
      <c r="O4492" s="19" t="str">
        <f t="shared" si="144"/>
        <v>300</v>
      </c>
      <c r="P4492">
        <f t="shared" si="143"/>
        <v>200</v>
      </c>
    </row>
    <row r="4493" spans="1:16" ht="14.5" customHeight="1" x14ac:dyDescent="0.35">
      <c r="A4493" s="2" t="s">
        <v>2481</v>
      </c>
      <c r="B4493" s="2" t="s">
        <v>2481</v>
      </c>
      <c r="C4493" s="2" t="s">
        <v>2835</v>
      </c>
      <c r="D4493" s="2"/>
      <c r="E4493" s="2"/>
      <c r="F4493" s="3">
        <v>311</v>
      </c>
      <c r="G4493" s="3">
        <v>100</v>
      </c>
      <c r="H4493" s="2" t="s">
        <v>3139</v>
      </c>
      <c r="I4493" s="2" t="s">
        <v>3153</v>
      </c>
      <c r="J4493" s="2" t="s">
        <v>3160</v>
      </c>
      <c r="K4493" s="2" t="s">
        <v>3163</v>
      </c>
      <c r="L4493" s="2">
        <v>2016</v>
      </c>
      <c r="M4493" s="2" t="s">
        <v>3058</v>
      </c>
      <c r="N4493" s="2" t="s">
        <v>3108</v>
      </c>
      <c r="O4493" s="19" t="str">
        <f t="shared" si="144"/>
        <v>300</v>
      </c>
      <c r="P4493">
        <f t="shared" si="143"/>
        <v>311</v>
      </c>
    </row>
    <row r="4494" spans="1:16" ht="14.5" customHeight="1" x14ac:dyDescent="0.35">
      <c r="A4494" s="2" t="s">
        <v>2487</v>
      </c>
      <c r="B4494" s="2" t="s">
        <v>2487</v>
      </c>
      <c r="C4494" s="2" t="s">
        <v>2836</v>
      </c>
      <c r="D4494" s="2"/>
      <c r="E4494" s="2"/>
      <c r="F4494" s="3">
        <v>80</v>
      </c>
      <c r="G4494" s="3">
        <v>100</v>
      </c>
      <c r="H4494" s="2" t="s">
        <v>3139</v>
      </c>
      <c r="I4494" s="2" t="s">
        <v>3153</v>
      </c>
      <c r="J4494" s="2" t="s">
        <v>3160</v>
      </c>
      <c r="K4494" s="2" t="s">
        <v>3163</v>
      </c>
      <c r="L4494" s="2">
        <v>2016</v>
      </c>
      <c r="M4494" s="2" t="s">
        <v>3054</v>
      </c>
      <c r="N4494" s="2" t="s">
        <v>3104</v>
      </c>
      <c r="O4494" s="19" t="str">
        <f t="shared" si="144"/>
        <v>300</v>
      </c>
      <c r="P4494">
        <f t="shared" si="143"/>
        <v>80</v>
      </c>
    </row>
    <row r="4495" spans="1:16" ht="14.5" customHeight="1" x14ac:dyDescent="0.35">
      <c r="A4495" s="2" t="s">
        <v>2837</v>
      </c>
      <c r="B4495" s="2" t="s">
        <v>2837</v>
      </c>
      <c r="C4495" s="2" t="s">
        <v>2838</v>
      </c>
      <c r="D4495" s="2"/>
      <c r="E4495" s="2"/>
      <c r="F4495" s="3">
        <v>445</v>
      </c>
      <c r="G4495" s="3">
        <v>100</v>
      </c>
      <c r="H4495" s="2" t="s">
        <v>3139</v>
      </c>
      <c r="I4495" s="2" t="s">
        <v>3153</v>
      </c>
      <c r="J4495" s="2" t="s">
        <v>3160</v>
      </c>
      <c r="K4495" s="2" t="s">
        <v>3163</v>
      </c>
      <c r="L4495" s="2">
        <v>2016</v>
      </c>
      <c r="M4495" s="2" t="s">
        <v>3053</v>
      </c>
      <c r="N4495" s="2" t="s">
        <v>3103</v>
      </c>
      <c r="O4495" s="19" t="str">
        <f t="shared" si="144"/>
        <v>300</v>
      </c>
      <c r="P4495">
        <f t="shared" si="143"/>
        <v>445</v>
      </c>
    </row>
    <row r="4496" spans="1:16" ht="14.5" customHeight="1" x14ac:dyDescent="0.35">
      <c r="A4496" s="2" t="s">
        <v>2476</v>
      </c>
      <c r="B4496" s="2" t="s">
        <v>2476</v>
      </c>
      <c r="C4496" s="2" t="s">
        <v>2839</v>
      </c>
      <c r="D4496" s="2"/>
      <c r="E4496" s="2"/>
      <c r="F4496" s="3">
        <v>373</v>
      </c>
      <c r="G4496" s="3">
        <v>100</v>
      </c>
      <c r="H4496" s="2" t="s">
        <v>3139</v>
      </c>
      <c r="I4496" s="2" t="s">
        <v>3153</v>
      </c>
      <c r="J4496" s="2" t="s">
        <v>3160</v>
      </c>
      <c r="K4496" s="2" t="s">
        <v>3163</v>
      </c>
      <c r="L4496" s="2">
        <v>2016</v>
      </c>
      <c r="M4496" s="2" t="s">
        <v>3053</v>
      </c>
      <c r="N4496" s="2" t="s">
        <v>3103</v>
      </c>
      <c r="O4496" s="19" t="str">
        <f t="shared" si="144"/>
        <v>300</v>
      </c>
      <c r="P4496">
        <f t="shared" si="143"/>
        <v>373</v>
      </c>
    </row>
    <row r="4497" spans="1:16" ht="14.5" customHeight="1" x14ac:dyDescent="0.35">
      <c r="A4497" s="2" t="s">
        <v>2840</v>
      </c>
      <c r="B4497" s="2" t="s">
        <v>2840</v>
      </c>
      <c r="C4497" s="2" t="s">
        <v>2841</v>
      </c>
      <c r="D4497" s="2"/>
      <c r="E4497" s="2"/>
      <c r="F4497" s="3">
        <v>3921</v>
      </c>
      <c r="G4497" s="3">
        <v>100</v>
      </c>
      <c r="H4497" s="2" t="s">
        <v>3134</v>
      </c>
      <c r="I4497" s="2" t="s">
        <v>3148</v>
      </c>
      <c r="J4497" s="2" t="s">
        <v>3160</v>
      </c>
      <c r="K4497" s="2" t="s">
        <v>3163</v>
      </c>
      <c r="L4497" s="2">
        <v>2016</v>
      </c>
      <c r="M4497" s="2" t="s">
        <v>3059</v>
      </c>
      <c r="N4497" s="2" t="s">
        <v>3109</v>
      </c>
      <c r="O4497" s="19" t="str">
        <f t="shared" si="144"/>
        <v>400</v>
      </c>
      <c r="P4497">
        <f t="shared" si="143"/>
        <v>3921</v>
      </c>
    </row>
    <row r="4498" spans="1:16" ht="14.5" customHeight="1" x14ac:dyDescent="0.35">
      <c r="A4498" s="2" t="s">
        <v>2842</v>
      </c>
      <c r="B4498" s="2" t="s">
        <v>2842</v>
      </c>
      <c r="C4498" s="2" t="s">
        <v>2841</v>
      </c>
      <c r="D4498" s="2"/>
      <c r="E4498" s="2"/>
      <c r="F4498" s="3">
        <v>1479</v>
      </c>
      <c r="G4498" s="3">
        <v>100</v>
      </c>
      <c r="H4498" s="2" t="s">
        <v>3134</v>
      </c>
      <c r="I4498" s="2" t="s">
        <v>3148</v>
      </c>
      <c r="J4498" s="2" t="s">
        <v>3160</v>
      </c>
      <c r="K4498" s="2" t="s">
        <v>3163</v>
      </c>
      <c r="L4498" s="2">
        <v>2016</v>
      </c>
      <c r="M4498" s="2" t="s">
        <v>3059</v>
      </c>
      <c r="N4498" s="2" t="s">
        <v>3109</v>
      </c>
      <c r="O4498" s="19" t="str">
        <f t="shared" si="144"/>
        <v>400</v>
      </c>
      <c r="P4498">
        <f t="shared" si="143"/>
        <v>1479</v>
      </c>
    </row>
    <row r="4499" spans="1:16" ht="14.5" customHeight="1" x14ac:dyDescent="0.35">
      <c r="A4499" s="2" t="s">
        <v>2843</v>
      </c>
      <c r="B4499" s="2" t="s">
        <v>2843</v>
      </c>
      <c r="C4499" s="2" t="s">
        <v>2841</v>
      </c>
      <c r="D4499" s="2"/>
      <c r="E4499" s="2"/>
      <c r="F4499" s="3">
        <v>1248</v>
      </c>
      <c r="G4499" s="3">
        <v>100</v>
      </c>
      <c r="H4499" s="2" t="s">
        <v>3134</v>
      </c>
      <c r="I4499" s="2" t="s">
        <v>3148</v>
      </c>
      <c r="J4499" s="2" t="s">
        <v>3160</v>
      </c>
      <c r="K4499" s="2" t="s">
        <v>3163</v>
      </c>
      <c r="L4499" s="2">
        <v>2016</v>
      </c>
      <c r="M4499" s="2" t="s">
        <v>3059</v>
      </c>
      <c r="N4499" s="2" t="s">
        <v>3109</v>
      </c>
      <c r="O4499" s="19" t="str">
        <f t="shared" si="144"/>
        <v>400</v>
      </c>
      <c r="P4499">
        <f t="shared" si="143"/>
        <v>1248</v>
      </c>
    </row>
    <row r="4500" spans="1:16" ht="14.5" customHeight="1" x14ac:dyDescent="0.35">
      <c r="A4500" s="2" t="s">
        <v>1705</v>
      </c>
      <c r="B4500" s="2" t="s">
        <v>1705</v>
      </c>
      <c r="C4500" s="2" t="s">
        <v>1089</v>
      </c>
      <c r="D4500" s="2"/>
      <c r="E4500" s="2"/>
      <c r="F4500" s="3">
        <v>100</v>
      </c>
      <c r="G4500" s="3">
        <v>0.8</v>
      </c>
      <c r="H4500" s="2" t="s">
        <v>3132</v>
      </c>
      <c r="I4500" s="2" t="s">
        <v>3146</v>
      </c>
      <c r="J4500" s="2" t="s">
        <v>3159</v>
      </c>
      <c r="K4500" s="2" t="s">
        <v>3164</v>
      </c>
      <c r="L4500" s="2">
        <v>2016</v>
      </c>
      <c r="M4500" s="2" t="s">
        <v>3059</v>
      </c>
      <c r="N4500" s="2" t="s">
        <v>3109</v>
      </c>
      <c r="O4500" s="19" t="str">
        <f t="shared" si="144"/>
        <v>400</v>
      </c>
      <c r="P4500">
        <f t="shared" si="143"/>
        <v>0.8</v>
      </c>
    </row>
    <row r="4501" spans="1:16" ht="14.5" customHeight="1" x14ac:dyDescent="0.35">
      <c r="A4501" s="2" t="s">
        <v>1706</v>
      </c>
      <c r="B4501" s="2" t="s">
        <v>1706</v>
      </c>
      <c r="C4501" s="2" t="s">
        <v>1095</v>
      </c>
      <c r="D4501" s="2"/>
      <c r="E4501" s="2"/>
      <c r="F4501" s="3">
        <v>20270</v>
      </c>
      <c r="G4501" s="3">
        <v>1</v>
      </c>
      <c r="H4501" s="2" t="s">
        <v>3132</v>
      </c>
      <c r="I4501" s="2" t="s">
        <v>3146</v>
      </c>
      <c r="J4501" s="2" t="s">
        <v>3159</v>
      </c>
      <c r="K4501" s="2" t="s">
        <v>3164</v>
      </c>
      <c r="L4501" s="2">
        <v>2016</v>
      </c>
      <c r="M4501" s="2" t="s">
        <v>3059</v>
      </c>
      <c r="N4501" s="2" t="s">
        <v>3109</v>
      </c>
      <c r="O4501" s="19" t="str">
        <f t="shared" si="144"/>
        <v>400</v>
      </c>
      <c r="P4501">
        <f t="shared" si="143"/>
        <v>202.7</v>
      </c>
    </row>
    <row r="4502" spans="1:16" ht="14.5" customHeight="1" x14ac:dyDescent="0.35">
      <c r="A4502" s="2" t="s">
        <v>2508</v>
      </c>
      <c r="B4502" s="2" t="s">
        <v>2508</v>
      </c>
      <c r="C4502" s="2" t="s">
        <v>1356</v>
      </c>
      <c r="D4502" s="2"/>
      <c r="E4502" s="2"/>
      <c r="F4502" s="3">
        <v>353.55</v>
      </c>
      <c r="G4502" s="3">
        <v>90</v>
      </c>
      <c r="H4502" s="2" t="s">
        <v>3136</v>
      </c>
      <c r="I4502" s="2" t="s">
        <v>3150</v>
      </c>
      <c r="J4502" s="2" t="s">
        <v>3159</v>
      </c>
      <c r="K4502" s="2" t="s">
        <v>3164</v>
      </c>
      <c r="L4502" s="2">
        <v>2016</v>
      </c>
      <c r="M4502" s="2" t="s">
        <v>3041</v>
      </c>
      <c r="N4502" s="2" t="s">
        <v>3095</v>
      </c>
      <c r="O4502" s="19" t="str">
        <f t="shared" si="144"/>
        <v>200</v>
      </c>
      <c r="P4502">
        <f t="shared" si="143"/>
        <v>318.19499999999999</v>
      </c>
    </row>
    <row r="4503" spans="1:16" ht="14.5" customHeight="1" x14ac:dyDescent="0.35">
      <c r="A4503" s="2" t="s">
        <v>1708</v>
      </c>
      <c r="B4503" s="2" t="s">
        <v>1708</v>
      </c>
      <c r="C4503" s="2" t="s">
        <v>1709</v>
      </c>
      <c r="D4503" s="2"/>
      <c r="E4503" s="2"/>
      <c r="F4503" s="3">
        <v>507.6</v>
      </c>
      <c r="G4503" s="3">
        <v>100</v>
      </c>
      <c r="H4503" s="2" t="s">
        <v>3136</v>
      </c>
      <c r="I4503" s="2" t="s">
        <v>3150</v>
      </c>
      <c r="J4503" s="2" t="s">
        <v>3159</v>
      </c>
      <c r="K4503" s="2" t="s">
        <v>3164</v>
      </c>
      <c r="L4503" s="2">
        <v>2016</v>
      </c>
      <c r="M4503" s="2" t="s">
        <v>3041</v>
      </c>
      <c r="N4503" s="2" t="s">
        <v>3095</v>
      </c>
      <c r="O4503" s="19" t="str">
        <f t="shared" si="144"/>
        <v>200</v>
      </c>
      <c r="P4503">
        <f t="shared" si="143"/>
        <v>507.6</v>
      </c>
    </row>
    <row r="4504" spans="1:16" ht="14.5" customHeight="1" x14ac:dyDescent="0.35">
      <c r="A4504" s="2" t="s">
        <v>1710</v>
      </c>
      <c r="B4504" s="2" t="s">
        <v>1710</v>
      </c>
      <c r="C4504" s="2" t="s">
        <v>1711</v>
      </c>
      <c r="D4504" s="2"/>
      <c r="E4504" s="2"/>
      <c r="F4504" s="3">
        <v>373.96</v>
      </c>
      <c r="G4504" s="3">
        <v>100</v>
      </c>
      <c r="H4504" s="2" t="s">
        <v>3130</v>
      </c>
      <c r="I4504" s="2" t="s">
        <v>3144</v>
      </c>
      <c r="J4504" s="2" t="s">
        <v>3159</v>
      </c>
      <c r="K4504" s="2" t="s">
        <v>3164</v>
      </c>
      <c r="L4504" s="2">
        <v>2016</v>
      </c>
      <c r="M4504" s="2" t="s">
        <v>3059</v>
      </c>
      <c r="N4504" s="2" t="s">
        <v>3109</v>
      </c>
      <c r="O4504" s="19" t="str">
        <f t="shared" si="144"/>
        <v>400</v>
      </c>
      <c r="P4504">
        <f t="shared" si="143"/>
        <v>373.96</v>
      </c>
    </row>
    <row r="4505" spans="1:16" ht="14.5" customHeight="1" x14ac:dyDescent="0.35">
      <c r="A4505" s="2" t="s">
        <v>1712</v>
      </c>
      <c r="B4505" s="2" t="s">
        <v>1712</v>
      </c>
      <c r="C4505" s="2" t="s">
        <v>1099</v>
      </c>
      <c r="D4505" s="2"/>
      <c r="E4505" s="2"/>
      <c r="F4505" s="3">
        <v>16011</v>
      </c>
      <c r="G4505" s="3">
        <v>100</v>
      </c>
      <c r="H4505" s="2" t="s">
        <v>3130</v>
      </c>
      <c r="I4505" s="2" t="s">
        <v>3144</v>
      </c>
      <c r="J4505" s="2" t="s">
        <v>3159</v>
      </c>
      <c r="K4505" s="2" t="s">
        <v>3164</v>
      </c>
      <c r="L4505" s="2">
        <v>2016</v>
      </c>
      <c r="M4505" s="2" t="s">
        <v>3059</v>
      </c>
      <c r="N4505" s="2" t="s">
        <v>3109</v>
      </c>
      <c r="O4505" s="19" t="str">
        <f t="shared" si="144"/>
        <v>400</v>
      </c>
      <c r="P4505">
        <f t="shared" si="143"/>
        <v>16011</v>
      </c>
    </row>
    <row r="4506" spans="1:16" ht="14.5" customHeight="1" x14ac:dyDescent="0.35">
      <c r="A4506" s="2" t="s">
        <v>1713</v>
      </c>
      <c r="B4506" s="2" t="s">
        <v>1713</v>
      </c>
      <c r="C4506" s="2" t="s">
        <v>1714</v>
      </c>
      <c r="D4506" s="2"/>
      <c r="E4506" s="2"/>
      <c r="F4506" s="3">
        <v>3758.13</v>
      </c>
      <c r="G4506" s="3">
        <v>100</v>
      </c>
      <c r="H4506" s="2" t="s">
        <v>3130</v>
      </c>
      <c r="I4506" s="2" t="s">
        <v>3144</v>
      </c>
      <c r="J4506" s="2" t="s">
        <v>3159</v>
      </c>
      <c r="K4506" s="2" t="s">
        <v>3164</v>
      </c>
      <c r="L4506" s="2">
        <v>2016</v>
      </c>
      <c r="M4506" s="2" t="s">
        <v>3059</v>
      </c>
      <c r="N4506" s="2" t="s">
        <v>3109</v>
      </c>
      <c r="O4506" s="19" t="str">
        <f t="shared" si="144"/>
        <v>400</v>
      </c>
      <c r="P4506">
        <f t="shared" si="143"/>
        <v>3758.13</v>
      </c>
    </row>
    <row r="4507" spans="1:16" ht="14.5" customHeight="1" x14ac:dyDescent="0.35">
      <c r="A4507" s="2" t="s">
        <v>1715</v>
      </c>
      <c r="B4507" s="2" t="s">
        <v>1715</v>
      </c>
      <c r="C4507" s="2" t="s">
        <v>1716</v>
      </c>
      <c r="D4507" s="2"/>
      <c r="E4507" s="2"/>
      <c r="F4507" s="3">
        <v>469.97</v>
      </c>
      <c r="G4507" s="3">
        <v>100</v>
      </c>
      <c r="H4507" s="2" t="s">
        <v>3130</v>
      </c>
      <c r="I4507" s="2" t="s">
        <v>3144</v>
      </c>
      <c r="J4507" s="2" t="s">
        <v>3159</v>
      </c>
      <c r="K4507" s="2" t="s">
        <v>3164</v>
      </c>
      <c r="L4507" s="2">
        <v>2016</v>
      </c>
      <c r="M4507" s="2" t="s">
        <v>3059</v>
      </c>
      <c r="N4507" s="2" t="s">
        <v>3109</v>
      </c>
      <c r="O4507" s="19" t="str">
        <f t="shared" si="144"/>
        <v>400</v>
      </c>
      <c r="P4507">
        <f t="shared" si="143"/>
        <v>469.97</v>
      </c>
    </row>
    <row r="4508" spans="1:16" ht="14.5" customHeight="1" x14ac:dyDescent="0.35">
      <c r="A4508" s="2" t="s">
        <v>1717</v>
      </c>
      <c r="B4508" s="2" t="s">
        <v>1717</v>
      </c>
      <c r="C4508" s="2" t="s">
        <v>1101</v>
      </c>
      <c r="D4508" s="2"/>
      <c r="E4508" s="2"/>
      <c r="F4508" s="3">
        <v>45</v>
      </c>
      <c r="G4508" s="3">
        <v>100</v>
      </c>
      <c r="H4508" s="2" t="s">
        <v>3136</v>
      </c>
      <c r="I4508" s="2" t="s">
        <v>3150</v>
      </c>
      <c r="J4508" s="2" t="s">
        <v>3159</v>
      </c>
      <c r="K4508" s="2" t="s">
        <v>3164</v>
      </c>
      <c r="L4508" s="2">
        <v>2016</v>
      </c>
      <c r="M4508" s="2" t="s">
        <v>3041</v>
      </c>
      <c r="N4508" s="2" t="s">
        <v>3095</v>
      </c>
      <c r="O4508" s="19" t="str">
        <f t="shared" si="144"/>
        <v>200</v>
      </c>
      <c r="P4508">
        <f t="shared" si="143"/>
        <v>45</v>
      </c>
    </row>
    <row r="4509" spans="1:16" ht="14.5" customHeight="1" x14ac:dyDescent="0.35">
      <c r="A4509" s="2" t="s">
        <v>2649</v>
      </c>
      <c r="B4509" s="2" t="s">
        <v>2649</v>
      </c>
      <c r="C4509" s="2" t="s">
        <v>1103</v>
      </c>
      <c r="D4509" s="2"/>
      <c r="E4509" s="2"/>
      <c r="F4509" s="3">
        <v>1187.24</v>
      </c>
      <c r="G4509" s="3">
        <v>3</v>
      </c>
      <c r="H4509" s="2" t="s">
        <v>3130</v>
      </c>
      <c r="I4509" s="2" t="s">
        <v>3144</v>
      </c>
      <c r="J4509" s="2" t="s">
        <v>3159</v>
      </c>
      <c r="K4509" s="2" t="s">
        <v>3164</v>
      </c>
      <c r="L4509" s="2">
        <v>2016</v>
      </c>
      <c r="M4509" s="2" t="s">
        <v>3059</v>
      </c>
      <c r="N4509" s="2" t="s">
        <v>3109</v>
      </c>
      <c r="O4509" s="19" t="str">
        <f t="shared" si="144"/>
        <v>400</v>
      </c>
      <c r="P4509">
        <f t="shared" si="143"/>
        <v>35.617200000000004</v>
      </c>
    </row>
    <row r="4510" spans="1:16" ht="14.5" customHeight="1" x14ac:dyDescent="0.35">
      <c r="A4510" s="2" t="s">
        <v>1719</v>
      </c>
      <c r="B4510" s="2" t="s">
        <v>1719</v>
      </c>
      <c r="C4510" s="2" t="s">
        <v>1105</v>
      </c>
      <c r="D4510" s="2"/>
      <c r="E4510" s="2"/>
      <c r="F4510" s="3">
        <v>650.87</v>
      </c>
      <c r="G4510" s="3">
        <v>12</v>
      </c>
      <c r="H4510" s="2" t="s">
        <v>3130</v>
      </c>
      <c r="I4510" s="2" t="s">
        <v>3144</v>
      </c>
      <c r="J4510" s="2" t="s">
        <v>3159</v>
      </c>
      <c r="K4510" s="2" t="s">
        <v>3164</v>
      </c>
      <c r="L4510" s="2">
        <v>2016</v>
      </c>
      <c r="M4510" s="2" t="s">
        <v>3059</v>
      </c>
      <c r="N4510" s="2" t="s">
        <v>3109</v>
      </c>
      <c r="O4510" s="19" t="str">
        <f t="shared" si="144"/>
        <v>400</v>
      </c>
      <c r="P4510">
        <f t="shared" si="143"/>
        <v>78.104399999999998</v>
      </c>
    </row>
    <row r="4511" spans="1:16" ht="14.5" customHeight="1" x14ac:dyDescent="0.35">
      <c r="A4511" s="2" t="s">
        <v>1720</v>
      </c>
      <c r="B4511" s="2" t="s">
        <v>1720</v>
      </c>
      <c r="C4511" s="2" t="s">
        <v>1111</v>
      </c>
      <c r="D4511" s="2"/>
      <c r="E4511" s="2"/>
      <c r="F4511" s="3">
        <v>54.14</v>
      </c>
      <c r="G4511" s="3">
        <v>17</v>
      </c>
      <c r="H4511" s="2" t="s">
        <v>3136</v>
      </c>
      <c r="I4511" s="2" t="s">
        <v>3150</v>
      </c>
      <c r="J4511" s="2" t="s">
        <v>3159</v>
      </c>
      <c r="K4511" s="2" t="s">
        <v>3164</v>
      </c>
      <c r="L4511" s="2">
        <v>2016</v>
      </c>
      <c r="M4511" s="2" t="s">
        <v>3041</v>
      </c>
      <c r="N4511" s="2" t="s">
        <v>3095</v>
      </c>
      <c r="O4511" s="19" t="str">
        <f t="shared" si="144"/>
        <v>200</v>
      </c>
      <c r="P4511">
        <f t="shared" si="143"/>
        <v>9.2037999999999993</v>
      </c>
    </row>
    <row r="4512" spans="1:16" ht="14.5" customHeight="1" x14ac:dyDescent="0.35">
      <c r="A4512" s="2" t="s">
        <v>1721</v>
      </c>
      <c r="B4512" s="2" t="s">
        <v>1721</v>
      </c>
      <c r="C4512" s="2" t="s">
        <v>978</v>
      </c>
      <c r="D4512" s="2"/>
      <c r="E4512" s="2"/>
      <c r="F4512" s="3">
        <v>740</v>
      </c>
      <c r="G4512" s="3">
        <v>73.7</v>
      </c>
      <c r="H4512" s="2" t="s">
        <v>3130</v>
      </c>
      <c r="I4512" s="2" t="s">
        <v>3144</v>
      </c>
      <c r="J4512" s="2" t="s">
        <v>3159</v>
      </c>
      <c r="K4512" s="2" t="s">
        <v>3164</v>
      </c>
      <c r="L4512" s="2">
        <v>2016</v>
      </c>
      <c r="M4512" s="2" t="s">
        <v>3059</v>
      </c>
      <c r="N4512" s="2" t="s">
        <v>3109</v>
      </c>
      <c r="O4512" s="19" t="str">
        <f t="shared" si="144"/>
        <v>400</v>
      </c>
      <c r="P4512">
        <f t="shared" si="143"/>
        <v>545.38</v>
      </c>
    </row>
    <row r="4513" spans="1:16" ht="14.5" customHeight="1" x14ac:dyDescent="0.35">
      <c r="A4513" s="2" t="s">
        <v>1722</v>
      </c>
      <c r="B4513" s="2" t="s">
        <v>1722</v>
      </c>
      <c r="C4513" s="2" t="s">
        <v>979</v>
      </c>
      <c r="D4513" s="2"/>
      <c r="E4513" s="2"/>
      <c r="F4513" s="3">
        <v>624</v>
      </c>
      <c r="G4513" s="3">
        <v>73.7</v>
      </c>
      <c r="H4513" s="2" t="s">
        <v>3130</v>
      </c>
      <c r="I4513" s="2" t="s">
        <v>3144</v>
      </c>
      <c r="J4513" s="2" t="s">
        <v>3159</v>
      </c>
      <c r="K4513" s="2" t="s">
        <v>3164</v>
      </c>
      <c r="L4513" s="2">
        <v>2016</v>
      </c>
      <c r="M4513" s="2" t="s">
        <v>3059</v>
      </c>
      <c r="N4513" s="2" t="s">
        <v>3109</v>
      </c>
      <c r="O4513" s="19" t="str">
        <f t="shared" si="144"/>
        <v>400</v>
      </c>
      <c r="P4513">
        <f t="shared" si="143"/>
        <v>459.88800000000003</v>
      </c>
    </row>
    <row r="4514" spans="1:16" ht="14.5" customHeight="1" x14ac:dyDescent="0.35">
      <c r="A4514" s="2" t="s">
        <v>1726</v>
      </c>
      <c r="B4514" s="2" t="s">
        <v>1726</v>
      </c>
      <c r="C4514" s="2" t="s">
        <v>991</v>
      </c>
      <c r="D4514" s="2"/>
      <c r="E4514" s="2"/>
      <c r="F4514" s="3">
        <v>413.33</v>
      </c>
      <c r="G4514" s="3">
        <v>10</v>
      </c>
      <c r="H4514" s="2" t="s">
        <v>3130</v>
      </c>
      <c r="I4514" s="2" t="s">
        <v>3144</v>
      </c>
      <c r="J4514" s="2" t="s">
        <v>3159</v>
      </c>
      <c r="K4514" s="2" t="s">
        <v>3164</v>
      </c>
      <c r="L4514" s="2">
        <v>2016</v>
      </c>
      <c r="M4514" s="2" t="s">
        <v>3059</v>
      </c>
      <c r="N4514" s="2" t="s">
        <v>3109</v>
      </c>
      <c r="O4514" s="19" t="str">
        <f t="shared" si="144"/>
        <v>400</v>
      </c>
      <c r="P4514">
        <f t="shared" si="143"/>
        <v>41.332999999999998</v>
      </c>
    </row>
    <row r="4515" spans="1:16" ht="14.5" customHeight="1" x14ac:dyDescent="0.35">
      <c r="A4515" s="2" t="s">
        <v>2277</v>
      </c>
      <c r="B4515" s="2" t="s">
        <v>2277</v>
      </c>
      <c r="C4515" s="2" t="s">
        <v>1728</v>
      </c>
      <c r="D4515" s="2"/>
      <c r="E4515" s="2"/>
      <c r="F4515" s="3">
        <v>2550</v>
      </c>
      <c r="G4515" s="3">
        <v>100</v>
      </c>
      <c r="H4515" s="2" t="s">
        <v>3132</v>
      </c>
      <c r="I4515" s="2" t="s">
        <v>3146</v>
      </c>
      <c r="J4515" s="2" t="s">
        <v>3159</v>
      </c>
      <c r="K4515" s="2" t="s">
        <v>3164</v>
      </c>
      <c r="L4515" s="2">
        <v>2016</v>
      </c>
      <c r="M4515" s="2" t="s">
        <v>3059</v>
      </c>
      <c r="N4515" s="2" t="s">
        <v>3109</v>
      </c>
      <c r="O4515" s="19" t="str">
        <f t="shared" si="144"/>
        <v>400</v>
      </c>
      <c r="P4515">
        <f t="shared" si="143"/>
        <v>2550</v>
      </c>
    </row>
    <row r="4516" spans="1:16" ht="14.5" customHeight="1" x14ac:dyDescent="0.35">
      <c r="A4516" s="2" t="s">
        <v>1729</v>
      </c>
      <c r="B4516" s="2" t="s">
        <v>1729</v>
      </c>
      <c r="C4516" s="2" t="s">
        <v>997</v>
      </c>
      <c r="D4516" s="2"/>
      <c r="E4516" s="2"/>
      <c r="F4516" s="3">
        <v>800</v>
      </c>
      <c r="G4516" s="3">
        <v>100</v>
      </c>
      <c r="H4516" s="2" t="s">
        <v>3132</v>
      </c>
      <c r="I4516" s="2" t="s">
        <v>3146</v>
      </c>
      <c r="J4516" s="2" t="s">
        <v>3159</v>
      </c>
      <c r="K4516" s="2" t="s">
        <v>3164</v>
      </c>
      <c r="L4516" s="2">
        <v>2016</v>
      </c>
      <c r="M4516" s="2" t="s">
        <v>3059</v>
      </c>
      <c r="N4516" s="2" t="s">
        <v>3109</v>
      </c>
      <c r="O4516" s="19" t="str">
        <f t="shared" si="144"/>
        <v>400</v>
      </c>
      <c r="P4516">
        <f t="shared" si="143"/>
        <v>800</v>
      </c>
    </row>
    <row r="4517" spans="1:16" ht="14.5" customHeight="1" x14ac:dyDescent="0.35">
      <c r="A4517" s="2" t="s">
        <v>1961</v>
      </c>
      <c r="B4517" s="2" t="s">
        <v>1961</v>
      </c>
      <c r="C4517" s="2" t="s">
        <v>1962</v>
      </c>
      <c r="D4517" s="2"/>
      <c r="E4517" s="2"/>
      <c r="F4517" s="3">
        <v>975.47</v>
      </c>
      <c r="G4517" s="3">
        <v>100</v>
      </c>
      <c r="H4517" s="2" t="s">
        <v>3133</v>
      </c>
      <c r="I4517" s="2" t="s">
        <v>3147</v>
      </c>
      <c r="J4517" s="2" t="s">
        <v>3159</v>
      </c>
      <c r="K4517" s="2" t="s">
        <v>3164</v>
      </c>
      <c r="L4517" s="2">
        <v>2016</v>
      </c>
      <c r="M4517" s="2" t="s">
        <v>3059</v>
      </c>
      <c r="N4517" s="2" t="s">
        <v>3109</v>
      </c>
      <c r="O4517" s="19" t="str">
        <f t="shared" si="144"/>
        <v>400</v>
      </c>
      <c r="P4517">
        <f t="shared" si="143"/>
        <v>975.47</v>
      </c>
    </row>
    <row r="4518" spans="1:16" ht="14.5" customHeight="1" x14ac:dyDescent="0.35">
      <c r="A4518" s="2" t="s">
        <v>2513</v>
      </c>
      <c r="B4518" s="2" t="s">
        <v>2513</v>
      </c>
      <c r="C4518" s="2" t="s">
        <v>1964</v>
      </c>
      <c r="D4518" s="2"/>
      <c r="E4518" s="2"/>
      <c r="F4518" s="3">
        <v>48.24</v>
      </c>
      <c r="G4518" s="3">
        <v>100</v>
      </c>
      <c r="H4518" s="2" t="s">
        <v>3133</v>
      </c>
      <c r="I4518" s="2" t="s">
        <v>3147</v>
      </c>
      <c r="J4518" s="2" t="s">
        <v>3159</v>
      </c>
      <c r="K4518" s="2" t="s">
        <v>3164</v>
      </c>
      <c r="L4518" s="2">
        <v>2016</v>
      </c>
      <c r="M4518" s="2" t="s">
        <v>3059</v>
      </c>
      <c r="N4518" s="2" t="s">
        <v>3109</v>
      </c>
      <c r="O4518" s="19" t="str">
        <f t="shared" si="144"/>
        <v>400</v>
      </c>
      <c r="P4518">
        <f t="shared" si="143"/>
        <v>48.24</v>
      </c>
    </row>
    <row r="4519" spans="1:16" ht="14.5" customHeight="1" x14ac:dyDescent="0.35">
      <c r="A4519" s="2" t="s">
        <v>1732</v>
      </c>
      <c r="B4519" s="2" t="s">
        <v>1732</v>
      </c>
      <c r="C4519" s="2" t="s">
        <v>1003</v>
      </c>
      <c r="D4519" s="2"/>
      <c r="E4519" s="2"/>
      <c r="F4519" s="3">
        <v>316.58999999999997</v>
      </c>
      <c r="G4519" s="3">
        <v>100</v>
      </c>
      <c r="H4519" s="2" t="s">
        <v>3133</v>
      </c>
      <c r="I4519" s="2" t="s">
        <v>3147</v>
      </c>
      <c r="J4519" s="2" t="s">
        <v>3159</v>
      </c>
      <c r="K4519" s="2" t="s">
        <v>3164</v>
      </c>
      <c r="L4519" s="2">
        <v>2016</v>
      </c>
      <c r="M4519" s="2" t="s">
        <v>3059</v>
      </c>
      <c r="N4519" s="2" t="s">
        <v>3109</v>
      </c>
      <c r="O4519" s="19" t="str">
        <f t="shared" si="144"/>
        <v>400</v>
      </c>
      <c r="P4519">
        <f t="shared" si="143"/>
        <v>316.58999999999997</v>
      </c>
    </row>
    <row r="4520" spans="1:16" ht="14.5" customHeight="1" x14ac:dyDescent="0.35">
      <c r="A4520" s="2" t="s">
        <v>1735</v>
      </c>
      <c r="B4520" s="2" t="s">
        <v>1735</v>
      </c>
      <c r="C4520" s="2" t="s">
        <v>1009</v>
      </c>
      <c r="D4520" s="2"/>
      <c r="E4520" s="2"/>
      <c r="F4520" s="3">
        <v>1120.77</v>
      </c>
      <c r="G4520" s="3">
        <v>10</v>
      </c>
      <c r="H4520" s="2" t="s">
        <v>3135</v>
      </c>
      <c r="I4520" s="2" t="s">
        <v>3149</v>
      </c>
      <c r="J4520" s="2" t="s">
        <v>3159</v>
      </c>
      <c r="K4520" s="2" t="s">
        <v>3164</v>
      </c>
      <c r="L4520" s="2">
        <v>2016</v>
      </c>
      <c r="M4520" s="2" t="s">
        <v>3059</v>
      </c>
      <c r="N4520" s="2" t="s">
        <v>3109</v>
      </c>
      <c r="O4520" s="19" t="str">
        <f t="shared" si="144"/>
        <v>400</v>
      </c>
      <c r="P4520">
        <f t="shared" si="143"/>
        <v>112.07700000000001</v>
      </c>
    </row>
    <row r="4521" spans="1:16" ht="14.5" customHeight="1" x14ac:dyDescent="0.35">
      <c r="A4521" s="2" t="s">
        <v>1736</v>
      </c>
      <c r="B4521" s="2" t="s">
        <v>1736</v>
      </c>
      <c r="C4521" s="2" t="s">
        <v>1011</v>
      </c>
      <c r="D4521" s="2"/>
      <c r="E4521" s="2"/>
      <c r="F4521" s="3">
        <v>20</v>
      </c>
      <c r="G4521" s="3">
        <v>100</v>
      </c>
      <c r="H4521" s="2" t="s">
        <v>3135</v>
      </c>
      <c r="I4521" s="2" t="s">
        <v>3149</v>
      </c>
      <c r="J4521" s="2" t="s">
        <v>3159</v>
      </c>
      <c r="K4521" s="2" t="s">
        <v>3164</v>
      </c>
      <c r="L4521" s="2">
        <v>2016</v>
      </c>
      <c r="M4521" s="2" t="s">
        <v>3059</v>
      </c>
      <c r="N4521" s="2" t="s">
        <v>3109</v>
      </c>
      <c r="O4521" s="19" t="str">
        <f t="shared" si="144"/>
        <v>400</v>
      </c>
      <c r="P4521">
        <f t="shared" si="143"/>
        <v>20</v>
      </c>
    </row>
    <row r="4522" spans="1:16" ht="14.5" customHeight="1" x14ac:dyDescent="0.35">
      <c r="A4522" s="2" t="s">
        <v>1970</v>
      </c>
      <c r="B4522" s="2" t="s">
        <v>1970</v>
      </c>
      <c r="C4522" s="2" t="s">
        <v>1021</v>
      </c>
      <c r="D4522" s="2"/>
      <c r="E4522" s="2"/>
      <c r="F4522" s="3">
        <v>30</v>
      </c>
      <c r="G4522" s="3">
        <v>100</v>
      </c>
      <c r="H4522" s="2" t="s">
        <v>3139</v>
      </c>
      <c r="I4522" s="2" t="s">
        <v>3153</v>
      </c>
      <c r="J4522" s="2" t="s">
        <v>3159</v>
      </c>
      <c r="K4522" s="2" t="s">
        <v>3164</v>
      </c>
      <c r="L4522" s="2">
        <v>2016</v>
      </c>
      <c r="M4522" s="2" t="s">
        <v>3054</v>
      </c>
      <c r="N4522" s="2" t="s">
        <v>3104</v>
      </c>
      <c r="O4522" s="19" t="str">
        <f t="shared" si="144"/>
        <v>300</v>
      </c>
      <c r="P4522">
        <f t="shared" si="143"/>
        <v>30</v>
      </c>
    </row>
    <row r="4523" spans="1:16" ht="14.5" customHeight="1" x14ac:dyDescent="0.35">
      <c r="A4523" s="2" t="s">
        <v>1739</v>
      </c>
      <c r="B4523" s="2" t="s">
        <v>1739</v>
      </c>
      <c r="C4523" s="2" t="s">
        <v>1023</v>
      </c>
      <c r="D4523" s="2"/>
      <c r="E4523" s="2"/>
      <c r="F4523" s="3">
        <v>45354</v>
      </c>
      <c r="G4523" s="3">
        <v>1.4</v>
      </c>
      <c r="H4523" s="2" t="s">
        <v>3139</v>
      </c>
      <c r="I4523" s="2" t="s">
        <v>3153</v>
      </c>
      <c r="J4523" s="2" t="s">
        <v>3159</v>
      </c>
      <c r="K4523" s="2" t="s">
        <v>3164</v>
      </c>
      <c r="L4523" s="2">
        <v>2016</v>
      </c>
      <c r="M4523" s="2" t="s">
        <v>3054</v>
      </c>
      <c r="N4523" s="2" t="s">
        <v>3104</v>
      </c>
      <c r="O4523" s="19" t="str">
        <f t="shared" si="144"/>
        <v>300</v>
      </c>
      <c r="P4523">
        <f t="shared" si="143"/>
        <v>634.95600000000002</v>
      </c>
    </row>
    <row r="4524" spans="1:16" ht="14.5" customHeight="1" x14ac:dyDescent="0.35">
      <c r="A4524" s="2" t="s">
        <v>1740</v>
      </c>
      <c r="B4524" s="2" t="s">
        <v>1740</v>
      </c>
      <c r="C4524" s="2" t="s">
        <v>1025</v>
      </c>
      <c r="D4524" s="2"/>
      <c r="E4524" s="2"/>
      <c r="F4524" s="3">
        <v>104337</v>
      </c>
      <c r="G4524" s="3">
        <v>3.2</v>
      </c>
      <c r="H4524" s="2" t="s">
        <v>3139</v>
      </c>
      <c r="I4524" s="2" t="s">
        <v>3153</v>
      </c>
      <c r="J4524" s="2" t="s">
        <v>3159</v>
      </c>
      <c r="K4524" s="2" t="s">
        <v>3164</v>
      </c>
      <c r="L4524" s="2">
        <v>2016</v>
      </c>
      <c r="M4524" s="2" t="s">
        <v>3054</v>
      </c>
      <c r="N4524" s="2" t="s">
        <v>3104</v>
      </c>
      <c r="O4524" s="19" t="str">
        <f t="shared" si="144"/>
        <v>300</v>
      </c>
      <c r="P4524">
        <f t="shared" si="143"/>
        <v>3338.7840000000001</v>
      </c>
    </row>
    <row r="4525" spans="1:16" ht="14.5" customHeight="1" x14ac:dyDescent="0.35">
      <c r="A4525" s="2" t="s">
        <v>1741</v>
      </c>
      <c r="B4525" s="2" t="s">
        <v>1741</v>
      </c>
      <c r="C4525" s="2" t="s">
        <v>1027</v>
      </c>
      <c r="D4525" s="2"/>
      <c r="E4525" s="2"/>
      <c r="F4525" s="3">
        <v>20966</v>
      </c>
      <c r="G4525" s="3">
        <v>42</v>
      </c>
      <c r="H4525" s="2" t="s">
        <v>3139</v>
      </c>
      <c r="I4525" s="2" t="s">
        <v>3153</v>
      </c>
      <c r="J4525" s="2" t="s">
        <v>3159</v>
      </c>
      <c r="K4525" s="2" t="s">
        <v>3164</v>
      </c>
      <c r="L4525" s="2">
        <v>2016</v>
      </c>
      <c r="M4525" s="2" t="s">
        <v>3059</v>
      </c>
      <c r="N4525" s="2" t="s">
        <v>3109</v>
      </c>
      <c r="O4525" s="19" t="str">
        <f t="shared" si="144"/>
        <v>400</v>
      </c>
      <c r="P4525">
        <f t="shared" si="143"/>
        <v>8805.7199999999993</v>
      </c>
    </row>
    <row r="4526" spans="1:16" ht="14.5" customHeight="1" x14ac:dyDescent="0.35">
      <c r="A4526" s="2" t="s">
        <v>1938</v>
      </c>
      <c r="B4526" s="2" t="s">
        <v>1938</v>
      </c>
      <c r="C4526" s="2" t="s">
        <v>1029</v>
      </c>
      <c r="D4526" s="2"/>
      <c r="E4526" s="2"/>
      <c r="F4526" s="3">
        <v>2457.65</v>
      </c>
      <c r="G4526" s="3">
        <v>100</v>
      </c>
      <c r="H4526" s="2" t="s">
        <v>3134</v>
      </c>
      <c r="I4526" s="2" t="s">
        <v>3148</v>
      </c>
      <c r="J4526" s="2" t="s">
        <v>3159</v>
      </c>
      <c r="K4526" s="2" t="s">
        <v>3164</v>
      </c>
      <c r="L4526" s="2">
        <v>2016</v>
      </c>
      <c r="M4526" s="2" t="s">
        <v>3059</v>
      </c>
      <c r="N4526" s="2" t="s">
        <v>3109</v>
      </c>
      <c r="O4526" s="19" t="str">
        <f t="shared" si="144"/>
        <v>400</v>
      </c>
      <c r="P4526">
        <f t="shared" si="143"/>
        <v>2457.65</v>
      </c>
    </row>
    <row r="4527" spans="1:16" ht="14.5" customHeight="1" x14ac:dyDescent="0.35">
      <c r="A4527" s="2" t="s">
        <v>2275</v>
      </c>
      <c r="B4527" s="2" t="s">
        <v>2275</v>
      </c>
      <c r="C4527" s="2" t="s">
        <v>1031</v>
      </c>
      <c r="D4527" s="2"/>
      <c r="E4527" s="2"/>
      <c r="F4527" s="3">
        <v>263.42</v>
      </c>
      <c r="G4527" s="3">
        <v>100</v>
      </c>
      <c r="H4527" s="2" t="s">
        <v>3134</v>
      </c>
      <c r="I4527" s="2" t="s">
        <v>3148</v>
      </c>
      <c r="J4527" s="2" t="s">
        <v>3159</v>
      </c>
      <c r="K4527" s="2" t="s">
        <v>3164</v>
      </c>
      <c r="L4527" s="2">
        <v>2016</v>
      </c>
      <c r="M4527" s="2" t="s">
        <v>3059</v>
      </c>
      <c r="N4527" s="2" t="s">
        <v>3109</v>
      </c>
      <c r="O4527" s="19" t="str">
        <f t="shared" si="144"/>
        <v>400</v>
      </c>
      <c r="P4527">
        <f t="shared" si="143"/>
        <v>263.42</v>
      </c>
    </row>
    <row r="4528" spans="1:16" ht="14.5" customHeight="1" x14ac:dyDescent="0.35">
      <c r="A4528" s="2" t="s">
        <v>2844</v>
      </c>
      <c r="B4528" s="2" t="s">
        <v>2844</v>
      </c>
      <c r="C4528" s="2" t="s">
        <v>1033</v>
      </c>
      <c r="D4528" s="2"/>
      <c r="E4528" s="2"/>
      <c r="F4528" s="3">
        <v>63778.38</v>
      </c>
      <c r="G4528" s="3">
        <v>100</v>
      </c>
      <c r="H4528" s="2" t="s">
        <v>3134</v>
      </c>
      <c r="I4528" s="2" t="s">
        <v>3148</v>
      </c>
      <c r="J4528" s="2" t="s">
        <v>3159</v>
      </c>
      <c r="K4528" s="2" t="s">
        <v>3164</v>
      </c>
      <c r="L4528" s="2">
        <v>2016</v>
      </c>
      <c r="M4528" s="2" t="s">
        <v>3059</v>
      </c>
      <c r="N4528" s="2" t="s">
        <v>3109</v>
      </c>
      <c r="O4528" s="19" t="str">
        <f t="shared" si="144"/>
        <v>400</v>
      </c>
      <c r="P4528">
        <f t="shared" si="143"/>
        <v>63778.38</v>
      </c>
    </row>
    <row r="4529" spans="1:16" ht="14.5" customHeight="1" x14ac:dyDescent="0.35">
      <c r="A4529" s="2" t="s">
        <v>2845</v>
      </c>
      <c r="B4529" s="2" t="s">
        <v>2845</v>
      </c>
      <c r="C4529" s="2" t="s">
        <v>1035</v>
      </c>
      <c r="D4529" s="2"/>
      <c r="E4529" s="2"/>
      <c r="F4529" s="3">
        <v>24080</v>
      </c>
      <c r="G4529" s="3">
        <v>100</v>
      </c>
      <c r="H4529" s="2" t="s">
        <v>3134</v>
      </c>
      <c r="I4529" s="2" t="s">
        <v>3148</v>
      </c>
      <c r="J4529" s="2" t="s">
        <v>3159</v>
      </c>
      <c r="K4529" s="2" t="s">
        <v>3164</v>
      </c>
      <c r="L4529" s="2">
        <v>2016</v>
      </c>
      <c r="M4529" s="2" t="s">
        <v>3059</v>
      </c>
      <c r="N4529" s="2" t="s">
        <v>3109</v>
      </c>
      <c r="O4529" s="19" t="str">
        <f t="shared" si="144"/>
        <v>400</v>
      </c>
      <c r="P4529">
        <f t="shared" si="143"/>
        <v>24080</v>
      </c>
    </row>
    <row r="4530" spans="1:16" ht="14.5" customHeight="1" x14ac:dyDescent="0.35">
      <c r="A4530" s="2" t="s">
        <v>2846</v>
      </c>
      <c r="B4530" s="2" t="s">
        <v>2846</v>
      </c>
      <c r="C4530" s="2" t="s">
        <v>1947</v>
      </c>
      <c r="D4530" s="2"/>
      <c r="E4530" s="2"/>
      <c r="F4530" s="3">
        <v>1000</v>
      </c>
      <c r="G4530" s="3">
        <v>100</v>
      </c>
      <c r="H4530" s="2" t="s">
        <v>3134</v>
      </c>
      <c r="I4530" s="2" t="s">
        <v>3148</v>
      </c>
      <c r="J4530" s="2" t="s">
        <v>3159</v>
      </c>
      <c r="K4530" s="2" t="s">
        <v>3164</v>
      </c>
      <c r="L4530" s="2">
        <v>2016</v>
      </c>
      <c r="M4530" s="2" t="s">
        <v>3059</v>
      </c>
      <c r="N4530" s="2" t="s">
        <v>3109</v>
      </c>
      <c r="O4530" s="19" t="str">
        <f t="shared" si="144"/>
        <v>400</v>
      </c>
      <c r="P4530">
        <f t="shared" si="143"/>
        <v>1000</v>
      </c>
    </row>
    <row r="4531" spans="1:16" ht="14.5" customHeight="1" x14ac:dyDescent="0.35">
      <c r="A4531" s="2" t="s">
        <v>2847</v>
      </c>
      <c r="B4531" s="2" t="s">
        <v>2847</v>
      </c>
      <c r="C4531" s="2" t="s">
        <v>1949</v>
      </c>
      <c r="D4531" s="2"/>
      <c r="E4531" s="2"/>
      <c r="F4531" s="3">
        <v>8779.1200000000008</v>
      </c>
      <c r="G4531" s="3">
        <v>100</v>
      </c>
      <c r="H4531" s="2" t="s">
        <v>3134</v>
      </c>
      <c r="I4531" s="2" t="s">
        <v>3148</v>
      </c>
      <c r="J4531" s="2" t="s">
        <v>3159</v>
      </c>
      <c r="K4531" s="2" t="s">
        <v>3164</v>
      </c>
      <c r="L4531" s="2">
        <v>2016</v>
      </c>
      <c r="M4531" s="2" t="s">
        <v>3059</v>
      </c>
      <c r="N4531" s="2" t="s">
        <v>3109</v>
      </c>
      <c r="O4531" s="19" t="str">
        <f t="shared" si="144"/>
        <v>400</v>
      </c>
      <c r="P4531">
        <f t="shared" si="143"/>
        <v>8779.1200000000008</v>
      </c>
    </row>
    <row r="4532" spans="1:16" ht="14.5" customHeight="1" x14ac:dyDescent="0.35">
      <c r="A4532" s="2" t="s">
        <v>1950</v>
      </c>
      <c r="B4532" s="2" t="s">
        <v>1950</v>
      </c>
      <c r="C4532" s="2" t="s">
        <v>1039</v>
      </c>
      <c r="D4532" s="2"/>
      <c r="E4532" s="2"/>
      <c r="F4532" s="3">
        <v>2860</v>
      </c>
      <c r="G4532" s="3">
        <v>100</v>
      </c>
      <c r="H4532" s="2" t="s">
        <v>3134</v>
      </c>
      <c r="I4532" s="2" t="s">
        <v>3148</v>
      </c>
      <c r="J4532" s="2" t="s">
        <v>3159</v>
      </c>
      <c r="K4532" s="2" t="s">
        <v>3164</v>
      </c>
      <c r="L4532" s="2">
        <v>2016</v>
      </c>
      <c r="M4532" s="2" t="s">
        <v>3059</v>
      </c>
      <c r="N4532" s="2" t="s">
        <v>3109</v>
      </c>
      <c r="O4532" s="19" t="str">
        <f t="shared" si="144"/>
        <v>400</v>
      </c>
      <c r="P4532">
        <f t="shared" si="143"/>
        <v>2860</v>
      </c>
    </row>
    <row r="4533" spans="1:16" ht="14.5" customHeight="1" x14ac:dyDescent="0.35">
      <c r="A4533" s="2" t="s">
        <v>2848</v>
      </c>
      <c r="B4533" s="2" t="s">
        <v>2848</v>
      </c>
      <c r="C4533" s="2" t="s">
        <v>1041</v>
      </c>
      <c r="D4533" s="2"/>
      <c r="E4533" s="2"/>
      <c r="F4533" s="3">
        <v>500</v>
      </c>
      <c r="G4533" s="3">
        <v>100</v>
      </c>
      <c r="H4533" s="2" t="s">
        <v>3134</v>
      </c>
      <c r="I4533" s="2" t="s">
        <v>3148</v>
      </c>
      <c r="J4533" s="2" t="s">
        <v>3159</v>
      </c>
      <c r="K4533" s="2" t="s">
        <v>3164</v>
      </c>
      <c r="L4533" s="2">
        <v>2016</v>
      </c>
      <c r="M4533" s="2" t="s">
        <v>3059</v>
      </c>
      <c r="N4533" s="2" t="s">
        <v>3109</v>
      </c>
      <c r="O4533" s="19" t="str">
        <f t="shared" si="144"/>
        <v>400</v>
      </c>
      <c r="P4533">
        <f t="shared" si="143"/>
        <v>500</v>
      </c>
    </row>
    <row r="4534" spans="1:16" ht="14.5" customHeight="1" x14ac:dyDescent="0.35">
      <c r="A4534" s="2" t="s">
        <v>2849</v>
      </c>
      <c r="B4534" s="2" t="s">
        <v>2849</v>
      </c>
      <c r="C4534" s="2" t="s">
        <v>2717</v>
      </c>
      <c r="D4534" s="2"/>
      <c r="E4534" s="2"/>
      <c r="F4534" s="3">
        <v>32445.64</v>
      </c>
      <c r="G4534" s="3">
        <v>100</v>
      </c>
      <c r="H4534" s="2" t="s">
        <v>3134</v>
      </c>
      <c r="I4534" s="2" t="s">
        <v>3148</v>
      </c>
      <c r="J4534" s="2" t="s">
        <v>3159</v>
      </c>
      <c r="K4534" s="2" t="s">
        <v>3164</v>
      </c>
      <c r="L4534" s="2">
        <v>2016</v>
      </c>
      <c r="M4534" s="2" t="s">
        <v>3059</v>
      </c>
      <c r="N4534" s="2" t="s">
        <v>3109</v>
      </c>
      <c r="O4534" s="19" t="str">
        <f t="shared" si="144"/>
        <v>400</v>
      </c>
      <c r="P4534">
        <f t="shared" si="143"/>
        <v>32445.64</v>
      </c>
    </row>
    <row r="4535" spans="1:16" ht="14.5" customHeight="1" x14ac:dyDescent="0.35">
      <c r="A4535" s="2" t="s">
        <v>2850</v>
      </c>
      <c r="B4535" s="2" t="s">
        <v>2850</v>
      </c>
      <c r="C4535" s="2" t="s">
        <v>1058</v>
      </c>
      <c r="D4535" s="2"/>
      <c r="E4535" s="2"/>
      <c r="F4535" s="3">
        <v>7782.45</v>
      </c>
      <c r="G4535" s="3">
        <v>100</v>
      </c>
      <c r="H4535" s="2" t="s">
        <v>3134</v>
      </c>
      <c r="I4535" s="2" t="s">
        <v>3148</v>
      </c>
      <c r="J4535" s="2" t="s">
        <v>3159</v>
      </c>
      <c r="K4535" s="2" t="s">
        <v>3164</v>
      </c>
      <c r="L4535" s="2">
        <v>2016</v>
      </c>
      <c r="M4535" s="2" t="s">
        <v>3059</v>
      </c>
      <c r="N4535" s="2" t="s">
        <v>3109</v>
      </c>
      <c r="O4535" s="19" t="str">
        <f t="shared" si="144"/>
        <v>400</v>
      </c>
      <c r="P4535">
        <f t="shared" si="143"/>
        <v>7782.45</v>
      </c>
    </row>
    <row r="4536" spans="1:16" ht="14.5" customHeight="1" x14ac:dyDescent="0.35">
      <c r="A4536" s="2" t="s">
        <v>1957</v>
      </c>
      <c r="B4536" s="2" t="s">
        <v>1957</v>
      </c>
      <c r="C4536" s="2" t="s">
        <v>1763</v>
      </c>
      <c r="D4536" s="2"/>
      <c r="E4536" s="2"/>
      <c r="F4536" s="3">
        <v>36156.879999999997</v>
      </c>
      <c r="G4536" s="3">
        <v>100</v>
      </c>
      <c r="H4536" s="2" t="s">
        <v>3134</v>
      </c>
      <c r="I4536" s="2" t="s">
        <v>3148</v>
      </c>
      <c r="J4536" s="2" t="s">
        <v>3159</v>
      </c>
      <c r="K4536" s="2" t="s">
        <v>3164</v>
      </c>
      <c r="L4536" s="2">
        <v>2016</v>
      </c>
      <c r="M4536" s="2" t="s">
        <v>3059</v>
      </c>
      <c r="N4536" s="2" t="s">
        <v>3109</v>
      </c>
      <c r="O4536" s="19" t="str">
        <f t="shared" si="144"/>
        <v>400</v>
      </c>
      <c r="P4536">
        <f t="shared" si="143"/>
        <v>36156.879999999997</v>
      </c>
    </row>
    <row r="4537" spans="1:16" ht="14.5" customHeight="1" x14ac:dyDescent="0.35">
      <c r="A4537" s="2" t="s">
        <v>1958</v>
      </c>
      <c r="B4537" s="2" t="s">
        <v>1958</v>
      </c>
      <c r="C4537" s="2" t="s">
        <v>1959</v>
      </c>
      <c r="D4537" s="2"/>
      <c r="E4537" s="2"/>
      <c r="F4537" s="3">
        <v>6999.61</v>
      </c>
      <c r="G4537" s="3">
        <v>100</v>
      </c>
      <c r="H4537" s="2" t="s">
        <v>3134</v>
      </c>
      <c r="I4537" s="2" t="s">
        <v>3148</v>
      </c>
      <c r="J4537" s="2" t="s">
        <v>3159</v>
      </c>
      <c r="K4537" s="2" t="s">
        <v>3164</v>
      </c>
      <c r="L4537" s="2">
        <v>2016</v>
      </c>
      <c r="M4537" s="2" t="s">
        <v>3059</v>
      </c>
      <c r="N4537" s="2" t="s">
        <v>3109</v>
      </c>
      <c r="O4537" s="19" t="str">
        <f t="shared" si="144"/>
        <v>400</v>
      </c>
      <c r="P4537">
        <f t="shared" si="143"/>
        <v>6999.61</v>
      </c>
    </row>
    <row r="4538" spans="1:16" ht="14.5" customHeight="1" x14ac:dyDescent="0.35">
      <c r="A4538" s="2" t="s">
        <v>2851</v>
      </c>
      <c r="B4538" s="2" t="s">
        <v>2851</v>
      </c>
      <c r="C4538" s="2" t="s">
        <v>2719</v>
      </c>
      <c r="D4538" s="2"/>
      <c r="E4538" s="2"/>
      <c r="F4538" s="3">
        <v>6351</v>
      </c>
      <c r="G4538" s="3">
        <v>100</v>
      </c>
      <c r="H4538" s="2" t="s">
        <v>3134</v>
      </c>
      <c r="I4538" s="2" t="s">
        <v>3148</v>
      </c>
      <c r="J4538" s="2" t="s">
        <v>3159</v>
      </c>
      <c r="K4538" s="2" t="s">
        <v>3164</v>
      </c>
      <c r="L4538" s="2">
        <v>2016</v>
      </c>
      <c r="M4538" s="2" t="s">
        <v>3059</v>
      </c>
      <c r="N4538" s="2" t="s">
        <v>3109</v>
      </c>
      <c r="O4538" s="19" t="str">
        <f t="shared" si="144"/>
        <v>400</v>
      </c>
      <c r="P4538">
        <f t="shared" si="143"/>
        <v>6351</v>
      </c>
    </row>
    <row r="4539" spans="1:16" ht="14.5" customHeight="1" x14ac:dyDescent="0.35">
      <c r="A4539" s="2" t="s">
        <v>2852</v>
      </c>
      <c r="B4539" s="2" t="s">
        <v>2852</v>
      </c>
      <c r="C4539" s="2" t="s">
        <v>2721</v>
      </c>
      <c r="D4539" s="2"/>
      <c r="E4539" s="2"/>
      <c r="F4539" s="3">
        <v>19725.89</v>
      </c>
      <c r="G4539" s="3">
        <v>100</v>
      </c>
      <c r="H4539" s="2" t="s">
        <v>3134</v>
      </c>
      <c r="I4539" s="2" t="s">
        <v>3148</v>
      </c>
      <c r="J4539" s="2" t="s">
        <v>3159</v>
      </c>
      <c r="K4539" s="2" t="s">
        <v>3164</v>
      </c>
      <c r="L4539" s="2">
        <v>2016</v>
      </c>
      <c r="M4539" s="2" t="s">
        <v>3059</v>
      </c>
      <c r="N4539" s="2" t="s">
        <v>3109</v>
      </c>
      <c r="O4539" s="19" t="str">
        <f t="shared" si="144"/>
        <v>400</v>
      </c>
      <c r="P4539">
        <f t="shared" ref="P4539:P4602" si="145">F4539*G4539/100</f>
        <v>19725.89</v>
      </c>
    </row>
    <row r="4540" spans="1:16" ht="14.5" customHeight="1" x14ac:dyDescent="0.35">
      <c r="A4540" s="2" t="s">
        <v>2724</v>
      </c>
      <c r="B4540" s="2" t="s">
        <v>2724</v>
      </c>
      <c r="C4540" s="2" t="s">
        <v>1068</v>
      </c>
      <c r="D4540" s="2"/>
      <c r="E4540" s="2"/>
      <c r="F4540" s="3">
        <v>53999.61</v>
      </c>
      <c r="G4540" s="3">
        <v>100</v>
      </c>
      <c r="H4540" s="2" t="s">
        <v>3134</v>
      </c>
      <c r="I4540" s="2" t="s">
        <v>3148</v>
      </c>
      <c r="J4540" s="2" t="s">
        <v>3159</v>
      </c>
      <c r="K4540" s="2" t="s">
        <v>3164</v>
      </c>
      <c r="L4540" s="2">
        <v>2016</v>
      </c>
      <c r="M4540" s="2" t="s">
        <v>3059</v>
      </c>
      <c r="N4540" s="2" t="s">
        <v>3109</v>
      </c>
      <c r="O4540" s="19" t="str">
        <f t="shared" si="144"/>
        <v>400</v>
      </c>
      <c r="P4540">
        <f t="shared" si="145"/>
        <v>53999.61</v>
      </c>
    </row>
    <row r="4541" spans="1:16" ht="14.5" customHeight="1" x14ac:dyDescent="0.35">
      <c r="A4541" s="2" t="s">
        <v>2853</v>
      </c>
      <c r="B4541" s="2" t="s">
        <v>2853</v>
      </c>
      <c r="C4541" s="2" t="s">
        <v>2726</v>
      </c>
      <c r="D4541" s="2"/>
      <c r="E4541" s="2"/>
      <c r="F4541" s="3">
        <v>24501</v>
      </c>
      <c r="G4541" s="3">
        <v>100</v>
      </c>
      <c r="H4541" s="2" t="s">
        <v>3134</v>
      </c>
      <c r="I4541" s="2" t="s">
        <v>3148</v>
      </c>
      <c r="J4541" s="2" t="s">
        <v>3159</v>
      </c>
      <c r="K4541" s="2" t="s">
        <v>3164</v>
      </c>
      <c r="L4541" s="2">
        <v>2016</v>
      </c>
      <c r="M4541" s="2" t="s">
        <v>3059</v>
      </c>
      <c r="N4541" s="2" t="s">
        <v>3109</v>
      </c>
      <c r="O4541" s="19" t="str">
        <f t="shared" si="144"/>
        <v>400</v>
      </c>
      <c r="P4541">
        <f t="shared" si="145"/>
        <v>24501</v>
      </c>
    </row>
    <row r="4542" spans="1:16" ht="14.5" customHeight="1" x14ac:dyDescent="0.35">
      <c r="A4542" s="2" t="s">
        <v>1768</v>
      </c>
      <c r="B4542" s="2" t="s">
        <v>1768</v>
      </c>
      <c r="C4542" s="2" t="s">
        <v>1074</v>
      </c>
      <c r="D4542" s="2"/>
      <c r="E4542" s="2"/>
      <c r="F4542" s="3">
        <v>5265.71</v>
      </c>
      <c r="G4542" s="3">
        <v>100</v>
      </c>
      <c r="H4542" s="2" t="s">
        <v>3134</v>
      </c>
      <c r="I4542" s="2" t="s">
        <v>3148</v>
      </c>
      <c r="J4542" s="2" t="s">
        <v>3159</v>
      </c>
      <c r="K4542" s="2" t="s">
        <v>3164</v>
      </c>
      <c r="L4542" s="2">
        <v>2016</v>
      </c>
      <c r="M4542" s="2" t="s">
        <v>3059</v>
      </c>
      <c r="N4542" s="2" t="s">
        <v>3109</v>
      </c>
      <c r="O4542" s="19" t="str">
        <f t="shared" si="144"/>
        <v>400</v>
      </c>
      <c r="P4542">
        <f t="shared" si="145"/>
        <v>5265.71</v>
      </c>
    </row>
    <row r="4543" spans="1:16" ht="14.5" customHeight="1" x14ac:dyDescent="0.35">
      <c r="A4543" s="2" t="s">
        <v>1700</v>
      </c>
      <c r="B4543" s="2" t="s">
        <v>1700</v>
      </c>
      <c r="C4543" s="2" t="s">
        <v>1076</v>
      </c>
      <c r="D4543" s="2"/>
      <c r="E4543" s="2"/>
      <c r="F4543" s="3">
        <v>5721</v>
      </c>
      <c r="G4543" s="3">
        <v>48</v>
      </c>
      <c r="H4543" s="2" t="s">
        <v>3139</v>
      </c>
      <c r="I4543" s="2" t="s">
        <v>3153</v>
      </c>
      <c r="J4543" s="2" t="s">
        <v>3159</v>
      </c>
      <c r="K4543" s="2" t="s">
        <v>3164</v>
      </c>
      <c r="L4543" s="2">
        <v>2016</v>
      </c>
      <c r="M4543" s="2" t="s">
        <v>3059</v>
      </c>
      <c r="N4543" s="2" t="s">
        <v>3109</v>
      </c>
      <c r="O4543" s="19" t="str">
        <f t="shared" si="144"/>
        <v>400</v>
      </c>
      <c r="P4543">
        <f t="shared" si="145"/>
        <v>2746.08</v>
      </c>
    </row>
    <row r="4544" spans="1:16" ht="14.5" customHeight="1" x14ac:dyDescent="0.35">
      <c r="A4544" s="2" t="s">
        <v>1701</v>
      </c>
      <c r="B4544" s="2" t="s">
        <v>1701</v>
      </c>
      <c r="C4544" s="2" t="s">
        <v>1078</v>
      </c>
      <c r="D4544" s="2"/>
      <c r="E4544" s="2"/>
      <c r="F4544" s="3">
        <v>330</v>
      </c>
      <c r="G4544" s="3">
        <v>25</v>
      </c>
      <c r="H4544" s="2" t="s">
        <v>3139</v>
      </c>
      <c r="I4544" s="2" t="s">
        <v>3153</v>
      </c>
      <c r="J4544" s="2" t="s">
        <v>3159</v>
      </c>
      <c r="K4544" s="2" t="s">
        <v>3164</v>
      </c>
      <c r="L4544" s="2">
        <v>2016</v>
      </c>
      <c r="M4544" s="2" t="s">
        <v>3059</v>
      </c>
      <c r="N4544" s="2" t="s">
        <v>3109</v>
      </c>
      <c r="O4544" s="19" t="str">
        <f t="shared" si="144"/>
        <v>400</v>
      </c>
      <c r="P4544">
        <f t="shared" si="145"/>
        <v>82.5</v>
      </c>
    </row>
    <row r="4545" spans="1:16" ht="14.5" customHeight="1" x14ac:dyDescent="0.35">
      <c r="A4545" s="2" t="s">
        <v>1702</v>
      </c>
      <c r="B4545" s="2" t="s">
        <v>1702</v>
      </c>
      <c r="C4545" s="2" t="s">
        <v>1082</v>
      </c>
      <c r="D4545" s="2"/>
      <c r="E4545" s="2"/>
      <c r="F4545" s="3">
        <v>593.77</v>
      </c>
      <c r="G4545" s="3">
        <v>10</v>
      </c>
      <c r="H4545" s="2" t="s">
        <v>3132</v>
      </c>
      <c r="I4545" s="2" t="s">
        <v>3146</v>
      </c>
      <c r="J4545" s="2" t="s">
        <v>3159</v>
      </c>
      <c r="K4545" s="2" t="s">
        <v>3164</v>
      </c>
      <c r="L4545" s="2">
        <v>2016</v>
      </c>
      <c r="M4545" s="2" t="s">
        <v>3054</v>
      </c>
      <c r="N4545" s="2" t="s">
        <v>3104</v>
      </c>
      <c r="O4545" s="19" t="str">
        <f t="shared" si="144"/>
        <v>300</v>
      </c>
      <c r="P4545">
        <f t="shared" si="145"/>
        <v>59.376999999999995</v>
      </c>
    </row>
    <row r="4546" spans="1:16" ht="14.5" customHeight="1" x14ac:dyDescent="0.35">
      <c r="A4546" s="2" t="s">
        <v>2713</v>
      </c>
      <c r="B4546" s="2" t="s">
        <v>2713</v>
      </c>
      <c r="C4546" s="2" t="s">
        <v>1084</v>
      </c>
      <c r="D4546" s="2"/>
      <c r="E4546" s="2"/>
      <c r="F4546" s="3">
        <v>2483.94</v>
      </c>
      <c r="G4546" s="3">
        <v>0.8</v>
      </c>
      <c r="H4546" s="2" t="s">
        <v>3132</v>
      </c>
      <c r="I4546" s="2" t="s">
        <v>3146</v>
      </c>
      <c r="J4546" s="2" t="s">
        <v>3159</v>
      </c>
      <c r="K4546" s="2" t="s">
        <v>3164</v>
      </c>
      <c r="L4546" s="2">
        <v>2016</v>
      </c>
      <c r="M4546" s="2" t="s">
        <v>3059</v>
      </c>
      <c r="N4546" s="2" t="s">
        <v>3109</v>
      </c>
      <c r="O4546" s="19" t="str">
        <f t="shared" si="144"/>
        <v>400</v>
      </c>
      <c r="P4546">
        <f t="shared" si="145"/>
        <v>19.87152</v>
      </c>
    </row>
    <row r="4547" spans="1:16" ht="14.5" customHeight="1" x14ac:dyDescent="0.35">
      <c r="A4547" s="2" t="s">
        <v>1704</v>
      </c>
      <c r="B4547" s="2" t="s">
        <v>1704</v>
      </c>
      <c r="C4547" s="2" t="s">
        <v>1088</v>
      </c>
      <c r="D4547" s="2"/>
      <c r="E4547" s="2"/>
      <c r="F4547" s="3">
        <v>1450</v>
      </c>
      <c r="G4547" s="3">
        <v>0.8</v>
      </c>
      <c r="H4547" s="2" t="s">
        <v>3132</v>
      </c>
      <c r="I4547" s="2" t="s">
        <v>3146</v>
      </c>
      <c r="J4547" s="2" t="s">
        <v>3159</v>
      </c>
      <c r="K4547" s="2" t="s">
        <v>3164</v>
      </c>
      <c r="L4547" s="2">
        <v>2016</v>
      </c>
      <c r="M4547" s="2" t="s">
        <v>3059</v>
      </c>
      <c r="N4547" s="2" t="s">
        <v>3109</v>
      </c>
      <c r="O4547" s="19" t="str">
        <f t="shared" ref="O4547:O4610" si="146">LEFT(N4547,1) &amp; "00"</f>
        <v>400</v>
      </c>
      <c r="P4547">
        <f t="shared" si="145"/>
        <v>11.6</v>
      </c>
    </row>
    <row r="4548" spans="1:16" ht="14.5" customHeight="1" x14ac:dyDescent="0.35">
      <c r="A4548" s="2" t="s">
        <v>1401</v>
      </c>
      <c r="B4548" s="2" t="s">
        <v>1402</v>
      </c>
      <c r="C4548" s="2" t="s">
        <v>1770</v>
      </c>
      <c r="D4548" s="2"/>
      <c r="E4548" s="2"/>
      <c r="F4548" s="3">
        <v>469</v>
      </c>
      <c r="G4548" s="3">
        <v>100</v>
      </c>
      <c r="H4548" s="2" t="s">
        <v>3134</v>
      </c>
      <c r="I4548" s="2" t="s">
        <v>3148</v>
      </c>
      <c r="J4548" s="2" t="s">
        <v>3157</v>
      </c>
      <c r="K4548" s="2" t="s">
        <v>3165</v>
      </c>
      <c r="L4548" s="2">
        <v>2017</v>
      </c>
      <c r="M4548" s="2" t="s">
        <v>3059</v>
      </c>
      <c r="N4548" s="2" t="s">
        <v>3109</v>
      </c>
      <c r="O4548" s="19" t="str">
        <f t="shared" si="146"/>
        <v>400</v>
      </c>
      <c r="P4548">
        <f t="shared" si="145"/>
        <v>469</v>
      </c>
    </row>
    <row r="4549" spans="1:16" ht="14.5" customHeight="1" x14ac:dyDescent="0.35">
      <c r="A4549" s="2" t="s">
        <v>1404</v>
      </c>
      <c r="B4549" s="2" t="s">
        <v>1405</v>
      </c>
      <c r="C4549" s="2" t="s">
        <v>1771</v>
      </c>
      <c r="D4549" s="2"/>
      <c r="E4549" s="2"/>
      <c r="F4549" s="3">
        <v>941</v>
      </c>
      <c r="G4549" s="3">
        <v>100</v>
      </c>
      <c r="H4549" s="2" t="s">
        <v>3134</v>
      </c>
      <c r="I4549" s="2" t="s">
        <v>3148</v>
      </c>
      <c r="J4549" s="2" t="s">
        <v>3157</v>
      </c>
      <c r="K4549" s="2" t="s">
        <v>3165</v>
      </c>
      <c r="L4549" s="2">
        <v>2017</v>
      </c>
      <c r="M4549" s="2" t="s">
        <v>3070</v>
      </c>
      <c r="N4549" s="2" t="s">
        <v>3119</v>
      </c>
      <c r="O4549" s="19" t="str">
        <f t="shared" si="146"/>
        <v>600</v>
      </c>
      <c r="P4549">
        <f t="shared" si="145"/>
        <v>941</v>
      </c>
    </row>
    <row r="4550" spans="1:16" ht="14.5" customHeight="1" x14ac:dyDescent="0.35">
      <c r="A4550" s="2" t="s">
        <v>1412</v>
      </c>
      <c r="B4550" s="2" t="s">
        <v>1413</v>
      </c>
      <c r="C4550" s="2" t="s">
        <v>1775</v>
      </c>
      <c r="D4550" s="2"/>
      <c r="E4550" s="2"/>
      <c r="F4550" s="3">
        <v>118</v>
      </c>
      <c r="G4550" s="3">
        <v>100</v>
      </c>
      <c r="H4550" s="2" t="s">
        <v>3134</v>
      </c>
      <c r="I4550" s="2" t="s">
        <v>3148</v>
      </c>
      <c r="J4550" s="2" t="s">
        <v>3157</v>
      </c>
      <c r="K4550" s="2" t="s">
        <v>3165</v>
      </c>
      <c r="L4550" s="2">
        <v>2017</v>
      </c>
      <c r="M4550" s="2" t="s">
        <v>3059</v>
      </c>
      <c r="N4550" s="2" t="s">
        <v>3109</v>
      </c>
      <c r="O4550" s="19" t="str">
        <f t="shared" si="146"/>
        <v>400</v>
      </c>
      <c r="P4550">
        <f t="shared" si="145"/>
        <v>118</v>
      </c>
    </row>
    <row r="4551" spans="1:16" ht="14.5" customHeight="1" x14ac:dyDescent="0.35">
      <c r="A4551" s="2" t="s">
        <v>1971</v>
      </c>
      <c r="B4551" s="2" t="s">
        <v>1777</v>
      </c>
      <c r="C4551" s="2" t="s">
        <v>1778</v>
      </c>
      <c r="D4551" s="2"/>
      <c r="E4551" s="2"/>
      <c r="F4551" s="3">
        <v>54</v>
      </c>
      <c r="G4551" s="3">
        <v>100</v>
      </c>
      <c r="H4551" s="2" t="s">
        <v>3134</v>
      </c>
      <c r="I4551" s="2" t="s">
        <v>3148</v>
      </c>
      <c r="J4551" s="2" t="s">
        <v>3157</v>
      </c>
      <c r="K4551" s="2" t="s">
        <v>3165</v>
      </c>
      <c r="L4551" s="2">
        <v>2017</v>
      </c>
      <c r="M4551" s="2" t="s">
        <v>3059</v>
      </c>
      <c r="N4551" s="2" t="s">
        <v>3109</v>
      </c>
      <c r="O4551" s="19" t="str">
        <f t="shared" si="146"/>
        <v>400</v>
      </c>
      <c r="P4551">
        <f t="shared" si="145"/>
        <v>54</v>
      </c>
    </row>
    <row r="4552" spans="1:16" ht="14.5" customHeight="1" x14ac:dyDescent="0.35">
      <c r="A4552" s="2" t="s">
        <v>1415</v>
      </c>
      <c r="B4552" s="2" t="s">
        <v>1416</v>
      </c>
      <c r="C4552" s="2" t="s">
        <v>1780</v>
      </c>
      <c r="D4552" s="2"/>
      <c r="E4552" s="2"/>
      <c r="F4552" s="3">
        <v>59</v>
      </c>
      <c r="G4552" s="3">
        <v>100</v>
      </c>
      <c r="H4552" s="2" t="s">
        <v>3134</v>
      </c>
      <c r="I4552" s="2" t="s">
        <v>3148</v>
      </c>
      <c r="J4552" s="2" t="s">
        <v>3157</v>
      </c>
      <c r="K4552" s="2" t="s">
        <v>3165</v>
      </c>
      <c r="L4552" s="2">
        <v>2017</v>
      </c>
      <c r="M4552" s="2" t="s">
        <v>3059</v>
      </c>
      <c r="N4552" s="2" t="s">
        <v>3109</v>
      </c>
      <c r="O4552" s="19" t="str">
        <f t="shared" si="146"/>
        <v>400</v>
      </c>
      <c r="P4552">
        <f t="shared" si="145"/>
        <v>59</v>
      </c>
    </row>
    <row r="4553" spans="1:16" ht="14.5" customHeight="1" x14ac:dyDescent="0.35">
      <c r="A4553" s="2" t="s">
        <v>1781</v>
      </c>
      <c r="B4553" s="2" t="s">
        <v>1782</v>
      </c>
      <c r="C4553" s="2" t="s">
        <v>1783</v>
      </c>
      <c r="D4553" s="2"/>
      <c r="E4553" s="2"/>
      <c r="F4553" s="3">
        <v>417</v>
      </c>
      <c r="G4553" s="3">
        <v>100</v>
      </c>
      <c r="H4553" s="2" t="s">
        <v>3134</v>
      </c>
      <c r="I4553" s="2" t="s">
        <v>3148</v>
      </c>
      <c r="J4553" s="2" t="s">
        <v>3157</v>
      </c>
      <c r="K4553" s="2" t="s">
        <v>3165</v>
      </c>
      <c r="L4553" s="2">
        <v>2017</v>
      </c>
      <c r="M4553" s="2" t="s">
        <v>3059</v>
      </c>
      <c r="N4553" s="2" t="s">
        <v>3109</v>
      </c>
      <c r="O4553" s="19" t="str">
        <f t="shared" si="146"/>
        <v>400</v>
      </c>
      <c r="P4553">
        <f t="shared" si="145"/>
        <v>417</v>
      </c>
    </row>
    <row r="4554" spans="1:16" ht="14.5" customHeight="1" x14ac:dyDescent="0.35">
      <c r="A4554" s="2" t="s">
        <v>2727</v>
      </c>
      <c r="B4554" s="2" t="s">
        <v>2728</v>
      </c>
      <c r="C4554" s="2" t="s">
        <v>2729</v>
      </c>
      <c r="D4554" s="2"/>
      <c r="E4554" s="2"/>
      <c r="F4554" s="3">
        <v>13101</v>
      </c>
      <c r="G4554" s="3">
        <v>100</v>
      </c>
      <c r="H4554" s="2" t="s">
        <v>3134</v>
      </c>
      <c r="I4554" s="2" t="s">
        <v>3148</v>
      </c>
      <c r="J4554" s="2" t="s">
        <v>3157</v>
      </c>
      <c r="K4554" s="2" t="s">
        <v>3165</v>
      </c>
      <c r="L4554" s="2">
        <v>2017</v>
      </c>
      <c r="M4554" s="2" t="s">
        <v>3059</v>
      </c>
      <c r="N4554" s="2" t="s">
        <v>3109</v>
      </c>
      <c r="O4554" s="19" t="str">
        <f t="shared" si="146"/>
        <v>400</v>
      </c>
      <c r="P4554">
        <f t="shared" si="145"/>
        <v>13101</v>
      </c>
    </row>
    <row r="4555" spans="1:16" ht="14.5" customHeight="1" x14ac:dyDescent="0.35">
      <c r="A4555" s="2" t="s">
        <v>2730</v>
      </c>
      <c r="B4555" s="2" t="s">
        <v>2731</v>
      </c>
      <c r="C4555" s="2" t="s">
        <v>2732</v>
      </c>
      <c r="D4555" s="2"/>
      <c r="E4555" s="2"/>
      <c r="F4555" s="3">
        <v>474</v>
      </c>
      <c r="G4555" s="3">
        <v>100</v>
      </c>
      <c r="H4555" s="2" t="s">
        <v>3134</v>
      </c>
      <c r="I4555" s="2" t="s">
        <v>3148</v>
      </c>
      <c r="J4555" s="2" t="s">
        <v>3157</v>
      </c>
      <c r="K4555" s="2" t="s">
        <v>3165</v>
      </c>
      <c r="L4555" s="2">
        <v>2017</v>
      </c>
      <c r="M4555" s="2" t="s">
        <v>3059</v>
      </c>
      <c r="N4555" s="2" t="s">
        <v>3109</v>
      </c>
      <c r="O4555" s="19" t="str">
        <f t="shared" si="146"/>
        <v>400</v>
      </c>
      <c r="P4555">
        <f t="shared" si="145"/>
        <v>474</v>
      </c>
    </row>
    <row r="4556" spans="1:16" ht="14.5" customHeight="1" x14ac:dyDescent="0.35">
      <c r="A4556" s="2" t="s">
        <v>2733</v>
      </c>
      <c r="B4556" s="2" t="s">
        <v>2734</v>
      </c>
      <c r="C4556" s="2" t="s">
        <v>1787</v>
      </c>
      <c r="D4556" s="2"/>
      <c r="E4556" s="2"/>
      <c r="F4556" s="3">
        <v>295</v>
      </c>
      <c r="G4556" s="3">
        <v>100</v>
      </c>
      <c r="H4556" s="2" t="s">
        <v>3134</v>
      </c>
      <c r="I4556" s="2" t="s">
        <v>3148</v>
      </c>
      <c r="J4556" s="2" t="s">
        <v>3157</v>
      </c>
      <c r="K4556" s="2" t="s">
        <v>3165</v>
      </c>
      <c r="L4556" s="2">
        <v>2017</v>
      </c>
      <c r="M4556" s="2" t="s">
        <v>3059</v>
      </c>
      <c r="N4556" s="2" t="s">
        <v>3109</v>
      </c>
      <c r="O4556" s="19" t="str">
        <f t="shared" si="146"/>
        <v>400</v>
      </c>
      <c r="P4556">
        <f t="shared" si="145"/>
        <v>295</v>
      </c>
    </row>
    <row r="4557" spans="1:16" ht="14.5" customHeight="1" x14ac:dyDescent="0.35">
      <c r="A4557" s="2" t="s">
        <v>1791</v>
      </c>
      <c r="B4557" s="2" t="s">
        <v>2527</v>
      </c>
      <c r="C4557" s="2" t="s">
        <v>1793</v>
      </c>
      <c r="D4557" s="2"/>
      <c r="E4557" s="2"/>
      <c r="F4557" s="3">
        <v>350</v>
      </c>
      <c r="G4557" s="3">
        <v>100</v>
      </c>
      <c r="H4557" s="2" t="s">
        <v>3141</v>
      </c>
      <c r="I4557" s="2" t="s">
        <v>3155</v>
      </c>
      <c r="J4557" s="2" t="s">
        <v>3157</v>
      </c>
      <c r="K4557" s="2" t="s">
        <v>3165</v>
      </c>
      <c r="L4557" s="2">
        <v>2017</v>
      </c>
      <c r="M4557" s="2" t="s">
        <v>3059</v>
      </c>
      <c r="N4557" s="2" t="s">
        <v>3109</v>
      </c>
      <c r="O4557" s="19" t="str">
        <f t="shared" si="146"/>
        <v>400</v>
      </c>
      <c r="P4557">
        <f t="shared" si="145"/>
        <v>350</v>
      </c>
    </row>
    <row r="4558" spans="1:16" ht="14.5" customHeight="1" x14ac:dyDescent="0.35">
      <c r="A4558" s="2" t="s">
        <v>2735</v>
      </c>
      <c r="B4558" s="2" t="s">
        <v>2736</v>
      </c>
      <c r="C4558" s="2" t="s">
        <v>2737</v>
      </c>
      <c r="D4558" s="2"/>
      <c r="E4558" s="2"/>
      <c r="F4558" s="3">
        <v>2173</v>
      </c>
      <c r="G4558" s="3">
        <v>100</v>
      </c>
      <c r="H4558" s="2" t="s">
        <v>3141</v>
      </c>
      <c r="I4558" s="2" t="s">
        <v>3155</v>
      </c>
      <c r="J4558" s="2" t="s">
        <v>3157</v>
      </c>
      <c r="K4558" s="2" t="s">
        <v>3165</v>
      </c>
      <c r="L4558" s="2">
        <v>2017</v>
      </c>
      <c r="M4558" s="2" t="s">
        <v>3059</v>
      </c>
      <c r="N4558" s="2" t="s">
        <v>3109</v>
      </c>
      <c r="O4558" s="19" t="str">
        <f t="shared" si="146"/>
        <v>400</v>
      </c>
      <c r="P4558">
        <f t="shared" si="145"/>
        <v>2173</v>
      </c>
    </row>
    <row r="4559" spans="1:16" ht="14.5" customHeight="1" x14ac:dyDescent="0.35">
      <c r="A4559" s="2" t="s">
        <v>2305</v>
      </c>
      <c r="B4559" s="2" t="s">
        <v>2304</v>
      </c>
      <c r="C4559" s="2" t="s">
        <v>2306</v>
      </c>
      <c r="D4559" s="2"/>
      <c r="E4559" s="2"/>
      <c r="F4559" s="3">
        <v>342</v>
      </c>
      <c r="G4559" s="3">
        <v>100</v>
      </c>
      <c r="H4559" s="2" t="s">
        <v>3141</v>
      </c>
      <c r="I4559" s="2" t="s">
        <v>3155</v>
      </c>
      <c r="J4559" s="2" t="s">
        <v>3157</v>
      </c>
      <c r="K4559" s="2" t="s">
        <v>3165</v>
      </c>
      <c r="L4559" s="2">
        <v>2017</v>
      </c>
      <c r="M4559" s="2" t="s">
        <v>3059</v>
      </c>
      <c r="N4559" s="2" t="s">
        <v>3109</v>
      </c>
      <c r="O4559" s="19" t="str">
        <f t="shared" si="146"/>
        <v>400</v>
      </c>
      <c r="P4559">
        <f t="shared" si="145"/>
        <v>342</v>
      </c>
    </row>
    <row r="4560" spans="1:16" ht="14.5" customHeight="1" x14ac:dyDescent="0.35">
      <c r="A4560" s="2" t="s">
        <v>1372</v>
      </c>
      <c r="B4560" s="2" t="s">
        <v>1373</v>
      </c>
      <c r="C4560" s="2" t="s">
        <v>1796</v>
      </c>
      <c r="D4560" s="2"/>
      <c r="E4560" s="2"/>
      <c r="F4560" s="3">
        <v>68</v>
      </c>
      <c r="G4560" s="3">
        <v>100</v>
      </c>
      <c r="H4560" s="2" t="s">
        <v>3134</v>
      </c>
      <c r="I4560" s="2" t="s">
        <v>3148</v>
      </c>
      <c r="J4560" s="2" t="s">
        <v>3157</v>
      </c>
      <c r="K4560" s="2" t="s">
        <v>3165</v>
      </c>
      <c r="L4560" s="2">
        <v>2017</v>
      </c>
      <c r="M4560" s="2" t="s">
        <v>3059</v>
      </c>
      <c r="N4560" s="2" t="s">
        <v>3109</v>
      </c>
      <c r="O4560" s="19" t="str">
        <f t="shared" si="146"/>
        <v>400</v>
      </c>
      <c r="P4560">
        <f t="shared" si="145"/>
        <v>68</v>
      </c>
    </row>
    <row r="4561" spans="1:16" ht="14.5" customHeight="1" x14ac:dyDescent="0.35">
      <c r="A4561" s="2" t="s">
        <v>1375</v>
      </c>
      <c r="B4561" s="2" t="s">
        <v>1376</v>
      </c>
      <c r="C4561" s="2" t="s">
        <v>1797</v>
      </c>
      <c r="D4561" s="2"/>
      <c r="E4561" s="2"/>
      <c r="F4561" s="3">
        <v>615</v>
      </c>
      <c r="G4561" s="3">
        <v>100</v>
      </c>
      <c r="H4561" s="2" t="s">
        <v>3134</v>
      </c>
      <c r="I4561" s="2" t="s">
        <v>3148</v>
      </c>
      <c r="J4561" s="2" t="s">
        <v>3157</v>
      </c>
      <c r="K4561" s="2" t="s">
        <v>3165</v>
      </c>
      <c r="L4561" s="2">
        <v>2017</v>
      </c>
      <c r="M4561" s="2" t="s">
        <v>3059</v>
      </c>
      <c r="N4561" s="2" t="s">
        <v>3109</v>
      </c>
      <c r="O4561" s="19" t="str">
        <f t="shared" si="146"/>
        <v>400</v>
      </c>
      <c r="P4561">
        <f t="shared" si="145"/>
        <v>615</v>
      </c>
    </row>
    <row r="4562" spans="1:16" ht="14.5" customHeight="1" x14ac:dyDescent="0.35">
      <c r="A4562" s="2" t="s">
        <v>2738</v>
      </c>
      <c r="B4562" s="2" t="s">
        <v>2739</v>
      </c>
      <c r="C4562" s="2" t="s">
        <v>2740</v>
      </c>
      <c r="D4562" s="2"/>
      <c r="E4562" s="2"/>
      <c r="F4562" s="3">
        <v>5000</v>
      </c>
      <c r="G4562" s="3">
        <v>100</v>
      </c>
      <c r="H4562" s="2" t="s">
        <v>3141</v>
      </c>
      <c r="I4562" s="2" t="s">
        <v>3155</v>
      </c>
      <c r="J4562" s="2" t="s">
        <v>3157</v>
      </c>
      <c r="K4562" s="2" t="s">
        <v>3165</v>
      </c>
      <c r="L4562" s="2">
        <v>2017</v>
      </c>
      <c r="M4562" s="2" t="s">
        <v>3059</v>
      </c>
      <c r="N4562" s="2" t="s">
        <v>3109</v>
      </c>
      <c r="O4562" s="19" t="str">
        <f t="shared" si="146"/>
        <v>400</v>
      </c>
      <c r="P4562">
        <f t="shared" si="145"/>
        <v>5000</v>
      </c>
    </row>
    <row r="4563" spans="1:16" ht="14.5" customHeight="1" x14ac:dyDescent="0.35">
      <c r="A4563" s="2" t="s">
        <v>2528</v>
      </c>
      <c r="B4563" s="2" t="s">
        <v>1800</v>
      </c>
      <c r="C4563" s="2" t="s">
        <v>1801</v>
      </c>
      <c r="D4563" s="2"/>
      <c r="E4563" s="2"/>
      <c r="F4563" s="3">
        <v>99</v>
      </c>
      <c r="G4563" s="3">
        <v>100</v>
      </c>
      <c r="H4563" s="2" t="s">
        <v>3141</v>
      </c>
      <c r="I4563" s="2" t="s">
        <v>3155</v>
      </c>
      <c r="J4563" s="2" t="s">
        <v>3157</v>
      </c>
      <c r="K4563" s="2" t="s">
        <v>3165</v>
      </c>
      <c r="L4563" s="2">
        <v>2017</v>
      </c>
      <c r="M4563" s="2" t="s">
        <v>3059</v>
      </c>
      <c r="N4563" s="2" t="s">
        <v>3109</v>
      </c>
      <c r="O4563" s="19" t="str">
        <f t="shared" si="146"/>
        <v>400</v>
      </c>
      <c r="P4563">
        <f t="shared" si="145"/>
        <v>99</v>
      </c>
    </row>
    <row r="4564" spans="1:16" ht="14.5" customHeight="1" x14ac:dyDescent="0.35">
      <c r="A4564" s="2" t="s">
        <v>34</v>
      </c>
      <c r="B4564" s="2" t="s">
        <v>35</v>
      </c>
      <c r="C4564" s="2" t="s">
        <v>1802</v>
      </c>
      <c r="D4564" s="2"/>
      <c r="E4564" s="2"/>
      <c r="F4564" s="3">
        <v>245</v>
      </c>
      <c r="G4564" s="3">
        <v>100</v>
      </c>
      <c r="H4564" s="2" t="s">
        <v>3141</v>
      </c>
      <c r="I4564" s="2" t="s">
        <v>3155</v>
      </c>
      <c r="J4564" s="2" t="s">
        <v>3157</v>
      </c>
      <c r="K4564" s="2" t="s">
        <v>3165</v>
      </c>
      <c r="L4564" s="2">
        <v>2017</v>
      </c>
      <c r="M4564" s="2" t="s">
        <v>3059</v>
      </c>
      <c r="N4564" s="2" t="s">
        <v>3109</v>
      </c>
      <c r="O4564" s="19" t="str">
        <f t="shared" si="146"/>
        <v>400</v>
      </c>
      <c r="P4564">
        <f t="shared" si="145"/>
        <v>245</v>
      </c>
    </row>
    <row r="4565" spans="1:16" ht="14.5" customHeight="1" x14ac:dyDescent="0.35">
      <c r="A4565" s="2" t="s">
        <v>7</v>
      </c>
      <c r="B4565" s="2" t="s">
        <v>8</v>
      </c>
      <c r="C4565" s="2" t="s">
        <v>1803</v>
      </c>
      <c r="D4565" s="2"/>
      <c r="E4565" s="2"/>
      <c r="F4565" s="3">
        <v>2300</v>
      </c>
      <c r="G4565" s="3">
        <v>100</v>
      </c>
      <c r="H4565" s="2" t="s">
        <v>3141</v>
      </c>
      <c r="I4565" s="2" t="s">
        <v>3155</v>
      </c>
      <c r="J4565" s="2" t="s">
        <v>3157</v>
      </c>
      <c r="K4565" s="2" t="s">
        <v>3165</v>
      </c>
      <c r="L4565" s="2">
        <v>2017</v>
      </c>
      <c r="M4565" s="2" t="s">
        <v>3059</v>
      </c>
      <c r="N4565" s="2" t="s">
        <v>3109</v>
      </c>
      <c r="O4565" s="19" t="str">
        <f t="shared" si="146"/>
        <v>400</v>
      </c>
      <c r="P4565">
        <f t="shared" si="145"/>
        <v>2300</v>
      </c>
    </row>
    <row r="4566" spans="1:16" ht="14.5" customHeight="1" x14ac:dyDescent="0.35">
      <c r="A4566" s="2" t="s">
        <v>1978</v>
      </c>
      <c r="B4566" s="2" t="s">
        <v>1979</v>
      </c>
      <c r="C4566" s="2" t="s">
        <v>1980</v>
      </c>
      <c r="D4566" s="2"/>
      <c r="E4566" s="2"/>
      <c r="F4566" s="3">
        <v>14</v>
      </c>
      <c r="G4566" s="3">
        <v>100</v>
      </c>
      <c r="H4566" s="2" t="s">
        <v>3141</v>
      </c>
      <c r="I4566" s="2" t="s">
        <v>3155</v>
      </c>
      <c r="J4566" s="2" t="s">
        <v>3157</v>
      </c>
      <c r="K4566" s="2" t="s">
        <v>3165</v>
      </c>
      <c r="L4566" s="2">
        <v>2017</v>
      </c>
      <c r="M4566" s="2" t="s">
        <v>3059</v>
      </c>
      <c r="N4566" s="2" t="s">
        <v>3109</v>
      </c>
      <c r="O4566" s="19" t="str">
        <f t="shared" si="146"/>
        <v>400</v>
      </c>
      <c r="P4566">
        <f t="shared" si="145"/>
        <v>14</v>
      </c>
    </row>
    <row r="4567" spans="1:16" ht="14.5" customHeight="1" x14ac:dyDescent="0.35">
      <c r="A4567" s="2" t="s">
        <v>2741</v>
      </c>
      <c r="B4567" s="2" t="s">
        <v>2742</v>
      </c>
      <c r="C4567" s="2" t="s">
        <v>2743</v>
      </c>
      <c r="D4567" s="2"/>
      <c r="E4567" s="2"/>
      <c r="F4567" s="3">
        <v>8062</v>
      </c>
      <c r="G4567" s="3">
        <v>100</v>
      </c>
      <c r="H4567" s="2" t="s">
        <v>3141</v>
      </c>
      <c r="I4567" s="2" t="s">
        <v>3155</v>
      </c>
      <c r="J4567" s="2" t="s">
        <v>3157</v>
      </c>
      <c r="K4567" s="2" t="s">
        <v>3165</v>
      </c>
      <c r="L4567" s="2">
        <v>2017</v>
      </c>
      <c r="M4567" s="2" t="s">
        <v>3059</v>
      </c>
      <c r="N4567" s="2" t="s">
        <v>3109</v>
      </c>
      <c r="O4567" s="19" t="str">
        <f t="shared" si="146"/>
        <v>400</v>
      </c>
      <c r="P4567">
        <f t="shared" si="145"/>
        <v>8062</v>
      </c>
    </row>
    <row r="4568" spans="1:16" ht="14.5" customHeight="1" x14ac:dyDescent="0.35">
      <c r="A4568" s="2" t="s">
        <v>2854</v>
      </c>
      <c r="B4568" s="2" t="s">
        <v>2855</v>
      </c>
      <c r="C4568" s="2" t="s">
        <v>2856</v>
      </c>
      <c r="D4568" s="2"/>
      <c r="E4568" s="2"/>
      <c r="F4568" s="3">
        <v>28</v>
      </c>
      <c r="G4568" s="3">
        <v>100</v>
      </c>
      <c r="H4568" s="2" t="s">
        <v>3141</v>
      </c>
      <c r="I4568" s="2" t="s">
        <v>3155</v>
      </c>
      <c r="J4568" s="2" t="s">
        <v>3157</v>
      </c>
      <c r="K4568" s="2" t="s">
        <v>3165</v>
      </c>
      <c r="L4568" s="2">
        <v>2017</v>
      </c>
      <c r="M4568" s="2" t="s">
        <v>3051</v>
      </c>
      <c r="N4568" s="2" t="s">
        <v>3101</v>
      </c>
      <c r="O4568" s="19" t="str">
        <f t="shared" si="146"/>
        <v>300</v>
      </c>
      <c r="P4568">
        <f t="shared" si="145"/>
        <v>28</v>
      </c>
    </row>
    <row r="4569" spans="1:16" ht="14.5" customHeight="1" x14ac:dyDescent="0.35">
      <c r="A4569" s="2" t="s">
        <v>25</v>
      </c>
      <c r="B4569" s="2" t="s">
        <v>2744</v>
      </c>
      <c r="C4569" s="2" t="s">
        <v>1806</v>
      </c>
      <c r="D4569" s="2"/>
      <c r="E4569" s="2"/>
      <c r="F4569" s="3">
        <v>980</v>
      </c>
      <c r="G4569" s="3">
        <v>100</v>
      </c>
      <c r="H4569" s="2" t="s">
        <v>3141</v>
      </c>
      <c r="I4569" s="2" t="s">
        <v>3155</v>
      </c>
      <c r="J4569" s="2" t="s">
        <v>3157</v>
      </c>
      <c r="K4569" s="2" t="s">
        <v>3165</v>
      </c>
      <c r="L4569" s="2">
        <v>2017</v>
      </c>
      <c r="M4569" s="2" t="s">
        <v>3059</v>
      </c>
      <c r="N4569" s="2" t="s">
        <v>3109</v>
      </c>
      <c r="O4569" s="19" t="str">
        <f t="shared" si="146"/>
        <v>400</v>
      </c>
      <c r="P4569">
        <f t="shared" si="145"/>
        <v>980</v>
      </c>
    </row>
    <row r="4570" spans="1:16" ht="14.5" customHeight="1" x14ac:dyDescent="0.35">
      <c r="A4570" s="2" t="s">
        <v>2745</v>
      </c>
      <c r="B4570" s="2" t="s">
        <v>2746</v>
      </c>
      <c r="C4570" s="2" t="s">
        <v>1809</v>
      </c>
      <c r="D4570" s="2"/>
      <c r="E4570" s="2"/>
      <c r="F4570" s="3">
        <v>134</v>
      </c>
      <c r="G4570" s="3">
        <v>100</v>
      </c>
      <c r="H4570" s="2" t="s">
        <v>3141</v>
      </c>
      <c r="I4570" s="2" t="s">
        <v>3155</v>
      </c>
      <c r="J4570" s="2" t="s">
        <v>3157</v>
      </c>
      <c r="K4570" s="2" t="s">
        <v>3165</v>
      </c>
      <c r="L4570" s="2">
        <v>2017</v>
      </c>
      <c r="M4570" s="2" t="s">
        <v>3059</v>
      </c>
      <c r="N4570" s="2" t="s">
        <v>3109</v>
      </c>
      <c r="O4570" s="19" t="str">
        <f t="shared" si="146"/>
        <v>400</v>
      </c>
      <c r="P4570">
        <f t="shared" si="145"/>
        <v>134</v>
      </c>
    </row>
    <row r="4571" spans="1:16" ht="14.5" customHeight="1" x14ac:dyDescent="0.35">
      <c r="A4571" s="2" t="s">
        <v>2747</v>
      </c>
      <c r="B4571" s="2" t="s">
        <v>2748</v>
      </c>
      <c r="C4571" s="2" t="s">
        <v>2749</v>
      </c>
      <c r="D4571" s="2"/>
      <c r="E4571" s="2"/>
      <c r="F4571" s="3">
        <v>3446</v>
      </c>
      <c r="G4571" s="3">
        <v>100</v>
      </c>
      <c r="H4571" s="2" t="s">
        <v>3141</v>
      </c>
      <c r="I4571" s="2" t="s">
        <v>3155</v>
      </c>
      <c r="J4571" s="2" t="s">
        <v>3157</v>
      </c>
      <c r="K4571" s="2" t="s">
        <v>3165</v>
      </c>
      <c r="L4571" s="2">
        <v>2017</v>
      </c>
      <c r="M4571" s="2" t="s">
        <v>3059</v>
      </c>
      <c r="N4571" s="2" t="s">
        <v>3109</v>
      </c>
      <c r="O4571" s="19" t="str">
        <f t="shared" si="146"/>
        <v>400</v>
      </c>
      <c r="P4571">
        <f t="shared" si="145"/>
        <v>3446</v>
      </c>
    </row>
    <row r="4572" spans="1:16" ht="14.5" customHeight="1" x14ac:dyDescent="0.35">
      <c r="A4572" s="2" t="s">
        <v>2857</v>
      </c>
      <c r="B4572" s="2" t="s">
        <v>2858</v>
      </c>
      <c r="C4572" s="2" t="s">
        <v>2859</v>
      </c>
      <c r="D4572" s="2"/>
      <c r="E4572" s="2"/>
      <c r="F4572" s="3">
        <v>60</v>
      </c>
      <c r="G4572" s="3">
        <v>100</v>
      </c>
      <c r="H4572" s="2" t="s">
        <v>3134</v>
      </c>
      <c r="I4572" s="2" t="s">
        <v>3148</v>
      </c>
      <c r="J4572" s="2" t="s">
        <v>3157</v>
      </c>
      <c r="K4572" s="2" t="s">
        <v>3165</v>
      </c>
      <c r="L4572" s="2">
        <v>2017</v>
      </c>
      <c r="M4572" s="2" t="s">
        <v>3057</v>
      </c>
      <c r="N4572" s="2" t="s">
        <v>3107</v>
      </c>
      <c r="O4572" s="19" t="str">
        <f t="shared" si="146"/>
        <v>300</v>
      </c>
      <c r="P4572">
        <f t="shared" si="145"/>
        <v>60</v>
      </c>
    </row>
    <row r="4573" spans="1:16" ht="14.5" customHeight="1" x14ac:dyDescent="0.35">
      <c r="A4573" s="2" t="s">
        <v>2860</v>
      </c>
      <c r="B4573" s="2" t="s">
        <v>2861</v>
      </c>
      <c r="C4573" s="2" t="s">
        <v>2862</v>
      </c>
      <c r="D4573" s="2"/>
      <c r="E4573" s="2"/>
      <c r="F4573" s="3">
        <v>40</v>
      </c>
      <c r="G4573" s="3">
        <v>100</v>
      </c>
      <c r="H4573" s="2" t="s">
        <v>3134</v>
      </c>
      <c r="I4573" s="2" t="s">
        <v>3148</v>
      </c>
      <c r="J4573" s="2" t="s">
        <v>3157</v>
      </c>
      <c r="K4573" s="2" t="s">
        <v>3165</v>
      </c>
      <c r="L4573" s="2">
        <v>2017</v>
      </c>
      <c r="M4573" s="2" t="s">
        <v>3057</v>
      </c>
      <c r="N4573" s="2" t="s">
        <v>3107</v>
      </c>
      <c r="O4573" s="19" t="str">
        <f t="shared" si="146"/>
        <v>300</v>
      </c>
      <c r="P4573">
        <f t="shared" si="145"/>
        <v>40</v>
      </c>
    </row>
    <row r="4574" spans="1:16" ht="14.5" customHeight="1" x14ac:dyDescent="0.35">
      <c r="A4574" s="2" t="s">
        <v>2863</v>
      </c>
      <c r="B4574" s="2" t="s">
        <v>2864</v>
      </c>
      <c r="C4574" s="2" t="s">
        <v>2865</v>
      </c>
      <c r="D4574" s="2"/>
      <c r="E4574" s="2"/>
      <c r="F4574" s="3">
        <v>160</v>
      </c>
      <c r="G4574" s="3">
        <v>100</v>
      </c>
      <c r="H4574" s="2" t="s">
        <v>3134</v>
      </c>
      <c r="I4574" s="2" t="s">
        <v>3148</v>
      </c>
      <c r="J4574" s="2" t="s">
        <v>3157</v>
      </c>
      <c r="K4574" s="2" t="s">
        <v>3165</v>
      </c>
      <c r="L4574" s="2">
        <v>2017</v>
      </c>
      <c r="M4574" s="2" t="s">
        <v>3057</v>
      </c>
      <c r="N4574" s="2" t="s">
        <v>3107</v>
      </c>
      <c r="O4574" s="19" t="str">
        <f t="shared" si="146"/>
        <v>300</v>
      </c>
      <c r="P4574">
        <f t="shared" si="145"/>
        <v>160</v>
      </c>
    </row>
    <row r="4575" spans="1:16" ht="14.5" customHeight="1" x14ac:dyDescent="0.35">
      <c r="A4575" s="2" t="s">
        <v>2866</v>
      </c>
      <c r="B4575" s="2" t="s">
        <v>2867</v>
      </c>
      <c r="C4575" s="2" t="s">
        <v>2868</v>
      </c>
      <c r="D4575" s="2"/>
      <c r="E4575" s="2"/>
      <c r="F4575" s="3">
        <v>918</v>
      </c>
      <c r="G4575" s="3">
        <v>100</v>
      </c>
      <c r="H4575" s="2" t="s">
        <v>3134</v>
      </c>
      <c r="I4575" s="2" t="s">
        <v>3148</v>
      </c>
      <c r="J4575" s="2" t="s">
        <v>3157</v>
      </c>
      <c r="K4575" s="2" t="s">
        <v>3165</v>
      </c>
      <c r="L4575" s="2">
        <v>2017</v>
      </c>
      <c r="M4575" s="2" t="s">
        <v>3057</v>
      </c>
      <c r="N4575" s="2" t="s">
        <v>3107</v>
      </c>
      <c r="O4575" s="19" t="str">
        <f t="shared" si="146"/>
        <v>300</v>
      </c>
      <c r="P4575">
        <f t="shared" si="145"/>
        <v>918</v>
      </c>
    </row>
    <row r="4576" spans="1:16" ht="14.5" customHeight="1" x14ac:dyDescent="0.35">
      <c r="A4576" s="2" t="s">
        <v>2869</v>
      </c>
      <c r="B4576" s="2" t="s">
        <v>2870</v>
      </c>
      <c r="C4576" s="2" t="s">
        <v>2871</v>
      </c>
      <c r="D4576" s="2"/>
      <c r="E4576" s="2"/>
      <c r="F4576" s="3">
        <v>1089</v>
      </c>
      <c r="G4576" s="3">
        <v>100</v>
      </c>
      <c r="H4576" s="2" t="s">
        <v>3134</v>
      </c>
      <c r="I4576" s="2" t="s">
        <v>3148</v>
      </c>
      <c r="J4576" s="2" t="s">
        <v>3157</v>
      </c>
      <c r="K4576" s="2" t="s">
        <v>3165</v>
      </c>
      <c r="L4576" s="2">
        <v>2017</v>
      </c>
      <c r="M4576" s="2" t="s">
        <v>3057</v>
      </c>
      <c r="N4576" s="2" t="s">
        <v>3107</v>
      </c>
      <c r="O4576" s="19" t="str">
        <f t="shared" si="146"/>
        <v>300</v>
      </c>
      <c r="P4576">
        <f t="shared" si="145"/>
        <v>1089</v>
      </c>
    </row>
    <row r="4577" spans="1:16" ht="14.5" customHeight="1" x14ac:dyDescent="0.35">
      <c r="A4577" s="2" t="s">
        <v>2872</v>
      </c>
      <c r="B4577" s="2" t="s">
        <v>2873</v>
      </c>
      <c r="C4577" s="2" t="s">
        <v>2874</v>
      </c>
      <c r="D4577" s="2"/>
      <c r="E4577" s="2"/>
      <c r="F4577" s="3">
        <v>3000</v>
      </c>
      <c r="G4577" s="3">
        <v>100</v>
      </c>
      <c r="H4577" s="2" t="s">
        <v>3134</v>
      </c>
      <c r="I4577" s="2" t="s">
        <v>3148</v>
      </c>
      <c r="J4577" s="2" t="s">
        <v>3157</v>
      </c>
      <c r="K4577" s="2" t="s">
        <v>3165</v>
      </c>
      <c r="L4577" s="2">
        <v>2017</v>
      </c>
      <c r="M4577" s="2" t="s">
        <v>3053</v>
      </c>
      <c r="N4577" s="2" t="s">
        <v>3103</v>
      </c>
      <c r="O4577" s="19" t="str">
        <f t="shared" si="146"/>
        <v>300</v>
      </c>
      <c r="P4577">
        <f t="shared" si="145"/>
        <v>3000</v>
      </c>
    </row>
    <row r="4578" spans="1:16" ht="14.5" customHeight="1" x14ac:dyDescent="0.35">
      <c r="A4578" s="2" t="s">
        <v>1983</v>
      </c>
      <c r="B4578" s="2" t="s">
        <v>1983</v>
      </c>
      <c r="C4578" s="2" t="s">
        <v>138</v>
      </c>
      <c r="D4578" s="2"/>
      <c r="E4578" s="2"/>
      <c r="F4578" s="3">
        <v>35583</v>
      </c>
      <c r="G4578" s="3">
        <v>2</v>
      </c>
      <c r="H4578" s="2" t="s">
        <v>3137</v>
      </c>
      <c r="I4578" s="2" t="s">
        <v>3151</v>
      </c>
      <c r="J4578" s="2" t="s">
        <v>3158</v>
      </c>
      <c r="K4578" s="2" t="s">
        <v>3166</v>
      </c>
      <c r="L4578" s="2">
        <v>2017</v>
      </c>
      <c r="M4578" s="2" t="s">
        <v>3056</v>
      </c>
      <c r="N4578" s="2" t="s">
        <v>3106</v>
      </c>
      <c r="O4578" s="19" t="str">
        <f t="shared" si="146"/>
        <v>300</v>
      </c>
      <c r="P4578">
        <f t="shared" si="145"/>
        <v>711.66</v>
      </c>
    </row>
    <row r="4579" spans="1:16" ht="14.5" customHeight="1" x14ac:dyDescent="0.35">
      <c r="A4579" s="2" t="s">
        <v>111</v>
      </c>
      <c r="B4579" s="2" t="s">
        <v>111</v>
      </c>
      <c r="C4579" s="2" t="s">
        <v>112</v>
      </c>
      <c r="D4579" s="2"/>
      <c r="E4579" s="2"/>
      <c r="F4579" s="3">
        <v>375472</v>
      </c>
      <c r="G4579" s="3">
        <v>1</v>
      </c>
      <c r="H4579" s="2" t="s">
        <v>3135</v>
      </c>
      <c r="I4579" s="2" t="s">
        <v>3149</v>
      </c>
      <c r="J4579" s="2" t="s">
        <v>3158</v>
      </c>
      <c r="K4579" s="2" t="s">
        <v>3166</v>
      </c>
      <c r="L4579" s="2">
        <v>2017</v>
      </c>
      <c r="M4579" s="2" t="s">
        <v>3053</v>
      </c>
      <c r="N4579" s="2" t="s">
        <v>3103</v>
      </c>
      <c r="O4579" s="19" t="str">
        <f t="shared" si="146"/>
        <v>300</v>
      </c>
      <c r="P4579">
        <f t="shared" si="145"/>
        <v>3754.72</v>
      </c>
    </row>
    <row r="4580" spans="1:16" ht="14.5" customHeight="1" x14ac:dyDescent="0.35">
      <c r="A4580" s="2" t="s">
        <v>173</v>
      </c>
      <c r="B4580" s="2" t="s">
        <v>173</v>
      </c>
      <c r="C4580" s="2" t="s">
        <v>174</v>
      </c>
      <c r="D4580" s="2"/>
      <c r="E4580" s="2"/>
      <c r="F4580" s="3">
        <v>272</v>
      </c>
      <c r="G4580" s="3">
        <v>55</v>
      </c>
      <c r="H4580" s="2" t="s">
        <v>3138</v>
      </c>
      <c r="I4580" s="2" t="s">
        <v>3152</v>
      </c>
      <c r="J4580" s="2" t="s">
        <v>3158</v>
      </c>
      <c r="K4580" s="2" t="s">
        <v>3166</v>
      </c>
      <c r="L4580" s="2">
        <v>2017</v>
      </c>
      <c r="M4580" s="2" t="s">
        <v>3058</v>
      </c>
      <c r="N4580" s="2" t="s">
        <v>3108</v>
      </c>
      <c r="O4580" s="19" t="str">
        <f t="shared" si="146"/>
        <v>300</v>
      </c>
      <c r="P4580">
        <f t="shared" si="145"/>
        <v>149.6</v>
      </c>
    </row>
    <row r="4581" spans="1:16" ht="14.5" customHeight="1" x14ac:dyDescent="0.35">
      <c r="A4581" s="2" t="s">
        <v>157</v>
      </c>
      <c r="B4581" s="2" t="s">
        <v>157</v>
      </c>
      <c r="C4581" s="2" t="s">
        <v>179</v>
      </c>
      <c r="D4581" s="2"/>
      <c r="E4581" s="2"/>
      <c r="F4581" s="3">
        <v>148</v>
      </c>
      <c r="G4581" s="3">
        <v>25</v>
      </c>
      <c r="H4581" s="2" t="s">
        <v>3138</v>
      </c>
      <c r="I4581" s="2" t="s">
        <v>3152</v>
      </c>
      <c r="J4581" s="2" t="s">
        <v>3158</v>
      </c>
      <c r="K4581" s="2" t="s">
        <v>3166</v>
      </c>
      <c r="L4581" s="2">
        <v>2017</v>
      </c>
      <c r="M4581" s="2" t="s">
        <v>3058</v>
      </c>
      <c r="N4581" s="2" t="s">
        <v>3108</v>
      </c>
      <c r="O4581" s="19" t="str">
        <f t="shared" si="146"/>
        <v>300</v>
      </c>
      <c r="P4581">
        <f t="shared" si="145"/>
        <v>37</v>
      </c>
    </row>
    <row r="4582" spans="1:16" ht="14.5" customHeight="1" x14ac:dyDescent="0.35">
      <c r="A4582" s="2" t="s">
        <v>157</v>
      </c>
      <c r="B4582" s="2" t="s">
        <v>157</v>
      </c>
      <c r="C4582" s="2" t="s">
        <v>172</v>
      </c>
      <c r="D4582" s="2"/>
      <c r="E4582" s="2"/>
      <c r="F4582" s="3">
        <v>74</v>
      </c>
      <c r="G4582" s="3">
        <v>25</v>
      </c>
      <c r="H4582" s="2" t="s">
        <v>3138</v>
      </c>
      <c r="I4582" s="2" t="s">
        <v>3152</v>
      </c>
      <c r="J4582" s="2" t="s">
        <v>3158</v>
      </c>
      <c r="K4582" s="2" t="s">
        <v>3166</v>
      </c>
      <c r="L4582" s="2">
        <v>2017</v>
      </c>
      <c r="M4582" s="2" t="s">
        <v>3058</v>
      </c>
      <c r="N4582" s="2" t="s">
        <v>3108</v>
      </c>
      <c r="O4582" s="19" t="str">
        <f t="shared" si="146"/>
        <v>300</v>
      </c>
      <c r="P4582">
        <f t="shared" si="145"/>
        <v>18.5</v>
      </c>
    </row>
    <row r="4583" spans="1:16" ht="14.5" customHeight="1" x14ac:dyDescent="0.35">
      <c r="A4583" s="2" t="s">
        <v>157</v>
      </c>
      <c r="B4583" s="2" t="s">
        <v>157</v>
      </c>
      <c r="C4583" s="2" t="s">
        <v>169</v>
      </c>
      <c r="D4583" s="2"/>
      <c r="E4583" s="2"/>
      <c r="F4583" s="3">
        <v>10</v>
      </c>
      <c r="G4583" s="3">
        <v>25</v>
      </c>
      <c r="H4583" s="2" t="s">
        <v>3138</v>
      </c>
      <c r="I4583" s="2" t="s">
        <v>3152</v>
      </c>
      <c r="J4583" s="2" t="s">
        <v>3158</v>
      </c>
      <c r="K4583" s="2" t="s">
        <v>3166</v>
      </c>
      <c r="L4583" s="2">
        <v>2017</v>
      </c>
      <c r="M4583" s="2" t="s">
        <v>3058</v>
      </c>
      <c r="N4583" s="2" t="s">
        <v>3108</v>
      </c>
      <c r="O4583" s="19" t="str">
        <f t="shared" si="146"/>
        <v>300</v>
      </c>
      <c r="P4583">
        <f t="shared" si="145"/>
        <v>2.5</v>
      </c>
    </row>
    <row r="4584" spans="1:16" ht="14.5" customHeight="1" x14ac:dyDescent="0.35">
      <c r="A4584" s="2" t="s">
        <v>157</v>
      </c>
      <c r="B4584" s="2" t="s">
        <v>157</v>
      </c>
      <c r="C4584" s="2" t="s">
        <v>158</v>
      </c>
      <c r="D4584" s="2"/>
      <c r="E4584" s="2"/>
      <c r="F4584" s="3">
        <v>84</v>
      </c>
      <c r="G4584" s="3">
        <v>25</v>
      </c>
      <c r="H4584" s="2" t="s">
        <v>3138</v>
      </c>
      <c r="I4584" s="2" t="s">
        <v>3152</v>
      </c>
      <c r="J4584" s="2" t="s">
        <v>3158</v>
      </c>
      <c r="K4584" s="2" t="s">
        <v>3166</v>
      </c>
      <c r="L4584" s="2">
        <v>2017</v>
      </c>
      <c r="M4584" s="2" t="s">
        <v>3058</v>
      </c>
      <c r="N4584" s="2" t="s">
        <v>3108</v>
      </c>
      <c r="O4584" s="19" t="str">
        <f t="shared" si="146"/>
        <v>300</v>
      </c>
      <c r="P4584">
        <f t="shared" si="145"/>
        <v>21</v>
      </c>
    </row>
    <row r="4585" spans="1:16" ht="14.5" customHeight="1" x14ac:dyDescent="0.35">
      <c r="A4585" s="2" t="s">
        <v>157</v>
      </c>
      <c r="B4585" s="2" t="s">
        <v>157</v>
      </c>
      <c r="C4585" s="2" t="s">
        <v>184</v>
      </c>
      <c r="D4585" s="2"/>
      <c r="E4585" s="2"/>
      <c r="F4585" s="3">
        <v>4314</v>
      </c>
      <c r="G4585" s="3">
        <v>22</v>
      </c>
      <c r="H4585" s="2" t="s">
        <v>3138</v>
      </c>
      <c r="I4585" s="2" t="s">
        <v>3152</v>
      </c>
      <c r="J4585" s="2" t="s">
        <v>3158</v>
      </c>
      <c r="K4585" s="2" t="s">
        <v>3166</v>
      </c>
      <c r="L4585" s="2">
        <v>2017</v>
      </c>
      <c r="M4585" s="2" t="s">
        <v>3058</v>
      </c>
      <c r="N4585" s="2" t="s">
        <v>3108</v>
      </c>
      <c r="O4585" s="19" t="str">
        <f t="shared" si="146"/>
        <v>300</v>
      </c>
      <c r="P4585">
        <f t="shared" si="145"/>
        <v>949.08</v>
      </c>
    </row>
    <row r="4586" spans="1:16" ht="14.5" customHeight="1" x14ac:dyDescent="0.35">
      <c r="A4586" s="2" t="s">
        <v>170</v>
      </c>
      <c r="B4586" s="2" t="s">
        <v>170</v>
      </c>
      <c r="C4586" s="2" t="s">
        <v>178</v>
      </c>
      <c r="D4586" s="2"/>
      <c r="E4586" s="2"/>
      <c r="F4586" s="3">
        <v>1774</v>
      </c>
      <c r="G4586" s="3">
        <v>25</v>
      </c>
      <c r="H4586" s="2" t="s">
        <v>3138</v>
      </c>
      <c r="I4586" s="2" t="s">
        <v>3152</v>
      </c>
      <c r="J4586" s="2" t="s">
        <v>3158</v>
      </c>
      <c r="K4586" s="2" t="s">
        <v>3166</v>
      </c>
      <c r="L4586" s="2">
        <v>2017</v>
      </c>
      <c r="M4586" s="2" t="s">
        <v>3058</v>
      </c>
      <c r="N4586" s="2" t="s">
        <v>3108</v>
      </c>
      <c r="O4586" s="19" t="str">
        <f t="shared" si="146"/>
        <v>300</v>
      </c>
      <c r="P4586">
        <f t="shared" si="145"/>
        <v>443.5</v>
      </c>
    </row>
    <row r="4587" spans="1:16" ht="14.5" customHeight="1" x14ac:dyDescent="0.35">
      <c r="A4587" s="2" t="s">
        <v>2761</v>
      </c>
      <c r="B4587" s="2" t="s">
        <v>2761</v>
      </c>
      <c r="C4587" s="2" t="s">
        <v>156</v>
      </c>
      <c r="D4587" s="2"/>
      <c r="E4587" s="2"/>
      <c r="F4587" s="3">
        <v>6</v>
      </c>
      <c r="G4587" s="3">
        <v>50</v>
      </c>
      <c r="H4587" s="2" t="s">
        <v>3138</v>
      </c>
      <c r="I4587" s="2" t="s">
        <v>3152</v>
      </c>
      <c r="J4587" s="2" t="s">
        <v>3158</v>
      </c>
      <c r="K4587" s="2" t="s">
        <v>3166</v>
      </c>
      <c r="L4587" s="2">
        <v>2017</v>
      </c>
      <c r="M4587" s="2" t="s">
        <v>3058</v>
      </c>
      <c r="N4587" s="2" t="s">
        <v>3108</v>
      </c>
      <c r="O4587" s="19" t="str">
        <f t="shared" si="146"/>
        <v>300</v>
      </c>
      <c r="P4587">
        <f t="shared" si="145"/>
        <v>3</v>
      </c>
    </row>
    <row r="4588" spans="1:16" ht="14.5" customHeight="1" x14ac:dyDescent="0.35">
      <c r="A4588" s="2" t="s">
        <v>161</v>
      </c>
      <c r="B4588" s="2" t="s">
        <v>161</v>
      </c>
      <c r="C4588" s="2" t="s">
        <v>162</v>
      </c>
      <c r="D4588" s="2"/>
      <c r="E4588" s="2"/>
      <c r="F4588" s="3">
        <v>15</v>
      </c>
      <c r="G4588" s="3">
        <v>100</v>
      </c>
      <c r="H4588" s="2" t="s">
        <v>3138</v>
      </c>
      <c r="I4588" s="2" t="s">
        <v>3152</v>
      </c>
      <c r="J4588" s="2" t="s">
        <v>3158</v>
      </c>
      <c r="K4588" s="2" t="s">
        <v>3166</v>
      </c>
      <c r="L4588" s="2">
        <v>2017</v>
      </c>
      <c r="M4588" s="2" t="s">
        <v>3058</v>
      </c>
      <c r="N4588" s="2" t="s">
        <v>3108</v>
      </c>
      <c r="O4588" s="19" t="str">
        <f t="shared" si="146"/>
        <v>300</v>
      </c>
      <c r="P4588">
        <f t="shared" si="145"/>
        <v>15</v>
      </c>
    </row>
    <row r="4589" spans="1:16" ht="14.5" customHeight="1" x14ac:dyDescent="0.35">
      <c r="A4589" s="2" t="s">
        <v>115</v>
      </c>
      <c r="B4589" s="2" t="s">
        <v>115</v>
      </c>
      <c r="C4589" s="2" t="s">
        <v>116</v>
      </c>
      <c r="D4589" s="2"/>
      <c r="E4589" s="2"/>
      <c r="F4589" s="3">
        <v>188</v>
      </c>
      <c r="G4589" s="3">
        <v>25</v>
      </c>
      <c r="H4589" s="2" t="s">
        <v>3138</v>
      </c>
      <c r="I4589" s="2" t="s">
        <v>3152</v>
      </c>
      <c r="J4589" s="2" t="s">
        <v>3158</v>
      </c>
      <c r="K4589" s="2" t="s">
        <v>3166</v>
      </c>
      <c r="L4589" s="2">
        <v>2017</v>
      </c>
      <c r="M4589" s="2" t="s">
        <v>3054</v>
      </c>
      <c r="N4589" s="2" t="s">
        <v>3104</v>
      </c>
      <c r="O4589" s="19" t="str">
        <f t="shared" si="146"/>
        <v>300</v>
      </c>
      <c r="P4589">
        <f t="shared" si="145"/>
        <v>47</v>
      </c>
    </row>
    <row r="4590" spans="1:16" ht="14.5" customHeight="1" x14ac:dyDescent="0.35">
      <c r="A4590" s="2" t="s">
        <v>2762</v>
      </c>
      <c r="B4590" s="2" t="s">
        <v>2762</v>
      </c>
      <c r="C4590" s="2" t="s">
        <v>2763</v>
      </c>
      <c r="D4590" s="2"/>
      <c r="E4590" s="2"/>
      <c r="F4590" s="3">
        <v>106</v>
      </c>
      <c r="G4590" s="3">
        <v>1</v>
      </c>
      <c r="H4590" s="2" t="s">
        <v>3138</v>
      </c>
      <c r="I4590" s="2" t="s">
        <v>3152</v>
      </c>
      <c r="J4590" s="2" t="s">
        <v>3158</v>
      </c>
      <c r="K4590" s="2" t="s">
        <v>3166</v>
      </c>
      <c r="L4590" s="2">
        <v>2017</v>
      </c>
      <c r="M4590" s="2" t="s">
        <v>3058</v>
      </c>
      <c r="N4590" s="2" t="s">
        <v>3108</v>
      </c>
      <c r="O4590" s="19" t="str">
        <f t="shared" si="146"/>
        <v>300</v>
      </c>
      <c r="P4590">
        <f t="shared" si="145"/>
        <v>1.06</v>
      </c>
    </row>
    <row r="4591" spans="1:16" ht="14.5" customHeight="1" x14ac:dyDescent="0.35">
      <c r="A4591" s="2" t="s">
        <v>2764</v>
      </c>
      <c r="B4591" s="2" t="s">
        <v>2764</v>
      </c>
      <c r="C4591" s="2" t="s">
        <v>2765</v>
      </c>
      <c r="D4591" s="2"/>
      <c r="E4591" s="2"/>
      <c r="F4591" s="3">
        <v>326</v>
      </c>
      <c r="G4591" s="3">
        <v>50</v>
      </c>
      <c r="H4591" s="2" t="s">
        <v>3138</v>
      </c>
      <c r="I4591" s="2" t="s">
        <v>3152</v>
      </c>
      <c r="J4591" s="2" t="s">
        <v>3158</v>
      </c>
      <c r="K4591" s="2" t="s">
        <v>3166</v>
      </c>
      <c r="L4591" s="2">
        <v>2017</v>
      </c>
      <c r="M4591" s="2" t="s">
        <v>3058</v>
      </c>
      <c r="N4591" s="2" t="s">
        <v>3108</v>
      </c>
      <c r="O4591" s="19" t="str">
        <f t="shared" si="146"/>
        <v>300</v>
      </c>
      <c r="P4591">
        <f t="shared" si="145"/>
        <v>163</v>
      </c>
    </row>
    <row r="4592" spans="1:16" ht="14.5" customHeight="1" x14ac:dyDescent="0.35">
      <c r="A4592" s="2" t="s">
        <v>2766</v>
      </c>
      <c r="B4592" s="2" t="s">
        <v>2766</v>
      </c>
      <c r="C4592" s="2" t="s">
        <v>2767</v>
      </c>
      <c r="D4592" s="2"/>
      <c r="E4592" s="2"/>
      <c r="F4592" s="3">
        <v>3990</v>
      </c>
      <c r="G4592" s="3">
        <v>100</v>
      </c>
      <c r="H4592" s="2" t="s">
        <v>3137</v>
      </c>
      <c r="I4592" s="2" t="s">
        <v>3151</v>
      </c>
      <c r="J4592" s="2" t="s">
        <v>3158</v>
      </c>
      <c r="K4592" s="2" t="s">
        <v>3166</v>
      </c>
      <c r="L4592" s="2">
        <v>2017</v>
      </c>
      <c r="M4592" s="2" t="s">
        <v>3058</v>
      </c>
      <c r="N4592" s="2" t="s">
        <v>3108</v>
      </c>
      <c r="O4592" s="19" t="str">
        <f t="shared" si="146"/>
        <v>300</v>
      </c>
      <c r="P4592">
        <f t="shared" si="145"/>
        <v>3990</v>
      </c>
    </row>
    <row r="4593" spans="1:16" ht="14.5" customHeight="1" x14ac:dyDescent="0.35">
      <c r="A4593" s="2" t="s">
        <v>163</v>
      </c>
      <c r="B4593" s="2" t="s">
        <v>163</v>
      </c>
      <c r="C4593" s="2" t="s">
        <v>164</v>
      </c>
      <c r="D4593" s="2"/>
      <c r="E4593" s="2"/>
      <c r="F4593" s="3">
        <v>10</v>
      </c>
      <c r="G4593" s="3">
        <v>100</v>
      </c>
      <c r="H4593" s="2" t="s">
        <v>3137</v>
      </c>
      <c r="I4593" s="2" t="s">
        <v>3151</v>
      </c>
      <c r="J4593" s="2" t="s">
        <v>3158</v>
      </c>
      <c r="K4593" s="2" t="s">
        <v>3166</v>
      </c>
      <c r="L4593" s="2">
        <v>2017</v>
      </c>
      <c r="M4593" s="2" t="s">
        <v>3058</v>
      </c>
      <c r="N4593" s="2" t="s">
        <v>3108</v>
      </c>
      <c r="O4593" s="19" t="str">
        <f t="shared" si="146"/>
        <v>300</v>
      </c>
      <c r="P4593">
        <f t="shared" si="145"/>
        <v>10</v>
      </c>
    </row>
    <row r="4594" spans="1:16" ht="14.5" customHeight="1" x14ac:dyDescent="0.35">
      <c r="A4594" s="2" t="s">
        <v>2666</v>
      </c>
      <c r="B4594" s="2" t="s">
        <v>2666</v>
      </c>
      <c r="C4594" s="2" t="s">
        <v>2667</v>
      </c>
      <c r="D4594" s="2"/>
      <c r="E4594" s="2"/>
      <c r="F4594" s="3">
        <v>3879</v>
      </c>
      <c r="G4594" s="3">
        <v>25</v>
      </c>
      <c r="H4594" s="2" t="s">
        <v>3141</v>
      </c>
      <c r="I4594" s="2" t="s">
        <v>3155</v>
      </c>
      <c r="J4594" s="2" t="s">
        <v>3158</v>
      </c>
      <c r="K4594" s="2" t="s">
        <v>3166</v>
      </c>
      <c r="L4594" s="2">
        <v>2017</v>
      </c>
      <c r="M4594" s="2" t="s">
        <v>3057</v>
      </c>
      <c r="N4594" s="2" t="s">
        <v>3107</v>
      </c>
      <c r="O4594" s="19" t="str">
        <f t="shared" si="146"/>
        <v>300</v>
      </c>
      <c r="P4594">
        <f t="shared" si="145"/>
        <v>969.75</v>
      </c>
    </row>
    <row r="4595" spans="1:16" ht="14.5" customHeight="1" x14ac:dyDescent="0.35">
      <c r="A4595" s="2" t="s">
        <v>133</v>
      </c>
      <c r="B4595" s="2" t="s">
        <v>133</v>
      </c>
      <c r="C4595" s="2" t="s">
        <v>134</v>
      </c>
      <c r="D4595" s="2"/>
      <c r="E4595" s="2"/>
      <c r="F4595" s="3">
        <v>31</v>
      </c>
      <c r="G4595" s="3">
        <v>25</v>
      </c>
      <c r="H4595" s="2" t="s">
        <v>3141</v>
      </c>
      <c r="I4595" s="2" t="s">
        <v>3155</v>
      </c>
      <c r="J4595" s="2" t="s">
        <v>3158</v>
      </c>
      <c r="K4595" s="2" t="s">
        <v>3166</v>
      </c>
      <c r="L4595" s="2">
        <v>2017</v>
      </c>
      <c r="M4595" s="2" t="s">
        <v>3056</v>
      </c>
      <c r="N4595" s="2" t="s">
        <v>3106</v>
      </c>
      <c r="O4595" s="19" t="str">
        <f t="shared" si="146"/>
        <v>300</v>
      </c>
      <c r="P4595">
        <f t="shared" si="145"/>
        <v>7.75</v>
      </c>
    </row>
    <row r="4596" spans="1:16" ht="14.5" customHeight="1" x14ac:dyDescent="0.35">
      <c r="A4596" s="2" t="s">
        <v>1984</v>
      </c>
      <c r="B4596" s="2" t="s">
        <v>1984</v>
      </c>
      <c r="C4596" s="2" t="s">
        <v>1985</v>
      </c>
      <c r="D4596" s="2"/>
      <c r="E4596" s="2"/>
      <c r="F4596" s="3">
        <v>3</v>
      </c>
      <c r="G4596" s="3">
        <v>25</v>
      </c>
      <c r="H4596" s="2" t="s">
        <v>3141</v>
      </c>
      <c r="I4596" s="2" t="s">
        <v>3155</v>
      </c>
      <c r="J4596" s="2" t="s">
        <v>3158</v>
      </c>
      <c r="K4596" s="2" t="s">
        <v>3166</v>
      </c>
      <c r="L4596" s="2">
        <v>2017</v>
      </c>
      <c r="M4596" s="2" t="s">
        <v>3056</v>
      </c>
      <c r="N4596" s="2" t="s">
        <v>3106</v>
      </c>
      <c r="O4596" s="19" t="str">
        <f t="shared" si="146"/>
        <v>300</v>
      </c>
      <c r="P4596">
        <f t="shared" si="145"/>
        <v>0.75</v>
      </c>
    </row>
    <row r="4597" spans="1:16" ht="14.5" customHeight="1" x14ac:dyDescent="0.35">
      <c r="A4597" s="2" t="s">
        <v>141</v>
      </c>
      <c r="B4597" s="2" t="s">
        <v>141</v>
      </c>
      <c r="C4597" s="2" t="s">
        <v>142</v>
      </c>
      <c r="D4597" s="2"/>
      <c r="E4597" s="2"/>
      <c r="F4597" s="3">
        <v>50</v>
      </c>
      <c r="G4597" s="3">
        <v>100</v>
      </c>
      <c r="H4597" s="2" t="s">
        <v>3141</v>
      </c>
      <c r="I4597" s="2" t="s">
        <v>3155</v>
      </c>
      <c r="J4597" s="2" t="s">
        <v>3158</v>
      </c>
      <c r="K4597" s="2" t="s">
        <v>3166</v>
      </c>
      <c r="L4597" s="2">
        <v>2017</v>
      </c>
      <c r="M4597" s="2" t="s">
        <v>3057</v>
      </c>
      <c r="N4597" s="2" t="s">
        <v>3107</v>
      </c>
      <c r="O4597" s="19" t="str">
        <f t="shared" si="146"/>
        <v>300</v>
      </c>
      <c r="P4597">
        <f t="shared" si="145"/>
        <v>50</v>
      </c>
    </row>
    <row r="4598" spans="1:16" ht="14.5" customHeight="1" x14ac:dyDescent="0.35">
      <c r="A4598" s="2" t="s">
        <v>145</v>
      </c>
      <c r="B4598" s="2" t="s">
        <v>145</v>
      </c>
      <c r="C4598" s="2" t="s">
        <v>146</v>
      </c>
      <c r="D4598" s="2"/>
      <c r="E4598" s="2"/>
      <c r="F4598" s="3">
        <v>67</v>
      </c>
      <c r="G4598" s="3">
        <v>100</v>
      </c>
      <c r="H4598" s="2" t="s">
        <v>3141</v>
      </c>
      <c r="I4598" s="2" t="s">
        <v>3155</v>
      </c>
      <c r="J4598" s="2" t="s">
        <v>3158</v>
      </c>
      <c r="K4598" s="2" t="s">
        <v>3166</v>
      </c>
      <c r="L4598" s="2">
        <v>2017</v>
      </c>
      <c r="M4598" s="2" t="s">
        <v>3057</v>
      </c>
      <c r="N4598" s="2" t="s">
        <v>3107</v>
      </c>
      <c r="O4598" s="19" t="str">
        <f t="shared" si="146"/>
        <v>300</v>
      </c>
      <c r="P4598">
        <f t="shared" si="145"/>
        <v>67</v>
      </c>
    </row>
    <row r="4599" spans="1:16" ht="14.5" customHeight="1" x14ac:dyDescent="0.35">
      <c r="A4599" s="2" t="s">
        <v>109</v>
      </c>
      <c r="B4599" s="2" t="s">
        <v>109</v>
      </c>
      <c r="C4599" s="2" t="s">
        <v>110</v>
      </c>
      <c r="D4599" s="2"/>
      <c r="E4599" s="2"/>
      <c r="F4599" s="3">
        <v>72</v>
      </c>
      <c r="G4599" s="3">
        <v>25</v>
      </c>
      <c r="H4599" s="2" t="s">
        <v>3141</v>
      </c>
      <c r="I4599" s="2" t="s">
        <v>3155</v>
      </c>
      <c r="J4599" s="2" t="s">
        <v>3158</v>
      </c>
      <c r="K4599" s="2" t="s">
        <v>3166</v>
      </c>
      <c r="L4599" s="2">
        <v>2017</v>
      </c>
      <c r="M4599" s="2" t="s">
        <v>3053</v>
      </c>
      <c r="N4599" s="2" t="s">
        <v>3103</v>
      </c>
      <c r="O4599" s="19" t="str">
        <f t="shared" si="146"/>
        <v>300</v>
      </c>
      <c r="P4599">
        <f t="shared" si="145"/>
        <v>18</v>
      </c>
    </row>
    <row r="4600" spans="1:16" ht="14.5" customHeight="1" x14ac:dyDescent="0.35">
      <c r="A4600" s="2" t="s">
        <v>117</v>
      </c>
      <c r="B4600" s="2" t="s">
        <v>117</v>
      </c>
      <c r="C4600" s="2" t="s">
        <v>1831</v>
      </c>
      <c r="D4600" s="2"/>
      <c r="E4600" s="2"/>
      <c r="F4600" s="3">
        <v>200</v>
      </c>
      <c r="G4600" s="3">
        <v>100</v>
      </c>
      <c r="H4600" s="2" t="s">
        <v>3141</v>
      </c>
      <c r="I4600" s="2" t="s">
        <v>3155</v>
      </c>
      <c r="J4600" s="2" t="s">
        <v>3158</v>
      </c>
      <c r="K4600" s="2" t="s">
        <v>3166</v>
      </c>
      <c r="L4600" s="2">
        <v>2017</v>
      </c>
      <c r="M4600" s="2" t="s">
        <v>3055</v>
      </c>
      <c r="N4600" s="2" t="s">
        <v>3105</v>
      </c>
      <c r="O4600" s="19" t="str">
        <f t="shared" si="146"/>
        <v>300</v>
      </c>
      <c r="P4600">
        <f t="shared" si="145"/>
        <v>200</v>
      </c>
    </row>
    <row r="4601" spans="1:16" ht="14.5" customHeight="1" x14ac:dyDescent="0.35">
      <c r="A4601" s="2" t="s">
        <v>187</v>
      </c>
      <c r="B4601" s="2" t="s">
        <v>187</v>
      </c>
      <c r="C4601" s="2" t="s">
        <v>2307</v>
      </c>
      <c r="D4601" s="2"/>
      <c r="E4601" s="2"/>
      <c r="F4601" s="3">
        <v>52</v>
      </c>
      <c r="G4601" s="3">
        <v>100</v>
      </c>
      <c r="H4601" s="2" t="s">
        <v>3141</v>
      </c>
      <c r="I4601" s="2" t="s">
        <v>3155</v>
      </c>
      <c r="J4601" s="2" t="s">
        <v>3158</v>
      </c>
      <c r="K4601" s="2" t="s">
        <v>3166</v>
      </c>
      <c r="L4601" s="2">
        <v>2017</v>
      </c>
      <c r="M4601" s="2" t="s">
        <v>3062</v>
      </c>
      <c r="N4601" s="2" t="s">
        <v>3112</v>
      </c>
      <c r="O4601" s="19" t="str">
        <f t="shared" si="146"/>
        <v>400</v>
      </c>
      <c r="P4601">
        <f t="shared" si="145"/>
        <v>52</v>
      </c>
    </row>
    <row r="4602" spans="1:16" ht="14.5" customHeight="1" x14ac:dyDescent="0.35">
      <c r="A4602" s="2" t="s">
        <v>43</v>
      </c>
      <c r="B4602" s="2" t="s">
        <v>43</v>
      </c>
      <c r="C4602" s="2" t="s">
        <v>2308</v>
      </c>
      <c r="D4602" s="2"/>
      <c r="E4602" s="2"/>
      <c r="F4602" s="3">
        <v>392</v>
      </c>
      <c r="G4602" s="3">
        <v>100</v>
      </c>
      <c r="H4602" s="2" t="s">
        <v>3141</v>
      </c>
      <c r="I4602" s="2" t="s">
        <v>3155</v>
      </c>
      <c r="J4602" s="2" t="s">
        <v>3158</v>
      </c>
      <c r="K4602" s="2" t="s">
        <v>3166</v>
      </c>
      <c r="L4602" s="2">
        <v>2017</v>
      </c>
      <c r="M4602" s="2" t="s">
        <v>3062</v>
      </c>
      <c r="N4602" s="2" t="s">
        <v>3112</v>
      </c>
      <c r="O4602" s="19" t="str">
        <f t="shared" si="146"/>
        <v>400</v>
      </c>
      <c r="P4602">
        <f t="shared" si="145"/>
        <v>392</v>
      </c>
    </row>
    <row r="4603" spans="1:16" ht="14.5" customHeight="1" x14ac:dyDescent="0.35">
      <c r="A4603" s="2" t="s">
        <v>193</v>
      </c>
      <c r="B4603" s="2" t="s">
        <v>193</v>
      </c>
      <c r="C4603" s="2" t="s">
        <v>194</v>
      </c>
      <c r="D4603" s="2"/>
      <c r="E4603" s="2"/>
      <c r="F4603" s="3">
        <v>109</v>
      </c>
      <c r="G4603" s="3">
        <v>100</v>
      </c>
      <c r="H4603" s="2" t="s">
        <v>3141</v>
      </c>
      <c r="I4603" s="2" t="s">
        <v>3155</v>
      </c>
      <c r="J4603" s="2" t="s">
        <v>3158</v>
      </c>
      <c r="K4603" s="2" t="s">
        <v>3166</v>
      </c>
      <c r="L4603" s="2">
        <v>2017</v>
      </c>
      <c r="M4603" s="2" t="s">
        <v>3062</v>
      </c>
      <c r="N4603" s="2" t="s">
        <v>3112</v>
      </c>
      <c r="O4603" s="19" t="str">
        <f t="shared" si="146"/>
        <v>400</v>
      </c>
      <c r="P4603">
        <f t="shared" ref="P4603:P4666" si="147">F4603*G4603/100</f>
        <v>109</v>
      </c>
    </row>
    <row r="4604" spans="1:16" ht="14.5" customHeight="1" x14ac:dyDescent="0.35">
      <c r="A4604" s="2" t="s">
        <v>191</v>
      </c>
      <c r="B4604" s="2" t="s">
        <v>191</v>
      </c>
      <c r="C4604" s="2" t="s">
        <v>192</v>
      </c>
      <c r="D4604" s="2"/>
      <c r="E4604" s="2"/>
      <c r="F4604" s="3">
        <v>66</v>
      </c>
      <c r="G4604" s="3">
        <v>100</v>
      </c>
      <c r="H4604" s="2" t="s">
        <v>3141</v>
      </c>
      <c r="I4604" s="2" t="s">
        <v>3155</v>
      </c>
      <c r="J4604" s="2" t="s">
        <v>3158</v>
      </c>
      <c r="K4604" s="2" t="s">
        <v>3166</v>
      </c>
      <c r="L4604" s="2">
        <v>2017</v>
      </c>
      <c r="M4604" s="2" t="s">
        <v>3062</v>
      </c>
      <c r="N4604" s="2" t="s">
        <v>3112</v>
      </c>
      <c r="O4604" s="19" t="str">
        <f t="shared" si="146"/>
        <v>400</v>
      </c>
      <c r="P4604">
        <f t="shared" si="147"/>
        <v>66</v>
      </c>
    </row>
    <row r="4605" spans="1:16" ht="14.5" customHeight="1" x14ac:dyDescent="0.35">
      <c r="A4605" s="2" t="s">
        <v>127</v>
      </c>
      <c r="B4605" s="2" t="s">
        <v>127</v>
      </c>
      <c r="C4605" s="2" t="s">
        <v>128</v>
      </c>
      <c r="D4605" s="2"/>
      <c r="E4605" s="2"/>
      <c r="F4605" s="3">
        <v>261</v>
      </c>
      <c r="G4605" s="3">
        <v>100</v>
      </c>
      <c r="H4605" s="2" t="s">
        <v>3141</v>
      </c>
      <c r="I4605" s="2" t="s">
        <v>3155</v>
      </c>
      <c r="J4605" s="2" t="s">
        <v>3158</v>
      </c>
      <c r="K4605" s="2" t="s">
        <v>3166</v>
      </c>
      <c r="L4605" s="2">
        <v>2017</v>
      </c>
      <c r="M4605" s="2" t="s">
        <v>3055</v>
      </c>
      <c r="N4605" s="2" t="s">
        <v>3105</v>
      </c>
      <c r="O4605" s="19" t="str">
        <f t="shared" si="146"/>
        <v>300</v>
      </c>
      <c r="P4605">
        <f t="shared" si="147"/>
        <v>261</v>
      </c>
    </row>
    <row r="4606" spans="1:16" ht="14.5" customHeight="1" x14ac:dyDescent="0.35">
      <c r="A4606" s="2" t="s">
        <v>2309</v>
      </c>
      <c r="B4606" s="2" t="s">
        <v>2309</v>
      </c>
      <c r="C4606" s="2" t="s">
        <v>122</v>
      </c>
      <c r="D4606" s="2"/>
      <c r="E4606" s="2"/>
      <c r="F4606" s="3">
        <v>162</v>
      </c>
      <c r="G4606" s="3">
        <v>100</v>
      </c>
      <c r="H4606" s="2" t="s">
        <v>3141</v>
      </c>
      <c r="I4606" s="2" t="s">
        <v>3155</v>
      </c>
      <c r="J4606" s="2" t="s">
        <v>3158</v>
      </c>
      <c r="K4606" s="2" t="s">
        <v>3166</v>
      </c>
      <c r="L4606" s="2">
        <v>2017</v>
      </c>
      <c r="M4606" s="2" t="s">
        <v>3055</v>
      </c>
      <c r="N4606" s="2" t="s">
        <v>3105</v>
      </c>
      <c r="O4606" s="19" t="str">
        <f t="shared" si="146"/>
        <v>300</v>
      </c>
      <c r="P4606">
        <f t="shared" si="147"/>
        <v>162</v>
      </c>
    </row>
    <row r="4607" spans="1:16" ht="14.5" customHeight="1" x14ac:dyDescent="0.35">
      <c r="A4607" s="2" t="s">
        <v>123</v>
      </c>
      <c r="B4607" s="2" t="s">
        <v>123</v>
      </c>
      <c r="C4607" s="2" t="s">
        <v>124</v>
      </c>
      <c r="D4607" s="2"/>
      <c r="E4607" s="2"/>
      <c r="F4607" s="3">
        <v>108</v>
      </c>
      <c r="G4607" s="3">
        <v>10</v>
      </c>
      <c r="H4607" s="2" t="s">
        <v>3137</v>
      </c>
      <c r="I4607" s="2" t="s">
        <v>3151</v>
      </c>
      <c r="J4607" s="2" t="s">
        <v>3158</v>
      </c>
      <c r="K4607" s="2" t="s">
        <v>3166</v>
      </c>
      <c r="L4607" s="2">
        <v>2017</v>
      </c>
      <c r="M4607" s="2" t="s">
        <v>3055</v>
      </c>
      <c r="N4607" s="2" t="s">
        <v>3105</v>
      </c>
      <c r="O4607" s="19" t="str">
        <f t="shared" si="146"/>
        <v>300</v>
      </c>
      <c r="P4607">
        <f t="shared" si="147"/>
        <v>10.8</v>
      </c>
    </row>
    <row r="4608" spans="1:16" ht="14.5" customHeight="1" x14ac:dyDescent="0.35">
      <c r="A4608" s="2" t="s">
        <v>2529</v>
      </c>
      <c r="B4608" s="2" t="s">
        <v>2529</v>
      </c>
      <c r="C4608" s="2" t="s">
        <v>2530</v>
      </c>
      <c r="D4608" s="2"/>
      <c r="E4608" s="2"/>
      <c r="F4608" s="3">
        <v>74195</v>
      </c>
      <c r="G4608" s="3">
        <v>100</v>
      </c>
      <c r="H4608" s="2" t="s">
        <v>3141</v>
      </c>
      <c r="I4608" s="2" t="s">
        <v>3155</v>
      </c>
      <c r="J4608" s="2" t="s">
        <v>3158</v>
      </c>
      <c r="K4608" s="2" t="s">
        <v>3166</v>
      </c>
      <c r="L4608" s="2">
        <v>2017</v>
      </c>
      <c r="M4608" s="2" t="s">
        <v>3064</v>
      </c>
      <c r="N4608" s="2" t="s">
        <v>3114</v>
      </c>
      <c r="O4608" s="19" t="str">
        <f t="shared" si="146"/>
        <v>500</v>
      </c>
      <c r="P4608">
        <f t="shared" si="147"/>
        <v>74195</v>
      </c>
    </row>
    <row r="4609" spans="1:16" ht="14.5" customHeight="1" x14ac:dyDescent="0.35">
      <c r="A4609" s="2" t="s">
        <v>2531</v>
      </c>
      <c r="B4609" s="2" t="s">
        <v>2531</v>
      </c>
      <c r="C4609" s="2" t="s">
        <v>46</v>
      </c>
      <c r="D4609" s="2"/>
      <c r="E4609" s="2"/>
      <c r="F4609" s="3">
        <v>12907</v>
      </c>
      <c r="G4609" s="3">
        <v>100</v>
      </c>
      <c r="H4609" s="2" t="s">
        <v>3141</v>
      </c>
      <c r="I4609" s="2" t="s">
        <v>3155</v>
      </c>
      <c r="J4609" s="2" t="s">
        <v>3158</v>
      </c>
      <c r="K4609" s="2" t="s">
        <v>3166</v>
      </c>
      <c r="L4609" s="2">
        <v>2017</v>
      </c>
      <c r="M4609" s="2" t="s">
        <v>3063</v>
      </c>
      <c r="N4609" s="2" t="s">
        <v>3113</v>
      </c>
      <c r="O4609" s="19" t="str">
        <f t="shared" si="146"/>
        <v>400</v>
      </c>
      <c r="P4609">
        <f t="shared" si="147"/>
        <v>12907</v>
      </c>
    </row>
    <row r="4610" spans="1:16" ht="14.5" customHeight="1" x14ac:dyDescent="0.35">
      <c r="A4610" s="2" t="s">
        <v>2532</v>
      </c>
      <c r="B4610" s="2" t="s">
        <v>2532</v>
      </c>
      <c r="C4610" s="2" t="s">
        <v>58</v>
      </c>
      <c r="D4610" s="2"/>
      <c r="E4610" s="2"/>
      <c r="F4610" s="3">
        <v>5491</v>
      </c>
      <c r="G4610" s="3">
        <v>100</v>
      </c>
      <c r="H4610" s="2" t="s">
        <v>3141</v>
      </c>
      <c r="I4610" s="2" t="s">
        <v>3155</v>
      </c>
      <c r="J4610" s="2" t="s">
        <v>3158</v>
      </c>
      <c r="K4610" s="2" t="s">
        <v>3166</v>
      </c>
      <c r="L4610" s="2">
        <v>2017</v>
      </c>
      <c r="M4610" s="2" t="s">
        <v>3068</v>
      </c>
      <c r="N4610" s="2" t="s">
        <v>3118</v>
      </c>
      <c r="O4610" s="19" t="str">
        <f t="shared" si="146"/>
        <v>500</v>
      </c>
      <c r="P4610">
        <f t="shared" si="147"/>
        <v>5491</v>
      </c>
    </row>
    <row r="4611" spans="1:16" ht="14.5" customHeight="1" x14ac:dyDescent="0.35">
      <c r="A4611" s="2" t="s">
        <v>2533</v>
      </c>
      <c r="B4611" s="2" t="s">
        <v>2533</v>
      </c>
      <c r="C4611" s="2" t="s">
        <v>52</v>
      </c>
      <c r="D4611" s="2"/>
      <c r="E4611" s="2"/>
      <c r="F4611" s="3">
        <v>16563</v>
      </c>
      <c r="G4611" s="3">
        <v>100</v>
      </c>
      <c r="H4611" s="2" t="s">
        <v>3141</v>
      </c>
      <c r="I4611" s="2" t="s">
        <v>3155</v>
      </c>
      <c r="J4611" s="2" t="s">
        <v>3158</v>
      </c>
      <c r="K4611" s="2" t="s">
        <v>3166</v>
      </c>
      <c r="L4611" s="2">
        <v>2017</v>
      </c>
      <c r="M4611" s="2" t="s">
        <v>3065</v>
      </c>
      <c r="N4611" s="2" t="s">
        <v>3115</v>
      </c>
      <c r="O4611" s="19" t="str">
        <f t="shared" ref="O4611:O4674" si="148">LEFT(N4611,1) &amp; "00"</f>
        <v>500</v>
      </c>
      <c r="P4611">
        <f t="shared" si="147"/>
        <v>16563</v>
      </c>
    </row>
    <row r="4612" spans="1:16" ht="14.5" customHeight="1" x14ac:dyDescent="0.35">
      <c r="A4612" s="2" t="s">
        <v>1989</v>
      </c>
      <c r="B4612" s="2" t="s">
        <v>1989</v>
      </c>
      <c r="C4612" s="2" t="s">
        <v>152</v>
      </c>
      <c r="D4612" s="2"/>
      <c r="E4612" s="2"/>
      <c r="F4612" s="3">
        <v>582</v>
      </c>
      <c r="G4612" s="3">
        <v>15</v>
      </c>
      <c r="H4612" s="2" t="s">
        <v>3141</v>
      </c>
      <c r="I4612" s="2" t="s">
        <v>3155</v>
      </c>
      <c r="J4612" s="2" t="s">
        <v>3158</v>
      </c>
      <c r="K4612" s="2" t="s">
        <v>3166</v>
      </c>
      <c r="L4612" s="2">
        <v>2017</v>
      </c>
      <c r="M4612" s="2" t="s">
        <v>3057</v>
      </c>
      <c r="N4612" s="2" t="s">
        <v>3107</v>
      </c>
      <c r="O4612" s="19" t="str">
        <f t="shared" si="148"/>
        <v>300</v>
      </c>
      <c r="P4612">
        <f t="shared" si="147"/>
        <v>87.3</v>
      </c>
    </row>
    <row r="4613" spans="1:16" ht="14.5" customHeight="1" x14ac:dyDescent="0.35">
      <c r="A4613" s="2" t="s">
        <v>185</v>
      </c>
      <c r="B4613" s="2" t="s">
        <v>185</v>
      </c>
      <c r="C4613" s="2" t="s">
        <v>186</v>
      </c>
      <c r="D4613" s="2"/>
      <c r="E4613" s="2"/>
      <c r="F4613" s="3">
        <v>15986</v>
      </c>
      <c r="G4613" s="3">
        <v>100</v>
      </c>
      <c r="H4613" s="2" t="s">
        <v>3141</v>
      </c>
      <c r="I4613" s="2" t="s">
        <v>3155</v>
      </c>
      <c r="J4613" s="2" t="s">
        <v>3158</v>
      </c>
      <c r="K4613" s="2" t="s">
        <v>3166</v>
      </c>
      <c r="L4613" s="2">
        <v>2017</v>
      </c>
      <c r="M4613" s="2" t="s">
        <v>3060</v>
      </c>
      <c r="N4613" s="2" t="s">
        <v>3110</v>
      </c>
      <c r="O4613" s="19" t="str">
        <f t="shared" si="148"/>
        <v>400</v>
      </c>
      <c r="P4613">
        <f t="shared" si="147"/>
        <v>15986</v>
      </c>
    </row>
    <row r="4614" spans="1:16" ht="14.5" customHeight="1" x14ac:dyDescent="0.35">
      <c r="A4614" s="2" t="s">
        <v>89</v>
      </c>
      <c r="B4614" s="2" t="s">
        <v>89</v>
      </c>
      <c r="C4614" s="2" t="s">
        <v>90</v>
      </c>
      <c r="D4614" s="2"/>
      <c r="E4614" s="2"/>
      <c r="F4614" s="3">
        <v>15897</v>
      </c>
      <c r="G4614" s="3">
        <v>100</v>
      </c>
      <c r="H4614" s="2" t="s">
        <v>3141</v>
      </c>
      <c r="I4614" s="2" t="s">
        <v>3155</v>
      </c>
      <c r="J4614" s="2" t="s">
        <v>3158</v>
      </c>
      <c r="K4614" s="2" t="s">
        <v>3166</v>
      </c>
      <c r="L4614" s="2">
        <v>2017</v>
      </c>
      <c r="M4614" s="2" t="s">
        <v>3035</v>
      </c>
      <c r="N4614" s="2" t="s">
        <v>3089</v>
      </c>
      <c r="O4614" s="19" t="str">
        <f t="shared" si="148"/>
        <v>100</v>
      </c>
      <c r="P4614">
        <f t="shared" si="147"/>
        <v>15897</v>
      </c>
    </row>
    <row r="4615" spans="1:16" ht="14.5" customHeight="1" x14ac:dyDescent="0.35">
      <c r="A4615" s="2" t="s">
        <v>2310</v>
      </c>
      <c r="B4615" s="2" t="s">
        <v>2310</v>
      </c>
      <c r="C4615" s="2" t="s">
        <v>48</v>
      </c>
      <c r="D4615" s="2"/>
      <c r="E4615" s="2"/>
      <c r="F4615" s="3">
        <v>150</v>
      </c>
      <c r="G4615" s="3">
        <v>100</v>
      </c>
      <c r="H4615" s="2" t="s">
        <v>3141</v>
      </c>
      <c r="I4615" s="2" t="s">
        <v>3155</v>
      </c>
      <c r="J4615" s="2" t="s">
        <v>3158</v>
      </c>
      <c r="K4615" s="2" t="s">
        <v>3166</v>
      </c>
      <c r="L4615" s="2">
        <v>2017</v>
      </c>
      <c r="M4615" s="2" t="s">
        <v>3056</v>
      </c>
      <c r="N4615" s="2" t="s">
        <v>3106</v>
      </c>
      <c r="O4615" s="19" t="str">
        <f t="shared" si="148"/>
        <v>300</v>
      </c>
      <c r="P4615">
        <f t="shared" si="147"/>
        <v>150</v>
      </c>
    </row>
    <row r="4616" spans="1:16" ht="14.5" customHeight="1" x14ac:dyDescent="0.35">
      <c r="A4616" s="2" t="s">
        <v>61</v>
      </c>
      <c r="B4616" s="2" t="s">
        <v>61</v>
      </c>
      <c r="C4616" s="2" t="s">
        <v>62</v>
      </c>
      <c r="D4616" s="2"/>
      <c r="E4616" s="2"/>
      <c r="F4616" s="3">
        <v>218</v>
      </c>
      <c r="G4616" s="3">
        <v>100</v>
      </c>
      <c r="H4616" s="2" t="s">
        <v>3137</v>
      </c>
      <c r="I4616" s="2" t="s">
        <v>3151</v>
      </c>
      <c r="J4616" s="2" t="s">
        <v>3158</v>
      </c>
      <c r="K4616" s="2" t="s">
        <v>3166</v>
      </c>
      <c r="L4616" s="2">
        <v>2017</v>
      </c>
      <c r="M4616" s="2" t="s">
        <v>3078</v>
      </c>
      <c r="N4616" s="2" t="s">
        <v>3126</v>
      </c>
      <c r="O4616" s="19" t="str">
        <f t="shared" si="148"/>
        <v>700</v>
      </c>
      <c r="P4616">
        <f t="shared" si="147"/>
        <v>218</v>
      </c>
    </row>
    <row r="4617" spans="1:16" ht="14.5" customHeight="1" x14ac:dyDescent="0.35">
      <c r="A4617" s="2" t="s">
        <v>105</v>
      </c>
      <c r="B4617" s="2" t="s">
        <v>105</v>
      </c>
      <c r="C4617" s="2" t="s">
        <v>106</v>
      </c>
      <c r="D4617" s="2"/>
      <c r="E4617" s="2"/>
      <c r="F4617" s="3">
        <v>1605</v>
      </c>
      <c r="G4617" s="3">
        <v>75</v>
      </c>
      <c r="H4617" s="2" t="s">
        <v>3141</v>
      </c>
      <c r="I4617" s="2" t="s">
        <v>3155</v>
      </c>
      <c r="J4617" s="2" t="s">
        <v>3158</v>
      </c>
      <c r="K4617" s="2" t="s">
        <v>3166</v>
      </c>
      <c r="L4617" s="2">
        <v>2017</v>
      </c>
      <c r="M4617" s="2" t="s">
        <v>3043</v>
      </c>
      <c r="N4617" s="2" t="s">
        <v>3097</v>
      </c>
      <c r="O4617" s="19" t="str">
        <f t="shared" si="148"/>
        <v>200</v>
      </c>
      <c r="P4617">
        <f t="shared" si="147"/>
        <v>1203.75</v>
      </c>
    </row>
    <row r="4618" spans="1:16" ht="14.5" customHeight="1" x14ac:dyDescent="0.35">
      <c r="A4618" s="2" t="s">
        <v>135</v>
      </c>
      <c r="B4618" s="2" t="s">
        <v>135</v>
      </c>
      <c r="C4618" s="2" t="s">
        <v>1991</v>
      </c>
      <c r="D4618" s="2"/>
      <c r="E4618" s="2"/>
      <c r="F4618" s="3">
        <v>810</v>
      </c>
      <c r="G4618" s="3">
        <v>25</v>
      </c>
      <c r="H4618" s="2" t="s">
        <v>3141</v>
      </c>
      <c r="I4618" s="2" t="s">
        <v>3155</v>
      </c>
      <c r="J4618" s="2" t="s">
        <v>3158</v>
      </c>
      <c r="K4618" s="2" t="s">
        <v>3166</v>
      </c>
      <c r="L4618" s="2">
        <v>2017</v>
      </c>
      <c r="M4618" s="2" t="s">
        <v>3056</v>
      </c>
      <c r="N4618" s="2" t="s">
        <v>3106</v>
      </c>
      <c r="O4618" s="19" t="str">
        <f t="shared" si="148"/>
        <v>300</v>
      </c>
      <c r="P4618">
        <f t="shared" si="147"/>
        <v>202.5</v>
      </c>
    </row>
    <row r="4619" spans="1:16" ht="14.5" customHeight="1" x14ac:dyDescent="0.35">
      <c r="A4619" s="2" t="s">
        <v>2875</v>
      </c>
      <c r="B4619" s="2" t="s">
        <v>2875</v>
      </c>
      <c r="C4619" s="2" t="s">
        <v>2876</v>
      </c>
      <c r="D4619" s="2"/>
      <c r="E4619" s="2"/>
      <c r="F4619" s="3">
        <v>71</v>
      </c>
      <c r="G4619" s="3">
        <v>25</v>
      </c>
      <c r="H4619" s="2" t="s">
        <v>3141</v>
      </c>
      <c r="I4619" s="2" t="s">
        <v>3155</v>
      </c>
      <c r="J4619" s="2" t="s">
        <v>3158</v>
      </c>
      <c r="K4619" s="2" t="s">
        <v>3166</v>
      </c>
      <c r="L4619" s="2">
        <v>2017</v>
      </c>
      <c r="M4619" s="2" t="s">
        <v>3056</v>
      </c>
      <c r="N4619" s="2" t="s">
        <v>3106</v>
      </c>
      <c r="O4619" s="19" t="str">
        <f t="shared" si="148"/>
        <v>300</v>
      </c>
      <c r="P4619">
        <f t="shared" si="147"/>
        <v>17.75</v>
      </c>
    </row>
    <row r="4620" spans="1:16" ht="14.5" customHeight="1" x14ac:dyDescent="0.35">
      <c r="A4620" s="2" t="s">
        <v>135</v>
      </c>
      <c r="B4620" s="2" t="s">
        <v>135</v>
      </c>
      <c r="C4620" s="2" t="s">
        <v>1992</v>
      </c>
      <c r="D4620" s="2"/>
      <c r="E4620" s="2"/>
      <c r="F4620" s="3">
        <v>664</v>
      </c>
      <c r="G4620" s="3">
        <v>25</v>
      </c>
      <c r="H4620" s="2" t="s">
        <v>3141</v>
      </c>
      <c r="I4620" s="2" t="s">
        <v>3155</v>
      </c>
      <c r="J4620" s="2" t="s">
        <v>3158</v>
      </c>
      <c r="K4620" s="2" t="s">
        <v>3166</v>
      </c>
      <c r="L4620" s="2">
        <v>2017</v>
      </c>
      <c r="M4620" s="2" t="s">
        <v>3056</v>
      </c>
      <c r="N4620" s="2" t="s">
        <v>3106</v>
      </c>
      <c r="O4620" s="19" t="str">
        <f t="shared" si="148"/>
        <v>300</v>
      </c>
      <c r="P4620">
        <f t="shared" si="147"/>
        <v>166</v>
      </c>
    </row>
    <row r="4621" spans="1:16" ht="14.5" customHeight="1" x14ac:dyDescent="0.35">
      <c r="A4621" s="2" t="s">
        <v>135</v>
      </c>
      <c r="B4621" s="2" t="s">
        <v>135</v>
      </c>
      <c r="C4621" s="2" t="s">
        <v>1993</v>
      </c>
      <c r="D4621" s="2"/>
      <c r="E4621" s="2"/>
      <c r="F4621" s="3">
        <v>211</v>
      </c>
      <c r="G4621" s="3">
        <v>25</v>
      </c>
      <c r="H4621" s="2" t="s">
        <v>3141</v>
      </c>
      <c r="I4621" s="2" t="s">
        <v>3155</v>
      </c>
      <c r="J4621" s="2" t="s">
        <v>3158</v>
      </c>
      <c r="K4621" s="2" t="s">
        <v>3166</v>
      </c>
      <c r="L4621" s="2">
        <v>2017</v>
      </c>
      <c r="M4621" s="2" t="s">
        <v>3056</v>
      </c>
      <c r="N4621" s="2" t="s">
        <v>3106</v>
      </c>
      <c r="O4621" s="19" t="str">
        <f t="shared" si="148"/>
        <v>300</v>
      </c>
      <c r="P4621">
        <f t="shared" si="147"/>
        <v>52.75</v>
      </c>
    </row>
    <row r="4622" spans="1:16" ht="14.5" customHeight="1" x14ac:dyDescent="0.35">
      <c r="A4622" s="2" t="s">
        <v>75</v>
      </c>
      <c r="B4622" s="2" t="s">
        <v>75</v>
      </c>
      <c r="C4622" s="2" t="s">
        <v>1994</v>
      </c>
      <c r="D4622" s="2"/>
      <c r="E4622" s="2"/>
      <c r="F4622" s="3">
        <v>240894</v>
      </c>
      <c r="G4622" s="3">
        <v>25</v>
      </c>
      <c r="H4622" s="2" t="s">
        <v>3140</v>
      </c>
      <c r="I4622" s="2" t="s">
        <v>3154</v>
      </c>
      <c r="J4622" s="2" t="s">
        <v>3158</v>
      </c>
      <c r="K4622" s="2" t="s">
        <v>3166</v>
      </c>
      <c r="L4622" s="2">
        <v>2017</v>
      </c>
      <c r="M4622" s="2" t="s">
        <v>3023</v>
      </c>
      <c r="N4622" s="2" t="s">
        <v>3082</v>
      </c>
      <c r="O4622" s="19" t="str">
        <f t="shared" si="148"/>
        <v>100</v>
      </c>
      <c r="P4622">
        <f t="shared" si="147"/>
        <v>60223.5</v>
      </c>
    </row>
    <row r="4623" spans="1:16" ht="14.5" customHeight="1" x14ac:dyDescent="0.35">
      <c r="A4623" s="2" t="s">
        <v>95</v>
      </c>
      <c r="B4623" s="2" t="s">
        <v>95</v>
      </c>
      <c r="C4623" s="2" t="s">
        <v>96</v>
      </c>
      <c r="D4623" s="2"/>
      <c r="E4623" s="2"/>
      <c r="F4623" s="3">
        <v>8924</v>
      </c>
      <c r="G4623" s="3">
        <v>25</v>
      </c>
      <c r="H4623" s="2" t="s">
        <v>3140</v>
      </c>
      <c r="I4623" s="2" t="s">
        <v>3154</v>
      </c>
      <c r="J4623" s="2" t="s">
        <v>3158</v>
      </c>
      <c r="K4623" s="2" t="s">
        <v>3166</v>
      </c>
      <c r="L4623" s="2">
        <v>2017</v>
      </c>
      <c r="M4623" s="2" t="s">
        <v>3040</v>
      </c>
      <c r="N4623" s="2" t="s">
        <v>3094</v>
      </c>
      <c r="O4623" s="19" t="str">
        <f t="shared" si="148"/>
        <v>100</v>
      </c>
      <c r="P4623">
        <f t="shared" si="147"/>
        <v>2231</v>
      </c>
    </row>
    <row r="4624" spans="1:16" ht="14.5" customHeight="1" x14ac:dyDescent="0.35">
      <c r="A4624" s="2" t="s">
        <v>91</v>
      </c>
      <c r="B4624" s="2" t="s">
        <v>91</v>
      </c>
      <c r="C4624" s="2" t="s">
        <v>92</v>
      </c>
      <c r="D4624" s="2"/>
      <c r="E4624" s="2"/>
      <c r="F4624" s="3">
        <v>2175</v>
      </c>
      <c r="G4624" s="3">
        <v>25</v>
      </c>
      <c r="H4624" s="2" t="s">
        <v>3140</v>
      </c>
      <c r="I4624" s="2" t="s">
        <v>3154</v>
      </c>
      <c r="J4624" s="2" t="s">
        <v>3158</v>
      </c>
      <c r="K4624" s="2" t="s">
        <v>3166</v>
      </c>
      <c r="L4624" s="2">
        <v>2017</v>
      </c>
      <c r="M4624" s="2" t="s">
        <v>3039</v>
      </c>
      <c r="N4624" s="2" t="s">
        <v>3093</v>
      </c>
      <c r="O4624" s="19" t="str">
        <f t="shared" si="148"/>
        <v>100</v>
      </c>
      <c r="P4624">
        <f t="shared" si="147"/>
        <v>543.75</v>
      </c>
    </row>
    <row r="4625" spans="1:16" ht="14.5" customHeight="1" x14ac:dyDescent="0.35">
      <c r="A4625" s="2" t="s">
        <v>65</v>
      </c>
      <c r="B4625" s="2" t="s">
        <v>65</v>
      </c>
      <c r="C4625" s="2" t="s">
        <v>66</v>
      </c>
      <c r="D4625" s="2"/>
      <c r="E4625" s="2"/>
      <c r="F4625" s="3">
        <v>7685</v>
      </c>
      <c r="G4625" s="3">
        <v>25</v>
      </c>
      <c r="H4625" s="2" t="s">
        <v>3140</v>
      </c>
      <c r="I4625" s="2" t="s">
        <v>3154</v>
      </c>
      <c r="J4625" s="2" t="s">
        <v>3158</v>
      </c>
      <c r="K4625" s="2" t="s">
        <v>3166</v>
      </c>
      <c r="L4625" s="2">
        <v>2017</v>
      </c>
      <c r="M4625" s="2" t="s">
        <v>3023</v>
      </c>
      <c r="N4625" s="2" t="s">
        <v>3082</v>
      </c>
      <c r="O4625" s="19" t="str">
        <f t="shared" si="148"/>
        <v>100</v>
      </c>
      <c r="P4625">
        <f t="shared" si="147"/>
        <v>1921.25</v>
      </c>
    </row>
    <row r="4626" spans="1:16" ht="14.5" customHeight="1" x14ac:dyDescent="0.35">
      <c r="A4626" s="2" t="s">
        <v>93</v>
      </c>
      <c r="B4626" s="2" t="s">
        <v>93</v>
      </c>
      <c r="C4626" s="2" t="s">
        <v>94</v>
      </c>
      <c r="D4626" s="2"/>
      <c r="E4626" s="2"/>
      <c r="F4626" s="3">
        <v>8785</v>
      </c>
      <c r="G4626" s="3">
        <v>25</v>
      </c>
      <c r="H4626" s="2" t="s">
        <v>3140</v>
      </c>
      <c r="I4626" s="2" t="s">
        <v>3154</v>
      </c>
      <c r="J4626" s="2" t="s">
        <v>3158</v>
      </c>
      <c r="K4626" s="2" t="s">
        <v>3166</v>
      </c>
      <c r="L4626" s="2">
        <v>2017</v>
      </c>
      <c r="M4626" s="2" t="s">
        <v>3040</v>
      </c>
      <c r="N4626" s="2" t="s">
        <v>3094</v>
      </c>
      <c r="O4626" s="19" t="str">
        <f t="shared" si="148"/>
        <v>100</v>
      </c>
      <c r="P4626">
        <f t="shared" si="147"/>
        <v>2196.25</v>
      </c>
    </row>
    <row r="4627" spans="1:16" ht="14.5" customHeight="1" x14ac:dyDescent="0.35">
      <c r="A4627" s="2" t="s">
        <v>87</v>
      </c>
      <c r="B4627" s="2" t="s">
        <v>87</v>
      </c>
      <c r="C4627" s="2" t="s">
        <v>88</v>
      </c>
      <c r="D4627" s="2"/>
      <c r="E4627" s="2"/>
      <c r="F4627" s="3">
        <v>152</v>
      </c>
      <c r="G4627" s="3">
        <v>25</v>
      </c>
      <c r="H4627" s="2" t="s">
        <v>3141</v>
      </c>
      <c r="I4627" s="2" t="s">
        <v>3155</v>
      </c>
      <c r="J4627" s="2" t="s">
        <v>3158</v>
      </c>
      <c r="K4627" s="2" t="s">
        <v>3166</v>
      </c>
      <c r="L4627" s="2">
        <v>2017</v>
      </c>
      <c r="M4627" s="2" t="s">
        <v>3033</v>
      </c>
      <c r="N4627" s="2" t="s">
        <v>3088</v>
      </c>
      <c r="O4627" s="19" t="str">
        <f t="shared" si="148"/>
        <v>100</v>
      </c>
      <c r="P4627">
        <f t="shared" si="147"/>
        <v>38</v>
      </c>
    </row>
    <row r="4628" spans="1:16" ht="14.5" customHeight="1" x14ac:dyDescent="0.35">
      <c r="A4628" s="2" t="s">
        <v>69</v>
      </c>
      <c r="B4628" s="2" t="s">
        <v>69</v>
      </c>
      <c r="C4628" s="2" t="s">
        <v>70</v>
      </c>
      <c r="D4628" s="2"/>
      <c r="E4628" s="2"/>
      <c r="F4628" s="3">
        <v>17854</v>
      </c>
      <c r="G4628" s="3">
        <v>25</v>
      </c>
      <c r="H4628" s="2" t="s">
        <v>3140</v>
      </c>
      <c r="I4628" s="2" t="s">
        <v>3154</v>
      </c>
      <c r="J4628" s="2" t="s">
        <v>3158</v>
      </c>
      <c r="K4628" s="2" t="s">
        <v>3166</v>
      </c>
      <c r="L4628" s="2">
        <v>2017</v>
      </c>
      <c r="M4628" s="2" t="s">
        <v>3023</v>
      </c>
      <c r="N4628" s="2" t="s">
        <v>3082</v>
      </c>
      <c r="O4628" s="19" t="str">
        <f t="shared" si="148"/>
        <v>100</v>
      </c>
      <c r="P4628">
        <f t="shared" si="147"/>
        <v>4463.5</v>
      </c>
    </row>
    <row r="4629" spans="1:16" ht="14.5" customHeight="1" x14ac:dyDescent="0.35">
      <c r="A4629" s="2" t="s">
        <v>77</v>
      </c>
      <c r="B4629" s="2" t="s">
        <v>77</v>
      </c>
      <c r="C4629" s="2" t="s">
        <v>78</v>
      </c>
      <c r="D4629" s="2"/>
      <c r="E4629" s="2"/>
      <c r="F4629" s="3">
        <v>466390</v>
      </c>
      <c r="G4629" s="3">
        <v>25</v>
      </c>
      <c r="H4629" s="2" t="s">
        <v>3140</v>
      </c>
      <c r="I4629" s="2" t="s">
        <v>3154</v>
      </c>
      <c r="J4629" s="2" t="s">
        <v>3158</v>
      </c>
      <c r="K4629" s="2" t="s">
        <v>3166</v>
      </c>
      <c r="L4629" s="2">
        <v>2017</v>
      </c>
      <c r="M4629" s="2" t="s">
        <v>3023</v>
      </c>
      <c r="N4629" s="2" t="s">
        <v>3082</v>
      </c>
      <c r="O4629" s="19" t="str">
        <f t="shared" si="148"/>
        <v>100</v>
      </c>
      <c r="P4629">
        <f t="shared" si="147"/>
        <v>116597.5</v>
      </c>
    </row>
    <row r="4630" spans="1:16" ht="14.5" customHeight="1" x14ac:dyDescent="0.35">
      <c r="A4630" s="2" t="s">
        <v>149</v>
      </c>
      <c r="B4630" s="2" t="s">
        <v>149</v>
      </c>
      <c r="C4630" s="2" t="s">
        <v>150</v>
      </c>
      <c r="D4630" s="2"/>
      <c r="E4630" s="2"/>
      <c r="F4630" s="3">
        <v>234</v>
      </c>
      <c r="G4630" s="3">
        <v>25</v>
      </c>
      <c r="H4630" s="2" t="s">
        <v>3141</v>
      </c>
      <c r="I4630" s="2" t="s">
        <v>3155</v>
      </c>
      <c r="J4630" s="2" t="s">
        <v>3158</v>
      </c>
      <c r="K4630" s="2" t="s">
        <v>3166</v>
      </c>
      <c r="L4630" s="2">
        <v>2017</v>
      </c>
      <c r="M4630" s="2" t="s">
        <v>3057</v>
      </c>
      <c r="N4630" s="2" t="s">
        <v>3107</v>
      </c>
      <c r="O4630" s="19" t="str">
        <f t="shared" si="148"/>
        <v>300</v>
      </c>
      <c r="P4630">
        <f t="shared" si="147"/>
        <v>58.5</v>
      </c>
    </row>
    <row r="4631" spans="1:16" ht="14.5" customHeight="1" x14ac:dyDescent="0.35">
      <c r="A4631" s="2" t="s">
        <v>139</v>
      </c>
      <c r="B4631" s="2" t="s">
        <v>139</v>
      </c>
      <c r="C4631" s="2" t="s">
        <v>140</v>
      </c>
      <c r="D4631" s="2"/>
      <c r="E4631" s="2"/>
      <c r="F4631" s="3">
        <v>10</v>
      </c>
      <c r="G4631" s="3">
        <v>25</v>
      </c>
      <c r="H4631" s="2" t="s">
        <v>3141</v>
      </c>
      <c r="I4631" s="2" t="s">
        <v>3155</v>
      </c>
      <c r="J4631" s="2" t="s">
        <v>3158</v>
      </c>
      <c r="K4631" s="2" t="s">
        <v>3166</v>
      </c>
      <c r="L4631" s="2">
        <v>2017</v>
      </c>
      <c r="M4631" s="2" t="s">
        <v>3057</v>
      </c>
      <c r="N4631" s="2" t="s">
        <v>3107</v>
      </c>
      <c r="O4631" s="19" t="str">
        <f t="shared" si="148"/>
        <v>300</v>
      </c>
      <c r="P4631">
        <f t="shared" si="147"/>
        <v>2.5</v>
      </c>
    </row>
    <row r="4632" spans="1:16" ht="14.5" customHeight="1" x14ac:dyDescent="0.35">
      <c r="A4632" s="2" t="s">
        <v>165</v>
      </c>
      <c r="B4632" s="2" t="s">
        <v>165</v>
      </c>
      <c r="C4632" s="2" t="s">
        <v>166</v>
      </c>
      <c r="D4632" s="2"/>
      <c r="E4632" s="2"/>
      <c r="F4632" s="3">
        <v>43</v>
      </c>
      <c r="G4632" s="3">
        <v>15</v>
      </c>
      <c r="H4632" s="2" t="s">
        <v>3140</v>
      </c>
      <c r="I4632" s="2" t="s">
        <v>3154</v>
      </c>
      <c r="J4632" s="2" t="s">
        <v>3158</v>
      </c>
      <c r="K4632" s="2" t="s">
        <v>3166</v>
      </c>
      <c r="L4632" s="2">
        <v>2017</v>
      </c>
      <c r="M4632" s="2" t="s">
        <v>3058</v>
      </c>
      <c r="N4632" s="2" t="s">
        <v>3108</v>
      </c>
      <c r="O4632" s="19" t="str">
        <f t="shared" si="148"/>
        <v>300</v>
      </c>
      <c r="P4632">
        <f t="shared" si="147"/>
        <v>6.45</v>
      </c>
    </row>
    <row r="4633" spans="1:16" ht="14.5" customHeight="1" x14ac:dyDescent="0.35">
      <c r="A4633" s="2" t="s">
        <v>99</v>
      </c>
      <c r="B4633" s="2" t="s">
        <v>99</v>
      </c>
      <c r="C4633" s="2" t="s">
        <v>100</v>
      </c>
      <c r="D4633" s="2"/>
      <c r="E4633" s="2"/>
      <c r="F4633" s="3">
        <v>336</v>
      </c>
      <c r="G4633" s="3">
        <v>25</v>
      </c>
      <c r="H4633" s="2" t="s">
        <v>3134</v>
      </c>
      <c r="I4633" s="2" t="s">
        <v>3148</v>
      </c>
      <c r="J4633" s="2" t="s">
        <v>3158</v>
      </c>
      <c r="K4633" s="2" t="s">
        <v>3166</v>
      </c>
      <c r="L4633" s="2">
        <v>2017</v>
      </c>
      <c r="M4633" s="2" t="s">
        <v>3041</v>
      </c>
      <c r="N4633" s="2" t="s">
        <v>3095</v>
      </c>
      <c r="O4633" s="19" t="str">
        <f t="shared" si="148"/>
        <v>200</v>
      </c>
      <c r="P4633">
        <f t="shared" si="147"/>
        <v>84</v>
      </c>
    </row>
    <row r="4634" spans="1:16" ht="14.5" customHeight="1" x14ac:dyDescent="0.35">
      <c r="A4634" s="2" t="s">
        <v>83</v>
      </c>
      <c r="B4634" s="2" t="s">
        <v>83</v>
      </c>
      <c r="C4634" s="2" t="s">
        <v>84</v>
      </c>
      <c r="D4634" s="2"/>
      <c r="E4634" s="2"/>
      <c r="F4634" s="3">
        <v>188</v>
      </c>
      <c r="G4634" s="3">
        <v>25</v>
      </c>
      <c r="H4634" s="2" t="s">
        <v>3140</v>
      </c>
      <c r="I4634" s="2" t="s">
        <v>3154</v>
      </c>
      <c r="J4634" s="2" t="s">
        <v>3158</v>
      </c>
      <c r="K4634" s="2" t="s">
        <v>3166</v>
      </c>
      <c r="L4634" s="2">
        <v>2017</v>
      </c>
      <c r="M4634" s="2" t="s">
        <v>3030</v>
      </c>
      <c r="N4634" s="2" t="s">
        <v>3085</v>
      </c>
      <c r="O4634" s="19" t="str">
        <f t="shared" si="148"/>
        <v>100</v>
      </c>
      <c r="P4634">
        <f t="shared" si="147"/>
        <v>47</v>
      </c>
    </row>
    <row r="4635" spans="1:16" ht="14.5" customHeight="1" x14ac:dyDescent="0.35">
      <c r="A4635" s="2" t="s">
        <v>81</v>
      </c>
      <c r="B4635" s="2" t="s">
        <v>81</v>
      </c>
      <c r="C4635" s="2" t="s">
        <v>82</v>
      </c>
      <c r="D4635" s="2"/>
      <c r="E4635" s="2"/>
      <c r="F4635" s="3">
        <v>6</v>
      </c>
      <c r="G4635" s="3">
        <v>25</v>
      </c>
      <c r="H4635" s="2" t="s">
        <v>3140</v>
      </c>
      <c r="I4635" s="2" t="s">
        <v>3154</v>
      </c>
      <c r="J4635" s="2" t="s">
        <v>3158</v>
      </c>
      <c r="K4635" s="2" t="s">
        <v>3166</v>
      </c>
      <c r="L4635" s="2">
        <v>2017</v>
      </c>
      <c r="M4635" s="2" t="s">
        <v>3030</v>
      </c>
      <c r="N4635" s="2" t="s">
        <v>3085</v>
      </c>
      <c r="O4635" s="19" t="str">
        <f t="shared" si="148"/>
        <v>100</v>
      </c>
      <c r="P4635">
        <f t="shared" si="147"/>
        <v>1.5</v>
      </c>
    </row>
    <row r="4636" spans="1:16" ht="14.5" customHeight="1" x14ac:dyDescent="0.35">
      <c r="A4636" s="2" t="s">
        <v>63</v>
      </c>
      <c r="B4636" s="2" t="s">
        <v>63</v>
      </c>
      <c r="C4636" s="2" t="s">
        <v>64</v>
      </c>
      <c r="D4636" s="2"/>
      <c r="E4636" s="2"/>
      <c r="F4636" s="3">
        <v>223</v>
      </c>
      <c r="G4636" s="3">
        <v>100</v>
      </c>
      <c r="H4636" s="2" t="s">
        <v>3141</v>
      </c>
      <c r="I4636" s="2" t="s">
        <v>3155</v>
      </c>
      <c r="J4636" s="2" t="s">
        <v>3158</v>
      </c>
      <c r="K4636" s="2" t="s">
        <v>3166</v>
      </c>
      <c r="L4636" s="2">
        <v>2017</v>
      </c>
      <c r="M4636" s="2" t="s">
        <v>3023</v>
      </c>
      <c r="N4636" s="2" t="s">
        <v>3082</v>
      </c>
      <c r="O4636" s="19" t="str">
        <f t="shared" si="148"/>
        <v>100</v>
      </c>
      <c r="P4636">
        <f t="shared" si="147"/>
        <v>223</v>
      </c>
    </row>
    <row r="4637" spans="1:16" ht="14.5" customHeight="1" x14ac:dyDescent="0.35">
      <c r="A4637" s="2" t="s">
        <v>85</v>
      </c>
      <c r="B4637" s="2" t="s">
        <v>85</v>
      </c>
      <c r="C4637" s="2" t="s">
        <v>86</v>
      </c>
      <c r="D4637" s="2"/>
      <c r="E4637" s="2"/>
      <c r="F4637" s="3">
        <v>275</v>
      </c>
      <c r="G4637" s="3">
        <v>25</v>
      </c>
      <c r="H4637" s="2" t="s">
        <v>3140</v>
      </c>
      <c r="I4637" s="2" t="s">
        <v>3154</v>
      </c>
      <c r="J4637" s="2" t="s">
        <v>3158</v>
      </c>
      <c r="K4637" s="2" t="s">
        <v>3166</v>
      </c>
      <c r="L4637" s="2">
        <v>2017</v>
      </c>
      <c r="M4637" s="2" t="s">
        <v>3030</v>
      </c>
      <c r="N4637" s="2" t="s">
        <v>3085</v>
      </c>
      <c r="O4637" s="19" t="str">
        <f t="shared" si="148"/>
        <v>100</v>
      </c>
      <c r="P4637">
        <f t="shared" si="147"/>
        <v>68.75</v>
      </c>
    </row>
    <row r="4638" spans="1:16" ht="14.5" customHeight="1" x14ac:dyDescent="0.35">
      <c r="A4638" s="2" t="s">
        <v>97</v>
      </c>
      <c r="B4638" s="2" t="s">
        <v>97</v>
      </c>
      <c r="C4638" s="2" t="s">
        <v>98</v>
      </c>
      <c r="D4638" s="2"/>
      <c r="E4638" s="2"/>
      <c r="F4638" s="3">
        <v>43</v>
      </c>
      <c r="G4638" s="3">
        <v>25</v>
      </c>
      <c r="H4638" s="2" t="s">
        <v>3141</v>
      </c>
      <c r="I4638" s="2" t="s">
        <v>3155</v>
      </c>
      <c r="J4638" s="2" t="s">
        <v>3158</v>
      </c>
      <c r="K4638" s="2" t="s">
        <v>3166</v>
      </c>
      <c r="L4638" s="2">
        <v>2017</v>
      </c>
      <c r="M4638" s="2" t="s">
        <v>3040</v>
      </c>
      <c r="N4638" s="2" t="s">
        <v>3094</v>
      </c>
      <c r="O4638" s="19" t="str">
        <f t="shared" si="148"/>
        <v>100</v>
      </c>
      <c r="P4638">
        <f t="shared" si="147"/>
        <v>10.75</v>
      </c>
    </row>
    <row r="4639" spans="1:16" ht="14.5" customHeight="1" x14ac:dyDescent="0.35">
      <c r="A4639" s="2" t="s">
        <v>398</v>
      </c>
      <c r="B4639" s="2" t="s">
        <v>399</v>
      </c>
      <c r="C4639" s="2" t="s">
        <v>1116</v>
      </c>
      <c r="D4639" s="2" t="s">
        <v>3171</v>
      </c>
      <c r="E4639" s="2" t="s">
        <v>3172</v>
      </c>
      <c r="F4639" s="3">
        <v>104</v>
      </c>
      <c r="G4639" s="3">
        <v>100</v>
      </c>
      <c r="H4639" s="2" t="s">
        <v>3139</v>
      </c>
      <c r="I4639" s="2" t="s">
        <v>3153</v>
      </c>
      <c r="J4639" s="2" t="s">
        <v>3161</v>
      </c>
      <c r="K4639" s="2" t="s">
        <v>3162</v>
      </c>
      <c r="L4639" s="2">
        <v>2017</v>
      </c>
      <c r="M4639" s="2" t="s">
        <v>3059</v>
      </c>
      <c r="N4639" s="2" t="s">
        <v>3109</v>
      </c>
      <c r="O4639" s="19" t="str">
        <f t="shared" si="148"/>
        <v>400</v>
      </c>
      <c r="P4639">
        <f t="shared" si="147"/>
        <v>104</v>
      </c>
    </row>
    <row r="4640" spans="1:16" ht="14.5" customHeight="1" x14ac:dyDescent="0.35">
      <c r="A4640" s="2" t="s">
        <v>195</v>
      </c>
      <c r="B4640" s="2" t="s">
        <v>401</v>
      </c>
      <c r="C4640" s="2" t="s">
        <v>1117</v>
      </c>
      <c r="D4640" s="2" t="s">
        <v>3171</v>
      </c>
      <c r="E4640" s="2" t="s">
        <v>3172</v>
      </c>
      <c r="F4640" s="3">
        <v>5440</v>
      </c>
      <c r="G4640" s="3">
        <v>55</v>
      </c>
      <c r="H4640" s="2" t="s">
        <v>3139</v>
      </c>
      <c r="I4640" s="2" t="s">
        <v>3153</v>
      </c>
      <c r="J4640" s="2" t="s">
        <v>3161</v>
      </c>
      <c r="K4640" s="2" t="s">
        <v>3162</v>
      </c>
      <c r="L4640" s="2">
        <v>2017</v>
      </c>
      <c r="M4640" s="2" t="s">
        <v>3041</v>
      </c>
      <c r="N4640" s="2" t="s">
        <v>3095</v>
      </c>
      <c r="O4640" s="19" t="str">
        <f t="shared" si="148"/>
        <v>200</v>
      </c>
      <c r="P4640">
        <f t="shared" si="147"/>
        <v>2992</v>
      </c>
    </row>
    <row r="4641" spans="1:16" ht="14.5" customHeight="1" x14ac:dyDescent="0.35">
      <c r="A4641" s="2" t="s">
        <v>403</v>
      </c>
      <c r="B4641" s="2" t="s">
        <v>404</v>
      </c>
      <c r="C4641" s="2" t="s">
        <v>1118</v>
      </c>
      <c r="D4641" s="2" t="s">
        <v>3171</v>
      </c>
      <c r="E4641" s="2" t="s">
        <v>3172</v>
      </c>
      <c r="F4641" s="3">
        <v>868</v>
      </c>
      <c r="G4641" s="3">
        <v>55</v>
      </c>
      <c r="H4641" s="2" t="s">
        <v>3139</v>
      </c>
      <c r="I4641" s="2" t="s">
        <v>3153</v>
      </c>
      <c r="J4641" s="2" t="s">
        <v>3161</v>
      </c>
      <c r="K4641" s="2" t="s">
        <v>3162</v>
      </c>
      <c r="L4641" s="2">
        <v>2017</v>
      </c>
      <c r="M4641" s="2" t="s">
        <v>3041</v>
      </c>
      <c r="N4641" s="2" t="s">
        <v>3095</v>
      </c>
      <c r="O4641" s="19" t="str">
        <f t="shared" si="148"/>
        <v>200</v>
      </c>
      <c r="P4641">
        <f t="shared" si="147"/>
        <v>477.4</v>
      </c>
    </row>
    <row r="4642" spans="1:16" ht="14.5" customHeight="1" x14ac:dyDescent="0.35">
      <c r="A4642" s="2" t="s">
        <v>406</v>
      </c>
      <c r="B4642" s="2" t="s">
        <v>407</v>
      </c>
      <c r="C4642" s="2" t="s">
        <v>1119</v>
      </c>
      <c r="D4642" s="2" t="s">
        <v>3171</v>
      </c>
      <c r="E4642" s="2" t="s">
        <v>3172</v>
      </c>
      <c r="F4642" s="3">
        <v>3568</v>
      </c>
      <c r="G4642" s="3">
        <v>55</v>
      </c>
      <c r="H4642" s="2" t="s">
        <v>3139</v>
      </c>
      <c r="I4642" s="2" t="s">
        <v>3153</v>
      </c>
      <c r="J4642" s="2" t="s">
        <v>3161</v>
      </c>
      <c r="K4642" s="2" t="s">
        <v>3162</v>
      </c>
      <c r="L4642" s="2">
        <v>2017</v>
      </c>
      <c r="M4642" s="2" t="s">
        <v>3041</v>
      </c>
      <c r="N4642" s="2" t="s">
        <v>3095</v>
      </c>
      <c r="O4642" s="19" t="str">
        <f t="shared" si="148"/>
        <v>200</v>
      </c>
      <c r="P4642">
        <f t="shared" si="147"/>
        <v>1962.4</v>
      </c>
    </row>
    <row r="4643" spans="1:16" ht="14.5" customHeight="1" x14ac:dyDescent="0.35">
      <c r="A4643" s="2" t="s">
        <v>1124</v>
      </c>
      <c r="B4643" s="2" t="s">
        <v>1125</v>
      </c>
      <c r="C4643" s="2" t="s">
        <v>2534</v>
      </c>
      <c r="D4643" s="2" t="s">
        <v>3173</v>
      </c>
      <c r="E4643" s="2" t="s">
        <v>3174</v>
      </c>
      <c r="F4643" s="3">
        <v>402</v>
      </c>
      <c r="G4643" s="3">
        <v>100</v>
      </c>
      <c r="H4643" s="2" t="s">
        <v>3139</v>
      </c>
      <c r="I4643" s="2" t="s">
        <v>3153</v>
      </c>
      <c r="J4643" s="2" t="s">
        <v>3161</v>
      </c>
      <c r="K4643" s="2" t="s">
        <v>3162</v>
      </c>
      <c r="L4643" s="2">
        <v>2017</v>
      </c>
      <c r="M4643" s="2" t="s">
        <v>3059</v>
      </c>
      <c r="N4643" s="2" t="s">
        <v>3109</v>
      </c>
      <c r="O4643" s="19" t="str">
        <f t="shared" si="148"/>
        <v>400</v>
      </c>
      <c r="P4643">
        <f t="shared" si="147"/>
        <v>402</v>
      </c>
    </row>
    <row r="4644" spans="1:16" ht="14.5" customHeight="1" x14ac:dyDescent="0.35">
      <c r="A4644" s="2" t="s">
        <v>2768</v>
      </c>
      <c r="B4644" s="2" t="s">
        <v>2769</v>
      </c>
      <c r="C4644" s="2" t="s">
        <v>2770</v>
      </c>
      <c r="D4644" s="2" t="s">
        <v>3175</v>
      </c>
      <c r="E4644" s="2" t="s">
        <v>3176</v>
      </c>
      <c r="F4644" s="3">
        <v>4886</v>
      </c>
      <c r="G4644" s="3">
        <v>95.785090874680421</v>
      </c>
      <c r="H4644" s="2" t="s">
        <v>3133</v>
      </c>
      <c r="I4644" s="2" t="s">
        <v>3147</v>
      </c>
      <c r="J4644" s="2" t="s">
        <v>3161</v>
      </c>
      <c r="K4644" s="2" t="s">
        <v>3162</v>
      </c>
      <c r="L4644" s="2">
        <v>2017</v>
      </c>
      <c r="M4644" s="2" t="s">
        <v>3077</v>
      </c>
      <c r="N4644" s="2" t="s">
        <v>3125</v>
      </c>
      <c r="O4644" s="19" t="str">
        <f t="shared" si="148"/>
        <v>700</v>
      </c>
      <c r="P4644">
        <f t="shared" si="147"/>
        <v>4680.0595401368855</v>
      </c>
    </row>
    <row r="4645" spans="1:16" ht="14.5" customHeight="1" x14ac:dyDescent="0.35">
      <c r="A4645" s="2" t="s">
        <v>2768</v>
      </c>
      <c r="B4645" s="2" t="s">
        <v>2769</v>
      </c>
      <c r="C4645" s="2" t="s">
        <v>2770</v>
      </c>
      <c r="D4645" s="2" t="s">
        <v>3175</v>
      </c>
      <c r="E4645" s="2" t="s">
        <v>3176</v>
      </c>
      <c r="F4645" s="3">
        <v>4886</v>
      </c>
      <c r="G4645" s="3">
        <v>4.2149091253195792</v>
      </c>
      <c r="H4645" s="2" t="s">
        <v>3141</v>
      </c>
      <c r="I4645" s="2" t="s">
        <v>3155</v>
      </c>
      <c r="J4645" s="2" t="s">
        <v>3161</v>
      </c>
      <c r="K4645" s="2" t="s">
        <v>3162</v>
      </c>
      <c r="L4645" s="2">
        <v>2017</v>
      </c>
      <c r="M4645" s="2" t="s">
        <v>3077</v>
      </c>
      <c r="N4645" s="2" t="s">
        <v>3125</v>
      </c>
      <c r="O4645" s="19" t="str">
        <f t="shared" si="148"/>
        <v>700</v>
      </c>
      <c r="P4645">
        <f t="shared" si="147"/>
        <v>205.94045986311463</v>
      </c>
    </row>
    <row r="4646" spans="1:16" ht="14.5" customHeight="1" x14ac:dyDescent="0.35">
      <c r="A4646" s="2" t="s">
        <v>431</v>
      </c>
      <c r="B4646" s="2" t="s">
        <v>432</v>
      </c>
      <c r="C4646" s="2" t="s">
        <v>1838</v>
      </c>
      <c r="D4646" s="2" t="s">
        <v>3175</v>
      </c>
      <c r="E4646" s="2" t="s">
        <v>3176</v>
      </c>
      <c r="F4646" s="3">
        <v>275</v>
      </c>
      <c r="G4646" s="3">
        <v>55</v>
      </c>
      <c r="H4646" s="2" t="s">
        <v>3139</v>
      </c>
      <c r="I4646" s="2" t="s">
        <v>3153</v>
      </c>
      <c r="J4646" s="2" t="s">
        <v>3161</v>
      </c>
      <c r="K4646" s="2" t="s">
        <v>3162</v>
      </c>
      <c r="L4646" s="2">
        <v>2017</v>
      </c>
      <c r="M4646" s="2" t="s">
        <v>3077</v>
      </c>
      <c r="N4646" s="2" t="s">
        <v>3125</v>
      </c>
      <c r="O4646" s="19" t="str">
        <f t="shared" si="148"/>
        <v>700</v>
      </c>
      <c r="P4646">
        <f t="shared" si="147"/>
        <v>151.25</v>
      </c>
    </row>
    <row r="4647" spans="1:16" ht="14.5" customHeight="1" x14ac:dyDescent="0.35">
      <c r="A4647" s="2" t="s">
        <v>1421</v>
      </c>
      <c r="B4647" s="2" t="s">
        <v>1422</v>
      </c>
      <c r="C4647" s="2" t="s">
        <v>1839</v>
      </c>
      <c r="D4647" s="2" t="s">
        <v>3175</v>
      </c>
      <c r="E4647" s="2" t="s">
        <v>3176</v>
      </c>
      <c r="F4647" s="3">
        <v>1200</v>
      </c>
      <c r="G4647" s="3">
        <v>100</v>
      </c>
      <c r="H4647" s="2" t="s">
        <v>3139</v>
      </c>
      <c r="I4647" s="2" t="s">
        <v>3153</v>
      </c>
      <c r="J4647" s="2" t="s">
        <v>3161</v>
      </c>
      <c r="K4647" s="2" t="s">
        <v>3162</v>
      </c>
      <c r="L4647" s="2">
        <v>2017</v>
      </c>
      <c r="M4647" s="2" t="s">
        <v>3078</v>
      </c>
      <c r="N4647" s="2" t="s">
        <v>3126</v>
      </c>
      <c r="O4647" s="19" t="str">
        <f t="shared" si="148"/>
        <v>700</v>
      </c>
      <c r="P4647">
        <f t="shared" si="147"/>
        <v>1200</v>
      </c>
    </row>
    <row r="4648" spans="1:16" ht="14.5" customHeight="1" x14ac:dyDescent="0.35">
      <c r="A4648" s="2" t="s">
        <v>2541</v>
      </c>
      <c r="B4648" s="2" t="s">
        <v>2542</v>
      </c>
      <c r="C4648" s="2" t="s">
        <v>2543</v>
      </c>
      <c r="D4648" s="2" t="s">
        <v>3175</v>
      </c>
      <c r="E4648" s="2" t="s">
        <v>3176</v>
      </c>
      <c r="F4648" s="3">
        <v>5525</v>
      </c>
      <c r="G4648" s="3">
        <v>100</v>
      </c>
      <c r="H4648" s="2" t="s">
        <v>3139</v>
      </c>
      <c r="I4648" s="2" t="s">
        <v>3153</v>
      </c>
      <c r="J4648" s="2" t="s">
        <v>3161</v>
      </c>
      <c r="K4648" s="2" t="s">
        <v>3162</v>
      </c>
      <c r="L4648" s="2">
        <v>2017</v>
      </c>
      <c r="M4648" s="2" t="s">
        <v>3078</v>
      </c>
      <c r="N4648" s="2" t="s">
        <v>3126</v>
      </c>
      <c r="O4648" s="19" t="str">
        <f t="shared" si="148"/>
        <v>700</v>
      </c>
      <c r="P4648">
        <f t="shared" si="147"/>
        <v>5525</v>
      </c>
    </row>
    <row r="4649" spans="1:16" ht="14.5" customHeight="1" x14ac:dyDescent="0.35">
      <c r="A4649" s="2" t="s">
        <v>2551</v>
      </c>
      <c r="B4649" s="2" t="s">
        <v>2552</v>
      </c>
      <c r="C4649" s="2" t="s">
        <v>2553</v>
      </c>
      <c r="D4649" s="2" t="s">
        <v>3175</v>
      </c>
      <c r="E4649" s="2" t="s">
        <v>3176</v>
      </c>
      <c r="F4649" s="3">
        <v>6287</v>
      </c>
      <c r="G4649" s="3">
        <v>100</v>
      </c>
      <c r="H4649" s="2" t="s">
        <v>3139</v>
      </c>
      <c r="I4649" s="2" t="s">
        <v>3153</v>
      </c>
      <c r="J4649" s="2" t="s">
        <v>3161</v>
      </c>
      <c r="K4649" s="2" t="s">
        <v>3162</v>
      </c>
      <c r="L4649" s="2">
        <v>2017</v>
      </c>
      <c r="M4649" s="2" t="s">
        <v>3078</v>
      </c>
      <c r="N4649" s="2" t="s">
        <v>3126</v>
      </c>
      <c r="O4649" s="19" t="str">
        <f t="shared" si="148"/>
        <v>700</v>
      </c>
      <c r="P4649">
        <f t="shared" si="147"/>
        <v>6287</v>
      </c>
    </row>
    <row r="4650" spans="1:16" ht="14.5" customHeight="1" x14ac:dyDescent="0.35">
      <c r="A4650" s="2" t="s">
        <v>2877</v>
      </c>
      <c r="B4650" s="2" t="s">
        <v>2878</v>
      </c>
      <c r="C4650" s="2" t="s">
        <v>2879</v>
      </c>
      <c r="D4650" s="2" t="s">
        <v>3175</v>
      </c>
      <c r="E4650" s="2" t="s">
        <v>3176</v>
      </c>
      <c r="F4650" s="3">
        <v>2900</v>
      </c>
      <c r="G4650" s="3">
        <v>100</v>
      </c>
      <c r="H4650" s="2" t="s">
        <v>3141</v>
      </c>
      <c r="I4650" s="2" t="s">
        <v>3155</v>
      </c>
      <c r="J4650" s="2" t="s">
        <v>3161</v>
      </c>
      <c r="K4650" s="2" t="s">
        <v>3162</v>
      </c>
      <c r="L4650" s="2">
        <v>2017</v>
      </c>
      <c r="M4650" s="2" t="s">
        <v>3078</v>
      </c>
      <c r="N4650" s="2" t="s">
        <v>3126</v>
      </c>
      <c r="O4650" s="19" t="str">
        <f t="shared" si="148"/>
        <v>700</v>
      </c>
      <c r="P4650">
        <f t="shared" si="147"/>
        <v>2900</v>
      </c>
    </row>
    <row r="4651" spans="1:16" ht="14.5" customHeight="1" x14ac:dyDescent="0.35">
      <c r="A4651" s="2" t="s">
        <v>2880</v>
      </c>
      <c r="B4651" s="2" t="s">
        <v>2881</v>
      </c>
      <c r="C4651" s="2" t="s">
        <v>2882</v>
      </c>
      <c r="D4651" s="2" t="s">
        <v>3175</v>
      </c>
      <c r="E4651" s="2" t="s">
        <v>3176</v>
      </c>
      <c r="F4651" s="3">
        <v>29200</v>
      </c>
      <c r="G4651" s="3">
        <v>55</v>
      </c>
      <c r="H4651" s="2" t="s">
        <v>3139</v>
      </c>
      <c r="I4651" s="2" t="s">
        <v>3153</v>
      </c>
      <c r="J4651" s="2" t="s">
        <v>3161</v>
      </c>
      <c r="K4651" s="2" t="s">
        <v>3162</v>
      </c>
      <c r="L4651" s="2">
        <v>2017</v>
      </c>
      <c r="M4651" s="2" t="s">
        <v>3078</v>
      </c>
      <c r="N4651" s="2" t="s">
        <v>3126</v>
      </c>
      <c r="O4651" s="19" t="str">
        <f t="shared" si="148"/>
        <v>700</v>
      </c>
      <c r="P4651">
        <f t="shared" si="147"/>
        <v>16060</v>
      </c>
    </row>
    <row r="4652" spans="1:16" ht="14.5" customHeight="1" x14ac:dyDescent="0.35">
      <c r="A4652" s="2" t="s">
        <v>2883</v>
      </c>
      <c r="B4652" s="2" t="s">
        <v>2884</v>
      </c>
      <c r="C4652" s="2" t="s">
        <v>2885</v>
      </c>
      <c r="D4652" s="2" t="s">
        <v>3175</v>
      </c>
      <c r="E4652" s="2" t="s">
        <v>3176</v>
      </c>
      <c r="F4652" s="3">
        <v>32250</v>
      </c>
      <c r="G4652" s="3">
        <v>55</v>
      </c>
      <c r="H4652" s="2" t="s">
        <v>3139</v>
      </c>
      <c r="I4652" s="2" t="s">
        <v>3153</v>
      </c>
      <c r="J4652" s="2" t="s">
        <v>3161</v>
      </c>
      <c r="K4652" s="2" t="s">
        <v>3162</v>
      </c>
      <c r="L4652" s="2">
        <v>2017</v>
      </c>
      <c r="M4652" s="2" t="s">
        <v>3078</v>
      </c>
      <c r="N4652" s="2" t="s">
        <v>3126</v>
      </c>
      <c r="O4652" s="19" t="str">
        <f t="shared" si="148"/>
        <v>700</v>
      </c>
      <c r="P4652">
        <f t="shared" si="147"/>
        <v>17737.5</v>
      </c>
    </row>
    <row r="4653" spans="1:16" ht="14.5" customHeight="1" x14ac:dyDescent="0.35">
      <c r="A4653" s="2" t="s">
        <v>2886</v>
      </c>
      <c r="B4653" s="2" t="s">
        <v>2887</v>
      </c>
      <c r="C4653" s="2" t="s">
        <v>2888</v>
      </c>
      <c r="D4653" s="2" t="s">
        <v>3175</v>
      </c>
      <c r="E4653" s="2" t="s">
        <v>3176</v>
      </c>
      <c r="F4653" s="3">
        <v>13750</v>
      </c>
      <c r="G4653" s="3">
        <v>100</v>
      </c>
      <c r="H4653" s="2" t="s">
        <v>3135</v>
      </c>
      <c r="I4653" s="2" t="s">
        <v>3149</v>
      </c>
      <c r="J4653" s="2" t="s">
        <v>3161</v>
      </c>
      <c r="K4653" s="2" t="s">
        <v>3162</v>
      </c>
      <c r="L4653" s="2">
        <v>2017</v>
      </c>
      <c r="M4653" s="2" t="s">
        <v>3078</v>
      </c>
      <c r="N4653" s="2" t="s">
        <v>3126</v>
      </c>
      <c r="O4653" s="19" t="str">
        <f t="shared" si="148"/>
        <v>700</v>
      </c>
      <c r="P4653">
        <f t="shared" si="147"/>
        <v>13750</v>
      </c>
    </row>
    <row r="4654" spans="1:16" ht="14.5" customHeight="1" x14ac:dyDescent="0.35">
      <c r="A4654" s="2" t="s">
        <v>2771</v>
      </c>
      <c r="B4654" s="2" t="s">
        <v>2772</v>
      </c>
      <c r="C4654" s="2" t="s">
        <v>2889</v>
      </c>
      <c r="D4654" s="2" t="s">
        <v>3175</v>
      </c>
      <c r="E4654" s="2" t="s">
        <v>3176</v>
      </c>
      <c r="F4654" s="3">
        <v>4000</v>
      </c>
      <c r="G4654" s="3">
        <v>100</v>
      </c>
      <c r="H4654" s="2" t="s">
        <v>3139</v>
      </c>
      <c r="I4654" s="2" t="s">
        <v>3153</v>
      </c>
      <c r="J4654" s="2" t="s">
        <v>3161</v>
      </c>
      <c r="K4654" s="2" t="s">
        <v>3162</v>
      </c>
      <c r="L4654" s="2">
        <v>2017</v>
      </c>
      <c r="M4654" s="2" t="s">
        <v>3078</v>
      </c>
      <c r="N4654" s="2" t="s">
        <v>3126</v>
      </c>
      <c r="O4654" s="19" t="str">
        <f t="shared" si="148"/>
        <v>700</v>
      </c>
      <c r="P4654">
        <f t="shared" si="147"/>
        <v>4000</v>
      </c>
    </row>
    <row r="4655" spans="1:16" ht="14.5" customHeight="1" x14ac:dyDescent="0.35">
      <c r="A4655" s="2" t="s">
        <v>461</v>
      </c>
      <c r="B4655" s="2" t="s">
        <v>462</v>
      </c>
      <c r="C4655" s="2" t="s">
        <v>1141</v>
      </c>
      <c r="D4655" s="2" t="s">
        <v>3177</v>
      </c>
      <c r="E4655" s="2" t="s">
        <v>3178</v>
      </c>
      <c r="F4655" s="3">
        <v>12897.191019308486</v>
      </c>
      <c r="G4655" s="3">
        <v>25</v>
      </c>
      <c r="H4655" s="2" t="s">
        <v>3140</v>
      </c>
      <c r="I4655" s="2" t="s">
        <v>3154</v>
      </c>
      <c r="J4655" s="2" t="s">
        <v>3161</v>
      </c>
      <c r="K4655" s="2" t="s">
        <v>3162</v>
      </c>
      <c r="L4655" s="2">
        <v>2017</v>
      </c>
      <c r="M4655" s="2" t="s">
        <v>3031</v>
      </c>
      <c r="N4655" s="2" t="s">
        <v>3086</v>
      </c>
      <c r="O4655" s="19" t="str">
        <f t="shared" si="148"/>
        <v>100</v>
      </c>
      <c r="P4655">
        <f t="shared" si="147"/>
        <v>3224.2977548271215</v>
      </c>
    </row>
    <row r="4656" spans="1:16" ht="14.5" customHeight="1" x14ac:dyDescent="0.35">
      <c r="A4656" s="2" t="s">
        <v>464</v>
      </c>
      <c r="B4656" s="2" t="s">
        <v>465</v>
      </c>
      <c r="C4656" s="2" t="s">
        <v>1141</v>
      </c>
      <c r="D4656" s="2" t="s">
        <v>3177</v>
      </c>
      <c r="E4656" s="2" t="s">
        <v>3178</v>
      </c>
      <c r="F4656" s="3">
        <v>28499.276874719351</v>
      </c>
      <c r="G4656" s="3">
        <v>25</v>
      </c>
      <c r="H4656" s="2" t="s">
        <v>3140</v>
      </c>
      <c r="I4656" s="2" t="s">
        <v>3154</v>
      </c>
      <c r="J4656" s="2" t="s">
        <v>3161</v>
      </c>
      <c r="K4656" s="2" t="s">
        <v>3162</v>
      </c>
      <c r="L4656" s="2">
        <v>2017</v>
      </c>
      <c r="M4656" s="2" t="s">
        <v>3032</v>
      </c>
      <c r="N4656" s="2" t="s">
        <v>3087</v>
      </c>
      <c r="O4656" s="19" t="str">
        <f t="shared" si="148"/>
        <v>100</v>
      </c>
      <c r="P4656">
        <f t="shared" si="147"/>
        <v>7124.8192186798378</v>
      </c>
    </row>
    <row r="4657" spans="1:16" ht="14.5" customHeight="1" x14ac:dyDescent="0.35">
      <c r="A4657" s="2" t="s">
        <v>2773</v>
      </c>
      <c r="B4657" s="2" t="s">
        <v>467</v>
      </c>
      <c r="C4657" s="2" t="s">
        <v>1141</v>
      </c>
      <c r="D4657" s="2" t="s">
        <v>3177</v>
      </c>
      <c r="E4657" s="2" t="s">
        <v>3178</v>
      </c>
      <c r="F4657" s="3">
        <v>7839.5321059721591</v>
      </c>
      <c r="G4657" s="3">
        <v>55</v>
      </c>
      <c r="H4657" s="2" t="s">
        <v>3141</v>
      </c>
      <c r="I4657" s="2" t="s">
        <v>3155</v>
      </c>
      <c r="J4657" s="2" t="s">
        <v>3161</v>
      </c>
      <c r="K4657" s="2" t="s">
        <v>3162</v>
      </c>
      <c r="L4657" s="2">
        <v>2017</v>
      </c>
      <c r="M4657" s="2" t="s">
        <v>3041</v>
      </c>
      <c r="N4657" s="2" t="s">
        <v>3095</v>
      </c>
      <c r="O4657" s="19" t="str">
        <f t="shared" si="148"/>
        <v>200</v>
      </c>
      <c r="P4657">
        <f t="shared" si="147"/>
        <v>4311.7426582846874</v>
      </c>
    </row>
    <row r="4658" spans="1:16" ht="14.5" customHeight="1" x14ac:dyDescent="0.35">
      <c r="A4658" s="2" t="s">
        <v>468</v>
      </c>
      <c r="B4658" s="2" t="s">
        <v>469</v>
      </c>
      <c r="C4658" s="2" t="s">
        <v>1996</v>
      </c>
      <c r="D4658" s="2" t="s">
        <v>3177</v>
      </c>
      <c r="E4658" s="2" t="s">
        <v>3178</v>
      </c>
      <c r="F4658" s="3">
        <v>1838</v>
      </c>
      <c r="G4658" s="3">
        <v>55</v>
      </c>
      <c r="H4658" s="2" t="s">
        <v>3142</v>
      </c>
      <c r="I4658" s="2" t="s">
        <v>3156</v>
      </c>
      <c r="J4658" s="2" t="s">
        <v>3161</v>
      </c>
      <c r="K4658" s="2" t="s">
        <v>3162</v>
      </c>
      <c r="L4658" s="2">
        <v>2017</v>
      </c>
      <c r="M4658" s="2" t="s">
        <v>3054</v>
      </c>
      <c r="N4658" s="2" t="s">
        <v>3104</v>
      </c>
      <c r="O4658" s="19" t="str">
        <f t="shared" si="148"/>
        <v>300</v>
      </c>
      <c r="P4658">
        <f t="shared" si="147"/>
        <v>1010.9</v>
      </c>
    </row>
    <row r="4659" spans="1:16" ht="14.5" customHeight="1" x14ac:dyDescent="0.35">
      <c r="A4659" s="2" t="s">
        <v>474</v>
      </c>
      <c r="B4659" s="2" t="s">
        <v>475</v>
      </c>
      <c r="C4659" s="2" t="s">
        <v>1997</v>
      </c>
      <c r="D4659" s="2" t="s">
        <v>3177</v>
      </c>
      <c r="E4659" s="2" t="s">
        <v>3178</v>
      </c>
      <c r="F4659" s="3">
        <v>300</v>
      </c>
      <c r="G4659" s="3">
        <v>100</v>
      </c>
      <c r="H4659" s="2" t="s">
        <v>3142</v>
      </c>
      <c r="I4659" s="2" t="s">
        <v>3156</v>
      </c>
      <c r="J4659" s="2" t="s">
        <v>3161</v>
      </c>
      <c r="K4659" s="2" t="s">
        <v>3162</v>
      </c>
      <c r="L4659" s="2">
        <v>2017</v>
      </c>
      <c r="M4659" s="2" t="s">
        <v>3054</v>
      </c>
      <c r="N4659" s="2" t="s">
        <v>3104</v>
      </c>
      <c r="O4659" s="19" t="str">
        <f t="shared" si="148"/>
        <v>300</v>
      </c>
      <c r="P4659">
        <f t="shared" si="147"/>
        <v>300</v>
      </c>
    </row>
    <row r="4660" spans="1:16" ht="14.5" customHeight="1" x14ac:dyDescent="0.35">
      <c r="A4660" s="2" t="s">
        <v>471</v>
      </c>
      <c r="B4660" s="2" t="s">
        <v>472</v>
      </c>
      <c r="C4660" s="2" t="s">
        <v>1998</v>
      </c>
      <c r="D4660" s="2" t="s">
        <v>3177</v>
      </c>
      <c r="E4660" s="2" t="s">
        <v>3178</v>
      </c>
      <c r="F4660" s="3">
        <v>116</v>
      </c>
      <c r="G4660" s="3">
        <v>55</v>
      </c>
      <c r="H4660" s="2" t="s">
        <v>3142</v>
      </c>
      <c r="I4660" s="2" t="s">
        <v>3156</v>
      </c>
      <c r="J4660" s="2" t="s">
        <v>3161</v>
      </c>
      <c r="K4660" s="2" t="s">
        <v>3162</v>
      </c>
      <c r="L4660" s="2">
        <v>2017</v>
      </c>
      <c r="M4660" s="2" t="s">
        <v>3041</v>
      </c>
      <c r="N4660" s="2" t="s">
        <v>3095</v>
      </c>
      <c r="O4660" s="19" t="str">
        <f t="shared" si="148"/>
        <v>200</v>
      </c>
      <c r="P4660">
        <f t="shared" si="147"/>
        <v>63.8</v>
      </c>
    </row>
    <row r="4661" spans="1:16" ht="14.5" customHeight="1" x14ac:dyDescent="0.35">
      <c r="A4661" s="2" t="s">
        <v>1999</v>
      </c>
      <c r="B4661" s="2" t="s">
        <v>2000</v>
      </c>
      <c r="C4661" s="2" t="s">
        <v>2001</v>
      </c>
      <c r="D4661" s="2" t="s">
        <v>3177</v>
      </c>
      <c r="E4661" s="2" t="s">
        <v>3178</v>
      </c>
      <c r="F4661" s="3">
        <v>21</v>
      </c>
      <c r="G4661" s="3">
        <v>25</v>
      </c>
      <c r="H4661" s="2" t="s">
        <v>3142</v>
      </c>
      <c r="I4661" s="2" t="s">
        <v>3156</v>
      </c>
      <c r="J4661" s="2" t="s">
        <v>3161</v>
      </c>
      <c r="K4661" s="2" t="s">
        <v>3162</v>
      </c>
      <c r="L4661" s="2">
        <v>2017</v>
      </c>
      <c r="M4661" s="2" t="s">
        <v>3055</v>
      </c>
      <c r="N4661" s="2" t="s">
        <v>3105</v>
      </c>
      <c r="O4661" s="19" t="str">
        <f t="shared" si="148"/>
        <v>300</v>
      </c>
      <c r="P4661">
        <f t="shared" si="147"/>
        <v>5.25</v>
      </c>
    </row>
    <row r="4662" spans="1:16" ht="14.5" customHeight="1" x14ac:dyDescent="0.35">
      <c r="A4662" s="2" t="s">
        <v>2669</v>
      </c>
      <c r="B4662" s="2" t="s">
        <v>2670</v>
      </c>
      <c r="C4662" s="2" t="s">
        <v>2671</v>
      </c>
      <c r="D4662" s="2" t="s">
        <v>3177</v>
      </c>
      <c r="E4662" s="2" t="s">
        <v>3178</v>
      </c>
      <c r="F4662" s="3">
        <v>1950</v>
      </c>
      <c r="G4662" s="3">
        <v>55</v>
      </c>
      <c r="H4662" s="2" t="s">
        <v>3142</v>
      </c>
      <c r="I4662" s="2" t="s">
        <v>3156</v>
      </c>
      <c r="J4662" s="2" t="s">
        <v>3161</v>
      </c>
      <c r="K4662" s="2" t="s">
        <v>3162</v>
      </c>
      <c r="L4662" s="2">
        <v>2017</v>
      </c>
      <c r="M4662" s="2" t="s">
        <v>3054</v>
      </c>
      <c r="N4662" s="2" t="s">
        <v>3104</v>
      </c>
      <c r="O4662" s="19" t="str">
        <f t="shared" si="148"/>
        <v>300</v>
      </c>
      <c r="P4662">
        <f t="shared" si="147"/>
        <v>1072.5</v>
      </c>
    </row>
    <row r="4663" spans="1:16" ht="14.5" customHeight="1" x14ac:dyDescent="0.35">
      <c r="A4663" s="2" t="s">
        <v>477</v>
      </c>
      <c r="B4663" s="2" t="s">
        <v>478</v>
      </c>
      <c r="C4663" s="2" t="s">
        <v>2002</v>
      </c>
      <c r="D4663" s="2" t="s">
        <v>3177</v>
      </c>
      <c r="E4663" s="2" t="s">
        <v>3178</v>
      </c>
      <c r="F4663" s="3">
        <v>170</v>
      </c>
      <c r="G4663" s="3">
        <v>100</v>
      </c>
      <c r="H4663" s="2" t="s">
        <v>3142</v>
      </c>
      <c r="I4663" s="2" t="s">
        <v>3156</v>
      </c>
      <c r="J4663" s="2" t="s">
        <v>3161</v>
      </c>
      <c r="K4663" s="2" t="s">
        <v>3162</v>
      </c>
      <c r="L4663" s="2">
        <v>2017</v>
      </c>
      <c r="M4663" s="2" t="s">
        <v>3054</v>
      </c>
      <c r="N4663" s="2" t="s">
        <v>3104</v>
      </c>
      <c r="O4663" s="19" t="str">
        <f t="shared" si="148"/>
        <v>300</v>
      </c>
      <c r="P4663">
        <f t="shared" si="147"/>
        <v>170</v>
      </c>
    </row>
    <row r="4664" spans="1:16" ht="14.5" customHeight="1" x14ac:dyDescent="0.35">
      <c r="A4664" s="2" t="s">
        <v>480</v>
      </c>
      <c r="B4664" s="2" t="s">
        <v>481</v>
      </c>
      <c r="C4664" s="2" t="s">
        <v>2003</v>
      </c>
      <c r="D4664" s="2" t="s">
        <v>3177</v>
      </c>
      <c r="E4664" s="2" t="s">
        <v>3178</v>
      </c>
      <c r="F4664" s="3">
        <v>40</v>
      </c>
      <c r="G4664" s="3">
        <v>55</v>
      </c>
      <c r="H4664" s="2" t="s">
        <v>3142</v>
      </c>
      <c r="I4664" s="2" t="s">
        <v>3156</v>
      </c>
      <c r="J4664" s="2" t="s">
        <v>3161</v>
      </c>
      <c r="K4664" s="2" t="s">
        <v>3162</v>
      </c>
      <c r="L4664" s="2">
        <v>2017</v>
      </c>
      <c r="M4664" s="2" t="s">
        <v>3041</v>
      </c>
      <c r="N4664" s="2" t="s">
        <v>3095</v>
      </c>
      <c r="O4664" s="19" t="str">
        <f t="shared" si="148"/>
        <v>200</v>
      </c>
      <c r="P4664">
        <f t="shared" si="147"/>
        <v>22</v>
      </c>
    </row>
    <row r="4665" spans="1:16" ht="14.5" customHeight="1" x14ac:dyDescent="0.35">
      <c r="A4665" s="2" t="s">
        <v>2311</v>
      </c>
      <c r="B4665" s="2" t="s">
        <v>2312</v>
      </c>
      <c r="C4665" s="2" t="s">
        <v>2313</v>
      </c>
      <c r="D4665" s="2" t="s">
        <v>3177</v>
      </c>
      <c r="E4665" s="2" t="s">
        <v>3178</v>
      </c>
      <c r="F4665" s="3">
        <v>666</v>
      </c>
      <c r="G4665" s="3">
        <v>55</v>
      </c>
      <c r="H4665" s="2" t="s">
        <v>3141</v>
      </c>
      <c r="I4665" s="2" t="s">
        <v>3155</v>
      </c>
      <c r="J4665" s="2" t="s">
        <v>3161</v>
      </c>
      <c r="K4665" s="2" t="s">
        <v>3162</v>
      </c>
      <c r="L4665" s="2">
        <v>2017</v>
      </c>
      <c r="M4665" s="2" t="s">
        <v>3041</v>
      </c>
      <c r="N4665" s="2" t="s">
        <v>3095</v>
      </c>
      <c r="O4665" s="19" t="str">
        <f t="shared" si="148"/>
        <v>200</v>
      </c>
      <c r="P4665">
        <f t="shared" si="147"/>
        <v>366.3</v>
      </c>
    </row>
    <row r="4666" spans="1:16" ht="14.5" customHeight="1" x14ac:dyDescent="0.35">
      <c r="A4666" s="2" t="s">
        <v>1151</v>
      </c>
      <c r="B4666" s="2" t="s">
        <v>1152</v>
      </c>
      <c r="C4666" s="2" t="s">
        <v>1153</v>
      </c>
      <c r="D4666" s="2" t="s">
        <v>3183</v>
      </c>
      <c r="E4666" s="2" t="s">
        <v>3184</v>
      </c>
      <c r="F4666" s="3">
        <v>38</v>
      </c>
      <c r="G4666" s="3">
        <v>100</v>
      </c>
      <c r="H4666" s="2" t="s">
        <v>3139</v>
      </c>
      <c r="I4666" s="2" t="s">
        <v>3153</v>
      </c>
      <c r="J4666" s="2" t="s">
        <v>3161</v>
      </c>
      <c r="K4666" s="2" t="s">
        <v>3162</v>
      </c>
      <c r="L4666" s="2">
        <v>2017</v>
      </c>
      <c r="M4666" s="2" t="s">
        <v>3059</v>
      </c>
      <c r="N4666" s="2" t="s">
        <v>3109</v>
      </c>
      <c r="O4666" s="19" t="str">
        <f t="shared" si="148"/>
        <v>400</v>
      </c>
      <c r="P4666">
        <f t="shared" si="147"/>
        <v>38</v>
      </c>
    </row>
    <row r="4667" spans="1:16" ht="14.5" customHeight="1" x14ac:dyDescent="0.35">
      <c r="A4667" s="2" t="s">
        <v>489</v>
      </c>
      <c r="B4667" s="2" t="s">
        <v>490</v>
      </c>
      <c r="C4667" s="2" t="s">
        <v>1154</v>
      </c>
      <c r="D4667" s="2" t="s">
        <v>3183</v>
      </c>
      <c r="E4667" s="2" t="s">
        <v>3184</v>
      </c>
      <c r="F4667" s="3">
        <v>785</v>
      </c>
      <c r="G4667" s="3">
        <v>100</v>
      </c>
      <c r="H4667" s="2" t="s">
        <v>3139</v>
      </c>
      <c r="I4667" s="2" t="s">
        <v>3153</v>
      </c>
      <c r="J4667" s="2" t="s">
        <v>3161</v>
      </c>
      <c r="K4667" s="2" t="s">
        <v>3162</v>
      </c>
      <c r="L4667" s="2">
        <v>2017</v>
      </c>
      <c r="M4667" s="2" t="s">
        <v>3059</v>
      </c>
      <c r="N4667" s="2" t="s">
        <v>3109</v>
      </c>
      <c r="O4667" s="19" t="str">
        <f t="shared" si="148"/>
        <v>400</v>
      </c>
      <c r="P4667">
        <f t="shared" ref="P4667:P4730" si="149">F4667*G4667/100</f>
        <v>785</v>
      </c>
    </row>
    <row r="4668" spans="1:16" ht="14.5" customHeight="1" x14ac:dyDescent="0.35">
      <c r="A4668" s="2" t="s">
        <v>1155</v>
      </c>
      <c r="B4668" s="2" t="s">
        <v>1156</v>
      </c>
      <c r="C4668" s="2" t="s">
        <v>1157</v>
      </c>
      <c r="D4668" s="2" t="s">
        <v>3185</v>
      </c>
      <c r="E4668" s="2" t="s">
        <v>3186</v>
      </c>
      <c r="F4668" s="3">
        <v>98</v>
      </c>
      <c r="G4668" s="3">
        <v>55</v>
      </c>
      <c r="H4668" s="2" t="s">
        <v>3135</v>
      </c>
      <c r="I4668" s="2" t="s">
        <v>3149</v>
      </c>
      <c r="J4668" s="2" t="s">
        <v>3161</v>
      </c>
      <c r="K4668" s="2" t="s">
        <v>3162</v>
      </c>
      <c r="L4668" s="2">
        <v>2017</v>
      </c>
      <c r="M4668" s="2" t="s">
        <v>3054</v>
      </c>
      <c r="N4668" s="2" t="s">
        <v>3104</v>
      </c>
      <c r="O4668" s="19" t="str">
        <f t="shared" si="148"/>
        <v>300</v>
      </c>
      <c r="P4668">
        <f t="shared" si="149"/>
        <v>53.9</v>
      </c>
    </row>
    <row r="4669" spans="1:16" ht="14.5" customHeight="1" x14ac:dyDescent="0.35">
      <c r="A4669" s="2" t="s">
        <v>501</v>
      </c>
      <c r="B4669" s="2" t="s">
        <v>502</v>
      </c>
      <c r="C4669" s="2" t="s">
        <v>1159</v>
      </c>
      <c r="D4669" s="2" t="s">
        <v>3185</v>
      </c>
      <c r="E4669" s="2" t="s">
        <v>3186</v>
      </c>
      <c r="F4669" s="3">
        <v>68</v>
      </c>
      <c r="G4669" s="3">
        <v>100</v>
      </c>
      <c r="H4669" s="2" t="s">
        <v>3135</v>
      </c>
      <c r="I4669" s="2" t="s">
        <v>3149</v>
      </c>
      <c r="J4669" s="2" t="s">
        <v>3161</v>
      </c>
      <c r="K4669" s="2" t="s">
        <v>3162</v>
      </c>
      <c r="L4669" s="2">
        <v>2017</v>
      </c>
      <c r="M4669" s="2" t="s">
        <v>3054</v>
      </c>
      <c r="N4669" s="2" t="s">
        <v>3104</v>
      </c>
      <c r="O4669" s="19" t="str">
        <f t="shared" si="148"/>
        <v>300</v>
      </c>
      <c r="P4669">
        <f t="shared" si="149"/>
        <v>68</v>
      </c>
    </row>
    <row r="4670" spans="1:16" ht="14.5" customHeight="1" x14ac:dyDescent="0.35">
      <c r="A4670" s="2" t="s">
        <v>2004</v>
      </c>
      <c r="B4670" s="2" t="s">
        <v>2005</v>
      </c>
      <c r="C4670" s="2" t="s">
        <v>2006</v>
      </c>
      <c r="D4670" s="2" t="s">
        <v>3185</v>
      </c>
      <c r="E4670" s="2" t="s">
        <v>3186</v>
      </c>
      <c r="F4670" s="3">
        <v>979</v>
      </c>
      <c r="G4670" s="3">
        <v>55</v>
      </c>
      <c r="H4670" s="2" t="s">
        <v>3135</v>
      </c>
      <c r="I4670" s="2" t="s">
        <v>3149</v>
      </c>
      <c r="J4670" s="2" t="s">
        <v>3161</v>
      </c>
      <c r="K4670" s="2" t="s">
        <v>3162</v>
      </c>
      <c r="L4670" s="2">
        <v>2017</v>
      </c>
      <c r="M4670" s="2" t="s">
        <v>3041</v>
      </c>
      <c r="N4670" s="2" t="s">
        <v>3095</v>
      </c>
      <c r="O4670" s="19" t="str">
        <f t="shared" si="148"/>
        <v>200</v>
      </c>
      <c r="P4670">
        <f t="shared" si="149"/>
        <v>538.45000000000005</v>
      </c>
    </row>
    <row r="4671" spans="1:16" ht="14.5" customHeight="1" x14ac:dyDescent="0.35">
      <c r="A4671" s="2" t="s">
        <v>2007</v>
      </c>
      <c r="B4671" s="2" t="s">
        <v>2008</v>
      </c>
      <c r="C4671" s="2" t="s">
        <v>2009</v>
      </c>
      <c r="D4671" s="2" t="s">
        <v>3185</v>
      </c>
      <c r="E4671" s="2" t="s">
        <v>3186</v>
      </c>
      <c r="F4671" s="3">
        <v>519</v>
      </c>
      <c r="G4671" s="3">
        <v>55</v>
      </c>
      <c r="H4671" s="2" t="s">
        <v>3135</v>
      </c>
      <c r="I4671" s="2" t="s">
        <v>3149</v>
      </c>
      <c r="J4671" s="2" t="s">
        <v>3161</v>
      </c>
      <c r="K4671" s="2" t="s">
        <v>3162</v>
      </c>
      <c r="L4671" s="2">
        <v>2017</v>
      </c>
      <c r="M4671" s="2" t="s">
        <v>3041</v>
      </c>
      <c r="N4671" s="2" t="s">
        <v>3095</v>
      </c>
      <c r="O4671" s="19" t="str">
        <f t="shared" si="148"/>
        <v>200</v>
      </c>
      <c r="P4671">
        <f t="shared" si="149"/>
        <v>285.45</v>
      </c>
    </row>
    <row r="4672" spans="1:16" ht="14.5" customHeight="1" x14ac:dyDescent="0.35">
      <c r="A4672" s="2" t="s">
        <v>510</v>
      </c>
      <c r="B4672" s="2" t="s">
        <v>511</v>
      </c>
      <c r="C4672" s="2" t="s">
        <v>2010</v>
      </c>
      <c r="D4672" s="2" t="s">
        <v>3185</v>
      </c>
      <c r="E4672" s="2" t="s">
        <v>3186</v>
      </c>
      <c r="F4672" s="3">
        <v>194</v>
      </c>
      <c r="G4672" s="3">
        <v>55</v>
      </c>
      <c r="H4672" s="2" t="s">
        <v>3135</v>
      </c>
      <c r="I4672" s="2" t="s">
        <v>3149</v>
      </c>
      <c r="J4672" s="2" t="s">
        <v>3161</v>
      </c>
      <c r="K4672" s="2" t="s">
        <v>3162</v>
      </c>
      <c r="L4672" s="2">
        <v>2017</v>
      </c>
      <c r="M4672" s="2" t="s">
        <v>3041</v>
      </c>
      <c r="N4672" s="2" t="s">
        <v>3095</v>
      </c>
      <c r="O4672" s="19" t="str">
        <f t="shared" si="148"/>
        <v>200</v>
      </c>
      <c r="P4672">
        <f t="shared" si="149"/>
        <v>106.7</v>
      </c>
    </row>
    <row r="4673" spans="1:16" ht="14.5" customHeight="1" x14ac:dyDescent="0.35">
      <c r="A4673" s="2" t="s">
        <v>2013</v>
      </c>
      <c r="B4673" s="2" t="s">
        <v>2014</v>
      </c>
      <c r="C4673" s="2" t="s">
        <v>2560</v>
      </c>
      <c r="D4673" s="2" t="s">
        <v>3185</v>
      </c>
      <c r="E4673" s="2" t="s">
        <v>3186</v>
      </c>
      <c r="F4673" s="3">
        <v>4</v>
      </c>
      <c r="G4673" s="3">
        <v>55</v>
      </c>
      <c r="H4673" s="2" t="s">
        <v>3135</v>
      </c>
      <c r="I4673" s="2" t="s">
        <v>3149</v>
      </c>
      <c r="J4673" s="2" t="s">
        <v>3161</v>
      </c>
      <c r="K4673" s="2" t="s">
        <v>3162</v>
      </c>
      <c r="L4673" s="2">
        <v>2017</v>
      </c>
      <c r="M4673" s="2" t="s">
        <v>3041</v>
      </c>
      <c r="N4673" s="2" t="s">
        <v>3095</v>
      </c>
      <c r="O4673" s="19" t="str">
        <f t="shared" si="148"/>
        <v>200</v>
      </c>
      <c r="P4673">
        <f t="shared" si="149"/>
        <v>2.2000000000000002</v>
      </c>
    </row>
    <row r="4674" spans="1:16" ht="14.5" customHeight="1" x14ac:dyDescent="0.35">
      <c r="A4674" s="2" t="s">
        <v>510</v>
      </c>
      <c r="B4674" s="2" t="s">
        <v>511</v>
      </c>
      <c r="C4674" s="2" t="s">
        <v>2012</v>
      </c>
      <c r="D4674" s="2" t="s">
        <v>3185</v>
      </c>
      <c r="E4674" s="2" t="s">
        <v>3186</v>
      </c>
      <c r="F4674" s="3">
        <v>40</v>
      </c>
      <c r="G4674" s="3">
        <v>55</v>
      </c>
      <c r="H4674" s="2" t="s">
        <v>3135</v>
      </c>
      <c r="I4674" s="2" t="s">
        <v>3149</v>
      </c>
      <c r="J4674" s="2" t="s">
        <v>3161</v>
      </c>
      <c r="K4674" s="2" t="s">
        <v>3162</v>
      </c>
      <c r="L4674" s="2">
        <v>2017</v>
      </c>
      <c r="M4674" s="2" t="s">
        <v>3041</v>
      </c>
      <c r="N4674" s="2" t="s">
        <v>3095</v>
      </c>
      <c r="O4674" s="19" t="str">
        <f t="shared" si="148"/>
        <v>200</v>
      </c>
      <c r="P4674">
        <f t="shared" si="149"/>
        <v>22</v>
      </c>
    </row>
    <row r="4675" spans="1:16" ht="14.5" customHeight="1" x14ac:dyDescent="0.35">
      <c r="A4675" s="2" t="s">
        <v>2013</v>
      </c>
      <c r="B4675" s="2" t="s">
        <v>2014</v>
      </c>
      <c r="C4675" s="2" t="s">
        <v>2015</v>
      </c>
      <c r="D4675" s="2" t="s">
        <v>3185</v>
      </c>
      <c r="E4675" s="2" t="s">
        <v>3186</v>
      </c>
      <c r="F4675" s="3">
        <v>9</v>
      </c>
      <c r="G4675" s="3">
        <v>55</v>
      </c>
      <c r="H4675" s="2" t="s">
        <v>3135</v>
      </c>
      <c r="I4675" s="2" t="s">
        <v>3149</v>
      </c>
      <c r="J4675" s="2" t="s">
        <v>3161</v>
      </c>
      <c r="K4675" s="2" t="s">
        <v>3162</v>
      </c>
      <c r="L4675" s="2">
        <v>2017</v>
      </c>
      <c r="M4675" s="2" t="s">
        <v>3041</v>
      </c>
      <c r="N4675" s="2" t="s">
        <v>3095</v>
      </c>
      <c r="O4675" s="19" t="str">
        <f t="shared" ref="O4675:O4738" si="150">LEFT(N4675,1) &amp; "00"</f>
        <v>200</v>
      </c>
      <c r="P4675">
        <f t="shared" si="149"/>
        <v>4.95</v>
      </c>
    </row>
    <row r="4676" spans="1:16" ht="14.5" customHeight="1" x14ac:dyDescent="0.35">
      <c r="A4676" s="2" t="s">
        <v>2016</v>
      </c>
      <c r="B4676" s="2" t="s">
        <v>2017</v>
      </c>
      <c r="C4676" s="2" t="s">
        <v>2018</v>
      </c>
      <c r="D4676" s="2" t="s">
        <v>3185</v>
      </c>
      <c r="E4676" s="2" t="s">
        <v>3186</v>
      </c>
      <c r="F4676" s="3">
        <v>912</v>
      </c>
      <c r="G4676" s="3">
        <v>55</v>
      </c>
      <c r="H4676" s="2" t="s">
        <v>3135</v>
      </c>
      <c r="I4676" s="2" t="s">
        <v>3149</v>
      </c>
      <c r="J4676" s="2" t="s">
        <v>3161</v>
      </c>
      <c r="K4676" s="2" t="s">
        <v>3162</v>
      </c>
      <c r="L4676" s="2">
        <v>2017</v>
      </c>
      <c r="M4676" s="2" t="s">
        <v>3041</v>
      </c>
      <c r="N4676" s="2" t="s">
        <v>3095</v>
      </c>
      <c r="O4676" s="19" t="str">
        <f t="shared" si="150"/>
        <v>200</v>
      </c>
      <c r="P4676">
        <f t="shared" si="149"/>
        <v>501.6</v>
      </c>
    </row>
    <row r="4677" spans="1:16" ht="14.5" customHeight="1" x14ac:dyDescent="0.35">
      <c r="A4677" s="2" t="s">
        <v>2019</v>
      </c>
      <c r="B4677" s="2" t="s">
        <v>2020</v>
      </c>
      <c r="C4677" s="2" t="s">
        <v>2021</v>
      </c>
      <c r="D4677" s="2" t="s">
        <v>3185</v>
      </c>
      <c r="E4677" s="2" t="s">
        <v>3186</v>
      </c>
      <c r="F4677" s="3">
        <v>170</v>
      </c>
      <c r="G4677" s="3">
        <v>55</v>
      </c>
      <c r="H4677" s="2" t="s">
        <v>3135</v>
      </c>
      <c r="I4677" s="2" t="s">
        <v>3149</v>
      </c>
      <c r="J4677" s="2" t="s">
        <v>3161</v>
      </c>
      <c r="K4677" s="2" t="s">
        <v>3162</v>
      </c>
      <c r="L4677" s="2">
        <v>2017</v>
      </c>
      <c r="M4677" s="2" t="s">
        <v>3041</v>
      </c>
      <c r="N4677" s="2" t="s">
        <v>3095</v>
      </c>
      <c r="O4677" s="19" t="str">
        <f t="shared" si="150"/>
        <v>200</v>
      </c>
      <c r="P4677">
        <f t="shared" si="149"/>
        <v>93.5</v>
      </c>
    </row>
    <row r="4678" spans="1:16" ht="14.5" customHeight="1" x14ac:dyDescent="0.35">
      <c r="A4678" s="2" t="s">
        <v>2025</v>
      </c>
      <c r="B4678" s="2" t="s">
        <v>2026</v>
      </c>
      <c r="C4678" s="2" t="s">
        <v>2561</v>
      </c>
      <c r="D4678" s="2" t="s">
        <v>3185</v>
      </c>
      <c r="E4678" s="2" t="s">
        <v>3186</v>
      </c>
      <c r="F4678" s="3">
        <v>776</v>
      </c>
      <c r="G4678" s="3">
        <v>55</v>
      </c>
      <c r="H4678" s="2" t="s">
        <v>3135</v>
      </c>
      <c r="I4678" s="2" t="s">
        <v>3149</v>
      </c>
      <c r="J4678" s="2" t="s">
        <v>3161</v>
      </c>
      <c r="K4678" s="2" t="s">
        <v>3162</v>
      </c>
      <c r="L4678" s="2">
        <v>2017</v>
      </c>
      <c r="M4678" s="2" t="s">
        <v>3041</v>
      </c>
      <c r="N4678" s="2" t="s">
        <v>3095</v>
      </c>
      <c r="O4678" s="19" t="str">
        <f t="shared" si="150"/>
        <v>200</v>
      </c>
      <c r="P4678">
        <f t="shared" si="149"/>
        <v>426.8</v>
      </c>
    </row>
    <row r="4679" spans="1:16" ht="14.5" customHeight="1" x14ac:dyDescent="0.35">
      <c r="A4679" s="2" t="s">
        <v>2025</v>
      </c>
      <c r="B4679" s="2" t="s">
        <v>2026</v>
      </c>
      <c r="C4679" s="2" t="s">
        <v>2562</v>
      </c>
      <c r="D4679" s="2" t="s">
        <v>3185</v>
      </c>
      <c r="E4679" s="2" t="s">
        <v>3186</v>
      </c>
      <c r="F4679" s="3">
        <v>1898</v>
      </c>
      <c r="G4679" s="3">
        <v>55</v>
      </c>
      <c r="H4679" s="2" t="s">
        <v>3135</v>
      </c>
      <c r="I4679" s="2" t="s">
        <v>3149</v>
      </c>
      <c r="J4679" s="2" t="s">
        <v>3161</v>
      </c>
      <c r="K4679" s="2" t="s">
        <v>3162</v>
      </c>
      <c r="L4679" s="2">
        <v>2017</v>
      </c>
      <c r="M4679" s="2" t="s">
        <v>3041</v>
      </c>
      <c r="N4679" s="2" t="s">
        <v>3095</v>
      </c>
      <c r="O4679" s="19" t="str">
        <f t="shared" si="150"/>
        <v>200</v>
      </c>
      <c r="P4679">
        <f t="shared" si="149"/>
        <v>1043.9000000000001</v>
      </c>
    </row>
    <row r="4680" spans="1:16" ht="14.5" customHeight="1" x14ac:dyDescent="0.35">
      <c r="A4680" s="2" t="s">
        <v>2563</v>
      </c>
      <c r="B4680" s="2" t="s">
        <v>2023</v>
      </c>
      <c r="C4680" s="2" t="s">
        <v>2564</v>
      </c>
      <c r="D4680" s="2" t="s">
        <v>3185</v>
      </c>
      <c r="E4680" s="2" t="s">
        <v>3186</v>
      </c>
      <c r="F4680" s="3">
        <v>2599</v>
      </c>
      <c r="G4680" s="3">
        <v>100</v>
      </c>
      <c r="H4680" s="2" t="s">
        <v>3141</v>
      </c>
      <c r="I4680" s="2" t="s">
        <v>3155</v>
      </c>
      <c r="J4680" s="2" t="s">
        <v>3161</v>
      </c>
      <c r="K4680" s="2" t="s">
        <v>3162</v>
      </c>
      <c r="L4680" s="2">
        <v>2017</v>
      </c>
      <c r="M4680" s="2" t="s">
        <v>3067</v>
      </c>
      <c r="N4680" s="2" t="s">
        <v>3117</v>
      </c>
      <c r="O4680" s="19" t="str">
        <f t="shared" si="150"/>
        <v>500</v>
      </c>
      <c r="P4680">
        <f t="shared" si="149"/>
        <v>2599</v>
      </c>
    </row>
    <row r="4681" spans="1:16" ht="14.5" customHeight="1" x14ac:dyDescent="0.35">
      <c r="A4681" s="2" t="s">
        <v>504</v>
      </c>
      <c r="B4681" s="2" t="s">
        <v>505</v>
      </c>
      <c r="C4681" s="2" t="s">
        <v>1438</v>
      </c>
      <c r="D4681" s="2" t="s">
        <v>3185</v>
      </c>
      <c r="E4681" s="2" t="s">
        <v>3186</v>
      </c>
      <c r="F4681" s="3">
        <v>2270</v>
      </c>
      <c r="G4681" s="3">
        <v>55</v>
      </c>
      <c r="H4681" s="2" t="s">
        <v>3135</v>
      </c>
      <c r="I4681" s="2" t="s">
        <v>3149</v>
      </c>
      <c r="J4681" s="2" t="s">
        <v>3161</v>
      </c>
      <c r="K4681" s="2" t="s">
        <v>3162</v>
      </c>
      <c r="L4681" s="2">
        <v>2017</v>
      </c>
      <c r="M4681" s="2" t="s">
        <v>3041</v>
      </c>
      <c r="N4681" s="2" t="s">
        <v>3095</v>
      </c>
      <c r="O4681" s="19" t="str">
        <f t="shared" si="150"/>
        <v>200</v>
      </c>
      <c r="P4681">
        <f t="shared" si="149"/>
        <v>1248.5</v>
      </c>
    </row>
    <row r="4682" spans="1:16" ht="14.5" customHeight="1" x14ac:dyDescent="0.35">
      <c r="A4682" s="2" t="s">
        <v>507</v>
      </c>
      <c r="B4682" s="2" t="s">
        <v>508</v>
      </c>
      <c r="C4682" s="2" t="s">
        <v>1439</v>
      </c>
      <c r="D4682" s="2" t="s">
        <v>3185</v>
      </c>
      <c r="E4682" s="2" t="s">
        <v>3186</v>
      </c>
      <c r="F4682" s="3">
        <v>533</v>
      </c>
      <c r="G4682" s="3">
        <v>55</v>
      </c>
      <c r="H4682" s="2" t="s">
        <v>3135</v>
      </c>
      <c r="I4682" s="2" t="s">
        <v>3149</v>
      </c>
      <c r="J4682" s="2" t="s">
        <v>3161</v>
      </c>
      <c r="K4682" s="2" t="s">
        <v>3162</v>
      </c>
      <c r="L4682" s="2">
        <v>2017</v>
      </c>
      <c r="M4682" s="2" t="s">
        <v>3041</v>
      </c>
      <c r="N4682" s="2" t="s">
        <v>3095</v>
      </c>
      <c r="O4682" s="19" t="str">
        <f t="shared" si="150"/>
        <v>200</v>
      </c>
      <c r="P4682">
        <f t="shared" si="149"/>
        <v>293.14999999999998</v>
      </c>
    </row>
    <row r="4683" spans="1:16" ht="14.5" customHeight="1" x14ac:dyDescent="0.35">
      <c r="A4683" s="2" t="s">
        <v>1162</v>
      </c>
      <c r="B4683" s="2" t="s">
        <v>1163</v>
      </c>
      <c r="C4683" s="2" t="s">
        <v>1440</v>
      </c>
      <c r="D4683" s="2" t="s">
        <v>3185</v>
      </c>
      <c r="E4683" s="2" t="s">
        <v>3186</v>
      </c>
      <c r="F4683" s="3">
        <v>820</v>
      </c>
      <c r="G4683" s="3">
        <v>55</v>
      </c>
      <c r="H4683" s="2" t="s">
        <v>3135</v>
      </c>
      <c r="I4683" s="2" t="s">
        <v>3149</v>
      </c>
      <c r="J4683" s="2" t="s">
        <v>3161</v>
      </c>
      <c r="K4683" s="2" t="s">
        <v>3162</v>
      </c>
      <c r="L4683" s="2">
        <v>2017</v>
      </c>
      <c r="M4683" s="2" t="s">
        <v>3041</v>
      </c>
      <c r="N4683" s="2" t="s">
        <v>3095</v>
      </c>
      <c r="O4683" s="19" t="str">
        <f t="shared" si="150"/>
        <v>200</v>
      </c>
      <c r="P4683">
        <f t="shared" si="149"/>
        <v>451</v>
      </c>
    </row>
    <row r="4684" spans="1:16" ht="14.5" customHeight="1" x14ac:dyDescent="0.35">
      <c r="A4684" s="2" t="s">
        <v>1165</v>
      </c>
      <c r="B4684" s="2" t="s">
        <v>1166</v>
      </c>
      <c r="C4684" s="2" t="s">
        <v>1441</v>
      </c>
      <c r="D4684" s="2" t="s">
        <v>3185</v>
      </c>
      <c r="E4684" s="2" t="s">
        <v>3186</v>
      </c>
      <c r="F4684" s="3">
        <v>24</v>
      </c>
      <c r="G4684" s="3">
        <v>55</v>
      </c>
      <c r="H4684" s="2" t="s">
        <v>3135</v>
      </c>
      <c r="I4684" s="2" t="s">
        <v>3149</v>
      </c>
      <c r="J4684" s="2" t="s">
        <v>3161</v>
      </c>
      <c r="K4684" s="2" t="s">
        <v>3162</v>
      </c>
      <c r="L4684" s="2">
        <v>2017</v>
      </c>
      <c r="M4684" s="2" t="s">
        <v>3041</v>
      </c>
      <c r="N4684" s="2" t="s">
        <v>3095</v>
      </c>
      <c r="O4684" s="19" t="str">
        <f t="shared" si="150"/>
        <v>200</v>
      </c>
      <c r="P4684">
        <f t="shared" si="149"/>
        <v>13.2</v>
      </c>
    </row>
    <row r="4685" spans="1:16" ht="14.5" customHeight="1" x14ac:dyDescent="0.35">
      <c r="A4685" s="2" t="s">
        <v>1442</v>
      </c>
      <c r="B4685" s="2" t="s">
        <v>1443</v>
      </c>
      <c r="C4685" s="2" t="s">
        <v>1444</v>
      </c>
      <c r="D4685" s="2" t="s">
        <v>3185</v>
      </c>
      <c r="E4685" s="2" t="s">
        <v>3186</v>
      </c>
      <c r="F4685" s="3">
        <v>71</v>
      </c>
      <c r="G4685" s="3">
        <v>55</v>
      </c>
      <c r="H4685" s="2" t="s">
        <v>3135</v>
      </c>
      <c r="I4685" s="2" t="s">
        <v>3149</v>
      </c>
      <c r="J4685" s="2" t="s">
        <v>3161</v>
      </c>
      <c r="K4685" s="2" t="s">
        <v>3162</v>
      </c>
      <c r="L4685" s="2">
        <v>2017</v>
      </c>
      <c r="M4685" s="2" t="s">
        <v>3041</v>
      </c>
      <c r="N4685" s="2" t="s">
        <v>3095</v>
      </c>
      <c r="O4685" s="19" t="str">
        <f t="shared" si="150"/>
        <v>200</v>
      </c>
      <c r="P4685">
        <f t="shared" si="149"/>
        <v>39.049999999999997</v>
      </c>
    </row>
    <row r="4686" spans="1:16" ht="14.5" customHeight="1" x14ac:dyDescent="0.35">
      <c r="A4686" s="2" t="s">
        <v>2013</v>
      </c>
      <c r="B4686" s="2" t="s">
        <v>2014</v>
      </c>
      <c r="C4686" s="2" t="s">
        <v>2030</v>
      </c>
      <c r="D4686" s="2" t="s">
        <v>3185</v>
      </c>
      <c r="E4686" s="2" t="s">
        <v>3186</v>
      </c>
      <c r="F4686" s="3">
        <v>3</v>
      </c>
      <c r="G4686" s="3">
        <v>55</v>
      </c>
      <c r="H4686" s="2" t="s">
        <v>3135</v>
      </c>
      <c r="I4686" s="2" t="s">
        <v>3149</v>
      </c>
      <c r="J4686" s="2" t="s">
        <v>3161</v>
      </c>
      <c r="K4686" s="2" t="s">
        <v>3162</v>
      </c>
      <c r="L4686" s="2">
        <v>2017</v>
      </c>
      <c r="M4686" s="2" t="s">
        <v>3041</v>
      </c>
      <c r="N4686" s="2" t="s">
        <v>3095</v>
      </c>
      <c r="O4686" s="19" t="str">
        <f t="shared" si="150"/>
        <v>200</v>
      </c>
      <c r="P4686">
        <f t="shared" si="149"/>
        <v>1.65</v>
      </c>
    </row>
    <row r="4687" spans="1:16" ht="14.5" customHeight="1" x14ac:dyDescent="0.35">
      <c r="A4687" s="2" t="s">
        <v>2565</v>
      </c>
      <c r="B4687" s="2" t="s">
        <v>2566</v>
      </c>
      <c r="C4687" s="2" t="s">
        <v>2567</v>
      </c>
      <c r="D4687" s="2" t="s">
        <v>3185</v>
      </c>
      <c r="E4687" s="2" t="s">
        <v>3186</v>
      </c>
      <c r="F4687" s="3">
        <v>38</v>
      </c>
      <c r="G4687" s="3">
        <v>55</v>
      </c>
      <c r="H4687" s="2" t="s">
        <v>3135</v>
      </c>
      <c r="I4687" s="2" t="s">
        <v>3149</v>
      </c>
      <c r="J4687" s="2" t="s">
        <v>3161</v>
      </c>
      <c r="K4687" s="2" t="s">
        <v>3162</v>
      </c>
      <c r="L4687" s="2">
        <v>2017</v>
      </c>
      <c r="M4687" s="2" t="s">
        <v>3041</v>
      </c>
      <c r="N4687" s="2" t="s">
        <v>3095</v>
      </c>
      <c r="O4687" s="19" t="str">
        <f t="shared" si="150"/>
        <v>200</v>
      </c>
      <c r="P4687">
        <f t="shared" si="149"/>
        <v>20.9</v>
      </c>
    </row>
    <row r="4688" spans="1:16" ht="14.5" customHeight="1" x14ac:dyDescent="0.35">
      <c r="A4688" s="2" t="s">
        <v>1168</v>
      </c>
      <c r="B4688" s="2" t="s">
        <v>1169</v>
      </c>
      <c r="C4688" s="2" t="s">
        <v>1445</v>
      </c>
      <c r="D4688" s="2" t="s">
        <v>3185</v>
      </c>
      <c r="E4688" s="2" t="s">
        <v>3186</v>
      </c>
      <c r="F4688" s="3">
        <v>18</v>
      </c>
      <c r="G4688" s="3">
        <v>55</v>
      </c>
      <c r="H4688" s="2" t="s">
        <v>3135</v>
      </c>
      <c r="I4688" s="2" t="s">
        <v>3149</v>
      </c>
      <c r="J4688" s="2" t="s">
        <v>3161</v>
      </c>
      <c r="K4688" s="2" t="s">
        <v>3162</v>
      </c>
      <c r="L4688" s="2">
        <v>2017</v>
      </c>
      <c r="M4688" s="2" t="s">
        <v>3041</v>
      </c>
      <c r="N4688" s="2" t="s">
        <v>3095</v>
      </c>
      <c r="O4688" s="19" t="str">
        <f t="shared" si="150"/>
        <v>200</v>
      </c>
      <c r="P4688">
        <f t="shared" si="149"/>
        <v>9.9</v>
      </c>
    </row>
    <row r="4689" spans="1:16" ht="14.5" customHeight="1" x14ac:dyDescent="0.35">
      <c r="A4689" s="2" t="s">
        <v>1171</v>
      </c>
      <c r="B4689" s="2" t="s">
        <v>1172</v>
      </c>
      <c r="C4689" s="2" t="s">
        <v>1446</v>
      </c>
      <c r="D4689" s="2" t="s">
        <v>3185</v>
      </c>
      <c r="E4689" s="2" t="s">
        <v>3186</v>
      </c>
      <c r="F4689" s="3">
        <v>147</v>
      </c>
      <c r="G4689" s="3">
        <v>55</v>
      </c>
      <c r="H4689" s="2" t="s">
        <v>3135</v>
      </c>
      <c r="I4689" s="2" t="s">
        <v>3149</v>
      </c>
      <c r="J4689" s="2" t="s">
        <v>3161</v>
      </c>
      <c r="K4689" s="2" t="s">
        <v>3162</v>
      </c>
      <c r="L4689" s="2">
        <v>2017</v>
      </c>
      <c r="M4689" s="2" t="s">
        <v>3041</v>
      </c>
      <c r="N4689" s="2" t="s">
        <v>3095</v>
      </c>
      <c r="O4689" s="19" t="str">
        <f t="shared" si="150"/>
        <v>200</v>
      </c>
      <c r="P4689">
        <f t="shared" si="149"/>
        <v>80.849999999999994</v>
      </c>
    </row>
    <row r="4690" spans="1:16" ht="14.5" customHeight="1" x14ac:dyDescent="0.35">
      <c r="A4690" s="2" t="s">
        <v>1174</v>
      </c>
      <c r="B4690" s="2" t="s">
        <v>1175</v>
      </c>
      <c r="C4690" s="2" t="s">
        <v>1447</v>
      </c>
      <c r="D4690" s="2" t="s">
        <v>3185</v>
      </c>
      <c r="E4690" s="2" t="s">
        <v>3186</v>
      </c>
      <c r="F4690" s="3">
        <v>18</v>
      </c>
      <c r="G4690" s="3">
        <v>55</v>
      </c>
      <c r="H4690" s="2" t="s">
        <v>3135</v>
      </c>
      <c r="I4690" s="2" t="s">
        <v>3149</v>
      </c>
      <c r="J4690" s="2" t="s">
        <v>3161</v>
      </c>
      <c r="K4690" s="2" t="s">
        <v>3162</v>
      </c>
      <c r="L4690" s="2">
        <v>2017</v>
      </c>
      <c r="M4690" s="2" t="s">
        <v>3041</v>
      </c>
      <c r="N4690" s="2" t="s">
        <v>3095</v>
      </c>
      <c r="O4690" s="19" t="str">
        <f t="shared" si="150"/>
        <v>200</v>
      </c>
      <c r="P4690">
        <f t="shared" si="149"/>
        <v>9.9</v>
      </c>
    </row>
    <row r="4691" spans="1:16" ht="14.5" customHeight="1" x14ac:dyDescent="0.35">
      <c r="A4691" s="2" t="s">
        <v>1180</v>
      </c>
      <c r="B4691" s="2" t="s">
        <v>1181</v>
      </c>
      <c r="C4691" s="2" t="s">
        <v>1448</v>
      </c>
      <c r="D4691" s="2" t="s">
        <v>3185</v>
      </c>
      <c r="E4691" s="2" t="s">
        <v>3186</v>
      </c>
      <c r="F4691" s="3">
        <v>990</v>
      </c>
      <c r="G4691" s="3">
        <v>55</v>
      </c>
      <c r="H4691" s="2" t="s">
        <v>3135</v>
      </c>
      <c r="I4691" s="2" t="s">
        <v>3149</v>
      </c>
      <c r="J4691" s="2" t="s">
        <v>3161</v>
      </c>
      <c r="K4691" s="2" t="s">
        <v>3162</v>
      </c>
      <c r="L4691" s="2">
        <v>2017</v>
      </c>
      <c r="M4691" s="2" t="s">
        <v>3041</v>
      </c>
      <c r="N4691" s="2" t="s">
        <v>3095</v>
      </c>
      <c r="O4691" s="19" t="str">
        <f t="shared" si="150"/>
        <v>200</v>
      </c>
      <c r="P4691">
        <f t="shared" si="149"/>
        <v>544.5</v>
      </c>
    </row>
    <row r="4692" spans="1:16" ht="14.5" customHeight="1" x14ac:dyDescent="0.35">
      <c r="A4692" s="2" t="s">
        <v>1183</v>
      </c>
      <c r="B4692" s="2" t="s">
        <v>1184</v>
      </c>
      <c r="C4692" s="2" t="s">
        <v>1449</v>
      </c>
      <c r="D4692" s="2" t="s">
        <v>3185</v>
      </c>
      <c r="E4692" s="2" t="s">
        <v>3186</v>
      </c>
      <c r="F4692" s="3">
        <v>278</v>
      </c>
      <c r="G4692" s="3">
        <v>55</v>
      </c>
      <c r="H4692" s="2" t="s">
        <v>3135</v>
      </c>
      <c r="I4692" s="2" t="s">
        <v>3149</v>
      </c>
      <c r="J4692" s="2" t="s">
        <v>3161</v>
      </c>
      <c r="K4692" s="2" t="s">
        <v>3162</v>
      </c>
      <c r="L4692" s="2">
        <v>2017</v>
      </c>
      <c r="M4692" s="2" t="s">
        <v>3041</v>
      </c>
      <c r="N4692" s="2" t="s">
        <v>3095</v>
      </c>
      <c r="O4692" s="19" t="str">
        <f t="shared" si="150"/>
        <v>200</v>
      </c>
      <c r="P4692">
        <f t="shared" si="149"/>
        <v>152.9</v>
      </c>
    </row>
    <row r="4693" spans="1:16" ht="14.5" customHeight="1" x14ac:dyDescent="0.35">
      <c r="A4693" s="2" t="s">
        <v>1186</v>
      </c>
      <c r="B4693" s="2" t="s">
        <v>1187</v>
      </c>
      <c r="C4693" s="2" t="s">
        <v>2774</v>
      </c>
      <c r="D4693" s="2" t="s">
        <v>3185</v>
      </c>
      <c r="E4693" s="2" t="s">
        <v>3186</v>
      </c>
      <c r="F4693" s="3">
        <v>6</v>
      </c>
      <c r="G4693" s="3">
        <v>55</v>
      </c>
      <c r="H4693" s="2" t="s">
        <v>3135</v>
      </c>
      <c r="I4693" s="2" t="s">
        <v>3149</v>
      </c>
      <c r="J4693" s="2" t="s">
        <v>3161</v>
      </c>
      <c r="K4693" s="2" t="s">
        <v>3162</v>
      </c>
      <c r="L4693" s="2">
        <v>2017</v>
      </c>
      <c r="M4693" s="2" t="s">
        <v>3041</v>
      </c>
      <c r="N4693" s="2" t="s">
        <v>3095</v>
      </c>
      <c r="O4693" s="19" t="str">
        <f t="shared" si="150"/>
        <v>200</v>
      </c>
      <c r="P4693">
        <f t="shared" si="149"/>
        <v>3.3</v>
      </c>
    </row>
    <row r="4694" spans="1:16" ht="14.5" customHeight="1" x14ac:dyDescent="0.35">
      <c r="A4694" s="2" t="s">
        <v>1189</v>
      </c>
      <c r="B4694" s="2" t="s">
        <v>1190</v>
      </c>
      <c r="C4694" s="2" t="s">
        <v>1450</v>
      </c>
      <c r="D4694" s="2" t="s">
        <v>3185</v>
      </c>
      <c r="E4694" s="2" t="s">
        <v>3186</v>
      </c>
      <c r="F4694" s="3">
        <v>359</v>
      </c>
      <c r="G4694" s="3">
        <v>55</v>
      </c>
      <c r="H4694" s="2" t="s">
        <v>3135</v>
      </c>
      <c r="I4694" s="2" t="s">
        <v>3149</v>
      </c>
      <c r="J4694" s="2" t="s">
        <v>3161</v>
      </c>
      <c r="K4694" s="2" t="s">
        <v>3162</v>
      </c>
      <c r="L4694" s="2">
        <v>2017</v>
      </c>
      <c r="M4694" s="2" t="s">
        <v>3041</v>
      </c>
      <c r="N4694" s="2" t="s">
        <v>3095</v>
      </c>
      <c r="O4694" s="19" t="str">
        <f t="shared" si="150"/>
        <v>200</v>
      </c>
      <c r="P4694">
        <f t="shared" si="149"/>
        <v>197.45</v>
      </c>
    </row>
    <row r="4695" spans="1:16" ht="14.5" customHeight="1" x14ac:dyDescent="0.35">
      <c r="A4695" s="2" t="s">
        <v>1192</v>
      </c>
      <c r="B4695" s="2" t="s">
        <v>1193</v>
      </c>
      <c r="C4695" s="2" t="s">
        <v>1451</v>
      </c>
      <c r="D4695" s="2" t="s">
        <v>3185</v>
      </c>
      <c r="E4695" s="2" t="s">
        <v>3186</v>
      </c>
      <c r="F4695" s="3">
        <v>19</v>
      </c>
      <c r="G4695" s="3">
        <v>55</v>
      </c>
      <c r="H4695" s="2" t="s">
        <v>3135</v>
      </c>
      <c r="I4695" s="2" t="s">
        <v>3149</v>
      </c>
      <c r="J4695" s="2" t="s">
        <v>3161</v>
      </c>
      <c r="K4695" s="2" t="s">
        <v>3162</v>
      </c>
      <c r="L4695" s="2">
        <v>2017</v>
      </c>
      <c r="M4695" s="2" t="s">
        <v>3041</v>
      </c>
      <c r="N4695" s="2" t="s">
        <v>3095</v>
      </c>
      <c r="O4695" s="19" t="str">
        <f t="shared" si="150"/>
        <v>200</v>
      </c>
      <c r="P4695">
        <f t="shared" si="149"/>
        <v>10.45</v>
      </c>
    </row>
    <row r="4696" spans="1:16" ht="14.5" customHeight="1" x14ac:dyDescent="0.35">
      <c r="A4696" s="2" t="s">
        <v>2013</v>
      </c>
      <c r="B4696" s="2" t="s">
        <v>2014</v>
      </c>
      <c r="C4696" s="2" t="s">
        <v>2775</v>
      </c>
      <c r="D4696" s="2" t="s">
        <v>3185</v>
      </c>
      <c r="E4696" s="2" t="s">
        <v>3186</v>
      </c>
      <c r="F4696" s="3">
        <v>6</v>
      </c>
      <c r="G4696" s="3">
        <v>55</v>
      </c>
      <c r="H4696" s="2" t="s">
        <v>3135</v>
      </c>
      <c r="I4696" s="2" t="s">
        <v>3149</v>
      </c>
      <c r="J4696" s="2" t="s">
        <v>3161</v>
      </c>
      <c r="K4696" s="2" t="s">
        <v>3162</v>
      </c>
      <c r="L4696" s="2">
        <v>2017</v>
      </c>
      <c r="M4696" s="2" t="s">
        <v>3041</v>
      </c>
      <c r="N4696" s="2" t="s">
        <v>3095</v>
      </c>
      <c r="O4696" s="19" t="str">
        <f t="shared" si="150"/>
        <v>200</v>
      </c>
      <c r="P4696">
        <f t="shared" si="149"/>
        <v>3.3</v>
      </c>
    </row>
    <row r="4697" spans="1:16" ht="14.5" customHeight="1" x14ac:dyDescent="0.35">
      <c r="A4697" s="2" t="s">
        <v>1198</v>
      </c>
      <c r="B4697" s="2" t="s">
        <v>1199</v>
      </c>
      <c r="C4697" s="2" t="s">
        <v>1454</v>
      </c>
      <c r="D4697" s="2" t="s">
        <v>3185</v>
      </c>
      <c r="E4697" s="2" t="s">
        <v>3186</v>
      </c>
      <c r="F4697" s="3">
        <v>7</v>
      </c>
      <c r="G4697" s="3">
        <v>55</v>
      </c>
      <c r="H4697" s="2" t="s">
        <v>3135</v>
      </c>
      <c r="I4697" s="2" t="s">
        <v>3149</v>
      </c>
      <c r="J4697" s="2" t="s">
        <v>3161</v>
      </c>
      <c r="K4697" s="2" t="s">
        <v>3162</v>
      </c>
      <c r="L4697" s="2">
        <v>2017</v>
      </c>
      <c r="M4697" s="2" t="s">
        <v>3041</v>
      </c>
      <c r="N4697" s="2" t="s">
        <v>3095</v>
      </c>
      <c r="O4697" s="19" t="str">
        <f t="shared" si="150"/>
        <v>200</v>
      </c>
      <c r="P4697">
        <f t="shared" si="149"/>
        <v>3.85</v>
      </c>
    </row>
    <row r="4698" spans="1:16" ht="14.5" customHeight="1" x14ac:dyDescent="0.35">
      <c r="A4698" s="2" t="s">
        <v>1201</v>
      </c>
      <c r="B4698" s="2" t="s">
        <v>1202</v>
      </c>
      <c r="C4698" s="2" t="s">
        <v>1455</v>
      </c>
      <c r="D4698" s="2" t="s">
        <v>3185</v>
      </c>
      <c r="E4698" s="2" t="s">
        <v>3186</v>
      </c>
      <c r="F4698" s="3">
        <v>4</v>
      </c>
      <c r="G4698" s="3">
        <v>55</v>
      </c>
      <c r="H4698" s="2" t="s">
        <v>3135</v>
      </c>
      <c r="I4698" s="2" t="s">
        <v>3149</v>
      </c>
      <c r="J4698" s="2" t="s">
        <v>3161</v>
      </c>
      <c r="K4698" s="2" t="s">
        <v>3162</v>
      </c>
      <c r="L4698" s="2">
        <v>2017</v>
      </c>
      <c r="M4698" s="2" t="s">
        <v>3041</v>
      </c>
      <c r="N4698" s="2" t="s">
        <v>3095</v>
      </c>
      <c r="O4698" s="19" t="str">
        <f t="shared" si="150"/>
        <v>200</v>
      </c>
      <c r="P4698">
        <f t="shared" si="149"/>
        <v>2.2000000000000002</v>
      </c>
    </row>
    <row r="4699" spans="1:16" ht="14.5" customHeight="1" x14ac:dyDescent="0.35">
      <c r="A4699" s="2" t="s">
        <v>2890</v>
      </c>
      <c r="B4699" s="2" t="s">
        <v>2891</v>
      </c>
      <c r="C4699" s="2" t="s">
        <v>2892</v>
      </c>
      <c r="D4699" s="2" t="s">
        <v>3185</v>
      </c>
      <c r="E4699" s="2" t="s">
        <v>3186</v>
      </c>
      <c r="F4699" s="3">
        <v>16791</v>
      </c>
      <c r="G4699" s="3">
        <v>55</v>
      </c>
      <c r="H4699" s="2" t="s">
        <v>3135</v>
      </c>
      <c r="I4699" s="2" t="s">
        <v>3149</v>
      </c>
      <c r="J4699" s="2" t="s">
        <v>3161</v>
      </c>
      <c r="K4699" s="2" t="s">
        <v>3162</v>
      </c>
      <c r="L4699" s="2">
        <v>2017</v>
      </c>
      <c r="M4699" s="2" t="s">
        <v>3041</v>
      </c>
      <c r="N4699" s="2" t="s">
        <v>3095</v>
      </c>
      <c r="O4699" s="19" t="str">
        <f t="shared" si="150"/>
        <v>200</v>
      </c>
      <c r="P4699">
        <f t="shared" si="149"/>
        <v>9235.0499999999993</v>
      </c>
    </row>
    <row r="4700" spans="1:16" ht="14.5" customHeight="1" x14ac:dyDescent="0.35">
      <c r="A4700" s="2" t="s">
        <v>564</v>
      </c>
      <c r="B4700" s="2" t="s">
        <v>565</v>
      </c>
      <c r="C4700" s="2" t="s">
        <v>1456</v>
      </c>
      <c r="D4700" s="2" t="s">
        <v>3187</v>
      </c>
      <c r="E4700" s="2" t="s">
        <v>3188</v>
      </c>
      <c r="F4700" s="3">
        <v>1018</v>
      </c>
      <c r="G4700" s="3">
        <v>100</v>
      </c>
      <c r="H4700" s="2" t="s">
        <v>3133</v>
      </c>
      <c r="I4700" s="2" t="s">
        <v>3147</v>
      </c>
      <c r="J4700" s="2" t="s">
        <v>3161</v>
      </c>
      <c r="K4700" s="2" t="s">
        <v>3162</v>
      </c>
      <c r="L4700" s="2">
        <v>2017</v>
      </c>
      <c r="M4700" s="2" t="s">
        <v>3059</v>
      </c>
      <c r="N4700" s="2" t="s">
        <v>3109</v>
      </c>
      <c r="O4700" s="19" t="str">
        <f t="shared" si="150"/>
        <v>400</v>
      </c>
      <c r="P4700">
        <f t="shared" si="149"/>
        <v>1018</v>
      </c>
    </row>
    <row r="4701" spans="1:16" ht="14.5" customHeight="1" x14ac:dyDescent="0.35">
      <c r="A4701" s="2" t="s">
        <v>1846</v>
      </c>
      <c r="B4701" s="2" t="s">
        <v>580</v>
      </c>
      <c r="C4701" s="2" t="s">
        <v>1847</v>
      </c>
      <c r="D4701" s="2" t="s">
        <v>3187</v>
      </c>
      <c r="E4701" s="2" t="s">
        <v>3188</v>
      </c>
      <c r="F4701" s="3">
        <v>1038</v>
      </c>
      <c r="G4701" s="3">
        <v>100</v>
      </c>
      <c r="H4701" s="2" t="s">
        <v>3133</v>
      </c>
      <c r="I4701" s="2" t="s">
        <v>3147</v>
      </c>
      <c r="J4701" s="2" t="s">
        <v>3161</v>
      </c>
      <c r="K4701" s="2" t="s">
        <v>3162</v>
      </c>
      <c r="L4701" s="2">
        <v>2017</v>
      </c>
      <c r="M4701" s="2" t="s">
        <v>3078</v>
      </c>
      <c r="N4701" s="2" t="s">
        <v>3126</v>
      </c>
      <c r="O4701" s="19" t="str">
        <f t="shared" si="150"/>
        <v>700</v>
      </c>
      <c r="P4701">
        <f t="shared" si="149"/>
        <v>1038</v>
      </c>
    </row>
    <row r="4702" spans="1:16" ht="14.5" customHeight="1" x14ac:dyDescent="0.35">
      <c r="A4702" s="2" t="s">
        <v>567</v>
      </c>
      <c r="B4702" s="2" t="s">
        <v>568</v>
      </c>
      <c r="C4702" s="2" t="s">
        <v>1460</v>
      </c>
      <c r="D4702" s="2" t="s">
        <v>3187</v>
      </c>
      <c r="E4702" s="2" t="s">
        <v>3188</v>
      </c>
      <c r="F4702" s="3">
        <v>30258</v>
      </c>
      <c r="G4702" s="3">
        <v>100</v>
      </c>
      <c r="H4702" s="2" t="s">
        <v>3141</v>
      </c>
      <c r="I4702" s="2" t="s">
        <v>3155</v>
      </c>
      <c r="J4702" s="2" t="s">
        <v>3161</v>
      </c>
      <c r="K4702" s="2" t="s">
        <v>3162</v>
      </c>
      <c r="L4702" s="2">
        <v>2017</v>
      </c>
      <c r="M4702" s="2" t="s">
        <v>3078</v>
      </c>
      <c r="N4702" s="2" t="s">
        <v>3126</v>
      </c>
      <c r="O4702" s="19" t="str">
        <f t="shared" si="150"/>
        <v>700</v>
      </c>
      <c r="P4702">
        <f t="shared" si="149"/>
        <v>30258</v>
      </c>
    </row>
    <row r="4703" spans="1:16" ht="14.5" customHeight="1" x14ac:dyDescent="0.35">
      <c r="A4703" s="2" t="s">
        <v>570</v>
      </c>
      <c r="B4703" s="2" t="s">
        <v>571</v>
      </c>
      <c r="C4703" s="2" t="s">
        <v>1461</v>
      </c>
      <c r="D4703" s="2" t="s">
        <v>3187</v>
      </c>
      <c r="E4703" s="2" t="s">
        <v>3188</v>
      </c>
      <c r="F4703" s="3">
        <v>185</v>
      </c>
      <c r="G4703" s="3">
        <v>100</v>
      </c>
      <c r="H4703" s="2" t="s">
        <v>3133</v>
      </c>
      <c r="I4703" s="2" t="s">
        <v>3147</v>
      </c>
      <c r="J4703" s="2" t="s">
        <v>3161</v>
      </c>
      <c r="K4703" s="2" t="s">
        <v>3162</v>
      </c>
      <c r="L4703" s="2">
        <v>2017</v>
      </c>
      <c r="M4703" s="2" t="s">
        <v>3078</v>
      </c>
      <c r="N4703" s="2" t="s">
        <v>3126</v>
      </c>
      <c r="O4703" s="19" t="str">
        <f t="shared" si="150"/>
        <v>700</v>
      </c>
      <c r="P4703">
        <f t="shared" si="149"/>
        <v>185</v>
      </c>
    </row>
    <row r="4704" spans="1:16" ht="14.5" customHeight="1" x14ac:dyDescent="0.35">
      <c r="A4704" s="2" t="s">
        <v>588</v>
      </c>
      <c r="B4704" s="2" t="s">
        <v>589</v>
      </c>
      <c r="C4704" s="2" t="s">
        <v>1462</v>
      </c>
      <c r="D4704" s="2" t="s">
        <v>3187</v>
      </c>
      <c r="E4704" s="2" t="s">
        <v>3188</v>
      </c>
      <c r="F4704" s="3">
        <v>55413</v>
      </c>
      <c r="G4704" s="3">
        <v>55</v>
      </c>
      <c r="H4704" s="2" t="s">
        <v>3133</v>
      </c>
      <c r="I4704" s="2" t="s">
        <v>3147</v>
      </c>
      <c r="J4704" s="2" t="s">
        <v>3161</v>
      </c>
      <c r="K4704" s="2" t="s">
        <v>3162</v>
      </c>
      <c r="L4704" s="2">
        <v>2017</v>
      </c>
      <c r="M4704" s="2" t="s">
        <v>3045</v>
      </c>
      <c r="N4704" s="2" t="s">
        <v>3098</v>
      </c>
      <c r="O4704" s="19" t="str">
        <f t="shared" si="150"/>
        <v>200</v>
      </c>
      <c r="P4704">
        <f t="shared" si="149"/>
        <v>30477.15</v>
      </c>
    </row>
    <row r="4705" spans="1:16" ht="14.5" customHeight="1" x14ac:dyDescent="0.35">
      <c r="A4705" s="2" t="s">
        <v>561</v>
      </c>
      <c r="B4705" s="2" t="s">
        <v>562</v>
      </c>
      <c r="C4705" s="2" t="s">
        <v>2893</v>
      </c>
      <c r="D4705" s="2" t="s">
        <v>3187</v>
      </c>
      <c r="E4705" s="2" t="s">
        <v>3188</v>
      </c>
      <c r="F4705" s="3">
        <v>3763</v>
      </c>
      <c r="G4705" s="3">
        <v>100</v>
      </c>
      <c r="H4705" s="2" t="s">
        <v>3141</v>
      </c>
      <c r="I4705" s="2" t="s">
        <v>3155</v>
      </c>
      <c r="J4705" s="2" t="s">
        <v>3161</v>
      </c>
      <c r="K4705" s="2" t="s">
        <v>3162</v>
      </c>
      <c r="L4705" s="2">
        <v>2017</v>
      </c>
      <c r="M4705" s="2" t="s">
        <v>3066</v>
      </c>
      <c r="N4705" s="2" t="s">
        <v>3116</v>
      </c>
      <c r="O4705" s="19" t="str">
        <f t="shared" si="150"/>
        <v>500</v>
      </c>
      <c r="P4705">
        <f t="shared" si="149"/>
        <v>3763</v>
      </c>
    </row>
    <row r="4706" spans="1:16" ht="14.5" customHeight="1" x14ac:dyDescent="0.35">
      <c r="A4706" s="2" t="s">
        <v>591</v>
      </c>
      <c r="B4706" s="2" t="s">
        <v>592</v>
      </c>
      <c r="C4706" s="2" t="s">
        <v>1464</v>
      </c>
      <c r="D4706" s="2" t="s">
        <v>3187</v>
      </c>
      <c r="E4706" s="2" t="s">
        <v>3188</v>
      </c>
      <c r="F4706" s="3">
        <v>1374</v>
      </c>
      <c r="G4706" s="3">
        <v>16.5</v>
      </c>
      <c r="H4706" s="2" t="s">
        <v>3134</v>
      </c>
      <c r="I4706" s="2" t="s">
        <v>3148</v>
      </c>
      <c r="J4706" s="2" t="s">
        <v>3161</v>
      </c>
      <c r="K4706" s="2" t="s">
        <v>3162</v>
      </c>
      <c r="L4706" s="2">
        <v>2017</v>
      </c>
      <c r="M4706" s="2" t="s">
        <v>3044</v>
      </c>
      <c r="N4706" s="2" t="s">
        <v>3044</v>
      </c>
      <c r="O4706" s="19" t="str">
        <f t="shared" si="150"/>
        <v>200</v>
      </c>
      <c r="P4706">
        <f t="shared" si="149"/>
        <v>226.71</v>
      </c>
    </row>
    <row r="4707" spans="1:16" ht="14.5" customHeight="1" x14ac:dyDescent="0.35">
      <c r="A4707" s="2" t="s">
        <v>591</v>
      </c>
      <c r="B4707" s="2" t="s">
        <v>592</v>
      </c>
      <c r="C4707" s="2" t="s">
        <v>1464</v>
      </c>
      <c r="D4707" s="2" t="s">
        <v>3187</v>
      </c>
      <c r="E4707" s="2" t="s">
        <v>3188</v>
      </c>
      <c r="F4707" s="3">
        <v>1374</v>
      </c>
      <c r="G4707" s="3">
        <v>38.5</v>
      </c>
      <c r="H4707" s="2" t="s">
        <v>3135</v>
      </c>
      <c r="I4707" s="2" t="s">
        <v>3149</v>
      </c>
      <c r="J4707" s="2" t="s">
        <v>3161</v>
      </c>
      <c r="K4707" s="2" t="s">
        <v>3162</v>
      </c>
      <c r="L4707" s="2">
        <v>2017</v>
      </c>
      <c r="M4707" s="2" t="s">
        <v>3044</v>
      </c>
      <c r="N4707" s="2" t="s">
        <v>3044</v>
      </c>
      <c r="O4707" s="19" t="str">
        <f t="shared" si="150"/>
        <v>200</v>
      </c>
      <c r="P4707">
        <f t="shared" si="149"/>
        <v>528.99</v>
      </c>
    </row>
    <row r="4708" spans="1:16" ht="14.5" customHeight="1" x14ac:dyDescent="0.35">
      <c r="A4708" s="2" t="s">
        <v>594</v>
      </c>
      <c r="B4708" s="2" t="s">
        <v>595</v>
      </c>
      <c r="C4708" s="2" t="s">
        <v>1465</v>
      </c>
      <c r="D4708" s="2" t="s">
        <v>3187</v>
      </c>
      <c r="E4708" s="2" t="s">
        <v>3188</v>
      </c>
      <c r="F4708" s="3">
        <v>5832</v>
      </c>
      <c r="G4708" s="3">
        <v>55</v>
      </c>
      <c r="H4708" s="2" t="s">
        <v>3133</v>
      </c>
      <c r="I4708" s="2" t="s">
        <v>3147</v>
      </c>
      <c r="J4708" s="2" t="s">
        <v>3161</v>
      </c>
      <c r="K4708" s="2" t="s">
        <v>3162</v>
      </c>
      <c r="L4708" s="2">
        <v>2017</v>
      </c>
      <c r="M4708" s="2" t="s">
        <v>3045</v>
      </c>
      <c r="N4708" s="2" t="s">
        <v>3098</v>
      </c>
      <c r="O4708" s="19" t="str">
        <f t="shared" si="150"/>
        <v>200</v>
      </c>
      <c r="P4708">
        <f t="shared" si="149"/>
        <v>3207.6</v>
      </c>
    </row>
    <row r="4709" spans="1:16" ht="14.5" customHeight="1" x14ac:dyDescent="0.35">
      <c r="A4709" s="2" t="s">
        <v>582</v>
      </c>
      <c r="B4709" s="2" t="s">
        <v>583</v>
      </c>
      <c r="C4709" s="2" t="s">
        <v>1466</v>
      </c>
      <c r="D4709" s="2" t="s">
        <v>3187</v>
      </c>
      <c r="E4709" s="2" t="s">
        <v>3188</v>
      </c>
      <c r="F4709" s="3">
        <v>71577</v>
      </c>
      <c r="G4709" s="3">
        <v>100</v>
      </c>
      <c r="H4709" s="2" t="s">
        <v>3134</v>
      </c>
      <c r="I4709" s="2" t="s">
        <v>3148</v>
      </c>
      <c r="J4709" s="2" t="s">
        <v>3161</v>
      </c>
      <c r="K4709" s="2" t="s">
        <v>3162</v>
      </c>
      <c r="L4709" s="2">
        <v>2017</v>
      </c>
      <c r="M4709" s="2" t="s">
        <v>3074</v>
      </c>
      <c r="N4709" s="2" t="s">
        <v>3123</v>
      </c>
      <c r="O4709" s="19" t="str">
        <f t="shared" si="150"/>
        <v>600</v>
      </c>
      <c r="P4709">
        <f t="shared" si="149"/>
        <v>71577</v>
      </c>
    </row>
    <row r="4710" spans="1:16" ht="14.5" customHeight="1" x14ac:dyDescent="0.35">
      <c r="A4710" s="2" t="s">
        <v>573</v>
      </c>
      <c r="B4710" s="2" t="s">
        <v>574</v>
      </c>
      <c r="C4710" s="2" t="s">
        <v>1469</v>
      </c>
      <c r="D4710" s="2" t="s">
        <v>3187</v>
      </c>
      <c r="E4710" s="2" t="s">
        <v>3188</v>
      </c>
      <c r="F4710" s="3">
        <v>29</v>
      </c>
      <c r="G4710" s="3">
        <v>100</v>
      </c>
      <c r="H4710" s="2" t="s">
        <v>3134</v>
      </c>
      <c r="I4710" s="2" t="s">
        <v>3148</v>
      </c>
      <c r="J4710" s="2" t="s">
        <v>3161</v>
      </c>
      <c r="K4710" s="2" t="s">
        <v>3162</v>
      </c>
      <c r="L4710" s="2">
        <v>2017</v>
      </c>
      <c r="M4710" s="2" t="s">
        <v>3077</v>
      </c>
      <c r="N4710" s="2" t="s">
        <v>3125</v>
      </c>
      <c r="O4710" s="19" t="str">
        <f t="shared" si="150"/>
        <v>700</v>
      </c>
      <c r="P4710">
        <f t="shared" si="149"/>
        <v>29</v>
      </c>
    </row>
    <row r="4711" spans="1:16" ht="14.5" customHeight="1" x14ac:dyDescent="0.35">
      <c r="A4711" s="2" t="s">
        <v>555</v>
      </c>
      <c r="B4711" s="2" t="s">
        <v>556</v>
      </c>
      <c r="C4711" s="2" t="s">
        <v>1470</v>
      </c>
      <c r="D4711" s="2" t="s">
        <v>3187</v>
      </c>
      <c r="E4711" s="2" t="s">
        <v>3188</v>
      </c>
      <c r="F4711" s="3">
        <v>4462</v>
      </c>
      <c r="G4711" s="3">
        <v>55</v>
      </c>
      <c r="H4711" s="2" t="s">
        <v>3134</v>
      </c>
      <c r="I4711" s="2" t="s">
        <v>3148</v>
      </c>
      <c r="J4711" s="2" t="s">
        <v>3161</v>
      </c>
      <c r="K4711" s="2" t="s">
        <v>3162</v>
      </c>
      <c r="L4711" s="2">
        <v>2017</v>
      </c>
      <c r="M4711" s="2" t="s">
        <v>3046</v>
      </c>
      <c r="N4711" s="2" t="s">
        <v>3099</v>
      </c>
      <c r="O4711" s="19" t="str">
        <f t="shared" si="150"/>
        <v>200</v>
      </c>
      <c r="P4711">
        <f t="shared" si="149"/>
        <v>2454.1</v>
      </c>
    </row>
    <row r="4712" spans="1:16" ht="14.5" customHeight="1" x14ac:dyDescent="0.35">
      <c r="A4712" s="2" t="s">
        <v>558</v>
      </c>
      <c r="B4712" s="2" t="s">
        <v>559</v>
      </c>
      <c r="C4712" s="2" t="s">
        <v>1471</v>
      </c>
      <c r="D4712" s="2" t="s">
        <v>3187</v>
      </c>
      <c r="E4712" s="2" t="s">
        <v>3188</v>
      </c>
      <c r="F4712" s="3">
        <v>1941</v>
      </c>
      <c r="G4712" s="3">
        <v>55</v>
      </c>
      <c r="H4712" s="2" t="s">
        <v>3134</v>
      </c>
      <c r="I4712" s="2" t="s">
        <v>3148</v>
      </c>
      <c r="J4712" s="2" t="s">
        <v>3161</v>
      </c>
      <c r="K4712" s="2" t="s">
        <v>3162</v>
      </c>
      <c r="L4712" s="2">
        <v>2017</v>
      </c>
      <c r="M4712" s="2" t="s">
        <v>3046</v>
      </c>
      <c r="N4712" s="2" t="s">
        <v>3099</v>
      </c>
      <c r="O4712" s="19" t="str">
        <f t="shared" si="150"/>
        <v>200</v>
      </c>
      <c r="P4712">
        <f t="shared" si="149"/>
        <v>1067.55</v>
      </c>
    </row>
    <row r="4713" spans="1:16" ht="14.5" customHeight="1" x14ac:dyDescent="0.35">
      <c r="A4713" s="2" t="s">
        <v>195</v>
      </c>
      <c r="B4713" s="2" t="s">
        <v>196</v>
      </c>
      <c r="C4713" s="2" t="s">
        <v>1228</v>
      </c>
      <c r="D4713" s="2" t="s">
        <v>3169</v>
      </c>
      <c r="E4713" s="2" t="s">
        <v>3170</v>
      </c>
      <c r="F4713" s="3">
        <v>8824</v>
      </c>
      <c r="G4713" s="3">
        <v>55</v>
      </c>
      <c r="H4713" s="2" t="s">
        <v>3139</v>
      </c>
      <c r="I4713" s="2" t="s">
        <v>3153</v>
      </c>
      <c r="J4713" s="2" t="s">
        <v>3161</v>
      </c>
      <c r="K4713" s="2" t="s">
        <v>3162</v>
      </c>
      <c r="L4713" s="2">
        <v>2017</v>
      </c>
      <c r="M4713" s="2" t="s">
        <v>3052</v>
      </c>
      <c r="N4713" s="2" t="s">
        <v>3102</v>
      </c>
      <c r="O4713" s="19" t="str">
        <f t="shared" si="150"/>
        <v>300</v>
      </c>
      <c r="P4713">
        <f t="shared" si="149"/>
        <v>4853.2</v>
      </c>
    </row>
    <row r="4714" spans="1:16" ht="14.5" customHeight="1" x14ac:dyDescent="0.35">
      <c r="A4714" s="2" t="s">
        <v>198</v>
      </c>
      <c r="B4714" s="2" t="s">
        <v>199</v>
      </c>
      <c r="C4714" s="2" t="s">
        <v>1229</v>
      </c>
      <c r="D4714" s="2" t="s">
        <v>3169</v>
      </c>
      <c r="E4714" s="2" t="s">
        <v>3170</v>
      </c>
      <c r="F4714" s="3">
        <v>4246</v>
      </c>
      <c r="G4714" s="3">
        <v>55</v>
      </c>
      <c r="H4714" s="2" t="s">
        <v>3139</v>
      </c>
      <c r="I4714" s="2" t="s">
        <v>3153</v>
      </c>
      <c r="J4714" s="2" t="s">
        <v>3161</v>
      </c>
      <c r="K4714" s="2" t="s">
        <v>3162</v>
      </c>
      <c r="L4714" s="2">
        <v>2017</v>
      </c>
      <c r="M4714" s="2" t="s">
        <v>3052</v>
      </c>
      <c r="N4714" s="2" t="s">
        <v>3102</v>
      </c>
      <c r="O4714" s="19" t="str">
        <f t="shared" si="150"/>
        <v>300</v>
      </c>
      <c r="P4714">
        <f t="shared" si="149"/>
        <v>2335.3000000000002</v>
      </c>
    </row>
    <row r="4715" spans="1:16" ht="14.5" customHeight="1" x14ac:dyDescent="0.35">
      <c r="A4715" s="2" t="s">
        <v>219</v>
      </c>
      <c r="B4715" s="2" t="s">
        <v>220</v>
      </c>
      <c r="C4715" s="2" t="s">
        <v>1231</v>
      </c>
      <c r="D4715" s="2" t="s">
        <v>3169</v>
      </c>
      <c r="E4715" s="2" t="s">
        <v>3170</v>
      </c>
      <c r="F4715" s="3">
        <v>24</v>
      </c>
      <c r="G4715" s="3">
        <v>55</v>
      </c>
      <c r="H4715" s="2" t="s">
        <v>3139</v>
      </c>
      <c r="I4715" s="2" t="s">
        <v>3153</v>
      </c>
      <c r="J4715" s="2" t="s">
        <v>3161</v>
      </c>
      <c r="K4715" s="2" t="s">
        <v>3162</v>
      </c>
      <c r="L4715" s="2">
        <v>2017</v>
      </c>
      <c r="M4715" s="2" t="s">
        <v>3052</v>
      </c>
      <c r="N4715" s="2" t="s">
        <v>3102</v>
      </c>
      <c r="O4715" s="19" t="str">
        <f t="shared" si="150"/>
        <v>300</v>
      </c>
      <c r="P4715">
        <f t="shared" si="149"/>
        <v>13.2</v>
      </c>
    </row>
    <row r="4716" spans="1:16" ht="14.5" customHeight="1" x14ac:dyDescent="0.35">
      <c r="A4716" s="2" t="s">
        <v>204</v>
      </c>
      <c r="B4716" s="2" t="s">
        <v>205</v>
      </c>
      <c r="C4716" s="2" t="s">
        <v>1850</v>
      </c>
      <c r="D4716" s="2" t="s">
        <v>3169</v>
      </c>
      <c r="E4716" s="2" t="s">
        <v>3170</v>
      </c>
      <c r="F4716" s="3">
        <v>1192</v>
      </c>
      <c r="G4716" s="3">
        <v>55</v>
      </c>
      <c r="H4716" s="2" t="s">
        <v>3139</v>
      </c>
      <c r="I4716" s="2" t="s">
        <v>3153</v>
      </c>
      <c r="J4716" s="2" t="s">
        <v>3161</v>
      </c>
      <c r="K4716" s="2" t="s">
        <v>3162</v>
      </c>
      <c r="L4716" s="2">
        <v>2017</v>
      </c>
      <c r="M4716" s="2" t="s">
        <v>3052</v>
      </c>
      <c r="N4716" s="2" t="s">
        <v>3102</v>
      </c>
      <c r="O4716" s="19" t="str">
        <f t="shared" si="150"/>
        <v>300</v>
      </c>
      <c r="P4716">
        <f t="shared" si="149"/>
        <v>655.6</v>
      </c>
    </row>
    <row r="4717" spans="1:16" ht="14.5" customHeight="1" x14ac:dyDescent="0.35">
      <c r="A4717" s="2" t="s">
        <v>2318</v>
      </c>
      <c r="B4717" s="2" t="s">
        <v>2319</v>
      </c>
      <c r="C4717" s="2" t="s">
        <v>1851</v>
      </c>
      <c r="D4717" s="2" t="s">
        <v>3169</v>
      </c>
      <c r="E4717" s="2" t="s">
        <v>3170</v>
      </c>
      <c r="F4717" s="3">
        <v>64</v>
      </c>
      <c r="G4717" s="3">
        <v>55</v>
      </c>
      <c r="H4717" s="2" t="s">
        <v>3134</v>
      </c>
      <c r="I4717" s="2" t="s">
        <v>3148</v>
      </c>
      <c r="J4717" s="2" t="s">
        <v>3161</v>
      </c>
      <c r="K4717" s="2" t="s">
        <v>3162</v>
      </c>
      <c r="L4717" s="2">
        <v>2017</v>
      </c>
      <c r="M4717" s="2" t="s">
        <v>3059</v>
      </c>
      <c r="N4717" s="2" t="s">
        <v>3109</v>
      </c>
      <c r="O4717" s="19" t="str">
        <f t="shared" si="150"/>
        <v>400</v>
      </c>
      <c r="P4717">
        <f t="shared" si="149"/>
        <v>35.200000000000003</v>
      </c>
    </row>
    <row r="4718" spans="1:16" ht="14.5" customHeight="1" x14ac:dyDescent="0.35">
      <c r="A4718" s="2" t="s">
        <v>222</v>
      </c>
      <c r="B4718" s="2" t="s">
        <v>223</v>
      </c>
      <c r="C4718" s="2" t="s">
        <v>1852</v>
      </c>
      <c r="D4718" s="2" t="s">
        <v>3169</v>
      </c>
      <c r="E4718" s="2" t="s">
        <v>3170</v>
      </c>
      <c r="F4718" s="3">
        <v>8</v>
      </c>
      <c r="G4718" s="3">
        <v>55</v>
      </c>
      <c r="H4718" s="2" t="s">
        <v>3139</v>
      </c>
      <c r="I4718" s="2" t="s">
        <v>3153</v>
      </c>
      <c r="J4718" s="2" t="s">
        <v>3161</v>
      </c>
      <c r="K4718" s="2" t="s">
        <v>3162</v>
      </c>
      <c r="L4718" s="2">
        <v>2017</v>
      </c>
      <c r="M4718" s="2" t="s">
        <v>3052</v>
      </c>
      <c r="N4718" s="2" t="s">
        <v>3102</v>
      </c>
      <c r="O4718" s="19" t="str">
        <f t="shared" si="150"/>
        <v>300</v>
      </c>
      <c r="P4718">
        <f t="shared" si="149"/>
        <v>4.4000000000000004</v>
      </c>
    </row>
    <row r="4719" spans="1:16" ht="14.5" customHeight="1" x14ac:dyDescent="0.35">
      <c r="A4719" s="2" t="s">
        <v>225</v>
      </c>
      <c r="B4719" s="2" t="s">
        <v>226</v>
      </c>
      <c r="C4719" s="2" t="s">
        <v>1853</v>
      </c>
      <c r="D4719" s="2" t="s">
        <v>3169</v>
      </c>
      <c r="E4719" s="2" t="s">
        <v>3170</v>
      </c>
      <c r="F4719" s="3">
        <v>46</v>
      </c>
      <c r="G4719" s="3">
        <v>55</v>
      </c>
      <c r="H4719" s="2" t="s">
        <v>3139</v>
      </c>
      <c r="I4719" s="2" t="s">
        <v>3153</v>
      </c>
      <c r="J4719" s="2" t="s">
        <v>3161</v>
      </c>
      <c r="K4719" s="2" t="s">
        <v>3162</v>
      </c>
      <c r="L4719" s="2">
        <v>2017</v>
      </c>
      <c r="M4719" s="2" t="s">
        <v>3052</v>
      </c>
      <c r="N4719" s="2" t="s">
        <v>3102</v>
      </c>
      <c r="O4719" s="19" t="str">
        <f t="shared" si="150"/>
        <v>300</v>
      </c>
      <c r="P4719">
        <f t="shared" si="149"/>
        <v>25.3</v>
      </c>
    </row>
    <row r="4720" spans="1:16" ht="14.5" customHeight="1" x14ac:dyDescent="0.35">
      <c r="A4720" s="2" t="s">
        <v>2568</v>
      </c>
      <c r="B4720" s="2" t="s">
        <v>202</v>
      </c>
      <c r="C4720" s="2" t="s">
        <v>2673</v>
      </c>
      <c r="D4720" s="2" t="s">
        <v>3169</v>
      </c>
      <c r="E4720" s="2" t="s">
        <v>3170</v>
      </c>
      <c r="F4720" s="3">
        <v>197</v>
      </c>
      <c r="G4720" s="3">
        <v>55</v>
      </c>
      <c r="H4720" s="2" t="s">
        <v>3139</v>
      </c>
      <c r="I4720" s="2" t="s">
        <v>3153</v>
      </c>
      <c r="J4720" s="2" t="s">
        <v>3161</v>
      </c>
      <c r="K4720" s="2" t="s">
        <v>3162</v>
      </c>
      <c r="L4720" s="2">
        <v>2017</v>
      </c>
      <c r="M4720" s="2" t="s">
        <v>3052</v>
      </c>
      <c r="N4720" s="2" t="s">
        <v>3102</v>
      </c>
      <c r="O4720" s="19" t="str">
        <f t="shared" si="150"/>
        <v>300</v>
      </c>
      <c r="P4720">
        <f t="shared" si="149"/>
        <v>108.35</v>
      </c>
    </row>
    <row r="4721" spans="1:16" ht="14.5" customHeight="1" x14ac:dyDescent="0.35">
      <c r="A4721" s="2" t="s">
        <v>2776</v>
      </c>
      <c r="B4721" s="2" t="s">
        <v>214</v>
      </c>
      <c r="C4721" s="2" t="s">
        <v>1854</v>
      </c>
      <c r="D4721" s="2" t="s">
        <v>3169</v>
      </c>
      <c r="E4721" s="2" t="s">
        <v>3170</v>
      </c>
      <c r="F4721" s="3">
        <v>50</v>
      </c>
      <c r="G4721" s="3">
        <v>55</v>
      </c>
      <c r="H4721" s="2" t="s">
        <v>3139</v>
      </c>
      <c r="I4721" s="2" t="s">
        <v>3153</v>
      </c>
      <c r="J4721" s="2" t="s">
        <v>3161</v>
      </c>
      <c r="K4721" s="2" t="s">
        <v>3162</v>
      </c>
      <c r="L4721" s="2">
        <v>2017</v>
      </c>
      <c r="M4721" s="2" t="s">
        <v>3052</v>
      </c>
      <c r="N4721" s="2" t="s">
        <v>3102</v>
      </c>
      <c r="O4721" s="19" t="str">
        <f t="shared" si="150"/>
        <v>300</v>
      </c>
      <c r="P4721">
        <f t="shared" si="149"/>
        <v>27.5</v>
      </c>
    </row>
    <row r="4722" spans="1:16" ht="14.5" customHeight="1" x14ac:dyDescent="0.35">
      <c r="A4722" s="2" t="s">
        <v>216</v>
      </c>
      <c r="B4722" s="2" t="s">
        <v>217</v>
      </c>
      <c r="C4722" s="2" t="s">
        <v>1855</v>
      </c>
      <c r="D4722" s="2" t="s">
        <v>3169</v>
      </c>
      <c r="E4722" s="2" t="s">
        <v>3170</v>
      </c>
      <c r="F4722" s="3">
        <v>83</v>
      </c>
      <c r="G4722" s="3">
        <v>55</v>
      </c>
      <c r="H4722" s="2" t="s">
        <v>3134</v>
      </c>
      <c r="I4722" s="2" t="s">
        <v>3148</v>
      </c>
      <c r="J4722" s="2" t="s">
        <v>3161</v>
      </c>
      <c r="K4722" s="2" t="s">
        <v>3162</v>
      </c>
      <c r="L4722" s="2">
        <v>2017</v>
      </c>
      <c r="M4722" s="2" t="s">
        <v>3052</v>
      </c>
      <c r="N4722" s="2" t="s">
        <v>3102</v>
      </c>
      <c r="O4722" s="19" t="str">
        <f t="shared" si="150"/>
        <v>300</v>
      </c>
      <c r="P4722">
        <f t="shared" si="149"/>
        <v>45.65</v>
      </c>
    </row>
    <row r="4723" spans="1:16" ht="14.5" customHeight="1" x14ac:dyDescent="0.35">
      <c r="A4723" s="2" t="s">
        <v>235</v>
      </c>
      <c r="B4723" s="2" t="s">
        <v>236</v>
      </c>
      <c r="C4723" s="2" t="s">
        <v>1856</v>
      </c>
      <c r="D4723" s="2" t="s">
        <v>3169</v>
      </c>
      <c r="E4723" s="2" t="s">
        <v>3170</v>
      </c>
      <c r="F4723" s="3">
        <v>922</v>
      </c>
      <c r="G4723" s="3">
        <v>100</v>
      </c>
      <c r="H4723" s="2" t="s">
        <v>3141</v>
      </c>
      <c r="I4723" s="2" t="s">
        <v>3155</v>
      </c>
      <c r="J4723" s="2" t="s">
        <v>3161</v>
      </c>
      <c r="K4723" s="2" t="s">
        <v>3162</v>
      </c>
      <c r="L4723" s="2">
        <v>2017</v>
      </c>
      <c r="M4723" s="2" t="s">
        <v>3058</v>
      </c>
      <c r="N4723" s="2" t="s">
        <v>3108</v>
      </c>
      <c r="O4723" s="19" t="str">
        <f t="shared" si="150"/>
        <v>300</v>
      </c>
      <c r="P4723">
        <f t="shared" si="149"/>
        <v>922</v>
      </c>
    </row>
    <row r="4724" spans="1:16" ht="14.5" customHeight="1" x14ac:dyDescent="0.35">
      <c r="A4724" s="2" t="s">
        <v>231</v>
      </c>
      <c r="B4724" s="2" t="s">
        <v>232</v>
      </c>
      <c r="C4724" s="2" t="s">
        <v>1857</v>
      </c>
      <c r="D4724" s="2" t="s">
        <v>3169</v>
      </c>
      <c r="E4724" s="2" t="s">
        <v>3170</v>
      </c>
      <c r="F4724" s="3">
        <v>593</v>
      </c>
      <c r="G4724" s="3">
        <v>100</v>
      </c>
      <c r="H4724" s="2" t="s">
        <v>3141</v>
      </c>
      <c r="I4724" s="2" t="s">
        <v>3155</v>
      </c>
      <c r="J4724" s="2" t="s">
        <v>3161</v>
      </c>
      <c r="K4724" s="2" t="s">
        <v>3162</v>
      </c>
      <c r="L4724" s="2">
        <v>2017</v>
      </c>
      <c r="M4724" s="2" t="s">
        <v>3061</v>
      </c>
      <c r="N4724" s="2" t="s">
        <v>3111</v>
      </c>
      <c r="O4724" s="19" t="str">
        <f t="shared" si="150"/>
        <v>400</v>
      </c>
      <c r="P4724">
        <f t="shared" si="149"/>
        <v>593</v>
      </c>
    </row>
    <row r="4725" spans="1:16" ht="14.5" customHeight="1" x14ac:dyDescent="0.35">
      <c r="A4725" s="2" t="s">
        <v>2674</v>
      </c>
      <c r="B4725" s="2" t="s">
        <v>2675</v>
      </c>
      <c r="C4725" s="2" t="s">
        <v>2676</v>
      </c>
      <c r="D4725" s="2" t="s">
        <v>3169</v>
      </c>
      <c r="E4725" s="2" t="s">
        <v>3170</v>
      </c>
      <c r="F4725" s="3">
        <v>9862</v>
      </c>
      <c r="G4725" s="3">
        <v>2.6537211736169439</v>
      </c>
      <c r="H4725" s="2" t="s">
        <v>3129</v>
      </c>
      <c r="I4725" s="2" t="s">
        <v>3143</v>
      </c>
      <c r="J4725" s="2" t="s">
        <v>3161</v>
      </c>
      <c r="K4725" s="2" t="s">
        <v>3162</v>
      </c>
      <c r="L4725" s="2">
        <v>2017</v>
      </c>
      <c r="M4725" s="2" t="s">
        <v>3059</v>
      </c>
      <c r="N4725" s="2" t="s">
        <v>3109</v>
      </c>
      <c r="O4725" s="19" t="str">
        <f t="shared" si="150"/>
        <v>400</v>
      </c>
      <c r="P4725">
        <f t="shared" si="149"/>
        <v>261.709982142103</v>
      </c>
    </row>
    <row r="4726" spans="1:16" ht="14.5" customHeight="1" x14ac:dyDescent="0.35">
      <c r="A4726" s="2" t="s">
        <v>2674</v>
      </c>
      <c r="B4726" s="2" t="s">
        <v>2675</v>
      </c>
      <c r="C4726" s="2" t="s">
        <v>2676</v>
      </c>
      <c r="D4726" s="2" t="s">
        <v>3169</v>
      </c>
      <c r="E4726" s="2" t="s">
        <v>3170</v>
      </c>
      <c r="F4726" s="3">
        <v>9862</v>
      </c>
      <c r="G4726" s="3">
        <v>30.506446019427589</v>
      </c>
      <c r="H4726" s="2" t="s">
        <v>3130</v>
      </c>
      <c r="I4726" s="2" t="s">
        <v>3144</v>
      </c>
      <c r="J4726" s="2" t="s">
        <v>3161</v>
      </c>
      <c r="K4726" s="2" t="s">
        <v>3162</v>
      </c>
      <c r="L4726" s="2">
        <v>2017</v>
      </c>
      <c r="M4726" s="2" t="s">
        <v>3059</v>
      </c>
      <c r="N4726" s="2" t="s">
        <v>3109</v>
      </c>
      <c r="O4726" s="19" t="str">
        <f t="shared" si="150"/>
        <v>400</v>
      </c>
      <c r="P4726">
        <f t="shared" si="149"/>
        <v>3008.5457064359489</v>
      </c>
    </row>
    <row r="4727" spans="1:16" ht="14.5" customHeight="1" x14ac:dyDescent="0.35">
      <c r="A4727" s="2" t="s">
        <v>2674</v>
      </c>
      <c r="B4727" s="2" t="s">
        <v>2675</v>
      </c>
      <c r="C4727" s="2" t="s">
        <v>2676</v>
      </c>
      <c r="D4727" s="2" t="s">
        <v>3169</v>
      </c>
      <c r="E4727" s="2" t="s">
        <v>3170</v>
      </c>
      <c r="F4727" s="3">
        <v>9862</v>
      </c>
      <c r="G4727" s="3">
        <v>7.4223523549081198</v>
      </c>
      <c r="H4727" s="2" t="s">
        <v>3131</v>
      </c>
      <c r="I4727" s="2" t="s">
        <v>3145</v>
      </c>
      <c r="J4727" s="2" t="s">
        <v>3161</v>
      </c>
      <c r="K4727" s="2" t="s">
        <v>3162</v>
      </c>
      <c r="L4727" s="2">
        <v>2017</v>
      </c>
      <c r="M4727" s="2" t="s">
        <v>3059</v>
      </c>
      <c r="N4727" s="2" t="s">
        <v>3109</v>
      </c>
      <c r="O4727" s="19" t="str">
        <f t="shared" si="150"/>
        <v>400</v>
      </c>
      <c r="P4727">
        <f t="shared" si="149"/>
        <v>731.99238924103872</v>
      </c>
    </row>
    <row r="4728" spans="1:16" ht="14.5" customHeight="1" x14ac:dyDescent="0.35">
      <c r="A4728" s="2" t="s">
        <v>2674</v>
      </c>
      <c r="B4728" s="2" t="s">
        <v>2675</v>
      </c>
      <c r="C4728" s="2" t="s">
        <v>2676</v>
      </c>
      <c r="D4728" s="2" t="s">
        <v>3169</v>
      </c>
      <c r="E4728" s="2" t="s">
        <v>3170</v>
      </c>
      <c r="F4728" s="3">
        <v>9862</v>
      </c>
      <c r="G4728" s="3">
        <v>3.6913970764569211</v>
      </c>
      <c r="H4728" s="2" t="s">
        <v>3134</v>
      </c>
      <c r="I4728" s="2" t="s">
        <v>3148</v>
      </c>
      <c r="J4728" s="2" t="s">
        <v>3161</v>
      </c>
      <c r="K4728" s="2" t="s">
        <v>3162</v>
      </c>
      <c r="L4728" s="2">
        <v>2017</v>
      </c>
      <c r="M4728" s="2" t="s">
        <v>3059</v>
      </c>
      <c r="N4728" s="2" t="s">
        <v>3109</v>
      </c>
      <c r="O4728" s="19" t="str">
        <f t="shared" si="150"/>
        <v>400</v>
      </c>
      <c r="P4728">
        <f t="shared" si="149"/>
        <v>364.04557968018156</v>
      </c>
    </row>
    <row r="4729" spans="1:16" ht="14.5" customHeight="1" x14ac:dyDescent="0.35">
      <c r="A4729" s="2" t="s">
        <v>2674</v>
      </c>
      <c r="B4729" s="2" t="s">
        <v>2675</v>
      </c>
      <c r="C4729" s="2" t="s">
        <v>2676</v>
      </c>
      <c r="D4729" s="2" t="s">
        <v>3169</v>
      </c>
      <c r="E4729" s="2" t="s">
        <v>3170</v>
      </c>
      <c r="F4729" s="3">
        <v>9862</v>
      </c>
      <c r="G4729" s="3">
        <v>6.0916524160155703</v>
      </c>
      <c r="H4729" s="2" t="s">
        <v>3135</v>
      </c>
      <c r="I4729" s="2" t="s">
        <v>3149</v>
      </c>
      <c r="J4729" s="2" t="s">
        <v>3161</v>
      </c>
      <c r="K4729" s="2" t="s">
        <v>3162</v>
      </c>
      <c r="L4729" s="2">
        <v>2017</v>
      </c>
      <c r="M4729" s="2" t="s">
        <v>3059</v>
      </c>
      <c r="N4729" s="2" t="s">
        <v>3109</v>
      </c>
      <c r="O4729" s="19" t="str">
        <f t="shared" si="150"/>
        <v>400</v>
      </c>
      <c r="P4729">
        <f t="shared" si="149"/>
        <v>600.75876126745561</v>
      </c>
    </row>
    <row r="4730" spans="1:16" ht="14.5" customHeight="1" x14ac:dyDescent="0.35">
      <c r="A4730" s="2" t="s">
        <v>2674</v>
      </c>
      <c r="B4730" s="2" t="s">
        <v>2675</v>
      </c>
      <c r="C4730" s="2" t="s">
        <v>2676</v>
      </c>
      <c r="D4730" s="2" t="s">
        <v>3169</v>
      </c>
      <c r="E4730" s="2" t="s">
        <v>3170</v>
      </c>
      <c r="F4730" s="3">
        <v>9862</v>
      </c>
      <c r="G4730" s="3">
        <v>1.8456985382284605</v>
      </c>
      <c r="H4730" s="2" t="s">
        <v>3136</v>
      </c>
      <c r="I4730" s="2" t="s">
        <v>3150</v>
      </c>
      <c r="J4730" s="2" t="s">
        <v>3161</v>
      </c>
      <c r="K4730" s="2" t="s">
        <v>3162</v>
      </c>
      <c r="L4730" s="2">
        <v>2017</v>
      </c>
      <c r="M4730" s="2" t="s">
        <v>3059</v>
      </c>
      <c r="N4730" s="2" t="s">
        <v>3109</v>
      </c>
      <c r="O4730" s="19" t="str">
        <f t="shared" si="150"/>
        <v>400</v>
      </c>
      <c r="P4730">
        <f t="shared" si="149"/>
        <v>182.02278984009078</v>
      </c>
    </row>
    <row r="4731" spans="1:16" ht="14.5" customHeight="1" x14ac:dyDescent="0.35">
      <c r="A4731" s="2" t="s">
        <v>2674</v>
      </c>
      <c r="B4731" s="2" t="s">
        <v>2675</v>
      </c>
      <c r="C4731" s="2" t="s">
        <v>2676</v>
      </c>
      <c r="D4731" s="2" t="s">
        <v>3169</v>
      </c>
      <c r="E4731" s="2" t="s">
        <v>3170</v>
      </c>
      <c r="F4731" s="3">
        <v>9862</v>
      </c>
      <c r="G4731" s="3">
        <v>31.020658677909925</v>
      </c>
      <c r="H4731" s="2" t="s">
        <v>3138</v>
      </c>
      <c r="I4731" s="2" t="s">
        <v>3152</v>
      </c>
      <c r="J4731" s="2" t="s">
        <v>3161</v>
      </c>
      <c r="K4731" s="2" t="s">
        <v>3162</v>
      </c>
      <c r="L4731" s="2">
        <v>2017</v>
      </c>
      <c r="M4731" s="2" t="s">
        <v>3059</v>
      </c>
      <c r="N4731" s="2" t="s">
        <v>3109</v>
      </c>
      <c r="O4731" s="19" t="str">
        <f t="shared" si="150"/>
        <v>400</v>
      </c>
      <c r="P4731">
        <f t="shared" ref="P4731:P4794" si="151">F4731*G4731/100</f>
        <v>3059.2573588154769</v>
      </c>
    </row>
    <row r="4732" spans="1:16" ht="14.5" customHeight="1" x14ac:dyDescent="0.35">
      <c r="A4732" s="2" t="s">
        <v>2674</v>
      </c>
      <c r="B4732" s="2" t="s">
        <v>2675</v>
      </c>
      <c r="C4732" s="2" t="s">
        <v>2676</v>
      </c>
      <c r="D4732" s="2" t="s">
        <v>3169</v>
      </c>
      <c r="E4732" s="2" t="s">
        <v>3170</v>
      </c>
      <c r="F4732" s="3">
        <v>9862</v>
      </c>
      <c r="G4732" s="3">
        <v>12.207117398637941</v>
      </c>
      <c r="H4732" s="2" t="s">
        <v>3139</v>
      </c>
      <c r="I4732" s="2" t="s">
        <v>3153</v>
      </c>
      <c r="J4732" s="2" t="s">
        <v>3161</v>
      </c>
      <c r="K4732" s="2" t="s">
        <v>3162</v>
      </c>
      <c r="L4732" s="2">
        <v>2017</v>
      </c>
      <c r="M4732" s="2" t="s">
        <v>3059</v>
      </c>
      <c r="N4732" s="2" t="s">
        <v>3109</v>
      </c>
      <c r="O4732" s="19" t="str">
        <f t="shared" si="150"/>
        <v>400</v>
      </c>
      <c r="P4732">
        <f t="shared" si="151"/>
        <v>1203.8659178536736</v>
      </c>
    </row>
    <row r="4733" spans="1:16" ht="14.5" customHeight="1" x14ac:dyDescent="0.35">
      <c r="A4733" s="2" t="s">
        <v>2674</v>
      </c>
      <c r="B4733" s="2" t="s">
        <v>2675</v>
      </c>
      <c r="C4733" s="2" t="s">
        <v>2676</v>
      </c>
      <c r="D4733" s="2" t="s">
        <v>3169</v>
      </c>
      <c r="E4733" s="2" t="s">
        <v>3170</v>
      </c>
      <c r="F4733" s="3">
        <v>9862</v>
      </c>
      <c r="G4733" s="3">
        <v>4.5609563447985284</v>
      </c>
      <c r="H4733" s="2" t="s">
        <v>3141</v>
      </c>
      <c r="I4733" s="2" t="s">
        <v>3155</v>
      </c>
      <c r="J4733" s="2" t="s">
        <v>3161</v>
      </c>
      <c r="K4733" s="2" t="s">
        <v>3162</v>
      </c>
      <c r="L4733" s="2">
        <v>2017</v>
      </c>
      <c r="M4733" s="2" t="s">
        <v>3059</v>
      </c>
      <c r="N4733" s="2" t="s">
        <v>3109</v>
      </c>
      <c r="O4733" s="19" t="str">
        <f t="shared" si="150"/>
        <v>400</v>
      </c>
      <c r="P4733">
        <f t="shared" si="151"/>
        <v>449.80151472403088</v>
      </c>
    </row>
    <row r="4734" spans="1:16" ht="14.5" customHeight="1" x14ac:dyDescent="0.35">
      <c r="A4734" s="2" t="s">
        <v>2777</v>
      </c>
      <c r="B4734" s="2" t="s">
        <v>2778</v>
      </c>
      <c r="C4734" s="2" t="s">
        <v>2779</v>
      </c>
      <c r="D4734" s="2" t="s">
        <v>3169</v>
      </c>
      <c r="E4734" s="2" t="s">
        <v>3170</v>
      </c>
      <c r="F4734" s="3">
        <v>152</v>
      </c>
      <c r="G4734" s="3">
        <v>100</v>
      </c>
      <c r="H4734" s="2" t="s">
        <v>3139</v>
      </c>
      <c r="I4734" s="2" t="s">
        <v>3153</v>
      </c>
      <c r="J4734" s="2" t="s">
        <v>3161</v>
      </c>
      <c r="K4734" s="2" t="s">
        <v>3162</v>
      </c>
      <c r="L4734" s="2">
        <v>2017</v>
      </c>
      <c r="M4734" s="2" t="s">
        <v>3054</v>
      </c>
      <c r="N4734" s="2" t="s">
        <v>3104</v>
      </c>
      <c r="O4734" s="19" t="str">
        <f t="shared" si="150"/>
        <v>300</v>
      </c>
      <c r="P4734">
        <f t="shared" si="151"/>
        <v>152</v>
      </c>
    </row>
    <row r="4735" spans="1:16" ht="14.5" customHeight="1" x14ac:dyDescent="0.35">
      <c r="A4735" s="2" t="s">
        <v>2034</v>
      </c>
      <c r="B4735" s="2" t="s">
        <v>2035</v>
      </c>
      <c r="C4735" s="2" t="s">
        <v>1862</v>
      </c>
      <c r="D4735" s="2" t="s">
        <v>3169</v>
      </c>
      <c r="E4735" s="2" t="s">
        <v>3170</v>
      </c>
      <c r="F4735" s="3">
        <v>31306</v>
      </c>
      <c r="G4735" s="3">
        <v>100</v>
      </c>
      <c r="H4735" s="2" t="s">
        <v>3141</v>
      </c>
      <c r="I4735" s="2" t="s">
        <v>3155</v>
      </c>
      <c r="J4735" s="2" t="s">
        <v>3161</v>
      </c>
      <c r="K4735" s="2" t="s">
        <v>3162</v>
      </c>
      <c r="L4735" s="2">
        <v>2017</v>
      </c>
      <c r="M4735" s="2" t="s">
        <v>3061</v>
      </c>
      <c r="N4735" s="2" t="s">
        <v>3111</v>
      </c>
      <c r="O4735" s="19" t="str">
        <f t="shared" si="150"/>
        <v>400</v>
      </c>
      <c r="P4735">
        <f t="shared" si="151"/>
        <v>31306</v>
      </c>
    </row>
    <row r="4736" spans="1:16" ht="14.5" customHeight="1" x14ac:dyDescent="0.35">
      <c r="A4736" s="2" t="s">
        <v>2677</v>
      </c>
      <c r="B4736" s="2" t="s">
        <v>2678</v>
      </c>
      <c r="C4736" s="2" t="s">
        <v>2679</v>
      </c>
      <c r="D4736" s="2" t="s">
        <v>3169</v>
      </c>
      <c r="E4736" s="2" t="s">
        <v>3170</v>
      </c>
      <c r="F4736" s="3">
        <v>24790</v>
      </c>
      <c r="G4736" s="3">
        <v>2.8796893900267744</v>
      </c>
      <c r="H4736" s="2" t="s">
        <v>3129</v>
      </c>
      <c r="I4736" s="2" t="s">
        <v>3143</v>
      </c>
      <c r="J4736" s="2" t="s">
        <v>3161</v>
      </c>
      <c r="K4736" s="2" t="s">
        <v>3162</v>
      </c>
      <c r="L4736" s="2">
        <v>2017</v>
      </c>
      <c r="M4736" s="2" t="s">
        <v>3059</v>
      </c>
      <c r="N4736" s="2" t="s">
        <v>3109</v>
      </c>
      <c r="O4736" s="19" t="str">
        <f t="shared" si="150"/>
        <v>400</v>
      </c>
      <c r="P4736">
        <f t="shared" si="151"/>
        <v>713.87499978763731</v>
      </c>
    </row>
    <row r="4737" spans="1:16" ht="14.5" customHeight="1" x14ac:dyDescent="0.35">
      <c r="A4737" s="2" t="s">
        <v>2677</v>
      </c>
      <c r="B4737" s="2" t="s">
        <v>2678</v>
      </c>
      <c r="C4737" s="2" t="s">
        <v>2679</v>
      </c>
      <c r="D4737" s="2" t="s">
        <v>3169</v>
      </c>
      <c r="E4737" s="2" t="s">
        <v>3170</v>
      </c>
      <c r="F4737" s="3">
        <v>24790</v>
      </c>
      <c r="G4737" s="3">
        <v>22.335889989776394</v>
      </c>
      <c r="H4737" s="2" t="s">
        <v>3130</v>
      </c>
      <c r="I4737" s="2" t="s">
        <v>3144</v>
      </c>
      <c r="J4737" s="2" t="s">
        <v>3161</v>
      </c>
      <c r="K4737" s="2" t="s">
        <v>3162</v>
      </c>
      <c r="L4737" s="2">
        <v>2017</v>
      </c>
      <c r="M4737" s="2" t="s">
        <v>3059</v>
      </c>
      <c r="N4737" s="2" t="s">
        <v>3109</v>
      </c>
      <c r="O4737" s="19" t="str">
        <f t="shared" si="150"/>
        <v>400</v>
      </c>
      <c r="P4737">
        <f t="shared" si="151"/>
        <v>5537.0671284655682</v>
      </c>
    </row>
    <row r="4738" spans="1:16" ht="14.5" customHeight="1" x14ac:dyDescent="0.35">
      <c r="A4738" s="2" t="s">
        <v>2677</v>
      </c>
      <c r="B4738" s="2" t="s">
        <v>2678</v>
      </c>
      <c r="C4738" s="2" t="s">
        <v>2679</v>
      </c>
      <c r="D4738" s="2" t="s">
        <v>3169</v>
      </c>
      <c r="E4738" s="2" t="s">
        <v>3170</v>
      </c>
      <c r="F4738" s="3">
        <v>24790</v>
      </c>
      <c r="G4738" s="3">
        <v>5.1834409020481935</v>
      </c>
      <c r="H4738" s="2" t="s">
        <v>3131</v>
      </c>
      <c r="I4738" s="2" t="s">
        <v>3145</v>
      </c>
      <c r="J4738" s="2" t="s">
        <v>3161</v>
      </c>
      <c r="K4738" s="2" t="s">
        <v>3162</v>
      </c>
      <c r="L4738" s="2">
        <v>2017</v>
      </c>
      <c r="M4738" s="2" t="s">
        <v>3059</v>
      </c>
      <c r="N4738" s="2" t="s">
        <v>3109</v>
      </c>
      <c r="O4738" s="19" t="str">
        <f t="shared" si="150"/>
        <v>400</v>
      </c>
      <c r="P4738">
        <f t="shared" si="151"/>
        <v>1284.9749996177472</v>
      </c>
    </row>
    <row r="4739" spans="1:16" ht="14.5" customHeight="1" x14ac:dyDescent="0.35">
      <c r="A4739" s="2" t="s">
        <v>2677</v>
      </c>
      <c r="B4739" s="2" t="s">
        <v>2678</v>
      </c>
      <c r="C4739" s="2" t="s">
        <v>2679</v>
      </c>
      <c r="D4739" s="2" t="s">
        <v>3169</v>
      </c>
      <c r="E4739" s="2" t="s">
        <v>3170</v>
      </c>
      <c r="F4739" s="3">
        <v>24790</v>
      </c>
      <c r="G4739" s="3">
        <v>5.0746383607196099</v>
      </c>
      <c r="H4739" s="2" t="s">
        <v>3134</v>
      </c>
      <c r="I4739" s="2" t="s">
        <v>3148</v>
      </c>
      <c r="J4739" s="2" t="s">
        <v>3161</v>
      </c>
      <c r="K4739" s="2" t="s">
        <v>3162</v>
      </c>
      <c r="L4739" s="2">
        <v>2017</v>
      </c>
      <c r="M4739" s="2" t="s">
        <v>3059</v>
      </c>
      <c r="N4739" s="2" t="s">
        <v>3109</v>
      </c>
      <c r="O4739" s="19" t="str">
        <f t="shared" ref="O4739:O4802" si="152">LEFT(N4739,1) &amp; "00"</f>
        <v>400</v>
      </c>
      <c r="P4739">
        <f t="shared" si="151"/>
        <v>1258.0028496223913</v>
      </c>
    </row>
    <row r="4740" spans="1:16" ht="14.5" customHeight="1" x14ac:dyDescent="0.35">
      <c r="A4740" s="2" t="s">
        <v>2677</v>
      </c>
      <c r="B4740" s="2" t="s">
        <v>2678</v>
      </c>
      <c r="C4740" s="2" t="s">
        <v>2679</v>
      </c>
      <c r="D4740" s="2" t="s">
        <v>3169</v>
      </c>
      <c r="E4740" s="2" t="s">
        <v>3170</v>
      </c>
      <c r="F4740" s="3">
        <v>24790</v>
      </c>
      <c r="G4740" s="3">
        <v>7.1448222044026437</v>
      </c>
      <c r="H4740" s="2" t="s">
        <v>3135</v>
      </c>
      <c r="I4740" s="2" t="s">
        <v>3149</v>
      </c>
      <c r="J4740" s="2" t="s">
        <v>3161</v>
      </c>
      <c r="K4740" s="2" t="s">
        <v>3162</v>
      </c>
      <c r="L4740" s="2">
        <v>2017</v>
      </c>
      <c r="M4740" s="2" t="s">
        <v>3059</v>
      </c>
      <c r="N4740" s="2" t="s">
        <v>3109</v>
      </c>
      <c r="O4740" s="19" t="str">
        <f t="shared" si="152"/>
        <v>400</v>
      </c>
      <c r="P4740">
        <f t="shared" si="151"/>
        <v>1771.2014244714153</v>
      </c>
    </row>
    <row r="4741" spans="1:16" ht="14.5" customHeight="1" x14ac:dyDescent="0.35">
      <c r="A4741" s="2" t="s">
        <v>2677</v>
      </c>
      <c r="B4741" s="2" t="s">
        <v>2678</v>
      </c>
      <c r="C4741" s="2" t="s">
        <v>2679</v>
      </c>
      <c r="D4741" s="2" t="s">
        <v>3169</v>
      </c>
      <c r="E4741" s="2" t="s">
        <v>3170</v>
      </c>
      <c r="F4741" s="3">
        <v>24790</v>
      </c>
      <c r="G4741" s="3">
        <v>2.537319180359805</v>
      </c>
      <c r="H4741" s="2" t="s">
        <v>3136</v>
      </c>
      <c r="I4741" s="2" t="s">
        <v>3150</v>
      </c>
      <c r="J4741" s="2" t="s">
        <v>3161</v>
      </c>
      <c r="K4741" s="2" t="s">
        <v>3162</v>
      </c>
      <c r="L4741" s="2">
        <v>2017</v>
      </c>
      <c r="M4741" s="2" t="s">
        <v>3059</v>
      </c>
      <c r="N4741" s="2" t="s">
        <v>3109</v>
      </c>
      <c r="O4741" s="19" t="str">
        <f t="shared" si="152"/>
        <v>400</v>
      </c>
      <c r="P4741">
        <f t="shared" si="151"/>
        <v>629.00142481119565</v>
      </c>
    </row>
    <row r="4742" spans="1:16" ht="14.5" customHeight="1" x14ac:dyDescent="0.35">
      <c r="A4742" s="2" t="s">
        <v>2677</v>
      </c>
      <c r="B4742" s="2" t="s">
        <v>2678</v>
      </c>
      <c r="C4742" s="2" t="s">
        <v>2679</v>
      </c>
      <c r="D4742" s="2" t="s">
        <v>3169</v>
      </c>
      <c r="E4742" s="2" t="s">
        <v>3170</v>
      </c>
      <c r="F4742" s="3">
        <v>24790</v>
      </c>
      <c r="G4742" s="3">
        <v>13.246571194123165</v>
      </c>
      <c r="H4742" s="2" t="s">
        <v>3138</v>
      </c>
      <c r="I4742" s="2" t="s">
        <v>3152</v>
      </c>
      <c r="J4742" s="2" t="s">
        <v>3161</v>
      </c>
      <c r="K4742" s="2" t="s">
        <v>3162</v>
      </c>
      <c r="L4742" s="2">
        <v>2017</v>
      </c>
      <c r="M4742" s="2" t="s">
        <v>3059</v>
      </c>
      <c r="N4742" s="2" t="s">
        <v>3109</v>
      </c>
      <c r="O4742" s="19" t="str">
        <f t="shared" si="152"/>
        <v>400</v>
      </c>
      <c r="P4742">
        <f t="shared" si="151"/>
        <v>3283.8249990231329</v>
      </c>
    </row>
    <row r="4743" spans="1:16" ht="14.5" customHeight="1" x14ac:dyDescent="0.35">
      <c r="A4743" s="2" t="s">
        <v>2677</v>
      </c>
      <c r="B4743" s="2" t="s">
        <v>2678</v>
      </c>
      <c r="C4743" s="2" t="s">
        <v>2679</v>
      </c>
      <c r="D4743" s="2" t="s">
        <v>3169</v>
      </c>
      <c r="E4743" s="2" t="s">
        <v>3170</v>
      </c>
      <c r="F4743" s="3">
        <v>24790</v>
      </c>
      <c r="G4743" s="3">
        <v>15.656775337779166</v>
      </c>
      <c r="H4743" s="2" t="s">
        <v>3139</v>
      </c>
      <c r="I4743" s="2" t="s">
        <v>3153</v>
      </c>
      <c r="J4743" s="2" t="s">
        <v>3161</v>
      </c>
      <c r="K4743" s="2" t="s">
        <v>3162</v>
      </c>
      <c r="L4743" s="2">
        <v>2017</v>
      </c>
      <c r="M4743" s="2" t="s">
        <v>3059</v>
      </c>
      <c r="N4743" s="2" t="s">
        <v>3109</v>
      </c>
      <c r="O4743" s="19" t="str">
        <f t="shared" si="152"/>
        <v>400</v>
      </c>
      <c r="P4743">
        <f t="shared" si="151"/>
        <v>3881.3146062354554</v>
      </c>
    </row>
    <row r="4744" spans="1:16" ht="14.5" customHeight="1" x14ac:dyDescent="0.35">
      <c r="A4744" s="2" t="s">
        <v>2677</v>
      </c>
      <c r="B4744" s="2" t="s">
        <v>2678</v>
      </c>
      <c r="C4744" s="2" t="s">
        <v>2679</v>
      </c>
      <c r="D4744" s="2" t="s">
        <v>3169</v>
      </c>
      <c r="E4744" s="2" t="s">
        <v>3170</v>
      </c>
      <c r="F4744" s="3">
        <v>24790</v>
      </c>
      <c r="G4744" s="3">
        <v>25.940853440764251</v>
      </c>
      <c r="H4744" s="2" t="s">
        <v>3141</v>
      </c>
      <c r="I4744" s="2" t="s">
        <v>3155</v>
      </c>
      <c r="J4744" s="2" t="s">
        <v>3161</v>
      </c>
      <c r="K4744" s="2" t="s">
        <v>3162</v>
      </c>
      <c r="L4744" s="2">
        <v>2017</v>
      </c>
      <c r="M4744" s="2" t="s">
        <v>3059</v>
      </c>
      <c r="N4744" s="2" t="s">
        <v>3109</v>
      </c>
      <c r="O4744" s="19" t="str">
        <f t="shared" si="152"/>
        <v>400</v>
      </c>
      <c r="P4744">
        <f t="shared" si="151"/>
        <v>6430.7375679654579</v>
      </c>
    </row>
    <row r="4745" spans="1:16" ht="14.5" customHeight="1" x14ac:dyDescent="0.35">
      <c r="A4745" s="2" t="s">
        <v>2894</v>
      </c>
      <c r="B4745" s="2" t="s">
        <v>2895</v>
      </c>
      <c r="C4745" s="2" t="s">
        <v>2896</v>
      </c>
      <c r="D4745" s="2" t="s">
        <v>3169</v>
      </c>
      <c r="E4745" s="2" t="s">
        <v>3170</v>
      </c>
      <c r="F4745" s="3">
        <v>10890</v>
      </c>
      <c r="G4745" s="3">
        <v>100</v>
      </c>
      <c r="H4745" s="2" t="s">
        <v>3129</v>
      </c>
      <c r="I4745" s="2" t="s">
        <v>3143</v>
      </c>
      <c r="J4745" s="2" t="s">
        <v>3161</v>
      </c>
      <c r="K4745" s="2" t="s">
        <v>3162</v>
      </c>
      <c r="L4745" s="2">
        <v>2017</v>
      </c>
      <c r="M4745" s="2" t="s">
        <v>3059</v>
      </c>
      <c r="N4745" s="2" t="s">
        <v>3109</v>
      </c>
      <c r="O4745" s="19" t="str">
        <f t="shared" si="152"/>
        <v>400</v>
      </c>
      <c r="P4745">
        <f t="shared" si="151"/>
        <v>10890</v>
      </c>
    </row>
    <row r="4746" spans="1:16" ht="14.5" customHeight="1" x14ac:dyDescent="0.35">
      <c r="A4746" s="2" t="s">
        <v>270</v>
      </c>
      <c r="B4746" s="2" t="s">
        <v>271</v>
      </c>
      <c r="C4746" s="2" t="s">
        <v>1256</v>
      </c>
      <c r="D4746" s="2" t="s">
        <v>3169</v>
      </c>
      <c r="E4746" s="2" t="s">
        <v>3170</v>
      </c>
      <c r="F4746" s="3">
        <v>377</v>
      </c>
      <c r="G4746" s="3">
        <v>55</v>
      </c>
      <c r="H4746" s="2" t="s">
        <v>3129</v>
      </c>
      <c r="I4746" s="2" t="s">
        <v>3143</v>
      </c>
      <c r="J4746" s="2" t="s">
        <v>3161</v>
      </c>
      <c r="K4746" s="2" t="s">
        <v>3162</v>
      </c>
      <c r="L4746" s="2">
        <v>2017</v>
      </c>
      <c r="M4746" s="2" t="s">
        <v>3041</v>
      </c>
      <c r="N4746" s="2" t="s">
        <v>3095</v>
      </c>
      <c r="O4746" s="19" t="str">
        <f t="shared" si="152"/>
        <v>200</v>
      </c>
      <c r="P4746">
        <f t="shared" si="151"/>
        <v>207.35</v>
      </c>
    </row>
    <row r="4747" spans="1:16" ht="14.5" customHeight="1" x14ac:dyDescent="0.35">
      <c r="A4747" s="2" t="s">
        <v>2897</v>
      </c>
      <c r="B4747" s="2" t="s">
        <v>274</v>
      </c>
      <c r="C4747" s="2" t="s">
        <v>1865</v>
      </c>
      <c r="D4747" s="2" t="s">
        <v>3169</v>
      </c>
      <c r="E4747" s="2" t="s">
        <v>3170</v>
      </c>
      <c r="F4747" s="3">
        <v>108</v>
      </c>
      <c r="G4747" s="3">
        <v>55</v>
      </c>
      <c r="H4747" s="2" t="s">
        <v>3129</v>
      </c>
      <c r="I4747" s="2" t="s">
        <v>3143</v>
      </c>
      <c r="J4747" s="2" t="s">
        <v>3161</v>
      </c>
      <c r="K4747" s="2" t="s">
        <v>3162</v>
      </c>
      <c r="L4747" s="2">
        <v>2017</v>
      </c>
      <c r="M4747" s="2" t="s">
        <v>3041</v>
      </c>
      <c r="N4747" s="2" t="s">
        <v>3095</v>
      </c>
      <c r="O4747" s="19" t="str">
        <f t="shared" si="152"/>
        <v>200</v>
      </c>
      <c r="P4747">
        <f t="shared" si="151"/>
        <v>59.4</v>
      </c>
    </row>
    <row r="4748" spans="1:16" ht="14.5" customHeight="1" x14ac:dyDescent="0.35">
      <c r="A4748" s="2" t="s">
        <v>1258</v>
      </c>
      <c r="B4748" s="2" t="s">
        <v>1259</v>
      </c>
      <c r="C4748" s="2" t="s">
        <v>1866</v>
      </c>
      <c r="D4748" s="2" t="s">
        <v>3169</v>
      </c>
      <c r="E4748" s="2" t="s">
        <v>3170</v>
      </c>
      <c r="F4748" s="3">
        <v>256</v>
      </c>
      <c r="G4748" s="3">
        <v>55</v>
      </c>
      <c r="H4748" s="2" t="s">
        <v>3138</v>
      </c>
      <c r="I4748" s="2" t="s">
        <v>3152</v>
      </c>
      <c r="J4748" s="2" t="s">
        <v>3161</v>
      </c>
      <c r="K4748" s="2" t="s">
        <v>3162</v>
      </c>
      <c r="L4748" s="2">
        <v>2017</v>
      </c>
      <c r="M4748" s="2" t="s">
        <v>3043</v>
      </c>
      <c r="N4748" s="2" t="s">
        <v>3097</v>
      </c>
      <c r="O4748" s="19" t="str">
        <f t="shared" si="152"/>
        <v>200</v>
      </c>
      <c r="P4748">
        <f t="shared" si="151"/>
        <v>140.80000000000001</v>
      </c>
    </row>
    <row r="4749" spans="1:16" ht="14.5" customHeight="1" x14ac:dyDescent="0.35">
      <c r="A4749" s="2" t="s">
        <v>279</v>
      </c>
      <c r="B4749" s="2" t="s">
        <v>280</v>
      </c>
      <c r="C4749" s="2" t="s">
        <v>2898</v>
      </c>
      <c r="D4749" s="2" t="s">
        <v>3169</v>
      </c>
      <c r="E4749" s="2" t="s">
        <v>3170</v>
      </c>
      <c r="F4749" s="3">
        <v>13277</v>
      </c>
      <c r="G4749" s="3">
        <v>100</v>
      </c>
      <c r="H4749" s="2" t="s">
        <v>3134</v>
      </c>
      <c r="I4749" s="2" t="s">
        <v>3148</v>
      </c>
      <c r="J4749" s="2" t="s">
        <v>3161</v>
      </c>
      <c r="K4749" s="2" t="s">
        <v>3162</v>
      </c>
      <c r="L4749" s="2">
        <v>2017</v>
      </c>
      <c r="M4749" s="2" t="s">
        <v>3074</v>
      </c>
      <c r="N4749" s="2" t="s">
        <v>3123</v>
      </c>
      <c r="O4749" s="19" t="str">
        <f t="shared" si="152"/>
        <v>600</v>
      </c>
      <c r="P4749">
        <f t="shared" si="151"/>
        <v>13277</v>
      </c>
    </row>
    <row r="4750" spans="1:16" ht="14.5" customHeight="1" x14ac:dyDescent="0.35">
      <c r="A4750" s="2" t="s">
        <v>282</v>
      </c>
      <c r="B4750" s="2" t="s">
        <v>283</v>
      </c>
      <c r="C4750" s="2" t="s">
        <v>1868</v>
      </c>
      <c r="D4750" s="2" t="s">
        <v>3169</v>
      </c>
      <c r="E4750" s="2" t="s">
        <v>3170</v>
      </c>
      <c r="F4750" s="3">
        <v>108</v>
      </c>
      <c r="G4750" s="3">
        <v>55</v>
      </c>
      <c r="H4750" s="2" t="s">
        <v>3138</v>
      </c>
      <c r="I4750" s="2" t="s">
        <v>3152</v>
      </c>
      <c r="J4750" s="2" t="s">
        <v>3161</v>
      </c>
      <c r="K4750" s="2" t="s">
        <v>3162</v>
      </c>
      <c r="L4750" s="2">
        <v>2017</v>
      </c>
      <c r="M4750" s="2" t="s">
        <v>3057</v>
      </c>
      <c r="N4750" s="2" t="s">
        <v>3107</v>
      </c>
      <c r="O4750" s="19" t="str">
        <f t="shared" si="152"/>
        <v>300</v>
      </c>
      <c r="P4750">
        <f t="shared" si="151"/>
        <v>59.4</v>
      </c>
    </row>
    <row r="4751" spans="1:16" ht="14.5" customHeight="1" x14ac:dyDescent="0.35">
      <c r="A4751" s="2" t="s">
        <v>285</v>
      </c>
      <c r="B4751" s="2" t="s">
        <v>286</v>
      </c>
      <c r="C4751" s="2" t="s">
        <v>1869</v>
      </c>
      <c r="D4751" s="2" t="s">
        <v>3169</v>
      </c>
      <c r="E4751" s="2" t="s">
        <v>3170</v>
      </c>
      <c r="F4751" s="3">
        <v>8684</v>
      </c>
      <c r="G4751" s="3">
        <v>55</v>
      </c>
      <c r="H4751" s="2" t="s">
        <v>3132</v>
      </c>
      <c r="I4751" s="2" t="s">
        <v>3146</v>
      </c>
      <c r="J4751" s="2" t="s">
        <v>3161</v>
      </c>
      <c r="K4751" s="2" t="s">
        <v>3162</v>
      </c>
      <c r="L4751" s="2">
        <v>2017</v>
      </c>
      <c r="M4751" s="2" t="s">
        <v>3057</v>
      </c>
      <c r="N4751" s="2" t="s">
        <v>3107</v>
      </c>
      <c r="O4751" s="19" t="str">
        <f t="shared" si="152"/>
        <v>300</v>
      </c>
      <c r="P4751">
        <f t="shared" si="151"/>
        <v>4776.2</v>
      </c>
    </row>
    <row r="4752" spans="1:16" ht="14.5" customHeight="1" x14ac:dyDescent="0.35">
      <c r="A4752" s="2" t="s">
        <v>2036</v>
      </c>
      <c r="B4752" s="2" t="s">
        <v>2037</v>
      </c>
      <c r="C4752" s="2" t="s">
        <v>2038</v>
      </c>
      <c r="D4752" s="2" t="s">
        <v>3169</v>
      </c>
      <c r="E4752" s="2" t="s">
        <v>3170</v>
      </c>
      <c r="F4752" s="3">
        <v>3324</v>
      </c>
      <c r="G4752" s="3">
        <v>55</v>
      </c>
      <c r="H4752" s="2" t="s">
        <v>3129</v>
      </c>
      <c r="I4752" s="2" t="s">
        <v>3143</v>
      </c>
      <c r="J4752" s="2" t="s">
        <v>3161</v>
      </c>
      <c r="K4752" s="2" t="s">
        <v>3162</v>
      </c>
      <c r="L4752" s="2">
        <v>2017</v>
      </c>
      <c r="M4752" s="2" t="s">
        <v>3059</v>
      </c>
      <c r="N4752" s="2" t="s">
        <v>3109</v>
      </c>
      <c r="O4752" s="19" t="str">
        <f t="shared" si="152"/>
        <v>400</v>
      </c>
      <c r="P4752">
        <f t="shared" si="151"/>
        <v>1828.2</v>
      </c>
    </row>
    <row r="4753" spans="1:16" ht="14.5" customHeight="1" x14ac:dyDescent="0.35">
      <c r="A4753" s="2" t="s">
        <v>1482</v>
      </c>
      <c r="B4753" s="2" t="s">
        <v>1483</v>
      </c>
      <c r="C4753" s="2" t="s">
        <v>2321</v>
      </c>
      <c r="D4753" s="2" t="s">
        <v>3169</v>
      </c>
      <c r="E4753" s="2" t="s">
        <v>3170</v>
      </c>
      <c r="F4753" s="3">
        <v>10000</v>
      </c>
      <c r="G4753" s="3">
        <v>55</v>
      </c>
      <c r="H4753" s="2" t="s">
        <v>3133</v>
      </c>
      <c r="I4753" s="2" t="s">
        <v>3147</v>
      </c>
      <c r="J4753" s="2" t="s">
        <v>3161</v>
      </c>
      <c r="K4753" s="2" t="s">
        <v>3162</v>
      </c>
      <c r="L4753" s="2">
        <v>2017</v>
      </c>
      <c r="M4753" s="2" t="s">
        <v>3045</v>
      </c>
      <c r="N4753" s="2" t="s">
        <v>3098</v>
      </c>
      <c r="O4753" s="19" t="str">
        <f t="shared" si="152"/>
        <v>200</v>
      </c>
      <c r="P4753">
        <f t="shared" si="151"/>
        <v>5500</v>
      </c>
    </row>
    <row r="4754" spans="1:16" ht="14.5" customHeight="1" x14ac:dyDescent="0.35">
      <c r="A4754" s="2" t="s">
        <v>2042</v>
      </c>
      <c r="B4754" s="2" t="s">
        <v>2043</v>
      </c>
      <c r="C4754" s="2" t="s">
        <v>1870</v>
      </c>
      <c r="D4754" s="2" t="s">
        <v>3169</v>
      </c>
      <c r="E4754" s="2" t="s">
        <v>3170</v>
      </c>
      <c r="F4754" s="3">
        <v>126</v>
      </c>
      <c r="G4754" s="3">
        <v>55</v>
      </c>
      <c r="H4754" s="2" t="s">
        <v>3131</v>
      </c>
      <c r="I4754" s="2" t="s">
        <v>3145</v>
      </c>
      <c r="J4754" s="2" t="s">
        <v>3161</v>
      </c>
      <c r="K4754" s="2" t="s">
        <v>3162</v>
      </c>
      <c r="L4754" s="2">
        <v>2017</v>
      </c>
      <c r="M4754" s="2" t="s">
        <v>3076</v>
      </c>
      <c r="N4754" s="2" t="s">
        <v>3124</v>
      </c>
      <c r="O4754" s="19" t="str">
        <f t="shared" si="152"/>
        <v>700</v>
      </c>
      <c r="P4754">
        <f t="shared" si="151"/>
        <v>69.3</v>
      </c>
    </row>
    <row r="4755" spans="1:16" ht="14.5" customHeight="1" x14ac:dyDescent="0.35">
      <c r="A4755" s="2" t="s">
        <v>2683</v>
      </c>
      <c r="B4755" s="2" t="s">
        <v>2684</v>
      </c>
      <c r="C4755" s="2" t="s">
        <v>2685</v>
      </c>
      <c r="D4755" s="2" t="s">
        <v>3169</v>
      </c>
      <c r="E4755" s="2" t="s">
        <v>3170</v>
      </c>
      <c r="F4755" s="3">
        <v>850</v>
      </c>
      <c r="G4755" s="3">
        <v>80.162714735059268</v>
      </c>
      <c r="H4755" s="2" t="s">
        <v>3130</v>
      </c>
      <c r="I4755" s="2" t="s">
        <v>3144</v>
      </c>
      <c r="J4755" s="2" t="s">
        <v>3161</v>
      </c>
      <c r="K4755" s="2" t="s">
        <v>3162</v>
      </c>
      <c r="L4755" s="2">
        <v>2017</v>
      </c>
      <c r="M4755" s="2" t="s">
        <v>3078</v>
      </c>
      <c r="N4755" s="2" t="s">
        <v>3126</v>
      </c>
      <c r="O4755" s="19" t="str">
        <f t="shared" si="152"/>
        <v>700</v>
      </c>
      <c r="P4755">
        <f t="shared" si="151"/>
        <v>681.38307524800371</v>
      </c>
    </row>
    <row r="4756" spans="1:16" ht="14.5" customHeight="1" x14ac:dyDescent="0.35">
      <c r="A4756" s="2" t="s">
        <v>2683</v>
      </c>
      <c r="B4756" s="2" t="s">
        <v>2684</v>
      </c>
      <c r="C4756" s="2" t="s">
        <v>2685</v>
      </c>
      <c r="D4756" s="2" t="s">
        <v>3169</v>
      </c>
      <c r="E4756" s="2" t="s">
        <v>3170</v>
      </c>
      <c r="F4756" s="3">
        <v>850</v>
      </c>
      <c r="G4756" s="3">
        <v>2.9004355189934672</v>
      </c>
      <c r="H4756" s="2" t="s">
        <v>3131</v>
      </c>
      <c r="I4756" s="2" t="s">
        <v>3145</v>
      </c>
      <c r="J4756" s="2" t="s">
        <v>3161</v>
      </c>
      <c r="K4756" s="2" t="s">
        <v>3162</v>
      </c>
      <c r="L4756" s="2">
        <v>2017</v>
      </c>
      <c r="M4756" s="2" t="s">
        <v>3078</v>
      </c>
      <c r="N4756" s="2" t="s">
        <v>3126</v>
      </c>
      <c r="O4756" s="19" t="str">
        <f t="shared" si="152"/>
        <v>700</v>
      </c>
      <c r="P4756">
        <f t="shared" si="151"/>
        <v>24.653701911444472</v>
      </c>
    </row>
    <row r="4757" spans="1:16" ht="14.5" customHeight="1" x14ac:dyDescent="0.35">
      <c r="A4757" s="2" t="s">
        <v>2683</v>
      </c>
      <c r="B4757" s="2" t="s">
        <v>2684</v>
      </c>
      <c r="C4757" s="2" t="s">
        <v>2685</v>
      </c>
      <c r="D4757" s="2" t="s">
        <v>3169</v>
      </c>
      <c r="E4757" s="2" t="s">
        <v>3170</v>
      </c>
      <c r="F4757" s="3">
        <v>850</v>
      </c>
      <c r="G4757" s="3">
        <v>1.6936849745947253</v>
      </c>
      <c r="H4757" s="2" t="s">
        <v>3139</v>
      </c>
      <c r="I4757" s="2" t="s">
        <v>3153</v>
      </c>
      <c r="J4757" s="2" t="s">
        <v>3161</v>
      </c>
      <c r="K4757" s="2" t="s">
        <v>3162</v>
      </c>
      <c r="L4757" s="2">
        <v>2017</v>
      </c>
      <c r="M4757" s="2" t="s">
        <v>3078</v>
      </c>
      <c r="N4757" s="2" t="s">
        <v>3126</v>
      </c>
      <c r="O4757" s="19" t="str">
        <f t="shared" si="152"/>
        <v>700</v>
      </c>
      <c r="P4757">
        <f t="shared" si="151"/>
        <v>14.396322284055167</v>
      </c>
    </row>
    <row r="4758" spans="1:16" ht="14.5" customHeight="1" x14ac:dyDescent="0.35">
      <c r="A4758" s="2" t="s">
        <v>2683</v>
      </c>
      <c r="B4758" s="2" t="s">
        <v>2684</v>
      </c>
      <c r="C4758" s="2" t="s">
        <v>2685</v>
      </c>
      <c r="D4758" s="2" t="s">
        <v>3169</v>
      </c>
      <c r="E4758" s="2" t="s">
        <v>3170</v>
      </c>
      <c r="F4758" s="3">
        <v>850</v>
      </c>
      <c r="G4758" s="3">
        <v>1.6936849745947253</v>
      </c>
      <c r="H4758" s="2" t="s">
        <v>3140</v>
      </c>
      <c r="I4758" s="2" t="s">
        <v>3154</v>
      </c>
      <c r="J4758" s="2" t="s">
        <v>3161</v>
      </c>
      <c r="K4758" s="2" t="s">
        <v>3162</v>
      </c>
      <c r="L4758" s="2">
        <v>2017</v>
      </c>
      <c r="M4758" s="2" t="s">
        <v>3078</v>
      </c>
      <c r="N4758" s="2" t="s">
        <v>3126</v>
      </c>
      <c r="O4758" s="19" t="str">
        <f t="shared" si="152"/>
        <v>700</v>
      </c>
      <c r="P4758">
        <f t="shared" si="151"/>
        <v>14.396322284055167</v>
      </c>
    </row>
    <row r="4759" spans="1:16" ht="14.5" customHeight="1" x14ac:dyDescent="0.35">
      <c r="A4759" s="2" t="s">
        <v>2683</v>
      </c>
      <c r="B4759" s="2" t="s">
        <v>2684</v>
      </c>
      <c r="C4759" s="2" t="s">
        <v>2685</v>
      </c>
      <c r="D4759" s="2" t="s">
        <v>3169</v>
      </c>
      <c r="E4759" s="2" t="s">
        <v>3170</v>
      </c>
      <c r="F4759" s="3">
        <v>850</v>
      </c>
      <c r="G4759" s="3">
        <v>13.549479796757803</v>
      </c>
      <c r="H4759" s="2" t="s">
        <v>3141</v>
      </c>
      <c r="I4759" s="2" t="s">
        <v>3155</v>
      </c>
      <c r="J4759" s="2" t="s">
        <v>3161</v>
      </c>
      <c r="K4759" s="2" t="s">
        <v>3162</v>
      </c>
      <c r="L4759" s="2">
        <v>2017</v>
      </c>
      <c r="M4759" s="2" t="s">
        <v>3078</v>
      </c>
      <c r="N4759" s="2" t="s">
        <v>3126</v>
      </c>
      <c r="O4759" s="19" t="str">
        <f t="shared" si="152"/>
        <v>700</v>
      </c>
      <c r="P4759">
        <f t="shared" si="151"/>
        <v>115.17057827244133</v>
      </c>
    </row>
    <row r="4760" spans="1:16" ht="14.5" customHeight="1" x14ac:dyDescent="0.35">
      <c r="A4760" s="2" t="s">
        <v>2044</v>
      </c>
      <c r="B4760" s="2" t="s">
        <v>2045</v>
      </c>
      <c r="C4760" s="2" t="s">
        <v>2686</v>
      </c>
      <c r="D4760" s="2" t="s">
        <v>3169</v>
      </c>
      <c r="E4760" s="2" t="s">
        <v>3170</v>
      </c>
      <c r="F4760" s="3">
        <v>1982</v>
      </c>
      <c r="G4760" s="3">
        <v>2.2384384653265883</v>
      </c>
      <c r="H4760" s="2" t="s">
        <v>3129</v>
      </c>
      <c r="I4760" s="2" t="s">
        <v>3143</v>
      </c>
      <c r="J4760" s="2" t="s">
        <v>3161</v>
      </c>
      <c r="K4760" s="2" t="s">
        <v>3162</v>
      </c>
      <c r="L4760" s="2">
        <v>2017</v>
      </c>
      <c r="M4760" s="2" t="s">
        <v>3078</v>
      </c>
      <c r="N4760" s="2" t="s">
        <v>3126</v>
      </c>
      <c r="O4760" s="19" t="str">
        <f t="shared" si="152"/>
        <v>700</v>
      </c>
      <c r="P4760">
        <f t="shared" si="151"/>
        <v>44.365850382772976</v>
      </c>
    </row>
    <row r="4761" spans="1:16" ht="14.5" customHeight="1" x14ac:dyDescent="0.35">
      <c r="A4761" s="2" t="s">
        <v>2044</v>
      </c>
      <c r="B4761" s="2" t="s">
        <v>2045</v>
      </c>
      <c r="C4761" s="2" t="s">
        <v>2686</v>
      </c>
      <c r="D4761" s="2" t="s">
        <v>3169</v>
      </c>
      <c r="E4761" s="2" t="s">
        <v>3170</v>
      </c>
      <c r="F4761" s="3">
        <v>1982</v>
      </c>
      <c r="G4761" s="3">
        <v>12.647177329095223</v>
      </c>
      <c r="H4761" s="2" t="s">
        <v>3138</v>
      </c>
      <c r="I4761" s="2" t="s">
        <v>3152</v>
      </c>
      <c r="J4761" s="2" t="s">
        <v>3161</v>
      </c>
      <c r="K4761" s="2" t="s">
        <v>3162</v>
      </c>
      <c r="L4761" s="2">
        <v>2017</v>
      </c>
      <c r="M4761" s="2" t="s">
        <v>3078</v>
      </c>
      <c r="N4761" s="2" t="s">
        <v>3126</v>
      </c>
      <c r="O4761" s="19" t="str">
        <f t="shared" si="152"/>
        <v>700</v>
      </c>
      <c r="P4761">
        <f t="shared" si="151"/>
        <v>250.66705466266731</v>
      </c>
    </row>
    <row r="4762" spans="1:16" ht="14.5" customHeight="1" x14ac:dyDescent="0.35">
      <c r="A4762" s="2" t="s">
        <v>2044</v>
      </c>
      <c r="B4762" s="2" t="s">
        <v>2045</v>
      </c>
      <c r="C4762" s="2" t="s">
        <v>2686</v>
      </c>
      <c r="D4762" s="2" t="s">
        <v>3169</v>
      </c>
      <c r="E4762" s="2" t="s">
        <v>3170</v>
      </c>
      <c r="F4762" s="3">
        <v>1982</v>
      </c>
      <c r="G4762" s="3">
        <v>21.07862888182537</v>
      </c>
      <c r="H4762" s="2" t="s">
        <v>3139</v>
      </c>
      <c r="I4762" s="2" t="s">
        <v>3153</v>
      </c>
      <c r="J4762" s="2" t="s">
        <v>3161</v>
      </c>
      <c r="K4762" s="2" t="s">
        <v>3162</v>
      </c>
      <c r="L4762" s="2">
        <v>2017</v>
      </c>
      <c r="M4762" s="2" t="s">
        <v>3078</v>
      </c>
      <c r="N4762" s="2" t="s">
        <v>3126</v>
      </c>
      <c r="O4762" s="19" t="str">
        <f t="shared" si="152"/>
        <v>700</v>
      </c>
      <c r="P4762">
        <f t="shared" si="151"/>
        <v>417.77842443777882</v>
      </c>
    </row>
    <row r="4763" spans="1:16" ht="14.5" customHeight="1" x14ac:dyDescent="0.35">
      <c r="A4763" s="2" t="s">
        <v>2044</v>
      </c>
      <c r="B4763" s="2" t="s">
        <v>2045</v>
      </c>
      <c r="C4763" s="2" t="s">
        <v>2686</v>
      </c>
      <c r="D4763" s="2" t="s">
        <v>3169</v>
      </c>
      <c r="E4763" s="2" t="s">
        <v>3170</v>
      </c>
      <c r="F4763" s="3">
        <v>1982</v>
      </c>
      <c r="G4763" s="3">
        <v>2.1078628881825372</v>
      </c>
      <c r="H4763" s="2" t="s">
        <v>3140</v>
      </c>
      <c r="I4763" s="2" t="s">
        <v>3154</v>
      </c>
      <c r="J4763" s="2" t="s">
        <v>3161</v>
      </c>
      <c r="K4763" s="2" t="s">
        <v>3162</v>
      </c>
      <c r="L4763" s="2">
        <v>2017</v>
      </c>
      <c r="M4763" s="2" t="s">
        <v>3078</v>
      </c>
      <c r="N4763" s="2" t="s">
        <v>3126</v>
      </c>
      <c r="O4763" s="19" t="str">
        <f t="shared" si="152"/>
        <v>700</v>
      </c>
      <c r="P4763">
        <f t="shared" si="151"/>
        <v>41.777842443777892</v>
      </c>
    </row>
    <row r="4764" spans="1:16" ht="14.5" customHeight="1" x14ac:dyDescent="0.35">
      <c r="A4764" s="2" t="s">
        <v>2044</v>
      </c>
      <c r="B4764" s="2" t="s">
        <v>2045</v>
      </c>
      <c r="C4764" s="2" t="s">
        <v>2686</v>
      </c>
      <c r="D4764" s="2" t="s">
        <v>3169</v>
      </c>
      <c r="E4764" s="2" t="s">
        <v>3170</v>
      </c>
      <c r="F4764" s="3">
        <v>1982</v>
      </c>
      <c r="G4764" s="3">
        <v>61.927892435570278</v>
      </c>
      <c r="H4764" s="2" t="s">
        <v>3141</v>
      </c>
      <c r="I4764" s="2" t="s">
        <v>3155</v>
      </c>
      <c r="J4764" s="2" t="s">
        <v>3161</v>
      </c>
      <c r="K4764" s="2" t="s">
        <v>3162</v>
      </c>
      <c r="L4764" s="2">
        <v>2017</v>
      </c>
      <c r="M4764" s="2" t="s">
        <v>3078</v>
      </c>
      <c r="N4764" s="2" t="s">
        <v>3126</v>
      </c>
      <c r="O4764" s="19" t="str">
        <f t="shared" si="152"/>
        <v>700</v>
      </c>
      <c r="P4764">
        <f t="shared" si="151"/>
        <v>1227.4108280730029</v>
      </c>
    </row>
    <row r="4765" spans="1:16" ht="14.5" customHeight="1" x14ac:dyDescent="0.35">
      <c r="A4765" s="2" t="s">
        <v>2046</v>
      </c>
      <c r="B4765" s="2" t="s">
        <v>2047</v>
      </c>
      <c r="C4765" s="2" t="s">
        <v>1267</v>
      </c>
      <c r="D4765" s="2" t="s">
        <v>3169</v>
      </c>
      <c r="E4765" s="2" t="s">
        <v>3170</v>
      </c>
      <c r="F4765" s="3">
        <v>910</v>
      </c>
      <c r="G4765" s="3">
        <v>55</v>
      </c>
      <c r="H4765" s="2" t="s">
        <v>3131</v>
      </c>
      <c r="I4765" s="2" t="s">
        <v>3145</v>
      </c>
      <c r="J4765" s="2" t="s">
        <v>3161</v>
      </c>
      <c r="K4765" s="2" t="s">
        <v>3162</v>
      </c>
      <c r="L4765" s="2">
        <v>2017</v>
      </c>
      <c r="M4765" s="2" t="s">
        <v>3076</v>
      </c>
      <c r="N4765" s="2" t="s">
        <v>3124</v>
      </c>
      <c r="O4765" s="19" t="str">
        <f t="shared" si="152"/>
        <v>700</v>
      </c>
      <c r="P4765">
        <f t="shared" si="151"/>
        <v>500.5</v>
      </c>
    </row>
    <row r="4766" spans="1:16" ht="14.5" customHeight="1" x14ac:dyDescent="0.35">
      <c r="A4766" s="2" t="s">
        <v>308</v>
      </c>
      <c r="B4766" s="2" t="s">
        <v>309</v>
      </c>
      <c r="C4766" s="2" t="s">
        <v>1873</v>
      </c>
      <c r="D4766" s="2" t="s">
        <v>3169</v>
      </c>
      <c r="E4766" s="2" t="s">
        <v>3170</v>
      </c>
      <c r="F4766" s="3">
        <v>625</v>
      </c>
      <c r="G4766" s="3">
        <v>100</v>
      </c>
      <c r="H4766" s="2" t="s">
        <v>3131</v>
      </c>
      <c r="I4766" s="2" t="s">
        <v>3145</v>
      </c>
      <c r="J4766" s="2" t="s">
        <v>3161</v>
      </c>
      <c r="K4766" s="2" t="s">
        <v>3162</v>
      </c>
      <c r="L4766" s="2">
        <v>2017</v>
      </c>
      <c r="M4766" s="2" t="s">
        <v>3076</v>
      </c>
      <c r="N4766" s="2" t="s">
        <v>3124</v>
      </c>
      <c r="O4766" s="19" t="str">
        <f t="shared" si="152"/>
        <v>700</v>
      </c>
      <c r="P4766">
        <f t="shared" si="151"/>
        <v>625</v>
      </c>
    </row>
    <row r="4767" spans="1:16" ht="14.5" customHeight="1" x14ac:dyDescent="0.35">
      <c r="A4767" s="2" t="s">
        <v>304</v>
      </c>
      <c r="B4767" s="2" t="s">
        <v>305</v>
      </c>
      <c r="C4767" s="2" t="s">
        <v>1874</v>
      </c>
      <c r="D4767" s="2" t="s">
        <v>3169</v>
      </c>
      <c r="E4767" s="2" t="s">
        <v>3170</v>
      </c>
      <c r="F4767" s="3">
        <v>523</v>
      </c>
      <c r="G4767" s="3">
        <v>100</v>
      </c>
      <c r="H4767" s="2" t="s">
        <v>3131</v>
      </c>
      <c r="I4767" s="2" t="s">
        <v>3145</v>
      </c>
      <c r="J4767" s="2" t="s">
        <v>3161</v>
      </c>
      <c r="K4767" s="2" t="s">
        <v>3162</v>
      </c>
      <c r="L4767" s="2">
        <v>2017</v>
      </c>
      <c r="M4767" s="2" t="s">
        <v>3076</v>
      </c>
      <c r="N4767" s="2" t="s">
        <v>3124</v>
      </c>
      <c r="O4767" s="19" t="str">
        <f t="shared" si="152"/>
        <v>700</v>
      </c>
      <c r="P4767">
        <f t="shared" si="151"/>
        <v>523</v>
      </c>
    </row>
    <row r="4768" spans="1:16" ht="14.5" customHeight="1" x14ac:dyDescent="0.35">
      <c r="A4768" s="2" t="s">
        <v>311</v>
      </c>
      <c r="B4768" s="2" t="s">
        <v>312</v>
      </c>
      <c r="C4768" s="2" t="s">
        <v>1875</v>
      </c>
      <c r="D4768" s="2" t="s">
        <v>3169</v>
      </c>
      <c r="E4768" s="2" t="s">
        <v>3170</v>
      </c>
      <c r="F4768" s="3">
        <v>196943</v>
      </c>
      <c r="G4768" s="3">
        <v>100</v>
      </c>
      <c r="H4768" s="2" t="s">
        <v>3131</v>
      </c>
      <c r="I4768" s="2" t="s">
        <v>3145</v>
      </c>
      <c r="J4768" s="2" t="s">
        <v>3161</v>
      </c>
      <c r="K4768" s="2" t="s">
        <v>3162</v>
      </c>
      <c r="L4768" s="2">
        <v>2017</v>
      </c>
      <c r="M4768" s="2" t="s">
        <v>3076</v>
      </c>
      <c r="N4768" s="2" t="s">
        <v>3124</v>
      </c>
      <c r="O4768" s="19" t="str">
        <f t="shared" si="152"/>
        <v>700</v>
      </c>
      <c r="P4768">
        <f t="shared" si="151"/>
        <v>196943</v>
      </c>
    </row>
    <row r="4769" spans="1:16" ht="14.5" customHeight="1" x14ac:dyDescent="0.35">
      <c r="A4769" s="2" t="s">
        <v>2687</v>
      </c>
      <c r="B4769" s="2" t="s">
        <v>2688</v>
      </c>
      <c r="C4769" s="2" t="s">
        <v>2689</v>
      </c>
      <c r="D4769" s="2" t="s">
        <v>3169</v>
      </c>
      <c r="E4769" s="2" t="s">
        <v>3170</v>
      </c>
      <c r="F4769" s="3">
        <v>1334</v>
      </c>
      <c r="G4769" s="3">
        <v>100</v>
      </c>
      <c r="H4769" s="2" t="s">
        <v>3131</v>
      </c>
      <c r="I4769" s="2" t="s">
        <v>3145</v>
      </c>
      <c r="J4769" s="2" t="s">
        <v>3161</v>
      </c>
      <c r="K4769" s="2" t="s">
        <v>3162</v>
      </c>
      <c r="L4769" s="2">
        <v>2017</v>
      </c>
      <c r="M4769" s="2" t="s">
        <v>3076</v>
      </c>
      <c r="N4769" s="2" t="s">
        <v>3124</v>
      </c>
      <c r="O4769" s="19" t="str">
        <f t="shared" si="152"/>
        <v>700</v>
      </c>
      <c r="P4769">
        <f t="shared" si="151"/>
        <v>1334</v>
      </c>
    </row>
    <row r="4770" spans="1:16" ht="14.5" customHeight="1" x14ac:dyDescent="0.35">
      <c r="A4770" s="2" t="s">
        <v>2690</v>
      </c>
      <c r="B4770" s="2" t="s">
        <v>2691</v>
      </c>
      <c r="C4770" s="2" t="s">
        <v>2692</v>
      </c>
      <c r="D4770" s="2" t="s">
        <v>3169</v>
      </c>
      <c r="E4770" s="2" t="s">
        <v>3170</v>
      </c>
      <c r="F4770" s="3">
        <v>3114</v>
      </c>
      <c r="G4770" s="3">
        <v>100</v>
      </c>
      <c r="H4770" s="2" t="s">
        <v>3131</v>
      </c>
      <c r="I4770" s="2" t="s">
        <v>3145</v>
      </c>
      <c r="J4770" s="2" t="s">
        <v>3161</v>
      </c>
      <c r="K4770" s="2" t="s">
        <v>3162</v>
      </c>
      <c r="L4770" s="2">
        <v>2017</v>
      </c>
      <c r="M4770" s="2" t="s">
        <v>3076</v>
      </c>
      <c r="N4770" s="2" t="s">
        <v>3124</v>
      </c>
      <c r="O4770" s="19" t="str">
        <f t="shared" si="152"/>
        <v>700</v>
      </c>
      <c r="P4770">
        <f t="shared" si="151"/>
        <v>3114</v>
      </c>
    </row>
    <row r="4771" spans="1:16" ht="14.5" customHeight="1" x14ac:dyDescent="0.35">
      <c r="A4771" s="2" t="s">
        <v>314</v>
      </c>
      <c r="B4771" s="2" t="s">
        <v>315</v>
      </c>
      <c r="C4771" s="2" t="s">
        <v>1876</v>
      </c>
      <c r="D4771" s="2" t="s">
        <v>3169</v>
      </c>
      <c r="E4771" s="2" t="s">
        <v>3170</v>
      </c>
      <c r="F4771" s="3">
        <v>3044</v>
      </c>
      <c r="G4771" s="3">
        <v>100</v>
      </c>
      <c r="H4771" s="2" t="s">
        <v>3131</v>
      </c>
      <c r="I4771" s="2" t="s">
        <v>3145</v>
      </c>
      <c r="J4771" s="2" t="s">
        <v>3161</v>
      </c>
      <c r="K4771" s="2" t="s">
        <v>3162</v>
      </c>
      <c r="L4771" s="2">
        <v>2017</v>
      </c>
      <c r="M4771" s="2" t="s">
        <v>3076</v>
      </c>
      <c r="N4771" s="2" t="s">
        <v>3124</v>
      </c>
      <c r="O4771" s="19" t="str">
        <f t="shared" si="152"/>
        <v>700</v>
      </c>
      <c r="P4771">
        <f t="shared" si="151"/>
        <v>3044</v>
      </c>
    </row>
    <row r="4772" spans="1:16" ht="14.5" customHeight="1" x14ac:dyDescent="0.35">
      <c r="A4772" s="2" t="s">
        <v>317</v>
      </c>
      <c r="B4772" s="2" t="s">
        <v>318</v>
      </c>
      <c r="C4772" s="2" t="s">
        <v>1877</v>
      </c>
      <c r="D4772" s="2" t="s">
        <v>3169</v>
      </c>
      <c r="E4772" s="2" t="s">
        <v>3170</v>
      </c>
      <c r="F4772" s="3">
        <v>2292</v>
      </c>
      <c r="G4772" s="3">
        <v>100</v>
      </c>
      <c r="H4772" s="2" t="s">
        <v>3132</v>
      </c>
      <c r="I4772" s="2" t="s">
        <v>3146</v>
      </c>
      <c r="J4772" s="2" t="s">
        <v>3161</v>
      </c>
      <c r="K4772" s="2" t="s">
        <v>3162</v>
      </c>
      <c r="L4772" s="2">
        <v>2017</v>
      </c>
      <c r="M4772" s="2" t="s">
        <v>3077</v>
      </c>
      <c r="N4772" s="2" t="s">
        <v>3125</v>
      </c>
      <c r="O4772" s="19" t="str">
        <f t="shared" si="152"/>
        <v>700</v>
      </c>
      <c r="P4772">
        <f t="shared" si="151"/>
        <v>2292</v>
      </c>
    </row>
    <row r="4773" spans="1:16" ht="14.5" customHeight="1" x14ac:dyDescent="0.35">
      <c r="A4773" s="2" t="s">
        <v>320</v>
      </c>
      <c r="B4773" s="2" t="s">
        <v>321</v>
      </c>
      <c r="C4773" s="2" t="s">
        <v>1878</v>
      </c>
      <c r="D4773" s="2" t="s">
        <v>3169</v>
      </c>
      <c r="E4773" s="2" t="s">
        <v>3170</v>
      </c>
      <c r="F4773" s="3">
        <v>624</v>
      </c>
      <c r="G4773" s="3">
        <v>55</v>
      </c>
      <c r="H4773" s="2" t="s">
        <v>3134</v>
      </c>
      <c r="I4773" s="2" t="s">
        <v>3148</v>
      </c>
      <c r="J4773" s="2" t="s">
        <v>3161</v>
      </c>
      <c r="K4773" s="2" t="s">
        <v>3162</v>
      </c>
      <c r="L4773" s="2">
        <v>2017</v>
      </c>
      <c r="M4773" s="2" t="s">
        <v>3077</v>
      </c>
      <c r="N4773" s="2" t="s">
        <v>3125</v>
      </c>
      <c r="O4773" s="19" t="str">
        <f t="shared" si="152"/>
        <v>700</v>
      </c>
      <c r="P4773">
        <f t="shared" si="151"/>
        <v>343.2</v>
      </c>
    </row>
    <row r="4774" spans="1:16" ht="14.5" customHeight="1" x14ac:dyDescent="0.35">
      <c r="A4774" s="2" t="s">
        <v>323</v>
      </c>
      <c r="B4774" s="2" t="s">
        <v>324</v>
      </c>
      <c r="C4774" s="2" t="s">
        <v>1879</v>
      </c>
      <c r="D4774" s="2" t="s">
        <v>3169</v>
      </c>
      <c r="E4774" s="2" t="s">
        <v>3170</v>
      </c>
      <c r="F4774" s="3">
        <v>24463</v>
      </c>
      <c r="G4774" s="3">
        <v>54.228574329076842</v>
      </c>
      <c r="H4774" s="2" t="s">
        <v>3129</v>
      </c>
      <c r="I4774" s="2" t="s">
        <v>3143</v>
      </c>
      <c r="J4774" s="2" t="s">
        <v>3161</v>
      </c>
      <c r="K4774" s="2" t="s">
        <v>3162</v>
      </c>
      <c r="L4774" s="2">
        <v>2017</v>
      </c>
      <c r="M4774" s="2" t="s">
        <v>3077</v>
      </c>
      <c r="N4774" s="2" t="s">
        <v>3125</v>
      </c>
      <c r="O4774" s="19" t="str">
        <f t="shared" si="152"/>
        <v>700</v>
      </c>
      <c r="P4774">
        <f t="shared" si="151"/>
        <v>13265.936138122068</v>
      </c>
    </row>
    <row r="4775" spans="1:16" ht="14.5" customHeight="1" x14ac:dyDescent="0.35">
      <c r="A4775" s="2" t="s">
        <v>323</v>
      </c>
      <c r="B4775" s="2" t="s">
        <v>324</v>
      </c>
      <c r="C4775" s="2" t="s">
        <v>1879</v>
      </c>
      <c r="D4775" s="2" t="s">
        <v>3169</v>
      </c>
      <c r="E4775" s="2" t="s">
        <v>3170</v>
      </c>
      <c r="F4775" s="3">
        <v>24463</v>
      </c>
      <c r="G4775" s="3">
        <v>20.76399312580217</v>
      </c>
      <c r="H4775" s="2" t="s">
        <v>3131</v>
      </c>
      <c r="I4775" s="2" t="s">
        <v>3145</v>
      </c>
      <c r="J4775" s="2" t="s">
        <v>3161</v>
      </c>
      <c r="K4775" s="2" t="s">
        <v>3162</v>
      </c>
      <c r="L4775" s="2">
        <v>2017</v>
      </c>
      <c r="M4775" s="2" t="s">
        <v>3077</v>
      </c>
      <c r="N4775" s="2" t="s">
        <v>3125</v>
      </c>
      <c r="O4775" s="19" t="str">
        <f t="shared" si="152"/>
        <v>700</v>
      </c>
      <c r="P4775">
        <f t="shared" si="151"/>
        <v>5079.4956383649851</v>
      </c>
    </row>
    <row r="4776" spans="1:16" ht="14.5" customHeight="1" x14ac:dyDescent="0.35">
      <c r="A4776" s="2" t="s">
        <v>323</v>
      </c>
      <c r="B4776" s="2" t="s">
        <v>324</v>
      </c>
      <c r="C4776" s="2" t="s">
        <v>1879</v>
      </c>
      <c r="D4776" s="2" t="s">
        <v>3169</v>
      </c>
      <c r="E4776" s="2" t="s">
        <v>3170</v>
      </c>
      <c r="F4776" s="3">
        <v>24463</v>
      </c>
      <c r="G4776" s="3">
        <v>25.007432545120984</v>
      </c>
      <c r="H4776" s="2" t="s">
        <v>3141</v>
      </c>
      <c r="I4776" s="2" t="s">
        <v>3155</v>
      </c>
      <c r="J4776" s="2" t="s">
        <v>3161</v>
      </c>
      <c r="K4776" s="2" t="s">
        <v>3162</v>
      </c>
      <c r="L4776" s="2">
        <v>2017</v>
      </c>
      <c r="M4776" s="2" t="s">
        <v>3077</v>
      </c>
      <c r="N4776" s="2" t="s">
        <v>3125</v>
      </c>
      <c r="O4776" s="19" t="str">
        <f t="shared" si="152"/>
        <v>700</v>
      </c>
      <c r="P4776">
        <f t="shared" si="151"/>
        <v>6117.568223512947</v>
      </c>
    </row>
    <row r="4777" spans="1:16" ht="14.5" customHeight="1" x14ac:dyDescent="0.35">
      <c r="A4777" s="2" t="s">
        <v>326</v>
      </c>
      <c r="B4777" s="2" t="s">
        <v>327</v>
      </c>
      <c r="C4777" s="2" t="s">
        <v>1880</v>
      </c>
      <c r="D4777" s="2" t="s">
        <v>3169</v>
      </c>
      <c r="E4777" s="2" t="s">
        <v>3170</v>
      </c>
      <c r="F4777" s="3">
        <v>264</v>
      </c>
      <c r="G4777" s="3">
        <v>100</v>
      </c>
      <c r="H4777" s="2" t="s">
        <v>3138</v>
      </c>
      <c r="I4777" s="2" t="s">
        <v>3152</v>
      </c>
      <c r="J4777" s="2" t="s">
        <v>3161</v>
      </c>
      <c r="K4777" s="2" t="s">
        <v>3162</v>
      </c>
      <c r="L4777" s="2">
        <v>2017</v>
      </c>
      <c r="M4777" s="2" t="s">
        <v>3077</v>
      </c>
      <c r="N4777" s="2" t="s">
        <v>3125</v>
      </c>
      <c r="O4777" s="19" t="str">
        <f t="shared" si="152"/>
        <v>700</v>
      </c>
      <c r="P4777">
        <f t="shared" si="151"/>
        <v>264</v>
      </c>
    </row>
    <row r="4778" spans="1:16" ht="14.5" customHeight="1" x14ac:dyDescent="0.35">
      <c r="A4778" s="2" t="s">
        <v>329</v>
      </c>
      <c r="B4778" s="2" t="s">
        <v>330</v>
      </c>
      <c r="C4778" s="2" t="s">
        <v>1881</v>
      </c>
      <c r="D4778" s="2" t="s">
        <v>3169</v>
      </c>
      <c r="E4778" s="2" t="s">
        <v>3170</v>
      </c>
      <c r="F4778" s="3">
        <v>265</v>
      </c>
      <c r="G4778" s="3">
        <v>100</v>
      </c>
      <c r="H4778" s="2" t="s">
        <v>3138</v>
      </c>
      <c r="I4778" s="2" t="s">
        <v>3152</v>
      </c>
      <c r="J4778" s="2" t="s">
        <v>3161</v>
      </c>
      <c r="K4778" s="2" t="s">
        <v>3162</v>
      </c>
      <c r="L4778" s="2">
        <v>2017</v>
      </c>
      <c r="M4778" s="2" t="s">
        <v>3077</v>
      </c>
      <c r="N4778" s="2" t="s">
        <v>3125</v>
      </c>
      <c r="O4778" s="19" t="str">
        <f t="shared" si="152"/>
        <v>700</v>
      </c>
      <c r="P4778">
        <f t="shared" si="151"/>
        <v>265</v>
      </c>
    </row>
    <row r="4779" spans="1:16" ht="14.5" customHeight="1" x14ac:dyDescent="0.35">
      <c r="A4779" s="2" t="s">
        <v>2049</v>
      </c>
      <c r="B4779" s="2" t="s">
        <v>2050</v>
      </c>
      <c r="C4779" s="2" t="s">
        <v>1278</v>
      </c>
      <c r="D4779" s="2" t="s">
        <v>3169</v>
      </c>
      <c r="E4779" s="2" t="s">
        <v>3170</v>
      </c>
      <c r="F4779" s="3">
        <v>46100</v>
      </c>
      <c r="G4779" s="3">
        <v>20.39924419196128</v>
      </c>
      <c r="H4779" s="2" t="s">
        <v>3131</v>
      </c>
      <c r="I4779" s="2" t="s">
        <v>3145</v>
      </c>
      <c r="J4779" s="2" t="s">
        <v>3161</v>
      </c>
      <c r="K4779" s="2" t="s">
        <v>3162</v>
      </c>
      <c r="L4779" s="2">
        <v>2017</v>
      </c>
      <c r="M4779" s="2" t="s">
        <v>3041</v>
      </c>
      <c r="N4779" s="2" t="s">
        <v>3095</v>
      </c>
      <c r="O4779" s="19" t="str">
        <f t="shared" si="152"/>
        <v>200</v>
      </c>
      <c r="P4779">
        <f t="shared" si="151"/>
        <v>9404.0515724941506</v>
      </c>
    </row>
    <row r="4780" spans="1:16" ht="14.5" customHeight="1" x14ac:dyDescent="0.35">
      <c r="A4780" s="2" t="s">
        <v>2049</v>
      </c>
      <c r="B4780" s="2" t="s">
        <v>2050</v>
      </c>
      <c r="C4780" s="2" t="s">
        <v>1278</v>
      </c>
      <c r="D4780" s="2" t="s">
        <v>3169</v>
      </c>
      <c r="E4780" s="2" t="s">
        <v>3170</v>
      </c>
      <c r="F4780" s="3">
        <v>46100</v>
      </c>
      <c r="G4780" s="3">
        <v>10.660240641946098</v>
      </c>
      <c r="H4780" s="2" t="s">
        <v>3138</v>
      </c>
      <c r="I4780" s="2" t="s">
        <v>3152</v>
      </c>
      <c r="J4780" s="2" t="s">
        <v>3161</v>
      </c>
      <c r="K4780" s="2" t="s">
        <v>3162</v>
      </c>
      <c r="L4780" s="2">
        <v>2017</v>
      </c>
      <c r="M4780" s="2" t="s">
        <v>3041</v>
      </c>
      <c r="N4780" s="2" t="s">
        <v>3095</v>
      </c>
      <c r="O4780" s="19" t="str">
        <f t="shared" si="152"/>
        <v>200</v>
      </c>
      <c r="P4780">
        <f t="shared" si="151"/>
        <v>4914.3709359371514</v>
      </c>
    </row>
    <row r="4781" spans="1:16" ht="14.5" customHeight="1" x14ac:dyDescent="0.35">
      <c r="A4781" s="2" t="s">
        <v>2049</v>
      </c>
      <c r="B4781" s="2" t="s">
        <v>2050</v>
      </c>
      <c r="C4781" s="2" t="s">
        <v>1278</v>
      </c>
      <c r="D4781" s="2" t="s">
        <v>3169</v>
      </c>
      <c r="E4781" s="2" t="s">
        <v>3170</v>
      </c>
      <c r="F4781" s="3">
        <v>46100</v>
      </c>
      <c r="G4781" s="3">
        <v>1.3525857135614812</v>
      </c>
      <c r="H4781" s="2" t="s">
        <v>3139</v>
      </c>
      <c r="I4781" s="2" t="s">
        <v>3153</v>
      </c>
      <c r="J4781" s="2" t="s">
        <v>3161</v>
      </c>
      <c r="K4781" s="2" t="s">
        <v>3162</v>
      </c>
      <c r="L4781" s="2">
        <v>2017</v>
      </c>
      <c r="M4781" s="2" t="s">
        <v>3041</v>
      </c>
      <c r="N4781" s="2" t="s">
        <v>3095</v>
      </c>
      <c r="O4781" s="19" t="str">
        <f t="shared" si="152"/>
        <v>200</v>
      </c>
      <c r="P4781">
        <f t="shared" si="151"/>
        <v>623.54201395184282</v>
      </c>
    </row>
    <row r="4782" spans="1:16" ht="14.5" customHeight="1" x14ac:dyDescent="0.35">
      <c r="A4782" s="2" t="s">
        <v>2049</v>
      </c>
      <c r="B4782" s="2" t="s">
        <v>2050</v>
      </c>
      <c r="C4782" s="2" t="s">
        <v>1278</v>
      </c>
      <c r="D4782" s="2" t="s">
        <v>3169</v>
      </c>
      <c r="E4782" s="2" t="s">
        <v>3170</v>
      </c>
      <c r="F4782" s="3">
        <v>46100</v>
      </c>
      <c r="G4782" s="3">
        <v>22.587929452531142</v>
      </c>
      <c r="H4782" s="2" t="s">
        <v>3141</v>
      </c>
      <c r="I4782" s="2" t="s">
        <v>3155</v>
      </c>
      <c r="J4782" s="2" t="s">
        <v>3161</v>
      </c>
      <c r="K4782" s="2" t="s">
        <v>3162</v>
      </c>
      <c r="L4782" s="2">
        <v>2017</v>
      </c>
      <c r="M4782" s="2" t="s">
        <v>3041</v>
      </c>
      <c r="N4782" s="2" t="s">
        <v>3095</v>
      </c>
      <c r="O4782" s="19" t="str">
        <f t="shared" si="152"/>
        <v>200</v>
      </c>
      <c r="P4782">
        <f t="shared" si="151"/>
        <v>10413.035477616857</v>
      </c>
    </row>
    <row r="4783" spans="1:16" ht="14.5" customHeight="1" x14ac:dyDescent="0.35">
      <c r="A4783" s="2" t="s">
        <v>2051</v>
      </c>
      <c r="B4783" s="2" t="s">
        <v>2052</v>
      </c>
      <c r="C4783" s="2" t="s">
        <v>1279</v>
      </c>
      <c r="D4783" s="2" t="s">
        <v>3169</v>
      </c>
      <c r="E4783" s="2" t="s">
        <v>3170</v>
      </c>
      <c r="F4783" s="3">
        <v>18645</v>
      </c>
      <c r="G4783" s="3">
        <v>20.39924419196128</v>
      </c>
      <c r="H4783" s="2" t="s">
        <v>3131</v>
      </c>
      <c r="I4783" s="2" t="s">
        <v>3145</v>
      </c>
      <c r="J4783" s="2" t="s">
        <v>3161</v>
      </c>
      <c r="K4783" s="2" t="s">
        <v>3162</v>
      </c>
      <c r="L4783" s="2">
        <v>2017</v>
      </c>
      <c r="M4783" s="2" t="s">
        <v>3041</v>
      </c>
      <c r="N4783" s="2" t="s">
        <v>3095</v>
      </c>
      <c r="O4783" s="19" t="str">
        <f t="shared" si="152"/>
        <v>200</v>
      </c>
      <c r="P4783">
        <f t="shared" si="151"/>
        <v>3803.4390795911809</v>
      </c>
    </row>
    <row r="4784" spans="1:16" ht="14.5" customHeight="1" x14ac:dyDescent="0.35">
      <c r="A4784" s="2" t="s">
        <v>2051</v>
      </c>
      <c r="B4784" s="2" t="s">
        <v>2052</v>
      </c>
      <c r="C4784" s="2" t="s">
        <v>1279</v>
      </c>
      <c r="D4784" s="2" t="s">
        <v>3169</v>
      </c>
      <c r="E4784" s="2" t="s">
        <v>3170</v>
      </c>
      <c r="F4784" s="3">
        <v>18645</v>
      </c>
      <c r="G4784" s="3">
        <v>10.660240641946098</v>
      </c>
      <c r="H4784" s="2" t="s">
        <v>3138</v>
      </c>
      <c r="I4784" s="2" t="s">
        <v>3152</v>
      </c>
      <c r="J4784" s="2" t="s">
        <v>3161</v>
      </c>
      <c r="K4784" s="2" t="s">
        <v>3162</v>
      </c>
      <c r="L4784" s="2">
        <v>2017</v>
      </c>
      <c r="M4784" s="2" t="s">
        <v>3041</v>
      </c>
      <c r="N4784" s="2" t="s">
        <v>3095</v>
      </c>
      <c r="O4784" s="19" t="str">
        <f t="shared" si="152"/>
        <v>200</v>
      </c>
      <c r="P4784">
        <f t="shared" si="151"/>
        <v>1987.60186769085</v>
      </c>
    </row>
    <row r="4785" spans="1:16" ht="14.5" customHeight="1" x14ac:dyDescent="0.35">
      <c r="A4785" s="2" t="s">
        <v>2051</v>
      </c>
      <c r="B4785" s="2" t="s">
        <v>2052</v>
      </c>
      <c r="C4785" s="2" t="s">
        <v>1279</v>
      </c>
      <c r="D4785" s="2" t="s">
        <v>3169</v>
      </c>
      <c r="E4785" s="2" t="s">
        <v>3170</v>
      </c>
      <c r="F4785" s="3">
        <v>18645</v>
      </c>
      <c r="G4785" s="3">
        <v>1.3525857135614812</v>
      </c>
      <c r="H4785" s="2" t="s">
        <v>3139</v>
      </c>
      <c r="I4785" s="2" t="s">
        <v>3153</v>
      </c>
      <c r="J4785" s="2" t="s">
        <v>3161</v>
      </c>
      <c r="K4785" s="2" t="s">
        <v>3162</v>
      </c>
      <c r="L4785" s="2">
        <v>2017</v>
      </c>
      <c r="M4785" s="2" t="s">
        <v>3041</v>
      </c>
      <c r="N4785" s="2" t="s">
        <v>3095</v>
      </c>
      <c r="O4785" s="19" t="str">
        <f t="shared" si="152"/>
        <v>200</v>
      </c>
      <c r="P4785">
        <f t="shared" si="151"/>
        <v>252.18960629353816</v>
      </c>
    </row>
    <row r="4786" spans="1:16" ht="14.5" customHeight="1" x14ac:dyDescent="0.35">
      <c r="A4786" s="2" t="s">
        <v>2051</v>
      </c>
      <c r="B4786" s="2" t="s">
        <v>2052</v>
      </c>
      <c r="C4786" s="2" t="s">
        <v>1279</v>
      </c>
      <c r="D4786" s="2" t="s">
        <v>3169</v>
      </c>
      <c r="E4786" s="2" t="s">
        <v>3170</v>
      </c>
      <c r="F4786" s="3">
        <v>18645</v>
      </c>
      <c r="G4786" s="3">
        <v>22.587929452531142</v>
      </c>
      <c r="H4786" s="2" t="s">
        <v>3141</v>
      </c>
      <c r="I4786" s="2" t="s">
        <v>3155</v>
      </c>
      <c r="J4786" s="2" t="s">
        <v>3161</v>
      </c>
      <c r="K4786" s="2" t="s">
        <v>3162</v>
      </c>
      <c r="L4786" s="2">
        <v>2017</v>
      </c>
      <c r="M4786" s="2" t="s">
        <v>3041</v>
      </c>
      <c r="N4786" s="2" t="s">
        <v>3095</v>
      </c>
      <c r="O4786" s="19" t="str">
        <f t="shared" si="152"/>
        <v>200</v>
      </c>
      <c r="P4786">
        <f t="shared" si="151"/>
        <v>4211.5194464244314</v>
      </c>
    </row>
    <row r="4787" spans="1:16" ht="14.5" customHeight="1" x14ac:dyDescent="0.35">
      <c r="A4787" s="2" t="s">
        <v>337</v>
      </c>
      <c r="B4787" s="2" t="s">
        <v>338</v>
      </c>
      <c r="C4787" s="2" t="s">
        <v>1882</v>
      </c>
      <c r="D4787" s="2" t="s">
        <v>3169</v>
      </c>
      <c r="E4787" s="2" t="s">
        <v>3170</v>
      </c>
      <c r="F4787" s="3">
        <v>6174</v>
      </c>
      <c r="G4787" s="3">
        <v>55</v>
      </c>
      <c r="H4787" s="2" t="s">
        <v>3138</v>
      </c>
      <c r="I4787" s="2" t="s">
        <v>3152</v>
      </c>
      <c r="J4787" s="2" t="s">
        <v>3161</v>
      </c>
      <c r="K4787" s="2" t="s">
        <v>3162</v>
      </c>
      <c r="L4787" s="2">
        <v>2017</v>
      </c>
      <c r="M4787" s="2" t="s">
        <v>3041</v>
      </c>
      <c r="N4787" s="2" t="s">
        <v>3095</v>
      </c>
      <c r="O4787" s="19" t="str">
        <f t="shared" si="152"/>
        <v>200</v>
      </c>
      <c r="P4787">
        <f t="shared" si="151"/>
        <v>3395.7</v>
      </c>
    </row>
    <row r="4788" spans="1:16" ht="14.5" customHeight="1" x14ac:dyDescent="0.35">
      <c r="A4788" s="2" t="s">
        <v>340</v>
      </c>
      <c r="B4788" s="2" t="s">
        <v>341</v>
      </c>
      <c r="C4788" s="2" t="s">
        <v>1883</v>
      </c>
      <c r="D4788" s="2" t="s">
        <v>3169</v>
      </c>
      <c r="E4788" s="2" t="s">
        <v>3170</v>
      </c>
      <c r="F4788" s="3">
        <v>6232</v>
      </c>
      <c r="G4788" s="3">
        <v>55</v>
      </c>
      <c r="H4788" s="2" t="s">
        <v>3138</v>
      </c>
      <c r="I4788" s="2" t="s">
        <v>3152</v>
      </c>
      <c r="J4788" s="2" t="s">
        <v>3161</v>
      </c>
      <c r="K4788" s="2" t="s">
        <v>3162</v>
      </c>
      <c r="L4788" s="2">
        <v>2017</v>
      </c>
      <c r="M4788" s="2" t="s">
        <v>3041</v>
      </c>
      <c r="N4788" s="2" t="s">
        <v>3095</v>
      </c>
      <c r="O4788" s="19" t="str">
        <f t="shared" si="152"/>
        <v>200</v>
      </c>
      <c r="P4788">
        <f t="shared" si="151"/>
        <v>3427.6</v>
      </c>
    </row>
    <row r="4789" spans="1:16" ht="14.5" customHeight="1" x14ac:dyDescent="0.35">
      <c r="A4789" s="2" t="s">
        <v>346</v>
      </c>
      <c r="B4789" s="2" t="s">
        <v>347</v>
      </c>
      <c r="C4789" s="2" t="s">
        <v>1885</v>
      </c>
      <c r="D4789" s="2" t="s">
        <v>3169</v>
      </c>
      <c r="E4789" s="2" t="s">
        <v>3170</v>
      </c>
      <c r="F4789" s="3">
        <v>4240</v>
      </c>
      <c r="G4789" s="3">
        <v>55</v>
      </c>
      <c r="H4789" s="2" t="s">
        <v>3131</v>
      </c>
      <c r="I4789" s="2" t="s">
        <v>3145</v>
      </c>
      <c r="J4789" s="2" t="s">
        <v>3161</v>
      </c>
      <c r="K4789" s="2" t="s">
        <v>3162</v>
      </c>
      <c r="L4789" s="2">
        <v>2017</v>
      </c>
      <c r="M4789" s="2" t="s">
        <v>3041</v>
      </c>
      <c r="N4789" s="2" t="s">
        <v>3095</v>
      </c>
      <c r="O4789" s="19" t="str">
        <f t="shared" si="152"/>
        <v>200</v>
      </c>
      <c r="P4789">
        <f t="shared" si="151"/>
        <v>2332</v>
      </c>
    </row>
    <row r="4790" spans="1:16" ht="14.5" customHeight="1" x14ac:dyDescent="0.35">
      <c r="A4790" s="2" t="s">
        <v>349</v>
      </c>
      <c r="B4790" s="2" t="s">
        <v>350</v>
      </c>
      <c r="C4790" s="2" t="s">
        <v>2322</v>
      </c>
      <c r="D4790" s="2" t="s">
        <v>3169</v>
      </c>
      <c r="E4790" s="2" t="s">
        <v>3170</v>
      </c>
      <c r="F4790" s="3">
        <v>1224</v>
      </c>
      <c r="G4790" s="3">
        <v>55</v>
      </c>
      <c r="H4790" s="2" t="s">
        <v>3131</v>
      </c>
      <c r="I4790" s="2" t="s">
        <v>3145</v>
      </c>
      <c r="J4790" s="2" t="s">
        <v>3161</v>
      </c>
      <c r="K4790" s="2" t="s">
        <v>3162</v>
      </c>
      <c r="L4790" s="2">
        <v>2017</v>
      </c>
      <c r="M4790" s="2" t="s">
        <v>3041</v>
      </c>
      <c r="N4790" s="2" t="s">
        <v>3095</v>
      </c>
      <c r="O4790" s="19" t="str">
        <f t="shared" si="152"/>
        <v>200</v>
      </c>
      <c r="P4790">
        <f t="shared" si="151"/>
        <v>673.2</v>
      </c>
    </row>
    <row r="4791" spans="1:16" ht="14.5" customHeight="1" x14ac:dyDescent="0.35">
      <c r="A4791" s="2" t="s">
        <v>352</v>
      </c>
      <c r="B4791" s="2" t="s">
        <v>353</v>
      </c>
      <c r="C4791" s="2" t="s">
        <v>1886</v>
      </c>
      <c r="D4791" s="2" t="s">
        <v>3169</v>
      </c>
      <c r="E4791" s="2" t="s">
        <v>3170</v>
      </c>
      <c r="F4791" s="3">
        <v>4323</v>
      </c>
      <c r="G4791" s="3">
        <v>55</v>
      </c>
      <c r="H4791" s="2" t="s">
        <v>3131</v>
      </c>
      <c r="I4791" s="2" t="s">
        <v>3145</v>
      </c>
      <c r="J4791" s="2" t="s">
        <v>3161</v>
      </c>
      <c r="K4791" s="2" t="s">
        <v>3162</v>
      </c>
      <c r="L4791" s="2">
        <v>2017</v>
      </c>
      <c r="M4791" s="2" t="s">
        <v>3041</v>
      </c>
      <c r="N4791" s="2" t="s">
        <v>3095</v>
      </c>
      <c r="O4791" s="19" t="str">
        <f t="shared" si="152"/>
        <v>200</v>
      </c>
      <c r="P4791">
        <f t="shared" si="151"/>
        <v>2377.65</v>
      </c>
    </row>
    <row r="4792" spans="1:16" ht="14.5" customHeight="1" x14ac:dyDescent="0.35">
      <c r="A4792" s="2" t="s">
        <v>355</v>
      </c>
      <c r="B4792" s="2" t="s">
        <v>356</v>
      </c>
      <c r="C4792" s="2" t="s">
        <v>1887</v>
      </c>
      <c r="D4792" s="2" t="s">
        <v>3169</v>
      </c>
      <c r="E4792" s="2" t="s">
        <v>3170</v>
      </c>
      <c r="F4792" s="3">
        <v>1136</v>
      </c>
      <c r="G4792" s="3">
        <v>55</v>
      </c>
      <c r="H4792" s="2" t="s">
        <v>3131</v>
      </c>
      <c r="I4792" s="2" t="s">
        <v>3145</v>
      </c>
      <c r="J4792" s="2" t="s">
        <v>3161</v>
      </c>
      <c r="K4792" s="2" t="s">
        <v>3162</v>
      </c>
      <c r="L4792" s="2">
        <v>2017</v>
      </c>
      <c r="M4792" s="2" t="s">
        <v>3041</v>
      </c>
      <c r="N4792" s="2" t="s">
        <v>3095</v>
      </c>
      <c r="O4792" s="19" t="str">
        <f t="shared" si="152"/>
        <v>200</v>
      </c>
      <c r="P4792">
        <f t="shared" si="151"/>
        <v>624.79999999999995</v>
      </c>
    </row>
    <row r="4793" spans="1:16" ht="14.5" customHeight="1" x14ac:dyDescent="0.35">
      <c r="A4793" s="2" t="s">
        <v>358</v>
      </c>
      <c r="B4793" s="2" t="s">
        <v>359</v>
      </c>
      <c r="C4793" s="2" t="s">
        <v>1888</v>
      </c>
      <c r="D4793" s="2" t="s">
        <v>3169</v>
      </c>
      <c r="E4793" s="2" t="s">
        <v>3170</v>
      </c>
      <c r="F4793" s="3">
        <v>8973</v>
      </c>
      <c r="G4793" s="3">
        <v>55</v>
      </c>
      <c r="H4793" s="2" t="s">
        <v>3141</v>
      </c>
      <c r="I4793" s="2" t="s">
        <v>3155</v>
      </c>
      <c r="J4793" s="2" t="s">
        <v>3161</v>
      </c>
      <c r="K4793" s="2" t="s">
        <v>3162</v>
      </c>
      <c r="L4793" s="2">
        <v>2017</v>
      </c>
      <c r="M4793" s="2" t="s">
        <v>3041</v>
      </c>
      <c r="N4793" s="2" t="s">
        <v>3095</v>
      </c>
      <c r="O4793" s="19" t="str">
        <f t="shared" si="152"/>
        <v>200</v>
      </c>
      <c r="P4793">
        <f t="shared" si="151"/>
        <v>4935.1499999999996</v>
      </c>
    </row>
    <row r="4794" spans="1:16" ht="14.5" customHeight="1" x14ac:dyDescent="0.35">
      <c r="A4794" s="2" t="s">
        <v>361</v>
      </c>
      <c r="B4794" s="2" t="s">
        <v>362</v>
      </c>
      <c r="C4794" s="2" t="s">
        <v>1889</v>
      </c>
      <c r="D4794" s="2" t="s">
        <v>3169</v>
      </c>
      <c r="E4794" s="2" t="s">
        <v>3170</v>
      </c>
      <c r="F4794" s="3">
        <v>3468</v>
      </c>
      <c r="G4794" s="3">
        <v>55</v>
      </c>
      <c r="H4794" s="2" t="s">
        <v>3141</v>
      </c>
      <c r="I4794" s="2" t="s">
        <v>3155</v>
      </c>
      <c r="J4794" s="2" t="s">
        <v>3161</v>
      </c>
      <c r="K4794" s="2" t="s">
        <v>3162</v>
      </c>
      <c r="L4794" s="2">
        <v>2017</v>
      </c>
      <c r="M4794" s="2" t="s">
        <v>3041</v>
      </c>
      <c r="N4794" s="2" t="s">
        <v>3095</v>
      </c>
      <c r="O4794" s="19" t="str">
        <f t="shared" si="152"/>
        <v>200</v>
      </c>
      <c r="P4794">
        <f t="shared" si="151"/>
        <v>1907.4</v>
      </c>
    </row>
    <row r="4795" spans="1:16" ht="14.5" customHeight="1" x14ac:dyDescent="0.35">
      <c r="A4795" s="2" t="s">
        <v>364</v>
      </c>
      <c r="B4795" s="2" t="s">
        <v>365</v>
      </c>
      <c r="C4795" s="2" t="s">
        <v>1890</v>
      </c>
      <c r="D4795" s="2" t="s">
        <v>3169</v>
      </c>
      <c r="E4795" s="2" t="s">
        <v>3170</v>
      </c>
      <c r="F4795" s="3">
        <v>4888</v>
      </c>
      <c r="G4795" s="3">
        <v>55</v>
      </c>
      <c r="H4795" s="2" t="s">
        <v>3138</v>
      </c>
      <c r="I4795" s="2" t="s">
        <v>3152</v>
      </c>
      <c r="J4795" s="2" t="s">
        <v>3161</v>
      </c>
      <c r="K4795" s="2" t="s">
        <v>3162</v>
      </c>
      <c r="L4795" s="2">
        <v>2017</v>
      </c>
      <c r="M4795" s="2" t="s">
        <v>3041</v>
      </c>
      <c r="N4795" s="2" t="s">
        <v>3095</v>
      </c>
      <c r="O4795" s="19" t="str">
        <f t="shared" si="152"/>
        <v>200</v>
      </c>
      <c r="P4795">
        <f t="shared" ref="P4795:P4858" si="153">F4795*G4795/100</f>
        <v>2688.4</v>
      </c>
    </row>
    <row r="4796" spans="1:16" ht="14.5" customHeight="1" x14ac:dyDescent="0.35">
      <c r="A4796" s="2" t="s">
        <v>367</v>
      </c>
      <c r="B4796" s="2" t="s">
        <v>368</v>
      </c>
      <c r="C4796" s="2" t="s">
        <v>1891</v>
      </c>
      <c r="D4796" s="2" t="s">
        <v>3169</v>
      </c>
      <c r="E4796" s="2" t="s">
        <v>3170</v>
      </c>
      <c r="F4796" s="3">
        <v>3824</v>
      </c>
      <c r="G4796" s="3">
        <v>55</v>
      </c>
      <c r="H4796" s="2" t="s">
        <v>3138</v>
      </c>
      <c r="I4796" s="2" t="s">
        <v>3152</v>
      </c>
      <c r="J4796" s="2" t="s">
        <v>3161</v>
      </c>
      <c r="K4796" s="2" t="s">
        <v>3162</v>
      </c>
      <c r="L4796" s="2">
        <v>2017</v>
      </c>
      <c r="M4796" s="2" t="s">
        <v>3041</v>
      </c>
      <c r="N4796" s="2" t="s">
        <v>3095</v>
      </c>
      <c r="O4796" s="19" t="str">
        <f t="shared" si="152"/>
        <v>200</v>
      </c>
      <c r="P4796">
        <f t="shared" si="153"/>
        <v>2103.1999999999998</v>
      </c>
    </row>
    <row r="4797" spans="1:16" ht="14.5" customHeight="1" x14ac:dyDescent="0.35">
      <c r="A4797" s="2" t="s">
        <v>370</v>
      </c>
      <c r="B4797" s="2" t="s">
        <v>371</v>
      </c>
      <c r="C4797" s="2" t="s">
        <v>1892</v>
      </c>
      <c r="D4797" s="2" t="s">
        <v>3169</v>
      </c>
      <c r="E4797" s="2" t="s">
        <v>3170</v>
      </c>
      <c r="F4797" s="3">
        <v>1273</v>
      </c>
      <c r="G4797" s="3">
        <v>55</v>
      </c>
      <c r="H4797" s="2" t="s">
        <v>3138</v>
      </c>
      <c r="I4797" s="2" t="s">
        <v>3152</v>
      </c>
      <c r="J4797" s="2" t="s">
        <v>3161</v>
      </c>
      <c r="K4797" s="2" t="s">
        <v>3162</v>
      </c>
      <c r="L4797" s="2">
        <v>2017</v>
      </c>
      <c r="M4797" s="2" t="s">
        <v>3041</v>
      </c>
      <c r="N4797" s="2" t="s">
        <v>3095</v>
      </c>
      <c r="O4797" s="19" t="str">
        <f t="shared" si="152"/>
        <v>200</v>
      </c>
      <c r="P4797">
        <f t="shared" si="153"/>
        <v>700.15</v>
      </c>
    </row>
    <row r="4798" spans="1:16" ht="14.5" customHeight="1" x14ac:dyDescent="0.35">
      <c r="A4798" s="2" t="s">
        <v>373</v>
      </c>
      <c r="B4798" s="2" t="s">
        <v>374</v>
      </c>
      <c r="C4798" s="2" t="s">
        <v>1893</v>
      </c>
      <c r="D4798" s="2" t="s">
        <v>3169</v>
      </c>
      <c r="E4798" s="2" t="s">
        <v>3170</v>
      </c>
      <c r="F4798" s="3">
        <v>41</v>
      </c>
      <c r="G4798" s="3">
        <v>20</v>
      </c>
      <c r="H4798" s="2" t="s">
        <v>3138</v>
      </c>
      <c r="I4798" s="2" t="s">
        <v>3152</v>
      </c>
      <c r="J4798" s="2" t="s">
        <v>3161</v>
      </c>
      <c r="K4798" s="2" t="s">
        <v>3162</v>
      </c>
      <c r="L4798" s="2">
        <v>2017</v>
      </c>
      <c r="M4798" s="2" t="s">
        <v>3077</v>
      </c>
      <c r="N4798" s="2" t="s">
        <v>3125</v>
      </c>
      <c r="O4798" s="19" t="str">
        <f t="shared" si="152"/>
        <v>700</v>
      </c>
      <c r="P4798">
        <f t="shared" si="153"/>
        <v>8.1999999999999993</v>
      </c>
    </row>
    <row r="4799" spans="1:16" ht="14.5" customHeight="1" x14ac:dyDescent="0.35">
      <c r="A4799" s="2" t="s">
        <v>376</v>
      </c>
      <c r="B4799" s="2" t="s">
        <v>377</v>
      </c>
      <c r="C4799" s="2" t="s">
        <v>2323</v>
      </c>
      <c r="D4799" s="2" t="s">
        <v>3169</v>
      </c>
      <c r="E4799" s="2" t="s">
        <v>3170</v>
      </c>
      <c r="F4799" s="3">
        <v>2433</v>
      </c>
      <c r="G4799" s="3">
        <v>20</v>
      </c>
      <c r="H4799" s="2" t="s">
        <v>3138</v>
      </c>
      <c r="I4799" s="2" t="s">
        <v>3152</v>
      </c>
      <c r="J4799" s="2" t="s">
        <v>3161</v>
      </c>
      <c r="K4799" s="2" t="s">
        <v>3162</v>
      </c>
      <c r="L4799" s="2">
        <v>2017</v>
      </c>
      <c r="M4799" s="2" t="s">
        <v>3057</v>
      </c>
      <c r="N4799" s="2" t="s">
        <v>3107</v>
      </c>
      <c r="O4799" s="19" t="str">
        <f t="shared" si="152"/>
        <v>300</v>
      </c>
      <c r="P4799">
        <f t="shared" si="153"/>
        <v>486.6</v>
      </c>
    </row>
    <row r="4800" spans="1:16" ht="14.5" customHeight="1" x14ac:dyDescent="0.35">
      <c r="A4800" s="2" t="s">
        <v>2053</v>
      </c>
      <c r="B4800" s="2" t="s">
        <v>2054</v>
      </c>
      <c r="C4800" s="2" t="s">
        <v>2055</v>
      </c>
      <c r="D4800" s="2" t="s">
        <v>3169</v>
      </c>
      <c r="E4800" s="2" t="s">
        <v>3170</v>
      </c>
      <c r="F4800" s="3">
        <v>59</v>
      </c>
      <c r="G4800" s="3">
        <v>55</v>
      </c>
      <c r="H4800" s="2" t="s">
        <v>3138</v>
      </c>
      <c r="I4800" s="2" t="s">
        <v>3152</v>
      </c>
      <c r="J4800" s="2" t="s">
        <v>3161</v>
      </c>
      <c r="K4800" s="2" t="s">
        <v>3162</v>
      </c>
      <c r="L4800" s="2">
        <v>2017</v>
      </c>
      <c r="M4800" s="2" t="s">
        <v>3042</v>
      </c>
      <c r="N4800" s="2" t="s">
        <v>3096</v>
      </c>
      <c r="O4800" s="19" t="str">
        <f t="shared" si="152"/>
        <v>200</v>
      </c>
      <c r="P4800">
        <f t="shared" si="153"/>
        <v>32.450000000000003</v>
      </c>
    </row>
    <row r="4801" spans="1:16" ht="14.5" customHeight="1" x14ac:dyDescent="0.35">
      <c r="A4801" s="2" t="s">
        <v>382</v>
      </c>
      <c r="B4801" s="2" t="s">
        <v>383</v>
      </c>
      <c r="C4801" s="2" t="s">
        <v>1896</v>
      </c>
      <c r="D4801" s="2" t="s">
        <v>3169</v>
      </c>
      <c r="E4801" s="2" t="s">
        <v>3170</v>
      </c>
      <c r="F4801" s="3">
        <v>895</v>
      </c>
      <c r="G4801" s="3">
        <v>55</v>
      </c>
      <c r="H4801" s="2" t="s">
        <v>3138</v>
      </c>
      <c r="I4801" s="2" t="s">
        <v>3152</v>
      </c>
      <c r="J4801" s="2" t="s">
        <v>3161</v>
      </c>
      <c r="K4801" s="2" t="s">
        <v>3162</v>
      </c>
      <c r="L4801" s="2">
        <v>2017</v>
      </c>
      <c r="M4801" s="2" t="s">
        <v>3042</v>
      </c>
      <c r="N4801" s="2" t="s">
        <v>3096</v>
      </c>
      <c r="O4801" s="19" t="str">
        <f t="shared" si="152"/>
        <v>200</v>
      </c>
      <c r="P4801">
        <f t="shared" si="153"/>
        <v>492.25</v>
      </c>
    </row>
    <row r="4802" spans="1:16" ht="14.5" customHeight="1" x14ac:dyDescent="0.35">
      <c r="A4802" s="2" t="s">
        <v>1297</v>
      </c>
      <c r="B4802" s="2" t="s">
        <v>1298</v>
      </c>
      <c r="C4802" s="2" t="s">
        <v>1897</v>
      </c>
      <c r="D4802" s="2" t="s">
        <v>3169</v>
      </c>
      <c r="E4802" s="2" t="s">
        <v>3170</v>
      </c>
      <c r="F4802" s="3">
        <v>1621</v>
      </c>
      <c r="G4802" s="3">
        <v>15</v>
      </c>
      <c r="H4802" s="2" t="s">
        <v>3138</v>
      </c>
      <c r="I4802" s="2" t="s">
        <v>3152</v>
      </c>
      <c r="J4802" s="2" t="s">
        <v>3161</v>
      </c>
      <c r="K4802" s="2" t="s">
        <v>3162</v>
      </c>
      <c r="L4802" s="2">
        <v>2017</v>
      </c>
      <c r="M4802" s="2" t="s">
        <v>3055</v>
      </c>
      <c r="N4802" s="2" t="s">
        <v>3105</v>
      </c>
      <c r="O4802" s="19" t="str">
        <f t="shared" si="152"/>
        <v>300</v>
      </c>
      <c r="P4802">
        <f t="shared" si="153"/>
        <v>243.15</v>
      </c>
    </row>
    <row r="4803" spans="1:16" ht="14.5" customHeight="1" x14ac:dyDescent="0.35">
      <c r="A4803" s="2" t="s">
        <v>388</v>
      </c>
      <c r="B4803" s="2" t="s">
        <v>389</v>
      </c>
      <c r="C4803" s="2" t="s">
        <v>1898</v>
      </c>
      <c r="D4803" s="2" t="s">
        <v>3169</v>
      </c>
      <c r="E4803" s="2" t="s">
        <v>3170</v>
      </c>
      <c r="F4803" s="3">
        <v>31</v>
      </c>
      <c r="G4803" s="3">
        <v>55</v>
      </c>
      <c r="H4803" s="2" t="s">
        <v>3138</v>
      </c>
      <c r="I4803" s="2" t="s">
        <v>3152</v>
      </c>
      <c r="J4803" s="2" t="s">
        <v>3161</v>
      </c>
      <c r="K4803" s="2" t="s">
        <v>3162</v>
      </c>
      <c r="L4803" s="2">
        <v>2017</v>
      </c>
      <c r="M4803" s="2" t="s">
        <v>3041</v>
      </c>
      <c r="N4803" s="2" t="s">
        <v>3095</v>
      </c>
      <c r="O4803" s="19" t="str">
        <f t="shared" ref="O4803:O4866" si="154">LEFT(N4803,1) &amp; "00"</f>
        <v>200</v>
      </c>
      <c r="P4803">
        <f t="shared" si="153"/>
        <v>17.05</v>
      </c>
    </row>
    <row r="4804" spans="1:16" ht="14.5" customHeight="1" x14ac:dyDescent="0.35">
      <c r="A4804" s="2" t="s">
        <v>385</v>
      </c>
      <c r="B4804" s="2" t="s">
        <v>386</v>
      </c>
      <c r="C4804" s="2" t="s">
        <v>1900</v>
      </c>
      <c r="D4804" s="2" t="s">
        <v>3169</v>
      </c>
      <c r="E4804" s="2" t="s">
        <v>3170</v>
      </c>
      <c r="F4804" s="3">
        <v>1440</v>
      </c>
      <c r="G4804" s="3">
        <v>37.089534894475058</v>
      </c>
      <c r="H4804" s="2" t="s">
        <v>3131</v>
      </c>
      <c r="I4804" s="2" t="s">
        <v>3145</v>
      </c>
      <c r="J4804" s="2" t="s">
        <v>3161</v>
      </c>
      <c r="K4804" s="2" t="s">
        <v>3162</v>
      </c>
      <c r="L4804" s="2">
        <v>2017</v>
      </c>
      <c r="M4804" s="2" t="s">
        <v>3062</v>
      </c>
      <c r="N4804" s="2" t="s">
        <v>3112</v>
      </c>
      <c r="O4804" s="19" t="str">
        <f t="shared" si="154"/>
        <v>400</v>
      </c>
      <c r="P4804">
        <f t="shared" si="153"/>
        <v>534.08930248044078</v>
      </c>
    </row>
    <row r="4805" spans="1:16" ht="14.5" customHeight="1" x14ac:dyDescent="0.35">
      <c r="A4805" s="2" t="s">
        <v>385</v>
      </c>
      <c r="B4805" s="2" t="s">
        <v>386</v>
      </c>
      <c r="C4805" s="2" t="s">
        <v>1900</v>
      </c>
      <c r="D4805" s="2" t="s">
        <v>3169</v>
      </c>
      <c r="E4805" s="2" t="s">
        <v>3170</v>
      </c>
      <c r="F4805" s="3">
        <v>1440</v>
      </c>
      <c r="G4805" s="3">
        <v>19.382255712629266</v>
      </c>
      <c r="H4805" s="2" t="s">
        <v>3138</v>
      </c>
      <c r="I4805" s="2" t="s">
        <v>3152</v>
      </c>
      <c r="J4805" s="2" t="s">
        <v>3161</v>
      </c>
      <c r="K4805" s="2" t="s">
        <v>3162</v>
      </c>
      <c r="L4805" s="2">
        <v>2017</v>
      </c>
      <c r="M4805" s="2" t="s">
        <v>3062</v>
      </c>
      <c r="N4805" s="2" t="s">
        <v>3112</v>
      </c>
      <c r="O4805" s="19" t="str">
        <f t="shared" si="154"/>
        <v>400</v>
      </c>
      <c r="P4805">
        <f t="shared" si="153"/>
        <v>279.10448226186145</v>
      </c>
    </row>
    <row r="4806" spans="1:16" ht="14.5" customHeight="1" x14ac:dyDescent="0.35">
      <c r="A4806" s="2" t="s">
        <v>385</v>
      </c>
      <c r="B4806" s="2" t="s">
        <v>386</v>
      </c>
      <c r="C4806" s="2" t="s">
        <v>1900</v>
      </c>
      <c r="D4806" s="2" t="s">
        <v>3169</v>
      </c>
      <c r="E4806" s="2" t="s">
        <v>3170</v>
      </c>
      <c r="F4806" s="3">
        <v>1440</v>
      </c>
      <c r="G4806" s="3">
        <v>2.4592467519299657</v>
      </c>
      <c r="H4806" s="2" t="s">
        <v>3139</v>
      </c>
      <c r="I4806" s="2" t="s">
        <v>3153</v>
      </c>
      <c r="J4806" s="2" t="s">
        <v>3161</v>
      </c>
      <c r="K4806" s="2" t="s">
        <v>3162</v>
      </c>
      <c r="L4806" s="2">
        <v>2017</v>
      </c>
      <c r="M4806" s="2" t="s">
        <v>3062</v>
      </c>
      <c r="N4806" s="2" t="s">
        <v>3112</v>
      </c>
      <c r="O4806" s="19" t="str">
        <f t="shared" si="154"/>
        <v>400</v>
      </c>
      <c r="P4806">
        <f t="shared" si="153"/>
        <v>35.413153227791504</v>
      </c>
    </row>
    <row r="4807" spans="1:16" ht="14.5" customHeight="1" x14ac:dyDescent="0.35">
      <c r="A4807" s="2" t="s">
        <v>385</v>
      </c>
      <c r="B4807" s="2" t="s">
        <v>386</v>
      </c>
      <c r="C4807" s="2" t="s">
        <v>1900</v>
      </c>
      <c r="D4807" s="2" t="s">
        <v>3169</v>
      </c>
      <c r="E4807" s="2" t="s">
        <v>3170</v>
      </c>
      <c r="F4807" s="3">
        <v>1440</v>
      </c>
      <c r="G4807" s="3">
        <v>41.068962640965715</v>
      </c>
      <c r="H4807" s="2" t="s">
        <v>3141</v>
      </c>
      <c r="I4807" s="2" t="s">
        <v>3155</v>
      </c>
      <c r="J4807" s="2" t="s">
        <v>3161</v>
      </c>
      <c r="K4807" s="2" t="s">
        <v>3162</v>
      </c>
      <c r="L4807" s="2">
        <v>2017</v>
      </c>
      <c r="M4807" s="2" t="s">
        <v>3062</v>
      </c>
      <c r="N4807" s="2" t="s">
        <v>3112</v>
      </c>
      <c r="O4807" s="19" t="str">
        <f t="shared" si="154"/>
        <v>400</v>
      </c>
      <c r="P4807">
        <f t="shared" si="153"/>
        <v>591.39306202990633</v>
      </c>
    </row>
    <row r="4808" spans="1:16" ht="14.5" customHeight="1" x14ac:dyDescent="0.35">
      <c r="A4808" s="2" t="s">
        <v>396</v>
      </c>
      <c r="B4808" s="2" t="s">
        <v>396</v>
      </c>
      <c r="C4808" s="2" t="s">
        <v>1305</v>
      </c>
      <c r="D4808" s="2" t="s">
        <v>3169</v>
      </c>
      <c r="E4808" s="2" t="s">
        <v>3170</v>
      </c>
      <c r="F4808" s="3">
        <v>48</v>
      </c>
      <c r="G4808" s="3">
        <v>100</v>
      </c>
      <c r="H4808" s="2" t="s">
        <v>3137</v>
      </c>
      <c r="I4808" s="2" t="s">
        <v>3151</v>
      </c>
      <c r="J4808" s="2" t="s">
        <v>3161</v>
      </c>
      <c r="K4808" s="2" t="s">
        <v>3162</v>
      </c>
      <c r="L4808" s="2">
        <v>2017</v>
      </c>
      <c r="M4808" s="2" t="s">
        <v>3077</v>
      </c>
      <c r="N4808" s="2" t="s">
        <v>3125</v>
      </c>
      <c r="O4808" s="19" t="str">
        <f t="shared" si="154"/>
        <v>700</v>
      </c>
      <c r="P4808">
        <f t="shared" si="153"/>
        <v>48</v>
      </c>
    </row>
    <row r="4809" spans="1:16" ht="14.5" customHeight="1" x14ac:dyDescent="0.35">
      <c r="A4809" s="2" t="s">
        <v>2571</v>
      </c>
      <c r="B4809" s="2" t="s">
        <v>2572</v>
      </c>
      <c r="C4809" s="2" t="s">
        <v>2573</v>
      </c>
      <c r="D4809" s="2" t="s">
        <v>3169</v>
      </c>
      <c r="E4809" s="2" t="s">
        <v>3170</v>
      </c>
      <c r="F4809" s="3">
        <v>1796</v>
      </c>
      <c r="G4809" s="3">
        <v>55</v>
      </c>
      <c r="H4809" s="2" t="s">
        <v>3136</v>
      </c>
      <c r="I4809" s="2" t="s">
        <v>3150</v>
      </c>
      <c r="J4809" s="2" t="s">
        <v>3161</v>
      </c>
      <c r="K4809" s="2" t="s">
        <v>3162</v>
      </c>
      <c r="L4809" s="2">
        <v>2017</v>
      </c>
      <c r="M4809" s="2" t="s">
        <v>3041</v>
      </c>
      <c r="N4809" s="2" t="s">
        <v>3095</v>
      </c>
      <c r="O4809" s="19" t="str">
        <f t="shared" si="154"/>
        <v>200</v>
      </c>
      <c r="P4809">
        <f t="shared" si="153"/>
        <v>987.8</v>
      </c>
    </row>
    <row r="4810" spans="1:16" ht="14.5" customHeight="1" x14ac:dyDescent="0.35">
      <c r="A4810" s="2" t="s">
        <v>2574</v>
      </c>
      <c r="B4810" s="2" t="s">
        <v>2575</v>
      </c>
      <c r="C4810" s="2" t="s">
        <v>2576</v>
      </c>
      <c r="D4810" s="2" t="s">
        <v>3169</v>
      </c>
      <c r="E4810" s="2" t="s">
        <v>3170</v>
      </c>
      <c r="F4810" s="3">
        <v>7124</v>
      </c>
      <c r="G4810" s="3">
        <v>55</v>
      </c>
      <c r="H4810" s="2" t="s">
        <v>3136</v>
      </c>
      <c r="I4810" s="2" t="s">
        <v>3150</v>
      </c>
      <c r="J4810" s="2" t="s">
        <v>3161</v>
      </c>
      <c r="K4810" s="2" t="s">
        <v>3162</v>
      </c>
      <c r="L4810" s="2">
        <v>2017</v>
      </c>
      <c r="M4810" s="2" t="s">
        <v>3041</v>
      </c>
      <c r="N4810" s="2" t="s">
        <v>3095</v>
      </c>
      <c r="O4810" s="19" t="str">
        <f t="shared" si="154"/>
        <v>200</v>
      </c>
      <c r="P4810">
        <f t="shared" si="153"/>
        <v>3918.2</v>
      </c>
    </row>
    <row r="4811" spans="1:16" ht="14.5" customHeight="1" x14ac:dyDescent="0.35">
      <c r="A4811" s="2" t="s">
        <v>2781</v>
      </c>
      <c r="B4811" s="2" t="s">
        <v>2781</v>
      </c>
      <c r="C4811" s="2" t="s">
        <v>2782</v>
      </c>
      <c r="D4811" s="2"/>
      <c r="E4811" s="2"/>
      <c r="F4811" s="3">
        <v>227195</v>
      </c>
      <c r="G4811" s="3">
        <v>100</v>
      </c>
      <c r="H4811" s="2" t="s">
        <v>3141</v>
      </c>
      <c r="I4811" s="2" t="s">
        <v>3155</v>
      </c>
      <c r="J4811" s="2" t="s">
        <v>3160</v>
      </c>
      <c r="K4811" s="2" t="s">
        <v>3163</v>
      </c>
      <c r="L4811" s="2">
        <v>2017</v>
      </c>
      <c r="M4811" s="2" t="s">
        <v>3064</v>
      </c>
      <c r="N4811" s="2" t="s">
        <v>3114</v>
      </c>
      <c r="O4811" s="19" t="str">
        <f t="shared" si="154"/>
        <v>500</v>
      </c>
      <c r="P4811">
        <f t="shared" si="153"/>
        <v>227195</v>
      </c>
    </row>
    <row r="4812" spans="1:16" ht="14.5" customHeight="1" x14ac:dyDescent="0.35">
      <c r="A4812" s="2" t="s">
        <v>2785</v>
      </c>
      <c r="B4812" s="2" t="s">
        <v>2785</v>
      </c>
      <c r="C4812" s="2" t="s">
        <v>2786</v>
      </c>
      <c r="D4812" s="2"/>
      <c r="E4812" s="2"/>
      <c r="F4812" s="3">
        <v>18179</v>
      </c>
      <c r="G4812" s="3">
        <v>100</v>
      </c>
      <c r="H4812" s="2" t="s">
        <v>3135</v>
      </c>
      <c r="I4812" s="2" t="s">
        <v>3149</v>
      </c>
      <c r="J4812" s="2" t="s">
        <v>3160</v>
      </c>
      <c r="K4812" s="2" t="s">
        <v>3163</v>
      </c>
      <c r="L4812" s="2">
        <v>2017</v>
      </c>
      <c r="M4812" s="2" t="s">
        <v>3064</v>
      </c>
      <c r="N4812" s="2" t="s">
        <v>3114</v>
      </c>
      <c r="O4812" s="19" t="str">
        <f t="shared" si="154"/>
        <v>500</v>
      </c>
      <c r="P4812">
        <f t="shared" si="153"/>
        <v>18179</v>
      </c>
    </row>
    <row r="4813" spans="1:16" ht="14.5" customHeight="1" x14ac:dyDescent="0.35">
      <c r="A4813" s="2" t="s">
        <v>2787</v>
      </c>
      <c r="B4813" s="2" t="s">
        <v>2787</v>
      </c>
      <c r="C4813" s="2" t="s">
        <v>2788</v>
      </c>
      <c r="D4813" s="2"/>
      <c r="E4813" s="2"/>
      <c r="F4813" s="3">
        <v>56009</v>
      </c>
      <c r="G4813" s="3">
        <v>100</v>
      </c>
      <c r="H4813" s="2" t="s">
        <v>3134</v>
      </c>
      <c r="I4813" s="2" t="s">
        <v>3148</v>
      </c>
      <c r="J4813" s="2" t="s">
        <v>3160</v>
      </c>
      <c r="K4813" s="2" t="s">
        <v>3163</v>
      </c>
      <c r="L4813" s="2">
        <v>2017</v>
      </c>
      <c r="M4813" s="2" t="s">
        <v>3064</v>
      </c>
      <c r="N4813" s="2" t="s">
        <v>3114</v>
      </c>
      <c r="O4813" s="19" t="str">
        <f t="shared" si="154"/>
        <v>500</v>
      </c>
      <c r="P4813">
        <f t="shared" si="153"/>
        <v>56009</v>
      </c>
    </row>
    <row r="4814" spans="1:16" ht="14.5" customHeight="1" x14ac:dyDescent="0.35">
      <c r="A4814" s="2" t="s">
        <v>2783</v>
      </c>
      <c r="B4814" s="2" t="s">
        <v>2783</v>
      </c>
      <c r="C4814" s="2" t="s">
        <v>2784</v>
      </c>
      <c r="D4814" s="2"/>
      <c r="E4814" s="2"/>
      <c r="F4814" s="3">
        <v>18571</v>
      </c>
      <c r="G4814" s="3">
        <v>100</v>
      </c>
      <c r="H4814" s="2" t="s">
        <v>3141</v>
      </c>
      <c r="I4814" s="2" t="s">
        <v>3155</v>
      </c>
      <c r="J4814" s="2" t="s">
        <v>3160</v>
      </c>
      <c r="K4814" s="2" t="s">
        <v>3163</v>
      </c>
      <c r="L4814" s="2">
        <v>2017</v>
      </c>
      <c r="M4814" s="2" t="s">
        <v>3064</v>
      </c>
      <c r="N4814" s="2" t="s">
        <v>3114</v>
      </c>
      <c r="O4814" s="19" t="str">
        <f t="shared" si="154"/>
        <v>500</v>
      </c>
      <c r="P4814">
        <f t="shared" si="153"/>
        <v>18571</v>
      </c>
    </row>
    <row r="4815" spans="1:16" ht="14.5" customHeight="1" x14ac:dyDescent="0.35">
      <c r="A4815" s="2" t="s">
        <v>2899</v>
      </c>
      <c r="B4815" s="2" t="s">
        <v>2899</v>
      </c>
      <c r="C4815" s="2" t="s">
        <v>2900</v>
      </c>
      <c r="D4815" s="2"/>
      <c r="E4815" s="2"/>
      <c r="F4815" s="3">
        <v>200</v>
      </c>
      <c r="G4815" s="3">
        <v>100</v>
      </c>
      <c r="H4815" s="2" t="s">
        <v>3139</v>
      </c>
      <c r="I4815" s="2" t="s">
        <v>3153</v>
      </c>
      <c r="J4815" s="2" t="s">
        <v>3160</v>
      </c>
      <c r="K4815" s="2" t="s">
        <v>3163</v>
      </c>
      <c r="L4815" s="2">
        <v>2017</v>
      </c>
      <c r="M4815" s="2" t="s">
        <v>3053</v>
      </c>
      <c r="N4815" s="2" t="s">
        <v>3103</v>
      </c>
      <c r="O4815" s="19" t="str">
        <f t="shared" si="154"/>
        <v>300</v>
      </c>
      <c r="P4815">
        <f t="shared" si="153"/>
        <v>200</v>
      </c>
    </row>
    <row r="4816" spans="1:16" ht="14.5" customHeight="1" x14ac:dyDescent="0.35">
      <c r="A4816" s="2" t="s">
        <v>763</v>
      </c>
      <c r="B4816" s="2" t="s">
        <v>763</v>
      </c>
      <c r="C4816" s="2" t="s">
        <v>2354</v>
      </c>
      <c r="D4816" s="2"/>
      <c r="E4816" s="2"/>
      <c r="F4816" s="3">
        <v>58</v>
      </c>
      <c r="G4816" s="3">
        <v>100</v>
      </c>
      <c r="H4816" s="2" t="s">
        <v>3139</v>
      </c>
      <c r="I4816" s="2" t="s">
        <v>3153</v>
      </c>
      <c r="J4816" s="2" t="s">
        <v>3160</v>
      </c>
      <c r="K4816" s="2" t="s">
        <v>3163</v>
      </c>
      <c r="L4816" s="2">
        <v>2017</v>
      </c>
      <c r="M4816" s="2" t="s">
        <v>3078</v>
      </c>
      <c r="N4816" s="2" t="s">
        <v>3126</v>
      </c>
      <c r="O4816" s="19" t="str">
        <f t="shared" si="154"/>
        <v>700</v>
      </c>
      <c r="P4816">
        <f t="shared" si="153"/>
        <v>58</v>
      </c>
    </row>
    <row r="4817" spans="1:16" ht="14.5" customHeight="1" x14ac:dyDescent="0.35">
      <c r="A4817" s="2" t="s">
        <v>2377</v>
      </c>
      <c r="B4817" s="2" t="s">
        <v>2377</v>
      </c>
      <c r="C4817" s="2" t="s">
        <v>2378</v>
      </c>
      <c r="D4817" s="2"/>
      <c r="E4817" s="2"/>
      <c r="F4817" s="3">
        <v>2128</v>
      </c>
      <c r="G4817" s="3">
        <v>100</v>
      </c>
      <c r="H4817" s="2" t="s">
        <v>3139</v>
      </c>
      <c r="I4817" s="2" t="s">
        <v>3153</v>
      </c>
      <c r="J4817" s="2" t="s">
        <v>3160</v>
      </c>
      <c r="K4817" s="2" t="s">
        <v>3163</v>
      </c>
      <c r="L4817" s="2">
        <v>2017</v>
      </c>
      <c r="M4817" s="2" t="s">
        <v>3053</v>
      </c>
      <c r="N4817" s="2" t="s">
        <v>3103</v>
      </c>
      <c r="O4817" s="19" t="str">
        <f t="shared" si="154"/>
        <v>300</v>
      </c>
      <c r="P4817">
        <f t="shared" si="153"/>
        <v>2128</v>
      </c>
    </row>
    <row r="4818" spans="1:16" ht="14.5" customHeight="1" x14ac:dyDescent="0.35">
      <c r="A4818" s="2" t="s">
        <v>771</v>
      </c>
      <c r="B4818" s="2" t="s">
        <v>771</v>
      </c>
      <c r="C4818" s="2" t="s">
        <v>2390</v>
      </c>
      <c r="D4818" s="2"/>
      <c r="E4818" s="2"/>
      <c r="F4818" s="3">
        <v>929</v>
      </c>
      <c r="G4818" s="3">
        <v>100</v>
      </c>
      <c r="H4818" s="2" t="s">
        <v>3139</v>
      </c>
      <c r="I4818" s="2" t="s">
        <v>3153</v>
      </c>
      <c r="J4818" s="2" t="s">
        <v>3160</v>
      </c>
      <c r="K4818" s="2" t="s">
        <v>3163</v>
      </c>
      <c r="L4818" s="2">
        <v>2017</v>
      </c>
      <c r="M4818" s="2" t="s">
        <v>3078</v>
      </c>
      <c r="N4818" s="2" t="s">
        <v>3126</v>
      </c>
      <c r="O4818" s="19" t="str">
        <f t="shared" si="154"/>
        <v>700</v>
      </c>
      <c r="P4818">
        <f t="shared" si="153"/>
        <v>929</v>
      </c>
    </row>
    <row r="4819" spans="1:16" ht="14.5" customHeight="1" x14ac:dyDescent="0.35">
      <c r="A4819" s="2" t="s">
        <v>2803</v>
      </c>
      <c r="B4819" s="2" t="s">
        <v>2803</v>
      </c>
      <c r="C4819" s="2" t="s">
        <v>2804</v>
      </c>
      <c r="D4819" s="2"/>
      <c r="E4819" s="2"/>
      <c r="F4819" s="3">
        <v>500</v>
      </c>
      <c r="G4819" s="3">
        <v>100</v>
      </c>
      <c r="H4819" s="2" t="s">
        <v>3134</v>
      </c>
      <c r="I4819" s="2" t="s">
        <v>3148</v>
      </c>
      <c r="J4819" s="2" t="s">
        <v>3160</v>
      </c>
      <c r="K4819" s="2" t="s">
        <v>3163</v>
      </c>
      <c r="L4819" s="2">
        <v>2017</v>
      </c>
      <c r="M4819" s="2" t="s">
        <v>3053</v>
      </c>
      <c r="N4819" s="2" t="s">
        <v>3103</v>
      </c>
      <c r="O4819" s="19" t="str">
        <f t="shared" si="154"/>
        <v>300</v>
      </c>
      <c r="P4819">
        <f t="shared" si="153"/>
        <v>500</v>
      </c>
    </row>
    <row r="4820" spans="1:16" ht="14.5" customHeight="1" x14ac:dyDescent="0.35">
      <c r="A4820" s="2" t="s">
        <v>2577</v>
      </c>
      <c r="B4820" s="2" t="s">
        <v>2577</v>
      </c>
      <c r="C4820" s="2" t="s">
        <v>2780</v>
      </c>
      <c r="D4820" s="2"/>
      <c r="E4820" s="2"/>
      <c r="F4820" s="3">
        <v>4013</v>
      </c>
      <c r="G4820" s="3">
        <v>100</v>
      </c>
      <c r="H4820" s="2" t="s">
        <v>3134</v>
      </c>
      <c r="I4820" s="2" t="s">
        <v>3148</v>
      </c>
      <c r="J4820" s="2" t="s">
        <v>3160</v>
      </c>
      <c r="K4820" s="2" t="s">
        <v>3163</v>
      </c>
      <c r="L4820" s="2">
        <v>2017</v>
      </c>
      <c r="M4820" s="2" t="s">
        <v>3053</v>
      </c>
      <c r="N4820" s="2" t="s">
        <v>3103</v>
      </c>
      <c r="O4820" s="19" t="str">
        <f t="shared" si="154"/>
        <v>300</v>
      </c>
      <c r="P4820">
        <f t="shared" si="153"/>
        <v>4013</v>
      </c>
    </row>
    <row r="4821" spans="1:16" ht="14.5" customHeight="1" x14ac:dyDescent="0.35">
      <c r="A4821" s="2" t="s">
        <v>2901</v>
      </c>
      <c r="B4821" s="2" t="s">
        <v>2901</v>
      </c>
      <c r="C4821" s="2" t="s">
        <v>2841</v>
      </c>
      <c r="D4821" s="2"/>
      <c r="E4821" s="2"/>
      <c r="F4821" s="3">
        <v>74.425749999999994</v>
      </c>
      <c r="G4821" s="3">
        <v>100</v>
      </c>
      <c r="H4821" s="2" t="s">
        <v>3135</v>
      </c>
      <c r="I4821" s="2" t="s">
        <v>3149</v>
      </c>
      <c r="J4821" s="2" t="s">
        <v>3160</v>
      </c>
      <c r="K4821" s="2" t="s">
        <v>3163</v>
      </c>
      <c r="L4821" s="2">
        <v>2017</v>
      </c>
      <c r="M4821" s="2" t="s">
        <v>3060</v>
      </c>
      <c r="N4821" s="2" t="s">
        <v>3110</v>
      </c>
      <c r="O4821" s="19" t="str">
        <f t="shared" si="154"/>
        <v>400</v>
      </c>
      <c r="P4821">
        <f t="shared" si="153"/>
        <v>74.425749999999994</v>
      </c>
    </row>
    <row r="4822" spans="1:16" ht="14.5" customHeight="1" x14ac:dyDescent="0.35">
      <c r="A4822" s="2" t="s">
        <v>2902</v>
      </c>
      <c r="B4822" s="2" t="s">
        <v>2902</v>
      </c>
      <c r="C4822" s="2" t="s">
        <v>2841</v>
      </c>
      <c r="D4822" s="2"/>
      <c r="E4822" s="2"/>
      <c r="F4822" s="3">
        <v>80.040073749999991</v>
      </c>
      <c r="G4822" s="3">
        <v>100</v>
      </c>
      <c r="H4822" s="2" t="s">
        <v>3129</v>
      </c>
      <c r="I4822" s="2" t="s">
        <v>3143</v>
      </c>
      <c r="J4822" s="2" t="s">
        <v>3160</v>
      </c>
      <c r="K4822" s="2" t="s">
        <v>3163</v>
      </c>
      <c r="L4822" s="2">
        <v>2017</v>
      </c>
      <c r="M4822" s="2" t="s">
        <v>3060</v>
      </c>
      <c r="N4822" s="2" t="s">
        <v>3110</v>
      </c>
      <c r="O4822" s="19" t="str">
        <f t="shared" si="154"/>
        <v>400</v>
      </c>
      <c r="P4822">
        <f t="shared" si="153"/>
        <v>80.040073749999991</v>
      </c>
    </row>
    <row r="4823" spans="1:16" ht="14.5" customHeight="1" x14ac:dyDescent="0.35">
      <c r="A4823" s="2" t="s">
        <v>2903</v>
      </c>
      <c r="B4823" s="2" t="s">
        <v>2903</v>
      </c>
      <c r="C4823" s="2" t="s">
        <v>2841</v>
      </c>
      <c r="D4823" s="2"/>
      <c r="E4823" s="2"/>
      <c r="F4823" s="3">
        <v>214.76899999999998</v>
      </c>
      <c r="G4823" s="3">
        <v>100</v>
      </c>
      <c r="H4823" s="2" t="s">
        <v>3132</v>
      </c>
      <c r="I4823" s="2" t="s">
        <v>3146</v>
      </c>
      <c r="J4823" s="2" t="s">
        <v>3160</v>
      </c>
      <c r="K4823" s="2" t="s">
        <v>3163</v>
      </c>
      <c r="L4823" s="2">
        <v>2017</v>
      </c>
      <c r="M4823" s="2" t="s">
        <v>3060</v>
      </c>
      <c r="N4823" s="2" t="s">
        <v>3110</v>
      </c>
      <c r="O4823" s="19" t="str">
        <f t="shared" si="154"/>
        <v>400</v>
      </c>
      <c r="P4823">
        <f t="shared" si="153"/>
        <v>214.76899999999998</v>
      </c>
    </row>
    <row r="4824" spans="1:16" ht="14.5" customHeight="1" x14ac:dyDescent="0.35">
      <c r="A4824" s="2" t="s">
        <v>2904</v>
      </c>
      <c r="B4824" s="2" t="s">
        <v>2904</v>
      </c>
      <c r="C4824" s="2" t="s">
        <v>2841</v>
      </c>
      <c r="D4824" s="2"/>
      <c r="E4824" s="2"/>
      <c r="F4824" s="3">
        <v>330.54699999999997</v>
      </c>
      <c r="G4824" s="3">
        <v>100</v>
      </c>
      <c r="H4824" s="2" t="s">
        <v>3134</v>
      </c>
      <c r="I4824" s="2" t="s">
        <v>3148</v>
      </c>
      <c r="J4824" s="2" t="s">
        <v>3160</v>
      </c>
      <c r="K4824" s="2" t="s">
        <v>3163</v>
      </c>
      <c r="L4824" s="2">
        <v>2017</v>
      </c>
      <c r="M4824" s="2" t="s">
        <v>3060</v>
      </c>
      <c r="N4824" s="2" t="s">
        <v>3110</v>
      </c>
      <c r="O4824" s="19" t="str">
        <f t="shared" si="154"/>
        <v>400</v>
      </c>
      <c r="P4824">
        <f t="shared" si="153"/>
        <v>330.54699999999997</v>
      </c>
    </row>
    <row r="4825" spans="1:16" ht="14.5" customHeight="1" x14ac:dyDescent="0.35">
      <c r="A4825" s="2" t="s">
        <v>2905</v>
      </c>
      <c r="B4825" s="2" t="s">
        <v>2905</v>
      </c>
      <c r="C4825" s="2" t="s">
        <v>2841</v>
      </c>
      <c r="D4825" s="2"/>
      <c r="E4825" s="2"/>
      <c r="F4825" s="3">
        <v>526.90000000000009</v>
      </c>
      <c r="G4825" s="3">
        <v>100</v>
      </c>
      <c r="H4825" s="2" t="s">
        <v>3132</v>
      </c>
      <c r="I4825" s="2" t="s">
        <v>3146</v>
      </c>
      <c r="J4825" s="2" t="s">
        <v>3160</v>
      </c>
      <c r="K4825" s="2" t="s">
        <v>3163</v>
      </c>
      <c r="L4825" s="2">
        <v>2017</v>
      </c>
      <c r="M4825" s="2" t="s">
        <v>3060</v>
      </c>
      <c r="N4825" s="2" t="s">
        <v>3110</v>
      </c>
      <c r="O4825" s="19" t="str">
        <f t="shared" si="154"/>
        <v>400</v>
      </c>
      <c r="P4825">
        <f t="shared" si="153"/>
        <v>526.90000000000009</v>
      </c>
    </row>
    <row r="4826" spans="1:16" ht="14.5" customHeight="1" x14ac:dyDescent="0.35">
      <c r="A4826" s="2" t="s">
        <v>2906</v>
      </c>
      <c r="B4826" s="2" t="s">
        <v>2906</v>
      </c>
      <c r="C4826" s="2" t="s">
        <v>2841</v>
      </c>
      <c r="D4826" s="2"/>
      <c r="E4826" s="2"/>
      <c r="F4826" s="3">
        <v>528.83794450999994</v>
      </c>
      <c r="G4826" s="3">
        <v>100</v>
      </c>
      <c r="H4826" s="2" t="s">
        <v>3135</v>
      </c>
      <c r="I4826" s="2" t="s">
        <v>3149</v>
      </c>
      <c r="J4826" s="2" t="s">
        <v>3160</v>
      </c>
      <c r="K4826" s="2" t="s">
        <v>3163</v>
      </c>
      <c r="L4826" s="2">
        <v>2017</v>
      </c>
      <c r="M4826" s="2" t="s">
        <v>3060</v>
      </c>
      <c r="N4826" s="2" t="s">
        <v>3110</v>
      </c>
      <c r="O4826" s="19" t="str">
        <f t="shared" si="154"/>
        <v>400</v>
      </c>
      <c r="P4826">
        <f t="shared" si="153"/>
        <v>528.83794450999994</v>
      </c>
    </row>
    <row r="4827" spans="1:16" ht="14.5" customHeight="1" x14ac:dyDescent="0.35">
      <c r="A4827" s="2" t="s">
        <v>2907</v>
      </c>
      <c r="B4827" s="2" t="s">
        <v>2907</v>
      </c>
      <c r="C4827" s="2" t="s">
        <v>2841</v>
      </c>
      <c r="D4827" s="2"/>
      <c r="E4827" s="2"/>
      <c r="F4827" s="3">
        <v>603.84199999999998</v>
      </c>
      <c r="G4827" s="3">
        <v>100</v>
      </c>
      <c r="H4827" s="2" t="s">
        <v>3132</v>
      </c>
      <c r="I4827" s="2" t="s">
        <v>3146</v>
      </c>
      <c r="J4827" s="2" t="s">
        <v>3160</v>
      </c>
      <c r="K4827" s="2" t="s">
        <v>3163</v>
      </c>
      <c r="L4827" s="2">
        <v>2017</v>
      </c>
      <c r="M4827" s="2" t="s">
        <v>3060</v>
      </c>
      <c r="N4827" s="2" t="s">
        <v>3110</v>
      </c>
      <c r="O4827" s="19" t="str">
        <f t="shared" si="154"/>
        <v>400</v>
      </c>
      <c r="P4827">
        <f t="shared" si="153"/>
        <v>603.84199999999998</v>
      </c>
    </row>
    <row r="4828" spans="1:16" ht="14.5" customHeight="1" x14ac:dyDescent="0.35">
      <c r="A4828" s="2" t="s">
        <v>2908</v>
      </c>
      <c r="B4828" s="2" t="s">
        <v>2908</v>
      </c>
      <c r="C4828" s="2" t="s">
        <v>2841</v>
      </c>
      <c r="D4828" s="2"/>
      <c r="E4828" s="2"/>
      <c r="F4828" s="3">
        <v>735.19999999999993</v>
      </c>
      <c r="G4828" s="3">
        <v>100</v>
      </c>
      <c r="H4828" s="2" t="s">
        <v>3129</v>
      </c>
      <c r="I4828" s="2" t="s">
        <v>3143</v>
      </c>
      <c r="J4828" s="2" t="s">
        <v>3160</v>
      </c>
      <c r="K4828" s="2" t="s">
        <v>3163</v>
      </c>
      <c r="L4828" s="2">
        <v>2017</v>
      </c>
      <c r="M4828" s="2" t="s">
        <v>3060</v>
      </c>
      <c r="N4828" s="2" t="s">
        <v>3110</v>
      </c>
      <c r="O4828" s="19" t="str">
        <f t="shared" si="154"/>
        <v>400</v>
      </c>
      <c r="P4828">
        <f t="shared" si="153"/>
        <v>735.2</v>
      </c>
    </row>
    <row r="4829" spans="1:16" ht="14.5" customHeight="1" x14ac:dyDescent="0.35">
      <c r="A4829" s="2" t="s">
        <v>2909</v>
      </c>
      <c r="B4829" s="2" t="s">
        <v>2909</v>
      </c>
      <c r="C4829" s="2" t="s">
        <v>2841</v>
      </c>
      <c r="D4829" s="2"/>
      <c r="E4829" s="2"/>
      <c r="F4829" s="3">
        <v>749.39499999999998</v>
      </c>
      <c r="G4829" s="3">
        <v>100</v>
      </c>
      <c r="H4829" s="2" t="s">
        <v>3134</v>
      </c>
      <c r="I4829" s="2" t="s">
        <v>3148</v>
      </c>
      <c r="J4829" s="2" t="s">
        <v>3160</v>
      </c>
      <c r="K4829" s="2" t="s">
        <v>3163</v>
      </c>
      <c r="L4829" s="2">
        <v>2017</v>
      </c>
      <c r="M4829" s="2" t="s">
        <v>3060</v>
      </c>
      <c r="N4829" s="2" t="s">
        <v>3110</v>
      </c>
      <c r="O4829" s="19" t="str">
        <f t="shared" si="154"/>
        <v>400</v>
      </c>
      <c r="P4829">
        <f t="shared" si="153"/>
        <v>749.39499999999998</v>
      </c>
    </row>
    <row r="4830" spans="1:16" ht="14.5" customHeight="1" x14ac:dyDescent="0.35">
      <c r="A4830" s="2" t="s">
        <v>2910</v>
      </c>
      <c r="B4830" s="2" t="s">
        <v>2910</v>
      </c>
      <c r="C4830" s="2" t="s">
        <v>2911</v>
      </c>
      <c r="D4830" s="2"/>
      <c r="E4830" s="2"/>
      <c r="F4830" s="3">
        <v>1000</v>
      </c>
      <c r="G4830" s="3">
        <v>100</v>
      </c>
      <c r="H4830" s="2" t="s">
        <v>3134</v>
      </c>
      <c r="I4830" s="2" t="s">
        <v>3148</v>
      </c>
      <c r="J4830" s="2" t="s">
        <v>3160</v>
      </c>
      <c r="K4830" s="2" t="s">
        <v>3163</v>
      </c>
      <c r="L4830" s="2">
        <v>2017</v>
      </c>
      <c r="M4830" s="2" t="s">
        <v>3050</v>
      </c>
      <c r="N4830" s="2" t="s">
        <v>3050</v>
      </c>
      <c r="O4830" s="19" t="str">
        <f t="shared" si="154"/>
        <v>200</v>
      </c>
      <c r="P4830">
        <f t="shared" si="153"/>
        <v>1000</v>
      </c>
    </row>
    <row r="4831" spans="1:16" ht="14.5" customHeight="1" x14ac:dyDescent="0.35">
      <c r="A4831" s="2" t="s">
        <v>2912</v>
      </c>
      <c r="B4831" s="2" t="s">
        <v>2912</v>
      </c>
      <c r="C4831" s="2" t="s">
        <v>2911</v>
      </c>
      <c r="D4831" s="2"/>
      <c r="E4831" s="2"/>
      <c r="F4831" s="3">
        <v>3000</v>
      </c>
      <c r="G4831" s="3">
        <v>100</v>
      </c>
      <c r="H4831" s="2" t="s">
        <v>3134</v>
      </c>
      <c r="I4831" s="2" t="s">
        <v>3148</v>
      </c>
      <c r="J4831" s="2" t="s">
        <v>3160</v>
      </c>
      <c r="K4831" s="2" t="s">
        <v>3163</v>
      </c>
      <c r="L4831" s="2">
        <v>2017</v>
      </c>
      <c r="M4831" s="2" t="s">
        <v>3053</v>
      </c>
      <c r="N4831" s="2" t="s">
        <v>3103</v>
      </c>
      <c r="O4831" s="19" t="str">
        <f t="shared" si="154"/>
        <v>300</v>
      </c>
      <c r="P4831">
        <f t="shared" si="153"/>
        <v>3000</v>
      </c>
    </row>
    <row r="4832" spans="1:16" ht="14.5" customHeight="1" x14ac:dyDescent="0.35">
      <c r="A4832" s="2" t="s">
        <v>2913</v>
      </c>
      <c r="B4832" s="2" t="s">
        <v>2913</v>
      </c>
      <c r="C4832" s="2" t="s">
        <v>2911</v>
      </c>
      <c r="D4832" s="2"/>
      <c r="E4832" s="2"/>
      <c r="F4832" s="3">
        <v>30795</v>
      </c>
      <c r="G4832" s="3">
        <v>100</v>
      </c>
      <c r="H4832" s="2" t="s">
        <v>3141</v>
      </c>
      <c r="I4832" s="2" t="s">
        <v>3155</v>
      </c>
      <c r="J4832" s="2" t="s">
        <v>3160</v>
      </c>
      <c r="K4832" s="2" t="s">
        <v>3163</v>
      </c>
      <c r="L4832" s="2">
        <v>2017</v>
      </c>
      <c r="M4832" s="2" t="s">
        <v>3064</v>
      </c>
      <c r="N4832" s="2" t="s">
        <v>3114</v>
      </c>
      <c r="O4832" s="19" t="str">
        <f t="shared" si="154"/>
        <v>500</v>
      </c>
      <c r="P4832">
        <f t="shared" si="153"/>
        <v>30795</v>
      </c>
    </row>
    <row r="4833" spans="1:16" ht="14.5" customHeight="1" x14ac:dyDescent="0.35">
      <c r="A4833" s="2" t="s">
        <v>2914</v>
      </c>
      <c r="B4833" s="2" t="s">
        <v>2914</v>
      </c>
      <c r="C4833" s="2" t="s">
        <v>2915</v>
      </c>
      <c r="D4833" s="2"/>
      <c r="E4833" s="2"/>
      <c r="F4833" s="3">
        <v>57</v>
      </c>
      <c r="G4833" s="3">
        <v>100</v>
      </c>
      <c r="H4833" s="2" t="s">
        <v>3140</v>
      </c>
      <c r="I4833" s="2" t="s">
        <v>3154</v>
      </c>
      <c r="J4833" s="2" t="s">
        <v>3160</v>
      </c>
      <c r="K4833" s="2" t="s">
        <v>3163</v>
      </c>
      <c r="L4833" s="2">
        <v>2017</v>
      </c>
      <c r="M4833" s="2" t="s">
        <v>3024</v>
      </c>
      <c r="N4833" s="2" t="s">
        <v>3081</v>
      </c>
      <c r="O4833" s="19" t="str">
        <f t="shared" si="154"/>
        <v>100</v>
      </c>
      <c r="P4833">
        <f t="shared" si="153"/>
        <v>57</v>
      </c>
    </row>
    <row r="4834" spans="1:16" ht="14.5" customHeight="1" x14ac:dyDescent="0.35">
      <c r="A4834" s="2" t="s">
        <v>2916</v>
      </c>
      <c r="B4834" s="2" t="s">
        <v>2916</v>
      </c>
      <c r="C4834" s="2" t="s">
        <v>2915</v>
      </c>
      <c r="D4834" s="2"/>
      <c r="E4834" s="2"/>
      <c r="F4834" s="3">
        <v>252</v>
      </c>
      <c r="G4834" s="3">
        <v>100</v>
      </c>
      <c r="H4834" s="2" t="s">
        <v>3141</v>
      </c>
      <c r="I4834" s="2" t="s">
        <v>3155</v>
      </c>
      <c r="J4834" s="2" t="s">
        <v>3160</v>
      </c>
      <c r="K4834" s="2" t="s">
        <v>3163</v>
      </c>
      <c r="L4834" s="2">
        <v>2017</v>
      </c>
      <c r="M4834" s="2" t="s">
        <v>3024</v>
      </c>
      <c r="N4834" s="2" t="s">
        <v>3081</v>
      </c>
      <c r="O4834" s="19" t="str">
        <f t="shared" si="154"/>
        <v>100</v>
      </c>
      <c r="P4834">
        <f t="shared" si="153"/>
        <v>252</v>
      </c>
    </row>
    <row r="4835" spans="1:16" ht="14.5" customHeight="1" x14ac:dyDescent="0.35">
      <c r="A4835" s="2" t="s">
        <v>2917</v>
      </c>
      <c r="B4835" s="2" t="s">
        <v>2917</v>
      </c>
      <c r="C4835" s="2" t="s">
        <v>2915</v>
      </c>
      <c r="D4835" s="2"/>
      <c r="E4835" s="2"/>
      <c r="F4835" s="3">
        <v>345</v>
      </c>
      <c r="G4835" s="3">
        <v>100</v>
      </c>
      <c r="H4835" s="2" t="s">
        <v>3141</v>
      </c>
      <c r="I4835" s="2" t="s">
        <v>3155</v>
      </c>
      <c r="J4835" s="2" t="s">
        <v>3160</v>
      </c>
      <c r="K4835" s="2" t="s">
        <v>3163</v>
      </c>
      <c r="L4835" s="2">
        <v>2017</v>
      </c>
      <c r="M4835" s="2" t="s">
        <v>3053</v>
      </c>
      <c r="N4835" s="2" t="s">
        <v>3103</v>
      </c>
      <c r="O4835" s="19" t="str">
        <f t="shared" si="154"/>
        <v>300</v>
      </c>
      <c r="P4835">
        <f t="shared" si="153"/>
        <v>345</v>
      </c>
    </row>
    <row r="4836" spans="1:16" ht="14.5" customHeight="1" x14ac:dyDescent="0.35">
      <c r="A4836" s="2" t="s">
        <v>2918</v>
      </c>
      <c r="B4836" s="2" t="s">
        <v>2918</v>
      </c>
      <c r="C4836" s="2" t="s">
        <v>2915</v>
      </c>
      <c r="D4836" s="2"/>
      <c r="E4836" s="2"/>
      <c r="F4836" s="3">
        <v>846</v>
      </c>
      <c r="G4836" s="3">
        <v>100</v>
      </c>
      <c r="H4836" s="2" t="s">
        <v>3141</v>
      </c>
      <c r="I4836" s="2" t="s">
        <v>3155</v>
      </c>
      <c r="J4836" s="2" t="s">
        <v>3160</v>
      </c>
      <c r="K4836" s="2" t="s">
        <v>3163</v>
      </c>
      <c r="L4836" s="2">
        <v>2017</v>
      </c>
      <c r="M4836" s="2" t="s">
        <v>3024</v>
      </c>
      <c r="N4836" s="2" t="s">
        <v>3081</v>
      </c>
      <c r="O4836" s="19" t="str">
        <f t="shared" si="154"/>
        <v>100</v>
      </c>
      <c r="P4836">
        <f t="shared" si="153"/>
        <v>846</v>
      </c>
    </row>
    <row r="4837" spans="1:16" ht="14.5" customHeight="1" x14ac:dyDescent="0.35">
      <c r="A4837" s="2" t="s">
        <v>2919</v>
      </c>
      <c r="B4837" s="2" t="s">
        <v>2919</v>
      </c>
      <c r="C4837" s="2" t="s">
        <v>2915</v>
      </c>
      <c r="D4837" s="2"/>
      <c r="E4837" s="2"/>
      <c r="F4837" s="3">
        <v>10000</v>
      </c>
      <c r="G4837" s="3">
        <v>100</v>
      </c>
      <c r="H4837" s="2" t="s">
        <v>3141</v>
      </c>
      <c r="I4837" s="2" t="s">
        <v>3155</v>
      </c>
      <c r="J4837" s="2" t="s">
        <v>3160</v>
      </c>
      <c r="K4837" s="2" t="s">
        <v>3163</v>
      </c>
      <c r="L4837" s="2">
        <v>2017</v>
      </c>
      <c r="M4837" s="2" t="s">
        <v>3035</v>
      </c>
      <c r="N4837" s="2" t="s">
        <v>3089</v>
      </c>
      <c r="O4837" s="19" t="str">
        <f t="shared" si="154"/>
        <v>100</v>
      </c>
      <c r="P4837">
        <f t="shared" si="153"/>
        <v>10000</v>
      </c>
    </row>
    <row r="4838" spans="1:16" ht="14.5" customHeight="1" x14ac:dyDescent="0.35">
      <c r="A4838" s="2" t="s">
        <v>2920</v>
      </c>
      <c r="B4838" s="2" t="s">
        <v>2920</v>
      </c>
      <c r="C4838" s="2" t="s">
        <v>2915</v>
      </c>
      <c r="D4838" s="2"/>
      <c r="E4838" s="2"/>
      <c r="F4838" s="3">
        <v>30300</v>
      </c>
      <c r="G4838" s="3">
        <v>100</v>
      </c>
      <c r="H4838" s="2" t="s">
        <v>3141</v>
      </c>
      <c r="I4838" s="2" t="s">
        <v>3155</v>
      </c>
      <c r="J4838" s="2" t="s">
        <v>3160</v>
      </c>
      <c r="K4838" s="2" t="s">
        <v>3163</v>
      </c>
      <c r="L4838" s="2">
        <v>2017</v>
      </c>
      <c r="M4838" s="2" t="s">
        <v>3064</v>
      </c>
      <c r="N4838" s="2" t="s">
        <v>3114</v>
      </c>
      <c r="O4838" s="19" t="str">
        <f t="shared" si="154"/>
        <v>500</v>
      </c>
      <c r="P4838">
        <f t="shared" si="153"/>
        <v>30300</v>
      </c>
    </row>
    <row r="4839" spans="1:16" ht="14.5" customHeight="1" x14ac:dyDescent="0.35">
      <c r="A4839" s="2" t="s">
        <v>2412</v>
      </c>
      <c r="B4839" s="2" t="s">
        <v>2412</v>
      </c>
      <c r="C4839" s="2" t="s">
        <v>2413</v>
      </c>
      <c r="D4839" s="2"/>
      <c r="E4839" s="2"/>
      <c r="F4839" s="3">
        <v>833</v>
      </c>
      <c r="G4839" s="3">
        <v>100</v>
      </c>
      <c r="H4839" s="2" t="s">
        <v>3130</v>
      </c>
      <c r="I4839" s="2" t="s">
        <v>3144</v>
      </c>
      <c r="J4839" s="2" t="s">
        <v>3160</v>
      </c>
      <c r="K4839" s="2" t="s">
        <v>3163</v>
      </c>
      <c r="L4839" s="2">
        <v>2017</v>
      </c>
      <c r="M4839" s="2" t="s">
        <v>3053</v>
      </c>
      <c r="N4839" s="2" t="s">
        <v>3103</v>
      </c>
      <c r="O4839" s="19" t="str">
        <f t="shared" si="154"/>
        <v>300</v>
      </c>
      <c r="P4839">
        <f t="shared" si="153"/>
        <v>833</v>
      </c>
    </row>
    <row r="4840" spans="1:16" ht="14.5" customHeight="1" x14ac:dyDescent="0.35">
      <c r="A4840" s="2" t="s">
        <v>2414</v>
      </c>
      <c r="B4840" s="2" t="s">
        <v>2414</v>
      </c>
      <c r="C4840" s="2" t="s">
        <v>2415</v>
      </c>
      <c r="D4840" s="2"/>
      <c r="E4840" s="2"/>
      <c r="F4840" s="3">
        <v>4198</v>
      </c>
      <c r="G4840" s="3">
        <v>100</v>
      </c>
      <c r="H4840" s="2" t="s">
        <v>3129</v>
      </c>
      <c r="I4840" s="2" t="s">
        <v>3143</v>
      </c>
      <c r="J4840" s="2" t="s">
        <v>3160</v>
      </c>
      <c r="K4840" s="2" t="s">
        <v>3163</v>
      </c>
      <c r="L4840" s="2">
        <v>2017</v>
      </c>
      <c r="M4840" s="2" t="s">
        <v>3053</v>
      </c>
      <c r="N4840" s="2" t="s">
        <v>3103</v>
      </c>
      <c r="O4840" s="19" t="str">
        <f t="shared" si="154"/>
        <v>300</v>
      </c>
      <c r="P4840">
        <f t="shared" si="153"/>
        <v>4198</v>
      </c>
    </row>
    <row r="4841" spans="1:16" ht="14.5" customHeight="1" x14ac:dyDescent="0.35">
      <c r="A4841" s="2" t="s">
        <v>2373</v>
      </c>
      <c r="B4841" s="2" t="s">
        <v>2373</v>
      </c>
      <c r="C4841" s="2" t="s">
        <v>2374</v>
      </c>
      <c r="D4841" s="2"/>
      <c r="E4841" s="2"/>
      <c r="F4841" s="3">
        <v>1384</v>
      </c>
      <c r="G4841" s="3">
        <v>100</v>
      </c>
      <c r="H4841" s="2" t="s">
        <v>3139</v>
      </c>
      <c r="I4841" s="2" t="s">
        <v>3153</v>
      </c>
      <c r="J4841" s="2" t="s">
        <v>3160</v>
      </c>
      <c r="K4841" s="2" t="s">
        <v>3163</v>
      </c>
      <c r="L4841" s="2">
        <v>2017</v>
      </c>
      <c r="M4841" s="2" t="s">
        <v>3078</v>
      </c>
      <c r="N4841" s="2" t="s">
        <v>3126</v>
      </c>
      <c r="O4841" s="19" t="str">
        <f t="shared" si="154"/>
        <v>700</v>
      </c>
      <c r="P4841">
        <f t="shared" si="153"/>
        <v>1384</v>
      </c>
    </row>
    <row r="4842" spans="1:16" ht="14.5" customHeight="1" x14ac:dyDescent="0.35">
      <c r="A4842" s="2" t="s">
        <v>2424</v>
      </c>
      <c r="B4842" s="2" t="s">
        <v>2424</v>
      </c>
      <c r="C4842" s="2" t="s">
        <v>2425</v>
      </c>
      <c r="D4842" s="2"/>
      <c r="E4842" s="2"/>
      <c r="F4842" s="3">
        <v>18466</v>
      </c>
      <c r="G4842" s="3">
        <v>100</v>
      </c>
      <c r="H4842" s="2" t="s">
        <v>3141</v>
      </c>
      <c r="I4842" s="2" t="s">
        <v>3155</v>
      </c>
      <c r="J4842" s="2" t="s">
        <v>3160</v>
      </c>
      <c r="K4842" s="2" t="s">
        <v>3163</v>
      </c>
      <c r="L4842" s="2">
        <v>2017</v>
      </c>
      <c r="M4842" s="2" t="s">
        <v>3035</v>
      </c>
      <c r="N4842" s="2" t="s">
        <v>3089</v>
      </c>
      <c r="O4842" s="19" t="str">
        <f t="shared" si="154"/>
        <v>100</v>
      </c>
      <c r="P4842">
        <f t="shared" si="153"/>
        <v>18466</v>
      </c>
    </row>
    <row r="4843" spans="1:16" ht="14.5" customHeight="1" x14ac:dyDescent="0.35">
      <c r="A4843" s="2" t="s">
        <v>2921</v>
      </c>
      <c r="B4843" s="2" t="s">
        <v>2921</v>
      </c>
      <c r="C4843" s="2" t="s">
        <v>2449</v>
      </c>
      <c r="D4843" s="2"/>
      <c r="E4843" s="2"/>
      <c r="F4843" s="3">
        <v>5000</v>
      </c>
      <c r="G4843" s="3">
        <v>100</v>
      </c>
      <c r="H4843" s="2" t="s">
        <v>3134</v>
      </c>
      <c r="I4843" s="2" t="s">
        <v>3148</v>
      </c>
      <c r="J4843" s="2" t="s">
        <v>3160</v>
      </c>
      <c r="K4843" s="2" t="s">
        <v>3163</v>
      </c>
      <c r="L4843" s="2">
        <v>2017</v>
      </c>
      <c r="M4843" s="2" t="s">
        <v>3035</v>
      </c>
      <c r="N4843" s="2" t="s">
        <v>3089</v>
      </c>
      <c r="O4843" s="19" t="str">
        <f t="shared" si="154"/>
        <v>100</v>
      </c>
      <c r="P4843">
        <f t="shared" si="153"/>
        <v>5000</v>
      </c>
    </row>
    <row r="4844" spans="1:16" ht="14.5" customHeight="1" x14ac:dyDescent="0.35">
      <c r="A4844" s="2" t="s">
        <v>2448</v>
      </c>
      <c r="B4844" s="2" t="s">
        <v>2448</v>
      </c>
      <c r="C4844" s="2" t="s">
        <v>2449</v>
      </c>
      <c r="D4844" s="2"/>
      <c r="E4844" s="2"/>
      <c r="F4844" s="3">
        <v>27550</v>
      </c>
      <c r="G4844" s="3">
        <v>100</v>
      </c>
      <c r="H4844" s="2" t="s">
        <v>3134</v>
      </c>
      <c r="I4844" s="2" t="s">
        <v>3148</v>
      </c>
      <c r="J4844" s="2" t="s">
        <v>3160</v>
      </c>
      <c r="K4844" s="2" t="s">
        <v>3163</v>
      </c>
      <c r="L4844" s="2">
        <v>2017</v>
      </c>
      <c r="M4844" s="2" t="s">
        <v>3035</v>
      </c>
      <c r="N4844" s="2" t="s">
        <v>3089</v>
      </c>
      <c r="O4844" s="19" t="str">
        <f t="shared" si="154"/>
        <v>100</v>
      </c>
      <c r="P4844">
        <f t="shared" si="153"/>
        <v>27550</v>
      </c>
    </row>
    <row r="4845" spans="1:16" ht="14.5" customHeight="1" x14ac:dyDescent="0.35">
      <c r="A4845" s="2" t="s">
        <v>2428</v>
      </c>
      <c r="B4845" s="2" t="s">
        <v>2428</v>
      </c>
      <c r="C4845" s="2" t="s">
        <v>2429</v>
      </c>
      <c r="D4845" s="2"/>
      <c r="E4845" s="2"/>
      <c r="F4845" s="3">
        <v>133049</v>
      </c>
      <c r="G4845" s="3">
        <v>100</v>
      </c>
      <c r="H4845" s="2" t="s">
        <v>3141</v>
      </c>
      <c r="I4845" s="2" t="s">
        <v>3155</v>
      </c>
      <c r="J4845" s="2" t="s">
        <v>3160</v>
      </c>
      <c r="K4845" s="2" t="s">
        <v>3163</v>
      </c>
      <c r="L4845" s="2">
        <v>2017</v>
      </c>
      <c r="M4845" s="2" t="s">
        <v>3035</v>
      </c>
      <c r="N4845" s="2" t="s">
        <v>3089</v>
      </c>
      <c r="O4845" s="19" t="str">
        <f t="shared" si="154"/>
        <v>100</v>
      </c>
      <c r="P4845">
        <f t="shared" si="153"/>
        <v>133049</v>
      </c>
    </row>
    <row r="4846" spans="1:16" ht="14.5" customHeight="1" x14ac:dyDescent="0.35">
      <c r="A4846" s="2" t="s">
        <v>2581</v>
      </c>
      <c r="B4846" s="2" t="s">
        <v>2581</v>
      </c>
      <c r="C4846" s="2" t="s">
        <v>2416</v>
      </c>
      <c r="D4846" s="2"/>
      <c r="E4846" s="2"/>
      <c r="F4846" s="3">
        <v>910</v>
      </c>
      <c r="G4846" s="3">
        <v>100</v>
      </c>
      <c r="H4846" s="2" t="s">
        <v>3129</v>
      </c>
      <c r="I4846" s="2" t="s">
        <v>3143</v>
      </c>
      <c r="J4846" s="2" t="s">
        <v>3160</v>
      </c>
      <c r="K4846" s="2" t="s">
        <v>3163</v>
      </c>
      <c r="L4846" s="2">
        <v>2017</v>
      </c>
      <c r="M4846" s="2" t="s">
        <v>3053</v>
      </c>
      <c r="N4846" s="2" t="s">
        <v>3103</v>
      </c>
      <c r="O4846" s="19" t="str">
        <f t="shared" si="154"/>
        <v>300</v>
      </c>
      <c r="P4846">
        <f t="shared" si="153"/>
        <v>910</v>
      </c>
    </row>
    <row r="4847" spans="1:16" ht="14.5" customHeight="1" x14ac:dyDescent="0.35">
      <c r="A4847" s="2" t="s">
        <v>2360</v>
      </c>
      <c r="B4847" s="2" t="s">
        <v>2360</v>
      </c>
      <c r="C4847" s="2" t="s">
        <v>2361</v>
      </c>
      <c r="D4847" s="2"/>
      <c r="E4847" s="2"/>
      <c r="F4847" s="3">
        <v>2029.9999999999998</v>
      </c>
      <c r="G4847" s="3">
        <v>100</v>
      </c>
      <c r="H4847" s="2" t="s">
        <v>3140</v>
      </c>
      <c r="I4847" s="2" t="s">
        <v>3154</v>
      </c>
      <c r="J4847" s="2" t="s">
        <v>3160</v>
      </c>
      <c r="K4847" s="2" t="s">
        <v>3163</v>
      </c>
      <c r="L4847" s="2">
        <v>2017</v>
      </c>
      <c r="M4847" s="2" t="s">
        <v>3024</v>
      </c>
      <c r="N4847" s="2" t="s">
        <v>3081</v>
      </c>
      <c r="O4847" s="19" t="str">
        <f t="shared" si="154"/>
        <v>100</v>
      </c>
      <c r="P4847">
        <f t="shared" si="153"/>
        <v>2029.9999999999998</v>
      </c>
    </row>
    <row r="4848" spans="1:16" ht="14.5" customHeight="1" x14ac:dyDescent="0.35">
      <c r="A4848" s="2" t="s">
        <v>2805</v>
      </c>
      <c r="B4848" s="2" t="s">
        <v>2805</v>
      </c>
      <c r="C4848" s="2" t="s">
        <v>2372</v>
      </c>
      <c r="D4848" s="2"/>
      <c r="E4848" s="2"/>
      <c r="F4848" s="3">
        <v>666</v>
      </c>
      <c r="G4848" s="3">
        <v>100</v>
      </c>
      <c r="H4848" s="2" t="s">
        <v>3139</v>
      </c>
      <c r="I4848" s="2" t="s">
        <v>3153</v>
      </c>
      <c r="J4848" s="2" t="s">
        <v>3160</v>
      </c>
      <c r="K4848" s="2" t="s">
        <v>3163</v>
      </c>
      <c r="L4848" s="2">
        <v>2017</v>
      </c>
      <c r="M4848" s="2" t="s">
        <v>3053</v>
      </c>
      <c r="N4848" s="2" t="s">
        <v>3103</v>
      </c>
      <c r="O4848" s="19" t="str">
        <f t="shared" si="154"/>
        <v>300</v>
      </c>
      <c r="P4848">
        <f t="shared" si="153"/>
        <v>666</v>
      </c>
    </row>
    <row r="4849" spans="1:16" ht="14.5" customHeight="1" x14ac:dyDescent="0.35">
      <c r="A4849" s="2" t="s">
        <v>2922</v>
      </c>
      <c r="B4849" s="2" t="s">
        <v>2922</v>
      </c>
      <c r="C4849" s="2" t="s">
        <v>2353</v>
      </c>
      <c r="D4849" s="2"/>
      <c r="E4849" s="2"/>
      <c r="F4849" s="3">
        <v>264</v>
      </c>
      <c r="G4849" s="3">
        <v>100</v>
      </c>
      <c r="H4849" s="2" t="s">
        <v>3140</v>
      </c>
      <c r="I4849" s="2" t="s">
        <v>3154</v>
      </c>
      <c r="J4849" s="2" t="s">
        <v>3160</v>
      </c>
      <c r="K4849" s="2" t="s">
        <v>3163</v>
      </c>
      <c r="L4849" s="2">
        <v>2017</v>
      </c>
      <c r="M4849" s="2" t="s">
        <v>3024</v>
      </c>
      <c r="N4849" s="2" t="s">
        <v>3081</v>
      </c>
      <c r="O4849" s="19" t="str">
        <f t="shared" si="154"/>
        <v>100</v>
      </c>
      <c r="P4849">
        <f t="shared" si="153"/>
        <v>264</v>
      </c>
    </row>
    <row r="4850" spans="1:16" ht="14.5" customHeight="1" x14ac:dyDescent="0.35">
      <c r="A4850" s="2" t="s">
        <v>2582</v>
      </c>
      <c r="B4850" s="2" t="s">
        <v>2582</v>
      </c>
      <c r="C4850" s="2" t="s">
        <v>2430</v>
      </c>
      <c r="D4850" s="2"/>
      <c r="E4850" s="2"/>
      <c r="F4850" s="3">
        <v>9315</v>
      </c>
      <c r="G4850" s="3">
        <v>100</v>
      </c>
      <c r="H4850" s="2" t="s">
        <v>3141</v>
      </c>
      <c r="I4850" s="2" t="s">
        <v>3155</v>
      </c>
      <c r="J4850" s="2" t="s">
        <v>3160</v>
      </c>
      <c r="K4850" s="2" t="s">
        <v>3163</v>
      </c>
      <c r="L4850" s="2">
        <v>2017</v>
      </c>
      <c r="M4850" s="2" t="s">
        <v>3035</v>
      </c>
      <c r="N4850" s="2" t="s">
        <v>3089</v>
      </c>
      <c r="O4850" s="19" t="str">
        <f t="shared" si="154"/>
        <v>100</v>
      </c>
      <c r="P4850">
        <f t="shared" si="153"/>
        <v>9315</v>
      </c>
    </row>
    <row r="4851" spans="1:16" ht="14.5" customHeight="1" x14ac:dyDescent="0.35">
      <c r="A4851" s="2" t="s">
        <v>813</v>
      </c>
      <c r="B4851" s="2" t="s">
        <v>813</v>
      </c>
      <c r="C4851" s="2" t="s">
        <v>2370</v>
      </c>
      <c r="D4851" s="2"/>
      <c r="E4851" s="2"/>
      <c r="F4851" s="3">
        <v>1089</v>
      </c>
      <c r="G4851" s="3">
        <v>100</v>
      </c>
      <c r="H4851" s="2" t="s">
        <v>3138</v>
      </c>
      <c r="I4851" s="2" t="s">
        <v>3152</v>
      </c>
      <c r="J4851" s="2" t="s">
        <v>3160</v>
      </c>
      <c r="K4851" s="2" t="s">
        <v>3163</v>
      </c>
      <c r="L4851" s="2">
        <v>2017</v>
      </c>
      <c r="M4851" s="2" t="s">
        <v>3043</v>
      </c>
      <c r="N4851" s="2" t="s">
        <v>3097</v>
      </c>
      <c r="O4851" s="19" t="str">
        <f t="shared" si="154"/>
        <v>200</v>
      </c>
      <c r="P4851">
        <f t="shared" si="153"/>
        <v>1089</v>
      </c>
    </row>
    <row r="4852" spans="1:16" ht="14.5" customHeight="1" x14ac:dyDescent="0.35">
      <c r="A4852" s="2" t="s">
        <v>2583</v>
      </c>
      <c r="B4852" s="2" t="s">
        <v>2583</v>
      </c>
      <c r="C4852" s="2" t="s">
        <v>2584</v>
      </c>
      <c r="D4852" s="2"/>
      <c r="E4852" s="2"/>
      <c r="F4852" s="3">
        <v>10628</v>
      </c>
      <c r="G4852" s="3">
        <v>100</v>
      </c>
      <c r="H4852" s="2" t="s">
        <v>3129</v>
      </c>
      <c r="I4852" s="2" t="s">
        <v>3143</v>
      </c>
      <c r="J4852" s="2" t="s">
        <v>3160</v>
      </c>
      <c r="K4852" s="2" t="s">
        <v>3163</v>
      </c>
      <c r="L4852" s="2">
        <v>2017</v>
      </c>
      <c r="M4852" s="2" t="s">
        <v>3053</v>
      </c>
      <c r="N4852" s="2" t="s">
        <v>3103</v>
      </c>
      <c r="O4852" s="19" t="str">
        <f t="shared" si="154"/>
        <v>300</v>
      </c>
      <c r="P4852">
        <f t="shared" si="153"/>
        <v>10628</v>
      </c>
    </row>
    <row r="4853" spans="1:16" ht="14.5" customHeight="1" x14ac:dyDescent="0.35">
      <c r="A4853" s="2" t="s">
        <v>2799</v>
      </c>
      <c r="B4853" s="2" t="s">
        <v>2799</v>
      </c>
      <c r="C4853" s="2" t="s">
        <v>2800</v>
      </c>
      <c r="D4853" s="2"/>
      <c r="E4853" s="2"/>
      <c r="F4853" s="3">
        <v>2104</v>
      </c>
      <c r="G4853" s="3">
        <v>100</v>
      </c>
      <c r="H4853" s="2" t="s">
        <v>3129</v>
      </c>
      <c r="I4853" s="2" t="s">
        <v>3143</v>
      </c>
      <c r="J4853" s="2" t="s">
        <v>3160</v>
      </c>
      <c r="K4853" s="2" t="s">
        <v>3163</v>
      </c>
      <c r="L4853" s="2">
        <v>2017</v>
      </c>
      <c r="M4853" s="2" t="s">
        <v>3053</v>
      </c>
      <c r="N4853" s="2" t="s">
        <v>3103</v>
      </c>
      <c r="O4853" s="19" t="str">
        <f t="shared" si="154"/>
        <v>300</v>
      </c>
      <c r="P4853">
        <f t="shared" si="153"/>
        <v>2104</v>
      </c>
    </row>
    <row r="4854" spans="1:16" ht="14.5" customHeight="1" x14ac:dyDescent="0.35">
      <c r="A4854" s="2" t="s">
        <v>2923</v>
      </c>
      <c r="B4854" s="2" t="s">
        <v>2923</v>
      </c>
      <c r="C4854" s="2" t="s">
        <v>2924</v>
      </c>
      <c r="D4854" s="2"/>
      <c r="E4854" s="2"/>
      <c r="F4854" s="3">
        <v>299</v>
      </c>
      <c r="G4854" s="3">
        <v>100</v>
      </c>
      <c r="H4854" s="2" t="s">
        <v>3140</v>
      </c>
      <c r="I4854" s="2" t="s">
        <v>3154</v>
      </c>
      <c r="J4854" s="2" t="s">
        <v>3160</v>
      </c>
      <c r="K4854" s="2" t="s">
        <v>3163</v>
      </c>
      <c r="L4854" s="2">
        <v>2017</v>
      </c>
      <c r="M4854" s="2" t="s">
        <v>3024</v>
      </c>
      <c r="N4854" s="2" t="s">
        <v>3081</v>
      </c>
      <c r="O4854" s="19" t="str">
        <f t="shared" si="154"/>
        <v>100</v>
      </c>
      <c r="P4854">
        <f t="shared" si="153"/>
        <v>299</v>
      </c>
    </row>
    <row r="4855" spans="1:16" ht="14.5" customHeight="1" x14ac:dyDescent="0.35">
      <c r="A4855" s="2" t="s">
        <v>2925</v>
      </c>
      <c r="B4855" s="2" t="s">
        <v>2925</v>
      </c>
      <c r="C4855" s="2" t="s">
        <v>2926</v>
      </c>
      <c r="D4855" s="2"/>
      <c r="E4855" s="2"/>
      <c r="F4855" s="3">
        <v>500</v>
      </c>
      <c r="G4855" s="3">
        <v>100</v>
      </c>
      <c r="H4855" s="2" t="s">
        <v>3140</v>
      </c>
      <c r="I4855" s="2" t="s">
        <v>3154</v>
      </c>
      <c r="J4855" s="2" t="s">
        <v>3160</v>
      </c>
      <c r="K4855" s="2" t="s">
        <v>3163</v>
      </c>
      <c r="L4855" s="2">
        <v>2017</v>
      </c>
      <c r="M4855" s="2" t="s">
        <v>3024</v>
      </c>
      <c r="N4855" s="2" t="s">
        <v>3081</v>
      </c>
      <c r="O4855" s="19" t="str">
        <f t="shared" si="154"/>
        <v>100</v>
      </c>
      <c r="P4855">
        <f t="shared" si="153"/>
        <v>500</v>
      </c>
    </row>
    <row r="4856" spans="1:16" ht="14.5" customHeight="1" x14ac:dyDescent="0.35">
      <c r="A4856" s="2" t="s">
        <v>2454</v>
      </c>
      <c r="B4856" s="2" t="s">
        <v>2454</v>
      </c>
      <c r="C4856" s="2" t="s">
        <v>2798</v>
      </c>
      <c r="D4856" s="2"/>
      <c r="E4856" s="2"/>
      <c r="F4856" s="3">
        <v>10299</v>
      </c>
      <c r="G4856" s="3">
        <v>100</v>
      </c>
      <c r="H4856" s="2" t="s">
        <v>3136</v>
      </c>
      <c r="I4856" s="2" t="s">
        <v>3150</v>
      </c>
      <c r="J4856" s="2" t="s">
        <v>3160</v>
      </c>
      <c r="K4856" s="2" t="s">
        <v>3163</v>
      </c>
      <c r="L4856" s="2">
        <v>2017</v>
      </c>
      <c r="M4856" s="2" t="s">
        <v>3071</v>
      </c>
      <c r="N4856" s="2" t="s">
        <v>3120</v>
      </c>
      <c r="O4856" s="19" t="str">
        <f t="shared" si="154"/>
        <v>600</v>
      </c>
      <c r="P4856">
        <f t="shared" si="153"/>
        <v>10299</v>
      </c>
    </row>
    <row r="4857" spans="1:16" ht="14.5" customHeight="1" x14ac:dyDescent="0.35">
      <c r="A4857" s="2" t="s">
        <v>2450</v>
      </c>
      <c r="B4857" s="2" t="s">
        <v>2450</v>
      </c>
      <c r="C4857" s="2" t="s">
        <v>2789</v>
      </c>
      <c r="D4857" s="2"/>
      <c r="E4857" s="2"/>
      <c r="F4857" s="3">
        <v>9586</v>
      </c>
      <c r="G4857" s="3">
        <v>100</v>
      </c>
      <c r="H4857" s="2" t="s">
        <v>3134</v>
      </c>
      <c r="I4857" s="2" t="s">
        <v>3148</v>
      </c>
      <c r="J4857" s="2" t="s">
        <v>3160</v>
      </c>
      <c r="K4857" s="2" t="s">
        <v>3163</v>
      </c>
      <c r="L4857" s="2">
        <v>2017</v>
      </c>
      <c r="M4857" s="2" t="s">
        <v>3071</v>
      </c>
      <c r="N4857" s="2" t="s">
        <v>3120</v>
      </c>
      <c r="O4857" s="19" t="str">
        <f t="shared" si="154"/>
        <v>600</v>
      </c>
      <c r="P4857">
        <f t="shared" si="153"/>
        <v>9586</v>
      </c>
    </row>
    <row r="4858" spans="1:16" ht="14.5" customHeight="1" x14ac:dyDescent="0.35">
      <c r="A4858" s="2" t="s">
        <v>2442</v>
      </c>
      <c r="B4858" s="2" t="s">
        <v>2442</v>
      </c>
      <c r="C4858" s="2" t="s">
        <v>2443</v>
      </c>
      <c r="D4858" s="2"/>
      <c r="E4858" s="2"/>
      <c r="F4858" s="3">
        <v>108349</v>
      </c>
      <c r="G4858" s="3">
        <v>100</v>
      </c>
      <c r="H4858" s="2" t="s">
        <v>3134</v>
      </c>
      <c r="I4858" s="2" t="s">
        <v>3148</v>
      </c>
      <c r="J4858" s="2" t="s">
        <v>3160</v>
      </c>
      <c r="K4858" s="2" t="s">
        <v>3163</v>
      </c>
      <c r="L4858" s="2">
        <v>2017</v>
      </c>
      <c r="M4858" s="2" t="s">
        <v>3048</v>
      </c>
      <c r="N4858" s="2" t="s">
        <v>3048</v>
      </c>
      <c r="O4858" s="19" t="str">
        <f t="shared" si="154"/>
        <v>200</v>
      </c>
      <c r="P4858">
        <f t="shared" si="153"/>
        <v>108349</v>
      </c>
    </row>
    <row r="4859" spans="1:16" ht="14.5" customHeight="1" x14ac:dyDescent="0.35">
      <c r="A4859" s="2" t="s">
        <v>2398</v>
      </c>
      <c r="B4859" s="2" t="s">
        <v>2398</v>
      </c>
      <c r="C4859" s="2" t="s">
        <v>2399</v>
      </c>
      <c r="D4859" s="2"/>
      <c r="E4859" s="2"/>
      <c r="F4859" s="3">
        <v>884</v>
      </c>
      <c r="G4859" s="3">
        <v>100</v>
      </c>
      <c r="H4859" s="2" t="s">
        <v>3134</v>
      </c>
      <c r="I4859" s="2" t="s">
        <v>3148</v>
      </c>
      <c r="J4859" s="2" t="s">
        <v>3160</v>
      </c>
      <c r="K4859" s="2" t="s">
        <v>3163</v>
      </c>
      <c r="L4859" s="2">
        <v>2017</v>
      </c>
      <c r="M4859" s="2" t="s">
        <v>3048</v>
      </c>
      <c r="N4859" s="2" t="s">
        <v>3048</v>
      </c>
      <c r="O4859" s="19" t="str">
        <f t="shared" si="154"/>
        <v>200</v>
      </c>
      <c r="P4859">
        <f t="shared" ref="P4859:P4922" si="155">F4859*G4859/100</f>
        <v>884</v>
      </c>
    </row>
    <row r="4860" spans="1:16" ht="14.5" customHeight="1" x14ac:dyDescent="0.35">
      <c r="A4860" s="2" t="s">
        <v>2479</v>
      </c>
      <c r="B4860" s="2" t="s">
        <v>2479</v>
      </c>
      <c r="C4860" s="2" t="s">
        <v>2480</v>
      </c>
      <c r="D4860" s="2"/>
      <c r="E4860" s="2"/>
      <c r="F4860" s="3">
        <v>40057</v>
      </c>
      <c r="G4860" s="3">
        <v>100</v>
      </c>
      <c r="H4860" s="2" t="s">
        <v>3134</v>
      </c>
      <c r="I4860" s="2" t="s">
        <v>3148</v>
      </c>
      <c r="J4860" s="2" t="s">
        <v>3160</v>
      </c>
      <c r="K4860" s="2" t="s">
        <v>3163</v>
      </c>
      <c r="L4860" s="2">
        <v>2017</v>
      </c>
      <c r="M4860" s="2" t="s">
        <v>3047</v>
      </c>
      <c r="N4860" s="2" t="s">
        <v>3047</v>
      </c>
      <c r="O4860" s="19" t="str">
        <f t="shared" si="154"/>
        <v>200</v>
      </c>
      <c r="P4860">
        <f t="shared" si="155"/>
        <v>40057</v>
      </c>
    </row>
    <row r="4861" spans="1:16" ht="14.5" customHeight="1" x14ac:dyDescent="0.35">
      <c r="A4861" s="2" t="s">
        <v>2400</v>
      </c>
      <c r="B4861" s="2" t="s">
        <v>2400</v>
      </c>
      <c r="C4861" s="2" t="s">
        <v>2401</v>
      </c>
      <c r="D4861" s="2"/>
      <c r="E4861" s="2"/>
      <c r="F4861" s="3">
        <v>8563</v>
      </c>
      <c r="G4861" s="3">
        <v>100</v>
      </c>
      <c r="H4861" s="2" t="s">
        <v>3134</v>
      </c>
      <c r="I4861" s="2" t="s">
        <v>3148</v>
      </c>
      <c r="J4861" s="2" t="s">
        <v>3160</v>
      </c>
      <c r="K4861" s="2" t="s">
        <v>3163</v>
      </c>
      <c r="L4861" s="2">
        <v>2017</v>
      </c>
      <c r="M4861" s="2" t="s">
        <v>3047</v>
      </c>
      <c r="N4861" s="2" t="s">
        <v>3047</v>
      </c>
      <c r="O4861" s="19" t="str">
        <f t="shared" si="154"/>
        <v>200</v>
      </c>
      <c r="P4861">
        <f t="shared" si="155"/>
        <v>8563</v>
      </c>
    </row>
    <row r="4862" spans="1:16" ht="14.5" customHeight="1" x14ac:dyDescent="0.35">
      <c r="A4862" s="2" t="s">
        <v>2420</v>
      </c>
      <c r="B4862" s="2" t="s">
        <v>2420</v>
      </c>
      <c r="C4862" s="2" t="s">
        <v>2421</v>
      </c>
      <c r="D4862" s="2"/>
      <c r="E4862" s="2"/>
      <c r="F4862" s="3">
        <v>60031</v>
      </c>
      <c r="G4862" s="3">
        <v>100</v>
      </c>
      <c r="H4862" s="2" t="s">
        <v>3134</v>
      </c>
      <c r="I4862" s="2" t="s">
        <v>3148</v>
      </c>
      <c r="J4862" s="2" t="s">
        <v>3160</v>
      </c>
      <c r="K4862" s="2" t="s">
        <v>3163</v>
      </c>
      <c r="L4862" s="2">
        <v>2017</v>
      </c>
      <c r="M4862" s="2" t="s">
        <v>3050</v>
      </c>
      <c r="N4862" s="2" t="s">
        <v>3050</v>
      </c>
      <c r="O4862" s="19" t="str">
        <f t="shared" si="154"/>
        <v>200</v>
      </c>
      <c r="P4862">
        <f t="shared" si="155"/>
        <v>60031</v>
      </c>
    </row>
    <row r="4863" spans="1:16" ht="14.5" customHeight="1" x14ac:dyDescent="0.35">
      <c r="A4863" s="2" t="s">
        <v>2589</v>
      </c>
      <c r="B4863" s="2" t="s">
        <v>2589</v>
      </c>
      <c r="C4863" s="2" t="s">
        <v>2590</v>
      </c>
      <c r="D4863" s="2"/>
      <c r="E4863" s="2"/>
      <c r="F4863" s="3">
        <v>18499</v>
      </c>
      <c r="G4863" s="3">
        <v>100</v>
      </c>
      <c r="H4863" s="2" t="s">
        <v>3134</v>
      </c>
      <c r="I4863" s="2" t="s">
        <v>3148</v>
      </c>
      <c r="J4863" s="2" t="s">
        <v>3160</v>
      </c>
      <c r="K4863" s="2" t="s">
        <v>3163</v>
      </c>
      <c r="L4863" s="2">
        <v>2017</v>
      </c>
      <c r="M4863" s="2" t="s">
        <v>3047</v>
      </c>
      <c r="N4863" s="2" t="s">
        <v>3047</v>
      </c>
      <c r="O4863" s="19" t="str">
        <f t="shared" si="154"/>
        <v>200</v>
      </c>
      <c r="P4863">
        <f t="shared" si="155"/>
        <v>18499</v>
      </c>
    </row>
    <row r="4864" spans="1:16" ht="14.5" customHeight="1" x14ac:dyDescent="0.35">
      <c r="A4864" s="2" t="s">
        <v>2927</v>
      </c>
      <c r="B4864" s="2" t="s">
        <v>2927</v>
      </c>
      <c r="C4864" s="2" t="s">
        <v>2928</v>
      </c>
      <c r="D4864" s="2"/>
      <c r="E4864" s="2"/>
      <c r="F4864" s="3">
        <v>3000</v>
      </c>
      <c r="G4864" s="3">
        <v>100</v>
      </c>
      <c r="H4864" s="2" t="s">
        <v>3134</v>
      </c>
      <c r="I4864" s="2" t="s">
        <v>3148</v>
      </c>
      <c r="J4864" s="2" t="s">
        <v>3160</v>
      </c>
      <c r="K4864" s="2" t="s">
        <v>3163</v>
      </c>
      <c r="L4864" s="2">
        <v>2017</v>
      </c>
      <c r="M4864" s="2" t="s">
        <v>3047</v>
      </c>
      <c r="N4864" s="2" t="s">
        <v>3047</v>
      </c>
      <c r="O4864" s="19" t="str">
        <f t="shared" si="154"/>
        <v>200</v>
      </c>
      <c r="P4864">
        <f t="shared" si="155"/>
        <v>3000</v>
      </c>
    </row>
    <row r="4865" spans="1:16" ht="14.5" customHeight="1" x14ac:dyDescent="0.35">
      <c r="A4865" s="2" t="s">
        <v>2392</v>
      </c>
      <c r="B4865" s="2" t="s">
        <v>2392</v>
      </c>
      <c r="C4865" s="2" t="s">
        <v>2795</v>
      </c>
      <c r="D4865" s="2"/>
      <c r="E4865" s="2"/>
      <c r="F4865" s="3">
        <v>245657</v>
      </c>
      <c r="G4865" s="3">
        <v>100</v>
      </c>
      <c r="H4865" s="2" t="s">
        <v>3134</v>
      </c>
      <c r="I4865" s="2" t="s">
        <v>3148</v>
      </c>
      <c r="J4865" s="2" t="s">
        <v>3160</v>
      </c>
      <c r="K4865" s="2" t="s">
        <v>3163</v>
      </c>
      <c r="L4865" s="2">
        <v>2017</v>
      </c>
      <c r="M4865" s="2" t="s">
        <v>3071</v>
      </c>
      <c r="N4865" s="2" t="s">
        <v>3120</v>
      </c>
      <c r="O4865" s="19" t="str">
        <f t="shared" si="154"/>
        <v>600</v>
      </c>
      <c r="P4865">
        <f t="shared" si="155"/>
        <v>245657</v>
      </c>
    </row>
    <row r="4866" spans="1:16" ht="14.5" customHeight="1" x14ac:dyDescent="0.35">
      <c r="A4866" s="2" t="s">
        <v>2458</v>
      </c>
      <c r="B4866" s="2" t="s">
        <v>2458</v>
      </c>
      <c r="C4866" s="2" t="s">
        <v>2793</v>
      </c>
      <c r="D4866" s="2"/>
      <c r="E4866" s="2"/>
      <c r="F4866" s="3">
        <v>23831</v>
      </c>
      <c r="G4866" s="3">
        <v>100</v>
      </c>
      <c r="H4866" s="2" t="s">
        <v>3134</v>
      </c>
      <c r="I4866" s="2" t="s">
        <v>3148</v>
      </c>
      <c r="J4866" s="2" t="s">
        <v>3160</v>
      </c>
      <c r="K4866" s="2" t="s">
        <v>3163</v>
      </c>
      <c r="L4866" s="2">
        <v>2017</v>
      </c>
      <c r="M4866" s="2" t="s">
        <v>3059</v>
      </c>
      <c r="N4866" s="2" t="s">
        <v>3109</v>
      </c>
      <c r="O4866" s="19" t="str">
        <f t="shared" si="154"/>
        <v>400</v>
      </c>
      <c r="P4866">
        <f t="shared" si="155"/>
        <v>23831</v>
      </c>
    </row>
    <row r="4867" spans="1:16" ht="14.5" customHeight="1" x14ac:dyDescent="0.35">
      <c r="A4867" s="2" t="s">
        <v>2403</v>
      </c>
      <c r="B4867" s="2" t="s">
        <v>2403</v>
      </c>
      <c r="C4867" s="2" t="s">
        <v>2790</v>
      </c>
      <c r="D4867" s="2"/>
      <c r="E4867" s="2"/>
      <c r="F4867" s="3">
        <v>3000</v>
      </c>
      <c r="G4867" s="3">
        <v>100</v>
      </c>
      <c r="H4867" s="2" t="s">
        <v>3134</v>
      </c>
      <c r="I4867" s="2" t="s">
        <v>3148</v>
      </c>
      <c r="J4867" s="2" t="s">
        <v>3160</v>
      </c>
      <c r="K4867" s="2" t="s">
        <v>3163</v>
      </c>
      <c r="L4867" s="2">
        <v>2017</v>
      </c>
      <c r="M4867" s="2" t="s">
        <v>3041</v>
      </c>
      <c r="N4867" s="2" t="s">
        <v>3095</v>
      </c>
      <c r="O4867" s="19" t="str">
        <f t="shared" ref="O4867:O4930" si="156">LEFT(N4867,1) &amp; "00"</f>
        <v>200</v>
      </c>
      <c r="P4867">
        <f t="shared" si="155"/>
        <v>3000</v>
      </c>
    </row>
    <row r="4868" spans="1:16" ht="14.5" customHeight="1" x14ac:dyDescent="0.35">
      <c r="A4868" s="2" t="s">
        <v>2791</v>
      </c>
      <c r="B4868" s="2" t="s">
        <v>2791</v>
      </c>
      <c r="C4868" s="2" t="s">
        <v>2792</v>
      </c>
      <c r="D4868" s="2"/>
      <c r="E4868" s="2"/>
      <c r="F4868" s="3">
        <v>4518</v>
      </c>
      <c r="G4868" s="3">
        <v>100</v>
      </c>
      <c r="H4868" s="2" t="s">
        <v>3134</v>
      </c>
      <c r="I4868" s="2" t="s">
        <v>3148</v>
      </c>
      <c r="J4868" s="2" t="s">
        <v>3160</v>
      </c>
      <c r="K4868" s="2" t="s">
        <v>3163</v>
      </c>
      <c r="L4868" s="2">
        <v>2017</v>
      </c>
      <c r="M4868" s="2" t="s">
        <v>3071</v>
      </c>
      <c r="N4868" s="2" t="s">
        <v>3120</v>
      </c>
      <c r="O4868" s="19" t="str">
        <f t="shared" si="156"/>
        <v>600</v>
      </c>
      <c r="P4868">
        <f t="shared" si="155"/>
        <v>4518</v>
      </c>
    </row>
    <row r="4869" spans="1:16" ht="14.5" customHeight="1" x14ac:dyDescent="0.35">
      <c r="A4869" s="2" t="s">
        <v>2929</v>
      </c>
      <c r="B4869" s="2" t="s">
        <v>2929</v>
      </c>
      <c r="C4869" s="2" t="s">
        <v>2930</v>
      </c>
      <c r="D4869" s="2"/>
      <c r="E4869" s="2"/>
      <c r="F4869" s="3">
        <v>4000</v>
      </c>
      <c r="G4869" s="3">
        <v>100</v>
      </c>
      <c r="H4869" s="2" t="s">
        <v>3141</v>
      </c>
      <c r="I4869" s="2" t="s">
        <v>3155</v>
      </c>
      <c r="J4869" s="2" t="s">
        <v>3160</v>
      </c>
      <c r="K4869" s="2" t="s">
        <v>3163</v>
      </c>
      <c r="L4869" s="2">
        <v>2017</v>
      </c>
      <c r="M4869" s="2" t="s">
        <v>3064</v>
      </c>
      <c r="N4869" s="2" t="s">
        <v>3114</v>
      </c>
      <c r="O4869" s="19" t="str">
        <f t="shared" si="156"/>
        <v>500</v>
      </c>
      <c r="P4869">
        <f t="shared" si="155"/>
        <v>4000</v>
      </c>
    </row>
    <row r="4870" spans="1:16" ht="14.5" customHeight="1" x14ac:dyDescent="0.35">
      <c r="A4870" s="2" t="s">
        <v>2931</v>
      </c>
      <c r="B4870" s="2" t="s">
        <v>2931</v>
      </c>
      <c r="C4870" s="2" t="s">
        <v>2932</v>
      </c>
      <c r="D4870" s="2"/>
      <c r="E4870" s="2"/>
      <c r="F4870" s="3">
        <v>365</v>
      </c>
      <c r="G4870" s="3">
        <v>100</v>
      </c>
      <c r="H4870" s="2" t="s">
        <v>3134</v>
      </c>
      <c r="I4870" s="2" t="s">
        <v>3148</v>
      </c>
      <c r="J4870" s="2" t="s">
        <v>3160</v>
      </c>
      <c r="K4870" s="2" t="s">
        <v>3163</v>
      </c>
      <c r="L4870" s="2">
        <v>2017</v>
      </c>
      <c r="M4870" s="2" t="s">
        <v>3041</v>
      </c>
      <c r="N4870" s="2" t="s">
        <v>3095</v>
      </c>
      <c r="O4870" s="19" t="str">
        <f t="shared" si="156"/>
        <v>200</v>
      </c>
      <c r="P4870">
        <f t="shared" si="155"/>
        <v>365</v>
      </c>
    </row>
    <row r="4871" spans="1:16" ht="14.5" customHeight="1" x14ac:dyDescent="0.35">
      <c r="A4871" s="2" t="s">
        <v>2933</v>
      </c>
      <c r="B4871" s="2" t="s">
        <v>2933</v>
      </c>
      <c r="C4871" s="2" t="s">
        <v>2934</v>
      </c>
      <c r="D4871" s="2"/>
      <c r="E4871" s="2"/>
      <c r="F4871" s="3">
        <v>8000</v>
      </c>
      <c r="G4871" s="3">
        <v>100</v>
      </c>
      <c r="H4871" s="2" t="s">
        <v>3134</v>
      </c>
      <c r="I4871" s="2" t="s">
        <v>3148</v>
      </c>
      <c r="J4871" s="2" t="s">
        <v>3160</v>
      </c>
      <c r="K4871" s="2" t="s">
        <v>3163</v>
      </c>
      <c r="L4871" s="2">
        <v>2017</v>
      </c>
      <c r="M4871" s="2" t="s">
        <v>3041</v>
      </c>
      <c r="N4871" s="2" t="s">
        <v>3095</v>
      </c>
      <c r="O4871" s="19" t="str">
        <f t="shared" si="156"/>
        <v>200</v>
      </c>
      <c r="P4871">
        <f t="shared" si="155"/>
        <v>8000</v>
      </c>
    </row>
    <row r="4872" spans="1:16" ht="14.5" customHeight="1" x14ac:dyDescent="0.35">
      <c r="A4872" s="2" t="s">
        <v>2935</v>
      </c>
      <c r="B4872" s="2" t="s">
        <v>2935</v>
      </c>
      <c r="C4872" s="2" t="s">
        <v>2936</v>
      </c>
      <c r="D4872" s="2"/>
      <c r="E4872" s="2"/>
      <c r="F4872" s="3">
        <v>5000</v>
      </c>
      <c r="G4872" s="3">
        <v>100</v>
      </c>
      <c r="H4872" s="2" t="s">
        <v>3134</v>
      </c>
      <c r="I4872" s="2" t="s">
        <v>3148</v>
      </c>
      <c r="J4872" s="2" t="s">
        <v>3160</v>
      </c>
      <c r="K4872" s="2" t="s">
        <v>3163</v>
      </c>
      <c r="L4872" s="2">
        <v>2017</v>
      </c>
      <c r="M4872" s="2" t="s">
        <v>3041</v>
      </c>
      <c r="N4872" s="2" t="s">
        <v>3095</v>
      </c>
      <c r="O4872" s="19" t="str">
        <f t="shared" si="156"/>
        <v>200</v>
      </c>
      <c r="P4872">
        <f t="shared" si="155"/>
        <v>5000</v>
      </c>
    </row>
    <row r="4873" spans="1:16" ht="14.5" customHeight="1" x14ac:dyDescent="0.35">
      <c r="A4873" s="2" t="s">
        <v>2937</v>
      </c>
      <c r="B4873" s="2" t="s">
        <v>2937</v>
      </c>
      <c r="C4873" s="2" t="s">
        <v>2938</v>
      </c>
      <c r="D4873" s="2"/>
      <c r="E4873" s="2"/>
      <c r="F4873" s="3">
        <v>283</v>
      </c>
      <c r="G4873" s="3">
        <v>41.618374558303891</v>
      </c>
      <c r="H4873" s="2" t="s">
        <v>3135</v>
      </c>
      <c r="I4873" s="2" t="s">
        <v>3149</v>
      </c>
      <c r="J4873" s="2" t="s">
        <v>3160</v>
      </c>
      <c r="K4873" s="2" t="s">
        <v>3163</v>
      </c>
      <c r="L4873" s="2">
        <v>2017</v>
      </c>
      <c r="M4873" s="2" t="s">
        <v>3041</v>
      </c>
      <c r="N4873" s="2" t="s">
        <v>3095</v>
      </c>
      <c r="O4873" s="19" t="str">
        <f t="shared" si="156"/>
        <v>200</v>
      </c>
      <c r="P4873">
        <f t="shared" si="155"/>
        <v>117.78000000000002</v>
      </c>
    </row>
    <row r="4874" spans="1:16" ht="14.5" customHeight="1" x14ac:dyDescent="0.35">
      <c r="A4874" s="2" t="s">
        <v>2939</v>
      </c>
      <c r="B4874" s="2" t="s">
        <v>2939</v>
      </c>
      <c r="C4874" s="2" t="s">
        <v>2940</v>
      </c>
      <c r="D4874" s="2"/>
      <c r="E4874" s="2"/>
      <c r="F4874" s="3">
        <v>280</v>
      </c>
      <c r="G4874" s="3">
        <v>100</v>
      </c>
      <c r="H4874" s="2" t="s">
        <v>3135</v>
      </c>
      <c r="I4874" s="2" t="s">
        <v>3149</v>
      </c>
      <c r="J4874" s="2" t="s">
        <v>3160</v>
      </c>
      <c r="K4874" s="2" t="s">
        <v>3163</v>
      </c>
      <c r="L4874" s="2">
        <v>2017</v>
      </c>
      <c r="M4874" s="2" t="s">
        <v>3041</v>
      </c>
      <c r="N4874" s="2" t="s">
        <v>3095</v>
      </c>
      <c r="O4874" s="19" t="str">
        <f t="shared" si="156"/>
        <v>200</v>
      </c>
      <c r="P4874">
        <f t="shared" si="155"/>
        <v>280</v>
      </c>
    </row>
    <row r="4875" spans="1:16" ht="14.5" customHeight="1" x14ac:dyDescent="0.35">
      <c r="A4875" s="2" t="s">
        <v>2486</v>
      </c>
      <c r="B4875" s="2" t="s">
        <v>2486</v>
      </c>
      <c r="C4875" s="2" t="s">
        <v>2818</v>
      </c>
      <c r="D4875" s="2"/>
      <c r="E4875" s="2"/>
      <c r="F4875" s="3">
        <v>12764</v>
      </c>
      <c r="G4875" s="3">
        <v>80</v>
      </c>
      <c r="H4875" s="2" t="s">
        <v>3136</v>
      </c>
      <c r="I4875" s="2" t="s">
        <v>3150</v>
      </c>
      <c r="J4875" s="2" t="s">
        <v>3160</v>
      </c>
      <c r="K4875" s="2" t="s">
        <v>3163</v>
      </c>
      <c r="L4875" s="2">
        <v>2017</v>
      </c>
      <c r="M4875" s="2" t="s">
        <v>3041</v>
      </c>
      <c r="N4875" s="2" t="s">
        <v>3095</v>
      </c>
      <c r="O4875" s="19" t="str">
        <f t="shared" si="156"/>
        <v>200</v>
      </c>
      <c r="P4875">
        <f t="shared" si="155"/>
        <v>10211.200000000001</v>
      </c>
    </row>
    <row r="4876" spans="1:16" ht="14.5" customHeight="1" x14ac:dyDescent="0.35">
      <c r="A4876" s="2" t="s">
        <v>2941</v>
      </c>
      <c r="B4876" s="2" t="s">
        <v>2941</v>
      </c>
      <c r="C4876" s="2" t="s">
        <v>2817</v>
      </c>
      <c r="D4876" s="2"/>
      <c r="E4876" s="2"/>
      <c r="F4876" s="3">
        <v>3020</v>
      </c>
      <c r="G4876" s="3">
        <v>80.000000000000014</v>
      </c>
      <c r="H4876" s="2" t="s">
        <v>3136</v>
      </c>
      <c r="I4876" s="2" t="s">
        <v>3150</v>
      </c>
      <c r="J4876" s="2" t="s">
        <v>3160</v>
      </c>
      <c r="K4876" s="2" t="s">
        <v>3163</v>
      </c>
      <c r="L4876" s="2">
        <v>2017</v>
      </c>
      <c r="M4876" s="2" t="s">
        <v>3041</v>
      </c>
      <c r="N4876" s="2" t="s">
        <v>3095</v>
      </c>
      <c r="O4876" s="19" t="str">
        <f t="shared" si="156"/>
        <v>200</v>
      </c>
      <c r="P4876">
        <f t="shared" si="155"/>
        <v>2416.0000000000005</v>
      </c>
    </row>
    <row r="4877" spans="1:16" ht="14.5" customHeight="1" x14ac:dyDescent="0.35">
      <c r="A4877" s="2" t="s">
        <v>2942</v>
      </c>
      <c r="B4877" s="2" t="s">
        <v>2942</v>
      </c>
      <c r="C4877" s="2" t="s">
        <v>2816</v>
      </c>
      <c r="D4877" s="2"/>
      <c r="E4877" s="2"/>
      <c r="F4877" s="3">
        <v>1000</v>
      </c>
      <c r="G4877" s="3">
        <v>80</v>
      </c>
      <c r="H4877" s="2" t="s">
        <v>3136</v>
      </c>
      <c r="I4877" s="2" t="s">
        <v>3150</v>
      </c>
      <c r="J4877" s="2" t="s">
        <v>3160</v>
      </c>
      <c r="K4877" s="2" t="s">
        <v>3163</v>
      </c>
      <c r="L4877" s="2">
        <v>2017</v>
      </c>
      <c r="M4877" s="2" t="s">
        <v>3041</v>
      </c>
      <c r="N4877" s="2" t="s">
        <v>3095</v>
      </c>
      <c r="O4877" s="19" t="str">
        <f t="shared" si="156"/>
        <v>200</v>
      </c>
      <c r="P4877">
        <f t="shared" si="155"/>
        <v>800</v>
      </c>
    </row>
    <row r="4878" spans="1:16" ht="14.5" customHeight="1" x14ac:dyDescent="0.35">
      <c r="A4878" s="2" t="s">
        <v>2943</v>
      </c>
      <c r="B4878" s="2" t="s">
        <v>2943</v>
      </c>
      <c r="C4878" s="2" t="s">
        <v>2944</v>
      </c>
      <c r="D4878" s="2"/>
      <c r="E4878" s="2"/>
      <c r="F4878" s="3">
        <v>244</v>
      </c>
      <c r="G4878" s="3">
        <v>100</v>
      </c>
      <c r="H4878" s="2" t="s">
        <v>3139</v>
      </c>
      <c r="I4878" s="2" t="s">
        <v>3153</v>
      </c>
      <c r="J4878" s="2" t="s">
        <v>3160</v>
      </c>
      <c r="K4878" s="2" t="s">
        <v>3163</v>
      </c>
      <c r="L4878" s="2">
        <v>2017</v>
      </c>
      <c r="M4878" s="2" t="s">
        <v>3054</v>
      </c>
      <c r="N4878" s="2" t="s">
        <v>3104</v>
      </c>
      <c r="O4878" s="19" t="str">
        <f t="shared" si="156"/>
        <v>300</v>
      </c>
      <c r="P4878">
        <f t="shared" si="155"/>
        <v>244</v>
      </c>
    </row>
    <row r="4879" spans="1:16" ht="14.5" customHeight="1" x14ac:dyDescent="0.35">
      <c r="A4879" s="2" t="s">
        <v>2476</v>
      </c>
      <c r="B4879" s="2" t="s">
        <v>2476</v>
      </c>
      <c r="C4879" s="2" t="s">
        <v>2839</v>
      </c>
      <c r="D4879" s="2"/>
      <c r="E4879" s="2"/>
      <c r="F4879" s="3">
        <v>373</v>
      </c>
      <c r="G4879" s="3">
        <v>100</v>
      </c>
      <c r="H4879" s="2" t="s">
        <v>3139</v>
      </c>
      <c r="I4879" s="2" t="s">
        <v>3153</v>
      </c>
      <c r="J4879" s="2" t="s">
        <v>3160</v>
      </c>
      <c r="K4879" s="2" t="s">
        <v>3163</v>
      </c>
      <c r="L4879" s="2">
        <v>2017</v>
      </c>
      <c r="M4879" s="2" t="s">
        <v>3053</v>
      </c>
      <c r="N4879" s="2" t="s">
        <v>3103</v>
      </c>
      <c r="O4879" s="19" t="str">
        <f t="shared" si="156"/>
        <v>300</v>
      </c>
      <c r="P4879">
        <f t="shared" si="155"/>
        <v>373</v>
      </c>
    </row>
    <row r="4880" spans="1:16" ht="14.5" customHeight="1" x14ac:dyDescent="0.35">
      <c r="A4880" s="2" t="s">
        <v>2481</v>
      </c>
      <c r="B4880" s="2" t="s">
        <v>2481</v>
      </c>
      <c r="C4880" s="2" t="s">
        <v>2835</v>
      </c>
      <c r="D4880" s="2"/>
      <c r="E4880" s="2"/>
      <c r="F4880" s="3">
        <v>320</v>
      </c>
      <c r="G4880" s="3">
        <v>100</v>
      </c>
      <c r="H4880" s="2" t="s">
        <v>3139</v>
      </c>
      <c r="I4880" s="2" t="s">
        <v>3153</v>
      </c>
      <c r="J4880" s="2" t="s">
        <v>3160</v>
      </c>
      <c r="K4880" s="2" t="s">
        <v>3163</v>
      </c>
      <c r="L4880" s="2">
        <v>2017</v>
      </c>
      <c r="M4880" s="2" t="s">
        <v>3058</v>
      </c>
      <c r="N4880" s="2" t="s">
        <v>3108</v>
      </c>
      <c r="O4880" s="19" t="str">
        <f t="shared" si="156"/>
        <v>300</v>
      </c>
      <c r="P4880">
        <f t="shared" si="155"/>
        <v>320</v>
      </c>
    </row>
    <row r="4881" spans="1:16" ht="14.5" customHeight="1" x14ac:dyDescent="0.35">
      <c r="A4881" s="2" t="s">
        <v>2837</v>
      </c>
      <c r="B4881" s="2" t="s">
        <v>2837</v>
      </c>
      <c r="C4881" s="2" t="s">
        <v>2838</v>
      </c>
      <c r="D4881" s="2"/>
      <c r="E4881" s="2"/>
      <c r="F4881" s="3">
        <v>445</v>
      </c>
      <c r="G4881" s="3">
        <v>100</v>
      </c>
      <c r="H4881" s="2" t="s">
        <v>3139</v>
      </c>
      <c r="I4881" s="2" t="s">
        <v>3153</v>
      </c>
      <c r="J4881" s="2" t="s">
        <v>3160</v>
      </c>
      <c r="K4881" s="2" t="s">
        <v>3163</v>
      </c>
      <c r="L4881" s="2">
        <v>2017</v>
      </c>
      <c r="M4881" s="2" t="s">
        <v>3053</v>
      </c>
      <c r="N4881" s="2" t="s">
        <v>3103</v>
      </c>
      <c r="O4881" s="19" t="str">
        <f t="shared" si="156"/>
        <v>300</v>
      </c>
      <c r="P4881">
        <f t="shared" si="155"/>
        <v>445</v>
      </c>
    </row>
    <row r="4882" spans="1:16" ht="14.5" customHeight="1" x14ac:dyDescent="0.35">
      <c r="A4882" s="2" t="s">
        <v>2487</v>
      </c>
      <c r="B4882" s="2" t="s">
        <v>2487</v>
      </c>
      <c r="C4882" s="2" t="s">
        <v>2836</v>
      </c>
      <c r="D4882" s="2"/>
      <c r="E4882" s="2"/>
      <c r="F4882" s="3">
        <v>85</v>
      </c>
      <c r="G4882" s="3">
        <v>100</v>
      </c>
      <c r="H4882" s="2" t="s">
        <v>3139</v>
      </c>
      <c r="I4882" s="2" t="s">
        <v>3153</v>
      </c>
      <c r="J4882" s="2" t="s">
        <v>3160</v>
      </c>
      <c r="K4882" s="2" t="s">
        <v>3163</v>
      </c>
      <c r="L4882" s="2">
        <v>2017</v>
      </c>
      <c r="M4882" s="2" t="s">
        <v>3054</v>
      </c>
      <c r="N4882" s="2" t="s">
        <v>3104</v>
      </c>
      <c r="O4882" s="19" t="str">
        <f t="shared" si="156"/>
        <v>300</v>
      </c>
      <c r="P4882">
        <f t="shared" si="155"/>
        <v>85</v>
      </c>
    </row>
    <row r="4883" spans="1:16" ht="14.5" customHeight="1" x14ac:dyDescent="0.35">
      <c r="A4883" s="2" t="s">
        <v>2945</v>
      </c>
      <c r="B4883" s="2" t="s">
        <v>2945</v>
      </c>
      <c r="C4883" s="2" t="s">
        <v>2946</v>
      </c>
      <c r="D4883" s="2"/>
      <c r="E4883" s="2"/>
      <c r="F4883" s="3">
        <v>3963</v>
      </c>
      <c r="G4883" s="3">
        <v>25</v>
      </c>
      <c r="H4883" s="2" t="s">
        <v>3132</v>
      </c>
      <c r="I4883" s="2" t="s">
        <v>3146</v>
      </c>
      <c r="J4883" s="2" t="s">
        <v>3160</v>
      </c>
      <c r="K4883" s="2" t="s">
        <v>3163</v>
      </c>
      <c r="L4883" s="2">
        <v>2017</v>
      </c>
      <c r="M4883" s="2" t="s">
        <v>3053</v>
      </c>
      <c r="N4883" s="2" t="s">
        <v>3103</v>
      </c>
      <c r="O4883" s="19" t="str">
        <f t="shared" si="156"/>
        <v>300</v>
      </c>
      <c r="P4883">
        <f t="shared" si="155"/>
        <v>990.75</v>
      </c>
    </row>
    <row r="4884" spans="1:16" ht="14.5" customHeight="1" x14ac:dyDescent="0.35">
      <c r="A4884" s="2" t="s">
        <v>2411</v>
      </c>
      <c r="B4884" s="2" t="s">
        <v>2411</v>
      </c>
      <c r="C4884" s="2" t="s">
        <v>2827</v>
      </c>
      <c r="D4884" s="2"/>
      <c r="E4884" s="2"/>
      <c r="F4884" s="3">
        <v>1213.8</v>
      </c>
      <c r="G4884" s="3">
        <v>12.357884330202671</v>
      </c>
      <c r="H4884" s="2" t="s">
        <v>3139</v>
      </c>
      <c r="I4884" s="2" t="s">
        <v>3153</v>
      </c>
      <c r="J4884" s="2" t="s">
        <v>3160</v>
      </c>
      <c r="K4884" s="2" t="s">
        <v>3163</v>
      </c>
      <c r="L4884" s="2">
        <v>2017</v>
      </c>
      <c r="M4884" s="2" t="s">
        <v>3054</v>
      </c>
      <c r="N4884" s="2" t="s">
        <v>3104</v>
      </c>
      <c r="O4884" s="19" t="str">
        <f t="shared" si="156"/>
        <v>300</v>
      </c>
      <c r="P4884">
        <f t="shared" si="155"/>
        <v>150.00000000000003</v>
      </c>
    </row>
    <row r="4885" spans="1:16" ht="14.5" customHeight="1" x14ac:dyDescent="0.35">
      <c r="A4885" s="2" t="s">
        <v>2947</v>
      </c>
      <c r="B4885" s="2" t="s">
        <v>2947</v>
      </c>
      <c r="C4885" s="2" t="s">
        <v>2948</v>
      </c>
      <c r="D4885" s="2"/>
      <c r="E4885" s="2"/>
      <c r="F4885" s="3">
        <v>3000</v>
      </c>
      <c r="G4885" s="3">
        <v>100</v>
      </c>
      <c r="H4885" s="2" t="s">
        <v>3135</v>
      </c>
      <c r="I4885" s="2" t="s">
        <v>3149</v>
      </c>
      <c r="J4885" s="2" t="s">
        <v>3160</v>
      </c>
      <c r="K4885" s="2" t="s">
        <v>3163</v>
      </c>
      <c r="L4885" s="2">
        <v>2017</v>
      </c>
      <c r="M4885" s="2" t="s">
        <v>3060</v>
      </c>
      <c r="N4885" s="2" t="s">
        <v>3110</v>
      </c>
      <c r="O4885" s="19" t="str">
        <f t="shared" si="156"/>
        <v>400</v>
      </c>
      <c r="P4885">
        <f t="shared" si="155"/>
        <v>3000</v>
      </c>
    </row>
    <row r="4886" spans="1:16" ht="14.5" customHeight="1" x14ac:dyDescent="0.35">
      <c r="A4886" s="2" t="s">
        <v>2402</v>
      </c>
      <c r="B4886" s="2" t="s">
        <v>2402</v>
      </c>
      <c r="C4886" s="2" t="s">
        <v>2594</v>
      </c>
      <c r="D4886" s="2"/>
      <c r="E4886" s="2"/>
      <c r="F4886" s="3">
        <v>1369</v>
      </c>
      <c r="G4886" s="3">
        <v>97.881665449233012</v>
      </c>
      <c r="H4886" s="2" t="s">
        <v>3137</v>
      </c>
      <c r="I4886" s="2" t="s">
        <v>3151</v>
      </c>
      <c r="J4886" s="2" t="s">
        <v>3160</v>
      </c>
      <c r="K4886" s="2" t="s">
        <v>3163</v>
      </c>
      <c r="L4886" s="2">
        <v>2017</v>
      </c>
      <c r="M4886" s="2" t="s">
        <v>3054</v>
      </c>
      <c r="N4886" s="2" t="s">
        <v>3104</v>
      </c>
      <c r="O4886" s="19" t="str">
        <f t="shared" si="156"/>
        <v>300</v>
      </c>
      <c r="P4886">
        <f t="shared" si="155"/>
        <v>1340</v>
      </c>
    </row>
    <row r="4887" spans="1:16" ht="14.5" customHeight="1" x14ac:dyDescent="0.35">
      <c r="A4887" s="2" t="s">
        <v>2340</v>
      </c>
      <c r="B4887" s="2" t="s">
        <v>2340</v>
      </c>
      <c r="C4887" s="2" t="s">
        <v>2597</v>
      </c>
      <c r="D4887" s="2"/>
      <c r="E4887" s="2"/>
      <c r="F4887" s="3">
        <v>1527</v>
      </c>
      <c r="G4887" s="3">
        <v>100</v>
      </c>
      <c r="H4887" s="2" t="s">
        <v>3137</v>
      </c>
      <c r="I4887" s="2" t="s">
        <v>3151</v>
      </c>
      <c r="J4887" s="2" t="s">
        <v>3160</v>
      </c>
      <c r="K4887" s="2" t="s">
        <v>3163</v>
      </c>
      <c r="L4887" s="2">
        <v>2017</v>
      </c>
      <c r="M4887" s="2" t="s">
        <v>3059</v>
      </c>
      <c r="N4887" s="2" t="s">
        <v>3109</v>
      </c>
      <c r="O4887" s="19" t="str">
        <f t="shared" si="156"/>
        <v>400</v>
      </c>
      <c r="P4887">
        <f t="shared" si="155"/>
        <v>1527</v>
      </c>
    </row>
    <row r="4888" spans="1:16" ht="14.5" customHeight="1" x14ac:dyDescent="0.35">
      <c r="A4888" s="2" t="s">
        <v>2808</v>
      </c>
      <c r="B4888" s="2" t="s">
        <v>2808</v>
      </c>
      <c r="C4888" s="2" t="s">
        <v>2809</v>
      </c>
      <c r="D4888" s="2"/>
      <c r="E4888" s="2"/>
      <c r="F4888" s="3">
        <v>1500</v>
      </c>
      <c r="G4888" s="3">
        <v>100</v>
      </c>
      <c r="H4888" s="2" t="s">
        <v>3137</v>
      </c>
      <c r="I4888" s="2" t="s">
        <v>3151</v>
      </c>
      <c r="J4888" s="2" t="s">
        <v>3160</v>
      </c>
      <c r="K4888" s="2" t="s">
        <v>3163</v>
      </c>
      <c r="L4888" s="2">
        <v>2017</v>
      </c>
      <c r="M4888" s="2" t="s">
        <v>3059</v>
      </c>
      <c r="N4888" s="2" t="s">
        <v>3109</v>
      </c>
      <c r="O4888" s="19" t="str">
        <f t="shared" si="156"/>
        <v>400</v>
      </c>
      <c r="P4888">
        <f t="shared" si="155"/>
        <v>1500</v>
      </c>
    </row>
    <row r="4889" spans="1:16" ht="14.5" customHeight="1" x14ac:dyDescent="0.35">
      <c r="A4889" s="2" t="s">
        <v>2366</v>
      </c>
      <c r="B4889" s="2" t="s">
        <v>2366</v>
      </c>
      <c r="C4889" s="2" t="s">
        <v>2598</v>
      </c>
      <c r="D4889" s="2"/>
      <c r="E4889" s="2"/>
      <c r="F4889" s="3">
        <v>1016.9999999999999</v>
      </c>
      <c r="G4889" s="3">
        <v>25</v>
      </c>
      <c r="H4889" s="2" t="s">
        <v>3140</v>
      </c>
      <c r="I4889" s="2" t="s">
        <v>3154</v>
      </c>
      <c r="J4889" s="2" t="s">
        <v>3160</v>
      </c>
      <c r="K4889" s="2" t="s">
        <v>3163</v>
      </c>
      <c r="L4889" s="2">
        <v>2017</v>
      </c>
      <c r="M4889" s="2" t="s">
        <v>3034</v>
      </c>
      <c r="N4889" s="2" t="s">
        <v>3034</v>
      </c>
      <c r="O4889" s="19" t="str">
        <f t="shared" si="156"/>
        <v>100</v>
      </c>
      <c r="P4889">
        <f t="shared" si="155"/>
        <v>254.24999999999997</v>
      </c>
    </row>
    <row r="4890" spans="1:16" ht="14.5" customHeight="1" x14ac:dyDescent="0.35">
      <c r="A4890" s="2" t="s">
        <v>1677</v>
      </c>
      <c r="B4890" s="2" t="s">
        <v>1677</v>
      </c>
      <c r="C4890" s="2" t="s">
        <v>2599</v>
      </c>
      <c r="D4890" s="2"/>
      <c r="E4890" s="2"/>
      <c r="F4890" s="3">
        <v>1969</v>
      </c>
      <c r="G4890" s="3">
        <v>25</v>
      </c>
      <c r="H4890" s="2" t="s">
        <v>3140</v>
      </c>
      <c r="I4890" s="2" t="s">
        <v>3154</v>
      </c>
      <c r="J4890" s="2" t="s">
        <v>3160</v>
      </c>
      <c r="K4890" s="2" t="s">
        <v>3163</v>
      </c>
      <c r="L4890" s="2">
        <v>2017</v>
      </c>
      <c r="M4890" s="2" t="s">
        <v>3034</v>
      </c>
      <c r="N4890" s="2" t="s">
        <v>3034</v>
      </c>
      <c r="O4890" s="19" t="str">
        <f t="shared" si="156"/>
        <v>100</v>
      </c>
      <c r="P4890">
        <f t="shared" si="155"/>
        <v>492.25</v>
      </c>
    </row>
    <row r="4891" spans="1:16" ht="14.5" customHeight="1" x14ac:dyDescent="0.35">
      <c r="A4891" s="2" t="s">
        <v>2710</v>
      </c>
      <c r="B4891" s="2" t="s">
        <v>2710</v>
      </c>
      <c r="C4891" s="2" t="s">
        <v>2600</v>
      </c>
      <c r="D4891" s="2"/>
      <c r="E4891" s="2"/>
      <c r="F4891" s="3">
        <v>4902</v>
      </c>
      <c r="G4891" s="3">
        <v>25</v>
      </c>
      <c r="H4891" s="2" t="s">
        <v>3140</v>
      </c>
      <c r="I4891" s="2" t="s">
        <v>3154</v>
      </c>
      <c r="J4891" s="2" t="s">
        <v>3160</v>
      </c>
      <c r="K4891" s="2" t="s">
        <v>3163</v>
      </c>
      <c r="L4891" s="2">
        <v>2017</v>
      </c>
      <c r="M4891" s="2" t="s">
        <v>3024</v>
      </c>
      <c r="N4891" s="2" t="s">
        <v>3081</v>
      </c>
      <c r="O4891" s="19" t="str">
        <f t="shared" si="156"/>
        <v>100</v>
      </c>
      <c r="P4891">
        <f t="shared" si="155"/>
        <v>1225.5</v>
      </c>
    </row>
    <row r="4892" spans="1:16" ht="14.5" customHeight="1" x14ac:dyDescent="0.35">
      <c r="A4892" s="2" t="s">
        <v>877</v>
      </c>
      <c r="B4892" s="2" t="s">
        <v>877</v>
      </c>
      <c r="C4892" s="2" t="s">
        <v>2600</v>
      </c>
      <c r="D4892" s="2"/>
      <c r="E4892" s="2"/>
      <c r="F4892" s="3">
        <v>870370</v>
      </c>
      <c r="G4892" s="3">
        <v>24.99971276583522</v>
      </c>
      <c r="H4892" s="2" t="s">
        <v>3140</v>
      </c>
      <c r="I4892" s="2" t="s">
        <v>3154</v>
      </c>
      <c r="J4892" s="2" t="s">
        <v>3160</v>
      </c>
      <c r="K4892" s="2" t="s">
        <v>3163</v>
      </c>
      <c r="L4892" s="2">
        <v>2017</v>
      </c>
      <c r="M4892" s="2" t="s">
        <v>3024</v>
      </c>
      <c r="N4892" s="2" t="s">
        <v>3081</v>
      </c>
      <c r="O4892" s="19" t="str">
        <f t="shared" si="156"/>
        <v>100</v>
      </c>
      <c r="P4892">
        <f t="shared" si="155"/>
        <v>217590</v>
      </c>
    </row>
    <row r="4893" spans="1:16" ht="14.5" customHeight="1" x14ac:dyDescent="0.35">
      <c r="A4893" s="2" t="s">
        <v>2410</v>
      </c>
      <c r="B4893" s="2" t="s">
        <v>2410</v>
      </c>
      <c r="C4893" s="2" t="s">
        <v>2601</v>
      </c>
      <c r="D4893" s="2"/>
      <c r="E4893" s="2"/>
      <c r="F4893" s="3">
        <v>27738</v>
      </c>
      <c r="G4893" s="3">
        <v>100</v>
      </c>
      <c r="H4893" s="2" t="s">
        <v>3134</v>
      </c>
      <c r="I4893" s="2" t="s">
        <v>3148</v>
      </c>
      <c r="J4893" s="2" t="s">
        <v>3160</v>
      </c>
      <c r="K4893" s="2" t="s">
        <v>3163</v>
      </c>
      <c r="L4893" s="2">
        <v>2017</v>
      </c>
      <c r="M4893" s="2" t="s">
        <v>3071</v>
      </c>
      <c r="N4893" s="2" t="s">
        <v>3120</v>
      </c>
      <c r="O4893" s="19" t="str">
        <f t="shared" si="156"/>
        <v>600</v>
      </c>
      <c r="P4893">
        <f t="shared" si="155"/>
        <v>27738</v>
      </c>
    </row>
    <row r="4894" spans="1:16" ht="14.5" customHeight="1" x14ac:dyDescent="0.35">
      <c r="A4894" s="2" t="s">
        <v>894</v>
      </c>
      <c r="B4894" s="2" t="s">
        <v>894</v>
      </c>
      <c r="C4894" s="2" t="s">
        <v>2602</v>
      </c>
      <c r="D4894" s="2"/>
      <c r="E4894" s="2"/>
      <c r="F4894" s="3">
        <v>63794</v>
      </c>
      <c r="G4894" s="3">
        <v>100</v>
      </c>
      <c r="H4894" s="2" t="s">
        <v>3140</v>
      </c>
      <c r="I4894" s="2" t="s">
        <v>3154</v>
      </c>
      <c r="J4894" s="2" t="s">
        <v>3160</v>
      </c>
      <c r="K4894" s="2" t="s">
        <v>3163</v>
      </c>
      <c r="L4894" s="2">
        <v>2017</v>
      </c>
      <c r="M4894" s="2" t="s">
        <v>3024</v>
      </c>
      <c r="N4894" s="2" t="s">
        <v>3081</v>
      </c>
      <c r="O4894" s="19" t="str">
        <f t="shared" si="156"/>
        <v>100</v>
      </c>
      <c r="P4894">
        <f t="shared" si="155"/>
        <v>63794</v>
      </c>
    </row>
    <row r="4895" spans="1:16" ht="14.5" customHeight="1" x14ac:dyDescent="0.35">
      <c r="A4895" s="2" t="s">
        <v>2355</v>
      </c>
      <c r="B4895" s="2" t="s">
        <v>2355</v>
      </c>
      <c r="C4895" s="2" t="s">
        <v>2604</v>
      </c>
      <c r="D4895" s="2"/>
      <c r="E4895" s="2"/>
      <c r="F4895" s="3">
        <v>8513</v>
      </c>
      <c r="G4895" s="3">
        <v>25</v>
      </c>
      <c r="H4895" s="2" t="s">
        <v>3140</v>
      </c>
      <c r="I4895" s="2" t="s">
        <v>3154</v>
      </c>
      <c r="J4895" s="2" t="s">
        <v>3160</v>
      </c>
      <c r="K4895" s="2" t="s">
        <v>3163</v>
      </c>
      <c r="L4895" s="2">
        <v>2017</v>
      </c>
      <c r="M4895" s="2" t="s">
        <v>3024</v>
      </c>
      <c r="N4895" s="2" t="s">
        <v>3081</v>
      </c>
      <c r="O4895" s="19" t="str">
        <f t="shared" si="156"/>
        <v>100</v>
      </c>
      <c r="P4895">
        <f t="shared" si="155"/>
        <v>2128.25</v>
      </c>
    </row>
    <row r="4896" spans="1:16" ht="14.5" customHeight="1" x14ac:dyDescent="0.35">
      <c r="A4896" s="2" t="s">
        <v>2359</v>
      </c>
      <c r="B4896" s="2" t="s">
        <v>2359</v>
      </c>
      <c r="C4896" s="2" t="s">
        <v>2949</v>
      </c>
      <c r="D4896" s="2"/>
      <c r="E4896" s="2"/>
      <c r="F4896" s="3">
        <v>27269</v>
      </c>
      <c r="G4896" s="3">
        <v>25</v>
      </c>
      <c r="H4896" s="2" t="s">
        <v>3140</v>
      </c>
      <c r="I4896" s="2" t="s">
        <v>3154</v>
      </c>
      <c r="J4896" s="2" t="s">
        <v>3160</v>
      </c>
      <c r="K4896" s="2" t="s">
        <v>3163</v>
      </c>
      <c r="L4896" s="2">
        <v>2017</v>
      </c>
      <c r="M4896" s="2" t="s">
        <v>3038</v>
      </c>
      <c r="N4896" s="2" t="s">
        <v>3092</v>
      </c>
      <c r="O4896" s="19" t="str">
        <f t="shared" si="156"/>
        <v>100</v>
      </c>
      <c r="P4896">
        <f t="shared" si="155"/>
        <v>6817.25</v>
      </c>
    </row>
    <row r="4897" spans="1:16" ht="14.5" customHeight="1" x14ac:dyDescent="0.35">
      <c r="A4897" s="2" t="s">
        <v>2643</v>
      </c>
      <c r="B4897" s="2" t="s">
        <v>2643</v>
      </c>
      <c r="C4897" s="2" t="s">
        <v>2644</v>
      </c>
      <c r="D4897" s="2"/>
      <c r="E4897" s="2"/>
      <c r="F4897" s="3">
        <v>48575</v>
      </c>
      <c r="G4897" s="3">
        <v>25</v>
      </c>
      <c r="H4897" s="2" t="s">
        <v>3140</v>
      </c>
      <c r="I4897" s="2" t="s">
        <v>3154</v>
      </c>
      <c r="J4897" s="2" t="s">
        <v>3160</v>
      </c>
      <c r="K4897" s="2" t="s">
        <v>3163</v>
      </c>
      <c r="L4897" s="2">
        <v>2017</v>
      </c>
      <c r="M4897" s="2" t="s">
        <v>3037</v>
      </c>
      <c r="N4897" s="2" t="s">
        <v>3091</v>
      </c>
      <c r="O4897" s="19" t="str">
        <f t="shared" si="156"/>
        <v>100</v>
      </c>
      <c r="P4897">
        <f t="shared" si="155"/>
        <v>12143.75</v>
      </c>
    </row>
    <row r="4898" spans="1:16" ht="14.5" customHeight="1" x14ac:dyDescent="0.35">
      <c r="A4898" s="2" t="s">
        <v>2364</v>
      </c>
      <c r="B4898" s="2" t="s">
        <v>2364</v>
      </c>
      <c r="C4898" s="2" t="s">
        <v>2606</v>
      </c>
      <c r="D4898" s="2"/>
      <c r="E4898" s="2"/>
      <c r="F4898" s="3">
        <v>2195</v>
      </c>
      <c r="G4898" s="3">
        <v>25</v>
      </c>
      <c r="H4898" s="2" t="s">
        <v>3140</v>
      </c>
      <c r="I4898" s="2" t="s">
        <v>3154</v>
      </c>
      <c r="J4898" s="2" t="s">
        <v>3160</v>
      </c>
      <c r="K4898" s="2" t="s">
        <v>3163</v>
      </c>
      <c r="L4898" s="2">
        <v>2017</v>
      </c>
      <c r="M4898" s="2" t="s">
        <v>3027</v>
      </c>
      <c r="N4898" s="2" t="s">
        <v>3027</v>
      </c>
      <c r="O4898" s="19" t="str">
        <f t="shared" si="156"/>
        <v>100</v>
      </c>
      <c r="P4898">
        <f t="shared" si="155"/>
        <v>548.75</v>
      </c>
    </row>
    <row r="4899" spans="1:16" ht="14.5" customHeight="1" x14ac:dyDescent="0.35">
      <c r="A4899" s="2" t="s">
        <v>1665</v>
      </c>
      <c r="B4899" s="2" t="s">
        <v>1665</v>
      </c>
      <c r="C4899" s="2" t="s">
        <v>2607</v>
      </c>
      <c r="D4899" s="2"/>
      <c r="E4899" s="2"/>
      <c r="F4899" s="3">
        <v>177</v>
      </c>
      <c r="G4899" s="3">
        <v>25</v>
      </c>
      <c r="H4899" s="2" t="s">
        <v>3140</v>
      </c>
      <c r="I4899" s="2" t="s">
        <v>3154</v>
      </c>
      <c r="J4899" s="2" t="s">
        <v>3160</v>
      </c>
      <c r="K4899" s="2" t="s">
        <v>3163</v>
      </c>
      <c r="L4899" s="2">
        <v>2017</v>
      </c>
      <c r="M4899" s="2" t="s">
        <v>3033</v>
      </c>
      <c r="N4899" s="2" t="s">
        <v>3088</v>
      </c>
      <c r="O4899" s="19" t="str">
        <f t="shared" si="156"/>
        <v>100</v>
      </c>
      <c r="P4899">
        <f t="shared" si="155"/>
        <v>44.25</v>
      </c>
    </row>
    <row r="4900" spans="1:16" ht="14.5" customHeight="1" x14ac:dyDescent="0.35">
      <c r="A4900" s="2" t="s">
        <v>2365</v>
      </c>
      <c r="B4900" s="2" t="s">
        <v>2365</v>
      </c>
      <c r="C4900" s="2" t="s">
        <v>2950</v>
      </c>
      <c r="D4900" s="2"/>
      <c r="E4900" s="2"/>
      <c r="F4900" s="3">
        <v>1964</v>
      </c>
      <c r="G4900" s="3">
        <v>25</v>
      </c>
      <c r="H4900" s="2" t="s">
        <v>3140</v>
      </c>
      <c r="I4900" s="2" t="s">
        <v>3154</v>
      </c>
      <c r="J4900" s="2" t="s">
        <v>3160</v>
      </c>
      <c r="K4900" s="2" t="s">
        <v>3163</v>
      </c>
      <c r="L4900" s="2">
        <v>2017</v>
      </c>
      <c r="M4900" s="2" t="s">
        <v>3027</v>
      </c>
      <c r="N4900" s="2" t="s">
        <v>3027</v>
      </c>
      <c r="O4900" s="19" t="str">
        <f t="shared" si="156"/>
        <v>100</v>
      </c>
      <c r="P4900">
        <f t="shared" si="155"/>
        <v>491</v>
      </c>
    </row>
    <row r="4901" spans="1:16" ht="14.5" customHeight="1" x14ac:dyDescent="0.35">
      <c r="A4901" s="2" t="s">
        <v>2367</v>
      </c>
      <c r="B4901" s="2" t="s">
        <v>2367</v>
      </c>
      <c r="C4901" s="2" t="s">
        <v>2609</v>
      </c>
      <c r="D4901" s="2"/>
      <c r="E4901" s="2"/>
      <c r="F4901" s="3">
        <v>10733</v>
      </c>
      <c r="G4901" s="3">
        <v>25</v>
      </c>
      <c r="H4901" s="2" t="s">
        <v>3140</v>
      </c>
      <c r="I4901" s="2" t="s">
        <v>3154</v>
      </c>
      <c r="J4901" s="2" t="s">
        <v>3160</v>
      </c>
      <c r="K4901" s="2" t="s">
        <v>3163</v>
      </c>
      <c r="L4901" s="2">
        <v>2017</v>
      </c>
      <c r="M4901" s="2" t="s">
        <v>3028</v>
      </c>
      <c r="N4901" s="2" t="s">
        <v>3028</v>
      </c>
      <c r="O4901" s="19" t="str">
        <f t="shared" si="156"/>
        <v>100</v>
      </c>
      <c r="P4901">
        <f t="shared" si="155"/>
        <v>2683.25</v>
      </c>
    </row>
    <row r="4902" spans="1:16" ht="14.5" customHeight="1" x14ac:dyDescent="0.35">
      <c r="A4902" s="2" t="s">
        <v>2610</v>
      </c>
      <c r="B4902" s="2" t="s">
        <v>2610</v>
      </c>
      <c r="C4902" s="2" t="s">
        <v>2611</v>
      </c>
      <c r="D4902" s="2"/>
      <c r="E4902" s="2"/>
      <c r="F4902" s="3">
        <v>884</v>
      </c>
      <c r="G4902" s="3">
        <v>25</v>
      </c>
      <c r="H4902" s="2" t="s">
        <v>3140</v>
      </c>
      <c r="I4902" s="2" t="s">
        <v>3154</v>
      </c>
      <c r="J4902" s="2" t="s">
        <v>3160</v>
      </c>
      <c r="K4902" s="2" t="s">
        <v>3163</v>
      </c>
      <c r="L4902" s="2">
        <v>2017</v>
      </c>
      <c r="M4902" s="2" t="s">
        <v>3024</v>
      </c>
      <c r="N4902" s="2" t="s">
        <v>3081</v>
      </c>
      <c r="O4902" s="19" t="str">
        <f t="shared" si="156"/>
        <v>100</v>
      </c>
      <c r="P4902">
        <f t="shared" si="155"/>
        <v>221</v>
      </c>
    </row>
    <row r="4903" spans="1:16" ht="14.5" customHeight="1" x14ac:dyDescent="0.35">
      <c r="A4903" s="2" t="s">
        <v>881</v>
      </c>
      <c r="B4903" s="2" t="s">
        <v>881</v>
      </c>
      <c r="C4903" s="2" t="s">
        <v>2810</v>
      </c>
      <c r="D4903" s="2"/>
      <c r="E4903" s="2"/>
      <c r="F4903" s="3">
        <v>636</v>
      </c>
      <c r="G4903" s="3">
        <v>25</v>
      </c>
      <c r="H4903" s="2" t="s">
        <v>3137</v>
      </c>
      <c r="I4903" s="2" t="s">
        <v>3151</v>
      </c>
      <c r="J4903" s="2" t="s">
        <v>3160</v>
      </c>
      <c r="K4903" s="2" t="s">
        <v>3163</v>
      </c>
      <c r="L4903" s="2">
        <v>2017</v>
      </c>
      <c r="M4903" s="2" t="s">
        <v>3057</v>
      </c>
      <c r="N4903" s="2" t="s">
        <v>3107</v>
      </c>
      <c r="O4903" s="19" t="str">
        <f t="shared" si="156"/>
        <v>300</v>
      </c>
      <c r="P4903">
        <f t="shared" si="155"/>
        <v>159</v>
      </c>
    </row>
    <row r="4904" spans="1:16" ht="14.5" customHeight="1" x14ac:dyDescent="0.35">
      <c r="A4904" s="2" t="s">
        <v>879</v>
      </c>
      <c r="B4904" s="2" t="s">
        <v>879</v>
      </c>
      <c r="C4904" s="2" t="s">
        <v>2612</v>
      </c>
      <c r="D4904" s="2"/>
      <c r="E4904" s="2"/>
      <c r="F4904" s="3">
        <v>549</v>
      </c>
      <c r="G4904" s="3">
        <v>25</v>
      </c>
      <c r="H4904" s="2" t="s">
        <v>3140</v>
      </c>
      <c r="I4904" s="2" t="s">
        <v>3154</v>
      </c>
      <c r="J4904" s="2" t="s">
        <v>3160</v>
      </c>
      <c r="K4904" s="2" t="s">
        <v>3163</v>
      </c>
      <c r="L4904" s="2">
        <v>2017</v>
      </c>
      <c r="M4904" s="2" t="s">
        <v>3024</v>
      </c>
      <c r="N4904" s="2" t="s">
        <v>3081</v>
      </c>
      <c r="O4904" s="19" t="str">
        <f t="shared" si="156"/>
        <v>100</v>
      </c>
      <c r="P4904">
        <f t="shared" si="155"/>
        <v>137.25</v>
      </c>
    </row>
    <row r="4905" spans="1:16" ht="14.5" customHeight="1" x14ac:dyDescent="0.35">
      <c r="A4905" s="2" t="s">
        <v>2705</v>
      </c>
      <c r="B4905" s="2" t="s">
        <v>2705</v>
      </c>
      <c r="C4905" s="2" t="s">
        <v>2706</v>
      </c>
      <c r="D4905" s="2"/>
      <c r="E4905" s="2"/>
      <c r="F4905" s="3">
        <v>194</v>
      </c>
      <c r="G4905" s="3">
        <v>25</v>
      </c>
      <c r="H4905" s="2" t="s">
        <v>3140</v>
      </c>
      <c r="I4905" s="2" t="s">
        <v>3154</v>
      </c>
      <c r="J4905" s="2" t="s">
        <v>3160</v>
      </c>
      <c r="K4905" s="2" t="s">
        <v>3163</v>
      </c>
      <c r="L4905" s="2">
        <v>2017</v>
      </c>
      <c r="M4905" s="2" t="s">
        <v>3024</v>
      </c>
      <c r="N4905" s="2" t="s">
        <v>3081</v>
      </c>
      <c r="O4905" s="19" t="str">
        <f t="shared" si="156"/>
        <v>100</v>
      </c>
      <c r="P4905">
        <f t="shared" si="155"/>
        <v>48.5</v>
      </c>
    </row>
    <row r="4906" spans="1:16" ht="14.5" customHeight="1" x14ac:dyDescent="0.35">
      <c r="A4906" s="2" t="s">
        <v>2701</v>
      </c>
      <c r="B4906" s="2" t="s">
        <v>2701</v>
      </c>
      <c r="C4906" s="2" t="s">
        <v>2706</v>
      </c>
      <c r="D4906" s="2"/>
      <c r="E4906" s="2"/>
      <c r="F4906" s="3">
        <v>797</v>
      </c>
      <c r="G4906" s="3">
        <v>25</v>
      </c>
      <c r="H4906" s="2" t="s">
        <v>3140</v>
      </c>
      <c r="I4906" s="2" t="s">
        <v>3154</v>
      </c>
      <c r="J4906" s="2" t="s">
        <v>3160</v>
      </c>
      <c r="K4906" s="2" t="s">
        <v>3163</v>
      </c>
      <c r="L4906" s="2">
        <v>2017</v>
      </c>
      <c r="M4906" s="2" t="s">
        <v>3057</v>
      </c>
      <c r="N4906" s="2" t="s">
        <v>3107</v>
      </c>
      <c r="O4906" s="19" t="str">
        <f t="shared" si="156"/>
        <v>300</v>
      </c>
      <c r="P4906">
        <f t="shared" si="155"/>
        <v>199.25</v>
      </c>
    </row>
    <row r="4907" spans="1:16" ht="14.5" customHeight="1" x14ac:dyDescent="0.35">
      <c r="A4907" s="2" t="s">
        <v>910</v>
      </c>
      <c r="B4907" s="2" t="s">
        <v>910</v>
      </c>
      <c r="C4907" s="2" t="s">
        <v>2613</v>
      </c>
      <c r="D4907" s="2"/>
      <c r="E4907" s="2"/>
      <c r="F4907" s="3">
        <v>29140</v>
      </c>
      <c r="G4907" s="3">
        <v>25</v>
      </c>
      <c r="H4907" s="2" t="s">
        <v>3140</v>
      </c>
      <c r="I4907" s="2" t="s">
        <v>3154</v>
      </c>
      <c r="J4907" s="2" t="s">
        <v>3160</v>
      </c>
      <c r="K4907" s="2" t="s">
        <v>3163</v>
      </c>
      <c r="L4907" s="2">
        <v>2017</v>
      </c>
      <c r="M4907" s="2" t="s">
        <v>3039</v>
      </c>
      <c r="N4907" s="2" t="s">
        <v>3093</v>
      </c>
      <c r="O4907" s="19" t="str">
        <f t="shared" si="156"/>
        <v>100</v>
      </c>
      <c r="P4907">
        <f t="shared" si="155"/>
        <v>7285</v>
      </c>
    </row>
    <row r="4908" spans="1:16" ht="14.5" customHeight="1" x14ac:dyDescent="0.35">
      <c r="A4908" s="2" t="s">
        <v>912</v>
      </c>
      <c r="B4908" s="2" t="s">
        <v>912</v>
      </c>
      <c r="C4908" s="2" t="s">
        <v>2708</v>
      </c>
      <c r="D4908" s="2"/>
      <c r="E4908" s="2"/>
      <c r="F4908" s="3">
        <v>689</v>
      </c>
      <c r="G4908" s="3">
        <v>25</v>
      </c>
      <c r="H4908" s="2" t="s">
        <v>3140</v>
      </c>
      <c r="I4908" s="2" t="s">
        <v>3154</v>
      </c>
      <c r="J4908" s="2" t="s">
        <v>3160</v>
      </c>
      <c r="K4908" s="2" t="s">
        <v>3163</v>
      </c>
      <c r="L4908" s="2">
        <v>2017</v>
      </c>
      <c r="M4908" s="2" t="s">
        <v>3028</v>
      </c>
      <c r="N4908" s="2" t="s">
        <v>3028</v>
      </c>
      <c r="O4908" s="19" t="str">
        <f t="shared" si="156"/>
        <v>100</v>
      </c>
      <c r="P4908">
        <f t="shared" si="155"/>
        <v>172.25</v>
      </c>
    </row>
    <row r="4909" spans="1:16" ht="14.5" customHeight="1" x14ac:dyDescent="0.35">
      <c r="A4909" s="2" t="s">
        <v>2703</v>
      </c>
      <c r="B4909" s="2" t="s">
        <v>2703</v>
      </c>
      <c r="C4909" s="2" t="s">
        <v>2807</v>
      </c>
      <c r="D4909" s="2"/>
      <c r="E4909" s="2"/>
      <c r="F4909" s="3">
        <v>30389</v>
      </c>
      <c r="G4909" s="3">
        <v>25</v>
      </c>
      <c r="H4909" s="2" t="s">
        <v>3140</v>
      </c>
      <c r="I4909" s="2" t="s">
        <v>3154</v>
      </c>
      <c r="J4909" s="2" t="s">
        <v>3160</v>
      </c>
      <c r="K4909" s="2" t="s">
        <v>3163</v>
      </c>
      <c r="L4909" s="2">
        <v>2017</v>
      </c>
      <c r="M4909" s="2" t="s">
        <v>3057</v>
      </c>
      <c r="N4909" s="2" t="s">
        <v>3107</v>
      </c>
      <c r="O4909" s="19" t="str">
        <f t="shared" si="156"/>
        <v>300</v>
      </c>
      <c r="P4909">
        <f t="shared" si="155"/>
        <v>7597.25</v>
      </c>
    </row>
    <row r="4910" spans="1:16" ht="14.5" customHeight="1" x14ac:dyDescent="0.35">
      <c r="A4910" s="2" t="s">
        <v>918</v>
      </c>
      <c r="B4910" s="2" t="s">
        <v>918</v>
      </c>
      <c r="C4910" s="2" t="s">
        <v>1681</v>
      </c>
      <c r="D4910" s="2"/>
      <c r="E4910" s="2"/>
      <c r="F4910" s="3">
        <v>118</v>
      </c>
      <c r="G4910" s="3">
        <v>100</v>
      </c>
      <c r="H4910" s="2" t="s">
        <v>3139</v>
      </c>
      <c r="I4910" s="2" t="s">
        <v>3153</v>
      </c>
      <c r="J4910" s="2" t="s">
        <v>3160</v>
      </c>
      <c r="K4910" s="2" t="s">
        <v>3163</v>
      </c>
      <c r="L4910" s="2">
        <v>2017</v>
      </c>
      <c r="M4910" s="2" t="s">
        <v>3054</v>
      </c>
      <c r="N4910" s="2" t="s">
        <v>3104</v>
      </c>
      <c r="O4910" s="19" t="str">
        <f t="shared" si="156"/>
        <v>300</v>
      </c>
      <c r="P4910">
        <f t="shared" si="155"/>
        <v>118</v>
      </c>
    </row>
    <row r="4911" spans="1:16" ht="14.5" customHeight="1" x14ac:dyDescent="0.35">
      <c r="A4911" s="2" t="s">
        <v>2352</v>
      </c>
      <c r="B4911" s="2" t="s">
        <v>2352</v>
      </c>
      <c r="C4911" s="2" t="s">
        <v>2268</v>
      </c>
      <c r="D4911" s="2"/>
      <c r="E4911" s="2"/>
      <c r="F4911" s="3">
        <v>431</v>
      </c>
      <c r="G4911" s="3">
        <v>100</v>
      </c>
      <c r="H4911" s="2" t="s">
        <v>3135</v>
      </c>
      <c r="I4911" s="2" t="s">
        <v>3149</v>
      </c>
      <c r="J4911" s="2" t="s">
        <v>3160</v>
      </c>
      <c r="K4911" s="2" t="s">
        <v>3163</v>
      </c>
      <c r="L4911" s="2">
        <v>2017</v>
      </c>
      <c r="M4911" s="2" t="s">
        <v>3053</v>
      </c>
      <c r="N4911" s="2" t="s">
        <v>3103</v>
      </c>
      <c r="O4911" s="19" t="str">
        <f t="shared" si="156"/>
        <v>300</v>
      </c>
      <c r="P4911">
        <f t="shared" si="155"/>
        <v>431</v>
      </c>
    </row>
    <row r="4912" spans="1:16" ht="14.5" customHeight="1" x14ac:dyDescent="0.35">
      <c r="A4912" s="2" t="s">
        <v>2417</v>
      </c>
      <c r="B4912" s="2" t="s">
        <v>2417</v>
      </c>
      <c r="C4912" s="2" t="s">
        <v>1683</v>
      </c>
      <c r="D4912" s="2"/>
      <c r="E4912" s="2"/>
      <c r="F4912" s="3">
        <v>309</v>
      </c>
      <c r="G4912" s="3">
        <v>29.126213592233007</v>
      </c>
      <c r="H4912" s="2" t="s">
        <v>3139</v>
      </c>
      <c r="I4912" s="2" t="s">
        <v>3153</v>
      </c>
      <c r="J4912" s="2" t="s">
        <v>3160</v>
      </c>
      <c r="K4912" s="2" t="s">
        <v>3163</v>
      </c>
      <c r="L4912" s="2">
        <v>2017</v>
      </c>
      <c r="M4912" s="2" t="s">
        <v>3057</v>
      </c>
      <c r="N4912" s="2" t="s">
        <v>3107</v>
      </c>
      <c r="O4912" s="19" t="str">
        <f t="shared" si="156"/>
        <v>300</v>
      </c>
      <c r="P4912">
        <f t="shared" si="155"/>
        <v>90</v>
      </c>
    </row>
    <row r="4913" spans="1:16" ht="14.5" customHeight="1" x14ac:dyDescent="0.35">
      <c r="A4913" s="2" t="s">
        <v>2418</v>
      </c>
      <c r="B4913" s="2" t="s">
        <v>2418</v>
      </c>
      <c r="C4913" s="2" t="s">
        <v>1684</v>
      </c>
      <c r="D4913" s="2"/>
      <c r="E4913" s="2"/>
      <c r="F4913" s="3">
        <v>171</v>
      </c>
      <c r="G4913" s="3">
        <v>100</v>
      </c>
      <c r="H4913" s="2" t="s">
        <v>3139</v>
      </c>
      <c r="I4913" s="2" t="s">
        <v>3153</v>
      </c>
      <c r="J4913" s="2" t="s">
        <v>3160</v>
      </c>
      <c r="K4913" s="2" t="s">
        <v>3163</v>
      </c>
      <c r="L4913" s="2">
        <v>2017</v>
      </c>
      <c r="M4913" s="2" t="s">
        <v>3057</v>
      </c>
      <c r="N4913" s="2" t="s">
        <v>3107</v>
      </c>
      <c r="O4913" s="19" t="str">
        <f t="shared" si="156"/>
        <v>300</v>
      </c>
      <c r="P4913">
        <f t="shared" si="155"/>
        <v>171</v>
      </c>
    </row>
    <row r="4914" spans="1:16" ht="14.5" customHeight="1" x14ac:dyDescent="0.35">
      <c r="A4914" s="2" t="s">
        <v>2615</v>
      </c>
      <c r="B4914" s="2" t="s">
        <v>2615</v>
      </c>
      <c r="C4914" s="2" t="s">
        <v>2616</v>
      </c>
      <c r="D4914" s="2"/>
      <c r="E4914" s="2"/>
      <c r="F4914" s="3">
        <v>483</v>
      </c>
      <c r="G4914" s="3">
        <v>100</v>
      </c>
      <c r="H4914" s="2" t="s">
        <v>3139</v>
      </c>
      <c r="I4914" s="2" t="s">
        <v>3153</v>
      </c>
      <c r="J4914" s="2" t="s">
        <v>3160</v>
      </c>
      <c r="K4914" s="2" t="s">
        <v>3163</v>
      </c>
      <c r="L4914" s="2">
        <v>2017</v>
      </c>
      <c r="M4914" s="2" t="s">
        <v>3053</v>
      </c>
      <c r="N4914" s="2" t="s">
        <v>3103</v>
      </c>
      <c r="O4914" s="19" t="str">
        <f t="shared" si="156"/>
        <v>300</v>
      </c>
      <c r="P4914">
        <f t="shared" si="155"/>
        <v>483</v>
      </c>
    </row>
    <row r="4915" spans="1:16" ht="14.5" customHeight="1" x14ac:dyDescent="0.35">
      <c r="A4915" s="2" t="s">
        <v>2344</v>
      </c>
      <c r="B4915" s="2" t="s">
        <v>2344</v>
      </c>
      <c r="C4915" s="2" t="s">
        <v>1686</v>
      </c>
      <c r="D4915" s="2"/>
      <c r="E4915" s="2"/>
      <c r="F4915" s="3">
        <v>1436</v>
      </c>
      <c r="G4915" s="3">
        <v>100</v>
      </c>
      <c r="H4915" s="2" t="s">
        <v>3135</v>
      </c>
      <c r="I4915" s="2" t="s">
        <v>3149</v>
      </c>
      <c r="J4915" s="2" t="s">
        <v>3160</v>
      </c>
      <c r="K4915" s="2" t="s">
        <v>3163</v>
      </c>
      <c r="L4915" s="2">
        <v>2017</v>
      </c>
      <c r="M4915" s="2" t="s">
        <v>3054</v>
      </c>
      <c r="N4915" s="2" t="s">
        <v>3104</v>
      </c>
      <c r="O4915" s="19" t="str">
        <f t="shared" si="156"/>
        <v>300</v>
      </c>
      <c r="P4915">
        <f t="shared" si="155"/>
        <v>1436</v>
      </c>
    </row>
    <row r="4916" spans="1:16" ht="14.5" customHeight="1" x14ac:dyDescent="0.35">
      <c r="A4916" s="2" t="s">
        <v>2344</v>
      </c>
      <c r="B4916" s="2" t="s">
        <v>2344</v>
      </c>
      <c r="C4916" s="2" t="s">
        <v>1687</v>
      </c>
      <c r="D4916" s="2"/>
      <c r="E4916" s="2"/>
      <c r="F4916" s="3">
        <v>928</v>
      </c>
      <c r="G4916" s="3">
        <v>100</v>
      </c>
      <c r="H4916" s="2" t="s">
        <v>3135</v>
      </c>
      <c r="I4916" s="2" t="s">
        <v>3149</v>
      </c>
      <c r="J4916" s="2" t="s">
        <v>3160</v>
      </c>
      <c r="K4916" s="2" t="s">
        <v>3163</v>
      </c>
      <c r="L4916" s="2">
        <v>2017</v>
      </c>
      <c r="M4916" s="2" t="s">
        <v>3054</v>
      </c>
      <c r="N4916" s="2" t="s">
        <v>3104</v>
      </c>
      <c r="O4916" s="19" t="str">
        <f t="shared" si="156"/>
        <v>300</v>
      </c>
      <c r="P4916">
        <f t="shared" si="155"/>
        <v>928</v>
      </c>
    </row>
    <row r="4917" spans="1:16" ht="14.5" customHeight="1" x14ac:dyDescent="0.35">
      <c r="A4917" s="2" t="s">
        <v>930</v>
      </c>
      <c r="B4917" s="2" t="s">
        <v>930</v>
      </c>
      <c r="C4917" s="2" t="s">
        <v>1688</v>
      </c>
      <c r="D4917" s="2"/>
      <c r="E4917" s="2"/>
      <c r="F4917" s="3">
        <v>2266</v>
      </c>
      <c r="G4917" s="3">
        <v>34.995586937334508</v>
      </c>
      <c r="H4917" s="2" t="s">
        <v>3135</v>
      </c>
      <c r="I4917" s="2" t="s">
        <v>3149</v>
      </c>
      <c r="J4917" s="2" t="s">
        <v>3160</v>
      </c>
      <c r="K4917" s="2" t="s">
        <v>3163</v>
      </c>
      <c r="L4917" s="2">
        <v>2017</v>
      </c>
      <c r="M4917" s="2" t="s">
        <v>3057</v>
      </c>
      <c r="N4917" s="2" t="s">
        <v>3107</v>
      </c>
      <c r="O4917" s="19" t="str">
        <f t="shared" si="156"/>
        <v>300</v>
      </c>
      <c r="P4917">
        <f t="shared" si="155"/>
        <v>793</v>
      </c>
    </row>
    <row r="4918" spans="1:16" ht="14.5" customHeight="1" x14ac:dyDescent="0.35">
      <c r="A4918" s="2" t="s">
        <v>2951</v>
      </c>
      <c r="B4918" s="2" t="s">
        <v>2951</v>
      </c>
      <c r="C4918" s="2" t="s">
        <v>1690</v>
      </c>
      <c r="D4918" s="2"/>
      <c r="E4918" s="2"/>
      <c r="F4918" s="3">
        <v>876</v>
      </c>
      <c r="G4918" s="3">
        <v>3.7671232876712328</v>
      </c>
      <c r="H4918" s="2" t="s">
        <v>3135</v>
      </c>
      <c r="I4918" s="2" t="s">
        <v>3149</v>
      </c>
      <c r="J4918" s="2" t="s">
        <v>3160</v>
      </c>
      <c r="K4918" s="2" t="s">
        <v>3163</v>
      </c>
      <c r="L4918" s="2">
        <v>2017</v>
      </c>
      <c r="M4918" s="2" t="s">
        <v>3041</v>
      </c>
      <c r="N4918" s="2" t="s">
        <v>3095</v>
      </c>
      <c r="O4918" s="19" t="str">
        <f t="shared" si="156"/>
        <v>200</v>
      </c>
      <c r="P4918">
        <f t="shared" si="155"/>
        <v>33</v>
      </c>
    </row>
    <row r="4919" spans="1:16" ht="14.5" customHeight="1" x14ac:dyDescent="0.35">
      <c r="A4919" s="2" t="s">
        <v>2347</v>
      </c>
      <c r="B4919" s="2" t="s">
        <v>2347</v>
      </c>
      <c r="C4919" s="2" t="s">
        <v>1691</v>
      </c>
      <c r="D4919" s="2"/>
      <c r="E4919" s="2"/>
      <c r="F4919" s="3">
        <v>110</v>
      </c>
      <c r="G4919" s="3">
        <v>100</v>
      </c>
      <c r="H4919" s="2" t="s">
        <v>3138</v>
      </c>
      <c r="I4919" s="2" t="s">
        <v>3152</v>
      </c>
      <c r="J4919" s="2" t="s">
        <v>3160</v>
      </c>
      <c r="K4919" s="2" t="s">
        <v>3163</v>
      </c>
      <c r="L4919" s="2">
        <v>2017</v>
      </c>
      <c r="M4919" s="2" t="s">
        <v>3054</v>
      </c>
      <c r="N4919" s="2" t="s">
        <v>3104</v>
      </c>
      <c r="O4919" s="19" t="str">
        <f t="shared" si="156"/>
        <v>300</v>
      </c>
      <c r="P4919">
        <f t="shared" si="155"/>
        <v>110</v>
      </c>
    </row>
    <row r="4920" spans="1:16" ht="14.5" customHeight="1" x14ac:dyDescent="0.35">
      <c r="A4920" s="2" t="s">
        <v>2815</v>
      </c>
      <c r="B4920" s="2" t="s">
        <v>2815</v>
      </c>
      <c r="C4920" s="2" t="s">
        <v>2172</v>
      </c>
      <c r="D4920" s="2"/>
      <c r="E4920" s="2"/>
      <c r="F4920" s="3">
        <v>719</v>
      </c>
      <c r="G4920" s="3">
        <v>101.39082058414463</v>
      </c>
      <c r="H4920" s="2" t="s">
        <v>3138</v>
      </c>
      <c r="I4920" s="2" t="s">
        <v>3152</v>
      </c>
      <c r="J4920" s="2" t="s">
        <v>3160</v>
      </c>
      <c r="K4920" s="2" t="s">
        <v>3163</v>
      </c>
      <c r="L4920" s="2">
        <v>2017</v>
      </c>
      <c r="M4920" s="2" t="s">
        <v>3053</v>
      </c>
      <c r="N4920" s="2" t="s">
        <v>3103</v>
      </c>
      <c r="O4920" s="19" t="str">
        <f t="shared" si="156"/>
        <v>300</v>
      </c>
      <c r="P4920">
        <f t="shared" si="155"/>
        <v>728.99999999999989</v>
      </c>
    </row>
    <row r="4921" spans="1:16" ht="14.5" customHeight="1" x14ac:dyDescent="0.35">
      <c r="A4921" s="2" t="s">
        <v>2952</v>
      </c>
      <c r="B4921" s="2" t="s">
        <v>2952</v>
      </c>
      <c r="C4921" s="2" t="s">
        <v>2814</v>
      </c>
      <c r="D4921" s="2"/>
      <c r="E4921" s="2"/>
      <c r="F4921" s="3">
        <v>242</v>
      </c>
      <c r="G4921" s="3">
        <v>100</v>
      </c>
      <c r="H4921" s="2" t="s">
        <v>3138</v>
      </c>
      <c r="I4921" s="2" t="s">
        <v>3152</v>
      </c>
      <c r="J4921" s="2" t="s">
        <v>3160</v>
      </c>
      <c r="K4921" s="2" t="s">
        <v>3163</v>
      </c>
      <c r="L4921" s="2">
        <v>2017</v>
      </c>
      <c r="M4921" s="2" t="s">
        <v>3053</v>
      </c>
      <c r="N4921" s="2" t="s">
        <v>3103</v>
      </c>
      <c r="O4921" s="19" t="str">
        <f t="shared" si="156"/>
        <v>300</v>
      </c>
      <c r="P4921">
        <f t="shared" si="155"/>
        <v>242</v>
      </c>
    </row>
    <row r="4922" spans="1:16" ht="14.5" customHeight="1" x14ac:dyDescent="0.35">
      <c r="A4922" s="2" t="s">
        <v>2336</v>
      </c>
      <c r="B4922" s="2" t="s">
        <v>2336</v>
      </c>
      <c r="C4922" s="2" t="s">
        <v>2337</v>
      </c>
      <c r="D4922" s="2"/>
      <c r="E4922" s="2"/>
      <c r="F4922" s="3">
        <v>157</v>
      </c>
      <c r="G4922" s="3">
        <v>54.140127388535028</v>
      </c>
      <c r="H4922" s="2" t="s">
        <v>3138</v>
      </c>
      <c r="I4922" s="2" t="s">
        <v>3152</v>
      </c>
      <c r="J4922" s="2" t="s">
        <v>3160</v>
      </c>
      <c r="K4922" s="2" t="s">
        <v>3163</v>
      </c>
      <c r="L4922" s="2">
        <v>2017</v>
      </c>
      <c r="M4922" s="2" t="s">
        <v>3043</v>
      </c>
      <c r="N4922" s="2" t="s">
        <v>3097</v>
      </c>
      <c r="O4922" s="19" t="str">
        <f t="shared" si="156"/>
        <v>200</v>
      </c>
      <c r="P4922">
        <f t="shared" si="155"/>
        <v>85</v>
      </c>
    </row>
    <row r="4923" spans="1:16" ht="14.5" customHeight="1" x14ac:dyDescent="0.35">
      <c r="A4923" s="2" t="s">
        <v>2405</v>
      </c>
      <c r="B4923" s="2" t="s">
        <v>2405</v>
      </c>
      <c r="C4923" s="2" t="s">
        <v>1696</v>
      </c>
      <c r="D4923" s="2"/>
      <c r="E4923" s="2"/>
      <c r="F4923" s="3">
        <v>2537</v>
      </c>
      <c r="G4923" s="3">
        <v>54.986204178163192</v>
      </c>
      <c r="H4923" s="2" t="s">
        <v>3138</v>
      </c>
      <c r="I4923" s="2" t="s">
        <v>3152</v>
      </c>
      <c r="J4923" s="2" t="s">
        <v>3160</v>
      </c>
      <c r="K4923" s="2" t="s">
        <v>3163</v>
      </c>
      <c r="L4923" s="2">
        <v>2017</v>
      </c>
      <c r="M4923" s="2" t="s">
        <v>3041</v>
      </c>
      <c r="N4923" s="2" t="s">
        <v>3095</v>
      </c>
      <c r="O4923" s="19" t="str">
        <f t="shared" si="156"/>
        <v>200</v>
      </c>
      <c r="P4923">
        <f t="shared" ref="P4923:P4986" si="157">F4923*G4923/100</f>
        <v>1395.0000000000002</v>
      </c>
    </row>
    <row r="4924" spans="1:16" ht="14.5" customHeight="1" x14ac:dyDescent="0.35">
      <c r="A4924" s="2" t="s">
        <v>2346</v>
      </c>
      <c r="B4924" s="2" t="s">
        <v>2346</v>
      </c>
      <c r="C4924" s="2" t="s">
        <v>1697</v>
      </c>
      <c r="D4924" s="2"/>
      <c r="E4924" s="2"/>
      <c r="F4924" s="3">
        <v>618</v>
      </c>
      <c r="G4924" s="3">
        <v>100</v>
      </c>
      <c r="H4924" s="2" t="s">
        <v>3139</v>
      </c>
      <c r="I4924" s="2" t="s">
        <v>3153</v>
      </c>
      <c r="J4924" s="2" t="s">
        <v>3160</v>
      </c>
      <c r="K4924" s="2" t="s">
        <v>3163</v>
      </c>
      <c r="L4924" s="2">
        <v>2017</v>
      </c>
      <c r="M4924" s="2" t="s">
        <v>3054</v>
      </c>
      <c r="N4924" s="2" t="s">
        <v>3104</v>
      </c>
      <c r="O4924" s="19" t="str">
        <f t="shared" si="156"/>
        <v>300</v>
      </c>
      <c r="P4924">
        <f t="shared" si="157"/>
        <v>618</v>
      </c>
    </row>
    <row r="4925" spans="1:16" ht="14.5" customHeight="1" x14ac:dyDescent="0.35">
      <c r="A4925" s="2" t="s">
        <v>2345</v>
      </c>
      <c r="B4925" s="2" t="s">
        <v>2345</v>
      </c>
      <c r="C4925" s="2" t="s">
        <v>2185</v>
      </c>
      <c r="D4925" s="2"/>
      <c r="E4925" s="2"/>
      <c r="F4925" s="3">
        <v>600</v>
      </c>
      <c r="G4925" s="3">
        <v>100</v>
      </c>
      <c r="H4925" s="2" t="s">
        <v>3139</v>
      </c>
      <c r="I4925" s="2" t="s">
        <v>3153</v>
      </c>
      <c r="J4925" s="2" t="s">
        <v>3160</v>
      </c>
      <c r="K4925" s="2" t="s">
        <v>3163</v>
      </c>
      <c r="L4925" s="2">
        <v>2017</v>
      </c>
      <c r="M4925" s="2" t="s">
        <v>3054</v>
      </c>
      <c r="N4925" s="2" t="s">
        <v>3104</v>
      </c>
      <c r="O4925" s="19" t="str">
        <f t="shared" si="156"/>
        <v>300</v>
      </c>
      <c r="P4925">
        <f t="shared" si="157"/>
        <v>600</v>
      </c>
    </row>
    <row r="4926" spans="1:16" ht="14.5" customHeight="1" x14ac:dyDescent="0.35">
      <c r="A4926" s="2" t="s">
        <v>2324</v>
      </c>
      <c r="B4926" s="2" t="s">
        <v>2324</v>
      </c>
      <c r="C4926" s="2" t="s">
        <v>1699</v>
      </c>
      <c r="D4926" s="2"/>
      <c r="E4926" s="2"/>
      <c r="F4926" s="3">
        <v>24</v>
      </c>
      <c r="G4926" s="3">
        <v>100</v>
      </c>
      <c r="H4926" s="2" t="s">
        <v>3136</v>
      </c>
      <c r="I4926" s="2" t="s">
        <v>3150</v>
      </c>
      <c r="J4926" s="2" t="s">
        <v>3160</v>
      </c>
      <c r="K4926" s="2" t="s">
        <v>3163</v>
      </c>
      <c r="L4926" s="2">
        <v>2017</v>
      </c>
      <c r="M4926" s="2" t="s">
        <v>3054</v>
      </c>
      <c r="N4926" s="2" t="s">
        <v>3104</v>
      </c>
      <c r="O4926" s="19" t="str">
        <f t="shared" si="156"/>
        <v>300</v>
      </c>
      <c r="P4926">
        <f t="shared" si="157"/>
        <v>24</v>
      </c>
    </row>
    <row r="4927" spans="1:16" ht="14.5" customHeight="1" x14ac:dyDescent="0.35">
      <c r="A4927" s="2" t="s">
        <v>2326</v>
      </c>
      <c r="B4927" s="2" t="s">
        <v>2326</v>
      </c>
      <c r="C4927" s="2" t="s">
        <v>1522</v>
      </c>
      <c r="D4927" s="2"/>
      <c r="E4927" s="2"/>
      <c r="F4927" s="3">
        <v>89</v>
      </c>
      <c r="G4927" s="3">
        <v>100</v>
      </c>
      <c r="H4927" s="2" t="s">
        <v>3136</v>
      </c>
      <c r="I4927" s="2" t="s">
        <v>3150</v>
      </c>
      <c r="J4927" s="2" t="s">
        <v>3160</v>
      </c>
      <c r="K4927" s="2" t="s">
        <v>3163</v>
      </c>
      <c r="L4927" s="2">
        <v>2017</v>
      </c>
      <c r="M4927" s="2" t="s">
        <v>3054</v>
      </c>
      <c r="N4927" s="2" t="s">
        <v>3104</v>
      </c>
      <c r="O4927" s="19" t="str">
        <f t="shared" si="156"/>
        <v>300</v>
      </c>
      <c r="P4927">
        <f t="shared" si="157"/>
        <v>89</v>
      </c>
    </row>
    <row r="4928" spans="1:16" ht="14.5" customHeight="1" x14ac:dyDescent="0.35">
      <c r="A4928" s="2" t="s">
        <v>2325</v>
      </c>
      <c r="B4928" s="2" t="s">
        <v>2325</v>
      </c>
      <c r="C4928" s="2" t="s">
        <v>1523</v>
      </c>
      <c r="D4928" s="2"/>
      <c r="E4928" s="2"/>
      <c r="F4928" s="3">
        <v>2146</v>
      </c>
      <c r="G4928" s="3">
        <v>80</v>
      </c>
      <c r="H4928" s="2" t="s">
        <v>3136</v>
      </c>
      <c r="I4928" s="2" t="s">
        <v>3150</v>
      </c>
      <c r="J4928" s="2" t="s">
        <v>3160</v>
      </c>
      <c r="K4928" s="2" t="s">
        <v>3163</v>
      </c>
      <c r="L4928" s="2">
        <v>2017</v>
      </c>
      <c r="M4928" s="2" t="s">
        <v>3053</v>
      </c>
      <c r="N4928" s="2" t="s">
        <v>3103</v>
      </c>
      <c r="O4928" s="19" t="str">
        <f t="shared" si="156"/>
        <v>300</v>
      </c>
      <c r="P4928">
        <f t="shared" si="157"/>
        <v>1716.8</v>
      </c>
    </row>
    <row r="4929" spans="1:16" ht="14.5" customHeight="1" x14ac:dyDescent="0.35">
      <c r="A4929" s="2" t="s">
        <v>1337</v>
      </c>
      <c r="B4929" s="2" t="s">
        <v>1337</v>
      </c>
      <c r="C4929" s="2" t="s">
        <v>1524</v>
      </c>
      <c r="D4929" s="2"/>
      <c r="E4929" s="2"/>
      <c r="F4929" s="3">
        <v>1462</v>
      </c>
      <c r="G4929" s="3">
        <v>80</v>
      </c>
      <c r="H4929" s="2" t="s">
        <v>3136</v>
      </c>
      <c r="I4929" s="2" t="s">
        <v>3150</v>
      </c>
      <c r="J4929" s="2" t="s">
        <v>3160</v>
      </c>
      <c r="K4929" s="2" t="s">
        <v>3163</v>
      </c>
      <c r="L4929" s="2">
        <v>2017</v>
      </c>
      <c r="M4929" s="2" t="s">
        <v>3041</v>
      </c>
      <c r="N4929" s="2" t="s">
        <v>3095</v>
      </c>
      <c r="O4929" s="19" t="str">
        <f t="shared" si="156"/>
        <v>200</v>
      </c>
      <c r="P4929">
        <f t="shared" si="157"/>
        <v>1169.5999999999999</v>
      </c>
    </row>
    <row r="4930" spans="1:16" ht="14.5" customHeight="1" x14ac:dyDescent="0.35">
      <c r="A4930" s="2" t="s">
        <v>2493</v>
      </c>
      <c r="B4930" s="2" t="s">
        <v>2493</v>
      </c>
      <c r="C4930" s="2" t="s">
        <v>2494</v>
      </c>
      <c r="D4930" s="2"/>
      <c r="E4930" s="2"/>
      <c r="F4930" s="3">
        <v>3038</v>
      </c>
      <c r="G4930" s="3">
        <v>80</v>
      </c>
      <c r="H4930" s="2" t="s">
        <v>3136</v>
      </c>
      <c r="I4930" s="2" t="s">
        <v>3150</v>
      </c>
      <c r="J4930" s="2" t="s">
        <v>3160</v>
      </c>
      <c r="K4930" s="2" t="s">
        <v>3163</v>
      </c>
      <c r="L4930" s="2">
        <v>2017</v>
      </c>
      <c r="M4930" s="2" t="s">
        <v>3041</v>
      </c>
      <c r="N4930" s="2" t="s">
        <v>3095</v>
      </c>
      <c r="O4930" s="19" t="str">
        <f t="shared" si="156"/>
        <v>200</v>
      </c>
      <c r="P4930">
        <f t="shared" si="157"/>
        <v>2430.4</v>
      </c>
    </row>
    <row r="4931" spans="1:16" ht="14.5" customHeight="1" x14ac:dyDescent="0.35">
      <c r="A4931" s="2" t="s">
        <v>2619</v>
      </c>
      <c r="B4931" s="2" t="s">
        <v>2619</v>
      </c>
      <c r="C4931" s="2" t="s">
        <v>2620</v>
      </c>
      <c r="D4931" s="2"/>
      <c r="E4931" s="2"/>
      <c r="F4931" s="3">
        <v>619</v>
      </c>
      <c r="G4931" s="3">
        <v>80</v>
      </c>
      <c r="H4931" s="2" t="s">
        <v>3136</v>
      </c>
      <c r="I4931" s="2" t="s">
        <v>3150</v>
      </c>
      <c r="J4931" s="2" t="s">
        <v>3160</v>
      </c>
      <c r="K4931" s="2" t="s">
        <v>3163</v>
      </c>
      <c r="L4931" s="2">
        <v>2017</v>
      </c>
      <c r="M4931" s="2" t="s">
        <v>3041</v>
      </c>
      <c r="N4931" s="2" t="s">
        <v>3095</v>
      </c>
      <c r="O4931" s="19" t="str">
        <f t="shared" ref="O4931:O4994" si="158">LEFT(N4931,1) &amp; "00"</f>
        <v>200</v>
      </c>
      <c r="P4931">
        <f t="shared" si="157"/>
        <v>495.2</v>
      </c>
    </row>
    <row r="4932" spans="1:16" ht="14.5" customHeight="1" x14ac:dyDescent="0.35">
      <c r="A4932" s="2" t="s">
        <v>2699</v>
      </c>
      <c r="B4932" s="2" t="s">
        <v>2699</v>
      </c>
      <c r="C4932" s="2" t="s">
        <v>2700</v>
      </c>
      <c r="D4932" s="2"/>
      <c r="E4932" s="2"/>
      <c r="F4932" s="3">
        <v>457</v>
      </c>
      <c r="G4932" s="3">
        <v>80</v>
      </c>
      <c r="H4932" s="2" t="s">
        <v>3136</v>
      </c>
      <c r="I4932" s="2" t="s">
        <v>3150</v>
      </c>
      <c r="J4932" s="2" t="s">
        <v>3160</v>
      </c>
      <c r="K4932" s="2" t="s">
        <v>3163</v>
      </c>
      <c r="L4932" s="2">
        <v>2017</v>
      </c>
      <c r="M4932" s="2" t="s">
        <v>3041</v>
      </c>
      <c r="N4932" s="2" t="s">
        <v>3095</v>
      </c>
      <c r="O4932" s="19" t="str">
        <f t="shared" si="158"/>
        <v>200</v>
      </c>
      <c r="P4932">
        <f t="shared" si="157"/>
        <v>365.6</v>
      </c>
    </row>
    <row r="4933" spans="1:16" ht="14.5" customHeight="1" x14ac:dyDescent="0.35">
      <c r="A4933" s="2" t="s">
        <v>2953</v>
      </c>
      <c r="B4933" s="2" t="s">
        <v>2953</v>
      </c>
      <c r="C4933" s="2" t="s">
        <v>2954</v>
      </c>
      <c r="D4933" s="2"/>
      <c r="E4933" s="2"/>
      <c r="F4933" s="3">
        <v>97</v>
      </c>
      <c r="G4933" s="3">
        <v>100</v>
      </c>
      <c r="H4933" s="2" t="s">
        <v>3136</v>
      </c>
      <c r="I4933" s="2" t="s">
        <v>3150</v>
      </c>
      <c r="J4933" s="2" t="s">
        <v>3160</v>
      </c>
      <c r="K4933" s="2" t="s">
        <v>3163</v>
      </c>
      <c r="L4933" s="2">
        <v>2017</v>
      </c>
      <c r="M4933" s="2" t="s">
        <v>3054</v>
      </c>
      <c r="N4933" s="2" t="s">
        <v>3104</v>
      </c>
      <c r="O4933" s="19" t="str">
        <f t="shared" si="158"/>
        <v>300</v>
      </c>
      <c r="P4933">
        <f t="shared" si="157"/>
        <v>97</v>
      </c>
    </row>
    <row r="4934" spans="1:16" ht="14.5" customHeight="1" x14ac:dyDescent="0.35">
      <c r="A4934" s="2" t="s">
        <v>2489</v>
      </c>
      <c r="B4934" s="2" t="s">
        <v>2489</v>
      </c>
      <c r="C4934" s="2" t="s">
        <v>2709</v>
      </c>
      <c r="D4934" s="2"/>
      <c r="E4934" s="2"/>
      <c r="F4934" s="3">
        <v>342</v>
      </c>
      <c r="G4934" s="3">
        <v>54.970760233918128</v>
      </c>
      <c r="H4934" s="2" t="s">
        <v>3136</v>
      </c>
      <c r="I4934" s="2" t="s">
        <v>3150</v>
      </c>
      <c r="J4934" s="2" t="s">
        <v>3160</v>
      </c>
      <c r="K4934" s="2" t="s">
        <v>3163</v>
      </c>
      <c r="L4934" s="2">
        <v>2017</v>
      </c>
      <c r="M4934" s="2" t="s">
        <v>3041</v>
      </c>
      <c r="N4934" s="2" t="s">
        <v>3095</v>
      </c>
      <c r="O4934" s="19" t="str">
        <f t="shared" si="158"/>
        <v>200</v>
      </c>
      <c r="P4934">
        <f t="shared" si="157"/>
        <v>188</v>
      </c>
    </row>
    <row r="4935" spans="1:16" ht="14.5" customHeight="1" x14ac:dyDescent="0.35">
      <c r="A4935" s="2" t="s">
        <v>2328</v>
      </c>
      <c r="B4935" s="2" t="s">
        <v>2328</v>
      </c>
      <c r="C4935" s="2" t="s">
        <v>1537</v>
      </c>
      <c r="D4935" s="2"/>
      <c r="E4935" s="2"/>
      <c r="F4935" s="3">
        <v>190</v>
      </c>
      <c r="G4935" s="3">
        <v>100</v>
      </c>
      <c r="H4935" s="2" t="s">
        <v>3130</v>
      </c>
      <c r="I4935" s="2" t="s">
        <v>3144</v>
      </c>
      <c r="J4935" s="2" t="s">
        <v>3160</v>
      </c>
      <c r="K4935" s="2" t="s">
        <v>3163</v>
      </c>
      <c r="L4935" s="2">
        <v>2017</v>
      </c>
      <c r="M4935" s="2" t="s">
        <v>3058</v>
      </c>
      <c r="N4935" s="2" t="s">
        <v>3108</v>
      </c>
      <c r="O4935" s="19" t="str">
        <f t="shared" si="158"/>
        <v>300</v>
      </c>
      <c r="P4935">
        <f t="shared" si="157"/>
        <v>190</v>
      </c>
    </row>
    <row r="4936" spans="1:16" ht="14.5" customHeight="1" x14ac:dyDescent="0.35">
      <c r="A4936" s="2" t="s">
        <v>2621</v>
      </c>
      <c r="B4936" s="2" t="s">
        <v>2621</v>
      </c>
      <c r="C4936" s="2" t="s">
        <v>2206</v>
      </c>
      <c r="D4936" s="2"/>
      <c r="E4936" s="2"/>
      <c r="F4936" s="3">
        <v>474</v>
      </c>
      <c r="G4936" s="3">
        <v>100</v>
      </c>
      <c r="H4936" s="2" t="s">
        <v>3130</v>
      </c>
      <c r="I4936" s="2" t="s">
        <v>3144</v>
      </c>
      <c r="J4936" s="2" t="s">
        <v>3160</v>
      </c>
      <c r="K4936" s="2" t="s">
        <v>3163</v>
      </c>
      <c r="L4936" s="2">
        <v>2017</v>
      </c>
      <c r="M4936" s="2" t="s">
        <v>3054</v>
      </c>
      <c r="N4936" s="2" t="s">
        <v>3104</v>
      </c>
      <c r="O4936" s="19" t="str">
        <f t="shared" si="158"/>
        <v>300</v>
      </c>
      <c r="P4936">
        <f t="shared" si="157"/>
        <v>474</v>
      </c>
    </row>
    <row r="4937" spans="1:16" ht="14.5" customHeight="1" x14ac:dyDescent="0.35">
      <c r="A4937" s="2" t="s">
        <v>2327</v>
      </c>
      <c r="B4937" s="2" t="s">
        <v>2327</v>
      </c>
      <c r="C4937" s="2" t="s">
        <v>1543</v>
      </c>
      <c r="D4937" s="2"/>
      <c r="E4937" s="2"/>
      <c r="F4937" s="3">
        <v>367</v>
      </c>
      <c r="G4937" s="3">
        <v>100</v>
      </c>
      <c r="H4937" s="2" t="s">
        <v>3130</v>
      </c>
      <c r="I4937" s="2" t="s">
        <v>3144</v>
      </c>
      <c r="J4937" s="2" t="s">
        <v>3160</v>
      </c>
      <c r="K4937" s="2" t="s">
        <v>3163</v>
      </c>
      <c r="L4937" s="2">
        <v>2017</v>
      </c>
      <c r="M4937" s="2" t="s">
        <v>3058</v>
      </c>
      <c r="N4937" s="2" t="s">
        <v>3108</v>
      </c>
      <c r="O4937" s="19" t="str">
        <f t="shared" si="158"/>
        <v>300</v>
      </c>
      <c r="P4937">
        <f t="shared" si="157"/>
        <v>367</v>
      </c>
    </row>
    <row r="4938" spans="1:16" ht="14.5" customHeight="1" x14ac:dyDescent="0.35">
      <c r="A4938" s="2" t="s">
        <v>2400</v>
      </c>
      <c r="B4938" s="2" t="s">
        <v>2400</v>
      </c>
      <c r="C4938" s="2" t="s">
        <v>1546</v>
      </c>
      <c r="D4938" s="2"/>
      <c r="E4938" s="2"/>
      <c r="F4938" s="3">
        <v>2529</v>
      </c>
      <c r="G4938" s="3">
        <v>100</v>
      </c>
      <c r="H4938" s="2" t="s">
        <v>3130</v>
      </c>
      <c r="I4938" s="2" t="s">
        <v>3144</v>
      </c>
      <c r="J4938" s="2" t="s">
        <v>3160</v>
      </c>
      <c r="K4938" s="2" t="s">
        <v>3163</v>
      </c>
      <c r="L4938" s="2">
        <v>2017</v>
      </c>
      <c r="M4938" s="2" t="s">
        <v>3047</v>
      </c>
      <c r="N4938" s="2" t="s">
        <v>3047</v>
      </c>
      <c r="O4938" s="19" t="str">
        <f t="shared" si="158"/>
        <v>200</v>
      </c>
      <c r="P4938">
        <f t="shared" si="157"/>
        <v>2529</v>
      </c>
    </row>
    <row r="4939" spans="1:16" ht="14.5" customHeight="1" x14ac:dyDescent="0.35">
      <c r="A4939" s="2" t="s">
        <v>2504</v>
      </c>
      <c r="B4939" s="2" t="s">
        <v>2504</v>
      </c>
      <c r="C4939" s="2" t="s">
        <v>1547</v>
      </c>
      <c r="D4939" s="2"/>
      <c r="E4939" s="2"/>
      <c r="F4939" s="3">
        <v>565.43290000000002</v>
      </c>
      <c r="G4939" s="3">
        <v>45.528461467311153</v>
      </c>
      <c r="H4939" s="2" t="s">
        <v>3132</v>
      </c>
      <c r="I4939" s="2" t="s">
        <v>3146</v>
      </c>
      <c r="J4939" s="2" t="s">
        <v>3160</v>
      </c>
      <c r="K4939" s="2" t="s">
        <v>3163</v>
      </c>
      <c r="L4939" s="2">
        <v>2017</v>
      </c>
      <c r="M4939" s="2" t="s">
        <v>3054</v>
      </c>
      <c r="N4939" s="2" t="s">
        <v>3104</v>
      </c>
      <c r="O4939" s="19" t="str">
        <f t="shared" si="158"/>
        <v>300</v>
      </c>
      <c r="P4939">
        <f t="shared" si="157"/>
        <v>257.43290000000002</v>
      </c>
    </row>
    <row r="4940" spans="1:16" ht="14.5" customHeight="1" x14ac:dyDescent="0.35">
      <c r="A4940" s="2" t="s">
        <v>2502</v>
      </c>
      <c r="B4940" s="2" t="s">
        <v>2502</v>
      </c>
      <c r="C4940" s="2" t="s">
        <v>1548</v>
      </c>
      <c r="D4940" s="2"/>
      <c r="E4940" s="2"/>
      <c r="F4940" s="3">
        <v>5869</v>
      </c>
      <c r="G4940" s="3">
        <v>27.500425966944963</v>
      </c>
      <c r="H4940" s="2" t="s">
        <v>3130</v>
      </c>
      <c r="I4940" s="2" t="s">
        <v>3144</v>
      </c>
      <c r="J4940" s="2" t="s">
        <v>3160</v>
      </c>
      <c r="K4940" s="2" t="s">
        <v>3163</v>
      </c>
      <c r="L4940" s="2">
        <v>2017</v>
      </c>
      <c r="M4940" s="2" t="s">
        <v>3058</v>
      </c>
      <c r="N4940" s="2" t="s">
        <v>3108</v>
      </c>
      <c r="O4940" s="19" t="str">
        <f t="shared" si="158"/>
        <v>300</v>
      </c>
      <c r="P4940">
        <f t="shared" si="157"/>
        <v>1614</v>
      </c>
    </row>
    <row r="4941" spans="1:16" ht="14.5" customHeight="1" x14ac:dyDescent="0.35">
      <c r="A4941" s="2" t="s">
        <v>2955</v>
      </c>
      <c r="B4941" s="2" t="s">
        <v>2955</v>
      </c>
      <c r="C4941" s="2" t="s">
        <v>2822</v>
      </c>
      <c r="D4941" s="2"/>
      <c r="E4941" s="2"/>
      <c r="F4941" s="3">
        <v>101</v>
      </c>
      <c r="G4941" s="3">
        <v>100</v>
      </c>
      <c r="H4941" s="2" t="s">
        <v>3130</v>
      </c>
      <c r="I4941" s="2" t="s">
        <v>3144</v>
      </c>
      <c r="J4941" s="2" t="s">
        <v>3160</v>
      </c>
      <c r="K4941" s="2" t="s">
        <v>3163</v>
      </c>
      <c r="L4941" s="2">
        <v>2017</v>
      </c>
      <c r="M4941" s="2" t="s">
        <v>3075</v>
      </c>
      <c r="N4941" s="2" t="s">
        <v>3075</v>
      </c>
      <c r="O4941" s="19" t="str">
        <f t="shared" si="158"/>
        <v>600</v>
      </c>
      <c r="P4941">
        <f t="shared" si="157"/>
        <v>101</v>
      </c>
    </row>
    <row r="4942" spans="1:16" ht="14.5" customHeight="1" x14ac:dyDescent="0.35">
      <c r="A4942" s="2" t="s">
        <v>2338</v>
      </c>
      <c r="B4942" s="2" t="s">
        <v>2338</v>
      </c>
      <c r="C4942" s="2" t="s">
        <v>1550</v>
      </c>
      <c r="D4942" s="2"/>
      <c r="E4942" s="2"/>
      <c r="F4942" s="3">
        <v>150</v>
      </c>
      <c r="G4942" s="3">
        <v>100</v>
      </c>
      <c r="H4942" s="2" t="s">
        <v>3130</v>
      </c>
      <c r="I4942" s="2" t="s">
        <v>3144</v>
      </c>
      <c r="J4942" s="2" t="s">
        <v>3160</v>
      </c>
      <c r="K4942" s="2" t="s">
        <v>3163</v>
      </c>
      <c r="L4942" s="2">
        <v>2017</v>
      </c>
      <c r="M4942" s="2" t="s">
        <v>3075</v>
      </c>
      <c r="N4942" s="2" t="s">
        <v>3075</v>
      </c>
      <c r="O4942" s="19" t="str">
        <f t="shared" si="158"/>
        <v>600</v>
      </c>
      <c r="P4942">
        <f t="shared" si="157"/>
        <v>150</v>
      </c>
    </row>
    <row r="4943" spans="1:16" ht="14.5" customHeight="1" x14ac:dyDescent="0.35">
      <c r="A4943" s="2" t="s">
        <v>2622</v>
      </c>
      <c r="B4943" s="2" t="s">
        <v>2622</v>
      </c>
      <c r="C4943" s="2" t="s">
        <v>1552</v>
      </c>
      <c r="D4943" s="2"/>
      <c r="E4943" s="2"/>
      <c r="F4943" s="3">
        <v>235</v>
      </c>
      <c r="G4943" s="3">
        <v>100</v>
      </c>
      <c r="H4943" s="2" t="s">
        <v>3130</v>
      </c>
      <c r="I4943" s="2" t="s">
        <v>3144</v>
      </c>
      <c r="J4943" s="2" t="s">
        <v>3160</v>
      </c>
      <c r="K4943" s="2" t="s">
        <v>3163</v>
      </c>
      <c r="L4943" s="2">
        <v>2017</v>
      </c>
      <c r="M4943" s="2" t="s">
        <v>3075</v>
      </c>
      <c r="N4943" s="2" t="s">
        <v>3075</v>
      </c>
      <c r="O4943" s="19" t="str">
        <f t="shared" si="158"/>
        <v>600</v>
      </c>
      <c r="P4943">
        <f t="shared" si="157"/>
        <v>235</v>
      </c>
    </row>
    <row r="4944" spans="1:16" ht="14.5" customHeight="1" x14ac:dyDescent="0.35">
      <c r="A4944" s="2" t="s">
        <v>2498</v>
      </c>
      <c r="B4944" s="2" t="s">
        <v>2498</v>
      </c>
      <c r="C4944" s="2" t="s">
        <v>1553</v>
      </c>
      <c r="D4944" s="2"/>
      <c r="E4944" s="2"/>
      <c r="F4944" s="3">
        <v>395</v>
      </c>
      <c r="G4944" s="3">
        <v>100</v>
      </c>
      <c r="H4944" s="2" t="s">
        <v>3130</v>
      </c>
      <c r="I4944" s="2" t="s">
        <v>3144</v>
      </c>
      <c r="J4944" s="2" t="s">
        <v>3160</v>
      </c>
      <c r="K4944" s="2" t="s">
        <v>3163</v>
      </c>
      <c r="L4944" s="2">
        <v>2017</v>
      </c>
      <c r="M4944" s="2" t="s">
        <v>3075</v>
      </c>
      <c r="N4944" s="2" t="s">
        <v>3075</v>
      </c>
      <c r="O4944" s="19" t="str">
        <f t="shared" si="158"/>
        <v>600</v>
      </c>
      <c r="P4944">
        <f t="shared" si="157"/>
        <v>395</v>
      </c>
    </row>
    <row r="4945" spans="1:16" ht="14.5" customHeight="1" x14ac:dyDescent="0.35">
      <c r="A4945" s="2" t="s">
        <v>2502</v>
      </c>
      <c r="B4945" s="2" t="s">
        <v>2502</v>
      </c>
      <c r="C4945" s="2" t="s">
        <v>1554</v>
      </c>
      <c r="D4945" s="2"/>
      <c r="E4945" s="2"/>
      <c r="F4945" s="3">
        <v>934</v>
      </c>
      <c r="G4945" s="3">
        <v>100</v>
      </c>
      <c r="H4945" s="2" t="s">
        <v>3130</v>
      </c>
      <c r="I4945" s="2" t="s">
        <v>3144</v>
      </c>
      <c r="J4945" s="2" t="s">
        <v>3160</v>
      </c>
      <c r="K4945" s="2" t="s">
        <v>3163</v>
      </c>
      <c r="L4945" s="2">
        <v>2017</v>
      </c>
      <c r="M4945" s="2" t="s">
        <v>3075</v>
      </c>
      <c r="N4945" s="2" t="s">
        <v>3075</v>
      </c>
      <c r="O4945" s="19" t="str">
        <f t="shared" si="158"/>
        <v>600</v>
      </c>
      <c r="P4945">
        <f t="shared" si="157"/>
        <v>934</v>
      </c>
    </row>
    <row r="4946" spans="1:16" ht="14.5" customHeight="1" x14ac:dyDescent="0.35">
      <c r="A4946" s="2" t="s">
        <v>2503</v>
      </c>
      <c r="B4946" s="2" t="s">
        <v>2503</v>
      </c>
      <c r="C4946" s="2" t="s">
        <v>1555</v>
      </c>
      <c r="D4946" s="2"/>
      <c r="E4946" s="2"/>
      <c r="F4946" s="3">
        <v>4903.292462958987</v>
      </c>
      <c r="G4946" s="3">
        <v>40.004088307440718</v>
      </c>
      <c r="H4946" s="2" t="s">
        <v>3130</v>
      </c>
      <c r="I4946" s="2" t="s">
        <v>3144</v>
      </c>
      <c r="J4946" s="2" t="s">
        <v>3160</v>
      </c>
      <c r="K4946" s="2" t="s">
        <v>3163</v>
      </c>
      <c r="L4946" s="2">
        <v>2017</v>
      </c>
      <c r="M4946" s="2" t="s">
        <v>3075</v>
      </c>
      <c r="N4946" s="2" t="s">
        <v>3075</v>
      </c>
      <c r="O4946" s="19" t="str">
        <f t="shared" si="158"/>
        <v>600</v>
      </c>
      <c r="P4946">
        <f t="shared" si="157"/>
        <v>1961.5174468541982</v>
      </c>
    </row>
    <row r="4947" spans="1:16" ht="14.5" customHeight="1" x14ac:dyDescent="0.35">
      <c r="A4947" s="2" t="s">
        <v>2623</v>
      </c>
      <c r="B4947" s="2" t="s">
        <v>2623</v>
      </c>
      <c r="C4947" s="2" t="s">
        <v>2219</v>
      </c>
      <c r="D4947" s="2"/>
      <c r="E4947" s="2"/>
      <c r="F4947" s="3">
        <v>627</v>
      </c>
      <c r="G4947" s="3">
        <v>100</v>
      </c>
      <c r="H4947" s="2" t="s">
        <v>3130</v>
      </c>
      <c r="I4947" s="2" t="s">
        <v>3144</v>
      </c>
      <c r="J4947" s="2" t="s">
        <v>3160</v>
      </c>
      <c r="K4947" s="2" t="s">
        <v>3163</v>
      </c>
      <c r="L4947" s="2">
        <v>2017</v>
      </c>
      <c r="M4947" s="2" t="s">
        <v>3058</v>
      </c>
      <c r="N4947" s="2" t="s">
        <v>3108</v>
      </c>
      <c r="O4947" s="19" t="str">
        <f t="shared" si="158"/>
        <v>300</v>
      </c>
      <c r="P4947">
        <f t="shared" si="157"/>
        <v>627</v>
      </c>
    </row>
    <row r="4948" spans="1:16" ht="14.5" customHeight="1" x14ac:dyDescent="0.35">
      <c r="A4948" s="2" t="s">
        <v>2500</v>
      </c>
      <c r="B4948" s="2" t="s">
        <v>2500</v>
      </c>
      <c r="C4948" s="2" t="s">
        <v>1557</v>
      </c>
      <c r="D4948" s="2"/>
      <c r="E4948" s="2"/>
      <c r="F4948" s="3">
        <v>11233</v>
      </c>
      <c r="G4948" s="3">
        <v>54.999999999999993</v>
      </c>
      <c r="H4948" s="2" t="s">
        <v>3130</v>
      </c>
      <c r="I4948" s="2" t="s">
        <v>3144</v>
      </c>
      <c r="J4948" s="2" t="s">
        <v>3160</v>
      </c>
      <c r="K4948" s="2" t="s">
        <v>3163</v>
      </c>
      <c r="L4948" s="2">
        <v>2017</v>
      </c>
      <c r="M4948" s="2" t="s">
        <v>3041</v>
      </c>
      <c r="N4948" s="2" t="s">
        <v>3095</v>
      </c>
      <c r="O4948" s="19" t="str">
        <f t="shared" si="158"/>
        <v>200</v>
      </c>
      <c r="P4948">
        <f t="shared" si="157"/>
        <v>6178.1499999999987</v>
      </c>
    </row>
    <row r="4949" spans="1:16" ht="14.5" customHeight="1" x14ac:dyDescent="0.35">
      <c r="A4949" s="2" t="s">
        <v>2496</v>
      </c>
      <c r="B4949" s="2" t="s">
        <v>2496</v>
      </c>
      <c r="C4949" s="2" t="s">
        <v>1558</v>
      </c>
      <c r="D4949" s="2"/>
      <c r="E4949" s="2"/>
      <c r="F4949" s="3">
        <v>3501</v>
      </c>
      <c r="G4949" s="3">
        <v>55.000000000000007</v>
      </c>
      <c r="H4949" s="2" t="s">
        <v>3130</v>
      </c>
      <c r="I4949" s="2" t="s">
        <v>3144</v>
      </c>
      <c r="J4949" s="2" t="s">
        <v>3160</v>
      </c>
      <c r="K4949" s="2" t="s">
        <v>3163</v>
      </c>
      <c r="L4949" s="2">
        <v>2017</v>
      </c>
      <c r="M4949" s="2" t="s">
        <v>3041</v>
      </c>
      <c r="N4949" s="2" t="s">
        <v>3095</v>
      </c>
      <c r="O4949" s="19" t="str">
        <f t="shared" si="158"/>
        <v>200</v>
      </c>
      <c r="P4949">
        <f t="shared" si="157"/>
        <v>1925.5500000000002</v>
      </c>
    </row>
    <row r="4950" spans="1:16" ht="14.5" customHeight="1" x14ac:dyDescent="0.35">
      <c r="A4950" s="2" t="s">
        <v>2496</v>
      </c>
      <c r="B4950" s="2" t="s">
        <v>2496</v>
      </c>
      <c r="C4950" s="2" t="s">
        <v>1559</v>
      </c>
      <c r="D4950" s="2"/>
      <c r="E4950" s="2"/>
      <c r="F4950" s="3">
        <v>43</v>
      </c>
      <c r="G4950" s="3">
        <v>100</v>
      </c>
      <c r="H4950" s="2" t="s">
        <v>3130</v>
      </c>
      <c r="I4950" s="2" t="s">
        <v>3144</v>
      </c>
      <c r="J4950" s="2" t="s">
        <v>3160</v>
      </c>
      <c r="K4950" s="2" t="s">
        <v>3163</v>
      </c>
      <c r="L4950" s="2">
        <v>2017</v>
      </c>
      <c r="M4950" s="2" t="s">
        <v>3041</v>
      </c>
      <c r="N4950" s="2" t="s">
        <v>3095</v>
      </c>
      <c r="O4950" s="19" t="str">
        <f t="shared" si="158"/>
        <v>200</v>
      </c>
      <c r="P4950">
        <f t="shared" si="157"/>
        <v>43</v>
      </c>
    </row>
    <row r="4951" spans="1:16" ht="14.5" customHeight="1" x14ac:dyDescent="0.35">
      <c r="A4951" s="2" t="s">
        <v>2499</v>
      </c>
      <c r="B4951" s="2" t="s">
        <v>2499</v>
      </c>
      <c r="C4951" s="2" t="s">
        <v>1560</v>
      </c>
      <c r="D4951" s="2"/>
      <c r="E4951" s="2"/>
      <c r="F4951" s="3">
        <v>152</v>
      </c>
      <c r="G4951" s="3">
        <v>55.000000000000007</v>
      </c>
      <c r="H4951" s="2" t="s">
        <v>3130</v>
      </c>
      <c r="I4951" s="2" t="s">
        <v>3144</v>
      </c>
      <c r="J4951" s="2" t="s">
        <v>3160</v>
      </c>
      <c r="K4951" s="2" t="s">
        <v>3163</v>
      </c>
      <c r="L4951" s="2">
        <v>2017</v>
      </c>
      <c r="M4951" s="2" t="s">
        <v>3041</v>
      </c>
      <c r="N4951" s="2" t="s">
        <v>3095</v>
      </c>
      <c r="O4951" s="19" t="str">
        <f t="shared" si="158"/>
        <v>200</v>
      </c>
      <c r="P4951">
        <f t="shared" si="157"/>
        <v>83.600000000000023</v>
      </c>
    </row>
    <row r="4952" spans="1:16" ht="14.5" customHeight="1" x14ac:dyDescent="0.35">
      <c r="A4952" s="2" t="s">
        <v>2501</v>
      </c>
      <c r="B4952" s="2" t="s">
        <v>2501</v>
      </c>
      <c r="C4952" s="2" t="s">
        <v>1562</v>
      </c>
      <c r="D4952" s="2"/>
      <c r="E4952" s="2"/>
      <c r="F4952" s="3">
        <v>189.20000000000002</v>
      </c>
      <c r="G4952" s="3">
        <v>55.000000000000007</v>
      </c>
      <c r="H4952" s="2" t="s">
        <v>3130</v>
      </c>
      <c r="I4952" s="2" t="s">
        <v>3144</v>
      </c>
      <c r="J4952" s="2" t="s">
        <v>3160</v>
      </c>
      <c r="K4952" s="2" t="s">
        <v>3163</v>
      </c>
      <c r="L4952" s="2">
        <v>2017</v>
      </c>
      <c r="M4952" s="2" t="s">
        <v>3041</v>
      </c>
      <c r="N4952" s="2" t="s">
        <v>3095</v>
      </c>
      <c r="O4952" s="19" t="str">
        <f t="shared" si="158"/>
        <v>200</v>
      </c>
      <c r="P4952">
        <f t="shared" si="157"/>
        <v>104.06000000000002</v>
      </c>
    </row>
    <row r="4953" spans="1:16" ht="14.5" customHeight="1" x14ac:dyDescent="0.35">
      <c r="A4953" s="2" t="s">
        <v>2463</v>
      </c>
      <c r="B4953" s="2" t="s">
        <v>2463</v>
      </c>
      <c r="C4953" s="2" t="s">
        <v>2624</v>
      </c>
      <c r="D4953" s="2"/>
      <c r="E4953" s="2"/>
      <c r="F4953" s="3">
        <v>2250</v>
      </c>
      <c r="G4953" s="3">
        <v>13</v>
      </c>
      <c r="H4953" s="2" t="s">
        <v>3132</v>
      </c>
      <c r="I4953" s="2" t="s">
        <v>3146</v>
      </c>
      <c r="J4953" s="2" t="s">
        <v>3160</v>
      </c>
      <c r="K4953" s="2" t="s">
        <v>3163</v>
      </c>
      <c r="L4953" s="2">
        <v>2017</v>
      </c>
      <c r="M4953" s="2" t="s">
        <v>3041</v>
      </c>
      <c r="N4953" s="2" t="s">
        <v>3095</v>
      </c>
      <c r="O4953" s="19" t="str">
        <f t="shared" si="158"/>
        <v>200</v>
      </c>
      <c r="P4953">
        <f t="shared" si="157"/>
        <v>292.5</v>
      </c>
    </row>
    <row r="4954" spans="1:16" ht="14.5" customHeight="1" x14ac:dyDescent="0.35">
      <c r="A4954" s="2" t="s">
        <v>2475</v>
      </c>
      <c r="B4954" s="2" t="s">
        <v>2475</v>
      </c>
      <c r="C4954" s="2" t="s">
        <v>2625</v>
      </c>
      <c r="D4954" s="2"/>
      <c r="E4954" s="2"/>
      <c r="F4954" s="3">
        <v>500</v>
      </c>
      <c r="G4954" s="3">
        <v>57.999999999999993</v>
      </c>
      <c r="H4954" s="2" t="s">
        <v>3132</v>
      </c>
      <c r="I4954" s="2" t="s">
        <v>3146</v>
      </c>
      <c r="J4954" s="2" t="s">
        <v>3160</v>
      </c>
      <c r="K4954" s="2" t="s">
        <v>3163</v>
      </c>
      <c r="L4954" s="2">
        <v>2017</v>
      </c>
      <c r="M4954" s="2" t="s">
        <v>3041</v>
      </c>
      <c r="N4954" s="2" t="s">
        <v>3095</v>
      </c>
      <c r="O4954" s="19" t="str">
        <f t="shared" si="158"/>
        <v>200</v>
      </c>
      <c r="P4954">
        <f t="shared" si="157"/>
        <v>289.99999999999994</v>
      </c>
    </row>
    <row r="4955" spans="1:16" ht="14.5" customHeight="1" x14ac:dyDescent="0.35">
      <c r="A4955" s="2" t="s">
        <v>708</v>
      </c>
      <c r="B4955" s="2" t="s">
        <v>708</v>
      </c>
      <c r="C4955" s="2" t="s">
        <v>1571</v>
      </c>
      <c r="D4955" s="2"/>
      <c r="E4955" s="2"/>
      <c r="F4955" s="3">
        <v>135.74999999999997</v>
      </c>
      <c r="G4955" s="3">
        <v>100</v>
      </c>
      <c r="H4955" s="2" t="s">
        <v>3132</v>
      </c>
      <c r="I4955" s="2" t="s">
        <v>3146</v>
      </c>
      <c r="J4955" s="2" t="s">
        <v>3160</v>
      </c>
      <c r="K4955" s="2" t="s">
        <v>3163</v>
      </c>
      <c r="L4955" s="2">
        <v>2017</v>
      </c>
      <c r="M4955" s="2" t="s">
        <v>3054</v>
      </c>
      <c r="N4955" s="2" t="s">
        <v>3104</v>
      </c>
      <c r="O4955" s="19" t="str">
        <f t="shared" si="158"/>
        <v>300</v>
      </c>
      <c r="P4955">
        <f t="shared" si="157"/>
        <v>135.74999999999997</v>
      </c>
    </row>
    <row r="4956" spans="1:16" ht="14.5" customHeight="1" x14ac:dyDescent="0.35">
      <c r="A4956" s="2" t="s">
        <v>2382</v>
      </c>
      <c r="B4956" s="2" t="s">
        <v>2382</v>
      </c>
      <c r="C4956" s="2" t="s">
        <v>1572</v>
      </c>
      <c r="D4956" s="2"/>
      <c r="E4956" s="2"/>
      <c r="F4956" s="3">
        <v>188</v>
      </c>
      <c r="G4956" s="3">
        <v>100</v>
      </c>
      <c r="H4956" s="2" t="s">
        <v>3132</v>
      </c>
      <c r="I4956" s="2" t="s">
        <v>3146</v>
      </c>
      <c r="J4956" s="2" t="s">
        <v>3160</v>
      </c>
      <c r="K4956" s="2" t="s">
        <v>3163</v>
      </c>
      <c r="L4956" s="2">
        <v>2017</v>
      </c>
      <c r="M4956" s="2" t="s">
        <v>3058</v>
      </c>
      <c r="N4956" s="2" t="s">
        <v>3108</v>
      </c>
      <c r="O4956" s="19" t="str">
        <f t="shared" si="158"/>
        <v>300</v>
      </c>
      <c r="P4956">
        <f t="shared" si="157"/>
        <v>188</v>
      </c>
    </row>
    <row r="4957" spans="1:16" ht="14.5" customHeight="1" x14ac:dyDescent="0.35">
      <c r="A4957" s="2" t="s">
        <v>2384</v>
      </c>
      <c r="B4957" s="2" t="s">
        <v>2384</v>
      </c>
      <c r="C4957" s="2" t="s">
        <v>2385</v>
      </c>
      <c r="D4957" s="2"/>
      <c r="E4957" s="2"/>
      <c r="F4957" s="3">
        <v>158</v>
      </c>
      <c r="G4957" s="3">
        <v>100</v>
      </c>
      <c r="H4957" s="2" t="s">
        <v>3132</v>
      </c>
      <c r="I4957" s="2" t="s">
        <v>3146</v>
      </c>
      <c r="J4957" s="2" t="s">
        <v>3160</v>
      </c>
      <c r="K4957" s="2" t="s">
        <v>3163</v>
      </c>
      <c r="L4957" s="2">
        <v>2017</v>
      </c>
      <c r="M4957" s="2" t="s">
        <v>3053</v>
      </c>
      <c r="N4957" s="2" t="s">
        <v>3103</v>
      </c>
      <c r="O4957" s="19" t="str">
        <f t="shared" si="158"/>
        <v>300</v>
      </c>
      <c r="P4957">
        <f t="shared" si="157"/>
        <v>158</v>
      </c>
    </row>
    <row r="4958" spans="1:16" ht="14.5" customHeight="1" x14ac:dyDescent="0.35">
      <c r="A4958" s="2" t="s">
        <v>2386</v>
      </c>
      <c r="B4958" s="2" t="s">
        <v>2386</v>
      </c>
      <c r="C4958" s="2" t="s">
        <v>2387</v>
      </c>
      <c r="D4958" s="2"/>
      <c r="E4958" s="2"/>
      <c r="F4958" s="3">
        <v>707</v>
      </c>
      <c r="G4958" s="3">
        <v>100</v>
      </c>
      <c r="H4958" s="2" t="s">
        <v>3132</v>
      </c>
      <c r="I4958" s="2" t="s">
        <v>3146</v>
      </c>
      <c r="J4958" s="2" t="s">
        <v>3160</v>
      </c>
      <c r="K4958" s="2" t="s">
        <v>3163</v>
      </c>
      <c r="L4958" s="2">
        <v>2017</v>
      </c>
      <c r="M4958" s="2" t="s">
        <v>3053</v>
      </c>
      <c r="N4958" s="2" t="s">
        <v>3103</v>
      </c>
      <c r="O4958" s="19" t="str">
        <f t="shared" si="158"/>
        <v>300</v>
      </c>
      <c r="P4958">
        <f t="shared" si="157"/>
        <v>707</v>
      </c>
    </row>
    <row r="4959" spans="1:16" ht="14.5" customHeight="1" x14ac:dyDescent="0.35">
      <c r="A4959" s="2" t="s">
        <v>2388</v>
      </c>
      <c r="B4959" s="2" t="s">
        <v>2388</v>
      </c>
      <c r="C4959" s="2" t="s">
        <v>2389</v>
      </c>
      <c r="D4959" s="2"/>
      <c r="E4959" s="2"/>
      <c r="F4959" s="3">
        <v>296</v>
      </c>
      <c r="G4959" s="3">
        <v>100</v>
      </c>
      <c r="H4959" s="2" t="s">
        <v>3132</v>
      </c>
      <c r="I4959" s="2" t="s">
        <v>3146</v>
      </c>
      <c r="J4959" s="2" t="s">
        <v>3160</v>
      </c>
      <c r="K4959" s="2" t="s">
        <v>3163</v>
      </c>
      <c r="L4959" s="2">
        <v>2017</v>
      </c>
      <c r="M4959" s="2" t="s">
        <v>3053</v>
      </c>
      <c r="N4959" s="2" t="s">
        <v>3103</v>
      </c>
      <c r="O4959" s="19" t="str">
        <f t="shared" si="158"/>
        <v>300</v>
      </c>
      <c r="P4959">
        <f t="shared" si="157"/>
        <v>296</v>
      </c>
    </row>
    <row r="4960" spans="1:16" ht="14.5" customHeight="1" x14ac:dyDescent="0.35">
      <c r="A4960" s="2" t="s">
        <v>2831</v>
      </c>
      <c r="B4960" s="2" t="s">
        <v>2831</v>
      </c>
      <c r="C4960" s="2" t="s">
        <v>2832</v>
      </c>
      <c r="D4960" s="2"/>
      <c r="E4960" s="2"/>
      <c r="F4960" s="3">
        <v>145</v>
      </c>
      <c r="G4960" s="3">
        <v>100</v>
      </c>
      <c r="H4960" s="2" t="s">
        <v>3132</v>
      </c>
      <c r="I4960" s="2" t="s">
        <v>3146</v>
      </c>
      <c r="J4960" s="2" t="s">
        <v>3160</v>
      </c>
      <c r="K4960" s="2" t="s">
        <v>3163</v>
      </c>
      <c r="L4960" s="2">
        <v>2017</v>
      </c>
      <c r="M4960" s="2" t="s">
        <v>3053</v>
      </c>
      <c r="N4960" s="2" t="s">
        <v>3103</v>
      </c>
      <c r="O4960" s="19" t="str">
        <f t="shared" si="158"/>
        <v>300</v>
      </c>
      <c r="P4960">
        <f t="shared" si="157"/>
        <v>145</v>
      </c>
    </row>
    <row r="4961" spans="1:16" ht="14.5" customHeight="1" x14ac:dyDescent="0.35">
      <c r="A4961" s="2" t="s">
        <v>2381</v>
      </c>
      <c r="B4961" s="2" t="s">
        <v>2381</v>
      </c>
      <c r="C4961" s="2" t="s">
        <v>2235</v>
      </c>
      <c r="D4961" s="2"/>
      <c r="E4961" s="2"/>
      <c r="F4961" s="3">
        <v>422</v>
      </c>
      <c r="G4961" s="3">
        <v>100</v>
      </c>
      <c r="H4961" s="2" t="s">
        <v>3132</v>
      </c>
      <c r="I4961" s="2" t="s">
        <v>3146</v>
      </c>
      <c r="J4961" s="2" t="s">
        <v>3160</v>
      </c>
      <c r="K4961" s="2" t="s">
        <v>3163</v>
      </c>
      <c r="L4961" s="2">
        <v>2017</v>
      </c>
      <c r="M4961" s="2" t="s">
        <v>3054</v>
      </c>
      <c r="N4961" s="2" t="s">
        <v>3104</v>
      </c>
      <c r="O4961" s="19" t="str">
        <f t="shared" si="158"/>
        <v>300</v>
      </c>
      <c r="P4961">
        <f t="shared" si="157"/>
        <v>422</v>
      </c>
    </row>
    <row r="4962" spans="1:16" ht="14.5" customHeight="1" x14ac:dyDescent="0.35">
      <c r="A4962" s="2" t="s">
        <v>2956</v>
      </c>
      <c r="B4962" s="2" t="s">
        <v>2956</v>
      </c>
      <c r="C4962" s="2" t="s">
        <v>2271</v>
      </c>
      <c r="D4962" s="2"/>
      <c r="E4962" s="2"/>
      <c r="F4962" s="3">
        <v>732</v>
      </c>
      <c r="G4962" s="3">
        <v>100</v>
      </c>
      <c r="H4962" s="2" t="s">
        <v>3132</v>
      </c>
      <c r="I4962" s="2" t="s">
        <v>3146</v>
      </c>
      <c r="J4962" s="2" t="s">
        <v>3160</v>
      </c>
      <c r="K4962" s="2" t="s">
        <v>3163</v>
      </c>
      <c r="L4962" s="2">
        <v>2017</v>
      </c>
      <c r="M4962" s="2" t="s">
        <v>3053</v>
      </c>
      <c r="N4962" s="2" t="s">
        <v>3103</v>
      </c>
      <c r="O4962" s="19" t="str">
        <f t="shared" si="158"/>
        <v>300</v>
      </c>
      <c r="P4962">
        <f t="shared" si="157"/>
        <v>732</v>
      </c>
    </row>
    <row r="4963" spans="1:16" ht="14.5" customHeight="1" x14ac:dyDescent="0.35">
      <c r="A4963" s="2" t="s">
        <v>2468</v>
      </c>
      <c r="B4963" s="2" t="s">
        <v>2468</v>
      </c>
      <c r="C4963" s="2" t="s">
        <v>2273</v>
      </c>
      <c r="D4963" s="2"/>
      <c r="E4963" s="2"/>
      <c r="F4963" s="3">
        <v>15819</v>
      </c>
      <c r="G4963" s="3">
        <v>32.85</v>
      </c>
      <c r="H4963" s="2" t="s">
        <v>3139</v>
      </c>
      <c r="I4963" s="2" t="s">
        <v>3153</v>
      </c>
      <c r="J4963" s="2" t="s">
        <v>3160</v>
      </c>
      <c r="K4963" s="2" t="s">
        <v>3163</v>
      </c>
      <c r="L4963" s="2">
        <v>2017</v>
      </c>
      <c r="M4963" s="2" t="s">
        <v>3041</v>
      </c>
      <c r="N4963" s="2" t="s">
        <v>3095</v>
      </c>
      <c r="O4963" s="19" t="str">
        <f t="shared" si="158"/>
        <v>200</v>
      </c>
      <c r="P4963">
        <f t="shared" si="157"/>
        <v>5196.5415000000003</v>
      </c>
    </row>
    <row r="4964" spans="1:16" ht="14.5" customHeight="1" x14ac:dyDescent="0.35">
      <c r="A4964" s="2" t="s">
        <v>2464</v>
      </c>
      <c r="B4964" s="2" t="s">
        <v>2464</v>
      </c>
      <c r="C4964" s="2" t="s">
        <v>2465</v>
      </c>
      <c r="D4964" s="2"/>
      <c r="E4964" s="2"/>
      <c r="F4964" s="3">
        <v>203</v>
      </c>
      <c r="G4964" s="3">
        <v>100</v>
      </c>
      <c r="H4964" s="2" t="s">
        <v>3132</v>
      </c>
      <c r="I4964" s="2" t="s">
        <v>3146</v>
      </c>
      <c r="J4964" s="2" t="s">
        <v>3160</v>
      </c>
      <c r="K4964" s="2" t="s">
        <v>3163</v>
      </c>
      <c r="L4964" s="2">
        <v>2017</v>
      </c>
      <c r="M4964" s="2" t="s">
        <v>3054</v>
      </c>
      <c r="N4964" s="2" t="s">
        <v>3104</v>
      </c>
      <c r="O4964" s="19" t="str">
        <f t="shared" si="158"/>
        <v>300</v>
      </c>
      <c r="P4964">
        <f t="shared" si="157"/>
        <v>203</v>
      </c>
    </row>
    <row r="4965" spans="1:16" ht="14.5" customHeight="1" x14ac:dyDescent="0.35">
      <c r="A4965" s="2" t="s">
        <v>2462</v>
      </c>
      <c r="B4965" s="2" t="s">
        <v>2462</v>
      </c>
      <c r="C4965" s="2" t="s">
        <v>2834</v>
      </c>
      <c r="D4965" s="2"/>
      <c r="E4965" s="2"/>
      <c r="F4965" s="3">
        <v>200</v>
      </c>
      <c r="G4965" s="3">
        <v>100</v>
      </c>
      <c r="H4965" s="2" t="s">
        <v>3139</v>
      </c>
      <c r="I4965" s="2" t="s">
        <v>3153</v>
      </c>
      <c r="J4965" s="2" t="s">
        <v>3160</v>
      </c>
      <c r="K4965" s="2" t="s">
        <v>3163</v>
      </c>
      <c r="L4965" s="2">
        <v>2017</v>
      </c>
      <c r="M4965" s="2" t="s">
        <v>3053</v>
      </c>
      <c r="N4965" s="2" t="s">
        <v>3103</v>
      </c>
      <c r="O4965" s="19" t="str">
        <f t="shared" si="158"/>
        <v>300</v>
      </c>
      <c r="P4965">
        <f t="shared" si="157"/>
        <v>200</v>
      </c>
    </row>
    <row r="4966" spans="1:16" ht="14.5" customHeight="1" x14ac:dyDescent="0.35">
      <c r="A4966" s="2" t="s">
        <v>1700</v>
      </c>
      <c r="B4966" s="2" t="s">
        <v>1700</v>
      </c>
      <c r="C4966" s="2" t="s">
        <v>1076</v>
      </c>
      <c r="D4966" s="2"/>
      <c r="E4966" s="2"/>
      <c r="F4966" s="3">
        <v>5757</v>
      </c>
      <c r="G4966" s="3">
        <v>48</v>
      </c>
      <c r="H4966" s="2" t="s">
        <v>3139</v>
      </c>
      <c r="I4966" s="2" t="s">
        <v>3153</v>
      </c>
      <c r="J4966" s="2" t="s">
        <v>3159</v>
      </c>
      <c r="K4966" s="2" t="s">
        <v>3164</v>
      </c>
      <c r="L4966" s="2">
        <v>2017</v>
      </c>
      <c r="M4966" s="2" t="s">
        <v>3059</v>
      </c>
      <c r="N4966" s="2" t="s">
        <v>3109</v>
      </c>
      <c r="O4966" s="19" t="str">
        <f t="shared" si="158"/>
        <v>400</v>
      </c>
      <c r="P4966">
        <f t="shared" si="157"/>
        <v>2763.36</v>
      </c>
    </row>
    <row r="4967" spans="1:16" ht="14.5" customHeight="1" x14ac:dyDescent="0.35">
      <c r="A4967" s="2" t="s">
        <v>1701</v>
      </c>
      <c r="B4967" s="2" t="s">
        <v>1701</v>
      </c>
      <c r="C4967" s="2" t="s">
        <v>1078</v>
      </c>
      <c r="D4967" s="2"/>
      <c r="E4967" s="2"/>
      <c r="F4967" s="3">
        <v>330</v>
      </c>
      <c r="G4967" s="3">
        <v>25</v>
      </c>
      <c r="H4967" s="2" t="s">
        <v>3139</v>
      </c>
      <c r="I4967" s="2" t="s">
        <v>3153</v>
      </c>
      <c r="J4967" s="2" t="s">
        <v>3159</v>
      </c>
      <c r="K4967" s="2" t="s">
        <v>3164</v>
      </c>
      <c r="L4967" s="2">
        <v>2017</v>
      </c>
      <c r="M4967" s="2" t="s">
        <v>3059</v>
      </c>
      <c r="N4967" s="2" t="s">
        <v>3109</v>
      </c>
      <c r="O4967" s="19" t="str">
        <f t="shared" si="158"/>
        <v>400</v>
      </c>
      <c r="P4967">
        <f t="shared" si="157"/>
        <v>82.5</v>
      </c>
    </row>
    <row r="4968" spans="1:16" ht="14.5" customHeight="1" x14ac:dyDescent="0.35">
      <c r="A4968" s="2" t="s">
        <v>1702</v>
      </c>
      <c r="B4968" s="2" t="s">
        <v>1702</v>
      </c>
      <c r="C4968" s="2" t="s">
        <v>1082</v>
      </c>
      <c r="D4968" s="2"/>
      <c r="E4968" s="2"/>
      <c r="F4968" s="3">
        <v>623.26</v>
      </c>
      <c r="G4968" s="3">
        <v>10</v>
      </c>
      <c r="H4968" s="2" t="s">
        <v>3132</v>
      </c>
      <c r="I4968" s="2" t="s">
        <v>3146</v>
      </c>
      <c r="J4968" s="2" t="s">
        <v>3159</v>
      </c>
      <c r="K4968" s="2" t="s">
        <v>3164</v>
      </c>
      <c r="L4968" s="2">
        <v>2017</v>
      </c>
      <c r="M4968" s="2" t="s">
        <v>3054</v>
      </c>
      <c r="N4968" s="2" t="s">
        <v>3104</v>
      </c>
      <c r="O4968" s="19" t="str">
        <f t="shared" si="158"/>
        <v>300</v>
      </c>
      <c r="P4968">
        <f t="shared" si="157"/>
        <v>62.326000000000001</v>
      </c>
    </row>
    <row r="4969" spans="1:16" ht="14.5" customHeight="1" x14ac:dyDescent="0.35">
      <c r="A4969" s="2" t="s">
        <v>1704</v>
      </c>
      <c r="B4969" s="2" t="s">
        <v>1704</v>
      </c>
      <c r="C4969" s="2" t="s">
        <v>1088</v>
      </c>
      <c r="D4969" s="2"/>
      <c r="E4969" s="2"/>
      <c r="F4969" s="3">
        <v>3159</v>
      </c>
      <c r="G4969" s="3">
        <v>0.8</v>
      </c>
      <c r="H4969" s="2" t="s">
        <v>3132</v>
      </c>
      <c r="I4969" s="2" t="s">
        <v>3146</v>
      </c>
      <c r="J4969" s="2" t="s">
        <v>3159</v>
      </c>
      <c r="K4969" s="2" t="s">
        <v>3164</v>
      </c>
      <c r="L4969" s="2">
        <v>2017</v>
      </c>
      <c r="M4969" s="2" t="s">
        <v>3059</v>
      </c>
      <c r="N4969" s="2" t="s">
        <v>3109</v>
      </c>
      <c r="O4969" s="19" t="str">
        <f t="shared" si="158"/>
        <v>400</v>
      </c>
      <c r="P4969">
        <f t="shared" si="157"/>
        <v>25.272000000000002</v>
      </c>
    </row>
    <row r="4970" spans="1:16" ht="14.5" customHeight="1" x14ac:dyDescent="0.35">
      <c r="A4970" s="2" t="s">
        <v>1705</v>
      </c>
      <c r="B4970" s="2" t="s">
        <v>1705</v>
      </c>
      <c r="C4970" s="2" t="s">
        <v>1089</v>
      </c>
      <c r="D4970" s="2"/>
      <c r="E4970" s="2"/>
      <c r="F4970" s="3">
        <v>54.55</v>
      </c>
      <c r="G4970" s="3">
        <v>0.8</v>
      </c>
      <c r="H4970" s="2" t="s">
        <v>3132</v>
      </c>
      <c r="I4970" s="2" t="s">
        <v>3146</v>
      </c>
      <c r="J4970" s="2" t="s">
        <v>3159</v>
      </c>
      <c r="K4970" s="2" t="s">
        <v>3164</v>
      </c>
      <c r="L4970" s="2">
        <v>2017</v>
      </c>
      <c r="M4970" s="2" t="s">
        <v>3059</v>
      </c>
      <c r="N4970" s="2" t="s">
        <v>3109</v>
      </c>
      <c r="O4970" s="19" t="str">
        <f t="shared" si="158"/>
        <v>400</v>
      </c>
      <c r="P4970">
        <f t="shared" si="157"/>
        <v>0.43640000000000001</v>
      </c>
    </row>
    <row r="4971" spans="1:16" ht="14.5" customHeight="1" x14ac:dyDescent="0.35">
      <c r="A4971" s="2" t="s">
        <v>1706</v>
      </c>
      <c r="B4971" s="2" t="s">
        <v>1706</v>
      </c>
      <c r="C4971" s="2" t="s">
        <v>1095</v>
      </c>
      <c r="D4971" s="2"/>
      <c r="E4971" s="2"/>
      <c r="F4971" s="3">
        <v>20270</v>
      </c>
      <c r="G4971" s="3">
        <v>1</v>
      </c>
      <c r="H4971" s="2" t="s">
        <v>3132</v>
      </c>
      <c r="I4971" s="2" t="s">
        <v>3146</v>
      </c>
      <c r="J4971" s="2" t="s">
        <v>3159</v>
      </c>
      <c r="K4971" s="2" t="s">
        <v>3164</v>
      </c>
      <c r="L4971" s="2">
        <v>2017</v>
      </c>
      <c r="M4971" s="2" t="s">
        <v>3059</v>
      </c>
      <c r="N4971" s="2" t="s">
        <v>3109</v>
      </c>
      <c r="O4971" s="19" t="str">
        <f t="shared" si="158"/>
        <v>400</v>
      </c>
      <c r="P4971">
        <f t="shared" si="157"/>
        <v>202.7</v>
      </c>
    </row>
    <row r="4972" spans="1:16" ht="14.5" customHeight="1" x14ac:dyDescent="0.35">
      <c r="A4972" s="2" t="s">
        <v>2508</v>
      </c>
      <c r="B4972" s="2" t="s">
        <v>2508</v>
      </c>
      <c r="C4972" s="2" t="s">
        <v>1356</v>
      </c>
      <c r="D4972" s="2"/>
      <c r="E4972" s="2"/>
      <c r="F4972" s="3">
        <v>294</v>
      </c>
      <c r="G4972" s="3">
        <v>90</v>
      </c>
      <c r="H4972" s="2" t="s">
        <v>3136</v>
      </c>
      <c r="I4972" s="2" t="s">
        <v>3150</v>
      </c>
      <c r="J4972" s="2" t="s">
        <v>3159</v>
      </c>
      <c r="K4972" s="2" t="s">
        <v>3164</v>
      </c>
      <c r="L4972" s="2">
        <v>2017</v>
      </c>
      <c r="M4972" s="2" t="s">
        <v>3041</v>
      </c>
      <c r="N4972" s="2" t="s">
        <v>3095</v>
      </c>
      <c r="O4972" s="19" t="str">
        <f t="shared" si="158"/>
        <v>200</v>
      </c>
      <c r="P4972">
        <f t="shared" si="157"/>
        <v>264.60000000000002</v>
      </c>
    </row>
    <row r="4973" spans="1:16" ht="14.5" customHeight="1" x14ac:dyDescent="0.35">
      <c r="A4973" s="2" t="s">
        <v>1708</v>
      </c>
      <c r="B4973" s="2" t="s">
        <v>1708</v>
      </c>
      <c r="C4973" s="2" t="s">
        <v>1709</v>
      </c>
      <c r="D4973" s="2"/>
      <c r="E4973" s="2"/>
      <c r="F4973" s="3">
        <v>420.43</v>
      </c>
      <c r="G4973" s="3">
        <v>100</v>
      </c>
      <c r="H4973" s="2" t="s">
        <v>3136</v>
      </c>
      <c r="I4973" s="2" t="s">
        <v>3150</v>
      </c>
      <c r="J4973" s="2" t="s">
        <v>3159</v>
      </c>
      <c r="K4973" s="2" t="s">
        <v>3164</v>
      </c>
      <c r="L4973" s="2">
        <v>2017</v>
      </c>
      <c r="M4973" s="2" t="s">
        <v>3041</v>
      </c>
      <c r="N4973" s="2" t="s">
        <v>3095</v>
      </c>
      <c r="O4973" s="19" t="str">
        <f t="shared" si="158"/>
        <v>200</v>
      </c>
      <c r="P4973">
        <f t="shared" si="157"/>
        <v>420.43</v>
      </c>
    </row>
    <row r="4974" spans="1:16" ht="14.5" customHeight="1" x14ac:dyDescent="0.35">
      <c r="A4974" s="2" t="s">
        <v>1710</v>
      </c>
      <c r="B4974" s="2" t="s">
        <v>1710</v>
      </c>
      <c r="C4974" s="2" t="s">
        <v>1711</v>
      </c>
      <c r="D4974" s="2"/>
      <c r="E4974" s="2"/>
      <c r="F4974" s="3">
        <v>9</v>
      </c>
      <c r="G4974" s="3">
        <v>100</v>
      </c>
      <c r="H4974" s="2" t="s">
        <v>3130</v>
      </c>
      <c r="I4974" s="2" t="s">
        <v>3144</v>
      </c>
      <c r="J4974" s="2" t="s">
        <v>3159</v>
      </c>
      <c r="K4974" s="2" t="s">
        <v>3164</v>
      </c>
      <c r="L4974" s="2">
        <v>2017</v>
      </c>
      <c r="M4974" s="2" t="s">
        <v>3059</v>
      </c>
      <c r="N4974" s="2" t="s">
        <v>3109</v>
      </c>
      <c r="O4974" s="19" t="str">
        <f t="shared" si="158"/>
        <v>400</v>
      </c>
      <c r="P4974">
        <f t="shared" si="157"/>
        <v>9</v>
      </c>
    </row>
    <row r="4975" spans="1:16" ht="14.5" customHeight="1" x14ac:dyDescent="0.35">
      <c r="A4975" s="2" t="s">
        <v>1712</v>
      </c>
      <c r="B4975" s="2" t="s">
        <v>1712</v>
      </c>
      <c r="C4975" s="2" t="s">
        <v>1099</v>
      </c>
      <c r="D4975" s="2"/>
      <c r="E4975" s="2"/>
      <c r="F4975" s="3">
        <v>17878</v>
      </c>
      <c r="G4975" s="3">
        <v>100</v>
      </c>
      <c r="H4975" s="2" t="s">
        <v>3130</v>
      </c>
      <c r="I4975" s="2" t="s">
        <v>3144</v>
      </c>
      <c r="J4975" s="2" t="s">
        <v>3159</v>
      </c>
      <c r="K4975" s="2" t="s">
        <v>3164</v>
      </c>
      <c r="L4975" s="2">
        <v>2017</v>
      </c>
      <c r="M4975" s="2" t="s">
        <v>3059</v>
      </c>
      <c r="N4975" s="2" t="s">
        <v>3109</v>
      </c>
      <c r="O4975" s="19" t="str">
        <f t="shared" si="158"/>
        <v>400</v>
      </c>
      <c r="P4975">
        <f t="shared" si="157"/>
        <v>17878</v>
      </c>
    </row>
    <row r="4976" spans="1:16" ht="14.5" customHeight="1" x14ac:dyDescent="0.35">
      <c r="A4976" s="2" t="s">
        <v>1713</v>
      </c>
      <c r="B4976" s="2" t="s">
        <v>1713</v>
      </c>
      <c r="C4976" s="2" t="s">
        <v>1714</v>
      </c>
      <c r="D4976" s="2"/>
      <c r="E4976" s="2"/>
      <c r="F4976" s="3">
        <v>4484.7299999999996</v>
      </c>
      <c r="G4976" s="3">
        <v>100</v>
      </c>
      <c r="H4976" s="2" t="s">
        <v>3130</v>
      </c>
      <c r="I4976" s="2" t="s">
        <v>3144</v>
      </c>
      <c r="J4976" s="2" t="s">
        <v>3159</v>
      </c>
      <c r="K4976" s="2" t="s">
        <v>3164</v>
      </c>
      <c r="L4976" s="2">
        <v>2017</v>
      </c>
      <c r="M4976" s="2" t="s">
        <v>3059</v>
      </c>
      <c r="N4976" s="2" t="s">
        <v>3109</v>
      </c>
      <c r="O4976" s="19" t="str">
        <f t="shared" si="158"/>
        <v>400</v>
      </c>
      <c r="P4976">
        <f t="shared" si="157"/>
        <v>4484.7299999999996</v>
      </c>
    </row>
    <row r="4977" spans="1:16" ht="14.5" customHeight="1" x14ac:dyDescent="0.35">
      <c r="A4977" s="2" t="s">
        <v>1717</v>
      </c>
      <c r="B4977" s="2" t="s">
        <v>1717</v>
      </c>
      <c r="C4977" s="2" t="s">
        <v>1101</v>
      </c>
      <c r="D4977" s="2"/>
      <c r="E4977" s="2"/>
      <c r="F4977" s="3">
        <v>25</v>
      </c>
      <c r="G4977" s="3">
        <v>100</v>
      </c>
      <c r="H4977" s="2" t="s">
        <v>3136</v>
      </c>
      <c r="I4977" s="2" t="s">
        <v>3150</v>
      </c>
      <c r="J4977" s="2" t="s">
        <v>3159</v>
      </c>
      <c r="K4977" s="2" t="s">
        <v>3164</v>
      </c>
      <c r="L4977" s="2">
        <v>2017</v>
      </c>
      <c r="M4977" s="2" t="s">
        <v>3041</v>
      </c>
      <c r="N4977" s="2" t="s">
        <v>3095</v>
      </c>
      <c r="O4977" s="19" t="str">
        <f t="shared" si="158"/>
        <v>200</v>
      </c>
      <c r="P4977">
        <f t="shared" si="157"/>
        <v>25</v>
      </c>
    </row>
    <row r="4978" spans="1:16" ht="14.5" customHeight="1" x14ac:dyDescent="0.35">
      <c r="A4978" s="2" t="s">
        <v>2649</v>
      </c>
      <c r="B4978" s="2" t="s">
        <v>2649</v>
      </c>
      <c r="C4978" s="2" t="s">
        <v>1103</v>
      </c>
      <c r="D4978" s="2"/>
      <c r="E4978" s="2"/>
      <c r="F4978" s="3">
        <v>1561.81</v>
      </c>
      <c r="G4978" s="3">
        <v>3</v>
      </c>
      <c r="H4978" s="2" t="s">
        <v>3130</v>
      </c>
      <c r="I4978" s="2" t="s">
        <v>3144</v>
      </c>
      <c r="J4978" s="2" t="s">
        <v>3159</v>
      </c>
      <c r="K4978" s="2" t="s">
        <v>3164</v>
      </c>
      <c r="L4978" s="2">
        <v>2017</v>
      </c>
      <c r="M4978" s="2" t="s">
        <v>3059</v>
      </c>
      <c r="N4978" s="2" t="s">
        <v>3109</v>
      </c>
      <c r="O4978" s="19" t="str">
        <f t="shared" si="158"/>
        <v>400</v>
      </c>
      <c r="P4978">
        <f t="shared" si="157"/>
        <v>46.854300000000002</v>
      </c>
    </row>
    <row r="4979" spans="1:16" ht="14.5" customHeight="1" x14ac:dyDescent="0.35">
      <c r="A4979" s="2" t="s">
        <v>1719</v>
      </c>
      <c r="B4979" s="2" t="s">
        <v>1719</v>
      </c>
      <c r="C4979" s="2" t="s">
        <v>1105</v>
      </c>
      <c r="D4979" s="2"/>
      <c r="E4979" s="2"/>
      <c r="F4979" s="3">
        <v>674.03</v>
      </c>
      <c r="G4979" s="3">
        <v>12</v>
      </c>
      <c r="H4979" s="2" t="s">
        <v>3130</v>
      </c>
      <c r="I4979" s="2" t="s">
        <v>3144</v>
      </c>
      <c r="J4979" s="2" t="s">
        <v>3159</v>
      </c>
      <c r="K4979" s="2" t="s">
        <v>3164</v>
      </c>
      <c r="L4979" s="2">
        <v>2017</v>
      </c>
      <c r="M4979" s="2" t="s">
        <v>3059</v>
      </c>
      <c r="N4979" s="2" t="s">
        <v>3109</v>
      </c>
      <c r="O4979" s="19" t="str">
        <f t="shared" si="158"/>
        <v>400</v>
      </c>
      <c r="P4979">
        <f t="shared" si="157"/>
        <v>80.883600000000001</v>
      </c>
    </row>
    <row r="4980" spans="1:16" ht="14.5" customHeight="1" x14ac:dyDescent="0.35">
      <c r="A4980" s="2" t="s">
        <v>1720</v>
      </c>
      <c r="B4980" s="2" t="s">
        <v>1720</v>
      </c>
      <c r="C4980" s="2" t="s">
        <v>1111</v>
      </c>
      <c r="D4980" s="2"/>
      <c r="E4980" s="2"/>
      <c r="F4980" s="3">
        <v>75</v>
      </c>
      <c r="G4980" s="3">
        <v>17</v>
      </c>
      <c r="H4980" s="2" t="s">
        <v>3136</v>
      </c>
      <c r="I4980" s="2" t="s">
        <v>3150</v>
      </c>
      <c r="J4980" s="2" t="s">
        <v>3159</v>
      </c>
      <c r="K4980" s="2" t="s">
        <v>3164</v>
      </c>
      <c r="L4980" s="2">
        <v>2017</v>
      </c>
      <c r="M4980" s="2" t="s">
        <v>3041</v>
      </c>
      <c r="N4980" s="2" t="s">
        <v>3095</v>
      </c>
      <c r="O4980" s="19" t="str">
        <f t="shared" si="158"/>
        <v>200</v>
      </c>
      <c r="P4980">
        <f t="shared" si="157"/>
        <v>12.75</v>
      </c>
    </row>
    <row r="4981" spans="1:16" ht="14.5" customHeight="1" x14ac:dyDescent="0.35">
      <c r="A4981" s="2" t="s">
        <v>1721</v>
      </c>
      <c r="B4981" s="2" t="s">
        <v>1721</v>
      </c>
      <c r="C4981" s="2" t="s">
        <v>978</v>
      </c>
      <c r="D4981" s="2"/>
      <c r="E4981" s="2"/>
      <c r="F4981" s="3">
        <v>740</v>
      </c>
      <c r="G4981" s="3">
        <v>73.7</v>
      </c>
      <c r="H4981" s="2" t="s">
        <v>3130</v>
      </c>
      <c r="I4981" s="2" t="s">
        <v>3144</v>
      </c>
      <c r="J4981" s="2" t="s">
        <v>3159</v>
      </c>
      <c r="K4981" s="2" t="s">
        <v>3164</v>
      </c>
      <c r="L4981" s="2">
        <v>2017</v>
      </c>
      <c r="M4981" s="2" t="s">
        <v>3059</v>
      </c>
      <c r="N4981" s="2" t="s">
        <v>3109</v>
      </c>
      <c r="O4981" s="19" t="str">
        <f t="shared" si="158"/>
        <v>400</v>
      </c>
      <c r="P4981">
        <f t="shared" si="157"/>
        <v>545.38</v>
      </c>
    </row>
    <row r="4982" spans="1:16" ht="14.5" customHeight="1" x14ac:dyDescent="0.35">
      <c r="A4982" s="2" t="s">
        <v>1722</v>
      </c>
      <c r="B4982" s="2" t="s">
        <v>1722</v>
      </c>
      <c r="C4982" s="2" t="s">
        <v>979</v>
      </c>
      <c r="D4982" s="2"/>
      <c r="E4982" s="2"/>
      <c r="F4982" s="3">
        <v>560</v>
      </c>
      <c r="G4982" s="3">
        <v>73.7</v>
      </c>
      <c r="H4982" s="2" t="s">
        <v>3130</v>
      </c>
      <c r="I4982" s="2" t="s">
        <v>3144</v>
      </c>
      <c r="J4982" s="2" t="s">
        <v>3159</v>
      </c>
      <c r="K4982" s="2" t="s">
        <v>3164</v>
      </c>
      <c r="L4982" s="2">
        <v>2017</v>
      </c>
      <c r="M4982" s="2" t="s">
        <v>3059</v>
      </c>
      <c r="N4982" s="2" t="s">
        <v>3109</v>
      </c>
      <c r="O4982" s="19" t="str">
        <f t="shared" si="158"/>
        <v>400</v>
      </c>
      <c r="P4982">
        <f t="shared" si="157"/>
        <v>412.72</v>
      </c>
    </row>
    <row r="4983" spans="1:16" ht="14.5" customHeight="1" x14ac:dyDescent="0.35">
      <c r="A4983" s="2" t="s">
        <v>1726</v>
      </c>
      <c r="B4983" s="2" t="s">
        <v>1726</v>
      </c>
      <c r="C4983" s="2" t="s">
        <v>991</v>
      </c>
      <c r="D4983" s="2"/>
      <c r="E4983" s="2"/>
      <c r="F4983" s="3">
        <v>727.22</v>
      </c>
      <c r="G4983" s="3">
        <v>10</v>
      </c>
      <c r="H4983" s="2" t="s">
        <v>3130</v>
      </c>
      <c r="I4983" s="2" t="s">
        <v>3144</v>
      </c>
      <c r="J4983" s="2" t="s">
        <v>3159</v>
      </c>
      <c r="K4983" s="2" t="s">
        <v>3164</v>
      </c>
      <c r="L4983" s="2">
        <v>2017</v>
      </c>
      <c r="M4983" s="2" t="s">
        <v>3059</v>
      </c>
      <c r="N4983" s="2" t="s">
        <v>3109</v>
      </c>
      <c r="O4983" s="19" t="str">
        <f t="shared" si="158"/>
        <v>400</v>
      </c>
      <c r="P4983">
        <f t="shared" si="157"/>
        <v>72.722000000000008</v>
      </c>
    </row>
    <row r="4984" spans="1:16" ht="14.5" customHeight="1" x14ac:dyDescent="0.35">
      <c r="A4984" s="2" t="s">
        <v>1729</v>
      </c>
      <c r="B4984" s="2" t="s">
        <v>1729</v>
      </c>
      <c r="C4984" s="2" t="s">
        <v>997</v>
      </c>
      <c r="D4984" s="2"/>
      <c r="E4984" s="2"/>
      <c r="F4984" s="3">
        <v>5.65</v>
      </c>
      <c r="G4984" s="3">
        <v>100</v>
      </c>
      <c r="H4984" s="2" t="s">
        <v>3132</v>
      </c>
      <c r="I4984" s="2" t="s">
        <v>3146</v>
      </c>
      <c r="J4984" s="2" t="s">
        <v>3159</v>
      </c>
      <c r="K4984" s="2" t="s">
        <v>3164</v>
      </c>
      <c r="L4984" s="2">
        <v>2017</v>
      </c>
      <c r="M4984" s="2" t="s">
        <v>3059</v>
      </c>
      <c r="N4984" s="2" t="s">
        <v>3109</v>
      </c>
      <c r="O4984" s="19" t="str">
        <f t="shared" si="158"/>
        <v>400</v>
      </c>
      <c r="P4984">
        <f t="shared" si="157"/>
        <v>5.65</v>
      </c>
    </row>
    <row r="4985" spans="1:16" ht="14.5" customHeight="1" x14ac:dyDescent="0.35">
      <c r="A4985" s="2" t="s">
        <v>1961</v>
      </c>
      <c r="B4985" s="2" t="s">
        <v>1961</v>
      </c>
      <c r="C4985" s="2" t="s">
        <v>1962</v>
      </c>
      <c r="D4985" s="2"/>
      <c r="E4985" s="2"/>
      <c r="F4985" s="3">
        <v>722.6</v>
      </c>
      <c r="G4985" s="3">
        <v>100</v>
      </c>
      <c r="H4985" s="2" t="s">
        <v>3133</v>
      </c>
      <c r="I4985" s="2" t="s">
        <v>3147</v>
      </c>
      <c r="J4985" s="2" t="s">
        <v>3159</v>
      </c>
      <c r="K4985" s="2" t="s">
        <v>3164</v>
      </c>
      <c r="L4985" s="2">
        <v>2017</v>
      </c>
      <c r="M4985" s="2" t="s">
        <v>3059</v>
      </c>
      <c r="N4985" s="2" t="s">
        <v>3109</v>
      </c>
      <c r="O4985" s="19" t="str">
        <f t="shared" si="158"/>
        <v>400</v>
      </c>
      <c r="P4985">
        <f t="shared" si="157"/>
        <v>722.6</v>
      </c>
    </row>
    <row r="4986" spans="1:16" ht="14.5" customHeight="1" x14ac:dyDescent="0.35">
      <c r="A4986" s="2" t="s">
        <v>1732</v>
      </c>
      <c r="B4986" s="2" t="s">
        <v>1732</v>
      </c>
      <c r="C4986" s="2" t="s">
        <v>1003</v>
      </c>
      <c r="D4986" s="2"/>
      <c r="E4986" s="2"/>
      <c r="F4986" s="3">
        <v>336</v>
      </c>
      <c r="G4986" s="3">
        <v>100</v>
      </c>
      <c r="H4986" s="2" t="s">
        <v>3133</v>
      </c>
      <c r="I4986" s="2" t="s">
        <v>3147</v>
      </c>
      <c r="J4986" s="2" t="s">
        <v>3159</v>
      </c>
      <c r="K4986" s="2" t="s">
        <v>3164</v>
      </c>
      <c r="L4986" s="2">
        <v>2017</v>
      </c>
      <c r="M4986" s="2" t="s">
        <v>3059</v>
      </c>
      <c r="N4986" s="2" t="s">
        <v>3109</v>
      </c>
      <c r="O4986" s="19" t="str">
        <f t="shared" si="158"/>
        <v>400</v>
      </c>
      <c r="P4986">
        <f t="shared" si="157"/>
        <v>336</v>
      </c>
    </row>
    <row r="4987" spans="1:16" ht="14.5" customHeight="1" x14ac:dyDescent="0.35">
      <c r="A4987" s="2" t="s">
        <v>1735</v>
      </c>
      <c r="B4987" s="2" t="s">
        <v>1735</v>
      </c>
      <c r="C4987" s="2" t="s">
        <v>1009</v>
      </c>
      <c r="D4987" s="2"/>
      <c r="E4987" s="2"/>
      <c r="F4987" s="3">
        <v>1332.93</v>
      </c>
      <c r="G4987" s="3">
        <v>10</v>
      </c>
      <c r="H4987" s="2" t="s">
        <v>3135</v>
      </c>
      <c r="I4987" s="2" t="s">
        <v>3149</v>
      </c>
      <c r="J4987" s="2" t="s">
        <v>3159</v>
      </c>
      <c r="K4987" s="2" t="s">
        <v>3164</v>
      </c>
      <c r="L4987" s="2">
        <v>2017</v>
      </c>
      <c r="M4987" s="2" t="s">
        <v>3059</v>
      </c>
      <c r="N4987" s="2" t="s">
        <v>3109</v>
      </c>
      <c r="O4987" s="19" t="str">
        <f t="shared" si="158"/>
        <v>400</v>
      </c>
      <c r="P4987">
        <f t="shared" ref="P4987:P5003" si="159">F4987*G4987/100</f>
        <v>133.29300000000001</v>
      </c>
    </row>
    <row r="4988" spans="1:16" ht="14.5" customHeight="1" x14ac:dyDescent="0.35">
      <c r="A4988" s="2" t="s">
        <v>1970</v>
      </c>
      <c r="B4988" s="2" t="s">
        <v>1970</v>
      </c>
      <c r="C4988" s="2" t="s">
        <v>1021</v>
      </c>
      <c r="D4988" s="2"/>
      <c r="E4988" s="2"/>
      <c r="F4988" s="3">
        <v>33</v>
      </c>
      <c r="G4988" s="3">
        <v>100</v>
      </c>
      <c r="H4988" s="2" t="s">
        <v>3139</v>
      </c>
      <c r="I4988" s="2" t="s">
        <v>3153</v>
      </c>
      <c r="J4988" s="2" t="s">
        <v>3159</v>
      </c>
      <c r="K4988" s="2" t="s">
        <v>3164</v>
      </c>
      <c r="L4988" s="2">
        <v>2017</v>
      </c>
      <c r="M4988" s="2" t="s">
        <v>3054</v>
      </c>
      <c r="N4988" s="2" t="s">
        <v>3104</v>
      </c>
      <c r="O4988" s="19" t="str">
        <f t="shared" si="158"/>
        <v>300</v>
      </c>
      <c r="P4988">
        <f t="shared" si="159"/>
        <v>33</v>
      </c>
    </row>
    <row r="4989" spans="1:16" ht="14.5" customHeight="1" x14ac:dyDescent="0.35">
      <c r="A4989" s="2" t="s">
        <v>1739</v>
      </c>
      <c r="B4989" s="2" t="s">
        <v>1739</v>
      </c>
      <c r="C4989" s="2" t="s">
        <v>1023</v>
      </c>
      <c r="D4989" s="2"/>
      <c r="E4989" s="2"/>
      <c r="F4989" s="3">
        <v>46349</v>
      </c>
      <c r="G4989" s="3">
        <v>1.4</v>
      </c>
      <c r="H4989" s="2" t="s">
        <v>3139</v>
      </c>
      <c r="I4989" s="2" t="s">
        <v>3153</v>
      </c>
      <c r="J4989" s="2" t="s">
        <v>3159</v>
      </c>
      <c r="K4989" s="2" t="s">
        <v>3164</v>
      </c>
      <c r="L4989" s="2">
        <v>2017</v>
      </c>
      <c r="M4989" s="2" t="s">
        <v>3054</v>
      </c>
      <c r="N4989" s="2" t="s">
        <v>3104</v>
      </c>
      <c r="O4989" s="19" t="str">
        <f t="shared" si="158"/>
        <v>300</v>
      </c>
      <c r="P4989">
        <f t="shared" si="159"/>
        <v>648.88599999999997</v>
      </c>
    </row>
    <row r="4990" spans="1:16" ht="14.5" customHeight="1" x14ac:dyDescent="0.35">
      <c r="A4990" s="2" t="s">
        <v>1740</v>
      </c>
      <c r="B4990" s="2" t="s">
        <v>1740</v>
      </c>
      <c r="C4990" s="2" t="s">
        <v>1025</v>
      </c>
      <c r="D4990" s="2"/>
      <c r="E4990" s="2"/>
      <c r="F4990" s="3">
        <v>105254</v>
      </c>
      <c r="G4990" s="3">
        <v>3.2</v>
      </c>
      <c r="H4990" s="2" t="s">
        <v>3139</v>
      </c>
      <c r="I4990" s="2" t="s">
        <v>3153</v>
      </c>
      <c r="J4990" s="2" t="s">
        <v>3159</v>
      </c>
      <c r="K4990" s="2" t="s">
        <v>3164</v>
      </c>
      <c r="L4990" s="2">
        <v>2017</v>
      </c>
      <c r="M4990" s="2" t="s">
        <v>3054</v>
      </c>
      <c r="N4990" s="2" t="s">
        <v>3104</v>
      </c>
      <c r="O4990" s="19" t="str">
        <f t="shared" si="158"/>
        <v>300</v>
      </c>
      <c r="P4990">
        <f t="shared" si="159"/>
        <v>3368.1280000000006</v>
      </c>
    </row>
    <row r="4991" spans="1:16" ht="14.5" customHeight="1" x14ac:dyDescent="0.35">
      <c r="A4991" s="2" t="s">
        <v>1741</v>
      </c>
      <c r="B4991" s="2" t="s">
        <v>1741</v>
      </c>
      <c r="C4991" s="2" t="s">
        <v>1027</v>
      </c>
      <c r="D4991" s="2"/>
      <c r="E4991" s="2"/>
      <c r="F4991" s="3">
        <v>21513</v>
      </c>
      <c r="G4991" s="3">
        <v>42</v>
      </c>
      <c r="H4991" s="2" t="s">
        <v>3139</v>
      </c>
      <c r="I4991" s="2" t="s">
        <v>3153</v>
      </c>
      <c r="J4991" s="2" t="s">
        <v>3159</v>
      </c>
      <c r="K4991" s="2" t="s">
        <v>3164</v>
      </c>
      <c r="L4991" s="2">
        <v>2017</v>
      </c>
      <c r="M4991" s="2" t="s">
        <v>3059</v>
      </c>
      <c r="N4991" s="2" t="s">
        <v>3109</v>
      </c>
      <c r="O4991" s="19" t="str">
        <f t="shared" si="158"/>
        <v>400</v>
      </c>
      <c r="P4991">
        <f t="shared" si="159"/>
        <v>9035.4599999999991</v>
      </c>
    </row>
    <row r="4992" spans="1:16" ht="14.5" customHeight="1" x14ac:dyDescent="0.35">
      <c r="A4992" s="2" t="s">
        <v>2846</v>
      </c>
      <c r="B4992" s="2" t="s">
        <v>2846</v>
      </c>
      <c r="C4992" s="2" t="s">
        <v>1947</v>
      </c>
      <c r="D4992" s="2"/>
      <c r="E4992" s="2"/>
      <c r="F4992" s="3">
        <v>3119.29</v>
      </c>
      <c r="G4992" s="3">
        <v>100</v>
      </c>
      <c r="H4992" s="2" t="s">
        <v>3134</v>
      </c>
      <c r="I4992" s="2" t="s">
        <v>3148</v>
      </c>
      <c r="J4992" s="2" t="s">
        <v>3159</v>
      </c>
      <c r="K4992" s="2" t="s">
        <v>3164</v>
      </c>
      <c r="L4992" s="2">
        <v>2017</v>
      </c>
      <c r="M4992" s="2" t="s">
        <v>3059</v>
      </c>
      <c r="N4992" s="2" t="s">
        <v>3109</v>
      </c>
      <c r="O4992" s="19" t="str">
        <f t="shared" si="158"/>
        <v>400</v>
      </c>
      <c r="P4992">
        <f t="shared" si="159"/>
        <v>3119.29</v>
      </c>
    </row>
    <row r="4993" spans="1:16" ht="14.5" customHeight="1" x14ac:dyDescent="0.35">
      <c r="A4993" s="2" t="s">
        <v>2847</v>
      </c>
      <c r="B4993" s="2" t="s">
        <v>2847</v>
      </c>
      <c r="C4993" s="2" t="s">
        <v>1949</v>
      </c>
      <c r="D4993" s="2"/>
      <c r="E4993" s="2"/>
      <c r="F4993" s="3">
        <v>7774.95</v>
      </c>
      <c r="G4993" s="3">
        <v>100</v>
      </c>
      <c r="H4993" s="2" t="s">
        <v>3134</v>
      </c>
      <c r="I4993" s="2" t="s">
        <v>3148</v>
      </c>
      <c r="J4993" s="2" t="s">
        <v>3159</v>
      </c>
      <c r="K4993" s="2" t="s">
        <v>3164</v>
      </c>
      <c r="L4993" s="2">
        <v>2017</v>
      </c>
      <c r="M4993" s="2" t="s">
        <v>3059</v>
      </c>
      <c r="N4993" s="2" t="s">
        <v>3109</v>
      </c>
      <c r="O4993" s="19" t="str">
        <f t="shared" si="158"/>
        <v>400</v>
      </c>
      <c r="P4993">
        <f t="shared" si="159"/>
        <v>7774.95</v>
      </c>
    </row>
    <row r="4994" spans="1:16" ht="14.5" customHeight="1" x14ac:dyDescent="0.35">
      <c r="A4994" s="2" t="s">
        <v>1950</v>
      </c>
      <c r="B4994" s="2" t="s">
        <v>1950</v>
      </c>
      <c r="C4994" s="2" t="s">
        <v>1039</v>
      </c>
      <c r="D4994" s="2"/>
      <c r="E4994" s="2"/>
      <c r="F4994" s="3">
        <v>2860</v>
      </c>
      <c r="G4994" s="3">
        <v>100</v>
      </c>
      <c r="H4994" s="2" t="s">
        <v>3134</v>
      </c>
      <c r="I4994" s="2" t="s">
        <v>3148</v>
      </c>
      <c r="J4994" s="2" t="s">
        <v>3159</v>
      </c>
      <c r="K4994" s="2" t="s">
        <v>3164</v>
      </c>
      <c r="L4994" s="2">
        <v>2017</v>
      </c>
      <c r="M4994" s="2" t="s">
        <v>3059</v>
      </c>
      <c r="N4994" s="2" t="s">
        <v>3109</v>
      </c>
      <c r="O4994" s="19" t="str">
        <f t="shared" si="158"/>
        <v>400</v>
      </c>
      <c r="P4994">
        <f t="shared" si="159"/>
        <v>2860</v>
      </c>
    </row>
    <row r="4995" spans="1:16" ht="14.5" customHeight="1" x14ac:dyDescent="0.35">
      <c r="A4995" s="2" t="s">
        <v>2957</v>
      </c>
      <c r="B4995" s="2" t="s">
        <v>2957</v>
      </c>
      <c r="C4995" s="2" t="s">
        <v>2958</v>
      </c>
      <c r="D4995" s="2"/>
      <c r="E4995" s="2"/>
      <c r="F4995" s="3">
        <v>1000</v>
      </c>
      <c r="G4995" s="3">
        <v>100</v>
      </c>
      <c r="H4995" s="2" t="s">
        <v>3134</v>
      </c>
      <c r="I4995" s="2" t="s">
        <v>3148</v>
      </c>
      <c r="J4995" s="2" t="s">
        <v>3159</v>
      </c>
      <c r="K4995" s="2" t="s">
        <v>3164</v>
      </c>
      <c r="L4995" s="2">
        <v>2017</v>
      </c>
      <c r="M4995" s="2" t="s">
        <v>3059</v>
      </c>
      <c r="N4995" s="2" t="s">
        <v>3109</v>
      </c>
      <c r="O4995" s="19" t="str">
        <f t="shared" ref="O4995:O5003" si="160">LEFT(N4995,1) &amp; "00"</f>
        <v>400</v>
      </c>
      <c r="P4995">
        <f t="shared" si="159"/>
        <v>1000</v>
      </c>
    </row>
    <row r="4996" spans="1:16" ht="14.5" customHeight="1" x14ac:dyDescent="0.35">
      <c r="A4996" s="2" t="s">
        <v>2849</v>
      </c>
      <c r="B4996" s="2" t="s">
        <v>2849</v>
      </c>
      <c r="C4996" s="2" t="s">
        <v>2717</v>
      </c>
      <c r="D4996" s="2"/>
      <c r="E4996" s="2"/>
      <c r="F4996" s="3">
        <v>28523.38</v>
      </c>
      <c r="G4996" s="3">
        <v>100</v>
      </c>
      <c r="H4996" s="2" t="s">
        <v>3134</v>
      </c>
      <c r="I4996" s="2" t="s">
        <v>3148</v>
      </c>
      <c r="J4996" s="2" t="s">
        <v>3159</v>
      </c>
      <c r="K4996" s="2" t="s">
        <v>3164</v>
      </c>
      <c r="L4996" s="2">
        <v>2017</v>
      </c>
      <c r="M4996" s="2" t="s">
        <v>3059</v>
      </c>
      <c r="N4996" s="2" t="s">
        <v>3109</v>
      </c>
      <c r="O4996" s="19" t="str">
        <f t="shared" si="160"/>
        <v>400</v>
      </c>
      <c r="P4996">
        <f t="shared" si="159"/>
        <v>28523.38</v>
      </c>
    </row>
    <row r="4997" spans="1:16" ht="14.5" customHeight="1" x14ac:dyDescent="0.35">
      <c r="A4997" s="2" t="s">
        <v>1957</v>
      </c>
      <c r="B4997" s="2" t="s">
        <v>1957</v>
      </c>
      <c r="C4997" s="2" t="s">
        <v>1763</v>
      </c>
      <c r="D4997" s="2"/>
      <c r="E4997" s="2"/>
      <c r="F4997" s="3">
        <v>50038.67</v>
      </c>
      <c r="G4997" s="3">
        <v>100</v>
      </c>
      <c r="H4997" s="2" t="s">
        <v>3134</v>
      </c>
      <c r="I4997" s="2" t="s">
        <v>3148</v>
      </c>
      <c r="J4997" s="2" t="s">
        <v>3159</v>
      </c>
      <c r="K4997" s="2" t="s">
        <v>3164</v>
      </c>
      <c r="L4997" s="2">
        <v>2017</v>
      </c>
      <c r="M4997" s="2" t="s">
        <v>3059</v>
      </c>
      <c r="N4997" s="2" t="s">
        <v>3109</v>
      </c>
      <c r="O4997" s="19" t="str">
        <f t="shared" si="160"/>
        <v>400</v>
      </c>
      <c r="P4997">
        <f t="shared" si="159"/>
        <v>50038.67</v>
      </c>
    </row>
    <row r="4998" spans="1:16" ht="14.5" customHeight="1" x14ac:dyDescent="0.35">
      <c r="A4998" s="2" t="s">
        <v>1958</v>
      </c>
      <c r="B4998" s="2" t="s">
        <v>1958</v>
      </c>
      <c r="C4998" s="2" t="s">
        <v>1959</v>
      </c>
      <c r="D4998" s="2"/>
      <c r="E4998" s="2"/>
      <c r="F4998" s="3">
        <v>6691.36</v>
      </c>
      <c r="G4998" s="3">
        <v>100</v>
      </c>
      <c r="H4998" s="2" t="s">
        <v>3134</v>
      </c>
      <c r="I4998" s="2" t="s">
        <v>3148</v>
      </c>
      <c r="J4998" s="2" t="s">
        <v>3159</v>
      </c>
      <c r="K4998" s="2" t="s">
        <v>3164</v>
      </c>
      <c r="L4998" s="2">
        <v>2017</v>
      </c>
      <c r="M4998" s="2" t="s">
        <v>3059</v>
      </c>
      <c r="N4998" s="2" t="s">
        <v>3109</v>
      </c>
      <c r="O4998" s="19" t="str">
        <f t="shared" si="160"/>
        <v>400</v>
      </c>
      <c r="P4998">
        <f t="shared" si="159"/>
        <v>6691.36</v>
      </c>
    </row>
    <row r="4999" spans="1:16" ht="14.5" customHeight="1" x14ac:dyDescent="0.35">
      <c r="A4999" s="2" t="s">
        <v>2851</v>
      </c>
      <c r="B4999" s="2" t="s">
        <v>2851</v>
      </c>
      <c r="C4999" s="2" t="s">
        <v>2719</v>
      </c>
      <c r="D4999" s="2"/>
      <c r="E4999" s="2"/>
      <c r="F4999" s="3">
        <v>6136.09</v>
      </c>
      <c r="G4999" s="3">
        <v>100</v>
      </c>
      <c r="H4999" s="2" t="s">
        <v>3134</v>
      </c>
      <c r="I4999" s="2" t="s">
        <v>3148</v>
      </c>
      <c r="J4999" s="2" t="s">
        <v>3159</v>
      </c>
      <c r="K4999" s="2" t="s">
        <v>3164</v>
      </c>
      <c r="L4999" s="2">
        <v>2017</v>
      </c>
      <c r="M4999" s="2" t="s">
        <v>3059</v>
      </c>
      <c r="N4999" s="2" t="s">
        <v>3109</v>
      </c>
      <c r="O4999" s="19" t="str">
        <f t="shared" si="160"/>
        <v>400</v>
      </c>
      <c r="P4999">
        <f t="shared" si="159"/>
        <v>6136.09</v>
      </c>
    </row>
    <row r="5000" spans="1:16" ht="14.5" customHeight="1" x14ac:dyDescent="0.35">
      <c r="A5000" s="2" t="s">
        <v>2852</v>
      </c>
      <c r="B5000" s="2" t="s">
        <v>2852</v>
      </c>
      <c r="C5000" s="2" t="s">
        <v>2721</v>
      </c>
      <c r="D5000" s="2"/>
      <c r="E5000" s="2"/>
      <c r="F5000" s="3">
        <v>19605.830000000002</v>
      </c>
      <c r="G5000" s="3">
        <v>100</v>
      </c>
      <c r="H5000" s="2" t="s">
        <v>3134</v>
      </c>
      <c r="I5000" s="2" t="s">
        <v>3148</v>
      </c>
      <c r="J5000" s="2" t="s">
        <v>3159</v>
      </c>
      <c r="K5000" s="2" t="s">
        <v>3164</v>
      </c>
      <c r="L5000" s="2">
        <v>2017</v>
      </c>
      <c r="M5000" s="2" t="s">
        <v>3059</v>
      </c>
      <c r="N5000" s="2" t="s">
        <v>3109</v>
      </c>
      <c r="O5000" s="19" t="str">
        <f t="shared" si="160"/>
        <v>400</v>
      </c>
      <c r="P5000">
        <f t="shared" si="159"/>
        <v>19605.830000000002</v>
      </c>
    </row>
    <row r="5001" spans="1:16" ht="14.5" customHeight="1" x14ac:dyDescent="0.35">
      <c r="A5001" s="2" t="s">
        <v>2724</v>
      </c>
      <c r="B5001" s="2" t="s">
        <v>2724</v>
      </c>
      <c r="C5001" s="2" t="s">
        <v>1068</v>
      </c>
      <c r="D5001" s="2"/>
      <c r="E5001" s="2"/>
      <c r="F5001" s="3">
        <v>53272.58</v>
      </c>
      <c r="G5001" s="3">
        <v>100</v>
      </c>
      <c r="H5001" s="2" t="s">
        <v>3134</v>
      </c>
      <c r="I5001" s="2" t="s">
        <v>3148</v>
      </c>
      <c r="J5001" s="2" t="s">
        <v>3159</v>
      </c>
      <c r="K5001" s="2" t="s">
        <v>3164</v>
      </c>
      <c r="L5001" s="2">
        <v>2017</v>
      </c>
      <c r="M5001" s="2" t="s">
        <v>3059</v>
      </c>
      <c r="N5001" s="2" t="s">
        <v>3109</v>
      </c>
      <c r="O5001" s="19" t="str">
        <f t="shared" si="160"/>
        <v>400</v>
      </c>
      <c r="P5001">
        <f t="shared" si="159"/>
        <v>53272.58</v>
      </c>
    </row>
    <row r="5002" spans="1:16" ht="14.5" customHeight="1" x14ac:dyDescent="0.35">
      <c r="A5002" s="2" t="s">
        <v>2853</v>
      </c>
      <c r="B5002" s="2" t="s">
        <v>2853</v>
      </c>
      <c r="C5002" s="2" t="s">
        <v>2726</v>
      </c>
      <c r="D5002" s="2"/>
      <c r="E5002" s="2"/>
      <c r="F5002" s="3">
        <v>23935.63</v>
      </c>
      <c r="G5002" s="3">
        <v>100</v>
      </c>
      <c r="H5002" s="2" t="s">
        <v>3134</v>
      </c>
      <c r="I5002" s="2" t="s">
        <v>3148</v>
      </c>
      <c r="J5002" s="2" t="s">
        <v>3159</v>
      </c>
      <c r="K5002" s="2" t="s">
        <v>3164</v>
      </c>
      <c r="L5002" s="2">
        <v>2017</v>
      </c>
      <c r="M5002" s="2" t="s">
        <v>3059</v>
      </c>
      <c r="N5002" s="2" t="s">
        <v>3109</v>
      </c>
      <c r="O5002" s="19" t="str">
        <f t="shared" si="160"/>
        <v>400</v>
      </c>
      <c r="P5002">
        <f t="shared" si="159"/>
        <v>23935.63</v>
      </c>
    </row>
    <row r="5003" spans="1:16" ht="14.5" customHeight="1" x14ac:dyDescent="0.35">
      <c r="A5003" s="2" t="s">
        <v>1768</v>
      </c>
      <c r="B5003" s="2" t="s">
        <v>1768</v>
      </c>
      <c r="C5003" s="2" t="s">
        <v>1074</v>
      </c>
      <c r="D5003" s="2"/>
      <c r="E5003" s="2"/>
      <c r="F5003" s="3">
        <v>20678.64</v>
      </c>
      <c r="G5003" s="3">
        <v>100</v>
      </c>
      <c r="H5003" s="2" t="s">
        <v>3134</v>
      </c>
      <c r="I5003" s="2" t="s">
        <v>3148</v>
      </c>
      <c r="J5003" s="2" t="s">
        <v>3159</v>
      </c>
      <c r="K5003" s="2" t="s">
        <v>3164</v>
      </c>
      <c r="L5003" s="2">
        <v>2017</v>
      </c>
      <c r="M5003" s="2" t="s">
        <v>3059</v>
      </c>
      <c r="N5003" s="2" t="s">
        <v>3109</v>
      </c>
      <c r="O5003" s="19" t="str">
        <f t="shared" si="160"/>
        <v>400</v>
      </c>
      <c r="P5003">
        <f t="shared" si="159"/>
        <v>20678.64</v>
      </c>
    </row>
    <row r="5004" spans="1:16" ht="14.5" customHeight="1" x14ac:dyDescent="0.35">
      <c r="A5004" s="20" t="s">
        <v>3218</v>
      </c>
      <c r="B5004" s="20" t="s">
        <v>3219</v>
      </c>
      <c r="C5004" s="20" t="s">
        <v>3220</v>
      </c>
      <c r="F5004" s="21">
        <v>310</v>
      </c>
      <c r="G5004" s="21">
        <v>100</v>
      </c>
      <c r="H5004" s="2" t="s">
        <v>3141</v>
      </c>
      <c r="I5004" s="2" t="s">
        <v>3155</v>
      </c>
      <c r="J5004" s="2" t="s">
        <v>3157</v>
      </c>
      <c r="K5004" s="2" t="s">
        <v>3165</v>
      </c>
      <c r="L5004" s="20">
        <v>2018</v>
      </c>
      <c r="M5004" s="2" t="s">
        <v>3059</v>
      </c>
      <c r="N5004" s="2" t="s">
        <v>3109</v>
      </c>
      <c r="O5004" s="19" t="str">
        <f t="shared" ref="O5004:O5229" si="161">LEFT(N5004,1) &amp; "00"</f>
        <v>400</v>
      </c>
      <c r="P5004">
        <f t="shared" ref="P5004:P5221" si="162">F5004*G5004/100</f>
        <v>310</v>
      </c>
    </row>
    <row r="5005" spans="1:16" ht="14.5" customHeight="1" x14ac:dyDescent="0.35">
      <c r="A5005" s="20" t="s">
        <v>2959</v>
      </c>
      <c r="B5005" s="20" t="s">
        <v>3221</v>
      </c>
      <c r="C5005" s="20" t="s">
        <v>1770</v>
      </c>
      <c r="F5005" s="21">
        <v>399</v>
      </c>
      <c r="G5005" s="21">
        <v>100</v>
      </c>
      <c r="H5005" s="2" t="s">
        <v>3134</v>
      </c>
      <c r="I5005" s="2" t="s">
        <v>3148</v>
      </c>
      <c r="J5005" s="2" t="s">
        <v>3157</v>
      </c>
      <c r="K5005" s="2" t="s">
        <v>3165</v>
      </c>
      <c r="L5005" s="20">
        <v>2018</v>
      </c>
      <c r="M5005" s="2" t="s">
        <v>3059</v>
      </c>
      <c r="N5005" s="2" t="s">
        <v>3109</v>
      </c>
      <c r="O5005" s="19" t="str">
        <f t="shared" si="161"/>
        <v>400</v>
      </c>
      <c r="P5005">
        <f t="shared" si="162"/>
        <v>399</v>
      </c>
    </row>
    <row r="5006" spans="1:16" ht="14.5" customHeight="1" x14ac:dyDescent="0.35">
      <c r="A5006" s="20" t="s">
        <v>2960</v>
      </c>
      <c r="B5006" s="20" t="s">
        <v>2961</v>
      </c>
      <c r="C5006" s="20" t="s">
        <v>1771</v>
      </c>
      <c r="F5006" s="21">
        <v>392</v>
      </c>
      <c r="G5006" s="21">
        <v>100</v>
      </c>
      <c r="H5006" s="2" t="s">
        <v>3134</v>
      </c>
      <c r="I5006" s="2" t="s">
        <v>3148</v>
      </c>
      <c r="J5006" s="2" t="s">
        <v>3157</v>
      </c>
      <c r="K5006" s="2" t="s">
        <v>3165</v>
      </c>
      <c r="L5006" s="20">
        <v>2018</v>
      </c>
      <c r="M5006" s="2" t="s">
        <v>3070</v>
      </c>
      <c r="N5006" s="2" t="s">
        <v>3119</v>
      </c>
      <c r="O5006" s="19" t="str">
        <f t="shared" si="161"/>
        <v>600</v>
      </c>
      <c r="P5006">
        <f t="shared" si="162"/>
        <v>392</v>
      </c>
    </row>
    <row r="5007" spans="1:16" ht="14.5" customHeight="1" x14ac:dyDescent="0.35">
      <c r="A5007" s="20" t="s">
        <v>2962</v>
      </c>
      <c r="B5007" s="20" t="s">
        <v>2963</v>
      </c>
      <c r="C5007" s="20" t="s">
        <v>1775</v>
      </c>
      <c r="F5007" s="21">
        <v>42</v>
      </c>
      <c r="G5007" s="21">
        <v>100</v>
      </c>
      <c r="H5007" s="2" t="s">
        <v>3134</v>
      </c>
      <c r="I5007" s="2" t="s">
        <v>3148</v>
      </c>
      <c r="J5007" s="2" t="s">
        <v>3157</v>
      </c>
      <c r="K5007" s="2" t="s">
        <v>3165</v>
      </c>
      <c r="L5007" s="20">
        <v>2018</v>
      </c>
      <c r="M5007" s="2" t="s">
        <v>3059</v>
      </c>
      <c r="N5007" s="2" t="s">
        <v>3109</v>
      </c>
      <c r="O5007" s="19" t="str">
        <f t="shared" si="161"/>
        <v>400</v>
      </c>
      <c r="P5007">
        <f t="shared" si="162"/>
        <v>42</v>
      </c>
    </row>
    <row r="5008" spans="1:16" ht="14.5" customHeight="1" x14ac:dyDescent="0.35">
      <c r="A5008" s="20" t="s">
        <v>2964</v>
      </c>
      <c r="B5008" s="20" t="s">
        <v>2965</v>
      </c>
      <c r="C5008" s="20" t="s">
        <v>1783</v>
      </c>
      <c r="F5008" s="21">
        <v>119</v>
      </c>
      <c r="G5008" s="21">
        <v>100</v>
      </c>
      <c r="H5008" s="2" t="s">
        <v>3134</v>
      </c>
      <c r="I5008" s="2" t="s">
        <v>3148</v>
      </c>
      <c r="J5008" s="2" t="s">
        <v>3157</v>
      </c>
      <c r="K5008" s="2" t="s">
        <v>3165</v>
      </c>
      <c r="L5008" s="20">
        <v>2018</v>
      </c>
      <c r="M5008" s="2" t="s">
        <v>3059</v>
      </c>
      <c r="N5008" s="2" t="s">
        <v>3109</v>
      </c>
      <c r="O5008" s="19" t="str">
        <f t="shared" si="161"/>
        <v>400</v>
      </c>
      <c r="P5008">
        <f t="shared" si="162"/>
        <v>119</v>
      </c>
    </row>
    <row r="5009" spans="1:16" ht="14.5" customHeight="1" x14ac:dyDescent="0.35">
      <c r="A5009" s="20" t="s">
        <v>2727</v>
      </c>
      <c r="B5009" s="20" t="s">
        <v>2728</v>
      </c>
      <c r="C5009" s="20" t="s">
        <v>2729</v>
      </c>
      <c r="F5009" s="21">
        <v>14052</v>
      </c>
      <c r="G5009" s="21">
        <v>100</v>
      </c>
      <c r="H5009" s="2" t="s">
        <v>3134</v>
      </c>
      <c r="I5009" s="2" t="s">
        <v>3148</v>
      </c>
      <c r="J5009" s="2" t="s">
        <v>3157</v>
      </c>
      <c r="K5009" s="2" t="s">
        <v>3165</v>
      </c>
      <c r="L5009" s="20">
        <v>2018</v>
      </c>
      <c r="M5009" s="2" t="s">
        <v>3059</v>
      </c>
      <c r="N5009" s="2" t="s">
        <v>3109</v>
      </c>
      <c r="O5009" s="19" t="str">
        <f t="shared" si="161"/>
        <v>400</v>
      </c>
      <c r="P5009">
        <f t="shared" si="162"/>
        <v>14052</v>
      </c>
    </row>
    <row r="5010" spans="1:16" ht="14.5" customHeight="1" x14ac:dyDescent="0.35">
      <c r="A5010" s="20" t="s">
        <v>2730</v>
      </c>
      <c r="B5010" s="20" t="s">
        <v>2731</v>
      </c>
      <c r="C5010" s="20" t="s">
        <v>2732</v>
      </c>
      <c r="F5010" s="21">
        <v>352</v>
      </c>
      <c r="G5010" s="21">
        <v>100</v>
      </c>
      <c r="H5010" s="2" t="s">
        <v>3134</v>
      </c>
      <c r="I5010" s="2" t="s">
        <v>3148</v>
      </c>
      <c r="J5010" s="2" t="s">
        <v>3157</v>
      </c>
      <c r="K5010" s="2" t="s">
        <v>3165</v>
      </c>
      <c r="L5010" s="20">
        <v>2018</v>
      </c>
      <c r="M5010" s="2" t="s">
        <v>3059</v>
      </c>
      <c r="N5010" s="2" t="s">
        <v>3109</v>
      </c>
      <c r="O5010" s="19" t="str">
        <f t="shared" si="161"/>
        <v>400</v>
      </c>
      <c r="P5010">
        <f t="shared" si="162"/>
        <v>352</v>
      </c>
    </row>
    <row r="5011" spans="1:16" ht="14.5" customHeight="1" x14ac:dyDescent="0.35">
      <c r="A5011" s="20" t="s">
        <v>3222</v>
      </c>
      <c r="B5011" s="20" t="s">
        <v>3223</v>
      </c>
      <c r="C5011" s="20" t="s">
        <v>3224</v>
      </c>
      <c r="F5011" s="21">
        <v>38</v>
      </c>
      <c r="G5011" s="21">
        <v>100</v>
      </c>
      <c r="H5011" s="2" t="s">
        <v>3141</v>
      </c>
      <c r="I5011" s="2" t="s">
        <v>3155</v>
      </c>
      <c r="J5011" s="2" t="s">
        <v>3157</v>
      </c>
      <c r="K5011" s="2" t="s">
        <v>3165</v>
      </c>
      <c r="L5011" s="20">
        <v>2018</v>
      </c>
      <c r="M5011" s="2" t="s">
        <v>3059</v>
      </c>
      <c r="N5011" s="2" t="s">
        <v>3109</v>
      </c>
      <c r="O5011" s="19" t="str">
        <f t="shared" si="161"/>
        <v>400</v>
      </c>
      <c r="P5011">
        <f t="shared" si="162"/>
        <v>38</v>
      </c>
    </row>
    <row r="5012" spans="1:16" ht="14.5" customHeight="1" x14ac:dyDescent="0.35">
      <c r="A5012" s="20" t="s">
        <v>2735</v>
      </c>
      <c r="B5012" s="20" t="s">
        <v>2736</v>
      </c>
      <c r="C5012" s="20" t="s">
        <v>2737</v>
      </c>
      <c r="F5012" s="21">
        <v>2300</v>
      </c>
      <c r="G5012" s="21">
        <v>100</v>
      </c>
      <c r="H5012" s="2" t="s">
        <v>3141</v>
      </c>
      <c r="I5012" s="2" t="s">
        <v>3155</v>
      </c>
      <c r="J5012" s="2" t="s">
        <v>3157</v>
      </c>
      <c r="K5012" s="2" t="s">
        <v>3165</v>
      </c>
      <c r="L5012" s="20">
        <v>2018</v>
      </c>
      <c r="M5012" s="2" t="s">
        <v>3059</v>
      </c>
      <c r="N5012" s="2" t="s">
        <v>3109</v>
      </c>
      <c r="O5012" s="19" t="str">
        <f t="shared" si="161"/>
        <v>400</v>
      </c>
      <c r="P5012">
        <f t="shared" si="162"/>
        <v>2300</v>
      </c>
    </row>
    <row r="5013" spans="1:16" ht="14.5" customHeight="1" x14ac:dyDescent="0.35">
      <c r="A5013" s="20" t="s">
        <v>2966</v>
      </c>
      <c r="B5013" s="20" t="s">
        <v>2967</v>
      </c>
      <c r="C5013" s="20" t="s">
        <v>2306</v>
      </c>
      <c r="F5013" s="21">
        <v>306</v>
      </c>
      <c r="G5013" s="21">
        <v>100</v>
      </c>
      <c r="H5013" s="2" t="s">
        <v>3141</v>
      </c>
      <c r="I5013" s="2" t="s">
        <v>3155</v>
      </c>
      <c r="J5013" s="2" t="s">
        <v>3157</v>
      </c>
      <c r="K5013" s="2" t="s">
        <v>3165</v>
      </c>
      <c r="L5013" s="20">
        <v>2018</v>
      </c>
      <c r="M5013" s="2" t="s">
        <v>3059</v>
      </c>
      <c r="N5013" s="2" t="s">
        <v>3109</v>
      </c>
      <c r="O5013" s="19" t="str">
        <f t="shared" si="161"/>
        <v>400</v>
      </c>
      <c r="P5013">
        <f t="shared" si="162"/>
        <v>306</v>
      </c>
    </row>
    <row r="5014" spans="1:16" ht="14.5" customHeight="1" x14ac:dyDescent="0.35">
      <c r="A5014" s="20" t="s">
        <v>1375</v>
      </c>
      <c r="B5014" s="20" t="s">
        <v>1376</v>
      </c>
      <c r="C5014" s="20" t="s">
        <v>3225</v>
      </c>
      <c r="F5014" s="21">
        <v>225</v>
      </c>
      <c r="G5014" s="21">
        <v>100</v>
      </c>
      <c r="H5014" s="2" t="s">
        <v>3134</v>
      </c>
      <c r="I5014" s="2" t="s">
        <v>3148</v>
      </c>
      <c r="J5014" s="2" t="s">
        <v>3157</v>
      </c>
      <c r="K5014" s="2" t="s">
        <v>3165</v>
      </c>
      <c r="L5014" s="20">
        <v>2018</v>
      </c>
      <c r="M5014" s="2" t="s">
        <v>3059</v>
      </c>
      <c r="N5014" s="2" t="s">
        <v>3109</v>
      </c>
      <c r="O5014" s="19" t="str">
        <f t="shared" si="161"/>
        <v>400</v>
      </c>
      <c r="P5014">
        <f t="shared" si="162"/>
        <v>225</v>
      </c>
    </row>
    <row r="5015" spans="1:16" ht="14.5" customHeight="1" x14ac:dyDescent="0.35">
      <c r="A5015" s="20" t="s">
        <v>2738</v>
      </c>
      <c r="B5015" s="20" t="s">
        <v>2739</v>
      </c>
      <c r="C5015" s="20" t="s">
        <v>2740</v>
      </c>
      <c r="F5015" s="21">
        <v>6061</v>
      </c>
      <c r="G5015" s="21">
        <v>100</v>
      </c>
      <c r="H5015" s="2" t="s">
        <v>3141</v>
      </c>
      <c r="I5015" s="2" t="s">
        <v>3155</v>
      </c>
      <c r="J5015" s="2" t="s">
        <v>3157</v>
      </c>
      <c r="K5015" s="2" t="s">
        <v>3165</v>
      </c>
      <c r="L5015" s="20">
        <v>2018</v>
      </c>
      <c r="M5015" s="2" t="s">
        <v>3059</v>
      </c>
      <c r="N5015" s="2" t="s">
        <v>3109</v>
      </c>
      <c r="O5015" s="19" t="str">
        <f t="shared" si="161"/>
        <v>400</v>
      </c>
      <c r="P5015">
        <f t="shared" si="162"/>
        <v>6061</v>
      </c>
    </row>
    <row r="5016" spans="1:16" ht="14.5" customHeight="1" x14ac:dyDescent="0.35">
      <c r="A5016" s="20" t="s">
        <v>2968</v>
      </c>
      <c r="B5016" s="20" t="s">
        <v>8</v>
      </c>
      <c r="C5016" s="20" t="s">
        <v>1803</v>
      </c>
      <c r="F5016" s="21">
        <v>1548</v>
      </c>
      <c r="G5016" s="21">
        <v>100</v>
      </c>
      <c r="H5016" s="2" t="s">
        <v>3141</v>
      </c>
      <c r="I5016" s="2" t="s">
        <v>3155</v>
      </c>
      <c r="J5016" s="2" t="s">
        <v>3157</v>
      </c>
      <c r="K5016" s="2" t="s">
        <v>3165</v>
      </c>
      <c r="L5016" s="20">
        <v>2018</v>
      </c>
      <c r="M5016" s="2" t="s">
        <v>3059</v>
      </c>
      <c r="N5016" s="2" t="s">
        <v>3109</v>
      </c>
      <c r="O5016" s="19" t="str">
        <f t="shared" si="161"/>
        <v>400</v>
      </c>
      <c r="P5016">
        <f t="shared" si="162"/>
        <v>1548</v>
      </c>
    </row>
    <row r="5017" spans="1:16" ht="14.5" customHeight="1" x14ac:dyDescent="0.35">
      <c r="A5017" s="20" t="s">
        <v>3226</v>
      </c>
      <c r="B5017" s="20" t="s">
        <v>3227</v>
      </c>
      <c r="C5017" s="20" t="s">
        <v>3228</v>
      </c>
      <c r="F5017" s="21">
        <v>3</v>
      </c>
      <c r="G5017" s="21">
        <v>100</v>
      </c>
      <c r="H5017" s="2" t="s">
        <v>3141</v>
      </c>
      <c r="I5017" s="2" t="s">
        <v>3155</v>
      </c>
      <c r="J5017" s="2" t="s">
        <v>3157</v>
      </c>
      <c r="K5017" s="2" t="s">
        <v>3165</v>
      </c>
      <c r="L5017" s="20">
        <v>2018</v>
      </c>
      <c r="M5017" s="2" t="s">
        <v>3059</v>
      </c>
      <c r="N5017" s="2" t="s">
        <v>3109</v>
      </c>
      <c r="O5017" s="19" t="str">
        <f t="shared" si="161"/>
        <v>400</v>
      </c>
      <c r="P5017">
        <f t="shared" si="162"/>
        <v>3</v>
      </c>
    </row>
    <row r="5018" spans="1:16" ht="14.5" customHeight="1" x14ac:dyDescent="0.35">
      <c r="A5018" s="20" t="s">
        <v>2741</v>
      </c>
      <c r="B5018" s="20" t="s">
        <v>2742</v>
      </c>
      <c r="C5018" s="20" t="s">
        <v>2743</v>
      </c>
      <c r="F5018" s="21">
        <v>11679</v>
      </c>
      <c r="G5018" s="21">
        <v>100</v>
      </c>
      <c r="H5018" s="2" t="s">
        <v>3141</v>
      </c>
      <c r="I5018" s="2" t="s">
        <v>3155</v>
      </c>
      <c r="J5018" s="2" t="s">
        <v>3157</v>
      </c>
      <c r="K5018" s="2" t="s">
        <v>3165</v>
      </c>
      <c r="L5018" s="20">
        <v>2018</v>
      </c>
      <c r="M5018" s="2" t="s">
        <v>3059</v>
      </c>
      <c r="N5018" s="2" t="s">
        <v>3109</v>
      </c>
      <c r="O5018" s="19" t="str">
        <f t="shared" si="161"/>
        <v>400</v>
      </c>
      <c r="P5018">
        <f t="shared" si="162"/>
        <v>11679</v>
      </c>
    </row>
    <row r="5019" spans="1:16" ht="14.5" customHeight="1" x14ac:dyDescent="0.35">
      <c r="A5019" s="20" t="s">
        <v>2969</v>
      </c>
      <c r="B5019" s="20" t="s">
        <v>2855</v>
      </c>
      <c r="C5019" s="20" t="s">
        <v>2856</v>
      </c>
      <c r="F5019" s="21">
        <v>21</v>
      </c>
      <c r="G5019" s="21">
        <v>100</v>
      </c>
      <c r="H5019" s="2" t="s">
        <v>3141</v>
      </c>
      <c r="I5019" s="2" t="s">
        <v>3155</v>
      </c>
      <c r="J5019" s="2" t="s">
        <v>3157</v>
      </c>
      <c r="K5019" s="2" t="s">
        <v>3165</v>
      </c>
      <c r="L5019" s="20">
        <v>2018</v>
      </c>
      <c r="M5019" s="2" t="s">
        <v>3051</v>
      </c>
      <c r="N5019" s="2" t="s">
        <v>3101</v>
      </c>
      <c r="O5019" s="19" t="str">
        <f t="shared" si="161"/>
        <v>300</v>
      </c>
      <c r="P5019">
        <f t="shared" si="162"/>
        <v>21</v>
      </c>
    </row>
    <row r="5020" spans="1:16" ht="14.5" customHeight="1" x14ac:dyDescent="0.35">
      <c r="A5020" s="20" t="s">
        <v>25</v>
      </c>
      <c r="B5020" s="20" t="s">
        <v>26</v>
      </c>
      <c r="C5020" s="20" t="s">
        <v>3229</v>
      </c>
      <c r="F5020" s="21">
        <v>20</v>
      </c>
      <c r="G5020" s="21">
        <v>100</v>
      </c>
      <c r="H5020" s="2" t="s">
        <v>3141</v>
      </c>
      <c r="I5020" s="2" t="s">
        <v>3155</v>
      </c>
      <c r="J5020" s="2" t="s">
        <v>3157</v>
      </c>
      <c r="K5020" s="2" t="s">
        <v>3165</v>
      </c>
      <c r="L5020" s="20">
        <v>2018</v>
      </c>
      <c r="M5020" s="2" t="s">
        <v>3059</v>
      </c>
      <c r="N5020" s="2" t="s">
        <v>3109</v>
      </c>
      <c r="O5020" s="19" t="str">
        <f t="shared" si="161"/>
        <v>400</v>
      </c>
      <c r="P5020">
        <f t="shared" si="162"/>
        <v>20</v>
      </c>
    </row>
    <row r="5021" spans="1:16" ht="14.5" customHeight="1" x14ac:dyDescent="0.35">
      <c r="A5021" s="20" t="s">
        <v>2970</v>
      </c>
      <c r="B5021" s="20" t="s">
        <v>2971</v>
      </c>
      <c r="C5021" s="20" t="s">
        <v>2749</v>
      </c>
      <c r="F5021" s="21">
        <v>4935</v>
      </c>
      <c r="G5021" s="21">
        <v>100</v>
      </c>
      <c r="H5021" s="2" t="s">
        <v>3141</v>
      </c>
      <c r="I5021" s="2" t="s">
        <v>3155</v>
      </c>
      <c r="J5021" s="2" t="s">
        <v>3157</v>
      </c>
      <c r="K5021" s="2" t="s">
        <v>3165</v>
      </c>
      <c r="L5021" s="20">
        <v>2018</v>
      </c>
      <c r="M5021" s="2" t="s">
        <v>3059</v>
      </c>
      <c r="N5021" s="2" t="s">
        <v>3109</v>
      </c>
      <c r="O5021" s="19" t="str">
        <f t="shared" si="161"/>
        <v>400</v>
      </c>
      <c r="P5021">
        <f t="shared" si="162"/>
        <v>4935</v>
      </c>
    </row>
    <row r="5022" spans="1:16" ht="14.5" customHeight="1" x14ac:dyDescent="0.35">
      <c r="A5022" s="20" t="s">
        <v>2972</v>
      </c>
      <c r="B5022" s="20" t="s">
        <v>2973</v>
      </c>
      <c r="C5022" s="20" t="s">
        <v>2974</v>
      </c>
      <c r="F5022" s="21">
        <v>215</v>
      </c>
      <c r="G5022" s="21">
        <v>100</v>
      </c>
      <c r="H5022" s="2" t="s">
        <v>3134</v>
      </c>
      <c r="I5022" s="2" t="s">
        <v>3148</v>
      </c>
      <c r="J5022" s="2" t="s">
        <v>3157</v>
      </c>
      <c r="K5022" s="2" t="s">
        <v>3165</v>
      </c>
      <c r="L5022" s="20">
        <v>2018</v>
      </c>
      <c r="M5022" s="2" t="s">
        <v>3057</v>
      </c>
      <c r="N5022" s="2" t="s">
        <v>3107</v>
      </c>
      <c r="O5022" s="19" t="str">
        <f t="shared" si="161"/>
        <v>300</v>
      </c>
      <c r="P5022">
        <f t="shared" si="162"/>
        <v>215</v>
      </c>
    </row>
    <row r="5023" spans="1:16" ht="14.5" customHeight="1" x14ac:dyDescent="0.35">
      <c r="A5023" s="20" t="s">
        <v>2975</v>
      </c>
      <c r="B5023" s="20" t="s">
        <v>2976</v>
      </c>
      <c r="C5023" s="20" t="s">
        <v>2977</v>
      </c>
      <c r="F5023" s="21">
        <v>65</v>
      </c>
      <c r="G5023" s="21">
        <v>100</v>
      </c>
      <c r="H5023" s="2" t="s">
        <v>3134</v>
      </c>
      <c r="I5023" s="2" t="s">
        <v>3148</v>
      </c>
      <c r="J5023" s="2" t="s">
        <v>3157</v>
      </c>
      <c r="K5023" s="2" t="s">
        <v>3165</v>
      </c>
      <c r="L5023" s="20">
        <v>2018</v>
      </c>
      <c r="M5023" s="2" t="s">
        <v>3057</v>
      </c>
      <c r="N5023" s="2" t="s">
        <v>3107</v>
      </c>
      <c r="O5023" s="19" t="str">
        <f t="shared" si="161"/>
        <v>300</v>
      </c>
      <c r="P5023">
        <f t="shared" si="162"/>
        <v>65</v>
      </c>
    </row>
    <row r="5024" spans="1:16" ht="14.5" customHeight="1" x14ac:dyDescent="0.35">
      <c r="A5024" s="20" t="s">
        <v>2978</v>
      </c>
      <c r="B5024" s="20" t="s">
        <v>2979</v>
      </c>
      <c r="C5024" s="20" t="s">
        <v>2980</v>
      </c>
      <c r="F5024" s="21">
        <v>260</v>
      </c>
      <c r="G5024" s="21">
        <v>100</v>
      </c>
      <c r="H5024" s="2" t="s">
        <v>3134</v>
      </c>
      <c r="I5024" s="2" t="s">
        <v>3148</v>
      </c>
      <c r="J5024" s="2" t="s">
        <v>3157</v>
      </c>
      <c r="K5024" s="2" t="s">
        <v>3165</v>
      </c>
      <c r="L5024" s="20">
        <v>2018</v>
      </c>
      <c r="M5024" s="2" t="s">
        <v>3057</v>
      </c>
      <c r="N5024" s="2" t="s">
        <v>3107</v>
      </c>
      <c r="O5024" s="19" t="str">
        <f t="shared" si="161"/>
        <v>300</v>
      </c>
      <c r="P5024">
        <f t="shared" si="162"/>
        <v>260</v>
      </c>
    </row>
    <row r="5025" spans="1:16" ht="14.5" customHeight="1" x14ac:dyDescent="0.35">
      <c r="A5025" s="20" t="s">
        <v>2866</v>
      </c>
      <c r="B5025" s="20" t="s">
        <v>2981</v>
      </c>
      <c r="C5025" s="20" t="s">
        <v>2982</v>
      </c>
      <c r="F5025" s="21">
        <v>1270</v>
      </c>
      <c r="G5025" s="21">
        <v>100</v>
      </c>
      <c r="H5025" s="2" t="s">
        <v>3134</v>
      </c>
      <c r="I5025" s="2" t="s">
        <v>3148</v>
      </c>
      <c r="J5025" s="2" t="s">
        <v>3157</v>
      </c>
      <c r="K5025" s="2" t="s">
        <v>3165</v>
      </c>
      <c r="L5025" s="20">
        <v>2018</v>
      </c>
      <c r="M5025" s="2" t="s">
        <v>3057</v>
      </c>
      <c r="N5025" s="2" t="s">
        <v>3107</v>
      </c>
      <c r="O5025" s="19" t="str">
        <f t="shared" si="161"/>
        <v>300</v>
      </c>
      <c r="P5025">
        <f t="shared" si="162"/>
        <v>1270</v>
      </c>
    </row>
    <row r="5026" spans="1:16" ht="14.5" customHeight="1" x14ac:dyDescent="0.35">
      <c r="A5026" s="20" t="s">
        <v>2869</v>
      </c>
      <c r="B5026" s="20" t="s">
        <v>2983</v>
      </c>
      <c r="C5026" s="20" t="s">
        <v>2984</v>
      </c>
      <c r="F5026" s="21">
        <v>1089</v>
      </c>
      <c r="G5026" s="21">
        <v>100</v>
      </c>
      <c r="H5026" s="2" t="s">
        <v>3134</v>
      </c>
      <c r="I5026" s="2" t="s">
        <v>3148</v>
      </c>
      <c r="J5026" s="2" t="s">
        <v>3157</v>
      </c>
      <c r="K5026" s="2" t="s">
        <v>3165</v>
      </c>
      <c r="L5026" s="20">
        <v>2018</v>
      </c>
      <c r="M5026" s="2" t="s">
        <v>3057</v>
      </c>
      <c r="N5026" s="2" t="s">
        <v>3107</v>
      </c>
      <c r="O5026" s="19" t="str">
        <f t="shared" si="161"/>
        <v>300</v>
      </c>
      <c r="P5026">
        <f t="shared" si="162"/>
        <v>1089</v>
      </c>
    </row>
    <row r="5027" spans="1:16" ht="14.5" customHeight="1" x14ac:dyDescent="0.35">
      <c r="A5027" s="20" t="s">
        <v>2985</v>
      </c>
      <c r="B5027" s="20" t="s">
        <v>2986</v>
      </c>
      <c r="C5027" s="20" t="s">
        <v>2987</v>
      </c>
      <c r="F5027" s="21">
        <v>4000</v>
      </c>
      <c r="G5027" s="21">
        <v>100</v>
      </c>
      <c r="H5027" s="2" t="s">
        <v>3134</v>
      </c>
      <c r="I5027" s="2" t="s">
        <v>3148</v>
      </c>
      <c r="J5027" s="2" t="s">
        <v>3157</v>
      </c>
      <c r="K5027" s="2" t="s">
        <v>3165</v>
      </c>
      <c r="L5027" s="20">
        <v>2018</v>
      </c>
      <c r="M5027" s="2" t="s">
        <v>3053</v>
      </c>
      <c r="N5027" s="2" t="s">
        <v>3103</v>
      </c>
      <c r="O5027" s="19" t="str">
        <f t="shared" si="161"/>
        <v>300</v>
      </c>
      <c r="P5027">
        <f t="shared" si="162"/>
        <v>4000</v>
      </c>
    </row>
    <row r="5028" spans="1:16" ht="14.5" customHeight="1" x14ac:dyDescent="0.35">
      <c r="A5028" s="20" t="s">
        <v>2988</v>
      </c>
      <c r="B5028" s="20" t="s">
        <v>2989</v>
      </c>
      <c r="C5028" s="20" t="s">
        <v>2990</v>
      </c>
      <c r="F5028" s="21">
        <v>3000</v>
      </c>
      <c r="G5028" s="21">
        <v>100</v>
      </c>
      <c r="H5028" s="2" t="s">
        <v>3134</v>
      </c>
      <c r="I5028" s="2" t="s">
        <v>3148</v>
      </c>
      <c r="J5028" s="2" t="s">
        <v>3157</v>
      </c>
      <c r="K5028" s="2" t="s">
        <v>3165</v>
      </c>
      <c r="L5028" s="20">
        <v>2018</v>
      </c>
      <c r="M5028" s="2" t="s">
        <v>3053</v>
      </c>
      <c r="N5028" s="2" t="s">
        <v>3103</v>
      </c>
      <c r="O5028" s="19" t="str">
        <f t="shared" si="161"/>
        <v>300</v>
      </c>
      <c r="P5028">
        <f t="shared" si="162"/>
        <v>3000</v>
      </c>
    </row>
    <row r="5029" spans="1:16" ht="14.5" customHeight="1" x14ac:dyDescent="0.35">
      <c r="A5029" s="20" t="s">
        <v>2750</v>
      </c>
      <c r="B5029" s="20" t="s">
        <v>2751</v>
      </c>
      <c r="C5029" s="20" t="s">
        <v>2752</v>
      </c>
      <c r="F5029" s="21">
        <v>132</v>
      </c>
      <c r="G5029" s="21">
        <v>100</v>
      </c>
      <c r="H5029" s="2" t="s">
        <v>3141</v>
      </c>
      <c r="I5029" s="2" t="s">
        <v>3155</v>
      </c>
      <c r="J5029" s="2" t="s">
        <v>3157</v>
      </c>
      <c r="K5029" s="2" t="s">
        <v>3165</v>
      </c>
      <c r="L5029" s="20">
        <v>2018</v>
      </c>
      <c r="M5029" s="2" t="s">
        <v>3051</v>
      </c>
      <c r="N5029" s="2" t="s">
        <v>3101</v>
      </c>
      <c r="O5029" s="19" t="str">
        <f t="shared" si="161"/>
        <v>300</v>
      </c>
      <c r="P5029">
        <f t="shared" si="162"/>
        <v>132</v>
      </c>
    </row>
    <row r="5030" spans="1:16" ht="14.5" customHeight="1" x14ac:dyDescent="0.35">
      <c r="A5030" s="20" t="s">
        <v>3230</v>
      </c>
      <c r="B5030" s="20" t="s">
        <v>3231</v>
      </c>
      <c r="C5030" s="20" t="s">
        <v>3232</v>
      </c>
      <c r="F5030" s="21">
        <v>132</v>
      </c>
      <c r="G5030" s="21">
        <v>100</v>
      </c>
      <c r="H5030" s="2" t="s">
        <v>3141</v>
      </c>
      <c r="I5030" s="2" t="s">
        <v>3155</v>
      </c>
      <c r="J5030" s="2" t="s">
        <v>3157</v>
      </c>
      <c r="K5030" s="2" t="s">
        <v>3165</v>
      </c>
      <c r="L5030" s="20">
        <v>2018</v>
      </c>
      <c r="M5030" s="2" t="s">
        <v>3051</v>
      </c>
      <c r="N5030" s="2" t="s">
        <v>3101</v>
      </c>
      <c r="O5030" s="19" t="str">
        <f t="shared" si="161"/>
        <v>300</v>
      </c>
      <c r="P5030">
        <f t="shared" si="162"/>
        <v>132</v>
      </c>
    </row>
    <row r="5031" spans="1:16" ht="14.5" customHeight="1" x14ac:dyDescent="0.35">
      <c r="A5031" s="20" t="s">
        <v>2753</v>
      </c>
      <c r="B5031" s="20" t="s">
        <v>1393</v>
      </c>
      <c r="C5031" s="20" t="s">
        <v>2754</v>
      </c>
      <c r="F5031" s="21">
        <v>10</v>
      </c>
      <c r="G5031" s="21">
        <v>100</v>
      </c>
      <c r="H5031" s="2" t="s">
        <v>3141</v>
      </c>
      <c r="I5031" s="2" t="s">
        <v>3155</v>
      </c>
      <c r="J5031" s="2" t="s">
        <v>3157</v>
      </c>
      <c r="K5031" s="2" t="s">
        <v>3165</v>
      </c>
      <c r="L5031" s="20">
        <v>2018</v>
      </c>
      <c r="M5031" s="2" t="s">
        <v>3051</v>
      </c>
      <c r="N5031" s="2" t="s">
        <v>3101</v>
      </c>
      <c r="O5031" s="19" t="str">
        <f t="shared" si="161"/>
        <v>300</v>
      </c>
      <c r="P5031">
        <f t="shared" si="162"/>
        <v>10</v>
      </c>
    </row>
    <row r="5032" spans="1:16" ht="14.5" customHeight="1" x14ac:dyDescent="0.35">
      <c r="A5032" s="20" t="s">
        <v>1983</v>
      </c>
      <c r="B5032" s="20" t="s">
        <v>1983</v>
      </c>
      <c r="C5032" s="20" t="s">
        <v>138</v>
      </c>
      <c r="F5032" s="21">
        <v>37154</v>
      </c>
      <c r="G5032" s="21">
        <v>2</v>
      </c>
      <c r="H5032" s="2" t="s">
        <v>3137</v>
      </c>
      <c r="I5032" s="2" t="s">
        <v>3151</v>
      </c>
      <c r="J5032" s="2" t="s">
        <v>3158</v>
      </c>
      <c r="K5032" s="2" t="s">
        <v>3166</v>
      </c>
      <c r="L5032" s="20">
        <v>2018</v>
      </c>
      <c r="M5032" s="2" t="s">
        <v>3056</v>
      </c>
      <c r="N5032" s="2" t="s">
        <v>3106</v>
      </c>
      <c r="O5032" s="19" t="str">
        <f t="shared" si="161"/>
        <v>300</v>
      </c>
      <c r="P5032">
        <f t="shared" si="162"/>
        <v>743.08</v>
      </c>
    </row>
    <row r="5033" spans="1:16" ht="14.5" customHeight="1" x14ac:dyDescent="0.35">
      <c r="A5033" s="20" t="s">
        <v>111</v>
      </c>
      <c r="B5033" s="20" t="s">
        <v>111</v>
      </c>
      <c r="C5033" s="20" t="s">
        <v>112</v>
      </c>
      <c r="F5033" s="21">
        <v>408010</v>
      </c>
      <c r="G5033" s="21">
        <v>1</v>
      </c>
      <c r="H5033" s="2" t="s">
        <v>3135</v>
      </c>
      <c r="I5033" s="2" t="s">
        <v>3149</v>
      </c>
      <c r="J5033" s="2" t="s">
        <v>3158</v>
      </c>
      <c r="K5033" s="2" t="s">
        <v>3166</v>
      </c>
      <c r="L5033" s="20">
        <v>2018</v>
      </c>
      <c r="M5033" s="2" t="s">
        <v>3053</v>
      </c>
      <c r="N5033" s="2" t="s">
        <v>3103</v>
      </c>
      <c r="O5033" s="19" t="str">
        <f t="shared" si="161"/>
        <v>300</v>
      </c>
      <c r="P5033">
        <f t="shared" si="162"/>
        <v>4080.1</v>
      </c>
    </row>
    <row r="5034" spans="1:16" ht="14.5" customHeight="1" x14ac:dyDescent="0.35">
      <c r="A5034" s="20" t="s">
        <v>173</v>
      </c>
      <c r="B5034" s="20" t="s">
        <v>173</v>
      </c>
      <c r="C5034" s="20" t="s">
        <v>174</v>
      </c>
      <c r="F5034" s="21">
        <v>272</v>
      </c>
      <c r="G5034" s="21">
        <v>55</v>
      </c>
      <c r="H5034" s="2" t="s">
        <v>3138</v>
      </c>
      <c r="I5034" s="2" t="s">
        <v>3152</v>
      </c>
      <c r="J5034" s="2" t="s">
        <v>3158</v>
      </c>
      <c r="K5034" s="2" t="s">
        <v>3166</v>
      </c>
      <c r="L5034" s="20">
        <v>2018</v>
      </c>
      <c r="M5034" s="2" t="s">
        <v>3058</v>
      </c>
      <c r="N5034" s="2" t="s">
        <v>3108</v>
      </c>
      <c r="O5034" s="19" t="str">
        <f t="shared" si="161"/>
        <v>300</v>
      </c>
      <c r="P5034">
        <f t="shared" si="162"/>
        <v>149.6</v>
      </c>
    </row>
    <row r="5035" spans="1:16" ht="14.5" customHeight="1" x14ac:dyDescent="0.35">
      <c r="A5035" s="20" t="s">
        <v>157</v>
      </c>
      <c r="B5035" s="20" t="s">
        <v>157</v>
      </c>
      <c r="C5035" s="20" t="s">
        <v>179</v>
      </c>
      <c r="F5035" s="21">
        <v>286</v>
      </c>
      <c r="G5035" s="21">
        <v>25</v>
      </c>
      <c r="H5035" s="2" t="s">
        <v>3138</v>
      </c>
      <c r="I5035" s="2" t="s">
        <v>3152</v>
      </c>
      <c r="J5035" s="2" t="s">
        <v>3158</v>
      </c>
      <c r="K5035" s="2" t="s">
        <v>3166</v>
      </c>
      <c r="L5035" s="20">
        <v>2018</v>
      </c>
      <c r="M5035" s="2" t="s">
        <v>3058</v>
      </c>
      <c r="N5035" s="2" t="s">
        <v>3108</v>
      </c>
      <c r="O5035" s="19" t="str">
        <f t="shared" si="161"/>
        <v>300</v>
      </c>
      <c r="P5035">
        <f t="shared" si="162"/>
        <v>71.5</v>
      </c>
    </row>
    <row r="5036" spans="1:16" ht="14.5" customHeight="1" x14ac:dyDescent="0.35">
      <c r="A5036" s="20" t="s">
        <v>157</v>
      </c>
      <c r="B5036" s="20" t="s">
        <v>157</v>
      </c>
      <c r="C5036" s="20" t="s">
        <v>172</v>
      </c>
      <c r="F5036" s="21">
        <v>75</v>
      </c>
      <c r="G5036" s="21">
        <v>25</v>
      </c>
      <c r="H5036" s="2" t="s">
        <v>3138</v>
      </c>
      <c r="I5036" s="2" t="s">
        <v>3152</v>
      </c>
      <c r="J5036" s="2" t="s">
        <v>3158</v>
      </c>
      <c r="K5036" s="2" t="s">
        <v>3166</v>
      </c>
      <c r="L5036" s="20">
        <v>2018</v>
      </c>
      <c r="M5036" s="2" t="s">
        <v>3058</v>
      </c>
      <c r="N5036" s="2" t="s">
        <v>3108</v>
      </c>
      <c r="O5036" s="19" t="str">
        <f t="shared" si="161"/>
        <v>300</v>
      </c>
      <c r="P5036">
        <f t="shared" si="162"/>
        <v>18.75</v>
      </c>
    </row>
    <row r="5037" spans="1:16" ht="14.5" customHeight="1" x14ac:dyDescent="0.35">
      <c r="A5037" s="20" t="s">
        <v>157</v>
      </c>
      <c r="B5037" s="20" t="s">
        <v>157</v>
      </c>
      <c r="C5037" s="20" t="s">
        <v>169</v>
      </c>
      <c r="F5037" s="21">
        <v>10</v>
      </c>
      <c r="G5037" s="21">
        <v>25</v>
      </c>
      <c r="H5037" s="2" t="s">
        <v>3138</v>
      </c>
      <c r="I5037" s="2" t="s">
        <v>3152</v>
      </c>
      <c r="J5037" s="2" t="s">
        <v>3158</v>
      </c>
      <c r="K5037" s="2" t="s">
        <v>3166</v>
      </c>
      <c r="L5037" s="20">
        <v>2018</v>
      </c>
      <c r="M5037" s="2" t="s">
        <v>3058</v>
      </c>
      <c r="N5037" s="2" t="s">
        <v>3108</v>
      </c>
      <c r="O5037" s="19" t="str">
        <f t="shared" si="161"/>
        <v>300</v>
      </c>
      <c r="P5037">
        <f t="shared" si="162"/>
        <v>2.5</v>
      </c>
    </row>
    <row r="5038" spans="1:16" ht="14.5" customHeight="1" x14ac:dyDescent="0.35">
      <c r="A5038" s="20" t="s">
        <v>157</v>
      </c>
      <c r="B5038" s="20" t="s">
        <v>157</v>
      </c>
      <c r="C5038" s="20" t="s">
        <v>158</v>
      </c>
      <c r="F5038" s="21">
        <v>44</v>
      </c>
      <c r="G5038" s="21">
        <v>25</v>
      </c>
      <c r="H5038" s="2" t="s">
        <v>3138</v>
      </c>
      <c r="I5038" s="2" t="s">
        <v>3152</v>
      </c>
      <c r="J5038" s="2" t="s">
        <v>3158</v>
      </c>
      <c r="K5038" s="2" t="s">
        <v>3166</v>
      </c>
      <c r="L5038" s="20">
        <v>2018</v>
      </c>
      <c r="M5038" s="2" t="s">
        <v>3058</v>
      </c>
      <c r="N5038" s="2" t="s">
        <v>3108</v>
      </c>
      <c r="O5038" s="19" t="str">
        <f t="shared" si="161"/>
        <v>300</v>
      </c>
      <c r="P5038">
        <f t="shared" si="162"/>
        <v>11</v>
      </c>
    </row>
    <row r="5039" spans="1:16" ht="14.5" customHeight="1" x14ac:dyDescent="0.35">
      <c r="A5039" s="20" t="s">
        <v>157</v>
      </c>
      <c r="B5039" s="20" t="s">
        <v>157</v>
      </c>
      <c r="C5039" s="20" t="s">
        <v>184</v>
      </c>
      <c r="F5039" s="21">
        <v>4363</v>
      </c>
      <c r="G5039" s="21">
        <v>22</v>
      </c>
      <c r="H5039" s="2" t="s">
        <v>3138</v>
      </c>
      <c r="I5039" s="2" t="s">
        <v>3152</v>
      </c>
      <c r="J5039" s="2" t="s">
        <v>3158</v>
      </c>
      <c r="K5039" s="2" t="s">
        <v>3166</v>
      </c>
      <c r="L5039" s="20">
        <v>2018</v>
      </c>
      <c r="M5039" s="2" t="s">
        <v>3058</v>
      </c>
      <c r="N5039" s="2" t="s">
        <v>3108</v>
      </c>
      <c r="O5039" s="19" t="str">
        <f t="shared" si="161"/>
        <v>300</v>
      </c>
      <c r="P5039">
        <f t="shared" si="162"/>
        <v>959.86</v>
      </c>
    </row>
    <row r="5040" spans="1:16" ht="14.5" customHeight="1" x14ac:dyDescent="0.35">
      <c r="A5040" s="20" t="s">
        <v>170</v>
      </c>
      <c r="B5040" s="20" t="s">
        <v>170</v>
      </c>
      <c r="C5040" s="20" t="s">
        <v>178</v>
      </c>
      <c r="F5040" s="21">
        <v>1780</v>
      </c>
      <c r="G5040" s="21">
        <v>25</v>
      </c>
      <c r="H5040" s="2" t="s">
        <v>3138</v>
      </c>
      <c r="I5040" s="2" t="s">
        <v>3152</v>
      </c>
      <c r="J5040" s="2" t="s">
        <v>3158</v>
      </c>
      <c r="K5040" s="2" t="s">
        <v>3166</v>
      </c>
      <c r="L5040" s="20">
        <v>2018</v>
      </c>
      <c r="M5040" s="2" t="s">
        <v>3058</v>
      </c>
      <c r="N5040" s="2" t="s">
        <v>3108</v>
      </c>
      <c r="O5040" s="19" t="str">
        <f t="shared" si="161"/>
        <v>300</v>
      </c>
      <c r="P5040">
        <f t="shared" si="162"/>
        <v>445</v>
      </c>
    </row>
    <row r="5041" spans="1:16" ht="14.5" customHeight="1" x14ac:dyDescent="0.35">
      <c r="A5041" s="20" t="s">
        <v>2761</v>
      </c>
      <c r="B5041" s="20" t="s">
        <v>2761</v>
      </c>
      <c r="C5041" s="20" t="s">
        <v>156</v>
      </c>
      <c r="F5041" s="21">
        <v>6</v>
      </c>
      <c r="G5041" s="21">
        <v>50</v>
      </c>
      <c r="H5041" s="2" t="s">
        <v>3138</v>
      </c>
      <c r="I5041" s="2" t="s">
        <v>3152</v>
      </c>
      <c r="J5041" s="2" t="s">
        <v>3158</v>
      </c>
      <c r="K5041" s="2" t="s">
        <v>3166</v>
      </c>
      <c r="L5041" s="20">
        <v>2018</v>
      </c>
      <c r="M5041" s="2" t="s">
        <v>3058</v>
      </c>
      <c r="N5041" s="2" t="s">
        <v>3108</v>
      </c>
      <c r="O5041" s="19" t="str">
        <f t="shared" si="161"/>
        <v>300</v>
      </c>
      <c r="P5041">
        <f t="shared" si="162"/>
        <v>3</v>
      </c>
    </row>
    <row r="5042" spans="1:16" ht="14.5" customHeight="1" x14ac:dyDescent="0.35">
      <c r="A5042" s="20" t="s">
        <v>115</v>
      </c>
      <c r="B5042" s="20" t="s">
        <v>115</v>
      </c>
      <c r="C5042" s="20" t="s">
        <v>116</v>
      </c>
      <c r="F5042" s="21">
        <v>110</v>
      </c>
      <c r="G5042" s="21">
        <v>25</v>
      </c>
      <c r="H5042" s="2" t="s">
        <v>3138</v>
      </c>
      <c r="I5042" s="2" t="s">
        <v>3152</v>
      </c>
      <c r="J5042" s="2" t="s">
        <v>3158</v>
      </c>
      <c r="K5042" s="2" t="s">
        <v>3166</v>
      </c>
      <c r="L5042" s="20">
        <v>2018</v>
      </c>
      <c r="M5042" s="2" t="s">
        <v>3054</v>
      </c>
      <c r="N5042" s="2" t="s">
        <v>3104</v>
      </c>
      <c r="O5042" s="19" t="str">
        <f t="shared" si="161"/>
        <v>300</v>
      </c>
      <c r="P5042">
        <f t="shared" si="162"/>
        <v>27.5</v>
      </c>
    </row>
    <row r="5043" spans="1:16" ht="14.5" customHeight="1" x14ac:dyDescent="0.35">
      <c r="A5043" s="20" t="s">
        <v>2762</v>
      </c>
      <c r="B5043" s="20" t="s">
        <v>2762</v>
      </c>
      <c r="C5043" s="20" t="s">
        <v>2763</v>
      </c>
      <c r="F5043" s="21">
        <v>116</v>
      </c>
      <c r="G5043" s="21">
        <v>1</v>
      </c>
      <c r="H5043" s="2" t="s">
        <v>3138</v>
      </c>
      <c r="I5043" s="2" t="s">
        <v>3152</v>
      </c>
      <c r="J5043" s="2" t="s">
        <v>3158</v>
      </c>
      <c r="K5043" s="2" t="s">
        <v>3166</v>
      </c>
      <c r="L5043" s="20">
        <v>2018</v>
      </c>
      <c r="M5043" s="2" t="s">
        <v>3058</v>
      </c>
      <c r="N5043" s="2" t="s">
        <v>3108</v>
      </c>
      <c r="O5043" s="19" t="str">
        <f t="shared" si="161"/>
        <v>300</v>
      </c>
      <c r="P5043">
        <f t="shared" si="162"/>
        <v>1.1599999999999999</v>
      </c>
    </row>
    <row r="5044" spans="1:16" ht="14.5" customHeight="1" x14ac:dyDescent="0.35">
      <c r="A5044" s="20" t="s">
        <v>2764</v>
      </c>
      <c r="B5044" s="20" t="s">
        <v>2764</v>
      </c>
      <c r="C5044" s="20" t="s">
        <v>2765</v>
      </c>
      <c r="F5044" s="21">
        <v>328</v>
      </c>
      <c r="G5044" s="21">
        <v>50</v>
      </c>
      <c r="H5044" s="2" t="s">
        <v>3138</v>
      </c>
      <c r="I5044" s="2" t="s">
        <v>3152</v>
      </c>
      <c r="J5044" s="2" t="s">
        <v>3158</v>
      </c>
      <c r="K5044" s="2" t="s">
        <v>3166</v>
      </c>
      <c r="L5044" s="20">
        <v>2018</v>
      </c>
      <c r="M5044" s="2" t="s">
        <v>3058</v>
      </c>
      <c r="N5044" s="2" t="s">
        <v>3108</v>
      </c>
      <c r="O5044" s="19" t="str">
        <f t="shared" si="161"/>
        <v>300</v>
      </c>
      <c r="P5044">
        <f t="shared" si="162"/>
        <v>164</v>
      </c>
    </row>
    <row r="5045" spans="1:16" ht="14.5" customHeight="1" x14ac:dyDescent="0.35">
      <c r="A5045" s="20" t="s">
        <v>2766</v>
      </c>
      <c r="B5045" s="20" t="s">
        <v>2766</v>
      </c>
      <c r="C5045" s="20" t="s">
        <v>2767</v>
      </c>
      <c r="F5045" s="21">
        <v>6073</v>
      </c>
      <c r="G5045" s="21">
        <v>100</v>
      </c>
      <c r="H5045" s="2" t="s">
        <v>3137</v>
      </c>
      <c r="I5045" s="2" t="s">
        <v>3151</v>
      </c>
      <c r="J5045" s="2" t="s">
        <v>3158</v>
      </c>
      <c r="K5045" s="2" t="s">
        <v>3166</v>
      </c>
      <c r="L5045" s="20">
        <v>2018</v>
      </c>
      <c r="M5045" s="2" t="s">
        <v>3058</v>
      </c>
      <c r="N5045" s="2" t="s">
        <v>3108</v>
      </c>
      <c r="O5045" s="19" t="str">
        <f t="shared" si="161"/>
        <v>300</v>
      </c>
      <c r="P5045">
        <f t="shared" si="162"/>
        <v>6073</v>
      </c>
    </row>
    <row r="5046" spans="1:16" ht="14.5" customHeight="1" x14ac:dyDescent="0.35">
      <c r="A5046" s="20" t="s">
        <v>163</v>
      </c>
      <c r="B5046" s="20" t="s">
        <v>163</v>
      </c>
      <c r="C5046" s="20" t="s">
        <v>164</v>
      </c>
      <c r="F5046" s="21">
        <v>10</v>
      </c>
      <c r="G5046" s="21">
        <v>100</v>
      </c>
      <c r="H5046" s="2" t="s">
        <v>3137</v>
      </c>
      <c r="I5046" s="2" t="s">
        <v>3151</v>
      </c>
      <c r="J5046" s="2" t="s">
        <v>3158</v>
      </c>
      <c r="K5046" s="2" t="s">
        <v>3166</v>
      </c>
      <c r="L5046" s="20">
        <v>2018</v>
      </c>
      <c r="M5046" s="2" t="s">
        <v>3058</v>
      </c>
      <c r="N5046" s="2" t="s">
        <v>3108</v>
      </c>
      <c r="O5046" s="19" t="str">
        <f t="shared" si="161"/>
        <v>300</v>
      </c>
      <c r="P5046">
        <f t="shared" si="162"/>
        <v>10</v>
      </c>
    </row>
    <row r="5047" spans="1:16" ht="14.5" customHeight="1" x14ac:dyDescent="0.35">
      <c r="A5047" s="20" t="s">
        <v>2666</v>
      </c>
      <c r="B5047" s="20" t="s">
        <v>2666</v>
      </c>
      <c r="C5047" s="20" t="s">
        <v>2667</v>
      </c>
      <c r="F5047" s="21">
        <v>4156</v>
      </c>
      <c r="G5047" s="21">
        <v>25</v>
      </c>
      <c r="H5047" s="2" t="s">
        <v>3141</v>
      </c>
      <c r="I5047" s="2" t="s">
        <v>3155</v>
      </c>
      <c r="J5047" s="2" t="s">
        <v>3158</v>
      </c>
      <c r="K5047" s="2" t="s">
        <v>3166</v>
      </c>
      <c r="L5047" s="20">
        <v>2018</v>
      </c>
      <c r="M5047" s="2" t="s">
        <v>3057</v>
      </c>
      <c r="N5047" s="2" t="s">
        <v>3107</v>
      </c>
      <c r="O5047" s="19" t="str">
        <f t="shared" si="161"/>
        <v>300</v>
      </c>
      <c r="P5047">
        <f t="shared" si="162"/>
        <v>1039</v>
      </c>
    </row>
    <row r="5048" spans="1:16" ht="14.5" customHeight="1" x14ac:dyDescent="0.35">
      <c r="A5048" s="20" t="s">
        <v>133</v>
      </c>
      <c r="B5048" s="20" t="s">
        <v>133</v>
      </c>
      <c r="C5048" s="20" t="s">
        <v>134</v>
      </c>
      <c r="F5048" s="21">
        <v>31</v>
      </c>
      <c r="G5048" s="21">
        <v>25</v>
      </c>
      <c r="H5048" s="2" t="s">
        <v>3141</v>
      </c>
      <c r="I5048" s="2" t="s">
        <v>3155</v>
      </c>
      <c r="J5048" s="2" t="s">
        <v>3158</v>
      </c>
      <c r="K5048" s="2" t="s">
        <v>3166</v>
      </c>
      <c r="L5048" s="20">
        <v>2018</v>
      </c>
      <c r="M5048" s="2" t="s">
        <v>3056</v>
      </c>
      <c r="N5048" s="2" t="s">
        <v>3106</v>
      </c>
      <c r="O5048" s="19" t="str">
        <f t="shared" si="161"/>
        <v>300</v>
      </c>
      <c r="P5048">
        <f t="shared" si="162"/>
        <v>7.75</v>
      </c>
    </row>
    <row r="5049" spans="1:16" ht="14.5" customHeight="1" x14ac:dyDescent="0.35">
      <c r="A5049" s="20" t="s">
        <v>1984</v>
      </c>
      <c r="B5049" s="20" t="s">
        <v>1984</v>
      </c>
      <c r="C5049" s="20" t="s">
        <v>1985</v>
      </c>
      <c r="F5049" s="21">
        <v>3</v>
      </c>
      <c r="G5049" s="21">
        <v>25</v>
      </c>
      <c r="H5049" s="2" t="s">
        <v>3141</v>
      </c>
      <c r="I5049" s="2" t="s">
        <v>3155</v>
      </c>
      <c r="J5049" s="2" t="s">
        <v>3158</v>
      </c>
      <c r="K5049" s="2" t="s">
        <v>3166</v>
      </c>
      <c r="L5049" s="20">
        <v>2018</v>
      </c>
      <c r="M5049" s="2" t="s">
        <v>3056</v>
      </c>
      <c r="N5049" s="2" t="s">
        <v>3106</v>
      </c>
      <c r="O5049" s="19" t="str">
        <f t="shared" si="161"/>
        <v>300</v>
      </c>
      <c r="P5049">
        <f t="shared" si="162"/>
        <v>0.75</v>
      </c>
    </row>
    <row r="5050" spans="1:16" ht="14.5" customHeight="1" x14ac:dyDescent="0.35">
      <c r="A5050" s="20" t="s">
        <v>141</v>
      </c>
      <c r="B5050" s="20" t="s">
        <v>141</v>
      </c>
      <c r="C5050" s="20" t="s">
        <v>142</v>
      </c>
      <c r="F5050" s="21">
        <v>50</v>
      </c>
      <c r="G5050" s="21">
        <v>100</v>
      </c>
      <c r="H5050" s="2" t="s">
        <v>3141</v>
      </c>
      <c r="I5050" s="2" t="s">
        <v>3155</v>
      </c>
      <c r="J5050" s="2" t="s">
        <v>3158</v>
      </c>
      <c r="K5050" s="2" t="s">
        <v>3166</v>
      </c>
      <c r="L5050" s="20">
        <v>2018</v>
      </c>
      <c r="M5050" s="2" t="s">
        <v>3057</v>
      </c>
      <c r="N5050" s="2" t="s">
        <v>3107</v>
      </c>
      <c r="O5050" s="19" t="str">
        <f t="shared" si="161"/>
        <v>300</v>
      </c>
      <c r="P5050">
        <f t="shared" si="162"/>
        <v>50</v>
      </c>
    </row>
    <row r="5051" spans="1:16" ht="14.5" customHeight="1" x14ac:dyDescent="0.35">
      <c r="A5051" s="20" t="s">
        <v>145</v>
      </c>
      <c r="B5051" s="20" t="s">
        <v>145</v>
      </c>
      <c r="C5051" s="20" t="s">
        <v>146</v>
      </c>
      <c r="F5051" s="21">
        <v>67</v>
      </c>
      <c r="G5051" s="21">
        <v>100</v>
      </c>
      <c r="H5051" s="2" t="s">
        <v>3141</v>
      </c>
      <c r="I5051" s="2" t="s">
        <v>3155</v>
      </c>
      <c r="J5051" s="2" t="s">
        <v>3158</v>
      </c>
      <c r="K5051" s="2" t="s">
        <v>3166</v>
      </c>
      <c r="L5051" s="20">
        <v>2018</v>
      </c>
      <c r="M5051" s="2" t="s">
        <v>3057</v>
      </c>
      <c r="N5051" s="2" t="s">
        <v>3107</v>
      </c>
      <c r="O5051" s="19" t="str">
        <f t="shared" si="161"/>
        <v>300</v>
      </c>
      <c r="P5051">
        <f t="shared" si="162"/>
        <v>67</v>
      </c>
    </row>
    <row r="5052" spans="1:16" ht="14.5" customHeight="1" x14ac:dyDescent="0.35">
      <c r="A5052" s="20" t="s">
        <v>109</v>
      </c>
      <c r="B5052" s="20" t="s">
        <v>109</v>
      </c>
      <c r="C5052" s="20" t="s">
        <v>110</v>
      </c>
      <c r="F5052" s="21">
        <v>72</v>
      </c>
      <c r="G5052" s="21">
        <v>25</v>
      </c>
      <c r="H5052" s="2" t="s">
        <v>3141</v>
      </c>
      <c r="I5052" s="2" t="s">
        <v>3155</v>
      </c>
      <c r="J5052" s="2" t="s">
        <v>3158</v>
      </c>
      <c r="K5052" s="2" t="s">
        <v>3166</v>
      </c>
      <c r="L5052" s="20">
        <v>2018</v>
      </c>
      <c r="M5052" s="2" t="s">
        <v>3053</v>
      </c>
      <c r="N5052" s="2" t="s">
        <v>3103</v>
      </c>
      <c r="O5052" s="19" t="str">
        <f t="shared" si="161"/>
        <v>300</v>
      </c>
      <c r="P5052">
        <f t="shared" si="162"/>
        <v>18</v>
      </c>
    </row>
    <row r="5053" spans="1:16" ht="14.5" customHeight="1" x14ac:dyDescent="0.35">
      <c r="A5053" s="20" t="s">
        <v>117</v>
      </c>
      <c r="B5053" s="20" t="s">
        <v>117</v>
      </c>
      <c r="C5053" s="20" t="s">
        <v>1831</v>
      </c>
      <c r="F5053" s="21">
        <v>200</v>
      </c>
      <c r="G5053" s="21">
        <v>100</v>
      </c>
      <c r="H5053" s="2" t="s">
        <v>3141</v>
      </c>
      <c r="I5053" s="2" t="s">
        <v>3155</v>
      </c>
      <c r="J5053" s="2" t="s">
        <v>3158</v>
      </c>
      <c r="K5053" s="2" t="s">
        <v>3166</v>
      </c>
      <c r="L5053" s="20">
        <v>2018</v>
      </c>
      <c r="M5053" s="2" t="s">
        <v>3055</v>
      </c>
      <c r="N5053" s="2" t="s">
        <v>3105</v>
      </c>
      <c r="O5053" s="19" t="str">
        <f t="shared" si="161"/>
        <v>300</v>
      </c>
      <c r="P5053">
        <f t="shared" si="162"/>
        <v>200</v>
      </c>
    </row>
    <row r="5054" spans="1:16" ht="14.5" customHeight="1" x14ac:dyDescent="0.35">
      <c r="A5054" s="20" t="s">
        <v>187</v>
      </c>
      <c r="B5054" s="20" t="s">
        <v>187</v>
      </c>
      <c r="C5054" s="20" t="s">
        <v>2307</v>
      </c>
      <c r="F5054" s="21">
        <v>52</v>
      </c>
      <c r="G5054" s="21">
        <v>100</v>
      </c>
      <c r="H5054" s="2" t="s">
        <v>3141</v>
      </c>
      <c r="I5054" s="2" t="s">
        <v>3155</v>
      </c>
      <c r="J5054" s="2" t="s">
        <v>3158</v>
      </c>
      <c r="K5054" s="2" t="s">
        <v>3166</v>
      </c>
      <c r="L5054" s="20">
        <v>2018</v>
      </c>
      <c r="M5054" s="2" t="s">
        <v>3062</v>
      </c>
      <c r="N5054" s="2" t="s">
        <v>3112</v>
      </c>
      <c r="O5054" s="19" t="str">
        <f t="shared" si="161"/>
        <v>400</v>
      </c>
      <c r="P5054">
        <f t="shared" si="162"/>
        <v>52</v>
      </c>
    </row>
    <row r="5055" spans="1:16" ht="14.5" customHeight="1" x14ac:dyDescent="0.35">
      <c r="A5055" s="20" t="s">
        <v>43</v>
      </c>
      <c r="B5055" s="20" t="s">
        <v>43</v>
      </c>
      <c r="C5055" s="20" t="s">
        <v>2308</v>
      </c>
      <c r="F5055" s="21">
        <v>442</v>
      </c>
      <c r="G5055" s="21">
        <v>100</v>
      </c>
      <c r="H5055" s="2" t="s">
        <v>3141</v>
      </c>
      <c r="I5055" s="2" t="s">
        <v>3155</v>
      </c>
      <c r="J5055" s="2" t="s">
        <v>3158</v>
      </c>
      <c r="K5055" s="2" t="s">
        <v>3166</v>
      </c>
      <c r="L5055" s="20">
        <v>2018</v>
      </c>
      <c r="M5055" s="2" t="s">
        <v>3062</v>
      </c>
      <c r="N5055" s="2" t="s">
        <v>3112</v>
      </c>
      <c r="O5055" s="19" t="str">
        <f t="shared" si="161"/>
        <v>400</v>
      </c>
      <c r="P5055">
        <f t="shared" si="162"/>
        <v>442</v>
      </c>
    </row>
    <row r="5056" spans="1:16" ht="14.5" customHeight="1" x14ac:dyDescent="0.35">
      <c r="A5056" s="20" t="s">
        <v>193</v>
      </c>
      <c r="B5056" s="20" t="s">
        <v>193</v>
      </c>
      <c r="C5056" s="20" t="s">
        <v>194</v>
      </c>
      <c r="F5056" s="21">
        <v>109</v>
      </c>
      <c r="G5056" s="21">
        <v>100</v>
      </c>
      <c r="H5056" s="2" t="s">
        <v>3141</v>
      </c>
      <c r="I5056" s="2" t="s">
        <v>3155</v>
      </c>
      <c r="J5056" s="2" t="s">
        <v>3158</v>
      </c>
      <c r="K5056" s="2" t="s">
        <v>3166</v>
      </c>
      <c r="L5056" s="20">
        <v>2018</v>
      </c>
      <c r="M5056" s="2" t="s">
        <v>3062</v>
      </c>
      <c r="N5056" s="2" t="s">
        <v>3112</v>
      </c>
      <c r="O5056" s="19" t="str">
        <f t="shared" si="161"/>
        <v>400</v>
      </c>
      <c r="P5056">
        <f t="shared" si="162"/>
        <v>109</v>
      </c>
    </row>
    <row r="5057" spans="1:16" ht="14.5" customHeight="1" x14ac:dyDescent="0.35">
      <c r="A5057" s="20" t="s">
        <v>191</v>
      </c>
      <c r="B5057" s="20" t="s">
        <v>191</v>
      </c>
      <c r="C5057" s="20" t="s">
        <v>192</v>
      </c>
      <c r="F5057" s="21">
        <v>66</v>
      </c>
      <c r="G5057" s="21">
        <v>100</v>
      </c>
      <c r="H5057" s="2" t="s">
        <v>3141</v>
      </c>
      <c r="I5057" s="2" t="s">
        <v>3155</v>
      </c>
      <c r="J5057" s="2" t="s">
        <v>3158</v>
      </c>
      <c r="K5057" s="2" t="s">
        <v>3166</v>
      </c>
      <c r="L5057" s="20">
        <v>2018</v>
      </c>
      <c r="M5057" s="2" t="s">
        <v>3062</v>
      </c>
      <c r="N5057" s="2" t="s">
        <v>3112</v>
      </c>
      <c r="O5057" s="19" t="str">
        <f t="shared" si="161"/>
        <v>400</v>
      </c>
      <c r="P5057">
        <f t="shared" si="162"/>
        <v>66</v>
      </c>
    </row>
    <row r="5058" spans="1:16" ht="14.5" customHeight="1" x14ac:dyDescent="0.35">
      <c r="A5058" s="20" t="s">
        <v>127</v>
      </c>
      <c r="B5058" s="20" t="s">
        <v>127</v>
      </c>
      <c r="C5058" s="20" t="s">
        <v>128</v>
      </c>
      <c r="F5058" s="21">
        <v>261</v>
      </c>
      <c r="G5058" s="21">
        <v>100</v>
      </c>
      <c r="H5058" s="2" t="s">
        <v>3141</v>
      </c>
      <c r="I5058" s="2" t="s">
        <v>3155</v>
      </c>
      <c r="J5058" s="2" t="s">
        <v>3158</v>
      </c>
      <c r="K5058" s="2" t="s">
        <v>3166</v>
      </c>
      <c r="L5058" s="20">
        <v>2018</v>
      </c>
      <c r="M5058" s="2" t="s">
        <v>3055</v>
      </c>
      <c r="N5058" s="2" t="s">
        <v>3105</v>
      </c>
      <c r="O5058" s="19" t="str">
        <f t="shared" si="161"/>
        <v>300</v>
      </c>
      <c r="P5058">
        <f t="shared" si="162"/>
        <v>261</v>
      </c>
    </row>
    <row r="5059" spans="1:16" ht="14.5" customHeight="1" x14ac:dyDescent="0.35">
      <c r="A5059" s="20" t="s">
        <v>2309</v>
      </c>
      <c r="B5059" s="20" t="s">
        <v>2309</v>
      </c>
      <c r="C5059" s="20" t="s">
        <v>122</v>
      </c>
      <c r="F5059" s="21">
        <v>162</v>
      </c>
      <c r="G5059" s="21">
        <v>100</v>
      </c>
      <c r="H5059" s="2" t="s">
        <v>3141</v>
      </c>
      <c r="I5059" s="2" t="s">
        <v>3155</v>
      </c>
      <c r="J5059" s="2" t="s">
        <v>3158</v>
      </c>
      <c r="K5059" s="2" t="s">
        <v>3166</v>
      </c>
      <c r="L5059" s="20">
        <v>2018</v>
      </c>
      <c r="M5059" s="2" t="s">
        <v>3055</v>
      </c>
      <c r="N5059" s="2" t="s">
        <v>3105</v>
      </c>
      <c r="O5059" s="19" t="str">
        <f t="shared" si="161"/>
        <v>300</v>
      </c>
      <c r="P5059">
        <f t="shared" si="162"/>
        <v>162</v>
      </c>
    </row>
    <row r="5060" spans="1:16" ht="14.5" customHeight="1" x14ac:dyDescent="0.35">
      <c r="A5060" s="20" t="s">
        <v>123</v>
      </c>
      <c r="B5060" s="20" t="s">
        <v>123</v>
      </c>
      <c r="C5060" s="20" t="s">
        <v>124</v>
      </c>
      <c r="F5060" s="21">
        <v>105</v>
      </c>
      <c r="G5060" s="21">
        <v>10</v>
      </c>
      <c r="H5060" s="2" t="s">
        <v>3137</v>
      </c>
      <c r="I5060" s="2" t="s">
        <v>3151</v>
      </c>
      <c r="J5060" s="2" t="s">
        <v>3158</v>
      </c>
      <c r="K5060" s="2" t="s">
        <v>3166</v>
      </c>
      <c r="L5060" s="20">
        <v>2018</v>
      </c>
      <c r="M5060" s="2" t="s">
        <v>3055</v>
      </c>
      <c r="N5060" s="2" t="s">
        <v>3105</v>
      </c>
      <c r="O5060" s="19" t="str">
        <f t="shared" si="161"/>
        <v>300</v>
      </c>
      <c r="P5060">
        <f t="shared" si="162"/>
        <v>10.5</v>
      </c>
    </row>
    <row r="5061" spans="1:16" ht="14.5" customHeight="1" x14ac:dyDescent="0.35">
      <c r="A5061" s="20" t="s">
        <v>2529</v>
      </c>
      <c r="B5061" s="20" t="s">
        <v>2529</v>
      </c>
      <c r="C5061" s="20" t="s">
        <v>2530</v>
      </c>
      <c r="F5061" s="21">
        <v>83415</v>
      </c>
      <c r="G5061" s="21">
        <v>100</v>
      </c>
      <c r="H5061" s="2" t="s">
        <v>3141</v>
      </c>
      <c r="I5061" s="2" t="s">
        <v>3155</v>
      </c>
      <c r="J5061" s="2" t="s">
        <v>3158</v>
      </c>
      <c r="K5061" s="2" t="s">
        <v>3166</v>
      </c>
      <c r="L5061" s="20">
        <v>2018</v>
      </c>
      <c r="M5061" s="2" t="s">
        <v>3064</v>
      </c>
      <c r="N5061" s="2" t="s">
        <v>3114</v>
      </c>
      <c r="O5061" s="19" t="str">
        <f t="shared" si="161"/>
        <v>500</v>
      </c>
      <c r="P5061">
        <f t="shared" si="162"/>
        <v>83415</v>
      </c>
    </row>
    <row r="5062" spans="1:16" ht="14.5" customHeight="1" x14ac:dyDescent="0.35">
      <c r="A5062" s="20" t="s">
        <v>2991</v>
      </c>
      <c r="B5062" s="20" t="s">
        <v>2992</v>
      </c>
      <c r="C5062" s="20" t="s">
        <v>2993</v>
      </c>
      <c r="F5062" s="21">
        <v>13911</v>
      </c>
      <c r="G5062" s="21">
        <v>100</v>
      </c>
      <c r="H5062" s="2" t="s">
        <v>3141</v>
      </c>
      <c r="I5062" s="2" t="s">
        <v>3155</v>
      </c>
      <c r="J5062" s="2" t="s">
        <v>3158</v>
      </c>
      <c r="K5062" s="2" t="s">
        <v>3166</v>
      </c>
      <c r="L5062" s="20">
        <v>2018</v>
      </c>
      <c r="M5062" s="2" t="s">
        <v>3064</v>
      </c>
      <c r="N5062" s="2" t="s">
        <v>3114</v>
      </c>
      <c r="O5062" s="19" t="str">
        <f t="shared" si="161"/>
        <v>500</v>
      </c>
      <c r="P5062">
        <f t="shared" si="162"/>
        <v>13911</v>
      </c>
    </row>
    <row r="5063" spans="1:16" ht="14.5" customHeight="1" x14ac:dyDescent="0.35">
      <c r="A5063" s="20" t="s">
        <v>2531</v>
      </c>
      <c r="B5063" s="20" t="s">
        <v>2531</v>
      </c>
      <c r="C5063" s="20" t="s">
        <v>46</v>
      </c>
      <c r="F5063" s="21">
        <v>13120</v>
      </c>
      <c r="G5063" s="21">
        <v>100</v>
      </c>
      <c r="H5063" s="2" t="s">
        <v>3141</v>
      </c>
      <c r="I5063" s="2" t="s">
        <v>3155</v>
      </c>
      <c r="J5063" s="2" t="s">
        <v>3158</v>
      </c>
      <c r="K5063" s="2" t="s">
        <v>3166</v>
      </c>
      <c r="L5063" s="20">
        <v>2018</v>
      </c>
      <c r="M5063" s="2" t="s">
        <v>3063</v>
      </c>
      <c r="N5063" s="2" t="s">
        <v>3113</v>
      </c>
      <c r="O5063" s="19" t="str">
        <f t="shared" si="161"/>
        <v>400</v>
      </c>
      <c r="P5063">
        <f t="shared" si="162"/>
        <v>13120</v>
      </c>
    </row>
    <row r="5064" spans="1:16" ht="14.5" customHeight="1" x14ac:dyDescent="0.35">
      <c r="A5064" s="20" t="s">
        <v>2532</v>
      </c>
      <c r="B5064" s="20" t="s">
        <v>2532</v>
      </c>
      <c r="C5064" s="20" t="s">
        <v>58</v>
      </c>
      <c r="F5064" s="21">
        <v>5582</v>
      </c>
      <c r="G5064" s="21">
        <v>100</v>
      </c>
      <c r="H5064" s="2" t="s">
        <v>3141</v>
      </c>
      <c r="I5064" s="2" t="s">
        <v>3155</v>
      </c>
      <c r="J5064" s="2" t="s">
        <v>3158</v>
      </c>
      <c r="K5064" s="2" t="s">
        <v>3166</v>
      </c>
      <c r="L5064" s="20">
        <v>2018</v>
      </c>
      <c r="M5064" s="2" t="s">
        <v>3068</v>
      </c>
      <c r="N5064" s="2" t="s">
        <v>3118</v>
      </c>
      <c r="O5064" s="19" t="str">
        <f t="shared" si="161"/>
        <v>500</v>
      </c>
      <c r="P5064">
        <f t="shared" si="162"/>
        <v>5582</v>
      </c>
    </row>
    <row r="5065" spans="1:16" ht="14.5" customHeight="1" x14ac:dyDescent="0.35">
      <c r="A5065" s="20" t="s">
        <v>2533</v>
      </c>
      <c r="B5065" s="20" t="s">
        <v>2533</v>
      </c>
      <c r="C5065" s="20" t="s">
        <v>52</v>
      </c>
      <c r="F5065" s="21">
        <v>16836</v>
      </c>
      <c r="G5065" s="21">
        <v>100</v>
      </c>
      <c r="H5065" s="2" t="s">
        <v>3141</v>
      </c>
      <c r="I5065" s="2" t="s">
        <v>3155</v>
      </c>
      <c r="J5065" s="2" t="s">
        <v>3158</v>
      </c>
      <c r="K5065" s="2" t="s">
        <v>3166</v>
      </c>
      <c r="L5065" s="20">
        <v>2018</v>
      </c>
      <c r="M5065" s="2" t="s">
        <v>3065</v>
      </c>
      <c r="N5065" s="2" t="s">
        <v>3115</v>
      </c>
      <c r="O5065" s="19" t="str">
        <f t="shared" si="161"/>
        <v>500</v>
      </c>
      <c r="P5065">
        <f t="shared" si="162"/>
        <v>16836</v>
      </c>
    </row>
    <row r="5066" spans="1:16" ht="14.5" customHeight="1" x14ac:dyDescent="0.35">
      <c r="A5066" s="20" t="s">
        <v>1989</v>
      </c>
      <c r="B5066" s="20" t="s">
        <v>1989</v>
      </c>
      <c r="C5066" s="20" t="s">
        <v>152</v>
      </c>
      <c r="F5066" s="21">
        <v>582</v>
      </c>
      <c r="G5066" s="21">
        <v>15</v>
      </c>
      <c r="H5066" s="2" t="s">
        <v>3141</v>
      </c>
      <c r="I5066" s="2" t="s">
        <v>3155</v>
      </c>
      <c r="J5066" s="2" t="s">
        <v>3158</v>
      </c>
      <c r="K5066" s="2" t="s">
        <v>3166</v>
      </c>
      <c r="L5066" s="20">
        <v>2018</v>
      </c>
      <c r="M5066" s="2" t="s">
        <v>3057</v>
      </c>
      <c r="N5066" s="2" t="s">
        <v>3107</v>
      </c>
      <c r="O5066" s="19" t="str">
        <f t="shared" si="161"/>
        <v>300</v>
      </c>
      <c r="P5066">
        <f t="shared" si="162"/>
        <v>87.3</v>
      </c>
    </row>
    <row r="5067" spans="1:16" ht="14.5" customHeight="1" x14ac:dyDescent="0.35">
      <c r="A5067" s="20" t="s">
        <v>185</v>
      </c>
      <c r="B5067" s="20" t="s">
        <v>185</v>
      </c>
      <c r="C5067" s="20" t="s">
        <v>186</v>
      </c>
      <c r="F5067" s="21">
        <v>16249</v>
      </c>
      <c r="G5067" s="21">
        <v>100</v>
      </c>
      <c r="H5067" s="2" t="s">
        <v>3141</v>
      </c>
      <c r="I5067" s="2" t="s">
        <v>3155</v>
      </c>
      <c r="J5067" s="2" t="s">
        <v>3158</v>
      </c>
      <c r="K5067" s="2" t="s">
        <v>3166</v>
      </c>
      <c r="L5067" s="20">
        <v>2018</v>
      </c>
      <c r="M5067" s="2" t="s">
        <v>3060</v>
      </c>
      <c r="N5067" s="2" t="s">
        <v>3110</v>
      </c>
      <c r="O5067" s="19" t="str">
        <f t="shared" si="161"/>
        <v>400</v>
      </c>
      <c r="P5067">
        <f t="shared" si="162"/>
        <v>16249</v>
      </c>
    </row>
    <row r="5068" spans="1:16" ht="14.5" customHeight="1" x14ac:dyDescent="0.35">
      <c r="A5068" s="20" t="s">
        <v>89</v>
      </c>
      <c r="B5068" s="20" t="s">
        <v>89</v>
      </c>
      <c r="C5068" s="20" t="s">
        <v>90</v>
      </c>
      <c r="F5068" s="21">
        <v>16159</v>
      </c>
      <c r="G5068" s="21">
        <v>100</v>
      </c>
      <c r="H5068" s="2" t="s">
        <v>3141</v>
      </c>
      <c r="I5068" s="2" t="s">
        <v>3155</v>
      </c>
      <c r="J5068" s="2" t="s">
        <v>3158</v>
      </c>
      <c r="K5068" s="2" t="s">
        <v>3166</v>
      </c>
      <c r="L5068" s="20">
        <v>2018</v>
      </c>
      <c r="M5068" s="2" t="s">
        <v>3035</v>
      </c>
      <c r="N5068" s="2" t="s">
        <v>3089</v>
      </c>
      <c r="O5068" s="19" t="str">
        <f t="shared" si="161"/>
        <v>100</v>
      </c>
      <c r="P5068">
        <f t="shared" si="162"/>
        <v>16159</v>
      </c>
    </row>
    <row r="5069" spans="1:16" ht="14.5" customHeight="1" x14ac:dyDescent="0.35">
      <c r="A5069" s="20" t="s">
        <v>2310</v>
      </c>
      <c r="B5069" s="20" t="s">
        <v>2310</v>
      </c>
      <c r="C5069" s="20" t="s">
        <v>48</v>
      </c>
      <c r="F5069" s="21">
        <v>150</v>
      </c>
      <c r="G5069" s="21">
        <v>100</v>
      </c>
      <c r="H5069" s="2" t="s">
        <v>3141</v>
      </c>
      <c r="I5069" s="2" t="s">
        <v>3155</v>
      </c>
      <c r="J5069" s="2" t="s">
        <v>3158</v>
      </c>
      <c r="K5069" s="2" t="s">
        <v>3166</v>
      </c>
      <c r="L5069" s="20">
        <v>2018</v>
      </c>
      <c r="M5069" s="2" t="s">
        <v>3056</v>
      </c>
      <c r="N5069" s="2" t="s">
        <v>3106</v>
      </c>
      <c r="O5069" s="19" t="str">
        <f t="shared" si="161"/>
        <v>300</v>
      </c>
      <c r="P5069">
        <f t="shared" si="162"/>
        <v>150</v>
      </c>
    </row>
    <row r="5070" spans="1:16" ht="14.5" customHeight="1" x14ac:dyDescent="0.35">
      <c r="A5070" s="20" t="s">
        <v>61</v>
      </c>
      <c r="B5070" s="20" t="s">
        <v>61</v>
      </c>
      <c r="C5070" s="20" t="s">
        <v>62</v>
      </c>
      <c r="F5070" s="21">
        <v>218</v>
      </c>
      <c r="G5070" s="21">
        <v>100</v>
      </c>
      <c r="H5070" s="2" t="s">
        <v>3137</v>
      </c>
      <c r="I5070" s="2" t="s">
        <v>3151</v>
      </c>
      <c r="J5070" s="2" t="s">
        <v>3158</v>
      </c>
      <c r="K5070" s="2" t="s">
        <v>3166</v>
      </c>
      <c r="L5070" s="20">
        <v>2018</v>
      </c>
      <c r="M5070" s="2" t="s">
        <v>3078</v>
      </c>
      <c r="N5070" s="2" t="s">
        <v>3126</v>
      </c>
      <c r="O5070" s="19" t="str">
        <f t="shared" si="161"/>
        <v>700</v>
      </c>
      <c r="P5070">
        <f t="shared" si="162"/>
        <v>218</v>
      </c>
    </row>
    <row r="5071" spans="1:16" ht="14.5" customHeight="1" x14ac:dyDescent="0.35">
      <c r="A5071" s="20" t="s">
        <v>105</v>
      </c>
      <c r="B5071" s="20" t="s">
        <v>105</v>
      </c>
      <c r="C5071" s="20" t="s">
        <v>106</v>
      </c>
      <c r="F5071" s="21">
        <v>1605</v>
      </c>
      <c r="G5071" s="21">
        <v>75</v>
      </c>
      <c r="H5071" s="2" t="s">
        <v>3141</v>
      </c>
      <c r="I5071" s="2" t="s">
        <v>3155</v>
      </c>
      <c r="J5071" s="2" t="s">
        <v>3158</v>
      </c>
      <c r="K5071" s="2" t="s">
        <v>3166</v>
      </c>
      <c r="L5071" s="20">
        <v>2018</v>
      </c>
      <c r="M5071" s="2" t="s">
        <v>3043</v>
      </c>
      <c r="N5071" s="2" t="s">
        <v>3097</v>
      </c>
      <c r="O5071" s="19" t="str">
        <f t="shared" si="161"/>
        <v>200</v>
      </c>
      <c r="P5071">
        <f t="shared" si="162"/>
        <v>1203.75</v>
      </c>
    </row>
    <row r="5072" spans="1:16" ht="14.5" customHeight="1" x14ac:dyDescent="0.35">
      <c r="A5072" s="20" t="s">
        <v>135</v>
      </c>
      <c r="B5072" s="20" t="s">
        <v>135</v>
      </c>
      <c r="C5072" s="20" t="s">
        <v>1991</v>
      </c>
      <c r="F5072" s="21">
        <v>781</v>
      </c>
      <c r="G5072" s="21">
        <v>25</v>
      </c>
      <c r="H5072" s="2" t="s">
        <v>3141</v>
      </c>
      <c r="I5072" s="2" t="s">
        <v>3155</v>
      </c>
      <c r="J5072" s="2" t="s">
        <v>3158</v>
      </c>
      <c r="K5072" s="2" t="s">
        <v>3166</v>
      </c>
      <c r="L5072" s="20">
        <v>2018</v>
      </c>
      <c r="M5072" s="2" t="s">
        <v>3056</v>
      </c>
      <c r="N5072" s="2" t="s">
        <v>3106</v>
      </c>
      <c r="O5072" s="19" t="str">
        <f t="shared" si="161"/>
        <v>300</v>
      </c>
      <c r="P5072">
        <f t="shared" si="162"/>
        <v>195.25</v>
      </c>
    </row>
    <row r="5073" spans="1:16" ht="14.5" customHeight="1" x14ac:dyDescent="0.35">
      <c r="A5073" s="20" t="s">
        <v>2875</v>
      </c>
      <c r="B5073" s="20" t="s">
        <v>2875</v>
      </c>
      <c r="C5073" s="20" t="s">
        <v>2876</v>
      </c>
      <c r="F5073" s="21">
        <v>72</v>
      </c>
      <c r="G5073" s="21">
        <v>25</v>
      </c>
      <c r="H5073" s="2" t="s">
        <v>3141</v>
      </c>
      <c r="I5073" s="2" t="s">
        <v>3155</v>
      </c>
      <c r="J5073" s="2" t="s">
        <v>3158</v>
      </c>
      <c r="K5073" s="2" t="s">
        <v>3166</v>
      </c>
      <c r="L5073" s="20">
        <v>2018</v>
      </c>
      <c r="M5073" s="2" t="s">
        <v>3056</v>
      </c>
      <c r="N5073" s="2" t="s">
        <v>3106</v>
      </c>
      <c r="O5073" s="19" t="str">
        <f t="shared" si="161"/>
        <v>300</v>
      </c>
      <c r="P5073">
        <f t="shared" si="162"/>
        <v>18</v>
      </c>
    </row>
    <row r="5074" spans="1:16" ht="14.5" customHeight="1" x14ac:dyDescent="0.35">
      <c r="A5074" s="20" t="s">
        <v>135</v>
      </c>
      <c r="B5074" s="20" t="s">
        <v>135</v>
      </c>
      <c r="C5074" s="20" t="s">
        <v>1992</v>
      </c>
      <c r="F5074" s="21">
        <v>676</v>
      </c>
      <c r="G5074" s="21">
        <v>25</v>
      </c>
      <c r="H5074" s="2" t="s">
        <v>3141</v>
      </c>
      <c r="I5074" s="2" t="s">
        <v>3155</v>
      </c>
      <c r="J5074" s="2" t="s">
        <v>3158</v>
      </c>
      <c r="K5074" s="2" t="s">
        <v>3166</v>
      </c>
      <c r="L5074" s="20">
        <v>2018</v>
      </c>
      <c r="M5074" s="2" t="s">
        <v>3056</v>
      </c>
      <c r="N5074" s="2" t="s">
        <v>3106</v>
      </c>
      <c r="O5074" s="19" t="str">
        <f t="shared" si="161"/>
        <v>300</v>
      </c>
      <c r="P5074">
        <f t="shared" si="162"/>
        <v>169</v>
      </c>
    </row>
    <row r="5075" spans="1:16" ht="14.5" customHeight="1" x14ac:dyDescent="0.35">
      <c r="A5075" s="20" t="s">
        <v>135</v>
      </c>
      <c r="B5075" s="20" t="s">
        <v>135</v>
      </c>
      <c r="C5075" s="20" t="s">
        <v>1993</v>
      </c>
      <c r="F5075" s="21">
        <v>250</v>
      </c>
      <c r="G5075" s="21">
        <v>25</v>
      </c>
      <c r="H5075" s="2" t="s">
        <v>3141</v>
      </c>
      <c r="I5075" s="2" t="s">
        <v>3155</v>
      </c>
      <c r="J5075" s="2" t="s">
        <v>3158</v>
      </c>
      <c r="K5075" s="2" t="s">
        <v>3166</v>
      </c>
      <c r="L5075" s="20">
        <v>2018</v>
      </c>
      <c r="M5075" s="2" t="s">
        <v>3056</v>
      </c>
      <c r="N5075" s="2" t="s">
        <v>3106</v>
      </c>
      <c r="O5075" s="19" t="str">
        <f t="shared" si="161"/>
        <v>300</v>
      </c>
      <c r="P5075">
        <f t="shared" si="162"/>
        <v>62.5</v>
      </c>
    </row>
    <row r="5076" spans="1:16" ht="14.5" customHeight="1" x14ac:dyDescent="0.35">
      <c r="A5076" s="20" t="s">
        <v>75</v>
      </c>
      <c r="B5076" s="20" t="s">
        <v>75</v>
      </c>
      <c r="C5076" s="20" t="s">
        <v>1994</v>
      </c>
      <c r="F5076" s="21">
        <v>248517</v>
      </c>
      <c r="G5076" s="21">
        <v>25</v>
      </c>
      <c r="H5076" s="2" t="s">
        <v>3140</v>
      </c>
      <c r="I5076" s="2" t="s">
        <v>3154</v>
      </c>
      <c r="J5076" s="2" t="s">
        <v>3158</v>
      </c>
      <c r="K5076" s="2" t="s">
        <v>3166</v>
      </c>
      <c r="L5076" s="20">
        <v>2018</v>
      </c>
      <c r="M5076" s="2" t="s">
        <v>3023</v>
      </c>
      <c r="N5076" s="2" t="s">
        <v>3082</v>
      </c>
      <c r="O5076" s="19" t="str">
        <f t="shared" si="161"/>
        <v>100</v>
      </c>
      <c r="P5076">
        <f t="shared" si="162"/>
        <v>62129.25</v>
      </c>
    </row>
    <row r="5077" spans="1:16" ht="14.5" customHeight="1" x14ac:dyDescent="0.35">
      <c r="A5077" s="20" t="s">
        <v>95</v>
      </c>
      <c r="B5077" s="20" t="s">
        <v>95</v>
      </c>
      <c r="C5077" s="20" t="s">
        <v>96</v>
      </c>
      <c r="F5077" s="21">
        <v>8924</v>
      </c>
      <c r="G5077" s="21">
        <v>25</v>
      </c>
      <c r="H5077" s="2" t="s">
        <v>3140</v>
      </c>
      <c r="I5077" s="2" t="s">
        <v>3154</v>
      </c>
      <c r="J5077" s="2" t="s">
        <v>3158</v>
      </c>
      <c r="K5077" s="2" t="s">
        <v>3166</v>
      </c>
      <c r="L5077" s="20">
        <v>2018</v>
      </c>
      <c r="M5077" s="2" t="s">
        <v>3040</v>
      </c>
      <c r="N5077" s="2" t="s">
        <v>3094</v>
      </c>
      <c r="O5077" s="19" t="str">
        <f t="shared" si="161"/>
        <v>100</v>
      </c>
      <c r="P5077">
        <f t="shared" si="162"/>
        <v>2231</v>
      </c>
    </row>
    <row r="5078" spans="1:16" ht="14.5" customHeight="1" x14ac:dyDescent="0.35">
      <c r="A5078" s="20" t="s">
        <v>91</v>
      </c>
      <c r="B5078" s="20" t="s">
        <v>91</v>
      </c>
      <c r="C5078" s="20" t="s">
        <v>92</v>
      </c>
      <c r="F5078" s="21">
        <v>2210</v>
      </c>
      <c r="G5078" s="21">
        <v>25</v>
      </c>
      <c r="H5078" s="2" t="s">
        <v>3140</v>
      </c>
      <c r="I5078" s="2" t="s">
        <v>3154</v>
      </c>
      <c r="J5078" s="2" t="s">
        <v>3158</v>
      </c>
      <c r="K5078" s="2" t="s">
        <v>3166</v>
      </c>
      <c r="L5078" s="20">
        <v>2018</v>
      </c>
      <c r="M5078" s="2" t="s">
        <v>3039</v>
      </c>
      <c r="N5078" s="2" t="s">
        <v>3093</v>
      </c>
      <c r="O5078" s="19" t="str">
        <f t="shared" si="161"/>
        <v>100</v>
      </c>
      <c r="P5078">
        <f t="shared" si="162"/>
        <v>552.5</v>
      </c>
    </row>
    <row r="5079" spans="1:16" ht="14.5" customHeight="1" x14ac:dyDescent="0.35">
      <c r="A5079" s="20" t="s">
        <v>65</v>
      </c>
      <c r="B5079" s="20" t="s">
        <v>65</v>
      </c>
      <c r="C5079" s="20" t="s">
        <v>66</v>
      </c>
      <c r="F5079" s="21">
        <v>7987</v>
      </c>
      <c r="G5079" s="21">
        <v>25</v>
      </c>
      <c r="H5079" s="2" t="s">
        <v>3140</v>
      </c>
      <c r="I5079" s="2" t="s">
        <v>3154</v>
      </c>
      <c r="J5079" s="2" t="s">
        <v>3158</v>
      </c>
      <c r="K5079" s="2" t="s">
        <v>3166</v>
      </c>
      <c r="L5079" s="20">
        <v>2018</v>
      </c>
      <c r="M5079" s="2" t="s">
        <v>3023</v>
      </c>
      <c r="N5079" s="2" t="s">
        <v>3082</v>
      </c>
      <c r="O5079" s="19" t="str">
        <f t="shared" si="161"/>
        <v>100</v>
      </c>
      <c r="P5079">
        <f t="shared" si="162"/>
        <v>1996.75</v>
      </c>
    </row>
    <row r="5080" spans="1:16" ht="14.5" customHeight="1" x14ac:dyDescent="0.35">
      <c r="A5080" s="20" t="s">
        <v>93</v>
      </c>
      <c r="B5080" s="20" t="s">
        <v>93</v>
      </c>
      <c r="C5080" s="20" t="s">
        <v>94</v>
      </c>
      <c r="F5080" s="21">
        <v>8868</v>
      </c>
      <c r="G5080" s="21">
        <v>25</v>
      </c>
      <c r="H5080" s="2" t="s">
        <v>3140</v>
      </c>
      <c r="I5080" s="2" t="s">
        <v>3154</v>
      </c>
      <c r="J5080" s="2" t="s">
        <v>3158</v>
      </c>
      <c r="K5080" s="2" t="s">
        <v>3166</v>
      </c>
      <c r="L5080" s="20">
        <v>2018</v>
      </c>
      <c r="M5080" s="2" t="s">
        <v>3040</v>
      </c>
      <c r="N5080" s="2" t="s">
        <v>3094</v>
      </c>
      <c r="O5080" s="19" t="str">
        <f t="shared" si="161"/>
        <v>100</v>
      </c>
      <c r="P5080">
        <f t="shared" si="162"/>
        <v>2217</v>
      </c>
    </row>
    <row r="5081" spans="1:16" ht="14.5" customHeight="1" x14ac:dyDescent="0.35">
      <c r="A5081" s="20" t="s">
        <v>87</v>
      </c>
      <c r="B5081" s="20" t="s">
        <v>87</v>
      </c>
      <c r="C5081" s="20" t="s">
        <v>88</v>
      </c>
      <c r="F5081" s="21">
        <v>152</v>
      </c>
      <c r="G5081" s="21">
        <v>25</v>
      </c>
      <c r="H5081" s="2" t="s">
        <v>3141</v>
      </c>
      <c r="I5081" s="2" t="s">
        <v>3155</v>
      </c>
      <c r="J5081" s="2" t="s">
        <v>3158</v>
      </c>
      <c r="K5081" s="2" t="s">
        <v>3166</v>
      </c>
      <c r="L5081" s="20">
        <v>2018</v>
      </c>
      <c r="M5081" s="2" t="s">
        <v>3033</v>
      </c>
      <c r="N5081" s="2" t="s">
        <v>3088</v>
      </c>
      <c r="O5081" s="19" t="str">
        <f t="shared" si="161"/>
        <v>100</v>
      </c>
      <c r="P5081">
        <f t="shared" si="162"/>
        <v>38</v>
      </c>
    </row>
    <row r="5082" spans="1:16" ht="14.5" customHeight="1" x14ac:dyDescent="0.35">
      <c r="A5082" s="20" t="s">
        <v>69</v>
      </c>
      <c r="B5082" s="20" t="s">
        <v>69</v>
      </c>
      <c r="C5082" s="20" t="s">
        <v>70</v>
      </c>
      <c r="F5082" s="21">
        <v>18256</v>
      </c>
      <c r="G5082" s="21">
        <v>25</v>
      </c>
      <c r="H5082" s="2" t="s">
        <v>3140</v>
      </c>
      <c r="I5082" s="2" t="s">
        <v>3154</v>
      </c>
      <c r="J5082" s="2" t="s">
        <v>3158</v>
      </c>
      <c r="K5082" s="2" t="s">
        <v>3166</v>
      </c>
      <c r="L5082" s="20">
        <v>2018</v>
      </c>
      <c r="M5082" s="2" t="s">
        <v>3023</v>
      </c>
      <c r="N5082" s="2" t="s">
        <v>3082</v>
      </c>
      <c r="O5082" s="19" t="str">
        <f t="shared" si="161"/>
        <v>100</v>
      </c>
      <c r="P5082">
        <f t="shared" si="162"/>
        <v>4564</v>
      </c>
    </row>
    <row r="5083" spans="1:16" ht="14.5" customHeight="1" x14ac:dyDescent="0.35">
      <c r="A5083" s="20" t="s">
        <v>77</v>
      </c>
      <c r="B5083" s="20" t="s">
        <v>77</v>
      </c>
      <c r="C5083" s="20" t="s">
        <v>78</v>
      </c>
      <c r="F5083" s="21">
        <v>483360</v>
      </c>
      <c r="G5083" s="21">
        <v>25</v>
      </c>
      <c r="H5083" s="2" t="s">
        <v>3140</v>
      </c>
      <c r="I5083" s="2" t="s">
        <v>3154</v>
      </c>
      <c r="J5083" s="2" t="s">
        <v>3158</v>
      </c>
      <c r="K5083" s="2" t="s">
        <v>3166</v>
      </c>
      <c r="L5083" s="20">
        <v>2018</v>
      </c>
      <c r="M5083" s="2" t="s">
        <v>3023</v>
      </c>
      <c r="N5083" s="2" t="s">
        <v>3082</v>
      </c>
      <c r="O5083" s="19" t="str">
        <f t="shared" si="161"/>
        <v>100</v>
      </c>
      <c r="P5083">
        <f t="shared" si="162"/>
        <v>120840</v>
      </c>
    </row>
    <row r="5084" spans="1:16" ht="14.5" customHeight="1" x14ac:dyDescent="0.35">
      <c r="A5084" s="20" t="s">
        <v>139</v>
      </c>
      <c r="B5084" s="20" t="s">
        <v>139</v>
      </c>
      <c r="C5084" s="20" t="s">
        <v>140</v>
      </c>
      <c r="F5084" s="21">
        <v>20</v>
      </c>
      <c r="G5084" s="21">
        <v>25</v>
      </c>
      <c r="H5084" s="2" t="s">
        <v>3141</v>
      </c>
      <c r="I5084" s="2" t="s">
        <v>3155</v>
      </c>
      <c r="J5084" s="2" t="s">
        <v>3158</v>
      </c>
      <c r="K5084" s="2" t="s">
        <v>3166</v>
      </c>
      <c r="L5084" s="20">
        <v>2018</v>
      </c>
      <c r="M5084" s="2" t="s">
        <v>3057</v>
      </c>
      <c r="N5084" s="2" t="s">
        <v>3107</v>
      </c>
      <c r="O5084" s="19" t="str">
        <f t="shared" si="161"/>
        <v>300</v>
      </c>
      <c r="P5084">
        <f t="shared" si="162"/>
        <v>5</v>
      </c>
    </row>
    <row r="5085" spans="1:16" ht="14.5" customHeight="1" x14ac:dyDescent="0.35">
      <c r="A5085" s="20" t="s">
        <v>165</v>
      </c>
      <c r="B5085" s="20" t="s">
        <v>165</v>
      </c>
      <c r="C5085" s="20" t="s">
        <v>166</v>
      </c>
      <c r="F5085" s="21">
        <v>43</v>
      </c>
      <c r="G5085" s="21">
        <v>15</v>
      </c>
      <c r="H5085" s="2" t="s">
        <v>3140</v>
      </c>
      <c r="I5085" s="2" t="s">
        <v>3154</v>
      </c>
      <c r="J5085" s="2" t="s">
        <v>3158</v>
      </c>
      <c r="K5085" s="2" t="s">
        <v>3166</v>
      </c>
      <c r="L5085" s="20">
        <v>2018</v>
      </c>
      <c r="M5085" s="2" t="s">
        <v>3058</v>
      </c>
      <c r="N5085" s="2" t="s">
        <v>3108</v>
      </c>
      <c r="O5085" s="19" t="str">
        <f t="shared" si="161"/>
        <v>300</v>
      </c>
      <c r="P5085">
        <f t="shared" si="162"/>
        <v>6.45</v>
      </c>
    </row>
    <row r="5086" spans="1:16" ht="14.5" customHeight="1" x14ac:dyDescent="0.35">
      <c r="A5086" s="20" t="s">
        <v>99</v>
      </c>
      <c r="B5086" s="20" t="s">
        <v>99</v>
      </c>
      <c r="C5086" s="20" t="s">
        <v>100</v>
      </c>
      <c r="F5086" s="21">
        <v>336</v>
      </c>
      <c r="G5086" s="21">
        <v>25</v>
      </c>
      <c r="H5086" s="2" t="s">
        <v>3134</v>
      </c>
      <c r="I5086" s="2" t="s">
        <v>3148</v>
      </c>
      <c r="J5086" s="2" t="s">
        <v>3158</v>
      </c>
      <c r="K5086" s="2" t="s">
        <v>3166</v>
      </c>
      <c r="L5086" s="20">
        <v>2018</v>
      </c>
      <c r="M5086" s="2" t="s">
        <v>3041</v>
      </c>
      <c r="N5086" s="2" t="s">
        <v>3095</v>
      </c>
      <c r="O5086" s="19" t="str">
        <f t="shared" si="161"/>
        <v>200</v>
      </c>
      <c r="P5086">
        <f t="shared" si="162"/>
        <v>84</v>
      </c>
    </row>
    <row r="5087" spans="1:16" ht="14.5" customHeight="1" x14ac:dyDescent="0.35">
      <c r="A5087" s="20" t="s">
        <v>83</v>
      </c>
      <c r="B5087" s="20" t="s">
        <v>83</v>
      </c>
      <c r="C5087" s="20" t="s">
        <v>84</v>
      </c>
      <c r="F5087" s="21">
        <v>188</v>
      </c>
      <c r="G5087" s="21">
        <v>25</v>
      </c>
      <c r="H5087" s="2" t="s">
        <v>3140</v>
      </c>
      <c r="I5087" s="2" t="s">
        <v>3154</v>
      </c>
      <c r="J5087" s="2" t="s">
        <v>3158</v>
      </c>
      <c r="K5087" s="2" t="s">
        <v>3166</v>
      </c>
      <c r="L5087" s="20">
        <v>2018</v>
      </c>
      <c r="M5087" s="2" t="s">
        <v>3030</v>
      </c>
      <c r="N5087" s="2" t="s">
        <v>3085</v>
      </c>
      <c r="O5087" s="19" t="str">
        <f t="shared" si="161"/>
        <v>100</v>
      </c>
      <c r="P5087">
        <f t="shared" si="162"/>
        <v>47</v>
      </c>
    </row>
    <row r="5088" spans="1:16" ht="14.5" customHeight="1" x14ac:dyDescent="0.35">
      <c r="A5088" s="20" t="s">
        <v>81</v>
      </c>
      <c r="B5088" s="20" t="s">
        <v>81</v>
      </c>
      <c r="C5088" s="20" t="s">
        <v>82</v>
      </c>
      <c r="F5088" s="21">
        <v>6</v>
      </c>
      <c r="G5088" s="21">
        <v>25</v>
      </c>
      <c r="H5088" s="2" t="s">
        <v>3140</v>
      </c>
      <c r="I5088" s="2" t="s">
        <v>3154</v>
      </c>
      <c r="J5088" s="2" t="s">
        <v>3158</v>
      </c>
      <c r="K5088" s="2" t="s">
        <v>3166</v>
      </c>
      <c r="L5088" s="20">
        <v>2018</v>
      </c>
      <c r="M5088" s="2" t="s">
        <v>3030</v>
      </c>
      <c r="N5088" s="2" t="s">
        <v>3085</v>
      </c>
      <c r="O5088" s="19" t="str">
        <f t="shared" si="161"/>
        <v>100</v>
      </c>
      <c r="P5088">
        <f t="shared" si="162"/>
        <v>1.5</v>
      </c>
    </row>
    <row r="5089" spans="1:16" ht="14.5" customHeight="1" x14ac:dyDescent="0.35">
      <c r="A5089" s="20" t="s">
        <v>63</v>
      </c>
      <c r="B5089" s="20" t="s">
        <v>63</v>
      </c>
      <c r="C5089" s="20" t="s">
        <v>64</v>
      </c>
      <c r="F5089" s="21">
        <v>223</v>
      </c>
      <c r="G5089" s="21">
        <v>100</v>
      </c>
      <c r="H5089" s="2" t="s">
        <v>3141</v>
      </c>
      <c r="I5089" s="2" t="s">
        <v>3155</v>
      </c>
      <c r="J5089" s="2" t="s">
        <v>3158</v>
      </c>
      <c r="K5089" s="2" t="s">
        <v>3166</v>
      </c>
      <c r="L5089" s="20">
        <v>2018</v>
      </c>
      <c r="M5089" s="2" t="s">
        <v>3023</v>
      </c>
      <c r="N5089" s="2" t="s">
        <v>3082</v>
      </c>
      <c r="O5089" s="19" t="str">
        <f t="shared" si="161"/>
        <v>100</v>
      </c>
      <c r="P5089">
        <f t="shared" si="162"/>
        <v>223</v>
      </c>
    </row>
    <row r="5090" spans="1:16" ht="14.5" customHeight="1" x14ac:dyDescent="0.35">
      <c r="A5090" s="20" t="s">
        <v>85</v>
      </c>
      <c r="B5090" s="20" t="s">
        <v>85</v>
      </c>
      <c r="C5090" s="20" t="s">
        <v>86</v>
      </c>
      <c r="F5090" s="21">
        <v>275</v>
      </c>
      <c r="G5090" s="21">
        <v>25</v>
      </c>
      <c r="H5090" s="2" t="s">
        <v>3140</v>
      </c>
      <c r="I5090" s="2" t="s">
        <v>3154</v>
      </c>
      <c r="J5090" s="2" t="s">
        <v>3158</v>
      </c>
      <c r="K5090" s="2" t="s">
        <v>3166</v>
      </c>
      <c r="L5090" s="20">
        <v>2018</v>
      </c>
      <c r="M5090" s="2" t="s">
        <v>3030</v>
      </c>
      <c r="N5090" s="2" t="s">
        <v>3085</v>
      </c>
      <c r="O5090" s="19" t="str">
        <f t="shared" si="161"/>
        <v>100</v>
      </c>
      <c r="P5090">
        <f t="shared" si="162"/>
        <v>68.75</v>
      </c>
    </row>
    <row r="5091" spans="1:16" ht="14.5" customHeight="1" x14ac:dyDescent="0.35">
      <c r="A5091" s="20" t="s">
        <v>3233</v>
      </c>
      <c r="B5091" s="20" t="s">
        <v>3233</v>
      </c>
      <c r="C5091" s="20" t="s">
        <v>2994</v>
      </c>
      <c r="F5091" s="21">
        <v>265</v>
      </c>
      <c r="G5091" s="21">
        <v>100</v>
      </c>
      <c r="H5091" s="2" t="s">
        <v>3141</v>
      </c>
      <c r="I5091" s="2" t="s">
        <v>3155</v>
      </c>
      <c r="J5091" s="2" t="s">
        <v>3158</v>
      </c>
      <c r="K5091" s="2" t="s">
        <v>3166</v>
      </c>
      <c r="L5091" s="20">
        <v>2018</v>
      </c>
      <c r="M5091" s="2" t="s">
        <v>3029</v>
      </c>
      <c r="N5091" s="2" t="s">
        <v>3084</v>
      </c>
      <c r="O5091" s="19" t="str">
        <f t="shared" si="161"/>
        <v>100</v>
      </c>
      <c r="P5091">
        <f t="shared" si="162"/>
        <v>265</v>
      </c>
    </row>
    <row r="5092" spans="1:16" ht="14.5" customHeight="1" x14ac:dyDescent="0.35">
      <c r="A5092" s="20" t="s">
        <v>2995</v>
      </c>
      <c r="B5092" s="20" t="s">
        <v>2995</v>
      </c>
      <c r="C5092" s="20" t="s">
        <v>3234</v>
      </c>
      <c r="F5092" s="21">
        <v>260</v>
      </c>
      <c r="G5092" s="21">
        <v>100</v>
      </c>
      <c r="H5092" s="2" t="s">
        <v>3141</v>
      </c>
      <c r="I5092" s="2" t="s">
        <v>3155</v>
      </c>
      <c r="J5092" s="2" t="s">
        <v>3158</v>
      </c>
      <c r="K5092" s="2" t="s">
        <v>3166</v>
      </c>
      <c r="L5092" s="20">
        <v>2018</v>
      </c>
      <c r="M5092" s="2" t="s">
        <v>3029</v>
      </c>
      <c r="N5092" s="2" t="s">
        <v>3084</v>
      </c>
      <c r="O5092" s="19" t="str">
        <f t="shared" si="161"/>
        <v>100</v>
      </c>
      <c r="P5092">
        <f t="shared" si="162"/>
        <v>260</v>
      </c>
    </row>
    <row r="5093" spans="1:16" ht="14.5" customHeight="1" x14ac:dyDescent="0.35">
      <c r="A5093" s="20" t="s">
        <v>97</v>
      </c>
      <c r="B5093" s="20" t="s">
        <v>97</v>
      </c>
      <c r="C5093" s="20" t="s">
        <v>98</v>
      </c>
      <c r="F5093" s="21">
        <v>23</v>
      </c>
      <c r="G5093" s="21">
        <v>25</v>
      </c>
      <c r="H5093" s="2" t="s">
        <v>3141</v>
      </c>
      <c r="I5093" s="2" t="s">
        <v>3155</v>
      </c>
      <c r="J5093" s="2" t="s">
        <v>3158</v>
      </c>
      <c r="K5093" s="2" t="s">
        <v>3166</v>
      </c>
      <c r="L5093" s="20">
        <v>2018</v>
      </c>
      <c r="M5093" s="2" t="s">
        <v>3040</v>
      </c>
      <c r="N5093" s="2" t="s">
        <v>3094</v>
      </c>
      <c r="O5093" s="19" t="str">
        <f t="shared" si="161"/>
        <v>100</v>
      </c>
      <c r="P5093">
        <f t="shared" si="162"/>
        <v>5.75</v>
      </c>
    </row>
    <row r="5094" spans="1:16" ht="14.5" customHeight="1" x14ac:dyDescent="0.35">
      <c r="A5094" s="20" t="s">
        <v>406</v>
      </c>
      <c r="B5094" s="20" t="s">
        <v>407</v>
      </c>
      <c r="C5094" s="20" t="s">
        <v>1119</v>
      </c>
      <c r="D5094" s="2" t="s">
        <v>3171</v>
      </c>
      <c r="E5094" s="2" t="s">
        <v>3172</v>
      </c>
      <c r="F5094" s="21">
        <v>9949</v>
      </c>
      <c r="G5094" s="21">
        <v>55</v>
      </c>
      <c r="H5094" s="2" t="s">
        <v>3139</v>
      </c>
      <c r="I5094" s="2" t="s">
        <v>3153</v>
      </c>
      <c r="J5094" s="2" t="s">
        <v>3161</v>
      </c>
      <c r="K5094" s="2" t="s">
        <v>3162</v>
      </c>
      <c r="L5094" s="20">
        <v>2018</v>
      </c>
      <c r="M5094" s="2" t="s">
        <v>3041</v>
      </c>
      <c r="N5094" s="2" t="s">
        <v>3095</v>
      </c>
      <c r="O5094" s="19" t="str">
        <f t="shared" si="161"/>
        <v>200</v>
      </c>
      <c r="P5094">
        <f t="shared" si="162"/>
        <v>5471.95</v>
      </c>
    </row>
    <row r="5095" spans="1:16" ht="14.5" customHeight="1" x14ac:dyDescent="0.35">
      <c r="A5095" s="20" t="s">
        <v>1124</v>
      </c>
      <c r="B5095" s="20" t="s">
        <v>1125</v>
      </c>
      <c r="C5095" s="20" t="s">
        <v>2534</v>
      </c>
      <c r="D5095" s="2" t="s">
        <v>3173</v>
      </c>
      <c r="E5095" s="2" t="s">
        <v>3174</v>
      </c>
      <c r="F5095" s="21">
        <v>249</v>
      </c>
      <c r="G5095" s="21">
        <v>100</v>
      </c>
      <c r="H5095" s="2" t="s">
        <v>3139</v>
      </c>
      <c r="I5095" s="2" t="s">
        <v>3153</v>
      </c>
      <c r="J5095" s="2" t="s">
        <v>3161</v>
      </c>
      <c r="K5095" s="2" t="s">
        <v>3162</v>
      </c>
      <c r="L5095" s="20">
        <v>2018</v>
      </c>
      <c r="M5095" s="2" t="s">
        <v>3059</v>
      </c>
      <c r="N5095" s="2" t="s">
        <v>3109</v>
      </c>
      <c r="O5095" s="19" t="str">
        <f t="shared" si="161"/>
        <v>400</v>
      </c>
      <c r="P5095">
        <f t="shared" si="162"/>
        <v>249</v>
      </c>
    </row>
    <row r="5096" spans="1:16" ht="14.5" customHeight="1" x14ac:dyDescent="0.35">
      <c r="A5096" s="20" t="s">
        <v>2768</v>
      </c>
      <c r="B5096" s="20" t="s">
        <v>2769</v>
      </c>
      <c r="C5096" s="20" t="s">
        <v>2770</v>
      </c>
      <c r="D5096" s="2" t="s">
        <v>3175</v>
      </c>
      <c r="E5096" s="2" t="s">
        <v>3176</v>
      </c>
      <c r="F5096" s="21">
        <v>4802</v>
      </c>
      <c r="G5096" s="21">
        <v>95.133053487331466</v>
      </c>
      <c r="H5096" s="2" t="s">
        <v>3133</v>
      </c>
      <c r="I5096" s="2" t="s">
        <v>3147</v>
      </c>
      <c r="J5096" s="2" t="s">
        <v>3161</v>
      </c>
      <c r="K5096" s="2" t="s">
        <v>3162</v>
      </c>
      <c r="L5096" s="20">
        <v>2018</v>
      </c>
      <c r="M5096" s="2" t="s">
        <v>3077</v>
      </c>
      <c r="N5096" s="2" t="s">
        <v>3125</v>
      </c>
      <c r="O5096" s="19" t="str">
        <f t="shared" si="161"/>
        <v>700</v>
      </c>
      <c r="P5096">
        <f t="shared" si="162"/>
        <v>4568.2892284616573</v>
      </c>
    </row>
    <row r="5097" spans="1:16" ht="14.5" customHeight="1" x14ac:dyDescent="0.35">
      <c r="A5097" s="20" t="s">
        <v>2768</v>
      </c>
      <c r="B5097" s="20" t="s">
        <v>2769</v>
      </c>
      <c r="C5097" s="20" t="s">
        <v>2770</v>
      </c>
      <c r="D5097" s="2" t="s">
        <v>3175</v>
      </c>
      <c r="E5097" s="2" t="s">
        <v>3176</v>
      </c>
      <c r="F5097" s="21">
        <v>4802</v>
      </c>
      <c r="G5097" s="21">
        <v>4.8669465126685383</v>
      </c>
      <c r="H5097" s="2" t="s">
        <v>3141</v>
      </c>
      <c r="I5097" s="2" t="s">
        <v>3155</v>
      </c>
      <c r="J5097" s="2" t="s">
        <v>3161</v>
      </c>
      <c r="K5097" s="2" t="s">
        <v>3162</v>
      </c>
      <c r="L5097" s="20">
        <v>2018</v>
      </c>
      <c r="M5097" s="2" t="s">
        <v>3077</v>
      </c>
      <c r="N5097" s="2" t="s">
        <v>3125</v>
      </c>
      <c r="O5097" s="19" t="str">
        <f t="shared" si="161"/>
        <v>700</v>
      </c>
      <c r="P5097">
        <f t="shared" si="162"/>
        <v>233.71077153834321</v>
      </c>
    </row>
    <row r="5098" spans="1:16" ht="14.5" customHeight="1" x14ac:dyDescent="0.35">
      <c r="A5098" s="20" t="s">
        <v>1421</v>
      </c>
      <c r="B5098" s="20" t="s">
        <v>1422</v>
      </c>
      <c r="C5098" s="20" t="s">
        <v>1839</v>
      </c>
      <c r="D5098" s="2" t="s">
        <v>3175</v>
      </c>
      <c r="E5098" s="2" t="s">
        <v>3176</v>
      </c>
      <c r="F5098" s="21">
        <v>1200</v>
      </c>
      <c r="G5098" s="21">
        <v>100</v>
      </c>
      <c r="H5098" s="2" t="s">
        <v>3139</v>
      </c>
      <c r="I5098" s="2" t="s">
        <v>3153</v>
      </c>
      <c r="J5098" s="2" t="s">
        <v>3161</v>
      </c>
      <c r="K5098" s="2" t="s">
        <v>3162</v>
      </c>
      <c r="L5098" s="20">
        <v>2018</v>
      </c>
      <c r="M5098" s="2" t="s">
        <v>3078</v>
      </c>
      <c r="N5098" s="2" t="s">
        <v>3126</v>
      </c>
      <c r="O5098" s="19" t="str">
        <f t="shared" si="161"/>
        <v>700</v>
      </c>
      <c r="P5098">
        <f t="shared" si="162"/>
        <v>1200</v>
      </c>
    </row>
    <row r="5099" spans="1:16" ht="14.5" customHeight="1" x14ac:dyDescent="0.35">
      <c r="A5099" s="20" t="s">
        <v>2541</v>
      </c>
      <c r="B5099" s="20" t="s">
        <v>2542</v>
      </c>
      <c r="C5099" s="20" t="s">
        <v>2543</v>
      </c>
      <c r="D5099" s="2" t="s">
        <v>3175</v>
      </c>
      <c r="E5099" s="2" t="s">
        <v>3176</v>
      </c>
      <c r="F5099" s="21">
        <v>3335</v>
      </c>
      <c r="G5099" s="21">
        <v>100</v>
      </c>
      <c r="H5099" s="2" t="s">
        <v>3139</v>
      </c>
      <c r="I5099" s="2" t="s">
        <v>3153</v>
      </c>
      <c r="J5099" s="2" t="s">
        <v>3161</v>
      </c>
      <c r="K5099" s="2" t="s">
        <v>3162</v>
      </c>
      <c r="L5099" s="20">
        <v>2018</v>
      </c>
      <c r="M5099" s="2" t="s">
        <v>3078</v>
      </c>
      <c r="N5099" s="2" t="s">
        <v>3126</v>
      </c>
      <c r="O5099" s="19" t="str">
        <f t="shared" si="161"/>
        <v>700</v>
      </c>
      <c r="P5099">
        <f t="shared" si="162"/>
        <v>3335</v>
      </c>
    </row>
    <row r="5100" spans="1:16" ht="14.5" customHeight="1" x14ac:dyDescent="0.35">
      <c r="A5100" s="20" t="s">
        <v>2551</v>
      </c>
      <c r="B5100" s="20" t="s">
        <v>2552</v>
      </c>
      <c r="C5100" s="20" t="s">
        <v>2553</v>
      </c>
      <c r="D5100" s="2" t="s">
        <v>3175</v>
      </c>
      <c r="E5100" s="2" t="s">
        <v>3176</v>
      </c>
      <c r="F5100" s="21">
        <v>4066</v>
      </c>
      <c r="G5100" s="21">
        <v>100</v>
      </c>
      <c r="H5100" s="2" t="s">
        <v>3139</v>
      </c>
      <c r="I5100" s="2" t="s">
        <v>3153</v>
      </c>
      <c r="J5100" s="2" t="s">
        <v>3161</v>
      </c>
      <c r="K5100" s="2" t="s">
        <v>3162</v>
      </c>
      <c r="L5100" s="20">
        <v>2018</v>
      </c>
      <c r="M5100" s="2" t="s">
        <v>3078</v>
      </c>
      <c r="N5100" s="2" t="s">
        <v>3126</v>
      </c>
      <c r="O5100" s="19" t="str">
        <f t="shared" si="161"/>
        <v>700</v>
      </c>
      <c r="P5100">
        <f t="shared" si="162"/>
        <v>4066</v>
      </c>
    </row>
    <row r="5101" spans="1:16" ht="14.5" customHeight="1" x14ac:dyDescent="0.35">
      <c r="A5101" s="20" t="s">
        <v>2877</v>
      </c>
      <c r="B5101" s="20" t="s">
        <v>2878</v>
      </c>
      <c r="C5101" s="20" t="s">
        <v>2879</v>
      </c>
      <c r="D5101" s="2" t="s">
        <v>3175</v>
      </c>
      <c r="E5101" s="2" t="s">
        <v>3176</v>
      </c>
      <c r="F5101" s="21">
        <v>3050</v>
      </c>
      <c r="G5101" s="21">
        <v>100</v>
      </c>
      <c r="H5101" s="2" t="s">
        <v>3141</v>
      </c>
      <c r="I5101" s="2" t="s">
        <v>3155</v>
      </c>
      <c r="J5101" s="2" t="s">
        <v>3161</v>
      </c>
      <c r="K5101" s="2" t="s">
        <v>3162</v>
      </c>
      <c r="L5101" s="20">
        <v>2018</v>
      </c>
      <c r="M5101" s="2" t="s">
        <v>3078</v>
      </c>
      <c r="N5101" s="2" t="s">
        <v>3126</v>
      </c>
      <c r="O5101" s="19" t="str">
        <f t="shared" si="161"/>
        <v>700</v>
      </c>
      <c r="P5101">
        <f t="shared" si="162"/>
        <v>3050</v>
      </c>
    </row>
    <row r="5102" spans="1:16" ht="14.5" customHeight="1" x14ac:dyDescent="0.35">
      <c r="A5102" s="20" t="s">
        <v>3235</v>
      </c>
      <c r="B5102" s="20" t="s">
        <v>2881</v>
      </c>
      <c r="C5102" s="20" t="s">
        <v>2882</v>
      </c>
      <c r="D5102" s="2" t="s">
        <v>3175</v>
      </c>
      <c r="E5102" s="2" t="s">
        <v>3176</v>
      </c>
      <c r="F5102" s="21">
        <v>30254</v>
      </c>
      <c r="G5102" s="21">
        <v>55</v>
      </c>
      <c r="H5102" s="2" t="s">
        <v>3139</v>
      </c>
      <c r="I5102" s="2" t="s">
        <v>3153</v>
      </c>
      <c r="J5102" s="2" t="s">
        <v>3161</v>
      </c>
      <c r="K5102" s="2" t="s">
        <v>3162</v>
      </c>
      <c r="L5102" s="20">
        <v>2018</v>
      </c>
      <c r="M5102" s="2" t="s">
        <v>3078</v>
      </c>
      <c r="N5102" s="2" t="s">
        <v>3126</v>
      </c>
      <c r="O5102" s="19" t="str">
        <f t="shared" si="161"/>
        <v>700</v>
      </c>
      <c r="P5102">
        <f t="shared" si="162"/>
        <v>16639.7</v>
      </c>
    </row>
    <row r="5103" spans="1:16" ht="14.5" customHeight="1" x14ac:dyDescent="0.35">
      <c r="A5103" s="20" t="s">
        <v>3236</v>
      </c>
      <c r="B5103" s="20" t="s">
        <v>2884</v>
      </c>
      <c r="C5103" s="20" t="s">
        <v>2885</v>
      </c>
      <c r="D5103" s="2" t="s">
        <v>3175</v>
      </c>
      <c r="E5103" s="2" t="s">
        <v>3176</v>
      </c>
      <c r="F5103" s="21">
        <v>32874</v>
      </c>
      <c r="G5103" s="21">
        <v>55</v>
      </c>
      <c r="H5103" s="2" t="s">
        <v>3139</v>
      </c>
      <c r="I5103" s="2" t="s">
        <v>3153</v>
      </c>
      <c r="J5103" s="2" t="s">
        <v>3161</v>
      </c>
      <c r="K5103" s="2" t="s">
        <v>3162</v>
      </c>
      <c r="L5103" s="20">
        <v>2018</v>
      </c>
      <c r="M5103" s="2" t="s">
        <v>3078</v>
      </c>
      <c r="N5103" s="2" t="s">
        <v>3126</v>
      </c>
      <c r="O5103" s="19" t="str">
        <f t="shared" si="161"/>
        <v>700</v>
      </c>
      <c r="P5103">
        <f t="shared" si="162"/>
        <v>18080.7</v>
      </c>
    </row>
    <row r="5104" spans="1:16" ht="14.5" customHeight="1" x14ac:dyDescent="0.35">
      <c r="A5104" s="20" t="s">
        <v>2886</v>
      </c>
      <c r="B5104" s="20" t="s">
        <v>2887</v>
      </c>
      <c r="C5104" s="20" t="s">
        <v>2888</v>
      </c>
      <c r="D5104" s="2" t="s">
        <v>3175</v>
      </c>
      <c r="E5104" s="2" t="s">
        <v>3176</v>
      </c>
      <c r="F5104" s="21">
        <v>14470</v>
      </c>
      <c r="G5104" s="21">
        <v>100</v>
      </c>
      <c r="H5104" s="2" t="s">
        <v>3135</v>
      </c>
      <c r="I5104" s="2" t="s">
        <v>3149</v>
      </c>
      <c r="J5104" s="2" t="s">
        <v>3161</v>
      </c>
      <c r="K5104" s="2" t="s">
        <v>3162</v>
      </c>
      <c r="L5104" s="20">
        <v>2018</v>
      </c>
      <c r="M5104" s="2" t="s">
        <v>3078</v>
      </c>
      <c r="N5104" s="2" t="s">
        <v>3126</v>
      </c>
      <c r="O5104" s="19" t="str">
        <f t="shared" si="161"/>
        <v>700</v>
      </c>
      <c r="P5104">
        <f t="shared" si="162"/>
        <v>14470</v>
      </c>
    </row>
    <row r="5105" spans="1:16" ht="14.5" customHeight="1" x14ac:dyDescent="0.35">
      <c r="A5105" s="20" t="s">
        <v>2771</v>
      </c>
      <c r="B5105" s="20" t="s">
        <v>2772</v>
      </c>
      <c r="C5105" s="20" t="s">
        <v>2889</v>
      </c>
      <c r="D5105" s="2" t="s">
        <v>3175</v>
      </c>
      <c r="E5105" s="2" t="s">
        <v>3176</v>
      </c>
      <c r="F5105" s="21">
        <v>4000</v>
      </c>
      <c r="G5105" s="21">
        <v>100</v>
      </c>
      <c r="H5105" s="2" t="s">
        <v>3139</v>
      </c>
      <c r="I5105" s="2" t="s">
        <v>3153</v>
      </c>
      <c r="J5105" s="2" t="s">
        <v>3161</v>
      </c>
      <c r="K5105" s="2" t="s">
        <v>3162</v>
      </c>
      <c r="L5105" s="20">
        <v>2018</v>
      </c>
      <c r="M5105" s="2" t="s">
        <v>3078</v>
      </c>
      <c r="N5105" s="2" t="s">
        <v>3126</v>
      </c>
      <c r="O5105" s="19" t="str">
        <f t="shared" si="161"/>
        <v>700</v>
      </c>
      <c r="P5105">
        <f t="shared" si="162"/>
        <v>4000</v>
      </c>
    </row>
    <row r="5106" spans="1:16" ht="14.5" customHeight="1" x14ac:dyDescent="0.35">
      <c r="A5106" s="20" t="s">
        <v>461</v>
      </c>
      <c r="B5106" s="20" t="s">
        <v>462</v>
      </c>
      <c r="C5106" s="20" t="s">
        <v>1141</v>
      </c>
      <c r="D5106" s="2" t="s">
        <v>3177</v>
      </c>
      <c r="E5106" s="2" t="s">
        <v>3178</v>
      </c>
      <c r="F5106" s="21">
        <v>11421.909115401886</v>
      </c>
      <c r="G5106" s="21">
        <v>25</v>
      </c>
      <c r="H5106" s="2" t="s">
        <v>3140</v>
      </c>
      <c r="I5106" s="2" t="s">
        <v>3154</v>
      </c>
      <c r="J5106" s="2" t="s">
        <v>3161</v>
      </c>
      <c r="K5106" s="2" t="s">
        <v>3162</v>
      </c>
      <c r="L5106" s="20">
        <v>2018</v>
      </c>
      <c r="M5106" s="2" t="s">
        <v>3031</v>
      </c>
      <c r="N5106" s="2" t="s">
        <v>3086</v>
      </c>
      <c r="O5106" s="19" t="str">
        <f t="shared" si="161"/>
        <v>100</v>
      </c>
      <c r="P5106">
        <f t="shared" si="162"/>
        <v>2855.4772788504715</v>
      </c>
    </row>
    <row r="5107" spans="1:16" ht="14.5" customHeight="1" x14ac:dyDescent="0.35">
      <c r="A5107" s="20" t="s">
        <v>464</v>
      </c>
      <c r="B5107" s="20" t="s">
        <v>465</v>
      </c>
      <c r="C5107" s="20" t="s">
        <v>1141</v>
      </c>
      <c r="D5107" s="2" t="s">
        <v>3177</v>
      </c>
      <c r="E5107" s="2" t="s">
        <v>3178</v>
      </c>
      <c r="F5107" s="21">
        <v>25239.305972159855</v>
      </c>
      <c r="G5107" s="21">
        <v>25</v>
      </c>
      <c r="H5107" s="2" t="s">
        <v>3140</v>
      </c>
      <c r="I5107" s="2" t="s">
        <v>3154</v>
      </c>
      <c r="J5107" s="2" t="s">
        <v>3161</v>
      </c>
      <c r="K5107" s="2" t="s">
        <v>3162</v>
      </c>
      <c r="L5107" s="20">
        <v>2018</v>
      </c>
      <c r="M5107" s="2" t="s">
        <v>3032</v>
      </c>
      <c r="N5107" s="2" t="s">
        <v>3087</v>
      </c>
      <c r="O5107" s="19" t="str">
        <f t="shared" si="161"/>
        <v>100</v>
      </c>
      <c r="P5107">
        <f t="shared" si="162"/>
        <v>6309.8264930399637</v>
      </c>
    </row>
    <row r="5108" spans="1:16" ht="14.5" customHeight="1" x14ac:dyDescent="0.35">
      <c r="A5108" s="20" t="s">
        <v>2773</v>
      </c>
      <c r="B5108" s="20" t="s">
        <v>467</v>
      </c>
      <c r="C5108" s="20" t="s">
        <v>1141</v>
      </c>
      <c r="D5108" s="2" t="s">
        <v>3177</v>
      </c>
      <c r="E5108" s="2" t="s">
        <v>3178</v>
      </c>
      <c r="F5108" s="21">
        <v>6942.7849124382565</v>
      </c>
      <c r="G5108" s="21">
        <v>55</v>
      </c>
      <c r="H5108" s="2" t="s">
        <v>3141</v>
      </c>
      <c r="I5108" s="2" t="s">
        <v>3155</v>
      </c>
      <c r="J5108" s="2" t="s">
        <v>3161</v>
      </c>
      <c r="K5108" s="2" t="s">
        <v>3162</v>
      </c>
      <c r="L5108" s="20">
        <v>2018</v>
      </c>
      <c r="M5108" s="2" t="s">
        <v>3041</v>
      </c>
      <c r="N5108" s="2" t="s">
        <v>3095</v>
      </c>
      <c r="O5108" s="19" t="str">
        <f t="shared" si="161"/>
        <v>200</v>
      </c>
      <c r="P5108">
        <f t="shared" si="162"/>
        <v>3818.531701841041</v>
      </c>
    </row>
    <row r="5109" spans="1:16" ht="14.5" customHeight="1" x14ac:dyDescent="0.35">
      <c r="A5109" s="20" t="s">
        <v>468</v>
      </c>
      <c r="B5109" s="20" t="s">
        <v>469</v>
      </c>
      <c r="C5109" s="20" t="s">
        <v>1996</v>
      </c>
      <c r="D5109" s="2" t="s">
        <v>3177</v>
      </c>
      <c r="E5109" s="2" t="s">
        <v>3178</v>
      </c>
      <c r="F5109" s="21">
        <v>2045</v>
      </c>
      <c r="G5109" s="21">
        <v>55</v>
      </c>
      <c r="H5109" s="2" t="s">
        <v>3142</v>
      </c>
      <c r="I5109" s="2" t="s">
        <v>3156</v>
      </c>
      <c r="J5109" s="2" t="s">
        <v>3161</v>
      </c>
      <c r="K5109" s="2" t="s">
        <v>3162</v>
      </c>
      <c r="L5109" s="20">
        <v>2018</v>
      </c>
      <c r="M5109" s="2" t="s">
        <v>3054</v>
      </c>
      <c r="N5109" s="2" t="s">
        <v>3104</v>
      </c>
      <c r="O5109" s="19" t="str">
        <f t="shared" si="161"/>
        <v>300</v>
      </c>
      <c r="P5109">
        <f t="shared" si="162"/>
        <v>1124.75</v>
      </c>
    </row>
    <row r="5110" spans="1:16" ht="14.5" customHeight="1" x14ac:dyDescent="0.35">
      <c r="A5110" s="20" t="s">
        <v>474</v>
      </c>
      <c r="B5110" s="20" t="s">
        <v>475</v>
      </c>
      <c r="C5110" s="20" t="s">
        <v>1997</v>
      </c>
      <c r="D5110" s="2" t="s">
        <v>3177</v>
      </c>
      <c r="E5110" s="2" t="s">
        <v>3178</v>
      </c>
      <c r="F5110" s="21">
        <v>330</v>
      </c>
      <c r="G5110" s="21">
        <v>100</v>
      </c>
      <c r="H5110" s="2" t="s">
        <v>3142</v>
      </c>
      <c r="I5110" s="2" t="s">
        <v>3156</v>
      </c>
      <c r="J5110" s="2" t="s">
        <v>3161</v>
      </c>
      <c r="K5110" s="2" t="s">
        <v>3162</v>
      </c>
      <c r="L5110" s="20">
        <v>2018</v>
      </c>
      <c r="M5110" s="2" t="s">
        <v>3054</v>
      </c>
      <c r="N5110" s="2" t="s">
        <v>3104</v>
      </c>
      <c r="O5110" s="19" t="str">
        <f t="shared" si="161"/>
        <v>300</v>
      </c>
      <c r="P5110">
        <f t="shared" si="162"/>
        <v>330</v>
      </c>
    </row>
    <row r="5111" spans="1:16" ht="14.5" customHeight="1" x14ac:dyDescent="0.35">
      <c r="A5111" s="20" t="s">
        <v>471</v>
      </c>
      <c r="B5111" s="20" t="s">
        <v>472</v>
      </c>
      <c r="C5111" s="20" t="s">
        <v>1998</v>
      </c>
      <c r="D5111" s="2" t="s">
        <v>3177</v>
      </c>
      <c r="E5111" s="2" t="s">
        <v>3178</v>
      </c>
      <c r="F5111" s="21">
        <v>123</v>
      </c>
      <c r="G5111" s="21">
        <v>55</v>
      </c>
      <c r="H5111" s="2" t="s">
        <v>3142</v>
      </c>
      <c r="I5111" s="2" t="s">
        <v>3156</v>
      </c>
      <c r="J5111" s="2" t="s">
        <v>3161</v>
      </c>
      <c r="K5111" s="2" t="s">
        <v>3162</v>
      </c>
      <c r="L5111" s="20">
        <v>2018</v>
      </c>
      <c r="M5111" s="2" t="s">
        <v>3041</v>
      </c>
      <c r="N5111" s="2" t="s">
        <v>3095</v>
      </c>
      <c r="O5111" s="19" t="str">
        <f t="shared" si="161"/>
        <v>200</v>
      </c>
      <c r="P5111">
        <f t="shared" si="162"/>
        <v>67.650000000000006</v>
      </c>
    </row>
    <row r="5112" spans="1:16" ht="14.5" customHeight="1" x14ac:dyDescent="0.35">
      <c r="A5112" s="20" t="s">
        <v>1999</v>
      </c>
      <c r="B5112" s="20" t="s">
        <v>2000</v>
      </c>
      <c r="C5112" s="20" t="s">
        <v>2001</v>
      </c>
      <c r="D5112" s="2" t="s">
        <v>3177</v>
      </c>
      <c r="E5112" s="2" t="s">
        <v>3178</v>
      </c>
      <c r="F5112" s="21">
        <v>25</v>
      </c>
      <c r="G5112" s="21">
        <v>25</v>
      </c>
      <c r="H5112" s="2" t="s">
        <v>3142</v>
      </c>
      <c r="I5112" s="2" t="s">
        <v>3156</v>
      </c>
      <c r="J5112" s="2" t="s">
        <v>3161</v>
      </c>
      <c r="K5112" s="2" t="s">
        <v>3162</v>
      </c>
      <c r="L5112" s="20">
        <v>2018</v>
      </c>
      <c r="M5112" s="2" t="s">
        <v>3055</v>
      </c>
      <c r="N5112" s="2" t="s">
        <v>3105</v>
      </c>
      <c r="O5112" s="19" t="str">
        <f t="shared" si="161"/>
        <v>300</v>
      </c>
      <c r="P5112">
        <f t="shared" si="162"/>
        <v>6.25</v>
      </c>
    </row>
    <row r="5113" spans="1:16" ht="14.5" customHeight="1" x14ac:dyDescent="0.35">
      <c r="A5113" s="20" t="s">
        <v>2669</v>
      </c>
      <c r="B5113" s="20" t="s">
        <v>2670</v>
      </c>
      <c r="C5113" s="20" t="s">
        <v>2671</v>
      </c>
      <c r="D5113" s="2" t="s">
        <v>3177</v>
      </c>
      <c r="E5113" s="2" t="s">
        <v>3178</v>
      </c>
      <c r="F5113" s="21">
        <v>2096</v>
      </c>
      <c r="G5113" s="21">
        <v>55</v>
      </c>
      <c r="H5113" s="2" t="s">
        <v>3142</v>
      </c>
      <c r="I5113" s="2" t="s">
        <v>3156</v>
      </c>
      <c r="J5113" s="2" t="s">
        <v>3161</v>
      </c>
      <c r="K5113" s="2" t="s">
        <v>3162</v>
      </c>
      <c r="L5113" s="20">
        <v>2018</v>
      </c>
      <c r="M5113" s="2" t="s">
        <v>3054</v>
      </c>
      <c r="N5113" s="2" t="s">
        <v>3104</v>
      </c>
      <c r="O5113" s="19" t="str">
        <f t="shared" si="161"/>
        <v>300</v>
      </c>
      <c r="P5113">
        <f t="shared" si="162"/>
        <v>1152.8</v>
      </c>
    </row>
    <row r="5114" spans="1:16" ht="14.5" customHeight="1" x14ac:dyDescent="0.35">
      <c r="A5114" s="20" t="s">
        <v>477</v>
      </c>
      <c r="B5114" s="20" t="s">
        <v>478</v>
      </c>
      <c r="C5114" s="20" t="s">
        <v>2002</v>
      </c>
      <c r="D5114" s="2" t="s">
        <v>3177</v>
      </c>
      <c r="E5114" s="2" t="s">
        <v>3178</v>
      </c>
      <c r="F5114" s="21">
        <v>94</v>
      </c>
      <c r="G5114" s="21">
        <v>100</v>
      </c>
      <c r="H5114" s="2" t="s">
        <v>3142</v>
      </c>
      <c r="I5114" s="2" t="s">
        <v>3156</v>
      </c>
      <c r="J5114" s="2" t="s">
        <v>3161</v>
      </c>
      <c r="K5114" s="2" t="s">
        <v>3162</v>
      </c>
      <c r="L5114" s="20">
        <v>2018</v>
      </c>
      <c r="M5114" s="2" t="s">
        <v>3054</v>
      </c>
      <c r="N5114" s="2" t="s">
        <v>3104</v>
      </c>
      <c r="O5114" s="19" t="str">
        <f t="shared" si="161"/>
        <v>300</v>
      </c>
      <c r="P5114">
        <f t="shared" si="162"/>
        <v>94</v>
      </c>
    </row>
    <row r="5115" spans="1:16" ht="14.5" customHeight="1" x14ac:dyDescent="0.35">
      <c r="A5115" s="20" t="s">
        <v>480</v>
      </c>
      <c r="B5115" s="20" t="s">
        <v>481</v>
      </c>
      <c r="C5115" s="20" t="s">
        <v>2003</v>
      </c>
      <c r="D5115" s="2" t="s">
        <v>3177</v>
      </c>
      <c r="E5115" s="2" t="s">
        <v>3178</v>
      </c>
      <c r="F5115" s="21">
        <v>50</v>
      </c>
      <c r="G5115" s="21">
        <v>55</v>
      </c>
      <c r="H5115" s="2" t="s">
        <v>3142</v>
      </c>
      <c r="I5115" s="2" t="s">
        <v>3156</v>
      </c>
      <c r="J5115" s="2" t="s">
        <v>3161</v>
      </c>
      <c r="K5115" s="2" t="s">
        <v>3162</v>
      </c>
      <c r="L5115" s="20">
        <v>2018</v>
      </c>
      <c r="M5115" s="2" t="s">
        <v>3041</v>
      </c>
      <c r="N5115" s="2" t="s">
        <v>3095</v>
      </c>
      <c r="O5115" s="19" t="str">
        <f t="shared" si="161"/>
        <v>200</v>
      </c>
      <c r="P5115">
        <f t="shared" si="162"/>
        <v>27.5</v>
      </c>
    </row>
    <row r="5116" spans="1:16" ht="14.5" customHeight="1" x14ac:dyDescent="0.35">
      <c r="A5116" s="20" t="s">
        <v>2997</v>
      </c>
      <c r="B5116" s="20" t="s">
        <v>2997</v>
      </c>
      <c r="C5116" s="20" t="s">
        <v>2998</v>
      </c>
      <c r="D5116" s="2" t="s">
        <v>3177</v>
      </c>
      <c r="E5116" s="2" t="s">
        <v>3178</v>
      </c>
      <c r="F5116" s="21">
        <v>12289</v>
      </c>
      <c r="G5116" s="21">
        <v>55</v>
      </c>
      <c r="H5116" s="2" t="s">
        <v>3141</v>
      </c>
      <c r="I5116" s="2" t="s">
        <v>3155</v>
      </c>
      <c r="J5116" s="2" t="s">
        <v>3161</v>
      </c>
      <c r="K5116" s="2" t="s">
        <v>3162</v>
      </c>
      <c r="L5116" s="20">
        <v>2018</v>
      </c>
      <c r="M5116" s="2" t="s">
        <v>3041</v>
      </c>
      <c r="N5116" s="2" t="s">
        <v>3095</v>
      </c>
      <c r="O5116" s="19" t="str">
        <f t="shared" si="161"/>
        <v>200</v>
      </c>
      <c r="P5116">
        <f t="shared" si="162"/>
        <v>6758.95</v>
      </c>
    </row>
    <row r="5117" spans="1:16" ht="14.5" customHeight="1" x14ac:dyDescent="0.35">
      <c r="A5117" s="20" t="s">
        <v>1151</v>
      </c>
      <c r="B5117" s="20" t="s">
        <v>1152</v>
      </c>
      <c r="C5117" s="20" t="s">
        <v>1153</v>
      </c>
      <c r="D5117" s="2" t="s">
        <v>3183</v>
      </c>
      <c r="E5117" s="2" t="s">
        <v>3184</v>
      </c>
      <c r="F5117" s="21">
        <v>38</v>
      </c>
      <c r="G5117" s="21">
        <v>100</v>
      </c>
      <c r="H5117" s="2" t="s">
        <v>3139</v>
      </c>
      <c r="I5117" s="2" t="s">
        <v>3153</v>
      </c>
      <c r="J5117" s="2" t="s">
        <v>3161</v>
      </c>
      <c r="K5117" s="2" t="s">
        <v>3162</v>
      </c>
      <c r="L5117" s="20">
        <v>2018</v>
      </c>
      <c r="M5117" s="2" t="s">
        <v>3059</v>
      </c>
      <c r="N5117" s="2" t="s">
        <v>3109</v>
      </c>
      <c r="O5117" s="19" t="str">
        <f t="shared" si="161"/>
        <v>400</v>
      </c>
      <c r="P5117">
        <f t="shared" si="162"/>
        <v>38</v>
      </c>
    </row>
    <row r="5118" spans="1:16" ht="14.5" customHeight="1" x14ac:dyDescent="0.35">
      <c r="A5118" s="20" t="s">
        <v>489</v>
      </c>
      <c r="B5118" s="20" t="s">
        <v>490</v>
      </c>
      <c r="C5118" s="20" t="s">
        <v>1154</v>
      </c>
      <c r="D5118" s="2" t="s">
        <v>3183</v>
      </c>
      <c r="E5118" s="2" t="s">
        <v>3184</v>
      </c>
      <c r="F5118" s="21">
        <v>577</v>
      </c>
      <c r="G5118" s="21">
        <v>100</v>
      </c>
      <c r="H5118" s="2" t="s">
        <v>3139</v>
      </c>
      <c r="I5118" s="2" t="s">
        <v>3153</v>
      </c>
      <c r="J5118" s="2" t="s">
        <v>3161</v>
      </c>
      <c r="K5118" s="2" t="s">
        <v>3162</v>
      </c>
      <c r="L5118" s="20">
        <v>2018</v>
      </c>
      <c r="M5118" s="2" t="s">
        <v>3059</v>
      </c>
      <c r="N5118" s="2" t="s">
        <v>3109</v>
      </c>
      <c r="O5118" s="19" t="str">
        <f t="shared" si="161"/>
        <v>400</v>
      </c>
      <c r="P5118">
        <f t="shared" si="162"/>
        <v>577</v>
      </c>
    </row>
    <row r="5119" spans="1:16" ht="14.5" customHeight="1" x14ac:dyDescent="0.35">
      <c r="A5119" s="20" t="s">
        <v>501</v>
      </c>
      <c r="B5119" s="20" t="s">
        <v>502</v>
      </c>
      <c r="C5119" s="20" t="s">
        <v>1159</v>
      </c>
      <c r="D5119" s="2" t="s">
        <v>3185</v>
      </c>
      <c r="E5119" s="2" t="s">
        <v>3186</v>
      </c>
      <c r="F5119" s="21">
        <v>67</v>
      </c>
      <c r="G5119" s="21">
        <v>100</v>
      </c>
      <c r="H5119" s="2" t="s">
        <v>3135</v>
      </c>
      <c r="I5119" s="2" t="s">
        <v>3149</v>
      </c>
      <c r="J5119" s="2" t="s">
        <v>3161</v>
      </c>
      <c r="K5119" s="2" t="s">
        <v>3162</v>
      </c>
      <c r="L5119" s="20">
        <v>2018</v>
      </c>
      <c r="M5119" s="2" t="s">
        <v>3054</v>
      </c>
      <c r="N5119" s="2" t="s">
        <v>3104</v>
      </c>
      <c r="O5119" s="19" t="str">
        <f t="shared" si="161"/>
        <v>300</v>
      </c>
      <c r="P5119">
        <f t="shared" si="162"/>
        <v>67</v>
      </c>
    </row>
    <row r="5120" spans="1:16" ht="14.5" customHeight="1" x14ac:dyDescent="0.35">
      <c r="A5120" s="20" t="s">
        <v>398</v>
      </c>
      <c r="B5120" s="20" t="s">
        <v>399</v>
      </c>
      <c r="C5120" s="20" t="s">
        <v>2996</v>
      </c>
      <c r="D5120" s="2" t="s">
        <v>3171</v>
      </c>
      <c r="E5120" s="2" t="s">
        <v>3172</v>
      </c>
      <c r="F5120" s="21">
        <v>104</v>
      </c>
      <c r="G5120" s="21">
        <v>100</v>
      </c>
      <c r="H5120" s="2" t="s">
        <v>3139</v>
      </c>
      <c r="I5120" s="2" t="s">
        <v>3153</v>
      </c>
      <c r="J5120" s="2" t="s">
        <v>3161</v>
      </c>
      <c r="K5120" s="2" t="s">
        <v>3162</v>
      </c>
      <c r="L5120" s="20">
        <v>2018</v>
      </c>
      <c r="M5120" s="2" t="s">
        <v>3059</v>
      </c>
      <c r="N5120" s="2" t="s">
        <v>3109</v>
      </c>
      <c r="O5120" s="19" t="str">
        <f t="shared" si="161"/>
        <v>400</v>
      </c>
      <c r="P5120">
        <f t="shared" si="162"/>
        <v>104</v>
      </c>
    </row>
    <row r="5121" spans="1:16" ht="14.5" customHeight="1" x14ac:dyDescent="0.35">
      <c r="A5121" s="20" t="s">
        <v>2004</v>
      </c>
      <c r="B5121" s="20" t="s">
        <v>2005</v>
      </c>
      <c r="C5121" s="20" t="s">
        <v>2006</v>
      </c>
      <c r="D5121" s="2" t="s">
        <v>3185</v>
      </c>
      <c r="E5121" s="2" t="s">
        <v>3186</v>
      </c>
      <c r="F5121" s="21">
        <v>978</v>
      </c>
      <c r="G5121" s="21">
        <v>55</v>
      </c>
      <c r="H5121" s="2" t="s">
        <v>3135</v>
      </c>
      <c r="I5121" s="2" t="s">
        <v>3149</v>
      </c>
      <c r="J5121" s="2" t="s">
        <v>3161</v>
      </c>
      <c r="K5121" s="2" t="s">
        <v>3162</v>
      </c>
      <c r="L5121" s="20">
        <v>2018</v>
      </c>
      <c r="M5121" s="2" t="s">
        <v>3041</v>
      </c>
      <c r="N5121" s="2" t="s">
        <v>3095</v>
      </c>
      <c r="O5121" s="19" t="str">
        <f t="shared" si="161"/>
        <v>200</v>
      </c>
      <c r="P5121">
        <f t="shared" si="162"/>
        <v>537.9</v>
      </c>
    </row>
    <row r="5122" spans="1:16" ht="14.5" customHeight="1" x14ac:dyDescent="0.35">
      <c r="A5122" s="20" t="s">
        <v>2007</v>
      </c>
      <c r="B5122" s="20" t="s">
        <v>2008</v>
      </c>
      <c r="C5122" s="20" t="s">
        <v>2009</v>
      </c>
      <c r="D5122" s="2" t="s">
        <v>3185</v>
      </c>
      <c r="E5122" s="2" t="s">
        <v>3186</v>
      </c>
      <c r="F5122" s="21">
        <v>518</v>
      </c>
      <c r="G5122" s="21">
        <v>55</v>
      </c>
      <c r="H5122" s="2" t="s">
        <v>3135</v>
      </c>
      <c r="I5122" s="2" t="s">
        <v>3149</v>
      </c>
      <c r="J5122" s="2" t="s">
        <v>3161</v>
      </c>
      <c r="K5122" s="2" t="s">
        <v>3162</v>
      </c>
      <c r="L5122" s="20">
        <v>2018</v>
      </c>
      <c r="M5122" s="2" t="s">
        <v>3041</v>
      </c>
      <c r="N5122" s="2" t="s">
        <v>3095</v>
      </c>
      <c r="O5122" s="19" t="str">
        <f t="shared" si="161"/>
        <v>200</v>
      </c>
      <c r="P5122">
        <f t="shared" si="162"/>
        <v>284.89999999999998</v>
      </c>
    </row>
    <row r="5123" spans="1:16" ht="14.5" customHeight="1" x14ac:dyDescent="0.35">
      <c r="A5123" s="20" t="s">
        <v>510</v>
      </c>
      <c r="B5123" s="20" t="s">
        <v>511</v>
      </c>
      <c r="C5123" s="20" t="s">
        <v>2010</v>
      </c>
      <c r="D5123" s="2" t="s">
        <v>3185</v>
      </c>
      <c r="E5123" s="2" t="s">
        <v>3186</v>
      </c>
      <c r="F5123" s="21">
        <v>190</v>
      </c>
      <c r="G5123" s="21">
        <v>55</v>
      </c>
      <c r="H5123" s="2" t="s">
        <v>3135</v>
      </c>
      <c r="I5123" s="2" t="s">
        <v>3149</v>
      </c>
      <c r="J5123" s="2" t="s">
        <v>3161</v>
      </c>
      <c r="K5123" s="2" t="s">
        <v>3162</v>
      </c>
      <c r="L5123" s="20">
        <v>2018</v>
      </c>
      <c r="M5123" s="2" t="s">
        <v>3041</v>
      </c>
      <c r="N5123" s="2" t="s">
        <v>3095</v>
      </c>
      <c r="O5123" s="19" t="str">
        <f t="shared" si="161"/>
        <v>200</v>
      </c>
      <c r="P5123">
        <f t="shared" si="162"/>
        <v>104.5</v>
      </c>
    </row>
    <row r="5124" spans="1:16" ht="14.5" customHeight="1" x14ac:dyDescent="0.35">
      <c r="A5124" s="20" t="s">
        <v>2013</v>
      </c>
      <c r="B5124" s="20" t="s">
        <v>2014</v>
      </c>
      <c r="C5124" s="20" t="s">
        <v>2560</v>
      </c>
      <c r="D5124" s="2" t="s">
        <v>3185</v>
      </c>
      <c r="E5124" s="2" t="s">
        <v>3186</v>
      </c>
      <c r="F5124" s="21">
        <v>4</v>
      </c>
      <c r="G5124" s="21">
        <v>55</v>
      </c>
      <c r="H5124" s="2" t="s">
        <v>3135</v>
      </c>
      <c r="I5124" s="2" t="s">
        <v>3149</v>
      </c>
      <c r="J5124" s="2" t="s">
        <v>3161</v>
      </c>
      <c r="K5124" s="2" t="s">
        <v>3162</v>
      </c>
      <c r="L5124" s="20">
        <v>2018</v>
      </c>
      <c r="M5124" s="2" t="s">
        <v>3041</v>
      </c>
      <c r="N5124" s="2" t="s">
        <v>3095</v>
      </c>
      <c r="O5124" s="19" t="str">
        <f t="shared" si="161"/>
        <v>200</v>
      </c>
      <c r="P5124">
        <f t="shared" si="162"/>
        <v>2.2000000000000002</v>
      </c>
    </row>
    <row r="5125" spans="1:16" ht="14.5" customHeight="1" x14ac:dyDescent="0.35">
      <c r="A5125" s="20" t="s">
        <v>510</v>
      </c>
      <c r="B5125" s="20" t="s">
        <v>511</v>
      </c>
      <c r="C5125" s="20" t="s">
        <v>2012</v>
      </c>
      <c r="D5125" s="2" t="s">
        <v>3185</v>
      </c>
      <c r="E5125" s="2" t="s">
        <v>3186</v>
      </c>
      <c r="F5125" s="21">
        <v>39</v>
      </c>
      <c r="G5125" s="21">
        <v>55</v>
      </c>
      <c r="H5125" s="2" t="s">
        <v>3135</v>
      </c>
      <c r="I5125" s="2" t="s">
        <v>3149</v>
      </c>
      <c r="J5125" s="2" t="s">
        <v>3161</v>
      </c>
      <c r="K5125" s="2" t="s">
        <v>3162</v>
      </c>
      <c r="L5125" s="20">
        <v>2018</v>
      </c>
      <c r="M5125" s="2" t="s">
        <v>3041</v>
      </c>
      <c r="N5125" s="2" t="s">
        <v>3095</v>
      </c>
      <c r="O5125" s="19" t="str">
        <f t="shared" si="161"/>
        <v>200</v>
      </c>
      <c r="P5125">
        <f t="shared" si="162"/>
        <v>21.45</v>
      </c>
    </row>
    <row r="5126" spans="1:16" ht="14.5" customHeight="1" x14ac:dyDescent="0.35">
      <c r="A5126" s="20" t="s">
        <v>2013</v>
      </c>
      <c r="B5126" s="20" t="s">
        <v>2014</v>
      </c>
      <c r="C5126" s="20" t="s">
        <v>2015</v>
      </c>
      <c r="D5126" s="2" t="s">
        <v>3185</v>
      </c>
      <c r="E5126" s="2" t="s">
        <v>3186</v>
      </c>
      <c r="F5126" s="21">
        <v>9</v>
      </c>
      <c r="G5126" s="21">
        <v>55</v>
      </c>
      <c r="H5126" s="2" t="s">
        <v>3135</v>
      </c>
      <c r="I5126" s="2" t="s">
        <v>3149</v>
      </c>
      <c r="J5126" s="2" t="s">
        <v>3161</v>
      </c>
      <c r="K5126" s="2" t="s">
        <v>3162</v>
      </c>
      <c r="L5126" s="20">
        <v>2018</v>
      </c>
      <c r="M5126" s="2" t="s">
        <v>3041</v>
      </c>
      <c r="N5126" s="2" t="s">
        <v>3095</v>
      </c>
      <c r="O5126" s="19" t="str">
        <f t="shared" si="161"/>
        <v>200</v>
      </c>
      <c r="P5126">
        <f t="shared" si="162"/>
        <v>4.95</v>
      </c>
    </row>
    <row r="5127" spans="1:16" ht="14.5" customHeight="1" x14ac:dyDescent="0.35">
      <c r="A5127" s="20" t="s">
        <v>2016</v>
      </c>
      <c r="B5127" s="20" t="s">
        <v>2017</v>
      </c>
      <c r="C5127" s="20" t="s">
        <v>2018</v>
      </c>
      <c r="D5127" s="2" t="s">
        <v>3185</v>
      </c>
      <c r="E5127" s="2" t="s">
        <v>3186</v>
      </c>
      <c r="F5127" s="21">
        <v>894</v>
      </c>
      <c r="G5127" s="21">
        <v>55</v>
      </c>
      <c r="H5127" s="2" t="s">
        <v>3135</v>
      </c>
      <c r="I5127" s="2" t="s">
        <v>3149</v>
      </c>
      <c r="J5127" s="2" t="s">
        <v>3161</v>
      </c>
      <c r="K5127" s="2" t="s">
        <v>3162</v>
      </c>
      <c r="L5127" s="20">
        <v>2018</v>
      </c>
      <c r="M5127" s="2" t="s">
        <v>3041</v>
      </c>
      <c r="N5127" s="2" t="s">
        <v>3095</v>
      </c>
      <c r="O5127" s="19" t="str">
        <f t="shared" si="161"/>
        <v>200</v>
      </c>
      <c r="P5127">
        <f t="shared" si="162"/>
        <v>491.7</v>
      </c>
    </row>
    <row r="5128" spans="1:16" ht="14.5" customHeight="1" x14ac:dyDescent="0.35">
      <c r="A5128" s="20" t="s">
        <v>2019</v>
      </c>
      <c r="B5128" s="20" t="s">
        <v>2020</v>
      </c>
      <c r="C5128" s="20" t="s">
        <v>2021</v>
      </c>
      <c r="D5128" s="2" t="s">
        <v>3185</v>
      </c>
      <c r="E5128" s="2" t="s">
        <v>3186</v>
      </c>
      <c r="F5128" s="21">
        <v>167</v>
      </c>
      <c r="G5128" s="21">
        <v>55</v>
      </c>
      <c r="H5128" s="2" t="s">
        <v>3135</v>
      </c>
      <c r="I5128" s="2" t="s">
        <v>3149</v>
      </c>
      <c r="J5128" s="2" t="s">
        <v>3161</v>
      </c>
      <c r="K5128" s="2" t="s">
        <v>3162</v>
      </c>
      <c r="L5128" s="20">
        <v>2018</v>
      </c>
      <c r="M5128" s="2" t="s">
        <v>3041</v>
      </c>
      <c r="N5128" s="2" t="s">
        <v>3095</v>
      </c>
      <c r="O5128" s="19" t="str">
        <f t="shared" si="161"/>
        <v>200</v>
      </c>
      <c r="P5128">
        <f t="shared" si="162"/>
        <v>91.85</v>
      </c>
    </row>
    <row r="5129" spans="1:16" ht="14.5" customHeight="1" x14ac:dyDescent="0.35">
      <c r="A5129" s="20" t="s">
        <v>2025</v>
      </c>
      <c r="B5129" s="20" t="s">
        <v>2026</v>
      </c>
      <c r="C5129" s="20" t="s">
        <v>2561</v>
      </c>
      <c r="D5129" s="2" t="s">
        <v>3185</v>
      </c>
      <c r="E5129" s="2" t="s">
        <v>3186</v>
      </c>
      <c r="F5129" s="21">
        <v>760</v>
      </c>
      <c r="G5129" s="21">
        <v>55</v>
      </c>
      <c r="H5129" s="2" t="s">
        <v>3135</v>
      </c>
      <c r="I5129" s="2" t="s">
        <v>3149</v>
      </c>
      <c r="J5129" s="2" t="s">
        <v>3161</v>
      </c>
      <c r="K5129" s="2" t="s">
        <v>3162</v>
      </c>
      <c r="L5129" s="20">
        <v>2018</v>
      </c>
      <c r="M5129" s="2" t="s">
        <v>3041</v>
      </c>
      <c r="N5129" s="2" t="s">
        <v>3095</v>
      </c>
      <c r="O5129" s="19" t="str">
        <f t="shared" si="161"/>
        <v>200</v>
      </c>
      <c r="P5129">
        <f t="shared" si="162"/>
        <v>418</v>
      </c>
    </row>
    <row r="5130" spans="1:16" ht="14.5" customHeight="1" x14ac:dyDescent="0.35">
      <c r="A5130" s="20" t="s">
        <v>2025</v>
      </c>
      <c r="B5130" s="20" t="s">
        <v>2026</v>
      </c>
      <c r="C5130" s="20" t="s">
        <v>2562</v>
      </c>
      <c r="D5130" s="2" t="s">
        <v>3185</v>
      </c>
      <c r="E5130" s="2" t="s">
        <v>3186</v>
      </c>
      <c r="F5130" s="21">
        <v>1860</v>
      </c>
      <c r="G5130" s="21">
        <v>55</v>
      </c>
      <c r="H5130" s="2" t="s">
        <v>3135</v>
      </c>
      <c r="I5130" s="2" t="s">
        <v>3149</v>
      </c>
      <c r="J5130" s="2" t="s">
        <v>3161</v>
      </c>
      <c r="K5130" s="2" t="s">
        <v>3162</v>
      </c>
      <c r="L5130" s="20">
        <v>2018</v>
      </c>
      <c r="M5130" s="2" t="s">
        <v>3041</v>
      </c>
      <c r="N5130" s="2" t="s">
        <v>3095</v>
      </c>
      <c r="O5130" s="19" t="str">
        <f t="shared" si="161"/>
        <v>200</v>
      </c>
      <c r="P5130">
        <f t="shared" si="162"/>
        <v>1023</v>
      </c>
    </row>
    <row r="5131" spans="1:16" ht="14.5" customHeight="1" x14ac:dyDescent="0.35">
      <c r="A5131" s="20" t="s">
        <v>2563</v>
      </c>
      <c r="B5131" s="20" t="s">
        <v>2023</v>
      </c>
      <c r="C5131" s="20" t="s">
        <v>2564</v>
      </c>
      <c r="D5131" s="2" t="s">
        <v>3185</v>
      </c>
      <c r="E5131" s="2" t="s">
        <v>3186</v>
      </c>
      <c r="F5131" s="21">
        <v>2547</v>
      </c>
      <c r="G5131" s="21">
        <v>100</v>
      </c>
      <c r="H5131" s="2" t="s">
        <v>3141</v>
      </c>
      <c r="I5131" s="2" t="s">
        <v>3155</v>
      </c>
      <c r="J5131" s="2" t="s">
        <v>3161</v>
      </c>
      <c r="K5131" s="2" t="s">
        <v>3162</v>
      </c>
      <c r="L5131" s="20">
        <v>2018</v>
      </c>
      <c r="M5131" s="2" t="s">
        <v>3067</v>
      </c>
      <c r="N5131" s="2" t="s">
        <v>3117</v>
      </c>
      <c r="O5131" s="19" t="str">
        <f t="shared" si="161"/>
        <v>500</v>
      </c>
      <c r="P5131">
        <f t="shared" si="162"/>
        <v>2547</v>
      </c>
    </row>
    <row r="5132" spans="1:16" ht="14.5" customHeight="1" x14ac:dyDescent="0.35">
      <c r="A5132" s="20" t="s">
        <v>504</v>
      </c>
      <c r="B5132" s="20" t="s">
        <v>505</v>
      </c>
      <c r="C5132" s="20" t="s">
        <v>1438</v>
      </c>
      <c r="D5132" s="2" t="s">
        <v>3185</v>
      </c>
      <c r="E5132" s="2" t="s">
        <v>3186</v>
      </c>
      <c r="F5132" s="21">
        <v>4539</v>
      </c>
      <c r="G5132" s="21">
        <v>55</v>
      </c>
      <c r="H5132" s="2" t="s">
        <v>3135</v>
      </c>
      <c r="I5132" s="2" t="s">
        <v>3149</v>
      </c>
      <c r="J5132" s="2" t="s">
        <v>3161</v>
      </c>
      <c r="K5132" s="2" t="s">
        <v>3162</v>
      </c>
      <c r="L5132" s="20">
        <v>2018</v>
      </c>
      <c r="M5132" s="2" t="s">
        <v>3041</v>
      </c>
      <c r="N5132" s="2" t="s">
        <v>3095</v>
      </c>
      <c r="O5132" s="19" t="str">
        <f t="shared" si="161"/>
        <v>200</v>
      </c>
      <c r="P5132">
        <f t="shared" si="162"/>
        <v>2496.4499999999998</v>
      </c>
    </row>
    <row r="5133" spans="1:16" ht="14.5" customHeight="1" x14ac:dyDescent="0.35">
      <c r="A5133" s="20" t="s">
        <v>507</v>
      </c>
      <c r="B5133" s="20" t="s">
        <v>508</v>
      </c>
      <c r="C5133" s="20" t="s">
        <v>1439</v>
      </c>
      <c r="D5133" s="2" t="s">
        <v>3185</v>
      </c>
      <c r="E5133" s="2" t="s">
        <v>3186</v>
      </c>
      <c r="F5133" s="21">
        <v>1065</v>
      </c>
      <c r="G5133" s="21">
        <v>55</v>
      </c>
      <c r="H5133" s="2" t="s">
        <v>3135</v>
      </c>
      <c r="I5133" s="2" t="s">
        <v>3149</v>
      </c>
      <c r="J5133" s="2" t="s">
        <v>3161</v>
      </c>
      <c r="K5133" s="2" t="s">
        <v>3162</v>
      </c>
      <c r="L5133" s="20">
        <v>2018</v>
      </c>
      <c r="M5133" s="2" t="s">
        <v>3041</v>
      </c>
      <c r="N5133" s="2" t="s">
        <v>3095</v>
      </c>
      <c r="O5133" s="19" t="str">
        <f t="shared" si="161"/>
        <v>200</v>
      </c>
      <c r="P5133">
        <f t="shared" si="162"/>
        <v>585.75</v>
      </c>
    </row>
    <row r="5134" spans="1:16" ht="14.5" customHeight="1" x14ac:dyDescent="0.35">
      <c r="A5134" s="20" t="s">
        <v>1162</v>
      </c>
      <c r="B5134" s="20" t="s">
        <v>1163</v>
      </c>
      <c r="C5134" s="20" t="s">
        <v>1440</v>
      </c>
      <c r="D5134" s="2" t="s">
        <v>3185</v>
      </c>
      <c r="E5134" s="2" t="s">
        <v>3186</v>
      </c>
      <c r="F5134" s="21">
        <v>1616</v>
      </c>
      <c r="G5134" s="21">
        <v>55</v>
      </c>
      <c r="H5134" s="2" t="s">
        <v>3135</v>
      </c>
      <c r="I5134" s="2" t="s">
        <v>3149</v>
      </c>
      <c r="J5134" s="2" t="s">
        <v>3161</v>
      </c>
      <c r="K5134" s="2" t="s">
        <v>3162</v>
      </c>
      <c r="L5134" s="20">
        <v>2018</v>
      </c>
      <c r="M5134" s="2" t="s">
        <v>3041</v>
      </c>
      <c r="N5134" s="2" t="s">
        <v>3095</v>
      </c>
      <c r="O5134" s="19" t="str">
        <f t="shared" si="161"/>
        <v>200</v>
      </c>
      <c r="P5134">
        <f t="shared" si="162"/>
        <v>888.8</v>
      </c>
    </row>
    <row r="5135" spans="1:16" ht="14.5" customHeight="1" x14ac:dyDescent="0.35">
      <c r="A5135" s="20" t="s">
        <v>1165</v>
      </c>
      <c r="B5135" s="20" t="s">
        <v>1166</v>
      </c>
      <c r="C5135" s="20" t="s">
        <v>1441</v>
      </c>
      <c r="D5135" s="2" t="s">
        <v>3185</v>
      </c>
      <c r="E5135" s="2" t="s">
        <v>3186</v>
      </c>
      <c r="F5135" s="21">
        <v>48</v>
      </c>
      <c r="G5135" s="21">
        <v>55</v>
      </c>
      <c r="H5135" s="2" t="s">
        <v>3135</v>
      </c>
      <c r="I5135" s="2" t="s">
        <v>3149</v>
      </c>
      <c r="J5135" s="2" t="s">
        <v>3161</v>
      </c>
      <c r="K5135" s="2" t="s">
        <v>3162</v>
      </c>
      <c r="L5135" s="20">
        <v>2018</v>
      </c>
      <c r="M5135" s="2" t="s">
        <v>3041</v>
      </c>
      <c r="N5135" s="2" t="s">
        <v>3095</v>
      </c>
      <c r="O5135" s="19" t="str">
        <f t="shared" si="161"/>
        <v>200</v>
      </c>
      <c r="P5135">
        <f t="shared" si="162"/>
        <v>26.4</v>
      </c>
    </row>
    <row r="5136" spans="1:16" ht="14.5" customHeight="1" x14ac:dyDescent="0.35">
      <c r="A5136" s="20" t="s">
        <v>1442</v>
      </c>
      <c r="B5136" s="20" t="s">
        <v>1443</v>
      </c>
      <c r="C5136" s="20" t="s">
        <v>1444</v>
      </c>
      <c r="D5136" s="2" t="s">
        <v>3185</v>
      </c>
      <c r="E5136" s="2" t="s">
        <v>3186</v>
      </c>
      <c r="F5136" s="21">
        <v>141</v>
      </c>
      <c r="G5136" s="21">
        <v>55</v>
      </c>
      <c r="H5136" s="2" t="s">
        <v>3135</v>
      </c>
      <c r="I5136" s="2" t="s">
        <v>3149</v>
      </c>
      <c r="J5136" s="2" t="s">
        <v>3161</v>
      </c>
      <c r="K5136" s="2" t="s">
        <v>3162</v>
      </c>
      <c r="L5136" s="20">
        <v>2018</v>
      </c>
      <c r="M5136" s="2" t="s">
        <v>3041</v>
      </c>
      <c r="N5136" s="2" t="s">
        <v>3095</v>
      </c>
      <c r="O5136" s="19" t="str">
        <f t="shared" si="161"/>
        <v>200</v>
      </c>
      <c r="P5136">
        <f t="shared" si="162"/>
        <v>77.55</v>
      </c>
    </row>
    <row r="5137" spans="1:16" ht="14.5" customHeight="1" x14ac:dyDescent="0.35">
      <c r="A5137" s="20" t="s">
        <v>2013</v>
      </c>
      <c r="B5137" s="20" t="s">
        <v>2014</v>
      </c>
      <c r="C5137" s="20" t="s">
        <v>2030</v>
      </c>
      <c r="D5137" s="2" t="s">
        <v>3185</v>
      </c>
      <c r="E5137" s="2" t="s">
        <v>3186</v>
      </c>
      <c r="F5137" s="21">
        <v>6</v>
      </c>
      <c r="G5137" s="21">
        <v>55</v>
      </c>
      <c r="H5137" s="2" t="s">
        <v>3135</v>
      </c>
      <c r="I5137" s="2" t="s">
        <v>3149</v>
      </c>
      <c r="J5137" s="2" t="s">
        <v>3161</v>
      </c>
      <c r="K5137" s="2" t="s">
        <v>3162</v>
      </c>
      <c r="L5137" s="20">
        <v>2018</v>
      </c>
      <c r="M5137" s="2" t="s">
        <v>3041</v>
      </c>
      <c r="N5137" s="2" t="s">
        <v>3095</v>
      </c>
      <c r="O5137" s="19" t="str">
        <f t="shared" si="161"/>
        <v>200</v>
      </c>
      <c r="P5137">
        <f t="shared" si="162"/>
        <v>3.3</v>
      </c>
    </row>
    <row r="5138" spans="1:16" ht="14.5" customHeight="1" x14ac:dyDescent="0.35">
      <c r="A5138" s="20" t="s">
        <v>2565</v>
      </c>
      <c r="B5138" s="20" t="s">
        <v>2566</v>
      </c>
      <c r="C5138" s="20" t="s">
        <v>2567</v>
      </c>
      <c r="D5138" s="2" t="s">
        <v>3185</v>
      </c>
      <c r="E5138" s="2" t="s">
        <v>3186</v>
      </c>
      <c r="F5138" s="21">
        <v>69</v>
      </c>
      <c r="G5138" s="21">
        <v>55</v>
      </c>
      <c r="H5138" s="2" t="s">
        <v>3135</v>
      </c>
      <c r="I5138" s="2" t="s">
        <v>3149</v>
      </c>
      <c r="J5138" s="2" t="s">
        <v>3161</v>
      </c>
      <c r="K5138" s="2" t="s">
        <v>3162</v>
      </c>
      <c r="L5138" s="20">
        <v>2018</v>
      </c>
      <c r="M5138" s="2" t="s">
        <v>3041</v>
      </c>
      <c r="N5138" s="2" t="s">
        <v>3095</v>
      </c>
      <c r="O5138" s="19" t="str">
        <f t="shared" si="161"/>
        <v>200</v>
      </c>
      <c r="P5138">
        <f t="shared" si="162"/>
        <v>37.950000000000003</v>
      </c>
    </row>
    <row r="5139" spans="1:16" ht="14.5" customHeight="1" x14ac:dyDescent="0.35">
      <c r="A5139" s="20" t="s">
        <v>1168</v>
      </c>
      <c r="B5139" s="20" t="s">
        <v>1169</v>
      </c>
      <c r="C5139" s="20" t="s">
        <v>1445</v>
      </c>
      <c r="D5139" s="2" t="s">
        <v>3185</v>
      </c>
      <c r="E5139" s="2" t="s">
        <v>3186</v>
      </c>
      <c r="F5139" s="21">
        <v>35</v>
      </c>
      <c r="G5139" s="21">
        <v>55</v>
      </c>
      <c r="H5139" s="2" t="s">
        <v>3135</v>
      </c>
      <c r="I5139" s="2" t="s">
        <v>3149</v>
      </c>
      <c r="J5139" s="2" t="s">
        <v>3161</v>
      </c>
      <c r="K5139" s="2" t="s">
        <v>3162</v>
      </c>
      <c r="L5139" s="20">
        <v>2018</v>
      </c>
      <c r="M5139" s="2" t="s">
        <v>3041</v>
      </c>
      <c r="N5139" s="2" t="s">
        <v>3095</v>
      </c>
      <c r="O5139" s="19" t="str">
        <f t="shared" si="161"/>
        <v>200</v>
      </c>
      <c r="P5139">
        <f t="shared" si="162"/>
        <v>19.25</v>
      </c>
    </row>
    <row r="5140" spans="1:16" ht="14.5" customHeight="1" x14ac:dyDescent="0.35">
      <c r="A5140" s="20" t="s">
        <v>1171</v>
      </c>
      <c r="B5140" s="20" t="s">
        <v>1172</v>
      </c>
      <c r="C5140" s="20" t="s">
        <v>1446</v>
      </c>
      <c r="D5140" s="2" t="s">
        <v>3185</v>
      </c>
      <c r="E5140" s="2" t="s">
        <v>3186</v>
      </c>
      <c r="F5140" s="21">
        <v>290</v>
      </c>
      <c r="G5140" s="21">
        <v>55</v>
      </c>
      <c r="H5140" s="2" t="s">
        <v>3135</v>
      </c>
      <c r="I5140" s="2" t="s">
        <v>3149</v>
      </c>
      <c r="J5140" s="2" t="s">
        <v>3161</v>
      </c>
      <c r="K5140" s="2" t="s">
        <v>3162</v>
      </c>
      <c r="L5140" s="20">
        <v>2018</v>
      </c>
      <c r="M5140" s="2" t="s">
        <v>3041</v>
      </c>
      <c r="N5140" s="2" t="s">
        <v>3095</v>
      </c>
      <c r="O5140" s="19" t="str">
        <f t="shared" si="161"/>
        <v>200</v>
      </c>
      <c r="P5140">
        <f t="shared" si="162"/>
        <v>159.5</v>
      </c>
    </row>
    <row r="5141" spans="1:16" ht="14.5" customHeight="1" x14ac:dyDescent="0.35">
      <c r="A5141" s="20" t="s">
        <v>1174</v>
      </c>
      <c r="B5141" s="20" t="s">
        <v>1175</v>
      </c>
      <c r="C5141" s="20" t="s">
        <v>1447</v>
      </c>
      <c r="D5141" s="2" t="s">
        <v>3185</v>
      </c>
      <c r="E5141" s="2" t="s">
        <v>3186</v>
      </c>
      <c r="F5141" s="21">
        <v>35</v>
      </c>
      <c r="G5141" s="21">
        <v>55</v>
      </c>
      <c r="H5141" s="2" t="s">
        <v>3135</v>
      </c>
      <c r="I5141" s="2" t="s">
        <v>3149</v>
      </c>
      <c r="J5141" s="2" t="s">
        <v>3161</v>
      </c>
      <c r="K5141" s="2" t="s">
        <v>3162</v>
      </c>
      <c r="L5141" s="20">
        <v>2018</v>
      </c>
      <c r="M5141" s="2" t="s">
        <v>3041</v>
      </c>
      <c r="N5141" s="2" t="s">
        <v>3095</v>
      </c>
      <c r="O5141" s="19" t="str">
        <f t="shared" si="161"/>
        <v>200</v>
      </c>
      <c r="P5141">
        <f t="shared" si="162"/>
        <v>19.25</v>
      </c>
    </row>
    <row r="5142" spans="1:16" ht="14.5" customHeight="1" x14ac:dyDescent="0.35">
      <c r="A5142" s="20" t="s">
        <v>1180</v>
      </c>
      <c r="B5142" s="20" t="s">
        <v>1181</v>
      </c>
      <c r="C5142" s="20" t="s">
        <v>1448</v>
      </c>
      <c r="D5142" s="2" t="s">
        <v>3185</v>
      </c>
      <c r="E5142" s="2" t="s">
        <v>3186</v>
      </c>
      <c r="F5142" s="21">
        <v>1984</v>
      </c>
      <c r="G5142" s="21">
        <v>55</v>
      </c>
      <c r="H5142" s="2" t="s">
        <v>3135</v>
      </c>
      <c r="I5142" s="2" t="s">
        <v>3149</v>
      </c>
      <c r="J5142" s="2" t="s">
        <v>3161</v>
      </c>
      <c r="K5142" s="2" t="s">
        <v>3162</v>
      </c>
      <c r="L5142" s="20">
        <v>2018</v>
      </c>
      <c r="M5142" s="2" t="s">
        <v>3041</v>
      </c>
      <c r="N5142" s="2" t="s">
        <v>3095</v>
      </c>
      <c r="O5142" s="19" t="str">
        <f t="shared" si="161"/>
        <v>200</v>
      </c>
      <c r="P5142">
        <f t="shared" si="162"/>
        <v>1091.2</v>
      </c>
    </row>
    <row r="5143" spans="1:16" ht="14.5" customHeight="1" x14ac:dyDescent="0.35">
      <c r="A5143" s="20" t="s">
        <v>1183</v>
      </c>
      <c r="B5143" s="20" t="s">
        <v>1184</v>
      </c>
      <c r="C5143" s="20" t="s">
        <v>1449</v>
      </c>
      <c r="D5143" s="2" t="s">
        <v>3185</v>
      </c>
      <c r="E5143" s="2" t="s">
        <v>3186</v>
      </c>
      <c r="F5143" s="21">
        <v>559</v>
      </c>
      <c r="G5143" s="21">
        <v>55</v>
      </c>
      <c r="H5143" s="2" t="s">
        <v>3135</v>
      </c>
      <c r="I5143" s="2" t="s">
        <v>3149</v>
      </c>
      <c r="J5143" s="2" t="s">
        <v>3161</v>
      </c>
      <c r="K5143" s="2" t="s">
        <v>3162</v>
      </c>
      <c r="L5143" s="20">
        <v>2018</v>
      </c>
      <c r="M5143" s="2" t="s">
        <v>3041</v>
      </c>
      <c r="N5143" s="2" t="s">
        <v>3095</v>
      </c>
      <c r="O5143" s="19" t="str">
        <f t="shared" si="161"/>
        <v>200</v>
      </c>
      <c r="P5143">
        <f t="shared" si="162"/>
        <v>307.45</v>
      </c>
    </row>
    <row r="5144" spans="1:16" ht="14.5" customHeight="1" x14ac:dyDescent="0.35">
      <c r="A5144" s="20" t="s">
        <v>1186</v>
      </c>
      <c r="B5144" s="20" t="s">
        <v>1187</v>
      </c>
      <c r="C5144" s="20" t="s">
        <v>2774</v>
      </c>
      <c r="D5144" s="2" t="s">
        <v>3185</v>
      </c>
      <c r="E5144" s="2" t="s">
        <v>3186</v>
      </c>
      <c r="F5144" s="21">
        <v>11</v>
      </c>
      <c r="G5144" s="21">
        <v>55</v>
      </c>
      <c r="H5144" s="2" t="s">
        <v>3135</v>
      </c>
      <c r="I5144" s="2" t="s">
        <v>3149</v>
      </c>
      <c r="J5144" s="2" t="s">
        <v>3161</v>
      </c>
      <c r="K5144" s="2" t="s">
        <v>3162</v>
      </c>
      <c r="L5144" s="20">
        <v>2018</v>
      </c>
      <c r="M5144" s="2" t="s">
        <v>3041</v>
      </c>
      <c r="N5144" s="2" t="s">
        <v>3095</v>
      </c>
      <c r="O5144" s="19" t="str">
        <f t="shared" si="161"/>
        <v>200</v>
      </c>
      <c r="P5144">
        <f t="shared" si="162"/>
        <v>6.05</v>
      </c>
    </row>
    <row r="5145" spans="1:16" ht="14.5" customHeight="1" x14ac:dyDescent="0.35">
      <c r="A5145" s="20" t="s">
        <v>1189</v>
      </c>
      <c r="B5145" s="20" t="s">
        <v>1190</v>
      </c>
      <c r="C5145" s="20" t="s">
        <v>1450</v>
      </c>
      <c r="D5145" s="2" t="s">
        <v>3185</v>
      </c>
      <c r="E5145" s="2" t="s">
        <v>3186</v>
      </c>
      <c r="F5145" s="21">
        <v>706</v>
      </c>
      <c r="G5145" s="21">
        <v>55</v>
      </c>
      <c r="H5145" s="2" t="s">
        <v>3135</v>
      </c>
      <c r="I5145" s="2" t="s">
        <v>3149</v>
      </c>
      <c r="J5145" s="2" t="s">
        <v>3161</v>
      </c>
      <c r="K5145" s="2" t="s">
        <v>3162</v>
      </c>
      <c r="L5145" s="20">
        <v>2018</v>
      </c>
      <c r="M5145" s="2" t="s">
        <v>3041</v>
      </c>
      <c r="N5145" s="2" t="s">
        <v>3095</v>
      </c>
      <c r="O5145" s="19" t="str">
        <f t="shared" si="161"/>
        <v>200</v>
      </c>
      <c r="P5145">
        <f t="shared" si="162"/>
        <v>388.3</v>
      </c>
    </row>
    <row r="5146" spans="1:16" ht="14.5" customHeight="1" x14ac:dyDescent="0.35">
      <c r="A5146" s="20" t="s">
        <v>1192</v>
      </c>
      <c r="B5146" s="20" t="s">
        <v>1193</v>
      </c>
      <c r="C5146" s="20" t="s">
        <v>1451</v>
      </c>
      <c r="D5146" s="2" t="s">
        <v>3185</v>
      </c>
      <c r="E5146" s="2" t="s">
        <v>3186</v>
      </c>
      <c r="F5146" s="21">
        <v>36</v>
      </c>
      <c r="G5146" s="21">
        <v>55</v>
      </c>
      <c r="H5146" s="2" t="s">
        <v>3135</v>
      </c>
      <c r="I5146" s="2" t="s">
        <v>3149</v>
      </c>
      <c r="J5146" s="2" t="s">
        <v>3161</v>
      </c>
      <c r="K5146" s="2" t="s">
        <v>3162</v>
      </c>
      <c r="L5146" s="20">
        <v>2018</v>
      </c>
      <c r="M5146" s="2" t="s">
        <v>3041</v>
      </c>
      <c r="N5146" s="2" t="s">
        <v>3095</v>
      </c>
      <c r="O5146" s="19" t="str">
        <f t="shared" si="161"/>
        <v>200</v>
      </c>
      <c r="P5146">
        <f t="shared" si="162"/>
        <v>19.8</v>
      </c>
    </row>
    <row r="5147" spans="1:16" ht="14.5" customHeight="1" x14ac:dyDescent="0.35">
      <c r="A5147" s="20" t="s">
        <v>2013</v>
      </c>
      <c r="B5147" s="20" t="s">
        <v>2014</v>
      </c>
      <c r="C5147" s="20" t="s">
        <v>2775</v>
      </c>
      <c r="D5147" s="2" t="s">
        <v>3185</v>
      </c>
      <c r="E5147" s="2" t="s">
        <v>3186</v>
      </c>
      <c r="F5147" s="21">
        <v>5</v>
      </c>
      <c r="G5147" s="21">
        <v>55</v>
      </c>
      <c r="H5147" s="2" t="s">
        <v>3135</v>
      </c>
      <c r="I5147" s="2" t="s">
        <v>3149</v>
      </c>
      <c r="J5147" s="2" t="s">
        <v>3161</v>
      </c>
      <c r="K5147" s="2" t="s">
        <v>3162</v>
      </c>
      <c r="L5147" s="20">
        <v>2018</v>
      </c>
      <c r="M5147" s="2" t="s">
        <v>3041</v>
      </c>
      <c r="N5147" s="2" t="s">
        <v>3095</v>
      </c>
      <c r="O5147" s="19" t="str">
        <f t="shared" si="161"/>
        <v>200</v>
      </c>
      <c r="P5147">
        <f t="shared" si="162"/>
        <v>2.75</v>
      </c>
    </row>
    <row r="5148" spans="1:16" ht="14.5" customHeight="1" x14ac:dyDescent="0.35">
      <c r="A5148" s="20" t="s">
        <v>1198</v>
      </c>
      <c r="B5148" s="20" t="s">
        <v>1199</v>
      </c>
      <c r="C5148" s="20" t="s">
        <v>1454</v>
      </c>
      <c r="D5148" s="2" t="s">
        <v>3185</v>
      </c>
      <c r="E5148" s="2" t="s">
        <v>3186</v>
      </c>
      <c r="F5148" s="21">
        <v>14</v>
      </c>
      <c r="G5148" s="21">
        <v>55</v>
      </c>
      <c r="H5148" s="2" t="s">
        <v>3135</v>
      </c>
      <c r="I5148" s="2" t="s">
        <v>3149</v>
      </c>
      <c r="J5148" s="2" t="s">
        <v>3161</v>
      </c>
      <c r="K5148" s="2" t="s">
        <v>3162</v>
      </c>
      <c r="L5148" s="20">
        <v>2018</v>
      </c>
      <c r="M5148" s="2" t="s">
        <v>3041</v>
      </c>
      <c r="N5148" s="2" t="s">
        <v>3095</v>
      </c>
      <c r="O5148" s="19" t="str">
        <f t="shared" si="161"/>
        <v>200</v>
      </c>
      <c r="P5148">
        <f t="shared" si="162"/>
        <v>7.7</v>
      </c>
    </row>
    <row r="5149" spans="1:16" ht="14.5" customHeight="1" x14ac:dyDescent="0.35">
      <c r="A5149" s="20" t="s">
        <v>1201</v>
      </c>
      <c r="B5149" s="20" t="s">
        <v>1202</v>
      </c>
      <c r="C5149" s="20" t="s">
        <v>1455</v>
      </c>
      <c r="D5149" s="2" t="s">
        <v>3185</v>
      </c>
      <c r="E5149" s="2" t="s">
        <v>3186</v>
      </c>
      <c r="F5149" s="21">
        <v>8</v>
      </c>
      <c r="G5149" s="21">
        <v>55</v>
      </c>
      <c r="H5149" s="2" t="s">
        <v>3135</v>
      </c>
      <c r="I5149" s="2" t="s">
        <v>3149</v>
      </c>
      <c r="J5149" s="2" t="s">
        <v>3161</v>
      </c>
      <c r="K5149" s="2" t="s">
        <v>3162</v>
      </c>
      <c r="L5149" s="20">
        <v>2018</v>
      </c>
      <c r="M5149" s="2" t="s">
        <v>3041</v>
      </c>
      <c r="N5149" s="2" t="s">
        <v>3095</v>
      </c>
      <c r="O5149" s="19" t="str">
        <f t="shared" si="161"/>
        <v>200</v>
      </c>
      <c r="P5149">
        <f t="shared" si="162"/>
        <v>4.4000000000000004</v>
      </c>
    </row>
    <row r="5150" spans="1:16" ht="14.5" customHeight="1" x14ac:dyDescent="0.35">
      <c r="A5150" s="20" t="s">
        <v>2890</v>
      </c>
      <c r="B5150" s="20" t="s">
        <v>2891</v>
      </c>
      <c r="C5150" s="20" t="s">
        <v>2892</v>
      </c>
      <c r="D5150" s="2" t="s">
        <v>3185</v>
      </c>
      <c r="E5150" s="2" t="s">
        <v>3186</v>
      </c>
      <c r="F5150" s="21">
        <v>11200</v>
      </c>
      <c r="G5150" s="21">
        <v>55</v>
      </c>
      <c r="H5150" s="2" t="s">
        <v>3135</v>
      </c>
      <c r="I5150" s="2" t="s">
        <v>3149</v>
      </c>
      <c r="J5150" s="2" t="s">
        <v>3161</v>
      </c>
      <c r="K5150" s="2" t="s">
        <v>3162</v>
      </c>
      <c r="L5150" s="20">
        <v>2018</v>
      </c>
      <c r="M5150" s="2" t="s">
        <v>3041</v>
      </c>
      <c r="N5150" s="2" t="s">
        <v>3095</v>
      </c>
      <c r="O5150" s="19" t="str">
        <f t="shared" si="161"/>
        <v>200</v>
      </c>
      <c r="P5150">
        <f t="shared" si="162"/>
        <v>6160</v>
      </c>
    </row>
    <row r="5151" spans="1:16" ht="14.5" customHeight="1" x14ac:dyDescent="0.35">
      <c r="A5151" s="20" t="s">
        <v>564</v>
      </c>
      <c r="B5151" s="20" t="s">
        <v>565</v>
      </c>
      <c r="C5151" s="20" t="s">
        <v>1456</v>
      </c>
      <c r="D5151" s="2" t="s">
        <v>3187</v>
      </c>
      <c r="E5151" s="2" t="s">
        <v>3188</v>
      </c>
      <c r="F5151" s="21">
        <v>1019</v>
      </c>
      <c r="G5151" s="21">
        <v>100</v>
      </c>
      <c r="H5151" s="2" t="s">
        <v>3133</v>
      </c>
      <c r="I5151" s="2" t="s">
        <v>3147</v>
      </c>
      <c r="J5151" s="2" t="s">
        <v>3161</v>
      </c>
      <c r="K5151" s="2" t="s">
        <v>3162</v>
      </c>
      <c r="L5151" s="20">
        <v>2018</v>
      </c>
      <c r="M5151" s="2" t="s">
        <v>3059</v>
      </c>
      <c r="N5151" s="2" t="s">
        <v>3109</v>
      </c>
      <c r="O5151" s="19" t="str">
        <f t="shared" si="161"/>
        <v>400</v>
      </c>
      <c r="P5151">
        <f t="shared" si="162"/>
        <v>1019</v>
      </c>
    </row>
    <row r="5152" spans="1:16" ht="14.5" customHeight="1" x14ac:dyDescent="0.35">
      <c r="A5152" s="20" t="s">
        <v>1846</v>
      </c>
      <c r="B5152" s="20" t="s">
        <v>580</v>
      </c>
      <c r="C5152" s="20" t="s">
        <v>1847</v>
      </c>
      <c r="D5152" s="2" t="s">
        <v>3187</v>
      </c>
      <c r="E5152" s="2" t="s">
        <v>3188</v>
      </c>
      <c r="F5152" s="21">
        <v>1038</v>
      </c>
      <c r="G5152" s="21">
        <v>100</v>
      </c>
      <c r="H5152" s="2" t="s">
        <v>3133</v>
      </c>
      <c r="I5152" s="2" t="s">
        <v>3147</v>
      </c>
      <c r="J5152" s="2" t="s">
        <v>3161</v>
      </c>
      <c r="K5152" s="2" t="s">
        <v>3162</v>
      </c>
      <c r="L5152" s="20">
        <v>2018</v>
      </c>
      <c r="M5152" s="2" t="s">
        <v>3078</v>
      </c>
      <c r="N5152" s="2" t="s">
        <v>3126</v>
      </c>
      <c r="O5152" s="19" t="str">
        <f t="shared" si="161"/>
        <v>700</v>
      </c>
      <c r="P5152">
        <f t="shared" si="162"/>
        <v>1038</v>
      </c>
    </row>
    <row r="5153" spans="1:16" ht="14.5" customHeight="1" x14ac:dyDescent="0.35">
      <c r="A5153" s="20" t="s">
        <v>567</v>
      </c>
      <c r="B5153" s="20" t="s">
        <v>568</v>
      </c>
      <c r="C5153" s="20" t="s">
        <v>1460</v>
      </c>
      <c r="D5153" s="2" t="s">
        <v>3187</v>
      </c>
      <c r="E5153" s="2" t="s">
        <v>3188</v>
      </c>
      <c r="F5153" s="21">
        <v>30258</v>
      </c>
      <c r="G5153" s="21">
        <v>100</v>
      </c>
      <c r="H5153" s="2" t="s">
        <v>3141</v>
      </c>
      <c r="I5153" s="2" t="s">
        <v>3155</v>
      </c>
      <c r="J5153" s="2" t="s">
        <v>3161</v>
      </c>
      <c r="K5153" s="2" t="s">
        <v>3162</v>
      </c>
      <c r="L5153" s="20">
        <v>2018</v>
      </c>
      <c r="M5153" s="2" t="s">
        <v>3078</v>
      </c>
      <c r="N5153" s="2" t="s">
        <v>3126</v>
      </c>
      <c r="O5153" s="19" t="str">
        <f t="shared" si="161"/>
        <v>700</v>
      </c>
      <c r="P5153">
        <f t="shared" si="162"/>
        <v>30258</v>
      </c>
    </row>
    <row r="5154" spans="1:16" ht="14.5" customHeight="1" x14ac:dyDescent="0.35">
      <c r="A5154" s="20" t="s">
        <v>570</v>
      </c>
      <c r="B5154" s="20" t="s">
        <v>571</v>
      </c>
      <c r="C5154" s="20" t="s">
        <v>1461</v>
      </c>
      <c r="D5154" s="2" t="s">
        <v>3187</v>
      </c>
      <c r="E5154" s="2" t="s">
        <v>3188</v>
      </c>
      <c r="F5154" s="21">
        <v>185</v>
      </c>
      <c r="G5154" s="21">
        <v>100</v>
      </c>
      <c r="H5154" s="2" t="s">
        <v>3133</v>
      </c>
      <c r="I5154" s="2" t="s">
        <v>3147</v>
      </c>
      <c r="J5154" s="2" t="s">
        <v>3161</v>
      </c>
      <c r="K5154" s="2" t="s">
        <v>3162</v>
      </c>
      <c r="L5154" s="20">
        <v>2018</v>
      </c>
      <c r="M5154" s="2" t="s">
        <v>3078</v>
      </c>
      <c r="N5154" s="2" t="s">
        <v>3126</v>
      </c>
      <c r="O5154" s="19" t="str">
        <f t="shared" si="161"/>
        <v>700</v>
      </c>
      <c r="P5154">
        <f t="shared" si="162"/>
        <v>185</v>
      </c>
    </row>
    <row r="5155" spans="1:16" ht="14.5" customHeight="1" x14ac:dyDescent="0.35">
      <c r="A5155" s="20" t="s">
        <v>588</v>
      </c>
      <c r="B5155" s="20" t="s">
        <v>589</v>
      </c>
      <c r="C5155" s="20" t="s">
        <v>1462</v>
      </c>
      <c r="D5155" s="2" t="s">
        <v>3187</v>
      </c>
      <c r="E5155" s="2" t="s">
        <v>3188</v>
      </c>
      <c r="F5155" s="21">
        <v>54954</v>
      </c>
      <c r="G5155" s="21">
        <v>55</v>
      </c>
      <c r="H5155" s="2" t="s">
        <v>3133</v>
      </c>
      <c r="I5155" s="2" t="s">
        <v>3147</v>
      </c>
      <c r="J5155" s="2" t="s">
        <v>3161</v>
      </c>
      <c r="K5155" s="2" t="s">
        <v>3162</v>
      </c>
      <c r="L5155" s="20">
        <v>2018</v>
      </c>
      <c r="M5155" s="2" t="s">
        <v>3045</v>
      </c>
      <c r="N5155" s="2" t="s">
        <v>3098</v>
      </c>
      <c r="O5155" s="19" t="str">
        <f t="shared" si="161"/>
        <v>200</v>
      </c>
      <c r="P5155">
        <f t="shared" si="162"/>
        <v>30224.7</v>
      </c>
    </row>
    <row r="5156" spans="1:16" ht="14.5" customHeight="1" x14ac:dyDescent="0.35">
      <c r="A5156" s="20" t="s">
        <v>561</v>
      </c>
      <c r="B5156" s="20" t="s">
        <v>562</v>
      </c>
      <c r="C5156" s="20" t="s">
        <v>2893</v>
      </c>
      <c r="D5156" s="2" t="s">
        <v>3187</v>
      </c>
      <c r="E5156" s="2" t="s">
        <v>3188</v>
      </c>
      <c r="F5156" s="21">
        <v>3764</v>
      </c>
      <c r="G5156" s="21">
        <v>100</v>
      </c>
      <c r="H5156" s="2" t="s">
        <v>3141</v>
      </c>
      <c r="I5156" s="2" t="s">
        <v>3155</v>
      </c>
      <c r="J5156" s="2" t="s">
        <v>3161</v>
      </c>
      <c r="K5156" s="2" t="s">
        <v>3162</v>
      </c>
      <c r="L5156" s="20">
        <v>2018</v>
      </c>
      <c r="M5156" s="2" t="s">
        <v>3066</v>
      </c>
      <c r="N5156" s="2" t="s">
        <v>3116</v>
      </c>
      <c r="O5156" s="19" t="str">
        <f t="shared" si="161"/>
        <v>500</v>
      </c>
      <c r="P5156">
        <f t="shared" si="162"/>
        <v>3764</v>
      </c>
    </row>
    <row r="5157" spans="1:16" ht="14.5" customHeight="1" x14ac:dyDescent="0.35">
      <c r="A5157" s="20" t="s">
        <v>591</v>
      </c>
      <c r="B5157" s="20" t="s">
        <v>592</v>
      </c>
      <c r="C5157" s="20" t="s">
        <v>1464</v>
      </c>
      <c r="D5157" s="2" t="s">
        <v>3187</v>
      </c>
      <c r="E5157" s="2" t="s">
        <v>3188</v>
      </c>
      <c r="F5157" s="21">
        <v>1374</v>
      </c>
      <c r="G5157" s="21">
        <v>16.5</v>
      </c>
      <c r="H5157" s="2" t="s">
        <v>3134</v>
      </c>
      <c r="I5157" s="2" t="s">
        <v>3148</v>
      </c>
      <c r="J5157" s="2" t="s">
        <v>3161</v>
      </c>
      <c r="K5157" s="2" t="s">
        <v>3162</v>
      </c>
      <c r="L5157" s="20">
        <v>2018</v>
      </c>
      <c r="M5157" s="2" t="s">
        <v>3044</v>
      </c>
      <c r="N5157" s="2" t="s">
        <v>3044</v>
      </c>
      <c r="O5157" s="19" t="str">
        <f t="shared" si="161"/>
        <v>200</v>
      </c>
      <c r="P5157">
        <f t="shared" si="162"/>
        <v>226.71</v>
      </c>
    </row>
    <row r="5158" spans="1:16" ht="14.5" customHeight="1" x14ac:dyDescent="0.35">
      <c r="A5158" s="20" t="s">
        <v>591</v>
      </c>
      <c r="B5158" s="20" t="s">
        <v>592</v>
      </c>
      <c r="C5158" s="20" t="s">
        <v>1464</v>
      </c>
      <c r="D5158" s="2" t="s">
        <v>3187</v>
      </c>
      <c r="E5158" s="2" t="s">
        <v>3188</v>
      </c>
      <c r="F5158" s="21">
        <v>1374</v>
      </c>
      <c r="G5158" s="21">
        <v>38.5</v>
      </c>
      <c r="H5158" s="2" t="s">
        <v>3135</v>
      </c>
      <c r="I5158" s="2" t="s">
        <v>3149</v>
      </c>
      <c r="J5158" s="2" t="s">
        <v>3161</v>
      </c>
      <c r="K5158" s="2" t="s">
        <v>3162</v>
      </c>
      <c r="L5158" s="20">
        <v>2018</v>
      </c>
      <c r="M5158" s="2" t="s">
        <v>3044</v>
      </c>
      <c r="N5158" s="2" t="s">
        <v>3044</v>
      </c>
      <c r="O5158" s="19" t="str">
        <f t="shared" si="161"/>
        <v>200</v>
      </c>
      <c r="P5158">
        <f t="shared" si="162"/>
        <v>528.99</v>
      </c>
    </row>
    <row r="5159" spans="1:16" ht="14.5" customHeight="1" x14ac:dyDescent="0.35">
      <c r="A5159" s="20" t="s">
        <v>594</v>
      </c>
      <c r="B5159" s="20" t="s">
        <v>595</v>
      </c>
      <c r="C5159" s="20" t="s">
        <v>1465</v>
      </c>
      <c r="D5159" s="2" t="s">
        <v>3187</v>
      </c>
      <c r="E5159" s="2" t="s">
        <v>3188</v>
      </c>
      <c r="F5159" s="21">
        <v>5784</v>
      </c>
      <c r="G5159" s="21">
        <v>55</v>
      </c>
      <c r="H5159" s="2" t="s">
        <v>3133</v>
      </c>
      <c r="I5159" s="2" t="s">
        <v>3147</v>
      </c>
      <c r="J5159" s="2" t="s">
        <v>3161</v>
      </c>
      <c r="K5159" s="2" t="s">
        <v>3162</v>
      </c>
      <c r="L5159" s="20">
        <v>2018</v>
      </c>
      <c r="M5159" s="2" t="s">
        <v>3045</v>
      </c>
      <c r="N5159" s="2" t="s">
        <v>3098</v>
      </c>
      <c r="O5159" s="19" t="str">
        <f t="shared" si="161"/>
        <v>200</v>
      </c>
      <c r="P5159">
        <f t="shared" si="162"/>
        <v>3181.2</v>
      </c>
    </row>
    <row r="5160" spans="1:16" ht="14.5" customHeight="1" x14ac:dyDescent="0.35">
      <c r="A5160" s="20" t="s">
        <v>582</v>
      </c>
      <c r="B5160" s="20" t="s">
        <v>583</v>
      </c>
      <c r="C5160" s="20" t="s">
        <v>3237</v>
      </c>
      <c r="D5160" s="2" t="s">
        <v>3187</v>
      </c>
      <c r="E5160" s="2" t="s">
        <v>3188</v>
      </c>
      <c r="F5160" s="21">
        <v>13277</v>
      </c>
      <c r="G5160" s="21">
        <v>100</v>
      </c>
      <c r="H5160" s="2" t="s">
        <v>3134</v>
      </c>
      <c r="I5160" s="2" t="s">
        <v>3148</v>
      </c>
      <c r="J5160" s="2" t="s">
        <v>3161</v>
      </c>
      <c r="K5160" s="2" t="s">
        <v>3162</v>
      </c>
      <c r="L5160" s="20">
        <v>2018</v>
      </c>
      <c r="M5160" s="2" t="s">
        <v>3074</v>
      </c>
      <c r="N5160" s="2" t="s">
        <v>3123</v>
      </c>
      <c r="O5160" s="19" t="str">
        <f t="shared" si="161"/>
        <v>600</v>
      </c>
      <c r="P5160">
        <f t="shared" si="162"/>
        <v>13277</v>
      </c>
    </row>
    <row r="5161" spans="1:16" ht="14.5" customHeight="1" x14ac:dyDescent="0.35">
      <c r="A5161" s="20" t="s">
        <v>573</v>
      </c>
      <c r="B5161" s="20" t="s">
        <v>574</v>
      </c>
      <c r="C5161" s="20" t="s">
        <v>1469</v>
      </c>
      <c r="D5161" s="2" t="s">
        <v>3187</v>
      </c>
      <c r="E5161" s="2" t="s">
        <v>3188</v>
      </c>
      <c r="F5161" s="21">
        <v>29</v>
      </c>
      <c r="G5161" s="21">
        <v>100</v>
      </c>
      <c r="H5161" s="2" t="s">
        <v>3134</v>
      </c>
      <c r="I5161" s="2" t="s">
        <v>3148</v>
      </c>
      <c r="J5161" s="2" t="s">
        <v>3161</v>
      </c>
      <c r="K5161" s="2" t="s">
        <v>3162</v>
      </c>
      <c r="L5161" s="20">
        <v>2018</v>
      </c>
      <c r="M5161" s="2" t="s">
        <v>3077</v>
      </c>
      <c r="N5161" s="2" t="s">
        <v>3125</v>
      </c>
      <c r="O5161" s="19" t="str">
        <f t="shared" si="161"/>
        <v>700</v>
      </c>
      <c r="P5161">
        <f t="shared" si="162"/>
        <v>29</v>
      </c>
    </row>
    <row r="5162" spans="1:16" ht="14.5" customHeight="1" x14ac:dyDescent="0.35">
      <c r="A5162" s="20" t="s">
        <v>555</v>
      </c>
      <c r="B5162" s="20" t="s">
        <v>556</v>
      </c>
      <c r="C5162" s="20" t="s">
        <v>3238</v>
      </c>
      <c r="D5162" s="2" t="s">
        <v>3187</v>
      </c>
      <c r="E5162" s="2" t="s">
        <v>3188</v>
      </c>
      <c r="F5162" s="21">
        <v>4462</v>
      </c>
      <c r="G5162" s="21">
        <v>55</v>
      </c>
      <c r="H5162" s="2" t="s">
        <v>3134</v>
      </c>
      <c r="I5162" s="2" t="s">
        <v>3148</v>
      </c>
      <c r="J5162" s="2" t="s">
        <v>3161</v>
      </c>
      <c r="K5162" s="2" t="s">
        <v>3162</v>
      </c>
      <c r="L5162" s="20">
        <v>2018</v>
      </c>
      <c r="M5162" s="2" t="s">
        <v>3046</v>
      </c>
      <c r="N5162" s="2" t="s">
        <v>3099</v>
      </c>
      <c r="O5162" s="19" t="str">
        <f t="shared" si="161"/>
        <v>200</v>
      </c>
      <c r="P5162">
        <f t="shared" si="162"/>
        <v>2454.1</v>
      </c>
    </row>
    <row r="5163" spans="1:16" ht="14.5" customHeight="1" x14ac:dyDescent="0.35">
      <c r="A5163" s="20" t="s">
        <v>558</v>
      </c>
      <c r="B5163" s="20" t="s">
        <v>559</v>
      </c>
      <c r="C5163" s="20" t="s">
        <v>1471</v>
      </c>
      <c r="D5163" s="2" t="s">
        <v>3187</v>
      </c>
      <c r="E5163" s="2" t="s">
        <v>3188</v>
      </c>
      <c r="F5163" s="21">
        <v>1929</v>
      </c>
      <c r="G5163" s="21">
        <v>55</v>
      </c>
      <c r="H5163" s="2" t="s">
        <v>3134</v>
      </c>
      <c r="I5163" s="2" t="s">
        <v>3148</v>
      </c>
      <c r="J5163" s="2" t="s">
        <v>3161</v>
      </c>
      <c r="K5163" s="2" t="s">
        <v>3162</v>
      </c>
      <c r="L5163" s="20">
        <v>2018</v>
      </c>
      <c r="M5163" s="2" t="s">
        <v>3046</v>
      </c>
      <c r="N5163" s="2" t="s">
        <v>3099</v>
      </c>
      <c r="O5163" s="19" t="str">
        <f t="shared" si="161"/>
        <v>200</v>
      </c>
      <c r="P5163">
        <f t="shared" si="162"/>
        <v>1060.95</v>
      </c>
    </row>
    <row r="5164" spans="1:16" ht="14.5" customHeight="1" x14ac:dyDescent="0.35">
      <c r="A5164" s="20" t="s">
        <v>195</v>
      </c>
      <c r="B5164" s="20" t="s">
        <v>196</v>
      </c>
      <c r="C5164" s="20" t="s">
        <v>1228</v>
      </c>
      <c r="D5164" s="2" t="s">
        <v>3169</v>
      </c>
      <c r="E5164" s="2" t="s">
        <v>3170</v>
      </c>
      <c r="F5164" s="21">
        <v>8775</v>
      </c>
      <c r="G5164" s="21">
        <v>55</v>
      </c>
      <c r="H5164" s="2" t="s">
        <v>3139</v>
      </c>
      <c r="I5164" s="2" t="s">
        <v>3153</v>
      </c>
      <c r="J5164" s="2" t="s">
        <v>3161</v>
      </c>
      <c r="K5164" s="2" t="s">
        <v>3162</v>
      </c>
      <c r="L5164" s="20">
        <v>2018</v>
      </c>
      <c r="M5164" s="2" t="s">
        <v>3052</v>
      </c>
      <c r="N5164" s="2" t="s">
        <v>3102</v>
      </c>
      <c r="O5164" s="19" t="str">
        <f t="shared" si="161"/>
        <v>300</v>
      </c>
      <c r="P5164">
        <f t="shared" si="162"/>
        <v>4826.25</v>
      </c>
    </row>
    <row r="5165" spans="1:16" ht="14.5" customHeight="1" x14ac:dyDescent="0.35">
      <c r="A5165" s="20" t="s">
        <v>198</v>
      </c>
      <c r="B5165" s="20" t="s">
        <v>199</v>
      </c>
      <c r="C5165" s="20" t="s">
        <v>1229</v>
      </c>
      <c r="D5165" s="2" t="s">
        <v>3169</v>
      </c>
      <c r="E5165" s="2" t="s">
        <v>3170</v>
      </c>
      <c r="F5165" s="21">
        <v>5496</v>
      </c>
      <c r="G5165" s="21">
        <v>55</v>
      </c>
      <c r="H5165" s="2" t="s">
        <v>3139</v>
      </c>
      <c r="I5165" s="2" t="s">
        <v>3153</v>
      </c>
      <c r="J5165" s="2" t="s">
        <v>3161</v>
      </c>
      <c r="K5165" s="2" t="s">
        <v>3162</v>
      </c>
      <c r="L5165" s="20">
        <v>2018</v>
      </c>
      <c r="M5165" s="2" t="s">
        <v>3052</v>
      </c>
      <c r="N5165" s="2" t="s">
        <v>3102</v>
      </c>
      <c r="O5165" s="19" t="str">
        <f t="shared" si="161"/>
        <v>300</v>
      </c>
      <c r="P5165">
        <f t="shared" si="162"/>
        <v>3022.8</v>
      </c>
    </row>
    <row r="5166" spans="1:16" ht="14.5" customHeight="1" x14ac:dyDescent="0.35">
      <c r="A5166" s="20" t="s">
        <v>219</v>
      </c>
      <c r="B5166" s="20" t="s">
        <v>220</v>
      </c>
      <c r="C5166" s="20" t="s">
        <v>1231</v>
      </c>
      <c r="D5166" s="2" t="s">
        <v>3169</v>
      </c>
      <c r="E5166" s="2" t="s">
        <v>3170</v>
      </c>
      <c r="F5166" s="21">
        <v>28</v>
      </c>
      <c r="G5166" s="21">
        <v>55</v>
      </c>
      <c r="H5166" s="2" t="s">
        <v>3139</v>
      </c>
      <c r="I5166" s="2" t="s">
        <v>3153</v>
      </c>
      <c r="J5166" s="2" t="s">
        <v>3161</v>
      </c>
      <c r="K5166" s="2" t="s">
        <v>3162</v>
      </c>
      <c r="L5166" s="20">
        <v>2018</v>
      </c>
      <c r="M5166" s="2" t="s">
        <v>3052</v>
      </c>
      <c r="N5166" s="2" t="s">
        <v>3102</v>
      </c>
      <c r="O5166" s="19" t="str">
        <f t="shared" si="161"/>
        <v>300</v>
      </c>
      <c r="P5166">
        <f t="shared" si="162"/>
        <v>15.4</v>
      </c>
    </row>
    <row r="5167" spans="1:16" ht="14.5" customHeight="1" x14ac:dyDescent="0.35">
      <c r="A5167" s="20" t="s">
        <v>204</v>
      </c>
      <c r="B5167" s="20" t="s">
        <v>205</v>
      </c>
      <c r="C5167" s="20" t="s">
        <v>1850</v>
      </c>
      <c r="D5167" s="2" t="s">
        <v>3169</v>
      </c>
      <c r="E5167" s="2" t="s">
        <v>3170</v>
      </c>
      <c r="F5167" s="21">
        <v>1179</v>
      </c>
      <c r="G5167" s="21">
        <v>55</v>
      </c>
      <c r="H5167" s="2" t="s">
        <v>3139</v>
      </c>
      <c r="I5167" s="2" t="s">
        <v>3153</v>
      </c>
      <c r="J5167" s="2" t="s">
        <v>3161</v>
      </c>
      <c r="K5167" s="2" t="s">
        <v>3162</v>
      </c>
      <c r="L5167" s="20">
        <v>2018</v>
      </c>
      <c r="M5167" s="2" t="s">
        <v>3052</v>
      </c>
      <c r="N5167" s="2" t="s">
        <v>3102</v>
      </c>
      <c r="O5167" s="19" t="str">
        <f t="shared" si="161"/>
        <v>300</v>
      </c>
      <c r="P5167">
        <f t="shared" si="162"/>
        <v>648.45000000000005</v>
      </c>
    </row>
    <row r="5168" spans="1:16" ht="14.5" customHeight="1" x14ac:dyDescent="0.35">
      <c r="A5168" s="20" t="s">
        <v>2318</v>
      </c>
      <c r="B5168" s="20" t="s">
        <v>2319</v>
      </c>
      <c r="C5168" s="20" t="s">
        <v>1851</v>
      </c>
      <c r="D5168" s="2" t="s">
        <v>3169</v>
      </c>
      <c r="E5168" s="2" t="s">
        <v>3170</v>
      </c>
      <c r="F5168" s="21">
        <v>154</v>
      </c>
      <c r="G5168" s="21">
        <v>55</v>
      </c>
      <c r="H5168" s="2" t="s">
        <v>3134</v>
      </c>
      <c r="I5168" s="2" t="s">
        <v>3148</v>
      </c>
      <c r="J5168" s="2" t="s">
        <v>3161</v>
      </c>
      <c r="K5168" s="2" t="s">
        <v>3162</v>
      </c>
      <c r="L5168" s="20">
        <v>2018</v>
      </c>
      <c r="M5168" s="2" t="s">
        <v>3059</v>
      </c>
      <c r="N5168" s="2" t="s">
        <v>3109</v>
      </c>
      <c r="O5168" s="19" t="str">
        <f t="shared" si="161"/>
        <v>400</v>
      </c>
      <c r="P5168">
        <f t="shared" si="162"/>
        <v>84.7</v>
      </c>
    </row>
    <row r="5169" spans="1:16" ht="14.5" customHeight="1" x14ac:dyDescent="0.35">
      <c r="A5169" s="20" t="s">
        <v>222</v>
      </c>
      <c r="B5169" s="20" t="s">
        <v>223</v>
      </c>
      <c r="C5169" s="20" t="s">
        <v>1852</v>
      </c>
      <c r="D5169" s="2" t="s">
        <v>3169</v>
      </c>
      <c r="E5169" s="2" t="s">
        <v>3170</v>
      </c>
      <c r="F5169" s="21">
        <v>8</v>
      </c>
      <c r="G5169" s="21">
        <v>55</v>
      </c>
      <c r="H5169" s="2" t="s">
        <v>3139</v>
      </c>
      <c r="I5169" s="2" t="s">
        <v>3153</v>
      </c>
      <c r="J5169" s="2" t="s">
        <v>3161</v>
      </c>
      <c r="K5169" s="2" t="s">
        <v>3162</v>
      </c>
      <c r="L5169" s="20">
        <v>2018</v>
      </c>
      <c r="M5169" s="2" t="s">
        <v>3052</v>
      </c>
      <c r="N5169" s="2" t="s">
        <v>3102</v>
      </c>
      <c r="O5169" s="19" t="str">
        <f t="shared" si="161"/>
        <v>300</v>
      </c>
      <c r="P5169">
        <f t="shared" si="162"/>
        <v>4.4000000000000004</v>
      </c>
    </row>
    <row r="5170" spans="1:16" ht="14.5" customHeight="1" x14ac:dyDescent="0.35">
      <c r="A5170" s="20" t="s">
        <v>225</v>
      </c>
      <c r="B5170" s="20" t="s">
        <v>226</v>
      </c>
      <c r="C5170" s="20" t="s">
        <v>1853</v>
      </c>
      <c r="D5170" s="2" t="s">
        <v>3169</v>
      </c>
      <c r="E5170" s="2" t="s">
        <v>3170</v>
      </c>
      <c r="F5170" s="21">
        <v>46</v>
      </c>
      <c r="G5170" s="21">
        <v>55</v>
      </c>
      <c r="H5170" s="2" t="s">
        <v>3139</v>
      </c>
      <c r="I5170" s="2" t="s">
        <v>3153</v>
      </c>
      <c r="J5170" s="2" t="s">
        <v>3161</v>
      </c>
      <c r="K5170" s="2" t="s">
        <v>3162</v>
      </c>
      <c r="L5170" s="20">
        <v>2018</v>
      </c>
      <c r="M5170" s="2" t="s">
        <v>3052</v>
      </c>
      <c r="N5170" s="2" t="s">
        <v>3102</v>
      </c>
      <c r="O5170" s="19" t="str">
        <f t="shared" si="161"/>
        <v>300</v>
      </c>
      <c r="P5170">
        <f t="shared" si="162"/>
        <v>25.3</v>
      </c>
    </row>
    <row r="5171" spans="1:16" ht="14.5" customHeight="1" x14ac:dyDescent="0.35">
      <c r="A5171" s="20" t="s">
        <v>2568</v>
      </c>
      <c r="B5171" s="20" t="s">
        <v>202</v>
      </c>
      <c r="C5171" s="20" t="s">
        <v>2673</v>
      </c>
      <c r="D5171" s="2" t="s">
        <v>3169</v>
      </c>
      <c r="E5171" s="2" t="s">
        <v>3170</v>
      </c>
      <c r="F5171" s="21">
        <v>193</v>
      </c>
      <c r="G5171" s="21">
        <v>55</v>
      </c>
      <c r="H5171" s="2" t="s">
        <v>3139</v>
      </c>
      <c r="I5171" s="2" t="s">
        <v>3153</v>
      </c>
      <c r="J5171" s="2" t="s">
        <v>3161</v>
      </c>
      <c r="K5171" s="2" t="s">
        <v>3162</v>
      </c>
      <c r="L5171" s="20">
        <v>2018</v>
      </c>
      <c r="M5171" s="2" t="s">
        <v>3052</v>
      </c>
      <c r="N5171" s="2" t="s">
        <v>3102</v>
      </c>
      <c r="O5171" s="19" t="str">
        <f t="shared" si="161"/>
        <v>300</v>
      </c>
      <c r="P5171">
        <f t="shared" si="162"/>
        <v>106.15</v>
      </c>
    </row>
    <row r="5172" spans="1:16" ht="14.5" customHeight="1" x14ac:dyDescent="0.35">
      <c r="A5172" s="20" t="s">
        <v>2776</v>
      </c>
      <c r="B5172" s="20" t="s">
        <v>214</v>
      </c>
      <c r="C5172" s="20" t="s">
        <v>1854</v>
      </c>
      <c r="D5172" s="2" t="s">
        <v>3169</v>
      </c>
      <c r="E5172" s="2" t="s">
        <v>3170</v>
      </c>
      <c r="F5172" s="21">
        <v>49</v>
      </c>
      <c r="G5172" s="21">
        <v>55</v>
      </c>
      <c r="H5172" s="2" t="s">
        <v>3139</v>
      </c>
      <c r="I5172" s="2" t="s">
        <v>3153</v>
      </c>
      <c r="J5172" s="2" t="s">
        <v>3161</v>
      </c>
      <c r="K5172" s="2" t="s">
        <v>3162</v>
      </c>
      <c r="L5172" s="20">
        <v>2018</v>
      </c>
      <c r="M5172" s="2" t="s">
        <v>3052</v>
      </c>
      <c r="N5172" s="2" t="s">
        <v>3102</v>
      </c>
      <c r="O5172" s="19" t="str">
        <f t="shared" si="161"/>
        <v>300</v>
      </c>
      <c r="P5172">
        <f t="shared" si="162"/>
        <v>26.95</v>
      </c>
    </row>
    <row r="5173" spans="1:16" ht="14.5" customHeight="1" x14ac:dyDescent="0.35">
      <c r="A5173" s="20" t="s">
        <v>216</v>
      </c>
      <c r="B5173" s="20" t="s">
        <v>217</v>
      </c>
      <c r="C5173" s="20" t="s">
        <v>1855</v>
      </c>
      <c r="D5173" s="2" t="s">
        <v>3169</v>
      </c>
      <c r="E5173" s="2" t="s">
        <v>3170</v>
      </c>
      <c r="F5173" s="21">
        <v>81</v>
      </c>
      <c r="G5173" s="21">
        <v>55</v>
      </c>
      <c r="H5173" s="2" t="s">
        <v>3134</v>
      </c>
      <c r="I5173" s="2" t="s">
        <v>3148</v>
      </c>
      <c r="J5173" s="2" t="s">
        <v>3161</v>
      </c>
      <c r="K5173" s="2" t="s">
        <v>3162</v>
      </c>
      <c r="L5173" s="20">
        <v>2018</v>
      </c>
      <c r="M5173" s="2" t="s">
        <v>3052</v>
      </c>
      <c r="N5173" s="2" t="s">
        <v>3102</v>
      </c>
      <c r="O5173" s="19" t="str">
        <f t="shared" si="161"/>
        <v>300</v>
      </c>
      <c r="P5173">
        <f t="shared" si="162"/>
        <v>44.55</v>
      </c>
    </row>
    <row r="5174" spans="1:16" ht="14.5" customHeight="1" x14ac:dyDescent="0.35">
      <c r="A5174" s="20" t="s">
        <v>235</v>
      </c>
      <c r="B5174" s="20" t="s">
        <v>236</v>
      </c>
      <c r="C5174" s="20" t="s">
        <v>1856</v>
      </c>
      <c r="D5174" s="2" t="s">
        <v>3169</v>
      </c>
      <c r="E5174" s="2" t="s">
        <v>3170</v>
      </c>
      <c r="F5174" s="21">
        <v>879</v>
      </c>
      <c r="G5174" s="21">
        <v>100</v>
      </c>
      <c r="H5174" s="2" t="s">
        <v>3141</v>
      </c>
      <c r="I5174" s="2" t="s">
        <v>3155</v>
      </c>
      <c r="J5174" s="2" t="s">
        <v>3161</v>
      </c>
      <c r="K5174" s="2" t="s">
        <v>3162</v>
      </c>
      <c r="L5174" s="20">
        <v>2018</v>
      </c>
      <c r="M5174" s="2" t="s">
        <v>3058</v>
      </c>
      <c r="N5174" s="2" t="s">
        <v>3108</v>
      </c>
      <c r="O5174" s="19" t="str">
        <f t="shared" si="161"/>
        <v>300</v>
      </c>
      <c r="P5174">
        <f t="shared" si="162"/>
        <v>879</v>
      </c>
    </row>
    <row r="5175" spans="1:16" ht="14.5" customHeight="1" x14ac:dyDescent="0.35">
      <c r="A5175" s="20" t="s">
        <v>231</v>
      </c>
      <c r="B5175" s="20" t="s">
        <v>232</v>
      </c>
      <c r="C5175" s="20" t="s">
        <v>1857</v>
      </c>
      <c r="D5175" s="2" t="s">
        <v>3169</v>
      </c>
      <c r="E5175" s="2" t="s">
        <v>3170</v>
      </c>
      <c r="F5175" s="21">
        <v>671</v>
      </c>
      <c r="G5175" s="21">
        <v>100</v>
      </c>
      <c r="H5175" s="2" t="s">
        <v>3141</v>
      </c>
      <c r="I5175" s="2" t="s">
        <v>3155</v>
      </c>
      <c r="J5175" s="2" t="s">
        <v>3161</v>
      </c>
      <c r="K5175" s="2" t="s">
        <v>3162</v>
      </c>
      <c r="L5175" s="20">
        <v>2018</v>
      </c>
      <c r="M5175" s="2" t="s">
        <v>3061</v>
      </c>
      <c r="N5175" s="2" t="s">
        <v>3111</v>
      </c>
      <c r="O5175" s="19" t="str">
        <f t="shared" si="161"/>
        <v>400</v>
      </c>
      <c r="P5175">
        <f t="shared" si="162"/>
        <v>671</v>
      </c>
    </row>
    <row r="5176" spans="1:16" ht="14.5" customHeight="1" x14ac:dyDescent="0.35">
      <c r="A5176" s="20" t="s">
        <v>2674</v>
      </c>
      <c r="B5176" s="20" t="s">
        <v>2675</v>
      </c>
      <c r="C5176" s="20" t="s">
        <v>2676</v>
      </c>
      <c r="D5176" s="2" t="s">
        <v>3169</v>
      </c>
      <c r="E5176" s="2" t="s">
        <v>3170</v>
      </c>
      <c r="F5176" s="21">
        <v>10703</v>
      </c>
      <c r="G5176" s="21">
        <v>10.71159596554012</v>
      </c>
      <c r="H5176" s="2" t="s">
        <v>3129</v>
      </c>
      <c r="I5176" s="2" t="s">
        <v>3143</v>
      </c>
      <c r="J5176" s="2" t="s">
        <v>3161</v>
      </c>
      <c r="K5176" s="2" t="s">
        <v>3162</v>
      </c>
      <c r="L5176" s="20">
        <v>2018</v>
      </c>
      <c r="M5176" s="2" t="s">
        <v>3059</v>
      </c>
      <c r="N5176" s="2" t="s">
        <v>3109</v>
      </c>
      <c r="O5176" s="19" t="str">
        <f t="shared" si="161"/>
        <v>400</v>
      </c>
      <c r="P5176">
        <f t="shared" si="162"/>
        <v>1146.4621161917589</v>
      </c>
    </row>
    <row r="5177" spans="1:16" ht="14.5" customHeight="1" x14ac:dyDescent="0.35">
      <c r="A5177" s="20" t="s">
        <v>2674</v>
      </c>
      <c r="B5177" s="20" t="s">
        <v>2675</v>
      </c>
      <c r="C5177" s="20" t="s">
        <v>2676</v>
      </c>
      <c r="D5177" s="2" t="s">
        <v>3169</v>
      </c>
      <c r="E5177" s="2" t="s">
        <v>3170</v>
      </c>
      <c r="F5177" s="21">
        <v>10703</v>
      </c>
      <c r="G5177" s="21">
        <v>7.4909404622217526</v>
      </c>
      <c r="H5177" s="2" t="s">
        <v>3130</v>
      </c>
      <c r="I5177" s="2" t="s">
        <v>3144</v>
      </c>
      <c r="J5177" s="2" t="s">
        <v>3161</v>
      </c>
      <c r="K5177" s="2" t="s">
        <v>3162</v>
      </c>
      <c r="L5177" s="20">
        <v>2018</v>
      </c>
      <c r="M5177" s="2" t="s">
        <v>3059</v>
      </c>
      <c r="N5177" s="2" t="s">
        <v>3109</v>
      </c>
      <c r="O5177" s="19" t="str">
        <f t="shared" si="161"/>
        <v>400</v>
      </c>
      <c r="P5177">
        <f t="shared" si="162"/>
        <v>801.7553576715942</v>
      </c>
    </row>
    <row r="5178" spans="1:16" ht="14.5" customHeight="1" x14ac:dyDescent="0.35">
      <c r="A5178" s="20" t="s">
        <v>2674</v>
      </c>
      <c r="B5178" s="20" t="s">
        <v>2675</v>
      </c>
      <c r="C5178" s="20" t="s">
        <v>2676</v>
      </c>
      <c r="D5178" s="2" t="s">
        <v>3169</v>
      </c>
      <c r="E5178" s="2" t="s">
        <v>3170</v>
      </c>
      <c r="F5178" s="21">
        <v>10703</v>
      </c>
      <c r="G5178" s="21">
        <v>7.6406872550861049</v>
      </c>
      <c r="H5178" s="2" t="s">
        <v>3131</v>
      </c>
      <c r="I5178" s="2" t="s">
        <v>3145</v>
      </c>
      <c r="J5178" s="2" t="s">
        <v>3161</v>
      </c>
      <c r="K5178" s="2" t="s">
        <v>3162</v>
      </c>
      <c r="L5178" s="20">
        <v>2018</v>
      </c>
      <c r="M5178" s="2" t="s">
        <v>3059</v>
      </c>
      <c r="N5178" s="2" t="s">
        <v>3109</v>
      </c>
      <c r="O5178" s="19" t="str">
        <f t="shared" si="161"/>
        <v>400</v>
      </c>
      <c r="P5178">
        <f t="shared" si="162"/>
        <v>817.78275691186582</v>
      </c>
    </row>
    <row r="5179" spans="1:16" ht="14.5" customHeight="1" x14ac:dyDescent="0.35">
      <c r="A5179" s="20" t="s">
        <v>2674</v>
      </c>
      <c r="B5179" s="20" t="s">
        <v>2675</v>
      </c>
      <c r="C5179" s="20" t="s">
        <v>2676</v>
      </c>
      <c r="D5179" s="2" t="s">
        <v>3169</v>
      </c>
      <c r="E5179" s="2" t="s">
        <v>3170</v>
      </c>
      <c r="F5179" s="21">
        <v>10703</v>
      </c>
      <c r="G5179" s="21">
        <v>27.183876729439376</v>
      </c>
      <c r="H5179" s="2" t="s">
        <v>3135</v>
      </c>
      <c r="I5179" s="2" t="s">
        <v>3149</v>
      </c>
      <c r="J5179" s="2" t="s">
        <v>3161</v>
      </c>
      <c r="K5179" s="2" t="s">
        <v>3162</v>
      </c>
      <c r="L5179" s="20">
        <v>2018</v>
      </c>
      <c r="M5179" s="2" t="s">
        <v>3059</v>
      </c>
      <c r="N5179" s="2" t="s">
        <v>3109</v>
      </c>
      <c r="O5179" s="19" t="str">
        <f t="shared" si="161"/>
        <v>400</v>
      </c>
      <c r="P5179">
        <f t="shared" si="162"/>
        <v>2909.4903263518963</v>
      </c>
    </row>
    <row r="5180" spans="1:16" ht="14.5" customHeight="1" x14ac:dyDescent="0.35">
      <c r="A5180" s="20" t="s">
        <v>2674</v>
      </c>
      <c r="B5180" s="20" t="s">
        <v>2675</v>
      </c>
      <c r="C5180" s="20" t="s">
        <v>2676</v>
      </c>
      <c r="D5180" s="2" t="s">
        <v>3169</v>
      </c>
      <c r="E5180" s="2" t="s">
        <v>3170</v>
      </c>
      <c r="F5180" s="21">
        <v>10703</v>
      </c>
      <c r="G5180" s="21">
        <v>3.0709087104540163</v>
      </c>
      <c r="H5180" s="2" t="s">
        <v>3136</v>
      </c>
      <c r="I5180" s="2" t="s">
        <v>3150</v>
      </c>
      <c r="J5180" s="2" t="s">
        <v>3161</v>
      </c>
      <c r="K5180" s="2" t="s">
        <v>3162</v>
      </c>
      <c r="L5180" s="20">
        <v>2018</v>
      </c>
      <c r="M5180" s="2" t="s">
        <v>3059</v>
      </c>
      <c r="N5180" s="2" t="s">
        <v>3109</v>
      </c>
      <c r="O5180" s="19" t="str">
        <f t="shared" si="161"/>
        <v>400</v>
      </c>
      <c r="P5180">
        <f t="shared" si="162"/>
        <v>328.67935927989333</v>
      </c>
    </row>
    <row r="5181" spans="1:16" ht="14.5" customHeight="1" x14ac:dyDescent="0.35">
      <c r="A5181" s="20" t="s">
        <v>2674</v>
      </c>
      <c r="B5181" s="20" t="s">
        <v>2675</v>
      </c>
      <c r="C5181" s="20" t="s">
        <v>2676</v>
      </c>
      <c r="D5181" s="2" t="s">
        <v>3169</v>
      </c>
      <c r="E5181" s="2" t="s">
        <v>3170</v>
      </c>
      <c r="F5181" s="21">
        <v>10703</v>
      </c>
      <c r="G5181" s="21">
        <v>12.783258119875422</v>
      </c>
      <c r="H5181" s="2" t="s">
        <v>3138</v>
      </c>
      <c r="I5181" s="2" t="s">
        <v>3152</v>
      </c>
      <c r="J5181" s="2" t="s">
        <v>3161</v>
      </c>
      <c r="K5181" s="2" t="s">
        <v>3162</v>
      </c>
      <c r="L5181" s="20">
        <v>2018</v>
      </c>
      <c r="M5181" s="2" t="s">
        <v>3059</v>
      </c>
      <c r="N5181" s="2" t="s">
        <v>3109</v>
      </c>
      <c r="O5181" s="19" t="str">
        <f t="shared" si="161"/>
        <v>400</v>
      </c>
      <c r="P5181">
        <f t="shared" si="162"/>
        <v>1368.1921165702663</v>
      </c>
    </row>
    <row r="5182" spans="1:16" ht="14.5" customHeight="1" x14ac:dyDescent="0.35">
      <c r="A5182" s="20" t="s">
        <v>2674</v>
      </c>
      <c r="B5182" s="20" t="s">
        <v>2675</v>
      </c>
      <c r="C5182" s="20" t="s">
        <v>2676</v>
      </c>
      <c r="D5182" s="2" t="s">
        <v>3169</v>
      </c>
      <c r="E5182" s="2" t="s">
        <v>3170</v>
      </c>
      <c r="F5182" s="21">
        <v>10703</v>
      </c>
      <c r="G5182" s="21">
        <v>3.6429547283781241</v>
      </c>
      <c r="H5182" s="2" t="s">
        <v>3139</v>
      </c>
      <c r="I5182" s="2" t="s">
        <v>3153</v>
      </c>
      <c r="J5182" s="2" t="s">
        <v>3161</v>
      </c>
      <c r="K5182" s="2" t="s">
        <v>3162</v>
      </c>
      <c r="L5182" s="20">
        <v>2018</v>
      </c>
      <c r="M5182" s="2" t="s">
        <v>3059</v>
      </c>
      <c r="N5182" s="2" t="s">
        <v>3109</v>
      </c>
      <c r="O5182" s="19" t="str">
        <f t="shared" si="161"/>
        <v>400</v>
      </c>
      <c r="P5182">
        <f t="shared" si="162"/>
        <v>389.90544457831061</v>
      </c>
    </row>
    <row r="5183" spans="1:16" ht="14.5" customHeight="1" x14ac:dyDescent="0.35">
      <c r="A5183" s="20" t="s">
        <v>2674</v>
      </c>
      <c r="B5183" s="20" t="s">
        <v>2675</v>
      </c>
      <c r="C5183" s="20" t="s">
        <v>2676</v>
      </c>
      <c r="D5183" s="2" t="s">
        <v>3169</v>
      </c>
      <c r="E5183" s="2" t="s">
        <v>3170</v>
      </c>
      <c r="F5183" s="21">
        <v>10703</v>
      </c>
      <c r="G5183" s="21">
        <v>27.475770887356926</v>
      </c>
      <c r="H5183" s="2" t="s">
        <v>3141</v>
      </c>
      <c r="I5183" s="2" t="s">
        <v>3155</v>
      </c>
      <c r="J5183" s="2" t="s">
        <v>3161</v>
      </c>
      <c r="K5183" s="2" t="s">
        <v>3162</v>
      </c>
      <c r="L5183" s="20">
        <v>2018</v>
      </c>
      <c r="M5183" s="2" t="s">
        <v>3059</v>
      </c>
      <c r="N5183" s="2" t="s">
        <v>3109</v>
      </c>
      <c r="O5183" s="19" t="str">
        <f t="shared" si="161"/>
        <v>400</v>
      </c>
      <c r="P5183">
        <f t="shared" si="162"/>
        <v>2940.7317580738118</v>
      </c>
    </row>
    <row r="5184" spans="1:16" ht="14.5" customHeight="1" x14ac:dyDescent="0.35">
      <c r="A5184" s="20" t="s">
        <v>2777</v>
      </c>
      <c r="B5184" s="20" t="s">
        <v>2778</v>
      </c>
      <c r="C5184" s="20" t="s">
        <v>2779</v>
      </c>
      <c r="D5184" s="2" t="s">
        <v>3169</v>
      </c>
      <c r="E5184" s="2" t="s">
        <v>3170</v>
      </c>
      <c r="F5184" s="21">
        <v>152</v>
      </c>
      <c r="G5184" s="21">
        <v>100</v>
      </c>
      <c r="H5184" s="2" t="s">
        <v>3139</v>
      </c>
      <c r="I5184" s="2" t="s">
        <v>3153</v>
      </c>
      <c r="J5184" s="2" t="s">
        <v>3161</v>
      </c>
      <c r="K5184" s="2" t="s">
        <v>3162</v>
      </c>
      <c r="L5184" s="20">
        <v>2018</v>
      </c>
      <c r="M5184" s="2" t="s">
        <v>3054</v>
      </c>
      <c r="N5184" s="2" t="s">
        <v>3104</v>
      </c>
      <c r="O5184" s="19" t="str">
        <f t="shared" si="161"/>
        <v>300</v>
      </c>
      <c r="P5184">
        <f t="shared" si="162"/>
        <v>152</v>
      </c>
    </row>
    <row r="5185" spans="1:16" ht="14.5" customHeight="1" x14ac:dyDescent="0.35">
      <c r="A5185" s="20" t="s">
        <v>2034</v>
      </c>
      <c r="B5185" s="20" t="s">
        <v>2035</v>
      </c>
      <c r="C5185" s="20" t="s">
        <v>1862</v>
      </c>
      <c r="D5185" s="2" t="s">
        <v>3169</v>
      </c>
      <c r="E5185" s="2" t="s">
        <v>3170</v>
      </c>
      <c r="F5185" s="21">
        <v>7000</v>
      </c>
      <c r="G5185" s="21">
        <v>100</v>
      </c>
      <c r="H5185" s="2" t="s">
        <v>3141</v>
      </c>
      <c r="I5185" s="2" t="s">
        <v>3155</v>
      </c>
      <c r="J5185" s="2" t="s">
        <v>3161</v>
      </c>
      <c r="K5185" s="2" t="s">
        <v>3162</v>
      </c>
      <c r="L5185" s="20">
        <v>2018</v>
      </c>
      <c r="M5185" s="2" t="s">
        <v>3061</v>
      </c>
      <c r="N5185" s="2" t="s">
        <v>3111</v>
      </c>
      <c r="O5185" s="19" t="str">
        <f t="shared" si="161"/>
        <v>400</v>
      </c>
      <c r="P5185">
        <f t="shared" si="162"/>
        <v>7000</v>
      </c>
    </row>
    <row r="5186" spans="1:16" ht="14.5" customHeight="1" x14ac:dyDescent="0.35">
      <c r="A5186" s="20" t="s">
        <v>2677</v>
      </c>
      <c r="B5186" s="20" t="s">
        <v>2678</v>
      </c>
      <c r="C5186" s="20" t="s">
        <v>2679</v>
      </c>
      <c r="D5186" s="2" t="s">
        <v>3169</v>
      </c>
      <c r="E5186" s="2" t="s">
        <v>3170</v>
      </c>
      <c r="F5186" s="21">
        <v>25794</v>
      </c>
      <c r="G5186" s="21">
        <v>3.1137935714235225</v>
      </c>
      <c r="H5186" s="2" t="s">
        <v>3129</v>
      </c>
      <c r="I5186" s="2" t="s">
        <v>3143</v>
      </c>
      <c r="J5186" s="2" t="s">
        <v>3161</v>
      </c>
      <c r="K5186" s="2" t="s">
        <v>3162</v>
      </c>
      <c r="L5186" s="20">
        <v>2018</v>
      </c>
      <c r="M5186" s="2" t="s">
        <v>3059</v>
      </c>
      <c r="N5186" s="2" t="s">
        <v>3109</v>
      </c>
      <c r="O5186" s="19" t="str">
        <f t="shared" si="161"/>
        <v>400</v>
      </c>
      <c r="P5186">
        <f t="shared" si="162"/>
        <v>803.17191381298335</v>
      </c>
    </row>
    <row r="5187" spans="1:16" ht="14.5" customHeight="1" x14ac:dyDescent="0.35">
      <c r="A5187" s="20" t="s">
        <v>2677</v>
      </c>
      <c r="B5187" s="20" t="s">
        <v>2678</v>
      </c>
      <c r="C5187" s="20" t="s">
        <v>2679</v>
      </c>
      <c r="D5187" s="2" t="s">
        <v>3169</v>
      </c>
      <c r="E5187" s="2" t="s">
        <v>3170</v>
      </c>
      <c r="F5187" s="21">
        <v>25794</v>
      </c>
      <c r="G5187" s="21">
        <v>7.0887002857790149</v>
      </c>
      <c r="H5187" s="2" t="s">
        <v>3130</v>
      </c>
      <c r="I5187" s="2" t="s">
        <v>3144</v>
      </c>
      <c r="J5187" s="2" t="s">
        <v>3161</v>
      </c>
      <c r="K5187" s="2" t="s">
        <v>3162</v>
      </c>
      <c r="L5187" s="20">
        <v>2018</v>
      </c>
      <c r="M5187" s="2" t="s">
        <v>3059</v>
      </c>
      <c r="N5187" s="2" t="s">
        <v>3109</v>
      </c>
      <c r="O5187" s="19" t="str">
        <f t="shared" si="161"/>
        <v>400</v>
      </c>
      <c r="P5187">
        <f t="shared" si="162"/>
        <v>1828.4593517138389</v>
      </c>
    </row>
    <row r="5188" spans="1:16" ht="14.5" customHeight="1" x14ac:dyDescent="0.35">
      <c r="A5188" s="20" t="s">
        <v>2677</v>
      </c>
      <c r="B5188" s="20" t="s">
        <v>2678</v>
      </c>
      <c r="C5188" s="20" t="s">
        <v>2679</v>
      </c>
      <c r="D5188" s="2" t="s">
        <v>3169</v>
      </c>
      <c r="E5188" s="2" t="s">
        <v>3170</v>
      </c>
      <c r="F5188" s="21">
        <v>25794</v>
      </c>
      <c r="G5188" s="21">
        <v>0.63940817578755926</v>
      </c>
      <c r="H5188" s="2" t="s">
        <v>3131</v>
      </c>
      <c r="I5188" s="2" t="s">
        <v>3145</v>
      </c>
      <c r="J5188" s="2" t="s">
        <v>3161</v>
      </c>
      <c r="K5188" s="2" t="s">
        <v>3162</v>
      </c>
      <c r="L5188" s="20">
        <v>2018</v>
      </c>
      <c r="M5188" s="2" t="s">
        <v>3059</v>
      </c>
      <c r="N5188" s="2" t="s">
        <v>3109</v>
      </c>
      <c r="O5188" s="19" t="str">
        <f t="shared" si="161"/>
        <v>400</v>
      </c>
      <c r="P5188">
        <f t="shared" si="162"/>
        <v>164.92894486264305</v>
      </c>
    </row>
    <row r="5189" spans="1:16" ht="14.5" customHeight="1" x14ac:dyDescent="0.35">
      <c r="A5189" s="20" t="s">
        <v>2677</v>
      </c>
      <c r="B5189" s="20" t="s">
        <v>2678</v>
      </c>
      <c r="C5189" s="20" t="s">
        <v>2679</v>
      </c>
      <c r="D5189" s="2" t="s">
        <v>3169</v>
      </c>
      <c r="E5189" s="2" t="s">
        <v>3170</v>
      </c>
      <c r="F5189" s="21">
        <v>25794</v>
      </c>
      <c r="G5189" s="21">
        <v>17.473442708743018</v>
      </c>
      <c r="H5189" s="2" t="s">
        <v>3134</v>
      </c>
      <c r="I5189" s="2" t="s">
        <v>3148</v>
      </c>
      <c r="J5189" s="2" t="s">
        <v>3161</v>
      </c>
      <c r="K5189" s="2" t="s">
        <v>3162</v>
      </c>
      <c r="L5189" s="20">
        <v>2018</v>
      </c>
      <c r="M5189" s="2" t="s">
        <v>3059</v>
      </c>
      <c r="N5189" s="2" t="s">
        <v>3109</v>
      </c>
      <c r="O5189" s="19" t="str">
        <f t="shared" si="161"/>
        <v>400</v>
      </c>
      <c r="P5189">
        <f t="shared" si="162"/>
        <v>4507.0998122931742</v>
      </c>
    </row>
    <row r="5190" spans="1:16" ht="14.5" customHeight="1" x14ac:dyDescent="0.35">
      <c r="A5190" s="20" t="s">
        <v>2677</v>
      </c>
      <c r="B5190" s="20" t="s">
        <v>2678</v>
      </c>
      <c r="C5190" s="20" t="s">
        <v>2679</v>
      </c>
      <c r="D5190" s="2" t="s">
        <v>3169</v>
      </c>
      <c r="E5190" s="2" t="s">
        <v>3170</v>
      </c>
      <c r="F5190" s="21">
        <v>25794</v>
      </c>
      <c r="G5190" s="21">
        <v>14.73233733391201</v>
      </c>
      <c r="H5190" s="2" t="s">
        <v>3135</v>
      </c>
      <c r="I5190" s="2" t="s">
        <v>3149</v>
      </c>
      <c r="J5190" s="2" t="s">
        <v>3161</v>
      </c>
      <c r="K5190" s="2" t="s">
        <v>3162</v>
      </c>
      <c r="L5190" s="20">
        <v>2018</v>
      </c>
      <c r="M5190" s="2" t="s">
        <v>3059</v>
      </c>
      <c r="N5190" s="2" t="s">
        <v>3109</v>
      </c>
      <c r="O5190" s="19" t="str">
        <f t="shared" si="161"/>
        <v>400</v>
      </c>
      <c r="P5190">
        <f t="shared" si="162"/>
        <v>3800.0590919092642</v>
      </c>
    </row>
    <row r="5191" spans="1:16" ht="14.5" customHeight="1" x14ac:dyDescent="0.35">
      <c r="A5191" s="20" t="s">
        <v>2677</v>
      </c>
      <c r="B5191" s="20" t="s">
        <v>2678</v>
      </c>
      <c r="C5191" s="20" t="s">
        <v>2679</v>
      </c>
      <c r="D5191" s="2" t="s">
        <v>3169</v>
      </c>
      <c r="E5191" s="2" t="s">
        <v>3170</v>
      </c>
      <c r="F5191" s="21">
        <v>25794</v>
      </c>
      <c r="G5191" s="21">
        <v>20.563119471751758</v>
      </c>
      <c r="H5191" s="2" t="s">
        <v>3136</v>
      </c>
      <c r="I5191" s="2" t="s">
        <v>3150</v>
      </c>
      <c r="J5191" s="2" t="s">
        <v>3161</v>
      </c>
      <c r="K5191" s="2" t="s">
        <v>3162</v>
      </c>
      <c r="L5191" s="20">
        <v>2018</v>
      </c>
      <c r="M5191" s="2" t="s">
        <v>3059</v>
      </c>
      <c r="N5191" s="2" t="s">
        <v>3109</v>
      </c>
      <c r="O5191" s="19" t="str">
        <f t="shared" si="161"/>
        <v>400</v>
      </c>
      <c r="P5191">
        <f t="shared" si="162"/>
        <v>5304.0510365436485</v>
      </c>
    </row>
    <row r="5192" spans="1:16" ht="14.5" customHeight="1" x14ac:dyDescent="0.35">
      <c r="A5192" s="20" t="s">
        <v>2677</v>
      </c>
      <c r="B5192" s="20" t="s">
        <v>2678</v>
      </c>
      <c r="C5192" s="20" t="s">
        <v>2679</v>
      </c>
      <c r="D5192" s="2" t="s">
        <v>3169</v>
      </c>
      <c r="E5192" s="2" t="s">
        <v>3170</v>
      </c>
      <c r="F5192" s="21">
        <v>25794</v>
      </c>
      <c r="G5192" s="21">
        <v>0.51152654063004743</v>
      </c>
      <c r="H5192" s="2" t="s">
        <v>3138</v>
      </c>
      <c r="I5192" s="2" t="s">
        <v>3152</v>
      </c>
      <c r="J5192" s="2" t="s">
        <v>3161</v>
      </c>
      <c r="K5192" s="2" t="s">
        <v>3162</v>
      </c>
      <c r="L5192" s="20">
        <v>2018</v>
      </c>
      <c r="M5192" s="2" t="s">
        <v>3059</v>
      </c>
      <c r="N5192" s="2" t="s">
        <v>3109</v>
      </c>
      <c r="O5192" s="19" t="str">
        <f t="shared" si="161"/>
        <v>400</v>
      </c>
      <c r="P5192">
        <f t="shared" si="162"/>
        <v>131.94315589011444</v>
      </c>
    </row>
    <row r="5193" spans="1:16" ht="14.5" customHeight="1" x14ac:dyDescent="0.35">
      <c r="A5193" s="20" t="s">
        <v>2677</v>
      </c>
      <c r="B5193" s="20" t="s">
        <v>2678</v>
      </c>
      <c r="C5193" s="20" t="s">
        <v>2679</v>
      </c>
      <c r="D5193" s="2" t="s">
        <v>3169</v>
      </c>
      <c r="E5193" s="2" t="s">
        <v>3170</v>
      </c>
      <c r="F5193" s="21">
        <v>25794</v>
      </c>
      <c r="G5193" s="21">
        <v>9.2022241862507332</v>
      </c>
      <c r="H5193" s="2" t="s">
        <v>3139</v>
      </c>
      <c r="I5193" s="2" t="s">
        <v>3153</v>
      </c>
      <c r="J5193" s="2" t="s">
        <v>3161</v>
      </c>
      <c r="K5193" s="2" t="s">
        <v>3162</v>
      </c>
      <c r="L5193" s="20">
        <v>2018</v>
      </c>
      <c r="M5193" s="2" t="s">
        <v>3059</v>
      </c>
      <c r="N5193" s="2" t="s">
        <v>3109</v>
      </c>
      <c r="O5193" s="19" t="str">
        <f t="shared" si="161"/>
        <v>400</v>
      </c>
      <c r="P5193">
        <f t="shared" si="162"/>
        <v>2373.6217066015142</v>
      </c>
    </row>
    <row r="5194" spans="1:16" ht="14.5" customHeight="1" x14ac:dyDescent="0.35">
      <c r="A5194" s="20" t="s">
        <v>2677</v>
      </c>
      <c r="B5194" s="20" t="s">
        <v>2678</v>
      </c>
      <c r="C5194" s="20" t="s">
        <v>2679</v>
      </c>
      <c r="D5194" s="2" t="s">
        <v>3169</v>
      </c>
      <c r="E5194" s="2" t="s">
        <v>3170</v>
      </c>
      <c r="F5194" s="21">
        <v>25794</v>
      </c>
      <c r="G5194" s="21">
        <v>25.652389631059155</v>
      </c>
      <c r="H5194" s="2" t="s">
        <v>3141</v>
      </c>
      <c r="I5194" s="2" t="s">
        <v>3155</v>
      </c>
      <c r="J5194" s="2" t="s">
        <v>3161</v>
      </c>
      <c r="K5194" s="2" t="s">
        <v>3162</v>
      </c>
      <c r="L5194" s="20">
        <v>2018</v>
      </c>
      <c r="M5194" s="2" t="s">
        <v>3059</v>
      </c>
      <c r="N5194" s="2" t="s">
        <v>3109</v>
      </c>
      <c r="O5194" s="19" t="str">
        <f t="shared" si="161"/>
        <v>400</v>
      </c>
      <c r="P5194">
        <f t="shared" si="162"/>
        <v>6616.7773814353986</v>
      </c>
    </row>
    <row r="5195" spans="1:16" ht="14.5" customHeight="1" x14ac:dyDescent="0.35">
      <c r="A5195" s="20" t="s">
        <v>2677</v>
      </c>
      <c r="B5195" s="20" t="s">
        <v>2678</v>
      </c>
      <c r="C5195" s="20" t="s">
        <v>2679</v>
      </c>
      <c r="D5195" s="2" t="s">
        <v>3169</v>
      </c>
      <c r="E5195" s="2" t="s">
        <v>3170</v>
      </c>
      <c r="F5195" s="21">
        <v>25794</v>
      </c>
      <c r="G5195" s="21">
        <v>1.0230530812600949</v>
      </c>
      <c r="H5195" s="2" t="s">
        <v>3142</v>
      </c>
      <c r="I5195" s="2" t="s">
        <v>3156</v>
      </c>
      <c r="J5195" s="2" t="s">
        <v>3161</v>
      </c>
      <c r="K5195" s="2" t="s">
        <v>3162</v>
      </c>
      <c r="L5195" s="20">
        <v>2018</v>
      </c>
      <c r="M5195" s="2" t="s">
        <v>3059</v>
      </c>
      <c r="N5195" s="2" t="s">
        <v>3109</v>
      </c>
      <c r="O5195" s="19" t="str">
        <f t="shared" si="161"/>
        <v>400</v>
      </c>
      <c r="P5195">
        <f t="shared" si="162"/>
        <v>263.88631178022888</v>
      </c>
    </row>
    <row r="5196" spans="1:16" ht="14.5" customHeight="1" x14ac:dyDescent="0.35">
      <c r="A5196" s="20" t="s">
        <v>2894</v>
      </c>
      <c r="B5196" s="20" t="s">
        <v>2895</v>
      </c>
      <c r="C5196" s="20" t="s">
        <v>2896</v>
      </c>
      <c r="D5196" s="2" t="s">
        <v>3169</v>
      </c>
      <c r="E5196" s="2" t="s">
        <v>3170</v>
      </c>
      <c r="F5196" s="21">
        <v>12921</v>
      </c>
      <c r="G5196" s="21">
        <v>100</v>
      </c>
      <c r="H5196" s="2" t="s">
        <v>3129</v>
      </c>
      <c r="I5196" s="2" t="s">
        <v>3143</v>
      </c>
      <c r="J5196" s="2" t="s">
        <v>3161</v>
      </c>
      <c r="K5196" s="2" t="s">
        <v>3162</v>
      </c>
      <c r="L5196" s="20">
        <v>2018</v>
      </c>
      <c r="M5196" s="2" t="s">
        <v>3059</v>
      </c>
      <c r="N5196" s="2" t="s">
        <v>3109</v>
      </c>
      <c r="O5196" s="19" t="str">
        <f t="shared" si="161"/>
        <v>400</v>
      </c>
      <c r="P5196">
        <f t="shared" si="162"/>
        <v>12921</v>
      </c>
    </row>
    <row r="5197" spans="1:16" ht="14.5" customHeight="1" x14ac:dyDescent="0.35">
      <c r="A5197" s="20" t="s">
        <v>270</v>
      </c>
      <c r="B5197" s="20" t="s">
        <v>271</v>
      </c>
      <c r="C5197" s="20" t="s">
        <v>1256</v>
      </c>
      <c r="D5197" s="2" t="s">
        <v>3169</v>
      </c>
      <c r="E5197" s="2" t="s">
        <v>3170</v>
      </c>
      <c r="F5197" s="21">
        <v>222</v>
      </c>
      <c r="G5197" s="21">
        <v>55</v>
      </c>
      <c r="H5197" s="2" t="s">
        <v>3129</v>
      </c>
      <c r="I5197" s="2" t="s">
        <v>3143</v>
      </c>
      <c r="J5197" s="2" t="s">
        <v>3161</v>
      </c>
      <c r="K5197" s="2" t="s">
        <v>3162</v>
      </c>
      <c r="L5197" s="20">
        <v>2018</v>
      </c>
      <c r="M5197" s="2" t="s">
        <v>3041</v>
      </c>
      <c r="N5197" s="2" t="s">
        <v>3095</v>
      </c>
      <c r="O5197" s="19" t="str">
        <f t="shared" si="161"/>
        <v>200</v>
      </c>
      <c r="P5197">
        <f t="shared" si="162"/>
        <v>122.1</v>
      </c>
    </row>
    <row r="5198" spans="1:16" ht="14.5" customHeight="1" x14ac:dyDescent="0.35">
      <c r="A5198" s="20" t="s">
        <v>1258</v>
      </c>
      <c r="B5198" s="20" t="s">
        <v>1259</v>
      </c>
      <c r="C5198" s="20" t="s">
        <v>1866</v>
      </c>
      <c r="D5198" s="2" t="s">
        <v>3169</v>
      </c>
      <c r="E5198" s="2" t="s">
        <v>3170</v>
      </c>
      <c r="F5198" s="21">
        <v>251</v>
      </c>
      <c r="G5198" s="21">
        <v>55</v>
      </c>
      <c r="H5198" s="2" t="s">
        <v>3138</v>
      </c>
      <c r="I5198" s="2" t="s">
        <v>3152</v>
      </c>
      <c r="J5198" s="2" t="s">
        <v>3161</v>
      </c>
      <c r="K5198" s="2" t="s">
        <v>3162</v>
      </c>
      <c r="L5198" s="20">
        <v>2018</v>
      </c>
      <c r="M5198" s="2" t="s">
        <v>3043</v>
      </c>
      <c r="N5198" s="2" t="s">
        <v>3097</v>
      </c>
      <c r="O5198" s="19" t="str">
        <f t="shared" si="161"/>
        <v>200</v>
      </c>
      <c r="P5198">
        <f t="shared" si="162"/>
        <v>138.05000000000001</v>
      </c>
    </row>
    <row r="5199" spans="1:16" ht="14.5" customHeight="1" x14ac:dyDescent="0.35">
      <c r="A5199" s="20" t="s">
        <v>279</v>
      </c>
      <c r="B5199" s="20" t="s">
        <v>280</v>
      </c>
      <c r="C5199" s="20" t="s">
        <v>2898</v>
      </c>
      <c r="D5199" s="2" t="s">
        <v>3169</v>
      </c>
      <c r="E5199" s="2" t="s">
        <v>3170</v>
      </c>
      <c r="F5199" s="21">
        <v>13277</v>
      </c>
      <c r="G5199" s="21">
        <v>100</v>
      </c>
      <c r="H5199" s="2" t="s">
        <v>3134</v>
      </c>
      <c r="I5199" s="2" t="s">
        <v>3148</v>
      </c>
      <c r="J5199" s="2" t="s">
        <v>3161</v>
      </c>
      <c r="K5199" s="2" t="s">
        <v>3162</v>
      </c>
      <c r="L5199" s="20">
        <v>2018</v>
      </c>
      <c r="M5199" s="2" t="s">
        <v>3074</v>
      </c>
      <c r="N5199" s="2" t="s">
        <v>3123</v>
      </c>
      <c r="O5199" s="19" t="str">
        <f t="shared" si="161"/>
        <v>600</v>
      </c>
      <c r="P5199">
        <f t="shared" si="162"/>
        <v>13277</v>
      </c>
    </row>
    <row r="5200" spans="1:16" ht="14.5" customHeight="1" x14ac:dyDescent="0.35">
      <c r="A5200" s="20" t="s">
        <v>282</v>
      </c>
      <c r="B5200" s="20" t="s">
        <v>283</v>
      </c>
      <c r="C5200" s="20" t="s">
        <v>1868</v>
      </c>
      <c r="D5200" s="2" t="s">
        <v>3169</v>
      </c>
      <c r="E5200" s="2" t="s">
        <v>3170</v>
      </c>
      <c r="F5200" s="21">
        <v>25</v>
      </c>
      <c r="G5200" s="21">
        <v>55</v>
      </c>
      <c r="H5200" s="2" t="s">
        <v>3138</v>
      </c>
      <c r="I5200" s="2" t="s">
        <v>3152</v>
      </c>
      <c r="J5200" s="2" t="s">
        <v>3161</v>
      </c>
      <c r="K5200" s="2" t="s">
        <v>3162</v>
      </c>
      <c r="L5200" s="20">
        <v>2018</v>
      </c>
      <c r="M5200" s="2" t="s">
        <v>3057</v>
      </c>
      <c r="N5200" s="2" t="s">
        <v>3107</v>
      </c>
      <c r="O5200" s="19" t="str">
        <f t="shared" si="161"/>
        <v>300</v>
      </c>
      <c r="P5200">
        <f t="shared" si="162"/>
        <v>13.75</v>
      </c>
    </row>
    <row r="5201" spans="1:16" ht="14.5" customHeight="1" x14ac:dyDescent="0.35">
      <c r="A5201" s="20" t="s">
        <v>285</v>
      </c>
      <c r="B5201" s="20" t="s">
        <v>286</v>
      </c>
      <c r="C5201" s="20" t="s">
        <v>1869</v>
      </c>
      <c r="D5201" s="2" t="s">
        <v>3169</v>
      </c>
      <c r="E5201" s="2" t="s">
        <v>3170</v>
      </c>
      <c r="F5201" s="21">
        <v>8546</v>
      </c>
      <c r="G5201" s="21">
        <v>55</v>
      </c>
      <c r="H5201" s="2" t="s">
        <v>3132</v>
      </c>
      <c r="I5201" s="2" t="s">
        <v>3146</v>
      </c>
      <c r="J5201" s="2" t="s">
        <v>3161</v>
      </c>
      <c r="K5201" s="2" t="s">
        <v>3162</v>
      </c>
      <c r="L5201" s="20">
        <v>2018</v>
      </c>
      <c r="M5201" s="2" t="s">
        <v>3057</v>
      </c>
      <c r="N5201" s="2" t="s">
        <v>3107</v>
      </c>
      <c r="O5201" s="19" t="str">
        <f t="shared" si="161"/>
        <v>300</v>
      </c>
      <c r="P5201">
        <f t="shared" si="162"/>
        <v>4700.3</v>
      </c>
    </row>
    <row r="5202" spans="1:16" ht="14.5" customHeight="1" x14ac:dyDescent="0.35">
      <c r="A5202" s="20" t="s">
        <v>2036</v>
      </c>
      <c r="B5202" s="20" t="s">
        <v>2037</v>
      </c>
      <c r="C5202" s="20" t="s">
        <v>2038</v>
      </c>
      <c r="D5202" s="2" t="s">
        <v>3169</v>
      </c>
      <c r="E5202" s="2" t="s">
        <v>3170</v>
      </c>
      <c r="F5202" s="21">
        <v>3362</v>
      </c>
      <c r="G5202" s="21">
        <v>55</v>
      </c>
      <c r="H5202" s="2" t="s">
        <v>3129</v>
      </c>
      <c r="I5202" s="2" t="s">
        <v>3143</v>
      </c>
      <c r="J5202" s="2" t="s">
        <v>3161</v>
      </c>
      <c r="K5202" s="2" t="s">
        <v>3162</v>
      </c>
      <c r="L5202" s="20">
        <v>2018</v>
      </c>
      <c r="M5202" s="2" t="s">
        <v>3059</v>
      </c>
      <c r="N5202" s="2" t="s">
        <v>3109</v>
      </c>
      <c r="O5202" s="19" t="str">
        <f t="shared" si="161"/>
        <v>400</v>
      </c>
      <c r="P5202">
        <f t="shared" si="162"/>
        <v>1849.1</v>
      </c>
    </row>
    <row r="5203" spans="1:16" ht="14.5" customHeight="1" x14ac:dyDescent="0.35">
      <c r="A5203" s="20" t="s">
        <v>3239</v>
      </c>
      <c r="B5203" s="20" t="s">
        <v>2043</v>
      </c>
      <c r="C5203" s="20" t="s">
        <v>1870</v>
      </c>
      <c r="D5203" s="2" t="s">
        <v>3169</v>
      </c>
      <c r="E5203" s="2" t="s">
        <v>3170</v>
      </c>
      <c r="F5203" s="21">
        <v>125</v>
      </c>
      <c r="G5203" s="21">
        <v>55</v>
      </c>
      <c r="H5203" s="2" t="s">
        <v>3131</v>
      </c>
      <c r="I5203" s="2" t="s">
        <v>3145</v>
      </c>
      <c r="J5203" s="2" t="s">
        <v>3161</v>
      </c>
      <c r="K5203" s="2" t="s">
        <v>3162</v>
      </c>
      <c r="L5203" s="20">
        <v>2018</v>
      </c>
      <c r="M5203" s="2" t="s">
        <v>3076</v>
      </c>
      <c r="N5203" s="2" t="s">
        <v>3124</v>
      </c>
      <c r="O5203" s="19" t="str">
        <f t="shared" si="161"/>
        <v>700</v>
      </c>
      <c r="P5203">
        <f t="shared" si="162"/>
        <v>68.75</v>
      </c>
    </row>
    <row r="5204" spans="1:16" ht="14.5" customHeight="1" x14ac:dyDescent="0.35">
      <c r="A5204" s="20" t="s">
        <v>2683</v>
      </c>
      <c r="B5204" s="20" t="s">
        <v>2684</v>
      </c>
      <c r="C5204" s="20" t="s">
        <v>2685</v>
      </c>
      <c r="D5204" s="2" t="s">
        <v>3169</v>
      </c>
      <c r="E5204" s="2" t="s">
        <v>3170</v>
      </c>
      <c r="F5204" s="21">
        <v>850</v>
      </c>
      <c r="G5204" s="21">
        <v>61.350240364943446</v>
      </c>
      <c r="H5204" s="2" t="s">
        <v>3130</v>
      </c>
      <c r="I5204" s="2" t="s">
        <v>3144</v>
      </c>
      <c r="J5204" s="2" t="s">
        <v>3161</v>
      </c>
      <c r="K5204" s="2" t="s">
        <v>3162</v>
      </c>
      <c r="L5204" s="20">
        <v>2018</v>
      </c>
      <c r="M5204" s="2" t="s">
        <v>3078</v>
      </c>
      <c r="N5204" s="2" t="s">
        <v>3126</v>
      </c>
      <c r="O5204" s="19" t="str">
        <f t="shared" si="161"/>
        <v>700</v>
      </c>
      <c r="P5204">
        <f t="shared" si="162"/>
        <v>521.47704310201925</v>
      </c>
    </row>
    <row r="5205" spans="1:16" ht="14.5" customHeight="1" x14ac:dyDescent="0.35">
      <c r="A5205" s="20" t="s">
        <v>2683</v>
      </c>
      <c r="B5205" s="20" t="s">
        <v>2684</v>
      </c>
      <c r="C5205" s="20" t="s">
        <v>2685</v>
      </c>
      <c r="D5205" s="2" t="s">
        <v>3169</v>
      </c>
      <c r="E5205" s="2" t="s">
        <v>3170</v>
      </c>
      <c r="F5205" s="21">
        <v>850</v>
      </c>
      <c r="G5205" s="21">
        <v>3.0601415960400105</v>
      </c>
      <c r="H5205" s="2" t="s">
        <v>3131</v>
      </c>
      <c r="I5205" s="2" t="s">
        <v>3145</v>
      </c>
      <c r="J5205" s="2" t="s">
        <v>3161</v>
      </c>
      <c r="K5205" s="2" t="s">
        <v>3162</v>
      </c>
      <c r="L5205" s="20">
        <v>2018</v>
      </c>
      <c r="M5205" s="2" t="s">
        <v>3078</v>
      </c>
      <c r="N5205" s="2" t="s">
        <v>3126</v>
      </c>
      <c r="O5205" s="19" t="str">
        <f t="shared" si="161"/>
        <v>700</v>
      </c>
      <c r="P5205">
        <f t="shared" si="162"/>
        <v>26.01120356634009</v>
      </c>
    </row>
    <row r="5206" spans="1:16" ht="14.5" customHeight="1" x14ac:dyDescent="0.35">
      <c r="A5206" s="20" t="s">
        <v>2683</v>
      </c>
      <c r="B5206" s="20" t="s">
        <v>2684</v>
      </c>
      <c r="C5206" s="20" t="s">
        <v>2685</v>
      </c>
      <c r="D5206" s="2" t="s">
        <v>3169</v>
      </c>
      <c r="E5206" s="2" t="s">
        <v>3170</v>
      </c>
      <c r="F5206" s="21">
        <v>850</v>
      </c>
      <c r="G5206" s="21">
        <v>29.906497932085095</v>
      </c>
      <c r="H5206" s="2" t="s">
        <v>3138</v>
      </c>
      <c r="I5206" s="2" t="s">
        <v>3152</v>
      </c>
      <c r="J5206" s="2" t="s">
        <v>3161</v>
      </c>
      <c r="K5206" s="2" t="s">
        <v>3162</v>
      </c>
      <c r="L5206" s="20">
        <v>2018</v>
      </c>
      <c r="M5206" s="2" t="s">
        <v>3078</v>
      </c>
      <c r="N5206" s="2" t="s">
        <v>3126</v>
      </c>
      <c r="O5206" s="19" t="str">
        <f t="shared" si="161"/>
        <v>700</v>
      </c>
      <c r="P5206">
        <f t="shared" si="162"/>
        <v>254.2052324227233</v>
      </c>
    </row>
    <row r="5207" spans="1:16" ht="14.5" customHeight="1" x14ac:dyDescent="0.35">
      <c r="A5207" s="20" t="s">
        <v>2683</v>
      </c>
      <c r="B5207" s="20" t="s">
        <v>2684</v>
      </c>
      <c r="C5207" s="20" t="s">
        <v>2685</v>
      </c>
      <c r="D5207" s="2" t="s">
        <v>3169</v>
      </c>
      <c r="E5207" s="2" t="s">
        <v>3170</v>
      </c>
      <c r="F5207" s="21">
        <v>850</v>
      </c>
      <c r="G5207" s="21">
        <v>5.6831201069314492</v>
      </c>
      <c r="H5207" s="2" t="s">
        <v>3141</v>
      </c>
      <c r="I5207" s="2" t="s">
        <v>3155</v>
      </c>
      <c r="J5207" s="2" t="s">
        <v>3161</v>
      </c>
      <c r="K5207" s="2" t="s">
        <v>3162</v>
      </c>
      <c r="L5207" s="20">
        <v>2018</v>
      </c>
      <c r="M5207" s="2" t="s">
        <v>3078</v>
      </c>
      <c r="N5207" s="2" t="s">
        <v>3126</v>
      </c>
      <c r="O5207" s="19" t="str">
        <f t="shared" si="161"/>
        <v>700</v>
      </c>
      <c r="P5207">
        <f t="shared" si="162"/>
        <v>48.306520908917321</v>
      </c>
    </row>
    <row r="5208" spans="1:16" ht="14.5" customHeight="1" x14ac:dyDescent="0.35">
      <c r="A5208" s="20" t="s">
        <v>2044</v>
      </c>
      <c r="B5208" s="20" t="s">
        <v>2045</v>
      </c>
      <c r="C5208" s="20" t="s">
        <v>2686</v>
      </c>
      <c r="D5208" s="2" t="s">
        <v>3169</v>
      </c>
      <c r="E5208" s="2" t="s">
        <v>3170</v>
      </c>
      <c r="F5208" s="21">
        <v>1282</v>
      </c>
      <c r="G5208" s="21">
        <v>4.6450197804732047</v>
      </c>
      <c r="H5208" s="2" t="s">
        <v>3129</v>
      </c>
      <c r="I5208" s="2" t="s">
        <v>3143</v>
      </c>
      <c r="J5208" s="2" t="s">
        <v>3161</v>
      </c>
      <c r="K5208" s="2" t="s">
        <v>3162</v>
      </c>
      <c r="L5208" s="20">
        <v>2018</v>
      </c>
      <c r="M5208" s="2" t="s">
        <v>3078</v>
      </c>
      <c r="N5208" s="2" t="s">
        <v>3126</v>
      </c>
      <c r="O5208" s="19" t="str">
        <f t="shared" si="161"/>
        <v>700</v>
      </c>
      <c r="P5208">
        <f t="shared" si="162"/>
        <v>59.549153585666481</v>
      </c>
    </row>
    <row r="5209" spans="1:16" ht="14.5" customHeight="1" x14ac:dyDescent="0.35">
      <c r="A5209" s="20" t="s">
        <v>2044</v>
      </c>
      <c r="B5209" s="20" t="s">
        <v>2045</v>
      </c>
      <c r="C5209" s="20" t="s">
        <v>2686</v>
      </c>
      <c r="D5209" s="2" t="s">
        <v>3169</v>
      </c>
      <c r="E5209" s="2" t="s">
        <v>3170</v>
      </c>
      <c r="F5209" s="21">
        <v>1282</v>
      </c>
      <c r="G5209" s="21">
        <v>5.5740237365678462</v>
      </c>
      <c r="H5209" s="2" t="s">
        <v>3130</v>
      </c>
      <c r="I5209" s="2" t="s">
        <v>3144</v>
      </c>
      <c r="J5209" s="2" t="s">
        <v>3161</v>
      </c>
      <c r="K5209" s="2" t="s">
        <v>3162</v>
      </c>
      <c r="L5209" s="20">
        <v>2018</v>
      </c>
      <c r="M5209" s="2" t="s">
        <v>3078</v>
      </c>
      <c r="N5209" s="2" t="s">
        <v>3126</v>
      </c>
      <c r="O5209" s="19" t="str">
        <f t="shared" si="161"/>
        <v>700</v>
      </c>
      <c r="P5209">
        <f t="shared" si="162"/>
        <v>71.458984302799792</v>
      </c>
    </row>
    <row r="5210" spans="1:16" ht="14.5" customHeight="1" x14ac:dyDescent="0.35">
      <c r="A5210" s="20" t="s">
        <v>2044</v>
      </c>
      <c r="B5210" s="20" t="s">
        <v>2045</v>
      </c>
      <c r="C5210" s="20" t="s">
        <v>2686</v>
      </c>
      <c r="D5210" s="2" t="s">
        <v>3169</v>
      </c>
      <c r="E5210" s="2" t="s">
        <v>3170</v>
      </c>
      <c r="F5210" s="21">
        <v>1282</v>
      </c>
      <c r="G5210" s="21">
        <v>16.956571135940095</v>
      </c>
      <c r="H5210" s="2" t="s">
        <v>3135</v>
      </c>
      <c r="I5210" s="2" t="s">
        <v>3149</v>
      </c>
      <c r="J5210" s="2" t="s">
        <v>3161</v>
      </c>
      <c r="K5210" s="2" t="s">
        <v>3162</v>
      </c>
      <c r="L5210" s="20">
        <v>2018</v>
      </c>
      <c r="M5210" s="2" t="s">
        <v>3078</v>
      </c>
      <c r="N5210" s="2" t="s">
        <v>3126</v>
      </c>
      <c r="O5210" s="19" t="str">
        <f t="shared" si="161"/>
        <v>700</v>
      </c>
      <c r="P5210">
        <f t="shared" si="162"/>
        <v>217.38324196275204</v>
      </c>
    </row>
    <row r="5211" spans="1:16" ht="14.5" customHeight="1" x14ac:dyDescent="0.35">
      <c r="A5211" s="20" t="s">
        <v>2044</v>
      </c>
      <c r="B5211" s="20" t="s">
        <v>2045</v>
      </c>
      <c r="C5211" s="20" t="s">
        <v>2686</v>
      </c>
      <c r="D5211" s="2" t="s">
        <v>3169</v>
      </c>
      <c r="E5211" s="2" t="s">
        <v>3170</v>
      </c>
      <c r="F5211" s="21">
        <v>1282</v>
      </c>
      <c r="G5211" s="21">
        <v>25.434856703910139</v>
      </c>
      <c r="H5211" s="2" t="s">
        <v>3136</v>
      </c>
      <c r="I5211" s="2" t="s">
        <v>3150</v>
      </c>
      <c r="J5211" s="2" t="s">
        <v>3161</v>
      </c>
      <c r="K5211" s="2" t="s">
        <v>3162</v>
      </c>
      <c r="L5211" s="20">
        <v>2018</v>
      </c>
      <c r="M5211" s="2" t="s">
        <v>3078</v>
      </c>
      <c r="N5211" s="2" t="s">
        <v>3126</v>
      </c>
      <c r="O5211" s="19" t="str">
        <f t="shared" si="161"/>
        <v>700</v>
      </c>
      <c r="P5211">
        <f t="shared" si="162"/>
        <v>326.07486294412797</v>
      </c>
    </row>
    <row r="5212" spans="1:16" ht="14.5" customHeight="1" x14ac:dyDescent="0.35">
      <c r="A5212" s="20" t="s">
        <v>2044</v>
      </c>
      <c r="B5212" s="20" t="s">
        <v>2045</v>
      </c>
      <c r="C5212" s="20" t="s">
        <v>2686</v>
      </c>
      <c r="D5212" s="2" t="s">
        <v>3169</v>
      </c>
      <c r="E5212" s="2" t="s">
        <v>3170</v>
      </c>
      <c r="F5212" s="21">
        <v>1282</v>
      </c>
      <c r="G5212" s="21">
        <v>16.909633845042503</v>
      </c>
      <c r="H5212" s="2" t="s">
        <v>3138</v>
      </c>
      <c r="I5212" s="2" t="s">
        <v>3152</v>
      </c>
      <c r="J5212" s="2" t="s">
        <v>3161</v>
      </c>
      <c r="K5212" s="2" t="s">
        <v>3162</v>
      </c>
      <c r="L5212" s="20">
        <v>2018</v>
      </c>
      <c r="M5212" s="2" t="s">
        <v>3078</v>
      </c>
      <c r="N5212" s="2" t="s">
        <v>3126</v>
      </c>
      <c r="O5212" s="19" t="str">
        <f t="shared" si="161"/>
        <v>700</v>
      </c>
      <c r="P5212">
        <f t="shared" si="162"/>
        <v>216.78150589344489</v>
      </c>
    </row>
    <row r="5213" spans="1:16" ht="14.5" customHeight="1" x14ac:dyDescent="0.35">
      <c r="A5213" s="20" t="s">
        <v>2044</v>
      </c>
      <c r="B5213" s="20" t="s">
        <v>2045</v>
      </c>
      <c r="C5213" s="20" t="s">
        <v>2686</v>
      </c>
      <c r="D5213" s="2" t="s">
        <v>3169</v>
      </c>
      <c r="E5213" s="2" t="s">
        <v>3170</v>
      </c>
      <c r="F5213" s="21">
        <v>1282</v>
      </c>
      <c r="G5213" s="21">
        <v>17.245384697561398</v>
      </c>
      <c r="H5213" s="2" t="s">
        <v>3139</v>
      </c>
      <c r="I5213" s="2" t="s">
        <v>3153</v>
      </c>
      <c r="J5213" s="2" t="s">
        <v>3161</v>
      </c>
      <c r="K5213" s="2" t="s">
        <v>3162</v>
      </c>
      <c r="L5213" s="20">
        <v>2018</v>
      </c>
      <c r="M5213" s="2" t="s">
        <v>3078</v>
      </c>
      <c r="N5213" s="2" t="s">
        <v>3126</v>
      </c>
      <c r="O5213" s="19" t="str">
        <f t="shared" si="161"/>
        <v>700</v>
      </c>
      <c r="P5213">
        <f t="shared" si="162"/>
        <v>221.08583182273713</v>
      </c>
    </row>
    <row r="5214" spans="1:16" ht="14.5" customHeight="1" x14ac:dyDescent="0.35">
      <c r="A5214" s="20" t="s">
        <v>2044</v>
      </c>
      <c r="B5214" s="20" t="s">
        <v>2045</v>
      </c>
      <c r="C5214" s="20" t="s">
        <v>2686</v>
      </c>
      <c r="D5214" s="2" t="s">
        <v>3169</v>
      </c>
      <c r="E5214" s="2" t="s">
        <v>3170</v>
      </c>
      <c r="F5214" s="21">
        <v>1282</v>
      </c>
      <c r="G5214" s="21">
        <v>13.234510100504815</v>
      </c>
      <c r="H5214" s="2" t="s">
        <v>3141</v>
      </c>
      <c r="I5214" s="2" t="s">
        <v>3155</v>
      </c>
      <c r="J5214" s="2" t="s">
        <v>3161</v>
      </c>
      <c r="K5214" s="2" t="s">
        <v>3162</v>
      </c>
      <c r="L5214" s="20">
        <v>2018</v>
      </c>
      <c r="M5214" s="2" t="s">
        <v>3078</v>
      </c>
      <c r="N5214" s="2" t="s">
        <v>3126</v>
      </c>
      <c r="O5214" s="19" t="str">
        <f t="shared" si="161"/>
        <v>700</v>
      </c>
      <c r="P5214">
        <f t="shared" si="162"/>
        <v>169.66641948847172</v>
      </c>
    </row>
    <row r="5215" spans="1:16" ht="14.5" customHeight="1" x14ac:dyDescent="0.35">
      <c r="A5215" s="20" t="s">
        <v>308</v>
      </c>
      <c r="B5215" s="20" t="s">
        <v>309</v>
      </c>
      <c r="C5215" s="20" t="s">
        <v>1873</v>
      </c>
      <c r="D5215" s="2" t="s">
        <v>3169</v>
      </c>
      <c r="E5215" s="2" t="s">
        <v>3170</v>
      </c>
      <c r="F5215" s="21">
        <v>619</v>
      </c>
      <c r="G5215" s="21">
        <v>100</v>
      </c>
      <c r="H5215" s="2" t="s">
        <v>3131</v>
      </c>
      <c r="I5215" s="2" t="s">
        <v>3145</v>
      </c>
      <c r="J5215" s="2" t="s">
        <v>3161</v>
      </c>
      <c r="K5215" s="2" t="s">
        <v>3162</v>
      </c>
      <c r="L5215" s="20">
        <v>2018</v>
      </c>
      <c r="M5215" s="2" t="s">
        <v>3076</v>
      </c>
      <c r="N5215" s="2" t="s">
        <v>3124</v>
      </c>
      <c r="O5215" s="19" t="str">
        <f t="shared" si="161"/>
        <v>700</v>
      </c>
      <c r="P5215">
        <f t="shared" si="162"/>
        <v>619</v>
      </c>
    </row>
    <row r="5216" spans="1:16" ht="14.5" customHeight="1" x14ac:dyDescent="0.35">
      <c r="A5216" s="20" t="s">
        <v>304</v>
      </c>
      <c r="B5216" s="20" t="s">
        <v>305</v>
      </c>
      <c r="C5216" s="20" t="s">
        <v>1874</v>
      </c>
      <c r="D5216" s="2" t="s">
        <v>3169</v>
      </c>
      <c r="E5216" s="2" t="s">
        <v>3170</v>
      </c>
      <c r="F5216" s="21">
        <v>518</v>
      </c>
      <c r="G5216" s="21">
        <v>100</v>
      </c>
      <c r="H5216" s="2" t="s">
        <v>3131</v>
      </c>
      <c r="I5216" s="2" t="s">
        <v>3145</v>
      </c>
      <c r="J5216" s="2" t="s">
        <v>3161</v>
      </c>
      <c r="K5216" s="2" t="s">
        <v>3162</v>
      </c>
      <c r="L5216" s="20">
        <v>2018</v>
      </c>
      <c r="M5216" s="2" t="s">
        <v>3076</v>
      </c>
      <c r="N5216" s="2" t="s">
        <v>3124</v>
      </c>
      <c r="O5216" s="19" t="str">
        <f t="shared" si="161"/>
        <v>700</v>
      </c>
      <c r="P5216">
        <f t="shared" si="162"/>
        <v>518</v>
      </c>
    </row>
    <row r="5217" spans="1:16" ht="14.5" customHeight="1" x14ac:dyDescent="0.35">
      <c r="A5217" s="20" t="s">
        <v>311</v>
      </c>
      <c r="B5217" s="20" t="s">
        <v>312</v>
      </c>
      <c r="C5217" s="20" t="s">
        <v>1875</v>
      </c>
      <c r="D5217" s="2" t="s">
        <v>3169</v>
      </c>
      <c r="E5217" s="2" t="s">
        <v>3170</v>
      </c>
      <c r="F5217" s="21">
        <v>191654</v>
      </c>
      <c r="G5217" s="21">
        <v>100</v>
      </c>
      <c r="H5217" s="2" t="s">
        <v>3131</v>
      </c>
      <c r="I5217" s="2" t="s">
        <v>3145</v>
      </c>
      <c r="J5217" s="2" t="s">
        <v>3161</v>
      </c>
      <c r="K5217" s="2" t="s">
        <v>3162</v>
      </c>
      <c r="L5217" s="20">
        <v>2018</v>
      </c>
      <c r="M5217" s="2" t="s">
        <v>3076</v>
      </c>
      <c r="N5217" s="2" t="s">
        <v>3124</v>
      </c>
      <c r="O5217" s="19" t="str">
        <f t="shared" si="161"/>
        <v>700</v>
      </c>
      <c r="P5217">
        <f t="shared" si="162"/>
        <v>191654</v>
      </c>
    </row>
    <row r="5218" spans="1:16" ht="14.5" customHeight="1" x14ac:dyDescent="0.35">
      <c r="A5218" s="20" t="s">
        <v>2687</v>
      </c>
      <c r="B5218" s="20" t="s">
        <v>2688</v>
      </c>
      <c r="C5218" s="20" t="s">
        <v>2689</v>
      </c>
      <c r="D5218" s="2" t="s">
        <v>3169</v>
      </c>
      <c r="E5218" s="2" t="s">
        <v>3170</v>
      </c>
      <c r="F5218" s="21">
        <v>1286</v>
      </c>
      <c r="G5218" s="21">
        <v>100</v>
      </c>
      <c r="H5218" s="2" t="s">
        <v>3131</v>
      </c>
      <c r="I5218" s="2" t="s">
        <v>3145</v>
      </c>
      <c r="J5218" s="2" t="s">
        <v>3161</v>
      </c>
      <c r="K5218" s="2" t="s">
        <v>3162</v>
      </c>
      <c r="L5218" s="20">
        <v>2018</v>
      </c>
      <c r="M5218" s="2" t="s">
        <v>3076</v>
      </c>
      <c r="N5218" s="2" t="s">
        <v>3124</v>
      </c>
      <c r="O5218" s="19" t="str">
        <f t="shared" si="161"/>
        <v>700</v>
      </c>
      <c r="P5218">
        <f t="shared" si="162"/>
        <v>1286</v>
      </c>
    </row>
    <row r="5219" spans="1:16" ht="14.5" customHeight="1" x14ac:dyDescent="0.35">
      <c r="A5219" s="20" t="s">
        <v>2690</v>
      </c>
      <c r="B5219" s="20" t="s">
        <v>2691</v>
      </c>
      <c r="C5219" s="20" t="s">
        <v>2692</v>
      </c>
      <c r="D5219" s="2" t="s">
        <v>3169</v>
      </c>
      <c r="E5219" s="2" t="s">
        <v>3170</v>
      </c>
      <c r="F5219" s="21">
        <v>3002</v>
      </c>
      <c r="G5219" s="21">
        <v>100</v>
      </c>
      <c r="H5219" s="2" t="s">
        <v>3131</v>
      </c>
      <c r="I5219" s="2" t="s">
        <v>3145</v>
      </c>
      <c r="J5219" s="2" t="s">
        <v>3161</v>
      </c>
      <c r="K5219" s="2" t="s">
        <v>3162</v>
      </c>
      <c r="L5219" s="20">
        <v>2018</v>
      </c>
      <c r="M5219" s="2" t="s">
        <v>3076</v>
      </c>
      <c r="N5219" s="2" t="s">
        <v>3124</v>
      </c>
      <c r="O5219" s="19" t="str">
        <f t="shared" si="161"/>
        <v>700</v>
      </c>
      <c r="P5219">
        <f t="shared" si="162"/>
        <v>3002</v>
      </c>
    </row>
    <row r="5220" spans="1:16" ht="14.5" customHeight="1" x14ac:dyDescent="0.35">
      <c r="A5220" s="20" t="s">
        <v>314</v>
      </c>
      <c r="B5220" s="20" t="s">
        <v>315</v>
      </c>
      <c r="C5220" s="20" t="s">
        <v>1876</v>
      </c>
      <c r="D5220" s="2" t="s">
        <v>3169</v>
      </c>
      <c r="E5220" s="2" t="s">
        <v>3170</v>
      </c>
      <c r="F5220" s="21">
        <v>7367</v>
      </c>
      <c r="G5220" s="21">
        <v>100</v>
      </c>
      <c r="H5220" s="2" t="s">
        <v>3131</v>
      </c>
      <c r="I5220" s="2" t="s">
        <v>3145</v>
      </c>
      <c r="J5220" s="2" t="s">
        <v>3161</v>
      </c>
      <c r="K5220" s="2" t="s">
        <v>3162</v>
      </c>
      <c r="L5220" s="20">
        <v>2018</v>
      </c>
      <c r="M5220" s="2" t="s">
        <v>3076</v>
      </c>
      <c r="N5220" s="2" t="s">
        <v>3124</v>
      </c>
      <c r="O5220" s="19" t="str">
        <f t="shared" si="161"/>
        <v>700</v>
      </c>
      <c r="P5220">
        <f t="shared" si="162"/>
        <v>7367</v>
      </c>
    </row>
    <row r="5221" spans="1:16" ht="14.5" customHeight="1" x14ac:dyDescent="0.35">
      <c r="A5221" s="20" t="s">
        <v>317</v>
      </c>
      <c r="B5221" s="20" t="s">
        <v>318</v>
      </c>
      <c r="C5221" s="20" t="s">
        <v>1877</v>
      </c>
      <c r="D5221" s="2" t="s">
        <v>3169</v>
      </c>
      <c r="E5221" s="2" t="s">
        <v>3170</v>
      </c>
      <c r="F5221" s="21">
        <v>2575</v>
      </c>
      <c r="G5221" s="21">
        <v>100</v>
      </c>
      <c r="H5221" s="2" t="s">
        <v>3132</v>
      </c>
      <c r="I5221" s="2" t="s">
        <v>3146</v>
      </c>
      <c r="J5221" s="2" t="s">
        <v>3161</v>
      </c>
      <c r="K5221" s="2" t="s">
        <v>3162</v>
      </c>
      <c r="L5221" s="20">
        <v>2018</v>
      </c>
      <c r="M5221" s="2" t="s">
        <v>3077</v>
      </c>
      <c r="N5221" s="2" t="s">
        <v>3125</v>
      </c>
      <c r="O5221" s="19" t="str">
        <f t="shared" si="161"/>
        <v>700</v>
      </c>
      <c r="P5221">
        <f t="shared" si="162"/>
        <v>2575</v>
      </c>
    </row>
    <row r="5222" spans="1:16" ht="14.5" customHeight="1" x14ac:dyDescent="0.35">
      <c r="A5222" s="20" t="s">
        <v>320</v>
      </c>
      <c r="B5222" s="20" t="s">
        <v>321</v>
      </c>
      <c r="C5222" s="20" t="s">
        <v>1878</v>
      </c>
      <c r="D5222" s="2" t="s">
        <v>3169</v>
      </c>
      <c r="E5222" s="2" t="s">
        <v>3170</v>
      </c>
      <c r="F5222" s="21">
        <v>624</v>
      </c>
      <c r="G5222" s="21">
        <v>55</v>
      </c>
      <c r="H5222" s="2" t="s">
        <v>3134</v>
      </c>
      <c r="I5222" s="2" t="s">
        <v>3148</v>
      </c>
      <c r="J5222" s="2" t="s">
        <v>3161</v>
      </c>
      <c r="K5222" s="2" t="s">
        <v>3162</v>
      </c>
      <c r="L5222" s="20">
        <v>2018</v>
      </c>
      <c r="M5222" s="2" t="s">
        <v>3077</v>
      </c>
      <c r="N5222" s="2" t="s">
        <v>3125</v>
      </c>
      <c r="O5222" s="19" t="str">
        <f t="shared" si="161"/>
        <v>700</v>
      </c>
      <c r="P5222">
        <f t="shared" ref="P5222:P5285" si="163">F5222*G5222/100</f>
        <v>343.2</v>
      </c>
    </row>
    <row r="5223" spans="1:16" ht="14.5" customHeight="1" x14ac:dyDescent="0.35">
      <c r="A5223" s="20" t="s">
        <v>323</v>
      </c>
      <c r="B5223" s="20" t="s">
        <v>324</v>
      </c>
      <c r="C5223" s="20" t="s">
        <v>1879</v>
      </c>
      <c r="D5223" s="2" t="s">
        <v>3169</v>
      </c>
      <c r="E5223" s="2" t="s">
        <v>3170</v>
      </c>
      <c r="F5223" s="21">
        <v>24463</v>
      </c>
      <c r="G5223" s="21">
        <v>54.748978159448413</v>
      </c>
      <c r="H5223" s="2" t="s">
        <v>3129</v>
      </c>
      <c r="I5223" s="2" t="s">
        <v>3143</v>
      </c>
      <c r="J5223" s="2" t="s">
        <v>3161</v>
      </c>
      <c r="K5223" s="2" t="s">
        <v>3162</v>
      </c>
      <c r="L5223" s="20">
        <v>2018</v>
      </c>
      <c r="M5223" s="2" t="s">
        <v>3077</v>
      </c>
      <c r="N5223" s="2" t="s">
        <v>3125</v>
      </c>
      <c r="O5223" s="19" t="str">
        <f t="shared" si="161"/>
        <v>700</v>
      </c>
      <c r="P5223">
        <f t="shared" si="163"/>
        <v>13393.242527145865</v>
      </c>
    </row>
    <row r="5224" spans="1:16" ht="14.5" customHeight="1" x14ac:dyDescent="0.35">
      <c r="A5224" s="20" t="s">
        <v>323</v>
      </c>
      <c r="B5224" s="20" t="s">
        <v>324</v>
      </c>
      <c r="C5224" s="20" t="s">
        <v>1879</v>
      </c>
      <c r="D5224" s="2" t="s">
        <v>3169</v>
      </c>
      <c r="E5224" s="2" t="s">
        <v>3170</v>
      </c>
      <c r="F5224" s="21">
        <v>24463</v>
      </c>
      <c r="G5224" s="21">
        <v>1.486313529581768</v>
      </c>
      <c r="H5224" s="2" t="s">
        <v>3130</v>
      </c>
      <c r="I5224" s="2" t="s">
        <v>3144</v>
      </c>
      <c r="J5224" s="2" t="s">
        <v>3161</v>
      </c>
      <c r="K5224" s="2" t="s">
        <v>3162</v>
      </c>
      <c r="L5224" s="20">
        <v>2018</v>
      </c>
      <c r="M5224" s="2" t="s">
        <v>3077</v>
      </c>
      <c r="N5224" s="2" t="s">
        <v>3125</v>
      </c>
      <c r="O5224" s="19" t="str">
        <f t="shared" si="161"/>
        <v>700</v>
      </c>
      <c r="P5224">
        <f t="shared" si="163"/>
        <v>363.59687874158794</v>
      </c>
    </row>
    <row r="5225" spans="1:16" ht="14.5" customHeight="1" x14ac:dyDescent="0.35">
      <c r="A5225" s="20" t="s">
        <v>323</v>
      </c>
      <c r="B5225" s="20" t="s">
        <v>324</v>
      </c>
      <c r="C5225" s="20" t="s">
        <v>1879</v>
      </c>
      <c r="D5225" s="2" t="s">
        <v>3169</v>
      </c>
      <c r="E5225" s="2" t="s">
        <v>3170</v>
      </c>
      <c r="F5225" s="21">
        <v>24463</v>
      </c>
      <c r="G5225" s="21">
        <v>19.896646161044824</v>
      </c>
      <c r="H5225" s="2" t="s">
        <v>3131</v>
      </c>
      <c r="I5225" s="2" t="s">
        <v>3145</v>
      </c>
      <c r="J5225" s="2" t="s">
        <v>3161</v>
      </c>
      <c r="K5225" s="2" t="s">
        <v>3162</v>
      </c>
      <c r="L5225" s="20">
        <v>2018</v>
      </c>
      <c r="M5225" s="2" t="s">
        <v>3077</v>
      </c>
      <c r="N5225" s="2" t="s">
        <v>3125</v>
      </c>
      <c r="O5225" s="19" t="str">
        <f t="shared" si="161"/>
        <v>700</v>
      </c>
      <c r="P5225">
        <f t="shared" si="163"/>
        <v>4867.3165503763958</v>
      </c>
    </row>
    <row r="5226" spans="1:16" ht="14.5" customHeight="1" x14ac:dyDescent="0.35">
      <c r="A5226" s="20" t="s">
        <v>323</v>
      </c>
      <c r="B5226" s="20" t="s">
        <v>324</v>
      </c>
      <c r="C5226" s="20" t="s">
        <v>1879</v>
      </c>
      <c r="D5226" s="2" t="s">
        <v>3169</v>
      </c>
      <c r="E5226" s="2" t="s">
        <v>3170</v>
      </c>
      <c r="F5226" s="21">
        <v>24463</v>
      </c>
      <c r="G5226" s="21">
        <v>23.868062149924992</v>
      </c>
      <c r="H5226" s="2" t="s">
        <v>3141</v>
      </c>
      <c r="I5226" s="2" t="s">
        <v>3155</v>
      </c>
      <c r="J5226" s="2" t="s">
        <v>3161</v>
      </c>
      <c r="K5226" s="2" t="s">
        <v>3162</v>
      </c>
      <c r="L5226" s="20">
        <v>2018</v>
      </c>
      <c r="M5226" s="2" t="s">
        <v>3077</v>
      </c>
      <c r="N5226" s="2" t="s">
        <v>3125</v>
      </c>
      <c r="O5226" s="19" t="str">
        <f t="shared" si="161"/>
        <v>700</v>
      </c>
      <c r="P5226">
        <f t="shared" si="163"/>
        <v>5838.8440437361505</v>
      </c>
    </row>
    <row r="5227" spans="1:16" ht="14.5" customHeight="1" x14ac:dyDescent="0.35">
      <c r="A5227" s="20" t="s">
        <v>326</v>
      </c>
      <c r="B5227" s="20" t="s">
        <v>327</v>
      </c>
      <c r="C5227" s="20" t="s">
        <v>1880</v>
      </c>
      <c r="D5227" s="2" t="s">
        <v>3169</v>
      </c>
      <c r="E5227" s="2" t="s">
        <v>3170</v>
      </c>
      <c r="F5227" s="21">
        <v>259</v>
      </c>
      <c r="G5227" s="21">
        <v>100</v>
      </c>
      <c r="H5227" s="2" t="s">
        <v>3138</v>
      </c>
      <c r="I5227" s="2" t="s">
        <v>3152</v>
      </c>
      <c r="J5227" s="2" t="s">
        <v>3161</v>
      </c>
      <c r="K5227" s="2" t="s">
        <v>3162</v>
      </c>
      <c r="L5227" s="20">
        <v>2018</v>
      </c>
      <c r="M5227" s="2" t="s">
        <v>3077</v>
      </c>
      <c r="N5227" s="2" t="s">
        <v>3125</v>
      </c>
      <c r="O5227" s="19" t="str">
        <f t="shared" si="161"/>
        <v>700</v>
      </c>
      <c r="P5227">
        <f t="shared" si="163"/>
        <v>259</v>
      </c>
    </row>
    <row r="5228" spans="1:16" ht="14.5" customHeight="1" x14ac:dyDescent="0.35">
      <c r="A5228" s="20" t="s">
        <v>329</v>
      </c>
      <c r="B5228" s="20" t="s">
        <v>330</v>
      </c>
      <c r="C5228" s="20" t="s">
        <v>1881</v>
      </c>
      <c r="D5228" s="2" t="s">
        <v>3169</v>
      </c>
      <c r="E5228" s="2" t="s">
        <v>3170</v>
      </c>
      <c r="F5228" s="21">
        <v>260</v>
      </c>
      <c r="G5228" s="21">
        <v>100</v>
      </c>
      <c r="H5228" s="2" t="s">
        <v>3138</v>
      </c>
      <c r="I5228" s="2" t="s">
        <v>3152</v>
      </c>
      <c r="J5228" s="2" t="s">
        <v>3161</v>
      </c>
      <c r="K5228" s="2" t="s">
        <v>3162</v>
      </c>
      <c r="L5228" s="20">
        <v>2018</v>
      </c>
      <c r="M5228" s="2" t="s">
        <v>3077</v>
      </c>
      <c r="N5228" s="2" t="s">
        <v>3125</v>
      </c>
      <c r="O5228" s="19" t="str">
        <f t="shared" si="161"/>
        <v>700</v>
      </c>
      <c r="P5228">
        <f t="shared" si="163"/>
        <v>260</v>
      </c>
    </row>
    <row r="5229" spans="1:16" ht="14.5" customHeight="1" x14ac:dyDescent="0.35">
      <c r="A5229" s="20" t="s">
        <v>3240</v>
      </c>
      <c r="B5229" s="20" t="s">
        <v>3241</v>
      </c>
      <c r="C5229" s="20" t="s">
        <v>3242</v>
      </c>
      <c r="D5229" s="2" t="s">
        <v>3169</v>
      </c>
      <c r="E5229" s="2" t="s">
        <v>3170</v>
      </c>
      <c r="F5229" s="21">
        <v>1000</v>
      </c>
      <c r="G5229" s="21">
        <v>100</v>
      </c>
      <c r="H5229" s="2" t="s">
        <v>3132</v>
      </c>
      <c r="I5229" s="2" t="s">
        <v>3146</v>
      </c>
      <c r="J5229" s="2" t="s">
        <v>3161</v>
      </c>
      <c r="K5229" s="2" t="s">
        <v>3162</v>
      </c>
      <c r="L5229" s="20">
        <v>2018</v>
      </c>
      <c r="M5229" s="2" t="s">
        <v>3077</v>
      </c>
      <c r="N5229" s="2" t="s">
        <v>3125</v>
      </c>
      <c r="O5229" s="19" t="str">
        <f t="shared" si="161"/>
        <v>700</v>
      </c>
      <c r="P5229">
        <f t="shared" si="163"/>
        <v>1000</v>
      </c>
    </row>
    <row r="5230" spans="1:16" ht="14.5" customHeight="1" x14ac:dyDescent="0.35">
      <c r="A5230" s="20" t="s">
        <v>337</v>
      </c>
      <c r="B5230" s="20" t="s">
        <v>338</v>
      </c>
      <c r="C5230" s="20" t="s">
        <v>1882</v>
      </c>
      <c r="D5230" s="2" t="s">
        <v>3169</v>
      </c>
      <c r="E5230" s="2" t="s">
        <v>3170</v>
      </c>
      <c r="F5230" s="21">
        <v>14988</v>
      </c>
      <c r="G5230" s="21">
        <v>55</v>
      </c>
      <c r="H5230" s="2" t="s">
        <v>3138</v>
      </c>
      <c r="I5230" s="2" t="s">
        <v>3152</v>
      </c>
      <c r="J5230" s="2" t="s">
        <v>3161</v>
      </c>
      <c r="K5230" s="2" t="s">
        <v>3162</v>
      </c>
      <c r="L5230" s="20">
        <v>2018</v>
      </c>
      <c r="M5230" s="2" t="s">
        <v>3041</v>
      </c>
      <c r="N5230" s="2" t="s">
        <v>3095</v>
      </c>
      <c r="O5230" s="19" t="str">
        <f t="shared" ref="O5230:O5293" si="164">LEFT(N5230,1) &amp; "00"</f>
        <v>200</v>
      </c>
      <c r="P5230">
        <f t="shared" si="163"/>
        <v>8243.4</v>
      </c>
    </row>
    <row r="5231" spans="1:16" ht="14.5" customHeight="1" x14ac:dyDescent="0.35">
      <c r="A5231" s="20" t="s">
        <v>340</v>
      </c>
      <c r="B5231" s="20" t="s">
        <v>341</v>
      </c>
      <c r="C5231" s="20" t="s">
        <v>1883</v>
      </c>
      <c r="D5231" s="2" t="s">
        <v>3169</v>
      </c>
      <c r="E5231" s="2" t="s">
        <v>3170</v>
      </c>
      <c r="F5231" s="21">
        <v>14140</v>
      </c>
      <c r="G5231" s="21">
        <v>55</v>
      </c>
      <c r="H5231" s="2" t="s">
        <v>3138</v>
      </c>
      <c r="I5231" s="2" t="s">
        <v>3152</v>
      </c>
      <c r="J5231" s="2" t="s">
        <v>3161</v>
      </c>
      <c r="K5231" s="2" t="s">
        <v>3162</v>
      </c>
      <c r="L5231" s="20">
        <v>2018</v>
      </c>
      <c r="M5231" s="2" t="s">
        <v>3041</v>
      </c>
      <c r="N5231" s="2" t="s">
        <v>3095</v>
      </c>
      <c r="O5231" s="19" t="str">
        <f t="shared" si="164"/>
        <v>200</v>
      </c>
      <c r="P5231">
        <f t="shared" si="163"/>
        <v>7777</v>
      </c>
    </row>
    <row r="5232" spans="1:16" ht="14.5" customHeight="1" x14ac:dyDescent="0.35">
      <c r="A5232" s="20" t="s">
        <v>346</v>
      </c>
      <c r="B5232" s="20" t="s">
        <v>347</v>
      </c>
      <c r="C5232" s="20" t="s">
        <v>1885</v>
      </c>
      <c r="D5232" s="2" t="s">
        <v>3169</v>
      </c>
      <c r="E5232" s="2" t="s">
        <v>3170</v>
      </c>
      <c r="F5232" s="21">
        <v>9287</v>
      </c>
      <c r="G5232" s="21">
        <v>55</v>
      </c>
      <c r="H5232" s="2" t="s">
        <v>3131</v>
      </c>
      <c r="I5232" s="2" t="s">
        <v>3145</v>
      </c>
      <c r="J5232" s="2" t="s">
        <v>3161</v>
      </c>
      <c r="K5232" s="2" t="s">
        <v>3162</v>
      </c>
      <c r="L5232" s="20">
        <v>2018</v>
      </c>
      <c r="M5232" s="2" t="s">
        <v>3041</v>
      </c>
      <c r="N5232" s="2" t="s">
        <v>3095</v>
      </c>
      <c r="O5232" s="19" t="str">
        <f t="shared" si="164"/>
        <v>200</v>
      </c>
      <c r="P5232">
        <f t="shared" si="163"/>
        <v>5107.8500000000004</v>
      </c>
    </row>
    <row r="5233" spans="1:16" ht="14.5" customHeight="1" x14ac:dyDescent="0.35">
      <c r="A5233" s="20" t="s">
        <v>349</v>
      </c>
      <c r="B5233" s="20" t="s">
        <v>350</v>
      </c>
      <c r="C5233" s="20" t="s">
        <v>2322</v>
      </c>
      <c r="D5233" s="2" t="s">
        <v>3169</v>
      </c>
      <c r="E5233" s="2" t="s">
        <v>3170</v>
      </c>
      <c r="F5233" s="21">
        <v>4944</v>
      </c>
      <c r="G5233" s="21">
        <v>55</v>
      </c>
      <c r="H5233" s="2" t="s">
        <v>3131</v>
      </c>
      <c r="I5233" s="2" t="s">
        <v>3145</v>
      </c>
      <c r="J5233" s="2" t="s">
        <v>3161</v>
      </c>
      <c r="K5233" s="2" t="s">
        <v>3162</v>
      </c>
      <c r="L5233" s="20">
        <v>2018</v>
      </c>
      <c r="M5233" s="2" t="s">
        <v>3041</v>
      </c>
      <c r="N5233" s="2" t="s">
        <v>3095</v>
      </c>
      <c r="O5233" s="19" t="str">
        <f t="shared" si="164"/>
        <v>200</v>
      </c>
      <c r="P5233">
        <f t="shared" si="163"/>
        <v>2719.2</v>
      </c>
    </row>
    <row r="5234" spans="1:16" ht="14.5" customHeight="1" x14ac:dyDescent="0.35">
      <c r="A5234" s="20" t="s">
        <v>352</v>
      </c>
      <c r="B5234" s="20" t="s">
        <v>353</v>
      </c>
      <c r="C5234" s="20" t="s">
        <v>1886</v>
      </c>
      <c r="D5234" s="2" t="s">
        <v>3169</v>
      </c>
      <c r="E5234" s="2" t="s">
        <v>3170</v>
      </c>
      <c r="F5234" s="21">
        <v>9317</v>
      </c>
      <c r="G5234" s="21">
        <v>55</v>
      </c>
      <c r="H5234" s="2" t="s">
        <v>3131</v>
      </c>
      <c r="I5234" s="2" t="s">
        <v>3145</v>
      </c>
      <c r="J5234" s="2" t="s">
        <v>3161</v>
      </c>
      <c r="K5234" s="2" t="s">
        <v>3162</v>
      </c>
      <c r="L5234" s="20">
        <v>2018</v>
      </c>
      <c r="M5234" s="2" t="s">
        <v>3041</v>
      </c>
      <c r="N5234" s="2" t="s">
        <v>3095</v>
      </c>
      <c r="O5234" s="19" t="str">
        <f t="shared" si="164"/>
        <v>200</v>
      </c>
      <c r="P5234">
        <f t="shared" si="163"/>
        <v>5124.3500000000004</v>
      </c>
    </row>
    <row r="5235" spans="1:16" ht="14.5" customHeight="1" x14ac:dyDescent="0.35">
      <c r="A5235" s="20" t="s">
        <v>355</v>
      </c>
      <c r="B5235" s="20" t="s">
        <v>356</v>
      </c>
      <c r="C5235" s="20" t="s">
        <v>1887</v>
      </c>
      <c r="D5235" s="2" t="s">
        <v>3169</v>
      </c>
      <c r="E5235" s="2" t="s">
        <v>3170</v>
      </c>
      <c r="F5235" s="21">
        <v>1127</v>
      </c>
      <c r="G5235" s="21">
        <v>55</v>
      </c>
      <c r="H5235" s="2" t="s">
        <v>3131</v>
      </c>
      <c r="I5235" s="2" t="s">
        <v>3145</v>
      </c>
      <c r="J5235" s="2" t="s">
        <v>3161</v>
      </c>
      <c r="K5235" s="2" t="s">
        <v>3162</v>
      </c>
      <c r="L5235" s="20">
        <v>2018</v>
      </c>
      <c r="M5235" s="2" t="s">
        <v>3041</v>
      </c>
      <c r="N5235" s="2" t="s">
        <v>3095</v>
      </c>
      <c r="O5235" s="19" t="str">
        <f t="shared" si="164"/>
        <v>200</v>
      </c>
      <c r="P5235">
        <f t="shared" si="163"/>
        <v>619.85</v>
      </c>
    </row>
    <row r="5236" spans="1:16" ht="14.5" customHeight="1" x14ac:dyDescent="0.35">
      <c r="A5236" s="20" t="s">
        <v>358</v>
      </c>
      <c r="B5236" s="20" t="s">
        <v>359</v>
      </c>
      <c r="C5236" s="20" t="s">
        <v>1888</v>
      </c>
      <c r="D5236" s="2" t="s">
        <v>3169</v>
      </c>
      <c r="E5236" s="2" t="s">
        <v>3170</v>
      </c>
      <c r="F5236" s="21">
        <v>20051</v>
      </c>
      <c r="G5236" s="21">
        <v>55</v>
      </c>
      <c r="H5236" s="2" t="s">
        <v>3141</v>
      </c>
      <c r="I5236" s="2" t="s">
        <v>3155</v>
      </c>
      <c r="J5236" s="2" t="s">
        <v>3161</v>
      </c>
      <c r="K5236" s="2" t="s">
        <v>3162</v>
      </c>
      <c r="L5236" s="20">
        <v>2018</v>
      </c>
      <c r="M5236" s="2" t="s">
        <v>3041</v>
      </c>
      <c r="N5236" s="2" t="s">
        <v>3095</v>
      </c>
      <c r="O5236" s="19" t="str">
        <f t="shared" si="164"/>
        <v>200</v>
      </c>
      <c r="P5236">
        <f t="shared" si="163"/>
        <v>11028.05</v>
      </c>
    </row>
    <row r="5237" spans="1:16" ht="14.5" customHeight="1" x14ac:dyDescent="0.35">
      <c r="A5237" s="20" t="s">
        <v>361</v>
      </c>
      <c r="B5237" s="20" t="s">
        <v>362</v>
      </c>
      <c r="C5237" s="20" t="s">
        <v>1889</v>
      </c>
      <c r="D5237" s="2" t="s">
        <v>3169</v>
      </c>
      <c r="E5237" s="2" t="s">
        <v>3170</v>
      </c>
      <c r="F5237" s="21">
        <v>10060</v>
      </c>
      <c r="G5237" s="21">
        <v>55</v>
      </c>
      <c r="H5237" s="2" t="s">
        <v>3141</v>
      </c>
      <c r="I5237" s="2" t="s">
        <v>3155</v>
      </c>
      <c r="J5237" s="2" t="s">
        <v>3161</v>
      </c>
      <c r="K5237" s="2" t="s">
        <v>3162</v>
      </c>
      <c r="L5237" s="20">
        <v>2018</v>
      </c>
      <c r="M5237" s="2" t="s">
        <v>3041</v>
      </c>
      <c r="N5237" s="2" t="s">
        <v>3095</v>
      </c>
      <c r="O5237" s="19" t="str">
        <f t="shared" si="164"/>
        <v>200</v>
      </c>
      <c r="P5237">
        <f t="shared" si="163"/>
        <v>5533</v>
      </c>
    </row>
    <row r="5238" spans="1:16" ht="14.5" customHeight="1" x14ac:dyDescent="0.35">
      <c r="A5238" s="20" t="s">
        <v>364</v>
      </c>
      <c r="B5238" s="20" t="s">
        <v>365</v>
      </c>
      <c r="C5238" s="20" t="s">
        <v>1890</v>
      </c>
      <c r="D5238" s="2" t="s">
        <v>3169</v>
      </c>
      <c r="E5238" s="2" t="s">
        <v>3170</v>
      </c>
      <c r="F5238" s="21">
        <v>12656</v>
      </c>
      <c r="G5238" s="21">
        <v>55</v>
      </c>
      <c r="H5238" s="2" t="s">
        <v>3138</v>
      </c>
      <c r="I5238" s="2" t="s">
        <v>3152</v>
      </c>
      <c r="J5238" s="2" t="s">
        <v>3161</v>
      </c>
      <c r="K5238" s="2" t="s">
        <v>3162</v>
      </c>
      <c r="L5238" s="20">
        <v>2018</v>
      </c>
      <c r="M5238" s="2" t="s">
        <v>3041</v>
      </c>
      <c r="N5238" s="2" t="s">
        <v>3095</v>
      </c>
      <c r="O5238" s="19" t="str">
        <f t="shared" si="164"/>
        <v>200</v>
      </c>
      <c r="P5238">
        <f t="shared" si="163"/>
        <v>6960.8</v>
      </c>
    </row>
    <row r="5239" spans="1:16" ht="14.5" customHeight="1" x14ac:dyDescent="0.35">
      <c r="A5239" s="20" t="s">
        <v>367</v>
      </c>
      <c r="B5239" s="20" t="s">
        <v>368</v>
      </c>
      <c r="C5239" s="20" t="s">
        <v>1891</v>
      </c>
      <c r="D5239" s="2" t="s">
        <v>3169</v>
      </c>
      <c r="E5239" s="2" t="s">
        <v>3170</v>
      </c>
      <c r="F5239" s="21">
        <v>9393</v>
      </c>
      <c r="G5239" s="21">
        <v>55</v>
      </c>
      <c r="H5239" s="2" t="s">
        <v>3138</v>
      </c>
      <c r="I5239" s="2" t="s">
        <v>3152</v>
      </c>
      <c r="J5239" s="2" t="s">
        <v>3161</v>
      </c>
      <c r="K5239" s="2" t="s">
        <v>3162</v>
      </c>
      <c r="L5239" s="20">
        <v>2018</v>
      </c>
      <c r="M5239" s="2" t="s">
        <v>3041</v>
      </c>
      <c r="N5239" s="2" t="s">
        <v>3095</v>
      </c>
      <c r="O5239" s="19" t="str">
        <f t="shared" si="164"/>
        <v>200</v>
      </c>
      <c r="P5239">
        <f t="shared" si="163"/>
        <v>5166.1499999999996</v>
      </c>
    </row>
    <row r="5240" spans="1:16" ht="14.5" customHeight="1" x14ac:dyDescent="0.35">
      <c r="A5240" s="20" t="s">
        <v>370</v>
      </c>
      <c r="B5240" s="20" t="s">
        <v>371</v>
      </c>
      <c r="C5240" s="20" t="s">
        <v>1892</v>
      </c>
      <c r="D5240" s="2" t="s">
        <v>3169</v>
      </c>
      <c r="E5240" s="2" t="s">
        <v>3170</v>
      </c>
      <c r="F5240" s="21">
        <v>5807</v>
      </c>
      <c r="G5240" s="21">
        <v>55</v>
      </c>
      <c r="H5240" s="2" t="s">
        <v>3138</v>
      </c>
      <c r="I5240" s="2" t="s">
        <v>3152</v>
      </c>
      <c r="J5240" s="2" t="s">
        <v>3161</v>
      </c>
      <c r="K5240" s="2" t="s">
        <v>3162</v>
      </c>
      <c r="L5240" s="20">
        <v>2018</v>
      </c>
      <c r="M5240" s="2" t="s">
        <v>3041</v>
      </c>
      <c r="N5240" s="2" t="s">
        <v>3095</v>
      </c>
      <c r="O5240" s="19" t="str">
        <f t="shared" si="164"/>
        <v>200</v>
      </c>
      <c r="P5240">
        <f t="shared" si="163"/>
        <v>3193.85</v>
      </c>
    </row>
    <row r="5241" spans="1:16" ht="14.5" customHeight="1" x14ac:dyDescent="0.35">
      <c r="A5241" s="20" t="s">
        <v>3243</v>
      </c>
      <c r="B5241" s="20" t="s">
        <v>374</v>
      </c>
      <c r="C5241" s="20" t="s">
        <v>1893</v>
      </c>
      <c r="D5241" s="2" t="s">
        <v>3169</v>
      </c>
      <c r="E5241" s="2" t="s">
        <v>3170</v>
      </c>
      <c r="F5241" s="21">
        <v>41</v>
      </c>
      <c r="G5241" s="21">
        <v>20</v>
      </c>
      <c r="H5241" s="2" t="s">
        <v>3138</v>
      </c>
      <c r="I5241" s="2" t="s">
        <v>3152</v>
      </c>
      <c r="J5241" s="2" t="s">
        <v>3161</v>
      </c>
      <c r="K5241" s="2" t="s">
        <v>3162</v>
      </c>
      <c r="L5241" s="20">
        <v>2018</v>
      </c>
      <c r="M5241" s="2" t="s">
        <v>3077</v>
      </c>
      <c r="N5241" s="2" t="s">
        <v>3125</v>
      </c>
      <c r="O5241" s="19" t="str">
        <f t="shared" si="164"/>
        <v>700</v>
      </c>
      <c r="P5241">
        <f t="shared" si="163"/>
        <v>8.1999999999999993</v>
      </c>
    </row>
    <row r="5242" spans="1:16" ht="14.5" customHeight="1" x14ac:dyDescent="0.35">
      <c r="A5242" s="20" t="s">
        <v>376</v>
      </c>
      <c r="B5242" s="20" t="s">
        <v>377</v>
      </c>
      <c r="C5242" s="20" t="s">
        <v>2323</v>
      </c>
      <c r="D5242" s="2" t="s">
        <v>3169</v>
      </c>
      <c r="E5242" s="2" t="s">
        <v>3170</v>
      </c>
      <c r="F5242" s="21">
        <v>2384</v>
      </c>
      <c r="G5242" s="21">
        <v>20</v>
      </c>
      <c r="H5242" s="2" t="s">
        <v>3138</v>
      </c>
      <c r="I5242" s="2" t="s">
        <v>3152</v>
      </c>
      <c r="J5242" s="2" t="s">
        <v>3161</v>
      </c>
      <c r="K5242" s="2" t="s">
        <v>3162</v>
      </c>
      <c r="L5242" s="20">
        <v>2018</v>
      </c>
      <c r="M5242" s="2" t="s">
        <v>3057</v>
      </c>
      <c r="N5242" s="2" t="s">
        <v>3107</v>
      </c>
      <c r="O5242" s="19" t="str">
        <f t="shared" si="164"/>
        <v>300</v>
      </c>
      <c r="P5242">
        <f t="shared" si="163"/>
        <v>476.8</v>
      </c>
    </row>
    <row r="5243" spans="1:16" ht="14.5" customHeight="1" x14ac:dyDescent="0.35">
      <c r="A5243" s="20" t="s">
        <v>2053</v>
      </c>
      <c r="B5243" s="20" t="s">
        <v>2054</v>
      </c>
      <c r="C5243" s="20" t="s">
        <v>2055</v>
      </c>
      <c r="D5243" s="2" t="s">
        <v>3169</v>
      </c>
      <c r="E5243" s="2" t="s">
        <v>3170</v>
      </c>
      <c r="F5243" s="21">
        <v>62</v>
      </c>
      <c r="G5243" s="21">
        <v>55</v>
      </c>
      <c r="H5243" s="2" t="s">
        <v>3138</v>
      </c>
      <c r="I5243" s="2" t="s">
        <v>3152</v>
      </c>
      <c r="J5243" s="2" t="s">
        <v>3161</v>
      </c>
      <c r="K5243" s="2" t="s">
        <v>3162</v>
      </c>
      <c r="L5243" s="20">
        <v>2018</v>
      </c>
      <c r="M5243" s="2" t="s">
        <v>3042</v>
      </c>
      <c r="N5243" s="2" t="s">
        <v>3096</v>
      </c>
      <c r="O5243" s="19" t="str">
        <f t="shared" si="164"/>
        <v>200</v>
      </c>
      <c r="P5243">
        <f t="shared" si="163"/>
        <v>34.1</v>
      </c>
    </row>
    <row r="5244" spans="1:16" ht="14.5" customHeight="1" x14ac:dyDescent="0.35">
      <c r="A5244" s="20" t="s">
        <v>382</v>
      </c>
      <c r="B5244" s="20" t="s">
        <v>383</v>
      </c>
      <c r="C5244" s="20" t="s">
        <v>1896</v>
      </c>
      <c r="D5244" s="2" t="s">
        <v>3169</v>
      </c>
      <c r="E5244" s="2" t="s">
        <v>3170</v>
      </c>
      <c r="F5244" s="21">
        <v>766</v>
      </c>
      <c r="G5244" s="21">
        <v>55</v>
      </c>
      <c r="H5244" s="2" t="s">
        <v>3138</v>
      </c>
      <c r="I5244" s="2" t="s">
        <v>3152</v>
      </c>
      <c r="J5244" s="2" t="s">
        <v>3161</v>
      </c>
      <c r="K5244" s="2" t="s">
        <v>3162</v>
      </c>
      <c r="L5244" s="20">
        <v>2018</v>
      </c>
      <c r="M5244" s="2" t="s">
        <v>3042</v>
      </c>
      <c r="N5244" s="2" t="s">
        <v>3096</v>
      </c>
      <c r="O5244" s="19" t="str">
        <f t="shared" si="164"/>
        <v>200</v>
      </c>
      <c r="P5244">
        <f t="shared" si="163"/>
        <v>421.3</v>
      </c>
    </row>
    <row r="5245" spans="1:16" ht="14.5" customHeight="1" x14ac:dyDescent="0.35">
      <c r="A5245" s="20" t="s">
        <v>3244</v>
      </c>
      <c r="B5245" s="20" t="s">
        <v>3245</v>
      </c>
      <c r="C5245" s="20" t="s">
        <v>1897</v>
      </c>
      <c r="D5245" s="2" t="s">
        <v>3169</v>
      </c>
      <c r="E5245" s="2" t="s">
        <v>3170</v>
      </c>
      <c r="F5245" s="21">
        <v>1607</v>
      </c>
      <c r="G5245" s="21">
        <v>15</v>
      </c>
      <c r="H5245" s="2" t="s">
        <v>3138</v>
      </c>
      <c r="I5245" s="2" t="s">
        <v>3152</v>
      </c>
      <c r="J5245" s="2" t="s">
        <v>3161</v>
      </c>
      <c r="K5245" s="2" t="s">
        <v>3162</v>
      </c>
      <c r="L5245" s="20">
        <v>2018</v>
      </c>
      <c r="M5245" s="2" t="s">
        <v>3055</v>
      </c>
      <c r="N5245" s="2" t="s">
        <v>3105</v>
      </c>
      <c r="O5245" s="19" t="str">
        <f t="shared" si="164"/>
        <v>300</v>
      </c>
      <c r="P5245">
        <f t="shared" si="163"/>
        <v>241.05</v>
      </c>
    </row>
    <row r="5246" spans="1:16" ht="14.5" customHeight="1" x14ac:dyDescent="0.35">
      <c r="A5246" s="20" t="s">
        <v>388</v>
      </c>
      <c r="B5246" s="20" t="s">
        <v>389</v>
      </c>
      <c r="C5246" s="20" t="s">
        <v>1898</v>
      </c>
      <c r="D5246" s="2" t="s">
        <v>3169</v>
      </c>
      <c r="E5246" s="2" t="s">
        <v>3170</v>
      </c>
      <c r="F5246" s="21">
        <v>30</v>
      </c>
      <c r="G5246" s="21">
        <v>55</v>
      </c>
      <c r="H5246" s="2" t="s">
        <v>3138</v>
      </c>
      <c r="I5246" s="2" t="s">
        <v>3152</v>
      </c>
      <c r="J5246" s="2" t="s">
        <v>3161</v>
      </c>
      <c r="K5246" s="2" t="s">
        <v>3162</v>
      </c>
      <c r="L5246" s="20">
        <v>2018</v>
      </c>
      <c r="M5246" s="2" t="s">
        <v>3041</v>
      </c>
      <c r="N5246" s="2" t="s">
        <v>3095</v>
      </c>
      <c r="O5246" s="19" t="str">
        <f t="shared" si="164"/>
        <v>200</v>
      </c>
      <c r="P5246">
        <f t="shared" si="163"/>
        <v>16.5</v>
      </c>
    </row>
    <row r="5247" spans="1:16" ht="14.5" customHeight="1" x14ac:dyDescent="0.35">
      <c r="A5247" s="20" t="s">
        <v>3246</v>
      </c>
      <c r="B5247" s="20" t="s">
        <v>3246</v>
      </c>
      <c r="C5247" s="20" t="s">
        <v>1305</v>
      </c>
      <c r="D5247" s="2" t="s">
        <v>3169</v>
      </c>
      <c r="E5247" s="2" t="s">
        <v>3170</v>
      </c>
      <c r="F5247" s="21">
        <v>47</v>
      </c>
      <c r="G5247" s="21">
        <v>100</v>
      </c>
      <c r="H5247" s="2" t="s">
        <v>3137</v>
      </c>
      <c r="I5247" s="2" t="s">
        <v>3151</v>
      </c>
      <c r="J5247" s="2" t="s">
        <v>3161</v>
      </c>
      <c r="K5247" s="2" t="s">
        <v>3162</v>
      </c>
      <c r="L5247" s="20">
        <v>2018</v>
      </c>
      <c r="M5247" s="2" t="s">
        <v>3077</v>
      </c>
      <c r="N5247" s="2" t="s">
        <v>3125</v>
      </c>
      <c r="O5247" s="19" t="str">
        <f t="shared" si="164"/>
        <v>700</v>
      </c>
      <c r="P5247">
        <f t="shared" si="163"/>
        <v>47</v>
      </c>
    </row>
    <row r="5248" spans="1:16" ht="14.5" customHeight="1" x14ac:dyDescent="0.35">
      <c r="A5248" s="20" t="s">
        <v>2999</v>
      </c>
      <c r="B5248" s="20" t="s">
        <v>3000</v>
      </c>
      <c r="C5248" s="20" t="s">
        <v>3001</v>
      </c>
      <c r="D5248" s="2" t="s">
        <v>3169</v>
      </c>
      <c r="E5248" s="2" t="s">
        <v>3170</v>
      </c>
      <c r="F5248" s="21">
        <v>800</v>
      </c>
      <c r="G5248" s="21">
        <v>100</v>
      </c>
      <c r="H5248" s="2" t="s">
        <v>3141</v>
      </c>
      <c r="I5248" s="2" t="s">
        <v>3155</v>
      </c>
      <c r="J5248" s="2" t="s">
        <v>3161</v>
      </c>
      <c r="K5248" s="2" t="s">
        <v>3162</v>
      </c>
      <c r="L5248" s="20">
        <v>2018</v>
      </c>
      <c r="M5248" s="2" t="s">
        <v>3059</v>
      </c>
      <c r="N5248" s="2" t="s">
        <v>3109</v>
      </c>
      <c r="O5248" s="19" t="str">
        <f t="shared" si="164"/>
        <v>400</v>
      </c>
      <c r="P5248">
        <f t="shared" si="163"/>
        <v>800</v>
      </c>
    </row>
    <row r="5249" spans="1:16" ht="14.5" customHeight="1" x14ac:dyDescent="0.35">
      <c r="A5249" s="20" t="s">
        <v>2781</v>
      </c>
      <c r="B5249" s="20" t="s">
        <v>2781</v>
      </c>
      <c r="C5249" s="20" t="s">
        <v>3247</v>
      </c>
      <c r="F5249" s="21">
        <v>188072</v>
      </c>
      <c r="G5249" s="21">
        <v>100</v>
      </c>
      <c r="H5249" s="2" t="s">
        <v>3141</v>
      </c>
      <c r="I5249" s="2" t="s">
        <v>3155</v>
      </c>
      <c r="J5249" s="2" t="s">
        <v>3160</v>
      </c>
      <c r="K5249" s="2" t="s">
        <v>3163</v>
      </c>
      <c r="L5249" s="20">
        <v>2018</v>
      </c>
      <c r="M5249" s="2" t="s">
        <v>3064</v>
      </c>
      <c r="N5249" s="2" t="s">
        <v>3114</v>
      </c>
      <c r="O5249" s="19" t="str">
        <f t="shared" si="164"/>
        <v>500</v>
      </c>
      <c r="P5249">
        <f t="shared" si="163"/>
        <v>188072</v>
      </c>
    </row>
    <row r="5250" spans="1:16" ht="14.5" customHeight="1" x14ac:dyDescent="0.35">
      <c r="A5250" s="20" t="s">
        <v>2785</v>
      </c>
      <c r="B5250" s="20" t="s">
        <v>2785</v>
      </c>
      <c r="C5250" s="20" t="s">
        <v>3247</v>
      </c>
      <c r="F5250" s="21">
        <v>16954</v>
      </c>
      <c r="G5250" s="21">
        <v>100</v>
      </c>
      <c r="H5250" s="2" t="s">
        <v>3135</v>
      </c>
      <c r="I5250" s="2" t="s">
        <v>3149</v>
      </c>
      <c r="J5250" s="2" t="s">
        <v>3160</v>
      </c>
      <c r="K5250" s="2" t="s">
        <v>3163</v>
      </c>
      <c r="L5250" s="20">
        <v>2018</v>
      </c>
      <c r="M5250" s="2" t="s">
        <v>3064</v>
      </c>
      <c r="N5250" s="2" t="s">
        <v>3114</v>
      </c>
      <c r="O5250" s="19" t="str">
        <f t="shared" si="164"/>
        <v>500</v>
      </c>
      <c r="P5250">
        <f t="shared" si="163"/>
        <v>16954</v>
      </c>
    </row>
    <row r="5251" spans="1:16" ht="14.5" customHeight="1" x14ac:dyDescent="0.35">
      <c r="A5251" s="20" t="s">
        <v>2787</v>
      </c>
      <c r="B5251" s="20" t="s">
        <v>2787</v>
      </c>
      <c r="C5251" s="20" t="s">
        <v>3247</v>
      </c>
      <c r="F5251" s="21">
        <v>65507.999999999993</v>
      </c>
      <c r="G5251" s="21">
        <v>100</v>
      </c>
      <c r="H5251" s="2" t="s">
        <v>3134</v>
      </c>
      <c r="I5251" s="2" t="s">
        <v>3148</v>
      </c>
      <c r="J5251" s="2" t="s">
        <v>3160</v>
      </c>
      <c r="K5251" s="2" t="s">
        <v>3163</v>
      </c>
      <c r="L5251" s="20">
        <v>2018</v>
      </c>
      <c r="M5251" s="2" t="s">
        <v>3064</v>
      </c>
      <c r="N5251" s="2" t="s">
        <v>3114</v>
      </c>
      <c r="O5251" s="19" t="str">
        <f t="shared" si="164"/>
        <v>500</v>
      </c>
      <c r="P5251">
        <f t="shared" si="163"/>
        <v>65507.999999999993</v>
      </c>
    </row>
    <row r="5252" spans="1:16" ht="14.5" customHeight="1" x14ac:dyDescent="0.35">
      <c r="A5252" s="20" t="s">
        <v>2783</v>
      </c>
      <c r="B5252" s="20" t="s">
        <v>2783</v>
      </c>
      <c r="C5252" s="20" t="s">
        <v>3247</v>
      </c>
      <c r="F5252" s="21">
        <v>66671</v>
      </c>
      <c r="G5252" s="21">
        <v>100</v>
      </c>
      <c r="H5252" s="2" t="s">
        <v>3141</v>
      </c>
      <c r="I5252" s="2" t="s">
        <v>3155</v>
      </c>
      <c r="J5252" s="2" t="s">
        <v>3160</v>
      </c>
      <c r="K5252" s="2" t="s">
        <v>3163</v>
      </c>
      <c r="L5252" s="20">
        <v>2018</v>
      </c>
      <c r="M5252" s="2" t="s">
        <v>3064</v>
      </c>
      <c r="N5252" s="2" t="s">
        <v>3114</v>
      </c>
      <c r="O5252" s="19" t="str">
        <f t="shared" si="164"/>
        <v>500</v>
      </c>
      <c r="P5252">
        <f t="shared" si="163"/>
        <v>66671</v>
      </c>
    </row>
    <row r="5253" spans="1:16" ht="14.5" customHeight="1" x14ac:dyDescent="0.35">
      <c r="A5253" s="20" t="s">
        <v>2899</v>
      </c>
      <c r="B5253" s="20" t="s">
        <v>2899</v>
      </c>
      <c r="C5253" s="20" t="s">
        <v>3248</v>
      </c>
      <c r="F5253" s="21">
        <v>200</v>
      </c>
      <c r="G5253" s="21">
        <v>100</v>
      </c>
      <c r="H5253" s="2" t="s">
        <v>3139</v>
      </c>
      <c r="I5253" s="2" t="s">
        <v>3153</v>
      </c>
      <c r="J5253" s="2" t="s">
        <v>3160</v>
      </c>
      <c r="K5253" s="2" t="s">
        <v>3163</v>
      </c>
      <c r="L5253" s="20">
        <v>2018</v>
      </c>
      <c r="M5253" s="2" t="s">
        <v>3053</v>
      </c>
      <c r="N5253" s="2" t="s">
        <v>3103</v>
      </c>
      <c r="O5253" s="19" t="str">
        <f t="shared" si="164"/>
        <v>300</v>
      </c>
      <c r="P5253">
        <f t="shared" si="163"/>
        <v>200</v>
      </c>
    </row>
    <row r="5254" spans="1:16" ht="14.5" customHeight="1" x14ac:dyDescent="0.35">
      <c r="A5254" s="20" t="s">
        <v>763</v>
      </c>
      <c r="B5254" s="20" t="s">
        <v>763</v>
      </c>
      <c r="C5254" s="20" t="s">
        <v>3249</v>
      </c>
      <c r="F5254" s="21">
        <v>58</v>
      </c>
      <c r="G5254" s="21">
        <v>100</v>
      </c>
      <c r="H5254" s="2" t="s">
        <v>3139</v>
      </c>
      <c r="I5254" s="2" t="s">
        <v>3153</v>
      </c>
      <c r="J5254" s="2" t="s">
        <v>3160</v>
      </c>
      <c r="K5254" s="2" t="s">
        <v>3163</v>
      </c>
      <c r="L5254" s="20">
        <v>2018</v>
      </c>
      <c r="M5254" s="2" t="s">
        <v>3078</v>
      </c>
      <c r="N5254" s="2" t="s">
        <v>3126</v>
      </c>
      <c r="O5254" s="19" t="str">
        <f t="shared" si="164"/>
        <v>700</v>
      </c>
      <c r="P5254">
        <f t="shared" si="163"/>
        <v>58</v>
      </c>
    </row>
    <row r="5255" spans="1:16" ht="14.5" customHeight="1" x14ac:dyDescent="0.35">
      <c r="A5255" s="20" t="s">
        <v>2377</v>
      </c>
      <c r="B5255" s="20" t="s">
        <v>2377</v>
      </c>
      <c r="C5255" s="20" t="s">
        <v>3250</v>
      </c>
      <c r="F5255" s="21">
        <v>2128</v>
      </c>
      <c r="G5255" s="21">
        <v>100</v>
      </c>
      <c r="H5255" s="2" t="s">
        <v>3139</v>
      </c>
      <c r="I5255" s="2" t="s">
        <v>3153</v>
      </c>
      <c r="J5255" s="2" t="s">
        <v>3160</v>
      </c>
      <c r="K5255" s="2" t="s">
        <v>3163</v>
      </c>
      <c r="L5255" s="20">
        <v>2018</v>
      </c>
      <c r="M5255" s="2" t="s">
        <v>3053</v>
      </c>
      <c r="N5255" s="2" t="s">
        <v>3103</v>
      </c>
      <c r="O5255" s="19" t="str">
        <f t="shared" si="164"/>
        <v>300</v>
      </c>
      <c r="P5255">
        <f t="shared" si="163"/>
        <v>2128</v>
      </c>
    </row>
    <row r="5256" spans="1:16" ht="14.5" customHeight="1" x14ac:dyDescent="0.35">
      <c r="A5256" s="20" t="s">
        <v>771</v>
      </c>
      <c r="B5256" s="20" t="s">
        <v>771</v>
      </c>
      <c r="C5256" s="20" t="s">
        <v>3249</v>
      </c>
      <c r="F5256" s="21">
        <v>929</v>
      </c>
      <c r="G5256" s="21">
        <v>100</v>
      </c>
      <c r="H5256" s="2" t="s">
        <v>3139</v>
      </c>
      <c r="I5256" s="2" t="s">
        <v>3153</v>
      </c>
      <c r="J5256" s="2" t="s">
        <v>3160</v>
      </c>
      <c r="K5256" s="2" t="s">
        <v>3163</v>
      </c>
      <c r="L5256" s="20">
        <v>2018</v>
      </c>
      <c r="M5256" s="2" t="s">
        <v>3078</v>
      </c>
      <c r="N5256" s="2" t="s">
        <v>3126</v>
      </c>
      <c r="O5256" s="19" t="str">
        <f t="shared" si="164"/>
        <v>700</v>
      </c>
      <c r="P5256">
        <f t="shared" si="163"/>
        <v>929</v>
      </c>
    </row>
    <row r="5257" spans="1:16" ht="14.5" customHeight="1" x14ac:dyDescent="0.35">
      <c r="A5257" s="20" t="s">
        <v>2803</v>
      </c>
      <c r="B5257" s="20" t="s">
        <v>2803</v>
      </c>
      <c r="C5257" s="20" t="s">
        <v>3251</v>
      </c>
      <c r="F5257" s="21">
        <v>500</v>
      </c>
      <c r="G5257" s="21">
        <v>100</v>
      </c>
      <c r="H5257" s="2" t="s">
        <v>3134</v>
      </c>
      <c r="I5257" s="2" t="s">
        <v>3148</v>
      </c>
      <c r="J5257" s="2" t="s">
        <v>3160</v>
      </c>
      <c r="K5257" s="2" t="s">
        <v>3163</v>
      </c>
      <c r="L5257" s="20">
        <v>2018</v>
      </c>
      <c r="M5257" s="2" t="s">
        <v>3053</v>
      </c>
      <c r="N5257" s="2" t="s">
        <v>3103</v>
      </c>
      <c r="O5257" s="19" t="str">
        <f t="shared" si="164"/>
        <v>300</v>
      </c>
      <c r="P5257">
        <f t="shared" si="163"/>
        <v>500</v>
      </c>
    </row>
    <row r="5258" spans="1:16" ht="14.5" customHeight="1" x14ac:dyDescent="0.35">
      <c r="A5258" s="20" t="s">
        <v>2577</v>
      </c>
      <c r="B5258" s="20" t="s">
        <v>2577</v>
      </c>
      <c r="C5258" s="20" t="s">
        <v>3252</v>
      </c>
      <c r="F5258" s="21">
        <v>4016.4</v>
      </c>
      <c r="G5258" s="21">
        <v>100</v>
      </c>
      <c r="H5258" s="2" t="s">
        <v>3134</v>
      </c>
      <c r="I5258" s="2" t="s">
        <v>3148</v>
      </c>
      <c r="J5258" s="2" t="s">
        <v>3160</v>
      </c>
      <c r="K5258" s="2" t="s">
        <v>3163</v>
      </c>
      <c r="L5258" s="20">
        <v>2018</v>
      </c>
      <c r="M5258" s="2" t="s">
        <v>3053</v>
      </c>
      <c r="N5258" s="2" t="s">
        <v>3103</v>
      </c>
      <c r="O5258" s="19" t="str">
        <f t="shared" si="164"/>
        <v>300</v>
      </c>
      <c r="P5258">
        <f t="shared" si="163"/>
        <v>4016.4</v>
      </c>
    </row>
    <row r="5259" spans="1:16" ht="14.5" customHeight="1" x14ac:dyDescent="0.35">
      <c r="A5259" s="20" t="s">
        <v>2913</v>
      </c>
      <c r="B5259" s="20" t="s">
        <v>2913</v>
      </c>
      <c r="C5259" s="20" t="s">
        <v>3252</v>
      </c>
      <c r="F5259" s="21">
        <v>8000</v>
      </c>
      <c r="G5259" s="21">
        <v>100</v>
      </c>
      <c r="H5259" s="2" t="s">
        <v>3134</v>
      </c>
      <c r="I5259" s="2" t="s">
        <v>3148</v>
      </c>
      <c r="J5259" s="2" t="s">
        <v>3160</v>
      </c>
      <c r="K5259" s="2" t="s">
        <v>3163</v>
      </c>
      <c r="L5259" s="20">
        <v>2018</v>
      </c>
      <c r="M5259" s="2" t="s">
        <v>3064</v>
      </c>
      <c r="N5259" s="2" t="s">
        <v>3114</v>
      </c>
      <c r="O5259" s="19" t="str">
        <f t="shared" si="164"/>
        <v>500</v>
      </c>
      <c r="P5259">
        <f t="shared" si="163"/>
        <v>8000</v>
      </c>
    </row>
    <row r="5260" spans="1:16" ht="14.5" customHeight="1" x14ac:dyDescent="0.35">
      <c r="A5260" s="20" t="s">
        <v>3253</v>
      </c>
      <c r="B5260" s="20" t="s">
        <v>3253</v>
      </c>
      <c r="C5260" s="20" t="s">
        <v>3252</v>
      </c>
      <c r="F5260" s="21">
        <v>15000</v>
      </c>
      <c r="G5260" s="21">
        <v>100</v>
      </c>
      <c r="H5260" s="2" t="s">
        <v>3134</v>
      </c>
      <c r="I5260" s="2" t="s">
        <v>3148</v>
      </c>
      <c r="J5260" s="2" t="s">
        <v>3160</v>
      </c>
      <c r="K5260" s="2" t="s">
        <v>3163</v>
      </c>
      <c r="L5260" s="20">
        <v>2018</v>
      </c>
      <c r="M5260" s="2" t="s">
        <v>3047</v>
      </c>
      <c r="N5260" s="2" t="s">
        <v>3047</v>
      </c>
      <c r="O5260" s="19" t="str">
        <f t="shared" si="164"/>
        <v>200</v>
      </c>
      <c r="P5260">
        <f t="shared" si="163"/>
        <v>15000</v>
      </c>
    </row>
    <row r="5261" spans="1:16" ht="14.5" customHeight="1" x14ac:dyDescent="0.35">
      <c r="A5261" s="20" t="s">
        <v>3254</v>
      </c>
      <c r="B5261" s="20" t="s">
        <v>3254</v>
      </c>
      <c r="C5261" s="20" t="s">
        <v>3252</v>
      </c>
      <c r="F5261" s="21">
        <v>15000</v>
      </c>
      <c r="G5261" s="21">
        <v>100</v>
      </c>
      <c r="H5261" s="2" t="s">
        <v>3134</v>
      </c>
      <c r="I5261" s="2" t="s">
        <v>3148</v>
      </c>
      <c r="J5261" s="2" t="s">
        <v>3160</v>
      </c>
      <c r="K5261" s="2" t="s">
        <v>3163</v>
      </c>
      <c r="L5261" s="20">
        <v>2018</v>
      </c>
      <c r="M5261" s="2" t="s">
        <v>3047</v>
      </c>
      <c r="N5261" s="2" t="s">
        <v>3047</v>
      </c>
      <c r="O5261" s="19" t="str">
        <f t="shared" si="164"/>
        <v>200</v>
      </c>
      <c r="P5261">
        <f t="shared" si="163"/>
        <v>15000</v>
      </c>
    </row>
    <row r="5262" spans="1:16" ht="14.5" customHeight="1" x14ac:dyDescent="0.35">
      <c r="A5262" s="20" t="s">
        <v>3255</v>
      </c>
      <c r="B5262" s="20" t="s">
        <v>3255</v>
      </c>
      <c r="C5262" s="20" t="s">
        <v>3252</v>
      </c>
      <c r="F5262" s="21">
        <v>28930</v>
      </c>
      <c r="G5262" s="21">
        <v>100</v>
      </c>
      <c r="H5262" s="2" t="s">
        <v>3134</v>
      </c>
      <c r="I5262" s="2" t="s">
        <v>3148</v>
      </c>
      <c r="J5262" s="2" t="s">
        <v>3160</v>
      </c>
      <c r="K5262" s="2" t="s">
        <v>3163</v>
      </c>
      <c r="L5262" s="20">
        <v>2018</v>
      </c>
      <c r="M5262" s="2" t="s">
        <v>3048</v>
      </c>
      <c r="N5262" s="2" t="s">
        <v>3048</v>
      </c>
      <c r="O5262" s="19" t="str">
        <f t="shared" si="164"/>
        <v>200</v>
      </c>
      <c r="P5262">
        <f t="shared" si="163"/>
        <v>28930</v>
      </c>
    </row>
    <row r="5263" spans="1:16" ht="14.5" customHeight="1" x14ac:dyDescent="0.35">
      <c r="A5263" s="20" t="s">
        <v>3256</v>
      </c>
      <c r="B5263" s="20" t="s">
        <v>3256</v>
      </c>
      <c r="C5263" s="20" t="s">
        <v>3252</v>
      </c>
      <c r="F5263" s="21">
        <v>2500</v>
      </c>
      <c r="G5263" s="21">
        <v>100</v>
      </c>
      <c r="H5263" s="2" t="s">
        <v>3134</v>
      </c>
      <c r="I5263" s="2" t="s">
        <v>3148</v>
      </c>
      <c r="J5263" s="2" t="s">
        <v>3160</v>
      </c>
      <c r="K5263" s="2" t="s">
        <v>3163</v>
      </c>
      <c r="L5263" s="20">
        <v>2018</v>
      </c>
      <c r="M5263" s="2" t="s">
        <v>3055</v>
      </c>
      <c r="N5263" s="2" t="s">
        <v>3105</v>
      </c>
      <c r="O5263" s="19" t="str">
        <f t="shared" si="164"/>
        <v>300</v>
      </c>
      <c r="P5263">
        <f t="shared" si="163"/>
        <v>2500</v>
      </c>
    </row>
    <row r="5264" spans="1:16" ht="14.5" customHeight="1" x14ac:dyDescent="0.35">
      <c r="A5264" s="20" t="s">
        <v>2412</v>
      </c>
      <c r="B5264" s="20" t="s">
        <v>2412</v>
      </c>
      <c r="C5264" s="20" t="s">
        <v>3257</v>
      </c>
      <c r="F5264" s="21">
        <v>1189</v>
      </c>
      <c r="G5264" s="21">
        <v>100</v>
      </c>
      <c r="H5264" s="2" t="s">
        <v>3130</v>
      </c>
      <c r="I5264" s="2" t="s">
        <v>3144</v>
      </c>
      <c r="J5264" s="2" t="s">
        <v>3160</v>
      </c>
      <c r="K5264" s="2" t="s">
        <v>3163</v>
      </c>
      <c r="L5264" s="20">
        <v>2018</v>
      </c>
      <c r="M5264" s="2" t="s">
        <v>3053</v>
      </c>
      <c r="N5264" s="2" t="s">
        <v>3103</v>
      </c>
      <c r="O5264" s="19" t="str">
        <f t="shared" si="164"/>
        <v>300</v>
      </c>
      <c r="P5264">
        <f t="shared" si="163"/>
        <v>1189</v>
      </c>
    </row>
    <row r="5265" spans="1:16" ht="14.5" customHeight="1" x14ac:dyDescent="0.35">
      <c r="A5265" s="20" t="s">
        <v>2414</v>
      </c>
      <c r="B5265" s="20" t="s">
        <v>2414</v>
      </c>
      <c r="C5265" s="20" t="s">
        <v>3258</v>
      </c>
      <c r="F5265" s="21">
        <v>4198</v>
      </c>
      <c r="G5265" s="21">
        <v>100</v>
      </c>
      <c r="H5265" s="2" t="s">
        <v>3129</v>
      </c>
      <c r="I5265" s="2" t="s">
        <v>3143</v>
      </c>
      <c r="J5265" s="2" t="s">
        <v>3160</v>
      </c>
      <c r="K5265" s="2" t="s">
        <v>3163</v>
      </c>
      <c r="L5265" s="20">
        <v>2018</v>
      </c>
      <c r="M5265" s="2" t="s">
        <v>3053</v>
      </c>
      <c r="N5265" s="2" t="s">
        <v>3103</v>
      </c>
      <c r="O5265" s="19" t="str">
        <f t="shared" si="164"/>
        <v>300</v>
      </c>
      <c r="P5265">
        <f t="shared" si="163"/>
        <v>4198</v>
      </c>
    </row>
    <row r="5266" spans="1:16" ht="14.5" customHeight="1" x14ac:dyDescent="0.35">
      <c r="A5266" s="20" t="s">
        <v>2373</v>
      </c>
      <c r="B5266" s="20" t="s">
        <v>2373</v>
      </c>
      <c r="C5266" s="20" t="s">
        <v>3249</v>
      </c>
      <c r="F5266" s="21">
        <v>1384</v>
      </c>
      <c r="G5266" s="21">
        <v>100</v>
      </c>
      <c r="H5266" s="2" t="s">
        <v>3139</v>
      </c>
      <c r="I5266" s="2" t="s">
        <v>3153</v>
      </c>
      <c r="J5266" s="2" t="s">
        <v>3160</v>
      </c>
      <c r="K5266" s="2" t="s">
        <v>3163</v>
      </c>
      <c r="L5266" s="20">
        <v>2018</v>
      </c>
      <c r="M5266" s="2" t="s">
        <v>3078</v>
      </c>
      <c r="N5266" s="2" t="s">
        <v>3126</v>
      </c>
      <c r="O5266" s="19" t="str">
        <f t="shared" si="164"/>
        <v>700</v>
      </c>
      <c r="P5266">
        <f t="shared" si="163"/>
        <v>1384</v>
      </c>
    </row>
    <row r="5267" spans="1:16" ht="14.5" customHeight="1" x14ac:dyDescent="0.35">
      <c r="A5267" s="20" t="s">
        <v>2424</v>
      </c>
      <c r="B5267" s="20" t="s">
        <v>2424</v>
      </c>
      <c r="C5267" s="20" t="s">
        <v>3259</v>
      </c>
      <c r="F5267" s="21">
        <v>18686</v>
      </c>
      <c r="G5267" s="21">
        <v>100</v>
      </c>
      <c r="H5267" s="2" t="s">
        <v>3141</v>
      </c>
      <c r="I5267" s="2" t="s">
        <v>3155</v>
      </c>
      <c r="J5267" s="2" t="s">
        <v>3160</v>
      </c>
      <c r="K5267" s="2" t="s">
        <v>3163</v>
      </c>
      <c r="L5267" s="20">
        <v>2018</v>
      </c>
      <c r="M5267" s="2" t="s">
        <v>3035</v>
      </c>
      <c r="N5267" s="2" t="s">
        <v>3089</v>
      </c>
      <c r="O5267" s="19" t="str">
        <f t="shared" si="164"/>
        <v>100</v>
      </c>
      <c r="P5267">
        <f t="shared" si="163"/>
        <v>18686</v>
      </c>
    </row>
    <row r="5268" spans="1:16" ht="14.5" customHeight="1" x14ac:dyDescent="0.35">
      <c r="A5268" s="20" t="s">
        <v>2448</v>
      </c>
      <c r="B5268" s="20" t="s">
        <v>2448</v>
      </c>
      <c r="C5268" s="20" t="s">
        <v>3260</v>
      </c>
      <c r="F5268" s="21">
        <v>32896</v>
      </c>
      <c r="G5268" s="21">
        <v>100</v>
      </c>
      <c r="H5268" s="2" t="s">
        <v>3134</v>
      </c>
      <c r="I5268" s="2" t="s">
        <v>3148</v>
      </c>
      <c r="J5268" s="2" t="s">
        <v>3160</v>
      </c>
      <c r="K5268" s="2" t="s">
        <v>3163</v>
      </c>
      <c r="L5268" s="20">
        <v>2018</v>
      </c>
      <c r="M5268" s="2" t="s">
        <v>3035</v>
      </c>
      <c r="N5268" s="2" t="s">
        <v>3089</v>
      </c>
      <c r="O5268" s="19" t="str">
        <f t="shared" si="164"/>
        <v>100</v>
      </c>
      <c r="P5268">
        <f t="shared" si="163"/>
        <v>32896</v>
      </c>
    </row>
    <row r="5269" spans="1:16" ht="14.5" customHeight="1" x14ac:dyDescent="0.35">
      <c r="A5269" s="20" t="s">
        <v>2428</v>
      </c>
      <c r="B5269" s="20" t="s">
        <v>2428</v>
      </c>
      <c r="C5269" s="20" t="s">
        <v>3259</v>
      </c>
      <c r="F5269" s="21">
        <v>149676</v>
      </c>
      <c r="G5269" s="21">
        <v>100</v>
      </c>
      <c r="H5269" s="2" t="s">
        <v>3141</v>
      </c>
      <c r="I5269" s="2" t="s">
        <v>3155</v>
      </c>
      <c r="J5269" s="2" t="s">
        <v>3160</v>
      </c>
      <c r="K5269" s="2" t="s">
        <v>3163</v>
      </c>
      <c r="L5269" s="20">
        <v>2018</v>
      </c>
      <c r="M5269" s="2" t="s">
        <v>3035</v>
      </c>
      <c r="N5269" s="2" t="s">
        <v>3089</v>
      </c>
      <c r="O5269" s="19" t="str">
        <f t="shared" si="164"/>
        <v>100</v>
      </c>
      <c r="P5269">
        <f t="shared" si="163"/>
        <v>149676</v>
      </c>
    </row>
    <row r="5270" spans="1:16" ht="14.5" customHeight="1" x14ac:dyDescent="0.35">
      <c r="A5270" s="20" t="s">
        <v>2581</v>
      </c>
      <c r="B5270" s="20" t="s">
        <v>2581</v>
      </c>
      <c r="C5270" s="20" t="s">
        <v>3258</v>
      </c>
      <c r="F5270" s="21">
        <v>910</v>
      </c>
      <c r="G5270" s="21">
        <v>100</v>
      </c>
      <c r="H5270" s="2" t="s">
        <v>3129</v>
      </c>
      <c r="I5270" s="2" t="s">
        <v>3143</v>
      </c>
      <c r="J5270" s="2" t="s">
        <v>3160</v>
      </c>
      <c r="K5270" s="2" t="s">
        <v>3163</v>
      </c>
      <c r="L5270" s="20">
        <v>2018</v>
      </c>
      <c r="M5270" s="2" t="s">
        <v>3053</v>
      </c>
      <c r="N5270" s="2" t="s">
        <v>3103</v>
      </c>
      <c r="O5270" s="19" t="str">
        <f t="shared" si="164"/>
        <v>300</v>
      </c>
      <c r="P5270">
        <f t="shared" si="163"/>
        <v>910</v>
      </c>
    </row>
    <row r="5271" spans="1:16" ht="14.5" customHeight="1" x14ac:dyDescent="0.35">
      <c r="A5271" s="20" t="s">
        <v>2360</v>
      </c>
      <c r="B5271" s="20" t="s">
        <v>2360</v>
      </c>
      <c r="C5271" s="20" t="s">
        <v>3259</v>
      </c>
      <c r="F5271" s="21">
        <v>2904</v>
      </c>
      <c r="G5271" s="21">
        <v>100</v>
      </c>
      <c r="H5271" s="2" t="s">
        <v>3140</v>
      </c>
      <c r="I5271" s="2" t="s">
        <v>3154</v>
      </c>
      <c r="J5271" s="2" t="s">
        <v>3160</v>
      </c>
      <c r="K5271" s="2" t="s">
        <v>3163</v>
      </c>
      <c r="L5271" s="20">
        <v>2018</v>
      </c>
      <c r="M5271" s="2" t="s">
        <v>3024</v>
      </c>
      <c r="N5271" s="2" t="s">
        <v>3081</v>
      </c>
      <c r="O5271" s="19" t="str">
        <f t="shared" si="164"/>
        <v>100</v>
      </c>
      <c r="P5271">
        <f t="shared" si="163"/>
        <v>2904</v>
      </c>
    </row>
    <row r="5272" spans="1:16" ht="14.5" customHeight="1" x14ac:dyDescent="0.35">
      <c r="A5272" s="20" t="s">
        <v>2805</v>
      </c>
      <c r="B5272" s="20" t="s">
        <v>2805</v>
      </c>
      <c r="C5272" s="20" t="s">
        <v>3249</v>
      </c>
      <c r="F5272" s="21">
        <v>666</v>
      </c>
      <c r="G5272" s="21">
        <v>100</v>
      </c>
      <c r="H5272" s="2" t="s">
        <v>3139</v>
      </c>
      <c r="I5272" s="2" t="s">
        <v>3153</v>
      </c>
      <c r="J5272" s="2" t="s">
        <v>3160</v>
      </c>
      <c r="K5272" s="2" t="s">
        <v>3163</v>
      </c>
      <c r="L5272" s="20">
        <v>2018</v>
      </c>
      <c r="M5272" s="2" t="s">
        <v>3053</v>
      </c>
      <c r="N5272" s="2" t="s">
        <v>3103</v>
      </c>
      <c r="O5272" s="19" t="str">
        <f t="shared" si="164"/>
        <v>300</v>
      </c>
      <c r="P5272">
        <f t="shared" si="163"/>
        <v>666</v>
      </c>
    </row>
    <row r="5273" spans="1:16" ht="14.5" customHeight="1" x14ac:dyDescent="0.35">
      <c r="A5273" s="20" t="s">
        <v>2922</v>
      </c>
      <c r="B5273" s="20" t="s">
        <v>2922</v>
      </c>
      <c r="C5273" s="20" t="s">
        <v>3261</v>
      </c>
      <c r="F5273" s="21">
        <v>336</v>
      </c>
      <c r="G5273" s="21">
        <v>100</v>
      </c>
      <c r="H5273" s="2" t="s">
        <v>3140</v>
      </c>
      <c r="I5273" s="2" t="s">
        <v>3154</v>
      </c>
      <c r="J5273" s="2" t="s">
        <v>3160</v>
      </c>
      <c r="K5273" s="2" t="s">
        <v>3163</v>
      </c>
      <c r="L5273" s="20">
        <v>2018</v>
      </c>
      <c r="M5273" s="2" t="s">
        <v>3024</v>
      </c>
      <c r="N5273" s="2" t="s">
        <v>3081</v>
      </c>
      <c r="O5273" s="19" t="str">
        <f t="shared" si="164"/>
        <v>100</v>
      </c>
      <c r="P5273">
        <f t="shared" si="163"/>
        <v>336</v>
      </c>
    </row>
    <row r="5274" spans="1:16" ht="14.5" customHeight="1" x14ac:dyDescent="0.35">
      <c r="A5274" s="20" t="s">
        <v>2582</v>
      </c>
      <c r="B5274" s="20" t="s">
        <v>2582</v>
      </c>
      <c r="C5274" s="20" t="s">
        <v>3259</v>
      </c>
      <c r="F5274" s="21">
        <v>9427</v>
      </c>
      <c r="G5274" s="21">
        <v>100</v>
      </c>
      <c r="H5274" s="2" t="s">
        <v>3141</v>
      </c>
      <c r="I5274" s="2" t="s">
        <v>3155</v>
      </c>
      <c r="J5274" s="2" t="s">
        <v>3160</v>
      </c>
      <c r="K5274" s="2" t="s">
        <v>3163</v>
      </c>
      <c r="L5274" s="20">
        <v>2018</v>
      </c>
      <c r="M5274" s="2" t="s">
        <v>3035</v>
      </c>
      <c r="N5274" s="2" t="s">
        <v>3089</v>
      </c>
      <c r="O5274" s="19" t="str">
        <f t="shared" si="164"/>
        <v>100</v>
      </c>
      <c r="P5274">
        <f t="shared" si="163"/>
        <v>9427</v>
      </c>
    </row>
    <row r="5275" spans="1:16" ht="14.5" customHeight="1" x14ac:dyDescent="0.35">
      <c r="A5275" s="20" t="s">
        <v>813</v>
      </c>
      <c r="B5275" s="20" t="s">
        <v>813</v>
      </c>
      <c r="C5275" s="20" t="s">
        <v>3262</v>
      </c>
      <c r="F5275" s="21">
        <v>1225</v>
      </c>
      <c r="G5275" s="21">
        <v>100</v>
      </c>
      <c r="H5275" s="2" t="s">
        <v>3138</v>
      </c>
      <c r="I5275" s="2" t="s">
        <v>3152</v>
      </c>
      <c r="J5275" s="2" t="s">
        <v>3160</v>
      </c>
      <c r="K5275" s="2" t="s">
        <v>3163</v>
      </c>
      <c r="L5275" s="20">
        <v>2018</v>
      </c>
      <c r="M5275" s="2" t="s">
        <v>3043</v>
      </c>
      <c r="N5275" s="2" t="s">
        <v>3097</v>
      </c>
      <c r="O5275" s="19" t="str">
        <f t="shared" si="164"/>
        <v>200</v>
      </c>
      <c r="P5275">
        <f t="shared" si="163"/>
        <v>1225</v>
      </c>
    </row>
    <row r="5276" spans="1:16" ht="14.5" customHeight="1" x14ac:dyDescent="0.35">
      <c r="A5276" s="20" t="s">
        <v>2583</v>
      </c>
      <c r="B5276" s="20" t="s">
        <v>2583</v>
      </c>
      <c r="C5276" s="20" t="s">
        <v>3263</v>
      </c>
      <c r="F5276" s="21">
        <v>10992</v>
      </c>
      <c r="G5276" s="21">
        <v>100</v>
      </c>
      <c r="H5276" s="2" t="s">
        <v>3129</v>
      </c>
      <c r="I5276" s="2" t="s">
        <v>3143</v>
      </c>
      <c r="J5276" s="2" t="s">
        <v>3160</v>
      </c>
      <c r="K5276" s="2" t="s">
        <v>3163</v>
      </c>
      <c r="L5276" s="20">
        <v>2018</v>
      </c>
      <c r="M5276" s="2" t="s">
        <v>3053</v>
      </c>
      <c r="N5276" s="2" t="s">
        <v>3103</v>
      </c>
      <c r="O5276" s="19" t="str">
        <f t="shared" si="164"/>
        <v>300</v>
      </c>
      <c r="P5276">
        <f t="shared" si="163"/>
        <v>10992</v>
      </c>
    </row>
    <row r="5277" spans="1:16" ht="14.5" customHeight="1" x14ac:dyDescent="0.35">
      <c r="A5277" s="20" t="s">
        <v>2799</v>
      </c>
      <c r="B5277" s="20" t="s">
        <v>2799</v>
      </c>
      <c r="C5277" s="20" t="s">
        <v>3264</v>
      </c>
      <c r="F5277" s="21">
        <v>1643</v>
      </c>
      <c r="G5277" s="21">
        <v>100</v>
      </c>
      <c r="H5277" s="2" t="s">
        <v>3129</v>
      </c>
      <c r="I5277" s="2" t="s">
        <v>3143</v>
      </c>
      <c r="J5277" s="2" t="s">
        <v>3160</v>
      </c>
      <c r="K5277" s="2" t="s">
        <v>3163</v>
      </c>
      <c r="L5277" s="20">
        <v>2018</v>
      </c>
      <c r="M5277" s="2" t="s">
        <v>3053</v>
      </c>
      <c r="N5277" s="2" t="s">
        <v>3103</v>
      </c>
      <c r="O5277" s="19" t="str">
        <f t="shared" si="164"/>
        <v>300</v>
      </c>
      <c r="P5277">
        <f t="shared" si="163"/>
        <v>1643</v>
      </c>
    </row>
    <row r="5278" spans="1:16" ht="14.5" customHeight="1" x14ac:dyDescent="0.35">
      <c r="A5278" s="20" t="s">
        <v>2923</v>
      </c>
      <c r="B5278" s="20" t="s">
        <v>2923</v>
      </c>
      <c r="C5278" s="20" t="s">
        <v>3257</v>
      </c>
      <c r="F5278" s="21">
        <v>556</v>
      </c>
      <c r="G5278" s="21">
        <v>100</v>
      </c>
      <c r="H5278" s="2" t="s">
        <v>3140</v>
      </c>
      <c r="I5278" s="2" t="s">
        <v>3154</v>
      </c>
      <c r="J5278" s="2" t="s">
        <v>3160</v>
      </c>
      <c r="K5278" s="2" t="s">
        <v>3163</v>
      </c>
      <c r="L5278" s="20">
        <v>2018</v>
      </c>
      <c r="M5278" s="2" t="s">
        <v>3024</v>
      </c>
      <c r="N5278" s="2" t="s">
        <v>3081</v>
      </c>
      <c r="O5278" s="19" t="str">
        <f t="shared" si="164"/>
        <v>100</v>
      </c>
      <c r="P5278">
        <f t="shared" si="163"/>
        <v>556</v>
      </c>
    </row>
    <row r="5279" spans="1:16" ht="14.5" customHeight="1" x14ac:dyDescent="0.35">
      <c r="A5279" s="20" t="s">
        <v>2925</v>
      </c>
      <c r="B5279" s="20" t="s">
        <v>2925</v>
      </c>
      <c r="C5279" s="20" t="s">
        <v>3261</v>
      </c>
      <c r="F5279" s="21">
        <v>507</v>
      </c>
      <c r="G5279" s="21">
        <v>100</v>
      </c>
      <c r="H5279" s="2" t="s">
        <v>3140</v>
      </c>
      <c r="I5279" s="2" t="s">
        <v>3154</v>
      </c>
      <c r="J5279" s="2" t="s">
        <v>3160</v>
      </c>
      <c r="K5279" s="2" t="s">
        <v>3163</v>
      </c>
      <c r="L5279" s="20">
        <v>2018</v>
      </c>
      <c r="M5279" s="2" t="s">
        <v>3024</v>
      </c>
      <c r="N5279" s="2" t="s">
        <v>3081</v>
      </c>
      <c r="O5279" s="19" t="str">
        <f t="shared" si="164"/>
        <v>100</v>
      </c>
      <c r="P5279">
        <f t="shared" si="163"/>
        <v>507</v>
      </c>
    </row>
    <row r="5280" spans="1:16" ht="14.5" customHeight="1" x14ac:dyDescent="0.35">
      <c r="A5280" s="20" t="s">
        <v>3265</v>
      </c>
      <c r="B5280" s="20" t="s">
        <v>3265</v>
      </c>
      <c r="C5280" s="20" t="s">
        <v>3257</v>
      </c>
      <c r="F5280" s="21">
        <v>800</v>
      </c>
      <c r="G5280" s="21">
        <v>100</v>
      </c>
      <c r="H5280" s="2" t="s">
        <v>3140</v>
      </c>
      <c r="I5280" s="2" t="s">
        <v>3154</v>
      </c>
      <c r="J5280" s="2" t="s">
        <v>3160</v>
      </c>
      <c r="K5280" s="2" t="s">
        <v>3163</v>
      </c>
      <c r="L5280" s="20">
        <v>2018</v>
      </c>
      <c r="M5280" s="2" t="s">
        <v>3024</v>
      </c>
      <c r="N5280" s="2" t="s">
        <v>3081</v>
      </c>
      <c r="O5280" s="19" t="str">
        <f t="shared" si="164"/>
        <v>100</v>
      </c>
      <c r="P5280">
        <f t="shared" si="163"/>
        <v>800</v>
      </c>
    </row>
    <row r="5281" spans="1:16" ht="14.5" customHeight="1" x14ac:dyDescent="0.35">
      <c r="A5281" s="20" t="s">
        <v>2454</v>
      </c>
      <c r="B5281" s="20" t="s">
        <v>2454</v>
      </c>
      <c r="C5281" s="20" t="s">
        <v>3266</v>
      </c>
      <c r="F5281" s="21">
        <v>10321</v>
      </c>
      <c r="G5281" s="21">
        <v>100</v>
      </c>
      <c r="H5281" s="2" t="s">
        <v>3136</v>
      </c>
      <c r="I5281" s="2" t="s">
        <v>3150</v>
      </c>
      <c r="J5281" s="2" t="s">
        <v>3160</v>
      </c>
      <c r="K5281" s="2" t="s">
        <v>3163</v>
      </c>
      <c r="L5281" s="20">
        <v>2018</v>
      </c>
      <c r="M5281" s="2" t="s">
        <v>3071</v>
      </c>
      <c r="N5281" s="2" t="s">
        <v>3120</v>
      </c>
      <c r="O5281" s="19" t="str">
        <f t="shared" si="164"/>
        <v>600</v>
      </c>
      <c r="P5281">
        <f t="shared" si="163"/>
        <v>10321</v>
      </c>
    </row>
    <row r="5282" spans="1:16" ht="14.5" customHeight="1" x14ac:dyDescent="0.35">
      <c r="A5282" s="20" t="s">
        <v>2450</v>
      </c>
      <c r="B5282" s="20" t="s">
        <v>2450</v>
      </c>
      <c r="C5282" s="20" t="s">
        <v>3266</v>
      </c>
      <c r="F5282" s="21">
        <v>9610</v>
      </c>
      <c r="G5282" s="21">
        <v>100</v>
      </c>
      <c r="H5282" s="2" t="s">
        <v>3134</v>
      </c>
      <c r="I5282" s="2" t="s">
        <v>3148</v>
      </c>
      <c r="J5282" s="2" t="s">
        <v>3160</v>
      </c>
      <c r="K5282" s="2" t="s">
        <v>3163</v>
      </c>
      <c r="L5282" s="20">
        <v>2018</v>
      </c>
      <c r="M5282" s="2" t="s">
        <v>3071</v>
      </c>
      <c r="N5282" s="2" t="s">
        <v>3120</v>
      </c>
      <c r="O5282" s="19" t="str">
        <f t="shared" si="164"/>
        <v>600</v>
      </c>
      <c r="P5282">
        <f t="shared" si="163"/>
        <v>9610</v>
      </c>
    </row>
    <row r="5283" spans="1:16" ht="14.5" customHeight="1" x14ac:dyDescent="0.35">
      <c r="A5283" s="20" t="s">
        <v>2442</v>
      </c>
      <c r="B5283" s="20" t="s">
        <v>2442</v>
      </c>
      <c r="C5283" s="20" t="s">
        <v>3267</v>
      </c>
      <c r="F5283" s="21">
        <v>109648</v>
      </c>
      <c r="G5283" s="21">
        <v>100</v>
      </c>
      <c r="H5283" s="2" t="s">
        <v>3134</v>
      </c>
      <c r="I5283" s="2" t="s">
        <v>3148</v>
      </c>
      <c r="J5283" s="2" t="s">
        <v>3160</v>
      </c>
      <c r="K5283" s="2" t="s">
        <v>3163</v>
      </c>
      <c r="L5283" s="20">
        <v>2018</v>
      </c>
      <c r="M5283" s="2" t="s">
        <v>3048</v>
      </c>
      <c r="N5283" s="2" t="s">
        <v>3048</v>
      </c>
      <c r="O5283" s="19" t="str">
        <f t="shared" si="164"/>
        <v>200</v>
      </c>
      <c r="P5283">
        <f t="shared" si="163"/>
        <v>109648</v>
      </c>
    </row>
    <row r="5284" spans="1:16" ht="14.5" customHeight="1" x14ac:dyDescent="0.35">
      <c r="A5284" s="20" t="s">
        <v>2398</v>
      </c>
      <c r="B5284" s="20" t="s">
        <v>2398</v>
      </c>
      <c r="C5284" s="20" t="s">
        <v>3267</v>
      </c>
      <c r="F5284" s="21">
        <v>894</v>
      </c>
      <c r="G5284" s="21">
        <v>100</v>
      </c>
      <c r="H5284" s="2" t="s">
        <v>3134</v>
      </c>
      <c r="I5284" s="2" t="s">
        <v>3148</v>
      </c>
      <c r="J5284" s="2" t="s">
        <v>3160</v>
      </c>
      <c r="K5284" s="2" t="s">
        <v>3163</v>
      </c>
      <c r="L5284" s="20">
        <v>2018</v>
      </c>
      <c r="M5284" s="2" t="s">
        <v>3048</v>
      </c>
      <c r="N5284" s="2" t="s">
        <v>3048</v>
      </c>
      <c r="O5284" s="19" t="str">
        <f t="shared" si="164"/>
        <v>200</v>
      </c>
      <c r="P5284">
        <f t="shared" si="163"/>
        <v>894</v>
      </c>
    </row>
    <row r="5285" spans="1:16" ht="14.5" customHeight="1" x14ac:dyDescent="0.35">
      <c r="A5285" s="20" t="s">
        <v>2479</v>
      </c>
      <c r="B5285" s="20" t="s">
        <v>2479</v>
      </c>
      <c r="C5285" s="20" t="s">
        <v>3268</v>
      </c>
      <c r="F5285" s="21">
        <v>40805</v>
      </c>
      <c r="G5285" s="21">
        <v>100</v>
      </c>
      <c r="H5285" s="2" t="s">
        <v>3134</v>
      </c>
      <c r="I5285" s="2" t="s">
        <v>3148</v>
      </c>
      <c r="J5285" s="2" t="s">
        <v>3160</v>
      </c>
      <c r="K5285" s="2" t="s">
        <v>3163</v>
      </c>
      <c r="L5285" s="20">
        <v>2018</v>
      </c>
      <c r="M5285" s="2" t="s">
        <v>3047</v>
      </c>
      <c r="N5285" s="2" t="s">
        <v>3047</v>
      </c>
      <c r="O5285" s="19" t="str">
        <f t="shared" si="164"/>
        <v>200</v>
      </c>
      <c r="P5285">
        <f t="shared" si="163"/>
        <v>40805</v>
      </c>
    </row>
    <row r="5286" spans="1:16" ht="14.5" customHeight="1" x14ac:dyDescent="0.35">
      <c r="A5286" s="20" t="s">
        <v>2400</v>
      </c>
      <c r="B5286" s="20" t="s">
        <v>2400</v>
      </c>
      <c r="C5286" s="20" t="s">
        <v>3268</v>
      </c>
      <c r="F5286" s="21">
        <v>8622</v>
      </c>
      <c r="G5286" s="21">
        <v>100</v>
      </c>
      <c r="H5286" s="2" t="s">
        <v>3134</v>
      </c>
      <c r="I5286" s="2" t="s">
        <v>3148</v>
      </c>
      <c r="J5286" s="2" t="s">
        <v>3160</v>
      </c>
      <c r="K5286" s="2" t="s">
        <v>3163</v>
      </c>
      <c r="L5286" s="20">
        <v>2018</v>
      </c>
      <c r="M5286" s="2" t="s">
        <v>3047</v>
      </c>
      <c r="N5286" s="2" t="s">
        <v>3047</v>
      </c>
      <c r="O5286" s="19" t="str">
        <f t="shared" si="164"/>
        <v>200</v>
      </c>
      <c r="P5286">
        <f t="shared" ref="P5286:P5349" si="165">F5286*G5286/100</f>
        <v>8622</v>
      </c>
    </row>
    <row r="5287" spans="1:16" ht="14.5" customHeight="1" x14ac:dyDescent="0.35">
      <c r="A5287" s="20" t="s">
        <v>3002</v>
      </c>
      <c r="B5287" s="20" t="s">
        <v>3002</v>
      </c>
      <c r="C5287" s="20" t="s">
        <v>3269</v>
      </c>
      <c r="F5287" s="21">
        <v>894</v>
      </c>
      <c r="G5287" s="21">
        <v>100</v>
      </c>
      <c r="H5287" s="2" t="s">
        <v>3134</v>
      </c>
      <c r="I5287" s="2" t="s">
        <v>3148</v>
      </c>
      <c r="J5287" s="2" t="s">
        <v>3160</v>
      </c>
      <c r="K5287" s="2" t="s">
        <v>3163</v>
      </c>
      <c r="L5287" s="20">
        <v>2018</v>
      </c>
      <c r="M5287" s="2" t="s">
        <v>3050</v>
      </c>
      <c r="N5287" s="2" t="s">
        <v>3050</v>
      </c>
      <c r="O5287" s="19" t="str">
        <f t="shared" si="164"/>
        <v>200</v>
      </c>
      <c r="P5287">
        <f t="shared" si="165"/>
        <v>894</v>
      </c>
    </row>
    <row r="5288" spans="1:16" ht="14.5" customHeight="1" x14ac:dyDescent="0.35">
      <c r="A5288" s="20" t="s">
        <v>2420</v>
      </c>
      <c r="B5288" s="20" t="s">
        <v>2420</v>
      </c>
      <c r="C5288" s="20" t="s">
        <v>3269</v>
      </c>
      <c r="F5288" s="21">
        <v>59856</v>
      </c>
      <c r="G5288" s="21">
        <v>100</v>
      </c>
      <c r="H5288" s="2" t="s">
        <v>3134</v>
      </c>
      <c r="I5288" s="2" t="s">
        <v>3148</v>
      </c>
      <c r="J5288" s="2" t="s">
        <v>3160</v>
      </c>
      <c r="K5288" s="2" t="s">
        <v>3163</v>
      </c>
      <c r="L5288" s="20">
        <v>2018</v>
      </c>
      <c r="M5288" s="2" t="s">
        <v>3050</v>
      </c>
      <c r="N5288" s="2" t="s">
        <v>3050</v>
      </c>
      <c r="O5288" s="19" t="str">
        <f t="shared" si="164"/>
        <v>200</v>
      </c>
      <c r="P5288">
        <f t="shared" si="165"/>
        <v>59856</v>
      </c>
    </row>
    <row r="5289" spans="1:16" ht="14.5" customHeight="1" x14ac:dyDescent="0.35">
      <c r="A5289" s="20" t="s">
        <v>2589</v>
      </c>
      <c r="B5289" s="20" t="s">
        <v>2589</v>
      </c>
      <c r="C5289" s="20" t="s">
        <v>3270</v>
      </c>
      <c r="F5289" s="21">
        <v>18400</v>
      </c>
      <c r="G5289" s="21">
        <v>100</v>
      </c>
      <c r="H5289" s="2" t="s">
        <v>3134</v>
      </c>
      <c r="I5289" s="2" t="s">
        <v>3148</v>
      </c>
      <c r="J5289" s="2" t="s">
        <v>3160</v>
      </c>
      <c r="K5289" s="2" t="s">
        <v>3163</v>
      </c>
      <c r="L5289" s="20">
        <v>2018</v>
      </c>
      <c r="M5289" s="2" t="s">
        <v>3047</v>
      </c>
      <c r="N5289" s="2" t="s">
        <v>3047</v>
      </c>
      <c r="O5289" s="19" t="str">
        <f t="shared" si="164"/>
        <v>200</v>
      </c>
      <c r="P5289">
        <f t="shared" si="165"/>
        <v>18400</v>
      </c>
    </row>
    <row r="5290" spans="1:16" ht="14.5" customHeight="1" x14ac:dyDescent="0.35">
      <c r="A5290" s="20" t="s">
        <v>2947</v>
      </c>
      <c r="B5290" s="20" t="s">
        <v>2947</v>
      </c>
      <c r="C5290" s="20" t="s">
        <v>3271</v>
      </c>
      <c r="F5290" s="21">
        <v>3036</v>
      </c>
      <c r="G5290" s="21">
        <v>100</v>
      </c>
      <c r="H5290" s="2" t="s">
        <v>3134</v>
      </c>
      <c r="I5290" s="2" t="s">
        <v>3148</v>
      </c>
      <c r="J5290" s="2" t="s">
        <v>3160</v>
      </c>
      <c r="K5290" s="2" t="s">
        <v>3163</v>
      </c>
      <c r="L5290" s="20">
        <v>2018</v>
      </c>
      <c r="M5290" s="2" t="s">
        <v>3048</v>
      </c>
      <c r="N5290" s="2" t="s">
        <v>3048</v>
      </c>
      <c r="O5290" s="19" t="str">
        <f t="shared" si="164"/>
        <v>200</v>
      </c>
      <c r="P5290">
        <f t="shared" si="165"/>
        <v>3036</v>
      </c>
    </row>
    <row r="5291" spans="1:16" ht="14.5" customHeight="1" x14ac:dyDescent="0.35">
      <c r="A5291" s="20" t="s">
        <v>2927</v>
      </c>
      <c r="B5291" s="20" t="s">
        <v>2927</v>
      </c>
      <c r="C5291" s="20" t="s">
        <v>3272</v>
      </c>
      <c r="F5291" s="21">
        <v>5300</v>
      </c>
      <c r="G5291" s="21">
        <v>100</v>
      </c>
      <c r="H5291" s="2" t="s">
        <v>3134</v>
      </c>
      <c r="I5291" s="2" t="s">
        <v>3148</v>
      </c>
      <c r="J5291" s="2" t="s">
        <v>3160</v>
      </c>
      <c r="K5291" s="2" t="s">
        <v>3163</v>
      </c>
      <c r="L5291" s="20">
        <v>2018</v>
      </c>
      <c r="M5291" s="2" t="s">
        <v>3047</v>
      </c>
      <c r="N5291" s="2" t="s">
        <v>3047</v>
      </c>
      <c r="O5291" s="19" t="str">
        <f t="shared" si="164"/>
        <v>200</v>
      </c>
      <c r="P5291">
        <f t="shared" si="165"/>
        <v>5300</v>
      </c>
    </row>
    <row r="5292" spans="1:16" ht="14.5" customHeight="1" x14ac:dyDescent="0.35">
      <c r="A5292" s="20" t="s">
        <v>2392</v>
      </c>
      <c r="B5292" s="20" t="s">
        <v>2392</v>
      </c>
      <c r="C5292" s="20" t="s">
        <v>3266</v>
      </c>
      <c r="F5292" s="21">
        <v>248496</v>
      </c>
      <c r="G5292" s="21">
        <v>100</v>
      </c>
      <c r="H5292" s="2" t="s">
        <v>3134</v>
      </c>
      <c r="I5292" s="2" t="s">
        <v>3148</v>
      </c>
      <c r="J5292" s="2" t="s">
        <v>3160</v>
      </c>
      <c r="K5292" s="2" t="s">
        <v>3163</v>
      </c>
      <c r="L5292" s="20">
        <v>2018</v>
      </c>
      <c r="M5292" s="2" t="s">
        <v>3071</v>
      </c>
      <c r="N5292" s="2" t="s">
        <v>3120</v>
      </c>
      <c r="O5292" s="19" t="str">
        <f t="shared" si="164"/>
        <v>600</v>
      </c>
      <c r="P5292">
        <f t="shared" si="165"/>
        <v>248496</v>
      </c>
    </row>
    <row r="5293" spans="1:16" ht="14.5" customHeight="1" x14ac:dyDescent="0.35">
      <c r="A5293" s="20" t="s">
        <v>2458</v>
      </c>
      <c r="B5293" s="20" t="s">
        <v>2458</v>
      </c>
      <c r="C5293" s="20" t="s">
        <v>3266</v>
      </c>
      <c r="F5293" s="21">
        <v>15539</v>
      </c>
      <c r="G5293" s="21">
        <v>100</v>
      </c>
      <c r="H5293" s="2" t="s">
        <v>3134</v>
      </c>
      <c r="I5293" s="2" t="s">
        <v>3148</v>
      </c>
      <c r="J5293" s="2" t="s">
        <v>3160</v>
      </c>
      <c r="K5293" s="2" t="s">
        <v>3163</v>
      </c>
      <c r="L5293" s="20">
        <v>2018</v>
      </c>
      <c r="M5293" s="2" t="s">
        <v>3059</v>
      </c>
      <c r="N5293" s="2" t="s">
        <v>3109</v>
      </c>
      <c r="O5293" s="19" t="str">
        <f t="shared" si="164"/>
        <v>400</v>
      </c>
      <c r="P5293">
        <f t="shared" si="165"/>
        <v>15539</v>
      </c>
    </row>
    <row r="5294" spans="1:16" ht="14.5" customHeight="1" x14ac:dyDescent="0.35">
      <c r="A5294" s="20" t="s">
        <v>2933</v>
      </c>
      <c r="B5294" s="20" t="s">
        <v>2933</v>
      </c>
      <c r="C5294" s="20" t="s">
        <v>3266</v>
      </c>
      <c r="F5294" s="21">
        <v>8000</v>
      </c>
      <c r="G5294" s="21">
        <v>100</v>
      </c>
      <c r="H5294" s="2" t="s">
        <v>3134</v>
      </c>
      <c r="I5294" s="2" t="s">
        <v>3148</v>
      </c>
      <c r="J5294" s="2" t="s">
        <v>3160</v>
      </c>
      <c r="K5294" s="2" t="s">
        <v>3163</v>
      </c>
      <c r="L5294" s="20">
        <v>2018</v>
      </c>
      <c r="M5294" s="2" t="s">
        <v>3041</v>
      </c>
      <c r="N5294" s="2" t="s">
        <v>3095</v>
      </c>
      <c r="O5294" s="19" t="str">
        <f t="shared" ref="O5294:O5357" si="166">LEFT(N5294,1) &amp; "00"</f>
        <v>200</v>
      </c>
      <c r="P5294">
        <f t="shared" si="165"/>
        <v>8000</v>
      </c>
    </row>
    <row r="5295" spans="1:16" ht="14.5" customHeight="1" x14ac:dyDescent="0.35">
      <c r="A5295" s="20" t="s">
        <v>2935</v>
      </c>
      <c r="B5295" s="20" t="s">
        <v>2935</v>
      </c>
      <c r="C5295" s="20" t="s">
        <v>3266</v>
      </c>
      <c r="F5295" s="21">
        <v>5000</v>
      </c>
      <c r="G5295" s="21">
        <v>100</v>
      </c>
      <c r="H5295" s="2" t="s">
        <v>3134</v>
      </c>
      <c r="I5295" s="2" t="s">
        <v>3148</v>
      </c>
      <c r="J5295" s="2" t="s">
        <v>3160</v>
      </c>
      <c r="K5295" s="2" t="s">
        <v>3163</v>
      </c>
      <c r="L5295" s="20">
        <v>2018</v>
      </c>
      <c r="M5295" s="2" t="s">
        <v>3041</v>
      </c>
      <c r="N5295" s="2" t="s">
        <v>3095</v>
      </c>
      <c r="O5295" s="19" t="str">
        <f t="shared" si="166"/>
        <v>200</v>
      </c>
      <c r="P5295">
        <f t="shared" si="165"/>
        <v>5000</v>
      </c>
    </row>
    <row r="5296" spans="1:16" ht="14.5" customHeight="1" x14ac:dyDescent="0.35">
      <c r="A5296" s="20" t="s">
        <v>3273</v>
      </c>
      <c r="B5296" s="20" t="s">
        <v>3273</v>
      </c>
      <c r="C5296" s="20" t="s">
        <v>3274</v>
      </c>
      <c r="F5296" s="21">
        <v>1000</v>
      </c>
      <c r="G5296" s="21">
        <v>100</v>
      </c>
      <c r="H5296" s="2" t="s">
        <v>3141</v>
      </c>
      <c r="I5296" s="2" t="s">
        <v>3155</v>
      </c>
      <c r="J5296" s="2" t="s">
        <v>3160</v>
      </c>
      <c r="K5296" s="2" t="s">
        <v>3163</v>
      </c>
      <c r="L5296" s="20">
        <v>2018</v>
      </c>
      <c r="M5296" s="2" t="s">
        <v>3064</v>
      </c>
      <c r="N5296" s="2" t="s">
        <v>3114</v>
      </c>
      <c r="O5296" s="19" t="str">
        <f t="shared" si="166"/>
        <v>500</v>
      </c>
      <c r="P5296">
        <f t="shared" si="165"/>
        <v>1000</v>
      </c>
    </row>
    <row r="5297" spans="1:16" ht="14.5" customHeight="1" x14ac:dyDescent="0.35">
      <c r="A5297" s="20" t="s">
        <v>3275</v>
      </c>
      <c r="B5297" s="20" t="s">
        <v>3275</v>
      </c>
      <c r="C5297" s="20" t="s">
        <v>3276</v>
      </c>
      <c r="F5297" s="21">
        <v>620</v>
      </c>
      <c r="G5297" s="21">
        <v>100</v>
      </c>
      <c r="H5297" s="2" t="s">
        <v>3134</v>
      </c>
      <c r="I5297" s="2" t="s">
        <v>3148</v>
      </c>
      <c r="J5297" s="2" t="s">
        <v>3160</v>
      </c>
      <c r="K5297" s="2" t="s">
        <v>3163</v>
      </c>
      <c r="L5297" s="20">
        <v>2018</v>
      </c>
      <c r="M5297" s="2" t="s">
        <v>3059</v>
      </c>
      <c r="N5297" s="2" t="s">
        <v>3109</v>
      </c>
      <c r="O5297" s="19" t="str">
        <f t="shared" si="166"/>
        <v>400</v>
      </c>
      <c r="P5297">
        <f t="shared" si="165"/>
        <v>620</v>
      </c>
    </row>
    <row r="5298" spans="1:16" ht="14.5" customHeight="1" x14ac:dyDescent="0.35">
      <c r="A5298" s="20" t="s">
        <v>2791</v>
      </c>
      <c r="B5298" s="20" t="s">
        <v>2791</v>
      </c>
      <c r="C5298" s="20" t="s">
        <v>3266</v>
      </c>
      <c r="F5298" s="21">
        <v>15</v>
      </c>
      <c r="G5298" s="21">
        <v>100</v>
      </c>
      <c r="H5298" s="2" t="s">
        <v>3134</v>
      </c>
      <c r="I5298" s="2" t="s">
        <v>3148</v>
      </c>
      <c r="J5298" s="2" t="s">
        <v>3160</v>
      </c>
      <c r="K5298" s="2" t="s">
        <v>3163</v>
      </c>
      <c r="L5298" s="20">
        <v>2018</v>
      </c>
      <c r="M5298" s="2" t="s">
        <v>3071</v>
      </c>
      <c r="N5298" s="2" t="s">
        <v>3120</v>
      </c>
      <c r="O5298" s="19" t="str">
        <f t="shared" si="166"/>
        <v>600</v>
      </c>
      <c r="P5298">
        <f t="shared" si="165"/>
        <v>15</v>
      </c>
    </row>
    <row r="5299" spans="1:16" ht="14.5" customHeight="1" x14ac:dyDescent="0.35">
      <c r="A5299" s="20" t="s">
        <v>2486</v>
      </c>
      <c r="B5299" s="20" t="s">
        <v>2486</v>
      </c>
      <c r="C5299" s="20" t="s">
        <v>3277</v>
      </c>
      <c r="F5299" s="21">
        <v>14751</v>
      </c>
      <c r="G5299" s="21">
        <v>80</v>
      </c>
      <c r="H5299" s="2" t="s">
        <v>3136</v>
      </c>
      <c r="I5299" s="2" t="s">
        <v>3150</v>
      </c>
      <c r="J5299" s="2" t="s">
        <v>3160</v>
      </c>
      <c r="K5299" s="2" t="s">
        <v>3163</v>
      </c>
      <c r="L5299" s="20">
        <v>2018</v>
      </c>
      <c r="M5299" s="2" t="s">
        <v>3041</v>
      </c>
      <c r="N5299" s="2" t="s">
        <v>3095</v>
      </c>
      <c r="O5299" s="19" t="str">
        <f t="shared" si="166"/>
        <v>200</v>
      </c>
      <c r="P5299">
        <f t="shared" si="165"/>
        <v>11800.8</v>
      </c>
    </row>
    <row r="5300" spans="1:16" ht="14.5" customHeight="1" x14ac:dyDescent="0.35">
      <c r="A5300" s="20" t="s">
        <v>2941</v>
      </c>
      <c r="B5300" s="20" t="s">
        <v>2941</v>
      </c>
      <c r="C5300" s="20" t="s">
        <v>3278</v>
      </c>
      <c r="F5300" s="21">
        <v>3002</v>
      </c>
      <c r="G5300" s="21">
        <v>80.000000000000014</v>
      </c>
      <c r="H5300" s="2" t="s">
        <v>3136</v>
      </c>
      <c r="I5300" s="2" t="s">
        <v>3150</v>
      </c>
      <c r="J5300" s="2" t="s">
        <v>3160</v>
      </c>
      <c r="K5300" s="2" t="s">
        <v>3163</v>
      </c>
      <c r="L5300" s="20">
        <v>2018</v>
      </c>
      <c r="M5300" s="2" t="s">
        <v>3041</v>
      </c>
      <c r="N5300" s="2" t="s">
        <v>3095</v>
      </c>
      <c r="O5300" s="19" t="str">
        <f t="shared" si="166"/>
        <v>200</v>
      </c>
      <c r="P5300">
        <f t="shared" si="165"/>
        <v>2401.6000000000004</v>
      </c>
    </row>
    <row r="5301" spans="1:16" ht="14.5" customHeight="1" x14ac:dyDescent="0.35">
      <c r="A5301" s="20" t="s">
        <v>2942</v>
      </c>
      <c r="B5301" s="20" t="s">
        <v>2942</v>
      </c>
      <c r="C5301" s="20" t="s">
        <v>3278</v>
      </c>
      <c r="F5301" s="21">
        <v>1000</v>
      </c>
      <c r="G5301" s="21">
        <v>80</v>
      </c>
      <c r="H5301" s="2" t="s">
        <v>3136</v>
      </c>
      <c r="I5301" s="2" t="s">
        <v>3150</v>
      </c>
      <c r="J5301" s="2" t="s">
        <v>3160</v>
      </c>
      <c r="K5301" s="2" t="s">
        <v>3163</v>
      </c>
      <c r="L5301" s="20">
        <v>2018</v>
      </c>
      <c r="M5301" s="2" t="s">
        <v>3041</v>
      </c>
      <c r="N5301" s="2" t="s">
        <v>3095</v>
      </c>
      <c r="O5301" s="19" t="str">
        <f t="shared" si="166"/>
        <v>200</v>
      </c>
      <c r="P5301">
        <f t="shared" si="165"/>
        <v>800</v>
      </c>
    </row>
    <row r="5302" spans="1:16" ht="14.5" customHeight="1" x14ac:dyDescent="0.35">
      <c r="A5302" s="20" t="s">
        <v>3279</v>
      </c>
      <c r="B5302" s="20" t="s">
        <v>3279</v>
      </c>
      <c r="C5302" s="20" t="s">
        <v>3280</v>
      </c>
      <c r="F5302" s="21">
        <v>600</v>
      </c>
      <c r="G5302" s="21">
        <v>100</v>
      </c>
      <c r="H5302" s="2" t="s">
        <v>3139</v>
      </c>
      <c r="I5302" s="2" t="s">
        <v>3153</v>
      </c>
      <c r="J5302" s="2" t="s">
        <v>3160</v>
      </c>
      <c r="K5302" s="2" t="s">
        <v>3163</v>
      </c>
      <c r="L5302" s="20">
        <v>2018</v>
      </c>
      <c r="M5302" s="2" t="s">
        <v>3054</v>
      </c>
      <c r="N5302" s="2" t="s">
        <v>3104</v>
      </c>
      <c r="O5302" s="19" t="str">
        <f t="shared" si="166"/>
        <v>300</v>
      </c>
      <c r="P5302">
        <f t="shared" si="165"/>
        <v>600</v>
      </c>
    </row>
    <row r="5303" spans="1:16" ht="14.5" customHeight="1" x14ac:dyDescent="0.35">
      <c r="A5303" s="20" t="s">
        <v>3281</v>
      </c>
      <c r="B5303" s="20" t="s">
        <v>3281</v>
      </c>
      <c r="C5303" s="20" t="s">
        <v>3282</v>
      </c>
      <c r="F5303" s="21">
        <v>373</v>
      </c>
      <c r="G5303" s="21">
        <v>100</v>
      </c>
      <c r="H5303" s="2" t="s">
        <v>3139</v>
      </c>
      <c r="I5303" s="2" t="s">
        <v>3153</v>
      </c>
      <c r="J5303" s="2" t="s">
        <v>3160</v>
      </c>
      <c r="K5303" s="2" t="s">
        <v>3163</v>
      </c>
      <c r="L5303" s="20">
        <v>2018</v>
      </c>
      <c r="M5303" s="2" t="s">
        <v>3053</v>
      </c>
      <c r="N5303" s="2" t="s">
        <v>3103</v>
      </c>
      <c r="O5303" s="19" t="str">
        <f t="shared" si="166"/>
        <v>300</v>
      </c>
      <c r="P5303">
        <f t="shared" si="165"/>
        <v>373</v>
      </c>
    </row>
    <row r="5304" spans="1:16" ht="14.5" customHeight="1" x14ac:dyDescent="0.35">
      <c r="A5304" s="20" t="s">
        <v>2481</v>
      </c>
      <c r="B5304" s="20" t="s">
        <v>2481</v>
      </c>
      <c r="C5304" s="20" t="s">
        <v>3283</v>
      </c>
      <c r="F5304" s="21">
        <v>320</v>
      </c>
      <c r="G5304" s="21">
        <v>100</v>
      </c>
      <c r="H5304" s="2" t="s">
        <v>3139</v>
      </c>
      <c r="I5304" s="2" t="s">
        <v>3153</v>
      </c>
      <c r="J5304" s="2" t="s">
        <v>3160</v>
      </c>
      <c r="K5304" s="2" t="s">
        <v>3163</v>
      </c>
      <c r="L5304" s="20">
        <v>2018</v>
      </c>
      <c r="M5304" s="2" t="s">
        <v>3058</v>
      </c>
      <c r="N5304" s="2" t="s">
        <v>3108</v>
      </c>
      <c r="O5304" s="19" t="str">
        <f t="shared" si="166"/>
        <v>300</v>
      </c>
      <c r="P5304">
        <f t="shared" si="165"/>
        <v>320</v>
      </c>
    </row>
    <row r="5305" spans="1:16" ht="14.5" customHeight="1" x14ac:dyDescent="0.35">
      <c r="A5305" s="20" t="s">
        <v>2837</v>
      </c>
      <c r="B5305" s="20" t="s">
        <v>2837</v>
      </c>
      <c r="C5305" s="20" t="s">
        <v>3284</v>
      </c>
      <c r="F5305" s="21">
        <v>445</v>
      </c>
      <c r="G5305" s="21">
        <v>100</v>
      </c>
      <c r="H5305" s="2" t="s">
        <v>3139</v>
      </c>
      <c r="I5305" s="2" t="s">
        <v>3153</v>
      </c>
      <c r="J5305" s="2" t="s">
        <v>3160</v>
      </c>
      <c r="K5305" s="2" t="s">
        <v>3163</v>
      </c>
      <c r="L5305" s="20">
        <v>2018</v>
      </c>
      <c r="M5305" s="2" t="s">
        <v>3053</v>
      </c>
      <c r="N5305" s="2" t="s">
        <v>3103</v>
      </c>
      <c r="O5305" s="19" t="str">
        <f t="shared" si="166"/>
        <v>300</v>
      </c>
      <c r="P5305">
        <f t="shared" si="165"/>
        <v>445</v>
      </c>
    </row>
    <row r="5306" spans="1:16" ht="14.5" customHeight="1" x14ac:dyDescent="0.35">
      <c r="A5306" s="20" t="s">
        <v>2945</v>
      </c>
      <c r="B5306" s="20" t="s">
        <v>2945</v>
      </c>
      <c r="C5306" s="20" t="s">
        <v>3285</v>
      </c>
      <c r="F5306" s="21">
        <v>3963</v>
      </c>
      <c r="G5306" s="21">
        <v>40</v>
      </c>
      <c r="H5306" s="2" t="s">
        <v>3132</v>
      </c>
      <c r="I5306" s="2" t="s">
        <v>3146</v>
      </c>
      <c r="J5306" s="2" t="s">
        <v>3160</v>
      </c>
      <c r="K5306" s="2" t="s">
        <v>3163</v>
      </c>
      <c r="L5306" s="20">
        <v>2018</v>
      </c>
      <c r="M5306" s="2" t="s">
        <v>3053</v>
      </c>
      <c r="N5306" s="2" t="s">
        <v>3103</v>
      </c>
      <c r="O5306" s="19" t="str">
        <f t="shared" si="166"/>
        <v>300</v>
      </c>
      <c r="P5306">
        <f t="shared" si="165"/>
        <v>1585.2</v>
      </c>
    </row>
    <row r="5307" spans="1:16" ht="14.5" customHeight="1" x14ac:dyDescent="0.35">
      <c r="A5307" s="20" t="s">
        <v>2411</v>
      </c>
      <c r="B5307" s="20" t="s">
        <v>2411</v>
      </c>
      <c r="C5307" s="20" t="s">
        <v>3286</v>
      </c>
      <c r="F5307" s="21">
        <v>500</v>
      </c>
      <c r="G5307" s="21">
        <v>20</v>
      </c>
      <c r="H5307" s="2" t="s">
        <v>3139</v>
      </c>
      <c r="I5307" s="2" t="s">
        <v>3153</v>
      </c>
      <c r="J5307" s="2" t="s">
        <v>3160</v>
      </c>
      <c r="K5307" s="2" t="s">
        <v>3163</v>
      </c>
      <c r="L5307" s="20">
        <v>2018</v>
      </c>
      <c r="M5307" s="2" t="s">
        <v>3054</v>
      </c>
      <c r="N5307" s="2" t="s">
        <v>3104</v>
      </c>
      <c r="O5307" s="19" t="str">
        <f t="shared" si="166"/>
        <v>300</v>
      </c>
      <c r="P5307">
        <f t="shared" si="165"/>
        <v>100</v>
      </c>
    </row>
    <row r="5308" spans="1:16" ht="14.5" customHeight="1" x14ac:dyDescent="0.35">
      <c r="A5308" s="20" t="s">
        <v>2402</v>
      </c>
      <c r="B5308" s="20" t="s">
        <v>2402</v>
      </c>
      <c r="C5308" s="20" t="s">
        <v>3287</v>
      </c>
      <c r="F5308" s="21">
        <v>3109</v>
      </c>
      <c r="G5308" s="21">
        <v>98.327436474750712</v>
      </c>
      <c r="H5308" s="2" t="s">
        <v>3137</v>
      </c>
      <c r="I5308" s="2" t="s">
        <v>3151</v>
      </c>
      <c r="J5308" s="2" t="s">
        <v>3160</v>
      </c>
      <c r="K5308" s="2" t="s">
        <v>3163</v>
      </c>
      <c r="L5308" s="20">
        <v>2018</v>
      </c>
      <c r="M5308" s="2" t="s">
        <v>3054</v>
      </c>
      <c r="N5308" s="2" t="s">
        <v>3104</v>
      </c>
      <c r="O5308" s="19" t="str">
        <f t="shared" si="166"/>
        <v>300</v>
      </c>
      <c r="P5308">
        <f t="shared" si="165"/>
        <v>3056.9999999999995</v>
      </c>
    </row>
    <row r="5309" spans="1:16" ht="14.5" customHeight="1" x14ac:dyDescent="0.35">
      <c r="A5309" s="20" t="s">
        <v>2340</v>
      </c>
      <c r="B5309" s="20" t="s">
        <v>2340</v>
      </c>
      <c r="C5309" s="20" t="s">
        <v>3287</v>
      </c>
      <c r="F5309" s="21">
        <v>1568</v>
      </c>
      <c r="G5309" s="21">
        <v>100</v>
      </c>
      <c r="H5309" s="2" t="s">
        <v>3137</v>
      </c>
      <c r="I5309" s="2" t="s">
        <v>3151</v>
      </c>
      <c r="J5309" s="2" t="s">
        <v>3160</v>
      </c>
      <c r="K5309" s="2" t="s">
        <v>3163</v>
      </c>
      <c r="L5309" s="20">
        <v>2018</v>
      </c>
      <c r="M5309" s="2" t="s">
        <v>3059</v>
      </c>
      <c r="N5309" s="2" t="s">
        <v>3109</v>
      </c>
      <c r="O5309" s="19" t="str">
        <f t="shared" si="166"/>
        <v>400</v>
      </c>
      <c r="P5309">
        <f t="shared" si="165"/>
        <v>1568</v>
      </c>
    </row>
    <row r="5310" spans="1:16" ht="14.5" customHeight="1" x14ac:dyDescent="0.35">
      <c r="A5310" s="20" t="s">
        <v>2808</v>
      </c>
      <c r="B5310" s="20" t="s">
        <v>2808</v>
      </c>
      <c r="C5310" s="20" t="s">
        <v>3287</v>
      </c>
      <c r="F5310" s="21">
        <v>1559</v>
      </c>
      <c r="G5310" s="21">
        <v>100</v>
      </c>
      <c r="H5310" s="2" t="s">
        <v>3137</v>
      </c>
      <c r="I5310" s="2" t="s">
        <v>3151</v>
      </c>
      <c r="J5310" s="2" t="s">
        <v>3160</v>
      </c>
      <c r="K5310" s="2" t="s">
        <v>3163</v>
      </c>
      <c r="L5310" s="20">
        <v>2018</v>
      </c>
      <c r="M5310" s="2" t="s">
        <v>3059</v>
      </c>
      <c r="N5310" s="2" t="s">
        <v>3109</v>
      </c>
      <c r="O5310" s="19" t="str">
        <f t="shared" si="166"/>
        <v>400</v>
      </c>
      <c r="P5310">
        <f t="shared" si="165"/>
        <v>1559</v>
      </c>
    </row>
    <row r="5311" spans="1:16" ht="14.5" customHeight="1" x14ac:dyDescent="0.35">
      <c r="A5311" s="20" t="s">
        <v>2366</v>
      </c>
      <c r="B5311" s="20" t="s">
        <v>2366</v>
      </c>
      <c r="C5311" s="20" t="s">
        <v>3288</v>
      </c>
      <c r="F5311" s="21">
        <v>1029</v>
      </c>
      <c r="G5311" s="21">
        <v>25</v>
      </c>
      <c r="H5311" s="2" t="s">
        <v>3140</v>
      </c>
      <c r="I5311" s="2" t="s">
        <v>3154</v>
      </c>
      <c r="J5311" s="2" t="s">
        <v>3160</v>
      </c>
      <c r="K5311" s="2" t="s">
        <v>3163</v>
      </c>
      <c r="L5311" s="20">
        <v>2018</v>
      </c>
      <c r="M5311" s="2" t="s">
        <v>3034</v>
      </c>
      <c r="N5311" s="2" t="s">
        <v>3034</v>
      </c>
      <c r="O5311" s="19" t="str">
        <f t="shared" si="166"/>
        <v>100</v>
      </c>
      <c r="P5311">
        <f t="shared" si="165"/>
        <v>257.25</v>
      </c>
    </row>
    <row r="5312" spans="1:16" ht="14.5" customHeight="1" x14ac:dyDescent="0.35">
      <c r="A5312" s="20" t="s">
        <v>1677</v>
      </c>
      <c r="B5312" s="20" t="s">
        <v>1677</v>
      </c>
      <c r="C5312" s="20" t="s">
        <v>3288</v>
      </c>
      <c r="F5312" s="21">
        <v>1992</v>
      </c>
      <c r="G5312" s="21">
        <v>25</v>
      </c>
      <c r="H5312" s="2" t="s">
        <v>3140</v>
      </c>
      <c r="I5312" s="2" t="s">
        <v>3154</v>
      </c>
      <c r="J5312" s="2" t="s">
        <v>3160</v>
      </c>
      <c r="K5312" s="2" t="s">
        <v>3163</v>
      </c>
      <c r="L5312" s="20">
        <v>2018</v>
      </c>
      <c r="M5312" s="2" t="s">
        <v>3034</v>
      </c>
      <c r="N5312" s="2" t="s">
        <v>3034</v>
      </c>
      <c r="O5312" s="19" t="str">
        <f t="shared" si="166"/>
        <v>100</v>
      </c>
      <c r="P5312">
        <f t="shared" si="165"/>
        <v>498</v>
      </c>
    </row>
    <row r="5313" spans="1:16" ht="14.5" customHeight="1" x14ac:dyDescent="0.35">
      <c r="A5313" s="20" t="s">
        <v>2710</v>
      </c>
      <c r="B5313" s="20" t="s">
        <v>2710</v>
      </c>
      <c r="C5313" s="20" t="s">
        <v>3289</v>
      </c>
      <c r="F5313" s="21">
        <v>5098</v>
      </c>
      <c r="G5313" s="21">
        <v>25</v>
      </c>
      <c r="H5313" s="2" t="s">
        <v>3140</v>
      </c>
      <c r="I5313" s="2" t="s">
        <v>3154</v>
      </c>
      <c r="J5313" s="2" t="s">
        <v>3160</v>
      </c>
      <c r="K5313" s="2" t="s">
        <v>3163</v>
      </c>
      <c r="L5313" s="20">
        <v>2018</v>
      </c>
      <c r="M5313" s="2" t="s">
        <v>3024</v>
      </c>
      <c r="N5313" s="2" t="s">
        <v>3081</v>
      </c>
      <c r="O5313" s="19" t="str">
        <f t="shared" si="166"/>
        <v>100</v>
      </c>
      <c r="P5313">
        <f t="shared" si="165"/>
        <v>1274.5</v>
      </c>
    </row>
    <row r="5314" spans="1:16" ht="14.5" customHeight="1" x14ac:dyDescent="0.35">
      <c r="A5314" s="20" t="s">
        <v>877</v>
      </c>
      <c r="B5314" s="20" t="s">
        <v>877</v>
      </c>
      <c r="C5314" s="20" t="s">
        <v>3290</v>
      </c>
      <c r="F5314" s="21">
        <v>887501</v>
      </c>
      <c r="G5314" s="21">
        <v>25.32064752603096</v>
      </c>
      <c r="H5314" s="2" t="s">
        <v>3140</v>
      </c>
      <c r="I5314" s="2" t="s">
        <v>3154</v>
      </c>
      <c r="J5314" s="2" t="s">
        <v>3160</v>
      </c>
      <c r="K5314" s="2" t="s">
        <v>3163</v>
      </c>
      <c r="L5314" s="20">
        <v>2018</v>
      </c>
      <c r="M5314" s="2" t="s">
        <v>3024</v>
      </c>
      <c r="N5314" s="2" t="s">
        <v>3081</v>
      </c>
      <c r="O5314" s="19" t="str">
        <f t="shared" si="166"/>
        <v>100</v>
      </c>
      <c r="P5314">
        <f t="shared" si="165"/>
        <v>224721.00000000003</v>
      </c>
    </row>
    <row r="5315" spans="1:16" ht="14.5" customHeight="1" x14ac:dyDescent="0.35">
      <c r="A5315" s="20" t="s">
        <v>2410</v>
      </c>
      <c r="B5315" s="20" t="s">
        <v>2410</v>
      </c>
      <c r="C5315" s="20" t="s">
        <v>3290</v>
      </c>
      <c r="F5315" s="21">
        <v>28574</v>
      </c>
      <c r="G5315" s="21">
        <v>100</v>
      </c>
      <c r="H5315" s="2" t="s">
        <v>3134</v>
      </c>
      <c r="I5315" s="2" t="s">
        <v>3148</v>
      </c>
      <c r="J5315" s="2" t="s">
        <v>3160</v>
      </c>
      <c r="K5315" s="2" t="s">
        <v>3163</v>
      </c>
      <c r="L5315" s="20">
        <v>2018</v>
      </c>
      <c r="M5315" s="2" t="s">
        <v>3071</v>
      </c>
      <c r="N5315" s="2" t="s">
        <v>3120</v>
      </c>
      <c r="O5315" s="19" t="str">
        <f t="shared" si="166"/>
        <v>600</v>
      </c>
      <c r="P5315">
        <f t="shared" si="165"/>
        <v>28574</v>
      </c>
    </row>
    <row r="5316" spans="1:16" ht="14.5" customHeight="1" x14ac:dyDescent="0.35">
      <c r="A5316" s="20" t="s">
        <v>894</v>
      </c>
      <c r="B5316" s="20" t="s">
        <v>894</v>
      </c>
      <c r="C5316" s="20" t="s">
        <v>3290</v>
      </c>
      <c r="F5316" s="21">
        <v>71178</v>
      </c>
      <c r="G5316" s="21">
        <v>100</v>
      </c>
      <c r="H5316" s="2" t="s">
        <v>3140</v>
      </c>
      <c r="I5316" s="2" t="s">
        <v>3154</v>
      </c>
      <c r="J5316" s="2" t="s">
        <v>3160</v>
      </c>
      <c r="K5316" s="2" t="s">
        <v>3163</v>
      </c>
      <c r="L5316" s="20">
        <v>2018</v>
      </c>
      <c r="M5316" s="2" t="s">
        <v>3024</v>
      </c>
      <c r="N5316" s="2" t="s">
        <v>3081</v>
      </c>
      <c r="O5316" s="19" t="str">
        <f t="shared" si="166"/>
        <v>100</v>
      </c>
      <c r="P5316">
        <f t="shared" si="165"/>
        <v>71178</v>
      </c>
    </row>
    <row r="5317" spans="1:16" ht="14.5" customHeight="1" x14ac:dyDescent="0.35">
      <c r="A5317" s="20" t="s">
        <v>2355</v>
      </c>
      <c r="B5317" s="20" t="s">
        <v>2355</v>
      </c>
      <c r="C5317" s="20" t="s">
        <v>3290</v>
      </c>
      <c r="F5317" s="21">
        <v>8632</v>
      </c>
      <c r="G5317" s="21">
        <v>25</v>
      </c>
      <c r="H5317" s="2" t="s">
        <v>3140</v>
      </c>
      <c r="I5317" s="2" t="s">
        <v>3154</v>
      </c>
      <c r="J5317" s="2" t="s">
        <v>3160</v>
      </c>
      <c r="K5317" s="2" t="s">
        <v>3163</v>
      </c>
      <c r="L5317" s="20">
        <v>2018</v>
      </c>
      <c r="M5317" s="2" t="s">
        <v>3024</v>
      </c>
      <c r="N5317" s="2" t="s">
        <v>3081</v>
      </c>
      <c r="O5317" s="19" t="str">
        <f t="shared" si="166"/>
        <v>100</v>
      </c>
      <c r="P5317">
        <f t="shared" si="165"/>
        <v>2158</v>
      </c>
    </row>
    <row r="5318" spans="1:16" ht="14.5" customHeight="1" x14ac:dyDescent="0.35">
      <c r="A5318" s="20" t="s">
        <v>2359</v>
      </c>
      <c r="B5318" s="20" t="s">
        <v>2359</v>
      </c>
      <c r="C5318" s="20" t="s">
        <v>3290</v>
      </c>
      <c r="F5318" s="21">
        <v>28682</v>
      </c>
      <c r="G5318" s="21">
        <v>25</v>
      </c>
      <c r="H5318" s="2" t="s">
        <v>3140</v>
      </c>
      <c r="I5318" s="2" t="s">
        <v>3154</v>
      </c>
      <c r="J5318" s="2" t="s">
        <v>3160</v>
      </c>
      <c r="K5318" s="2" t="s">
        <v>3163</v>
      </c>
      <c r="L5318" s="20">
        <v>2018</v>
      </c>
      <c r="M5318" s="2" t="s">
        <v>3038</v>
      </c>
      <c r="N5318" s="2" t="s">
        <v>3092</v>
      </c>
      <c r="O5318" s="19" t="str">
        <f t="shared" si="166"/>
        <v>100</v>
      </c>
      <c r="P5318">
        <f t="shared" si="165"/>
        <v>7170.5</v>
      </c>
    </row>
    <row r="5319" spans="1:16" ht="14.5" customHeight="1" x14ac:dyDescent="0.35">
      <c r="A5319" s="20" t="s">
        <v>2643</v>
      </c>
      <c r="B5319" s="20" t="s">
        <v>2643</v>
      </c>
      <c r="C5319" s="20" t="s">
        <v>3290</v>
      </c>
      <c r="F5319" s="21">
        <v>51613</v>
      </c>
      <c r="G5319" s="21">
        <v>25</v>
      </c>
      <c r="H5319" s="2" t="s">
        <v>3140</v>
      </c>
      <c r="I5319" s="2" t="s">
        <v>3154</v>
      </c>
      <c r="J5319" s="2" t="s">
        <v>3160</v>
      </c>
      <c r="K5319" s="2" t="s">
        <v>3163</v>
      </c>
      <c r="L5319" s="20">
        <v>2018</v>
      </c>
      <c r="M5319" s="2" t="s">
        <v>3037</v>
      </c>
      <c r="N5319" s="2" t="s">
        <v>3091</v>
      </c>
      <c r="O5319" s="19" t="str">
        <f t="shared" si="166"/>
        <v>100</v>
      </c>
      <c r="P5319">
        <f t="shared" si="165"/>
        <v>12903.25</v>
      </c>
    </row>
    <row r="5320" spans="1:16" ht="14.5" customHeight="1" x14ac:dyDescent="0.35">
      <c r="A5320" s="20" t="s">
        <v>2364</v>
      </c>
      <c r="B5320" s="20" t="s">
        <v>2364</v>
      </c>
      <c r="C5320" s="20" t="s">
        <v>3290</v>
      </c>
      <c r="F5320" s="21">
        <v>2221</v>
      </c>
      <c r="G5320" s="21">
        <v>25</v>
      </c>
      <c r="H5320" s="2" t="s">
        <v>3140</v>
      </c>
      <c r="I5320" s="2" t="s">
        <v>3154</v>
      </c>
      <c r="J5320" s="2" t="s">
        <v>3160</v>
      </c>
      <c r="K5320" s="2" t="s">
        <v>3163</v>
      </c>
      <c r="L5320" s="20">
        <v>2018</v>
      </c>
      <c r="M5320" s="2" t="s">
        <v>3027</v>
      </c>
      <c r="N5320" s="2" t="s">
        <v>3027</v>
      </c>
      <c r="O5320" s="19" t="str">
        <f t="shared" si="166"/>
        <v>100</v>
      </c>
      <c r="P5320">
        <f t="shared" si="165"/>
        <v>555.25</v>
      </c>
    </row>
    <row r="5321" spans="1:16" ht="14.5" customHeight="1" x14ac:dyDescent="0.35">
      <c r="A5321" s="20" t="s">
        <v>1665</v>
      </c>
      <c r="B5321" s="20" t="s">
        <v>1665</v>
      </c>
      <c r="C5321" s="20" t="s">
        <v>3290</v>
      </c>
      <c r="F5321" s="21">
        <v>180</v>
      </c>
      <c r="G5321" s="21">
        <v>25</v>
      </c>
      <c r="H5321" s="2" t="s">
        <v>3140</v>
      </c>
      <c r="I5321" s="2" t="s">
        <v>3154</v>
      </c>
      <c r="J5321" s="2" t="s">
        <v>3160</v>
      </c>
      <c r="K5321" s="2" t="s">
        <v>3163</v>
      </c>
      <c r="L5321" s="20">
        <v>2018</v>
      </c>
      <c r="M5321" s="2" t="s">
        <v>3033</v>
      </c>
      <c r="N5321" s="2" t="s">
        <v>3088</v>
      </c>
      <c r="O5321" s="19" t="str">
        <f t="shared" si="166"/>
        <v>100</v>
      </c>
      <c r="P5321">
        <f t="shared" si="165"/>
        <v>45</v>
      </c>
    </row>
    <row r="5322" spans="1:16" ht="14.5" customHeight="1" x14ac:dyDescent="0.35">
      <c r="A5322" s="20" t="s">
        <v>2365</v>
      </c>
      <c r="B5322" s="20" t="s">
        <v>2365</v>
      </c>
      <c r="C5322" s="20" t="s">
        <v>3290</v>
      </c>
      <c r="F5322" s="21">
        <v>1987</v>
      </c>
      <c r="G5322" s="21">
        <v>25</v>
      </c>
      <c r="H5322" s="2" t="s">
        <v>3140</v>
      </c>
      <c r="I5322" s="2" t="s">
        <v>3154</v>
      </c>
      <c r="J5322" s="2" t="s">
        <v>3160</v>
      </c>
      <c r="K5322" s="2" t="s">
        <v>3163</v>
      </c>
      <c r="L5322" s="20">
        <v>2018</v>
      </c>
      <c r="M5322" s="2" t="s">
        <v>3027</v>
      </c>
      <c r="N5322" s="2" t="s">
        <v>3027</v>
      </c>
      <c r="O5322" s="19" t="str">
        <f t="shared" si="166"/>
        <v>100</v>
      </c>
      <c r="P5322">
        <f t="shared" si="165"/>
        <v>496.75</v>
      </c>
    </row>
    <row r="5323" spans="1:16" ht="14.5" customHeight="1" x14ac:dyDescent="0.35">
      <c r="A5323" s="20" t="s">
        <v>2367</v>
      </c>
      <c r="B5323" s="20" t="s">
        <v>2367</v>
      </c>
      <c r="C5323" s="20" t="s">
        <v>3291</v>
      </c>
      <c r="F5323" s="21">
        <v>10861</v>
      </c>
      <c r="G5323" s="21">
        <v>25</v>
      </c>
      <c r="H5323" s="2" t="s">
        <v>3140</v>
      </c>
      <c r="I5323" s="2" t="s">
        <v>3154</v>
      </c>
      <c r="J5323" s="2" t="s">
        <v>3160</v>
      </c>
      <c r="K5323" s="2" t="s">
        <v>3163</v>
      </c>
      <c r="L5323" s="20">
        <v>2018</v>
      </c>
      <c r="M5323" s="2" t="s">
        <v>3028</v>
      </c>
      <c r="N5323" s="2" t="s">
        <v>3028</v>
      </c>
      <c r="O5323" s="19" t="str">
        <f t="shared" si="166"/>
        <v>100</v>
      </c>
      <c r="P5323">
        <f t="shared" si="165"/>
        <v>2715.25</v>
      </c>
    </row>
    <row r="5324" spans="1:16" ht="14.5" customHeight="1" x14ac:dyDescent="0.35">
      <c r="A5324" s="20" t="s">
        <v>2610</v>
      </c>
      <c r="B5324" s="20" t="s">
        <v>2610</v>
      </c>
      <c r="C5324" s="20" t="s">
        <v>3291</v>
      </c>
      <c r="F5324" s="21">
        <v>896</v>
      </c>
      <c r="G5324" s="21">
        <v>25</v>
      </c>
      <c r="H5324" s="2" t="s">
        <v>3140</v>
      </c>
      <c r="I5324" s="2" t="s">
        <v>3154</v>
      </c>
      <c r="J5324" s="2" t="s">
        <v>3160</v>
      </c>
      <c r="K5324" s="2" t="s">
        <v>3163</v>
      </c>
      <c r="L5324" s="20">
        <v>2018</v>
      </c>
      <c r="M5324" s="2" t="s">
        <v>3024</v>
      </c>
      <c r="N5324" s="2" t="s">
        <v>3081</v>
      </c>
      <c r="O5324" s="19" t="str">
        <f t="shared" si="166"/>
        <v>100</v>
      </c>
      <c r="P5324">
        <f t="shared" si="165"/>
        <v>224</v>
      </c>
    </row>
    <row r="5325" spans="1:16" ht="14.5" customHeight="1" x14ac:dyDescent="0.35">
      <c r="A5325" s="20" t="s">
        <v>881</v>
      </c>
      <c r="B5325" s="20" t="s">
        <v>881</v>
      </c>
      <c r="C5325" s="20" t="s">
        <v>3292</v>
      </c>
      <c r="F5325" s="21">
        <v>644</v>
      </c>
      <c r="G5325" s="21">
        <v>25</v>
      </c>
      <c r="H5325" s="2" t="s">
        <v>3137</v>
      </c>
      <c r="I5325" s="2" t="s">
        <v>3151</v>
      </c>
      <c r="J5325" s="2" t="s">
        <v>3160</v>
      </c>
      <c r="K5325" s="2" t="s">
        <v>3163</v>
      </c>
      <c r="L5325" s="20">
        <v>2018</v>
      </c>
      <c r="M5325" s="2" t="s">
        <v>3057</v>
      </c>
      <c r="N5325" s="2" t="s">
        <v>3107</v>
      </c>
      <c r="O5325" s="19" t="str">
        <f t="shared" si="166"/>
        <v>300</v>
      </c>
      <c r="P5325">
        <f t="shared" si="165"/>
        <v>161</v>
      </c>
    </row>
    <row r="5326" spans="1:16" ht="14.5" customHeight="1" x14ac:dyDescent="0.35">
      <c r="A5326" s="20" t="s">
        <v>879</v>
      </c>
      <c r="B5326" s="20" t="s">
        <v>879</v>
      </c>
      <c r="C5326" s="20" t="s">
        <v>3292</v>
      </c>
      <c r="F5326" s="21">
        <v>554</v>
      </c>
      <c r="G5326" s="21">
        <v>25</v>
      </c>
      <c r="H5326" s="2" t="s">
        <v>3140</v>
      </c>
      <c r="I5326" s="2" t="s">
        <v>3154</v>
      </c>
      <c r="J5326" s="2" t="s">
        <v>3160</v>
      </c>
      <c r="K5326" s="2" t="s">
        <v>3163</v>
      </c>
      <c r="L5326" s="20">
        <v>2018</v>
      </c>
      <c r="M5326" s="2" t="s">
        <v>3024</v>
      </c>
      <c r="N5326" s="2" t="s">
        <v>3081</v>
      </c>
      <c r="O5326" s="19" t="str">
        <f t="shared" si="166"/>
        <v>100</v>
      </c>
      <c r="P5326">
        <f t="shared" si="165"/>
        <v>138.5</v>
      </c>
    </row>
    <row r="5327" spans="1:16" ht="14.5" customHeight="1" x14ac:dyDescent="0.35">
      <c r="A5327" s="20" t="s">
        <v>3293</v>
      </c>
      <c r="B5327" s="20" t="s">
        <v>3293</v>
      </c>
      <c r="C5327" s="20" t="s">
        <v>3294</v>
      </c>
      <c r="F5327" s="21">
        <v>797</v>
      </c>
      <c r="G5327" s="21">
        <v>25</v>
      </c>
      <c r="H5327" s="2" t="s">
        <v>3140</v>
      </c>
      <c r="I5327" s="2" t="s">
        <v>3154</v>
      </c>
      <c r="J5327" s="2" t="s">
        <v>3160</v>
      </c>
      <c r="K5327" s="2" t="s">
        <v>3163</v>
      </c>
      <c r="L5327" s="20">
        <v>2018</v>
      </c>
      <c r="M5327" s="2" t="s">
        <v>3057</v>
      </c>
      <c r="N5327" s="2" t="s">
        <v>3107</v>
      </c>
      <c r="O5327" s="19" t="str">
        <f t="shared" si="166"/>
        <v>300</v>
      </c>
      <c r="P5327">
        <f t="shared" si="165"/>
        <v>199.25</v>
      </c>
    </row>
    <row r="5328" spans="1:16" ht="14.5" customHeight="1" x14ac:dyDescent="0.35">
      <c r="A5328" s="20" t="s">
        <v>2705</v>
      </c>
      <c r="B5328" s="20" t="s">
        <v>2705</v>
      </c>
      <c r="C5328" s="20" t="s">
        <v>3294</v>
      </c>
      <c r="F5328" s="21">
        <v>1194</v>
      </c>
      <c r="G5328" s="21">
        <v>25</v>
      </c>
      <c r="H5328" s="2" t="s">
        <v>3140</v>
      </c>
      <c r="I5328" s="2" t="s">
        <v>3154</v>
      </c>
      <c r="J5328" s="2" t="s">
        <v>3160</v>
      </c>
      <c r="K5328" s="2" t="s">
        <v>3163</v>
      </c>
      <c r="L5328" s="20">
        <v>2018</v>
      </c>
      <c r="M5328" s="2" t="s">
        <v>3024</v>
      </c>
      <c r="N5328" s="2" t="s">
        <v>3081</v>
      </c>
      <c r="O5328" s="19" t="str">
        <f t="shared" si="166"/>
        <v>100</v>
      </c>
      <c r="P5328">
        <f t="shared" si="165"/>
        <v>298.5</v>
      </c>
    </row>
    <row r="5329" spans="1:16" ht="14.5" customHeight="1" x14ac:dyDescent="0.35">
      <c r="A5329" s="20" t="s">
        <v>910</v>
      </c>
      <c r="B5329" s="20" t="s">
        <v>910</v>
      </c>
      <c r="C5329" s="20" t="s">
        <v>3295</v>
      </c>
      <c r="F5329" s="21">
        <v>29561</v>
      </c>
      <c r="G5329" s="21">
        <v>25</v>
      </c>
      <c r="H5329" s="2" t="s">
        <v>3140</v>
      </c>
      <c r="I5329" s="2" t="s">
        <v>3154</v>
      </c>
      <c r="J5329" s="2" t="s">
        <v>3160</v>
      </c>
      <c r="K5329" s="2" t="s">
        <v>3163</v>
      </c>
      <c r="L5329" s="20">
        <v>2018</v>
      </c>
      <c r="M5329" s="2" t="s">
        <v>3039</v>
      </c>
      <c r="N5329" s="2" t="s">
        <v>3093</v>
      </c>
      <c r="O5329" s="19" t="str">
        <f t="shared" si="166"/>
        <v>100</v>
      </c>
      <c r="P5329">
        <f t="shared" si="165"/>
        <v>7390.25</v>
      </c>
    </row>
    <row r="5330" spans="1:16" ht="14.5" customHeight="1" x14ac:dyDescent="0.35">
      <c r="A5330" s="20" t="s">
        <v>912</v>
      </c>
      <c r="B5330" s="20" t="s">
        <v>912</v>
      </c>
      <c r="C5330" s="20" t="s">
        <v>3294</v>
      </c>
      <c r="F5330" s="21">
        <v>701</v>
      </c>
      <c r="G5330" s="21">
        <v>25</v>
      </c>
      <c r="H5330" s="2" t="s">
        <v>3140</v>
      </c>
      <c r="I5330" s="2" t="s">
        <v>3154</v>
      </c>
      <c r="J5330" s="2" t="s">
        <v>3160</v>
      </c>
      <c r="K5330" s="2" t="s">
        <v>3163</v>
      </c>
      <c r="L5330" s="20">
        <v>2018</v>
      </c>
      <c r="M5330" s="2" t="s">
        <v>3028</v>
      </c>
      <c r="N5330" s="2" t="s">
        <v>3028</v>
      </c>
      <c r="O5330" s="19" t="str">
        <f t="shared" si="166"/>
        <v>100</v>
      </c>
      <c r="P5330">
        <f t="shared" si="165"/>
        <v>175.25</v>
      </c>
    </row>
    <row r="5331" spans="1:16" ht="14.5" customHeight="1" x14ac:dyDescent="0.35">
      <c r="A5331" s="20" t="s">
        <v>3296</v>
      </c>
      <c r="B5331" s="20" t="s">
        <v>3296</v>
      </c>
      <c r="C5331" s="20" t="s">
        <v>3294</v>
      </c>
      <c r="F5331" s="21">
        <v>25680</v>
      </c>
      <c r="G5331" s="21">
        <v>25</v>
      </c>
      <c r="H5331" s="2" t="s">
        <v>3140</v>
      </c>
      <c r="I5331" s="2" t="s">
        <v>3154</v>
      </c>
      <c r="J5331" s="2" t="s">
        <v>3160</v>
      </c>
      <c r="K5331" s="2" t="s">
        <v>3163</v>
      </c>
      <c r="L5331" s="20">
        <v>2018</v>
      </c>
      <c r="M5331" s="2" t="s">
        <v>3057</v>
      </c>
      <c r="N5331" s="2" t="s">
        <v>3107</v>
      </c>
      <c r="O5331" s="19" t="str">
        <f t="shared" si="166"/>
        <v>300</v>
      </c>
      <c r="P5331">
        <f t="shared" si="165"/>
        <v>6420</v>
      </c>
    </row>
    <row r="5332" spans="1:16" ht="14.5" customHeight="1" x14ac:dyDescent="0.35">
      <c r="A5332" s="20" t="s">
        <v>918</v>
      </c>
      <c r="B5332" s="20" t="s">
        <v>918</v>
      </c>
      <c r="C5332" s="20" t="s">
        <v>3297</v>
      </c>
      <c r="F5332" s="21">
        <v>118</v>
      </c>
      <c r="G5332" s="21">
        <v>100</v>
      </c>
      <c r="H5332" s="2" t="s">
        <v>3139</v>
      </c>
      <c r="I5332" s="2" t="s">
        <v>3153</v>
      </c>
      <c r="J5332" s="2" t="s">
        <v>3160</v>
      </c>
      <c r="K5332" s="2" t="s">
        <v>3163</v>
      </c>
      <c r="L5332" s="20">
        <v>2018</v>
      </c>
      <c r="M5332" s="2" t="s">
        <v>3054</v>
      </c>
      <c r="N5332" s="2" t="s">
        <v>3104</v>
      </c>
      <c r="O5332" s="19" t="str">
        <f t="shared" si="166"/>
        <v>300</v>
      </c>
      <c r="P5332">
        <f t="shared" si="165"/>
        <v>118</v>
      </c>
    </row>
    <row r="5333" spans="1:16" ht="14.5" customHeight="1" x14ac:dyDescent="0.35">
      <c r="A5333" s="20" t="s">
        <v>2352</v>
      </c>
      <c r="B5333" s="20" t="s">
        <v>2352</v>
      </c>
      <c r="C5333" s="20" t="s">
        <v>3297</v>
      </c>
      <c r="F5333" s="21">
        <v>570</v>
      </c>
      <c r="G5333" s="21">
        <v>100</v>
      </c>
      <c r="H5333" s="2" t="s">
        <v>3135</v>
      </c>
      <c r="I5333" s="2" t="s">
        <v>3149</v>
      </c>
      <c r="J5333" s="2" t="s">
        <v>3160</v>
      </c>
      <c r="K5333" s="2" t="s">
        <v>3163</v>
      </c>
      <c r="L5333" s="20">
        <v>2018</v>
      </c>
      <c r="M5333" s="2" t="s">
        <v>3053</v>
      </c>
      <c r="N5333" s="2" t="s">
        <v>3103</v>
      </c>
      <c r="O5333" s="19" t="str">
        <f t="shared" si="166"/>
        <v>300</v>
      </c>
      <c r="P5333">
        <f t="shared" si="165"/>
        <v>570</v>
      </c>
    </row>
    <row r="5334" spans="1:16" ht="14.5" customHeight="1" x14ac:dyDescent="0.35">
      <c r="A5334" s="20" t="s">
        <v>2417</v>
      </c>
      <c r="B5334" s="20" t="s">
        <v>2417</v>
      </c>
      <c r="C5334" s="20" t="s">
        <v>3298</v>
      </c>
      <c r="F5334" s="21">
        <v>123.08499999999999</v>
      </c>
      <c r="G5334" s="21">
        <v>40.827883170166956</v>
      </c>
      <c r="H5334" s="2" t="s">
        <v>3139</v>
      </c>
      <c r="I5334" s="2" t="s">
        <v>3153</v>
      </c>
      <c r="J5334" s="2" t="s">
        <v>3160</v>
      </c>
      <c r="K5334" s="2" t="s">
        <v>3163</v>
      </c>
      <c r="L5334" s="20">
        <v>2018</v>
      </c>
      <c r="M5334" s="2" t="s">
        <v>3057</v>
      </c>
      <c r="N5334" s="2" t="s">
        <v>3107</v>
      </c>
      <c r="O5334" s="19" t="str">
        <f t="shared" si="166"/>
        <v>300</v>
      </c>
      <c r="P5334">
        <f t="shared" si="165"/>
        <v>50.252999999999993</v>
      </c>
    </row>
    <row r="5335" spans="1:16" ht="14.5" customHeight="1" x14ac:dyDescent="0.35">
      <c r="A5335" s="20" t="s">
        <v>2418</v>
      </c>
      <c r="B5335" s="20" t="s">
        <v>2418</v>
      </c>
      <c r="C5335" s="20" t="s">
        <v>3299</v>
      </c>
      <c r="F5335" s="21">
        <v>300</v>
      </c>
      <c r="G5335" s="21">
        <v>100</v>
      </c>
      <c r="H5335" s="2" t="s">
        <v>3139</v>
      </c>
      <c r="I5335" s="2" t="s">
        <v>3153</v>
      </c>
      <c r="J5335" s="2" t="s">
        <v>3160</v>
      </c>
      <c r="K5335" s="2" t="s">
        <v>3163</v>
      </c>
      <c r="L5335" s="20">
        <v>2018</v>
      </c>
      <c r="M5335" s="2" t="s">
        <v>3057</v>
      </c>
      <c r="N5335" s="2" t="s">
        <v>3107</v>
      </c>
      <c r="O5335" s="19" t="str">
        <f t="shared" si="166"/>
        <v>300</v>
      </c>
      <c r="P5335">
        <f t="shared" si="165"/>
        <v>300</v>
      </c>
    </row>
    <row r="5336" spans="1:16" ht="14.5" customHeight="1" x14ac:dyDescent="0.35">
      <c r="A5336" s="20" t="s">
        <v>2344</v>
      </c>
      <c r="B5336" s="20" t="s">
        <v>2344</v>
      </c>
      <c r="C5336" s="20" t="s">
        <v>3300</v>
      </c>
      <c r="F5336" s="21">
        <v>1095</v>
      </c>
      <c r="G5336" s="21">
        <v>100</v>
      </c>
      <c r="H5336" s="2" t="s">
        <v>3135</v>
      </c>
      <c r="I5336" s="2" t="s">
        <v>3149</v>
      </c>
      <c r="J5336" s="2" t="s">
        <v>3160</v>
      </c>
      <c r="K5336" s="2" t="s">
        <v>3163</v>
      </c>
      <c r="L5336" s="20">
        <v>2018</v>
      </c>
      <c r="M5336" s="2" t="s">
        <v>3054</v>
      </c>
      <c r="N5336" s="2" t="s">
        <v>3104</v>
      </c>
      <c r="O5336" s="19" t="str">
        <f t="shared" si="166"/>
        <v>300</v>
      </c>
      <c r="P5336">
        <f t="shared" si="165"/>
        <v>1095</v>
      </c>
    </row>
    <row r="5337" spans="1:16" ht="14.5" customHeight="1" x14ac:dyDescent="0.35">
      <c r="A5337" s="20" t="s">
        <v>930</v>
      </c>
      <c r="B5337" s="20" t="s">
        <v>930</v>
      </c>
      <c r="C5337" s="20" t="s">
        <v>3301</v>
      </c>
      <c r="F5337" s="21">
        <v>2300</v>
      </c>
      <c r="G5337" s="21">
        <v>35</v>
      </c>
      <c r="H5337" s="2" t="s">
        <v>3135</v>
      </c>
      <c r="I5337" s="2" t="s">
        <v>3149</v>
      </c>
      <c r="J5337" s="2" t="s">
        <v>3160</v>
      </c>
      <c r="K5337" s="2" t="s">
        <v>3163</v>
      </c>
      <c r="L5337" s="20">
        <v>2018</v>
      </c>
      <c r="M5337" s="2" t="s">
        <v>3057</v>
      </c>
      <c r="N5337" s="2" t="s">
        <v>3107</v>
      </c>
      <c r="O5337" s="19" t="str">
        <f t="shared" si="166"/>
        <v>300</v>
      </c>
      <c r="P5337">
        <f t="shared" si="165"/>
        <v>805</v>
      </c>
    </row>
    <row r="5338" spans="1:16" ht="14.5" customHeight="1" x14ac:dyDescent="0.35">
      <c r="A5338" s="20" t="s">
        <v>2347</v>
      </c>
      <c r="B5338" s="20" t="s">
        <v>2347</v>
      </c>
      <c r="C5338" s="20" t="s">
        <v>3302</v>
      </c>
      <c r="F5338" s="21">
        <v>134</v>
      </c>
      <c r="G5338" s="21">
        <v>100</v>
      </c>
      <c r="H5338" s="2" t="s">
        <v>3138</v>
      </c>
      <c r="I5338" s="2" t="s">
        <v>3152</v>
      </c>
      <c r="J5338" s="2" t="s">
        <v>3160</v>
      </c>
      <c r="K5338" s="2" t="s">
        <v>3163</v>
      </c>
      <c r="L5338" s="20">
        <v>2018</v>
      </c>
      <c r="M5338" s="2" t="s">
        <v>3054</v>
      </c>
      <c r="N5338" s="2" t="s">
        <v>3104</v>
      </c>
      <c r="O5338" s="19" t="str">
        <f t="shared" si="166"/>
        <v>300</v>
      </c>
      <c r="P5338">
        <f t="shared" si="165"/>
        <v>134</v>
      </c>
    </row>
    <row r="5339" spans="1:16" ht="14.5" customHeight="1" x14ac:dyDescent="0.35">
      <c r="A5339" s="20" t="s">
        <v>3303</v>
      </c>
      <c r="B5339" s="20" t="s">
        <v>3303</v>
      </c>
      <c r="C5339" s="20" t="s">
        <v>3302</v>
      </c>
      <c r="F5339" s="21">
        <v>730</v>
      </c>
      <c r="G5339" s="21">
        <v>100</v>
      </c>
      <c r="H5339" s="2" t="s">
        <v>3138</v>
      </c>
      <c r="I5339" s="2" t="s">
        <v>3152</v>
      </c>
      <c r="J5339" s="2" t="s">
        <v>3160</v>
      </c>
      <c r="K5339" s="2" t="s">
        <v>3163</v>
      </c>
      <c r="L5339" s="20">
        <v>2018</v>
      </c>
      <c r="M5339" s="2" t="s">
        <v>3053</v>
      </c>
      <c r="N5339" s="2" t="s">
        <v>3103</v>
      </c>
      <c r="O5339" s="19" t="str">
        <f t="shared" si="166"/>
        <v>300</v>
      </c>
      <c r="P5339">
        <f t="shared" si="165"/>
        <v>730</v>
      </c>
    </row>
    <row r="5340" spans="1:16" ht="14.5" customHeight="1" x14ac:dyDescent="0.35">
      <c r="A5340" s="20" t="s">
        <v>2952</v>
      </c>
      <c r="B5340" s="20" t="s">
        <v>2952</v>
      </c>
      <c r="C5340" s="20" t="s">
        <v>3304</v>
      </c>
      <c r="F5340" s="21">
        <v>598</v>
      </c>
      <c r="G5340" s="21">
        <v>40.468227424749166</v>
      </c>
      <c r="H5340" s="2" t="s">
        <v>3138</v>
      </c>
      <c r="I5340" s="2" t="s">
        <v>3152</v>
      </c>
      <c r="J5340" s="2" t="s">
        <v>3160</v>
      </c>
      <c r="K5340" s="2" t="s">
        <v>3163</v>
      </c>
      <c r="L5340" s="20">
        <v>2018</v>
      </c>
      <c r="M5340" s="2" t="s">
        <v>3053</v>
      </c>
      <c r="N5340" s="2" t="s">
        <v>3103</v>
      </c>
      <c r="O5340" s="19" t="str">
        <f t="shared" si="166"/>
        <v>300</v>
      </c>
      <c r="P5340">
        <f t="shared" si="165"/>
        <v>242</v>
      </c>
    </row>
    <row r="5341" spans="1:16" ht="14.5" customHeight="1" x14ac:dyDescent="0.35">
      <c r="A5341" s="20" t="s">
        <v>2336</v>
      </c>
      <c r="B5341" s="20" t="s">
        <v>2336</v>
      </c>
      <c r="C5341" s="20" t="s">
        <v>3305</v>
      </c>
      <c r="F5341" s="21">
        <v>130</v>
      </c>
      <c r="G5341" s="21">
        <v>76.923076923076934</v>
      </c>
      <c r="H5341" s="2" t="s">
        <v>3138</v>
      </c>
      <c r="I5341" s="2" t="s">
        <v>3152</v>
      </c>
      <c r="J5341" s="2" t="s">
        <v>3160</v>
      </c>
      <c r="K5341" s="2" t="s">
        <v>3163</v>
      </c>
      <c r="L5341" s="20">
        <v>2018</v>
      </c>
      <c r="M5341" s="2" t="s">
        <v>3043</v>
      </c>
      <c r="N5341" s="2" t="s">
        <v>3097</v>
      </c>
      <c r="O5341" s="19" t="str">
        <f t="shared" si="166"/>
        <v>200</v>
      </c>
      <c r="P5341">
        <f t="shared" si="165"/>
        <v>100.00000000000001</v>
      </c>
    </row>
    <row r="5342" spans="1:16" ht="14.5" customHeight="1" x14ac:dyDescent="0.35">
      <c r="A5342" s="20" t="s">
        <v>2405</v>
      </c>
      <c r="B5342" s="20" t="s">
        <v>2405</v>
      </c>
      <c r="C5342" s="20" t="s">
        <v>3305</v>
      </c>
      <c r="F5342" s="21">
        <v>3047</v>
      </c>
      <c r="G5342" s="21">
        <v>55.004922874958972</v>
      </c>
      <c r="H5342" s="2" t="s">
        <v>3138</v>
      </c>
      <c r="I5342" s="2" t="s">
        <v>3152</v>
      </c>
      <c r="J5342" s="2" t="s">
        <v>3160</v>
      </c>
      <c r="K5342" s="2" t="s">
        <v>3163</v>
      </c>
      <c r="L5342" s="20">
        <v>2018</v>
      </c>
      <c r="M5342" s="2" t="s">
        <v>3041</v>
      </c>
      <c r="N5342" s="2" t="s">
        <v>3095</v>
      </c>
      <c r="O5342" s="19" t="str">
        <f t="shared" si="166"/>
        <v>200</v>
      </c>
      <c r="P5342">
        <f t="shared" si="165"/>
        <v>1676</v>
      </c>
    </row>
    <row r="5343" spans="1:16" ht="14.5" customHeight="1" x14ac:dyDescent="0.35">
      <c r="A5343" s="20" t="s">
        <v>2346</v>
      </c>
      <c r="B5343" s="20" t="s">
        <v>2346</v>
      </c>
      <c r="C5343" s="20" t="s">
        <v>3306</v>
      </c>
      <c r="F5343" s="21">
        <v>1088</v>
      </c>
      <c r="G5343" s="21">
        <v>100</v>
      </c>
      <c r="H5343" s="2" t="s">
        <v>3139</v>
      </c>
      <c r="I5343" s="2" t="s">
        <v>3153</v>
      </c>
      <c r="J5343" s="2" t="s">
        <v>3160</v>
      </c>
      <c r="K5343" s="2" t="s">
        <v>3163</v>
      </c>
      <c r="L5343" s="20">
        <v>2018</v>
      </c>
      <c r="M5343" s="2" t="s">
        <v>3054</v>
      </c>
      <c r="N5343" s="2" t="s">
        <v>3104</v>
      </c>
      <c r="O5343" s="19" t="str">
        <f t="shared" si="166"/>
        <v>300</v>
      </c>
      <c r="P5343">
        <f t="shared" si="165"/>
        <v>1088</v>
      </c>
    </row>
    <row r="5344" spans="1:16" ht="14.5" customHeight="1" x14ac:dyDescent="0.35">
      <c r="A5344" s="20" t="s">
        <v>2345</v>
      </c>
      <c r="B5344" s="20" t="s">
        <v>2345</v>
      </c>
      <c r="C5344" s="20" t="s">
        <v>3306</v>
      </c>
      <c r="F5344" s="21">
        <v>600</v>
      </c>
      <c r="G5344" s="21">
        <v>100</v>
      </c>
      <c r="H5344" s="2" t="s">
        <v>3139</v>
      </c>
      <c r="I5344" s="2" t="s">
        <v>3153</v>
      </c>
      <c r="J5344" s="2" t="s">
        <v>3160</v>
      </c>
      <c r="K5344" s="2" t="s">
        <v>3163</v>
      </c>
      <c r="L5344" s="20">
        <v>2018</v>
      </c>
      <c r="M5344" s="2" t="s">
        <v>3054</v>
      </c>
      <c r="N5344" s="2" t="s">
        <v>3104</v>
      </c>
      <c r="O5344" s="19" t="str">
        <f t="shared" si="166"/>
        <v>300</v>
      </c>
      <c r="P5344">
        <f t="shared" si="165"/>
        <v>600</v>
      </c>
    </row>
    <row r="5345" spans="1:16" ht="14.5" customHeight="1" x14ac:dyDescent="0.35">
      <c r="A5345" s="20" t="s">
        <v>2325</v>
      </c>
      <c r="B5345" s="20" t="s">
        <v>2325</v>
      </c>
      <c r="C5345" s="20" t="s">
        <v>3307</v>
      </c>
      <c r="F5345" s="21">
        <v>2146</v>
      </c>
      <c r="G5345" s="21">
        <v>80</v>
      </c>
      <c r="H5345" s="2" t="s">
        <v>3136</v>
      </c>
      <c r="I5345" s="2" t="s">
        <v>3150</v>
      </c>
      <c r="J5345" s="2" t="s">
        <v>3160</v>
      </c>
      <c r="K5345" s="2" t="s">
        <v>3163</v>
      </c>
      <c r="L5345" s="20">
        <v>2018</v>
      </c>
      <c r="M5345" s="2" t="s">
        <v>3053</v>
      </c>
      <c r="N5345" s="2" t="s">
        <v>3103</v>
      </c>
      <c r="O5345" s="19" t="str">
        <f t="shared" si="166"/>
        <v>300</v>
      </c>
      <c r="P5345">
        <f t="shared" si="165"/>
        <v>1716.8</v>
      </c>
    </row>
    <row r="5346" spans="1:16" ht="14.5" customHeight="1" x14ac:dyDescent="0.35">
      <c r="A5346" s="20" t="s">
        <v>1337</v>
      </c>
      <c r="B5346" s="20" t="s">
        <v>1337</v>
      </c>
      <c r="C5346" s="20" t="s">
        <v>3308</v>
      </c>
      <c r="F5346" s="21">
        <v>1483</v>
      </c>
      <c r="G5346" s="21">
        <v>80</v>
      </c>
      <c r="H5346" s="2" t="s">
        <v>3136</v>
      </c>
      <c r="I5346" s="2" t="s">
        <v>3150</v>
      </c>
      <c r="J5346" s="2" t="s">
        <v>3160</v>
      </c>
      <c r="K5346" s="2" t="s">
        <v>3163</v>
      </c>
      <c r="L5346" s="20">
        <v>2018</v>
      </c>
      <c r="M5346" s="2" t="s">
        <v>3041</v>
      </c>
      <c r="N5346" s="2" t="s">
        <v>3095</v>
      </c>
      <c r="O5346" s="19" t="str">
        <f t="shared" si="166"/>
        <v>200</v>
      </c>
      <c r="P5346">
        <f t="shared" si="165"/>
        <v>1186.4000000000001</v>
      </c>
    </row>
    <row r="5347" spans="1:16" ht="14.5" customHeight="1" x14ac:dyDescent="0.35">
      <c r="A5347" s="20" t="s">
        <v>2493</v>
      </c>
      <c r="B5347" s="20" t="s">
        <v>2493</v>
      </c>
      <c r="C5347" s="20" t="s">
        <v>3308</v>
      </c>
      <c r="F5347" s="21">
        <v>3647</v>
      </c>
      <c r="G5347" s="21">
        <v>80</v>
      </c>
      <c r="H5347" s="2" t="s">
        <v>3136</v>
      </c>
      <c r="I5347" s="2" t="s">
        <v>3150</v>
      </c>
      <c r="J5347" s="2" t="s">
        <v>3160</v>
      </c>
      <c r="K5347" s="2" t="s">
        <v>3163</v>
      </c>
      <c r="L5347" s="20">
        <v>2018</v>
      </c>
      <c r="M5347" s="2" t="s">
        <v>3041</v>
      </c>
      <c r="N5347" s="2" t="s">
        <v>3095</v>
      </c>
      <c r="O5347" s="19" t="str">
        <f t="shared" si="166"/>
        <v>200</v>
      </c>
      <c r="P5347">
        <f t="shared" si="165"/>
        <v>2917.6</v>
      </c>
    </row>
    <row r="5348" spans="1:16" ht="14.5" customHeight="1" x14ac:dyDescent="0.35">
      <c r="A5348" s="20" t="s">
        <v>3309</v>
      </c>
      <c r="B5348" s="20" t="s">
        <v>3309</v>
      </c>
      <c r="C5348" s="20" t="s">
        <v>3310</v>
      </c>
      <c r="F5348" s="21">
        <v>634</v>
      </c>
      <c r="G5348" s="21">
        <v>80</v>
      </c>
      <c r="H5348" s="2" t="s">
        <v>3136</v>
      </c>
      <c r="I5348" s="2" t="s">
        <v>3150</v>
      </c>
      <c r="J5348" s="2" t="s">
        <v>3160</v>
      </c>
      <c r="K5348" s="2" t="s">
        <v>3163</v>
      </c>
      <c r="L5348" s="20">
        <v>2018</v>
      </c>
      <c r="M5348" s="2" t="s">
        <v>3041</v>
      </c>
      <c r="N5348" s="2" t="s">
        <v>3095</v>
      </c>
      <c r="O5348" s="19" t="str">
        <f t="shared" si="166"/>
        <v>200</v>
      </c>
      <c r="P5348">
        <f t="shared" si="165"/>
        <v>507.2</v>
      </c>
    </row>
    <row r="5349" spans="1:16" ht="14.5" customHeight="1" x14ac:dyDescent="0.35">
      <c r="A5349" s="20" t="s">
        <v>3311</v>
      </c>
      <c r="B5349" s="20" t="s">
        <v>3311</v>
      </c>
      <c r="C5349" s="20" t="s">
        <v>3308</v>
      </c>
      <c r="F5349" s="21">
        <v>457</v>
      </c>
      <c r="G5349" s="21">
        <v>80</v>
      </c>
      <c r="H5349" s="2" t="s">
        <v>3136</v>
      </c>
      <c r="I5349" s="2" t="s">
        <v>3150</v>
      </c>
      <c r="J5349" s="2" t="s">
        <v>3160</v>
      </c>
      <c r="K5349" s="2" t="s">
        <v>3163</v>
      </c>
      <c r="L5349" s="20">
        <v>2018</v>
      </c>
      <c r="M5349" s="2" t="s">
        <v>3041</v>
      </c>
      <c r="N5349" s="2" t="s">
        <v>3095</v>
      </c>
      <c r="O5349" s="19" t="str">
        <f t="shared" si="166"/>
        <v>200</v>
      </c>
      <c r="P5349">
        <f t="shared" si="165"/>
        <v>365.6</v>
      </c>
    </row>
    <row r="5350" spans="1:16" ht="14.5" customHeight="1" x14ac:dyDescent="0.35">
      <c r="A5350" s="20" t="s">
        <v>2489</v>
      </c>
      <c r="B5350" s="20" t="s">
        <v>2489</v>
      </c>
      <c r="C5350" s="20" t="s">
        <v>3308</v>
      </c>
      <c r="F5350" s="21">
        <v>342</v>
      </c>
      <c r="G5350" s="21">
        <v>55.000000000000007</v>
      </c>
      <c r="H5350" s="2" t="s">
        <v>3136</v>
      </c>
      <c r="I5350" s="2" t="s">
        <v>3150</v>
      </c>
      <c r="J5350" s="2" t="s">
        <v>3160</v>
      </c>
      <c r="K5350" s="2" t="s">
        <v>3163</v>
      </c>
      <c r="L5350" s="20">
        <v>2018</v>
      </c>
      <c r="M5350" s="2" t="s">
        <v>3041</v>
      </c>
      <c r="N5350" s="2" t="s">
        <v>3095</v>
      </c>
      <c r="O5350" s="19" t="str">
        <f t="shared" si="166"/>
        <v>200</v>
      </c>
      <c r="P5350">
        <f t="shared" ref="P5350:P5413" si="167">F5350*G5350/100</f>
        <v>188.10000000000002</v>
      </c>
    </row>
    <row r="5351" spans="1:16" ht="14.5" customHeight="1" x14ac:dyDescent="0.35">
      <c r="A5351" s="20" t="s">
        <v>3003</v>
      </c>
      <c r="B5351" s="20" t="s">
        <v>3003</v>
      </c>
      <c r="C5351" s="20" t="s">
        <v>3312</v>
      </c>
      <c r="F5351" s="21">
        <v>144</v>
      </c>
      <c r="G5351" s="21">
        <v>100</v>
      </c>
      <c r="H5351" s="2" t="s">
        <v>3130</v>
      </c>
      <c r="I5351" s="2" t="s">
        <v>3144</v>
      </c>
      <c r="J5351" s="2" t="s">
        <v>3160</v>
      </c>
      <c r="K5351" s="2" t="s">
        <v>3163</v>
      </c>
      <c r="L5351" s="20">
        <v>2018</v>
      </c>
      <c r="M5351" s="2" t="s">
        <v>3054</v>
      </c>
      <c r="N5351" s="2" t="s">
        <v>3104</v>
      </c>
      <c r="O5351" s="19" t="str">
        <f t="shared" si="166"/>
        <v>300</v>
      </c>
      <c r="P5351">
        <f t="shared" si="167"/>
        <v>144</v>
      </c>
    </row>
    <row r="5352" spans="1:16" ht="14.5" customHeight="1" x14ac:dyDescent="0.35">
      <c r="A5352" s="20" t="s">
        <v>2400</v>
      </c>
      <c r="B5352" s="20" t="s">
        <v>2400</v>
      </c>
      <c r="C5352" s="20" t="s">
        <v>3313</v>
      </c>
      <c r="F5352" s="21">
        <v>2716</v>
      </c>
      <c r="G5352" s="21">
        <v>100</v>
      </c>
      <c r="H5352" s="2" t="s">
        <v>3130</v>
      </c>
      <c r="I5352" s="2" t="s">
        <v>3144</v>
      </c>
      <c r="J5352" s="2" t="s">
        <v>3160</v>
      </c>
      <c r="K5352" s="2" t="s">
        <v>3163</v>
      </c>
      <c r="L5352" s="20">
        <v>2018</v>
      </c>
      <c r="M5352" s="2" t="s">
        <v>3047</v>
      </c>
      <c r="N5352" s="2" t="s">
        <v>3047</v>
      </c>
      <c r="O5352" s="19" t="str">
        <f t="shared" si="166"/>
        <v>200</v>
      </c>
      <c r="P5352">
        <f t="shared" si="167"/>
        <v>2716</v>
      </c>
    </row>
    <row r="5353" spans="1:16" ht="14.5" customHeight="1" x14ac:dyDescent="0.35">
      <c r="A5353" s="20" t="s">
        <v>2824</v>
      </c>
      <c r="B5353" s="20" t="s">
        <v>2824</v>
      </c>
      <c r="C5353" s="20" t="s">
        <v>3314</v>
      </c>
      <c r="F5353" s="21">
        <v>124</v>
      </c>
      <c r="G5353" s="21">
        <v>100</v>
      </c>
      <c r="H5353" s="2" t="s">
        <v>3130</v>
      </c>
      <c r="I5353" s="2" t="s">
        <v>3144</v>
      </c>
      <c r="J5353" s="2" t="s">
        <v>3160</v>
      </c>
      <c r="K5353" s="2" t="s">
        <v>3163</v>
      </c>
      <c r="L5353" s="20">
        <v>2018</v>
      </c>
      <c r="M5353" s="2" t="s">
        <v>3075</v>
      </c>
      <c r="N5353" s="2" t="s">
        <v>3075</v>
      </c>
      <c r="O5353" s="19" t="str">
        <f t="shared" si="166"/>
        <v>600</v>
      </c>
      <c r="P5353">
        <f t="shared" si="167"/>
        <v>124</v>
      </c>
    </row>
    <row r="5354" spans="1:16" ht="14.5" customHeight="1" x14ac:dyDescent="0.35">
      <c r="A5354" s="20" t="s">
        <v>2501</v>
      </c>
      <c r="B5354" s="20" t="s">
        <v>2501</v>
      </c>
      <c r="C5354" s="20" t="s">
        <v>3315</v>
      </c>
      <c r="F5354" s="21">
        <v>237</v>
      </c>
      <c r="G5354" s="21">
        <v>100</v>
      </c>
      <c r="H5354" s="2" t="s">
        <v>3130</v>
      </c>
      <c r="I5354" s="2" t="s">
        <v>3144</v>
      </c>
      <c r="J5354" s="2" t="s">
        <v>3160</v>
      </c>
      <c r="K5354" s="2" t="s">
        <v>3163</v>
      </c>
      <c r="L5354" s="20">
        <v>2018</v>
      </c>
      <c r="M5354" s="2" t="s">
        <v>3041</v>
      </c>
      <c r="N5354" s="2" t="s">
        <v>3095</v>
      </c>
      <c r="O5354" s="19" t="str">
        <f t="shared" si="166"/>
        <v>200</v>
      </c>
      <c r="P5354">
        <f t="shared" si="167"/>
        <v>237</v>
      </c>
    </row>
    <row r="5355" spans="1:16" ht="14.5" customHeight="1" x14ac:dyDescent="0.35">
      <c r="A5355" s="20" t="s">
        <v>3004</v>
      </c>
      <c r="B5355" s="20" t="s">
        <v>3004</v>
      </c>
      <c r="C5355" s="20" t="s">
        <v>3315</v>
      </c>
      <c r="F5355" s="21">
        <v>1862</v>
      </c>
      <c r="G5355" s="21">
        <v>55.000000000000007</v>
      </c>
      <c r="H5355" s="2" t="s">
        <v>3130</v>
      </c>
      <c r="I5355" s="2" t="s">
        <v>3144</v>
      </c>
      <c r="J5355" s="2" t="s">
        <v>3160</v>
      </c>
      <c r="K5355" s="2" t="s">
        <v>3163</v>
      </c>
      <c r="L5355" s="20">
        <v>2018</v>
      </c>
      <c r="M5355" s="2" t="s">
        <v>3041</v>
      </c>
      <c r="N5355" s="2" t="s">
        <v>3095</v>
      </c>
      <c r="O5355" s="19" t="str">
        <f t="shared" si="166"/>
        <v>200</v>
      </c>
      <c r="P5355">
        <f t="shared" si="167"/>
        <v>1024.1000000000001</v>
      </c>
    </row>
    <row r="5356" spans="1:16" ht="14.5" customHeight="1" x14ac:dyDescent="0.35">
      <c r="A5356" s="20" t="s">
        <v>2503</v>
      </c>
      <c r="B5356" s="20" t="s">
        <v>2503</v>
      </c>
      <c r="C5356" s="20" t="s">
        <v>3315</v>
      </c>
      <c r="F5356" s="21">
        <v>4905.393386300193</v>
      </c>
      <c r="G5356" s="21">
        <v>40.004088307440725</v>
      </c>
      <c r="H5356" s="2" t="s">
        <v>3130</v>
      </c>
      <c r="I5356" s="2" t="s">
        <v>3144</v>
      </c>
      <c r="J5356" s="2" t="s">
        <v>3160</v>
      </c>
      <c r="K5356" s="2" t="s">
        <v>3163</v>
      </c>
      <c r="L5356" s="20">
        <v>2018</v>
      </c>
      <c r="M5356" s="2" t="s">
        <v>3075</v>
      </c>
      <c r="N5356" s="2" t="s">
        <v>3075</v>
      </c>
      <c r="O5356" s="19" t="str">
        <f t="shared" si="166"/>
        <v>600</v>
      </c>
      <c r="P5356">
        <f t="shared" si="167"/>
        <v>1962.3579020828861</v>
      </c>
    </row>
    <row r="5357" spans="1:16" ht="14.5" customHeight="1" x14ac:dyDescent="0.35">
      <c r="A5357" s="20" t="s">
        <v>2328</v>
      </c>
      <c r="B5357" s="20" t="s">
        <v>2328</v>
      </c>
      <c r="C5357" s="20" t="s">
        <v>3316</v>
      </c>
      <c r="F5357" s="21">
        <v>215</v>
      </c>
      <c r="G5357" s="21">
        <v>100</v>
      </c>
      <c r="H5357" s="2" t="s">
        <v>3130</v>
      </c>
      <c r="I5357" s="2" t="s">
        <v>3144</v>
      </c>
      <c r="J5357" s="2" t="s">
        <v>3160</v>
      </c>
      <c r="K5357" s="2" t="s">
        <v>3163</v>
      </c>
      <c r="L5357" s="20">
        <v>2018</v>
      </c>
      <c r="M5357" s="2" t="s">
        <v>3058</v>
      </c>
      <c r="N5357" s="2" t="s">
        <v>3108</v>
      </c>
      <c r="O5357" s="19" t="str">
        <f t="shared" si="166"/>
        <v>300</v>
      </c>
      <c r="P5357">
        <f t="shared" si="167"/>
        <v>215</v>
      </c>
    </row>
    <row r="5358" spans="1:16" ht="14.5" customHeight="1" x14ac:dyDescent="0.35">
      <c r="A5358" s="20" t="s">
        <v>2621</v>
      </c>
      <c r="B5358" s="20" t="s">
        <v>2621</v>
      </c>
      <c r="C5358" s="20" t="s">
        <v>3312</v>
      </c>
      <c r="F5358" s="21">
        <v>281</v>
      </c>
      <c r="G5358" s="21">
        <v>54.999999999999993</v>
      </c>
      <c r="H5358" s="2" t="s">
        <v>3130</v>
      </c>
      <c r="I5358" s="2" t="s">
        <v>3144</v>
      </c>
      <c r="J5358" s="2" t="s">
        <v>3160</v>
      </c>
      <c r="K5358" s="2" t="s">
        <v>3163</v>
      </c>
      <c r="L5358" s="20">
        <v>2018</v>
      </c>
      <c r="M5358" s="2" t="s">
        <v>3054</v>
      </c>
      <c r="N5358" s="2" t="s">
        <v>3104</v>
      </c>
      <c r="O5358" s="19" t="str">
        <f t="shared" ref="O5358:O5421" si="168">LEFT(N5358,1) &amp; "00"</f>
        <v>300</v>
      </c>
      <c r="P5358">
        <f t="shared" si="167"/>
        <v>154.54999999999998</v>
      </c>
    </row>
    <row r="5359" spans="1:16" ht="14.5" customHeight="1" x14ac:dyDescent="0.35">
      <c r="A5359" s="20" t="s">
        <v>2621</v>
      </c>
      <c r="B5359" s="20" t="s">
        <v>2621</v>
      </c>
      <c r="C5359" s="20" t="s">
        <v>3312</v>
      </c>
      <c r="F5359" s="21">
        <v>280</v>
      </c>
      <c r="G5359" s="21">
        <v>100</v>
      </c>
      <c r="H5359" s="2" t="s">
        <v>3130</v>
      </c>
      <c r="I5359" s="2" t="s">
        <v>3144</v>
      </c>
      <c r="J5359" s="2" t="s">
        <v>3160</v>
      </c>
      <c r="K5359" s="2" t="s">
        <v>3163</v>
      </c>
      <c r="L5359" s="20">
        <v>2018</v>
      </c>
      <c r="M5359" s="2" t="s">
        <v>3054</v>
      </c>
      <c r="N5359" s="2" t="s">
        <v>3104</v>
      </c>
      <c r="O5359" s="19" t="str">
        <f t="shared" si="168"/>
        <v>300</v>
      </c>
      <c r="P5359">
        <f t="shared" si="167"/>
        <v>280</v>
      </c>
    </row>
    <row r="5360" spans="1:16" ht="14.5" customHeight="1" x14ac:dyDescent="0.35">
      <c r="A5360" s="20" t="s">
        <v>2498</v>
      </c>
      <c r="B5360" s="20" t="s">
        <v>2498</v>
      </c>
      <c r="C5360" s="20" t="s">
        <v>3317</v>
      </c>
      <c r="F5360" s="21">
        <v>395</v>
      </c>
      <c r="G5360" s="21">
        <v>100</v>
      </c>
      <c r="H5360" s="2" t="s">
        <v>3130</v>
      </c>
      <c r="I5360" s="2" t="s">
        <v>3144</v>
      </c>
      <c r="J5360" s="2" t="s">
        <v>3160</v>
      </c>
      <c r="K5360" s="2" t="s">
        <v>3163</v>
      </c>
      <c r="L5360" s="20">
        <v>2018</v>
      </c>
      <c r="M5360" s="2" t="s">
        <v>3075</v>
      </c>
      <c r="N5360" s="2" t="s">
        <v>3075</v>
      </c>
      <c r="O5360" s="19" t="str">
        <f t="shared" si="168"/>
        <v>600</v>
      </c>
      <c r="P5360">
        <f t="shared" si="167"/>
        <v>395</v>
      </c>
    </row>
    <row r="5361" spans="1:16" ht="14.5" customHeight="1" x14ac:dyDescent="0.35">
      <c r="A5361" s="20" t="s">
        <v>2623</v>
      </c>
      <c r="B5361" s="20" t="s">
        <v>2623</v>
      </c>
      <c r="C5361" s="20" t="s">
        <v>3318</v>
      </c>
      <c r="F5361" s="21">
        <v>627</v>
      </c>
      <c r="G5361" s="21">
        <v>100</v>
      </c>
      <c r="H5361" s="2" t="s">
        <v>3130</v>
      </c>
      <c r="I5361" s="2" t="s">
        <v>3144</v>
      </c>
      <c r="J5361" s="2" t="s">
        <v>3160</v>
      </c>
      <c r="K5361" s="2" t="s">
        <v>3163</v>
      </c>
      <c r="L5361" s="20">
        <v>2018</v>
      </c>
      <c r="M5361" s="2" t="s">
        <v>3058</v>
      </c>
      <c r="N5361" s="2" t="s">
        <v>3108</v>
      </c>
      <c r="O5361" s="19" t="str">
        <f t="shared" si="168"/>
        <v>300</v>
      </c>
      <c r="P5361">
        <f t="shared" si="167"/>
        <v>627</v>
      </c>
    </row>
    <row r="5362" spans="1:16" ht="14.5" customHeight="1" x14ac:dyDescent="0.35">
      <c r="A5362" s="20" t="s">
        <v>2955</v>
      </c>
      <c r="B5362" s="20" t="s">
        <v>2955</v>
      </c>
      <c r="C5362" s="20" t="s">
        <v>3316</v>
      </c>
      <c r="F5362" s="21">
        <v>199</v>
      </c>
      <c r="G5362" s="21">
        <v>100</v>
      </c>
      <c r="H5362" s="2" t="s">
        <v>3130</v>
      </c>
      <c r="I5362" s="2" t="s">
        <v>3144</v>
      </c>
      <c r="J5362" s="2" t="s">
        <v>3160</v>
      </c>
      <c r="K5362" s="2" t="s">
        <v>3163</v>
      </c>
      <c r="L5362" s="20">
        <v>2018</v>
      </c>
      <c r="M5362" s="2" t="s">
        <v>3075</v>
      </c>
      <c r="N5362" s="2" t="s">
        <v>3075</v>
      </c>
      <c r="O5362" s="19" t="str">
        <f t="shared" si="168"/>
        <v>600</v>
      </c>
      <c r="P5362">
        <f t="shared" si="167"/>
        <v>199</v>
      </c>
    </row>
    <row r="5363" spans="1:16" ht="14.5" customHeight="1" x14ac:dyDescent="0.35">
      <c r="A5363" s="20" t="s">
        <v>2622</v>
      </c>
      <c r="B5363" s="20" t="s">
        <v>2622</v>
      </c>
      <c r="C5363" s="20" t="s">
        <v>3319</v>
      </c>
      <c r="F5363" s="21">
        <v>169</v>
      </c>
      <c r="G5363" s="21">
        <v>100</v>
      </c>
      <c r="H5363" s="2" t="s">
        <v>3130</v>
      </c>
      <c r="I5363" s="2" t="s">
        <v>3144</v>
      </c>
      <c r="J5363" s="2" t="s">
        <v>3160</v>
      </c>
      <c r="K5363" s="2" t="s">
        <v>3163</v>
      </c>
      <c r="L5363" s="20">
        <v>2018</v>
      </c>
      <c r="M5363" s="2" t="s">
        <v>3075</v>
      </c>
      <c r="N5363" s="2" t="s">
        <v>3075</v>
      </c>
      <c r="O5363" s="19" t="str">
        <f t="shared" si="168"/>
        <v>600</v>
      </c>
      <c r="P5363">
        <f t="shared" si="167"/>
        <v>169</v>
      </c>
    </row>
    <row r="5364" spans="1:16" ht="14.5" customHeight="1" x14ac:dyDescent="0.35">
      <c r="A5364" s="20" t="s">
        <v>2338</v>
      </c>
      <c r="B5364" s="20" t="s">
        <v>2338</v>
      </c>
      <c r="C5364" s="20" t="s">
        <v>3320</v>
      </c>
      <c r="F5364" s="21">
        <v>312</v>
      </c>
      <c r="G5364" s="21">
        <v>100</v>
      </c>
      <c r="H5364" s="2" t="s">
        <v>3130</v>
      </c>
      <c r="I5364" s="2" t="s">
        <v>3144</v>
      </c>
      <c r="J5364" s="2" t="s">
        <v>3160</v>
      </c>
      <c r="K5364" s="2" t="s">
        <v>3163</v>
      </c>
      <c r="L5364" s="20">
        <v>2018</v>
      </c>
      <c r="M5364" s="2" t="s">
        <v>3075</v>
      </c>
      <c r="N5364" s="2" t="s">
        <v>3075</v>
      </c>
      <c r="O5364" s="19" t="str">
        <f t="shared" si="168"/>
        <v>600</v>
      </c>
      <c r="P5364">
        <f t="shared" si="167"/>
        <v>312</v>
      </c>
    </row>
    <row r="5365" spans="1:16" ht="14.5" customHeight="1" x14ac:dyDescent="0.35">
      <c r="A5365" s="20" t="s">
        <v>2500</v>
      </c>
      <c r="B5365" s="20" t="s">
        <v>2500</v>
      </c>
      <c r="C5365" s="20" t="s">
        <v>3321</v>
      </c>
      <c r="F5365" s="21">
        <v>12877</v>
      </c>
      <c r="G5365" s="21">
        <v>45</v>
      </c>
      <c r="H5365" s="2" t="s">
        <v>3130</v>
      </c>
      <c r="I5365" s="2" t="s">
        <v>3144</v>
      </c>
      <c r="J5365" s="2" t="s">
        <v>3160</v>
      </c>
      <c r="K5365" s="2" t="s">
        <v>3163</v>
      </c>
      <c r="L5365" s="20">
        <v>2018</v>
      </c>
      <c r="M5365" s="2" t="s">
        <v>3041</v>
      </c>
      <c r="N5365" s="2" t="s">
        <v>3095</v>
      </c>
      <c r="O5365" s="19" t="str">
        <f t="shared" si="168"/>
        <v>200</v>
      </c>
      <c r="P5365">
        <f t="shared" si="167"/>
        <v>5794.65</v>
      </c>
    </row>
    <row r="5366" spans="1:16" ht="14.5" customHeight="1" x14ac:dyDescent="0.35">
      <c r="A5366" s="20" t="s">
        <v>2475</v>
      </c>
      <c r="B5366" s="20" t="s">
        <v>2475</v>
      </c>
      <c r="C5366" s="20" t="s">
        <v>3322</v>
      </c>
      <c r="F5366" s="21">
        <v>500</v>
      </c>
      <c r="G5366" s="21">
        <v>20</v>
      </c>
      <c r="H5366" s="2" t="s">
        <v>3132</v>
      </c>
      <c r="I5366" s="2" t="s">
        <v>3146</v>
      </c>
      <c r="J5366" s="2" t="s">
        <v>3160</v>
      </c>
      <c r="K5366" s="2" t="s">
        <v>3163</v>
      </c>
      <c r="L5366" s="20">
        <v>2018</v>
      </c>
      <c r="M5366" s="2" t="s">
        <v>3041</v>
      </c>
      <c r="N5366" s="2" t="s">
        <v>3095</v>
      </c>
      <c r="O5366" s="19" t="str">
        <f t="shared" si="168"/>
        <v>200</v>
      </c>
      <c r="P5366">
        <f t="shared" si="167"/>
        <v>100</v>
      </c>
    </row>
    <row r="5367" spans="1:16" ht="14.5" customHeight="1" x14ac:dyDescent="0.35">
      <c r="A5367" s="20" t="s">
        <v>2502</v>
      </c>
      <c r="B5367" s="20" t="s">
        <v>2502</v>
      </c>
      <c r="C5367" s="20" t="s">
        <v>3323</v>
      </c>
      <c r="F5367" s="21">
        <v>6244</v>
      </c>
      <c r="G5367" s="21">
        <v>23.078155028827677</v>
      </c>
      <c r="H5367" s="2" t="s">
        <v>3136</v>
      </c>
      <c r="I5367" s="2" t="s">
        <v>3150</v>
      </c>
      <c r="J5367" s="2" t="s">
        <v>3160</v>
      </c>
      <c r="K5367" s="2" t="s">
        <v>3163</v>
      </c>
      <c r="L5367" s="20">
        <v>2018</v>
      </c>
      <c r="M5367" s="2" t="s">
        <v>3058</v>
      </c>
      <c r="N5367" s="2" t="s">
        <v>3108</v>
      </c>
      <c r="O5367" s="19" t="str">
        <f t="shared" si="168"/>
        <v>300</v>
      </c>
      <c r="P5367">
        <f t="shared" si="167"/>
        <v>1441</v>
      </c>
    </row>
    <row r="5368" spans="1:16" ht="14.5" customHeight="1" x14ac:dyDescent="0.35">
      <c r="A5368" s="20" t="s">
        <v>3005</v>
      </c>
      <c r="B5368" s="20" t="s">
        <v>3005</v>
      </c>
      <c r="C5368" s="20" t="s">
        <v>3324</v>
      </c>
      <c r="F5368" s="21">
        <v>539</v>
      </c>
      <c r="G5368" s="21">
        <v>100</v>
      </c>
      <c r="H5368" s="2" t="s">
        <v>3130</v>
      </c>
      <c r="I5368" s="2" t="s">
        <v>3144</v>
      </c>
      <c r="J5368" s="2" t="s">
        <v>3160</v>
      </c>
      <c r="K5368" s="2" t="s">
        <v>3163</v>
      </c>
      <c r="L5368" s="20">
        <v>2018</v>
      </c>
      <c r="M5368" s="2" t="s">
        <v>3054</v>
      </c>
      <c r="N5368" s="2" t="s">
        <v>3104</v>
      </c>
      <c r="O5368" s="19" t="str">
        <f t="shared" si="168"/>
        <v>300</v>
      </c>
      <c r="P5368">
        <f t="shared" si="167"/>
        <v>539</v>
      </c>
    </row>
    <row r="5369" spans="1:16" ht="14.5" customHeight="1" x14ac:dyDescent="0.35">
      <c r="A5369" s="20" t="s">
        <v>3006</v>
      </c>
      <c r="B5369" s="20" t="s">
        <v>3006</v>
      </c>
      <c r="C5369" s="20" t="s">
        <v>3317</v>
      </c>
      <c r="F5369" s="21">
        <v>1907</v>
      </c>
      <c r="G5369" s="21">
        <v>100</v>
      </c>
      <c r="H5369" s="2" t="s">
        <v>3130</v>
      </c>
      <c r="I5369" s="2" t="s">
        <v>3144</v>
      </c>
      <c r="J5369" s="2" t="s">
        <v>3160</v>
      </c>
      <c r="K5369" s="2" t="s">
        <v>3163</v>
      </c>
      <c r="L5369" s="20">
        <v>2018</v>
      </c>
      <c r="M5369" s="2" t="s">
        <v>3075</v>
      </c>
      <c r="N5369" s="2" t="s">
        <v>3075</v>
      </c>
      <c r="O5369" s="19" t="str">
        <f t="shared" si="168"/>
        <v>600</v>
      </c>
      <c r="P5369">
        <f t="shared" si="167"/>
        <v>1907</v>
      </c>
    </row>
    <row r="5370" spans="1:16" ht="14.5" customHeight="1" x14ac:dyDescent="0.35">
      <c r="A5370" s="20" t="s">
        <v>2462</v>
      </c>
      <c r="B5370" s="20" t="s">
        <v>2462</v>
      </c>
      <c r="C5370" s="20" t="s">
        <v>3325</v>
      </c>
      <c r="F5370" s="21">
        <v>200</v>
      </c>
      <c r="G5370" s="21">
        <v>100</v>
      </c>
      <c r="H5370" s="2" t="s">
        <v>3139</v>
      </c>
      <c r="I5370" s="2" t="s">
        <v>3153</v>
      </c>
      <c r="J5370" s="2" t="s">
        <v>3160</v>
      </c>
      <c r="K5370" s="2" t="s">
        <v>3163</v>
      </c>
      <c r="L5370" s="20">
        <v>2018</v>
      </c>
      <c r="M5370" s="2" t="s">
        <v>3053</v>
      </c>
      <c r="N5370" s="2" t="s">
        <v>3103</v>
      </c>
      <c r="O5370" s="19" t="str">
        <f t="shared" si="168"/>
        <v>300</v>
      </c>
      <c r="P5370">
        <f t="shared" si="167"/>
        <v>200</v>
      </c>
    </row>
    <row r="5371" spans="1:16" ht="14.5" customHeight="1" x14ac:dyDescent="0.35">
      <c r="A5371" s="20" t="s">
        <v>3007</v>
      </c>
      <c r="B5371" s="20" t="s">
        <v>3007</v>
      </c>
      <c r="C5371" s="20" t="s">
        <v>3308</v>
      </c>
      <c r="F5371" s="21">
        <v>500</v>
      </c>
      <c r="G5371" s="21">
        <v>80</v>
      </c>
      <c r="H5371" s="2" t="s">
        <v>3136</v>
      </c>
      <c r="I5371" s="2" t="s">
        <v>3150</v>
      </c>
      <c r="J5371" s="2" t="s">
        <v>3160</v>
      </c>
      <c r="K5371" s="2" t="s">
        <v>3163</v>
      </c>
      <c r="L5371" s="20">
        <v>2018</v>
      </c>
      <c r="M5371" s="2" t="s">
        <v>3041</v>
      </c>
      <c r="N5371" s="2" t="s">
        <v>3095</v>
      </c>
      <c r="O5371" s="19" t="str">
        <f t="shared" si="168"/>
        <v>200</v>
      </c>
      <c r="P5371">
        <f t="shared" si="167"/>
        <v>400</v>
      </c>
    </row>
    <row r="5372" spans="1:16" ht="14.5" customHeight="1" x14ac:dyDescent="0.35">
      <c r="A5372" s="20" t="s">
        <v>2464</v>
      </c>
      <c r="B5372" s="20" t="s">
        <v>2464</v>
      </c>
      <c r="C5372" s="20" t="s">
        <v>3326</v>
      </c>
      <c r="F5372" s="21">
        <v>344</v>
      </c>
      <c r="G5372" s="21">
        <v>100</v>
      </c>
      <c r="H5372" s="2" t="s">
        <v>3132</v>
      </c>
      <c r="I5372" s="2" t="s">
        <v>3146</v>
      </c>
      <c r="J5372" s="2" t="s">
        <v>3160</v>
      </c>
      <c r="K5372" s="2" t="s">
        <v>3163</v>
      </c>
      <c r="L5372" s="20">
        <v>2018</v>
      </c>
      <c r="M5372" s="2" t="s">
        <v>3054</v>
      </c>
      <c r="N5372" s="2" t="s">
        <v>3104</v>
      </c>
      <c r="O5372" s="19" t="str">
        <f t="shared" si="168"/>
        <v>300</v>
      </c>
      <c r="P5372">
        <f t="shared" si="167"/>
        <v>344</v>
      </c>
    </row>
    <row r="5373" spans="1:16" ht="14.5" customHeight="1" x14ac:dyDescent="0.35">
      <c r="A5373" s="20" t="s">
        <v>2468</v>
      </c>
      <c r="B5373" s="20" t="s">
        <v>2468</v>
      </c>
      <c r="C5373" s="20" t="s">
        <v>3327</v>
      </c>
      <c r="F5373" s="21">
        <v>16589</v>
      </c>
      <c r="G5373" s="21">
        <v>30.620000000000005</v>
      </c>
      <c r="H5373" s="2" t="s">
        <v>3139</v>
      </c>
      <c r="I5373" s="2" t="s">
        <v>3153</v>
      </c>
      <c r="J5373" s="2" t="s">
        <v>3160</v>
      </c>
      <c r="K5373" s="2" t="s">
        <v>3163</v>
      </c>
      <c r="L5373" s="20">
        <v>2018</v>
      </c>
      <c r="M5373" s="2" t="s">
        <v>3041</v>
      </c>
      <c r="N5373" s="2" t="s">
        <v>3095</v>
      </c>
      <c r="O5373" s="19" t="str">
        <f t="shared" si="168"/>
        <v>200</v>
      </c>
      <c r="P5373">
        <f t="shared" si="167"/>
        <v>5079.5518000000002</v>
      </c>
    </row>
    <row r="5374" spans="1:16" ht="14.5" customHeight="1" x14ac:dyDescent="0.35">
      <c r="A5374" s="20" t="s">
        <v>2381</v>
      </c>
      <c r="B5374" s="20" t="s">
        <v>2381</v>
      </c>
      <c r="C5374" s="20" t="s">
        <v>3328</v>
      </c>
      <c r="F5374" s="21">
        <v>100</v>
      </c>
      <c r="G5374" s="21">
        <v>100</v>
      </c>
      <c r="H5374" s="2" t="s">
        <v>3132</v>
      </c>
      <c r="I5374" s="2" t="s">
        <v>3146</v>
      </c>
      <c r="J5374" s="2" t="s">
        <v>3160</v>
      </c>
      <c r="K5374" s="2" t="s">
        <v>3163</v>
      </c>
      <c r="L5374" s="20">
        <v>2018</v>
      </c>
      <c r="M5374" s="2" t="s">
        <v>3054</v>
      </c>
      <c r="N5374" s="2" t="s">
        <v>3104</v>
      </c>
      <c r="O5374" s="19" t="str">
        <f t="shared" si="168"/>
        <v>300</v>
      </c>
      <c r="P5374">
        <f t="shared" si="167"/>
        <v>100</v>
      </c>
    </row>
    <row r="5375" spans="1:16" ht="14.5" customHeight="1" x14ac:dyDescent="0.35">
      <c r="A5375" s="20" t="s">
        <v>3008</v>
      </c>
      <c r="B5375" s="20" t="s">
        <v>3008</v>
      </c>
      <c r="C5375" s="20" t="s">
        <v>3329</v>
      </c>
      <c r="F5375" s="21">
        <v>234</v>
      </c>
      <c r="G5375" s="21">
        <v>100</v>
      </c>
      <c r="H5375" s="2" t="s">
        <v>3130</v>
      </c>
      <c r="I5375" s="2" t="s">
        <v>3144</v>
      </c>
      <c r="J5375" s="2" t="s">
        <v>3160</v>
      </c>
      <c r="K5375" s="2" t="s">
        <v>3163</v>
      </c>
      <c r="L5375" s="20">
        <v>2018</v>
      </c>
      <c r="M5375" s="2" t="s">
        <v>3054</v>
      </c>
      <c r="N5375" s="2" t="s">
        <v>3104</v>
      </c>
      <c r="O5375" s="19" t="str">
        <f t="shared" si="168"/>
        <v>300</v>
      </c>
      <c r="P5375">
        <f t="shared" si="167"/>
        <v>234</v>
      </c>
    </row>
    <row r="5376" spans="1:16" ht="14.5" customHeight="1" x14ac:dyDescent="0.35">
      <c r="A5376" s="20" t="s">
        <v>3009</v>
      </c>
      <c r="B5376" s="20" t="s">
        <v>3009</v>
      </c>
      <c r="C5376" s="20" t="s">
        <v>3330</v>
      </c>
      <c r="F5376" s="21">
        <v>175</v>
      </c>
      <c r="G5376" s="21">
        <v>100</v>
      </c>
      <c r="H5376" s="2" t="s">
        <v>3130</v>
      </c>
      <c r="I5376" s="2" t="s">
        <v>3144</v>
      </c>
      <c r="J5376" s="2" t="s">
        <v>3160</v>
      </c>
      <c r="K5376" s="2" t="s">
        <v>3163</v>
      </c>
      <c r="L5376" s="20">
        <v>2018</v>
      </c>
      <c r="M5376" s="2" t="s">
        <v>3054</v>
      </c>
      <c r="N5376" s="2" t="s">
        <v>3104</v>
      </c>
      <c r="O5376" s="19" t="str">
        <f t="shared" si="168"/>
        <v>300</v>
      </c>
      <c r="P5376">
        <f t="shared" si="167"/>
        <v>175</v>
      </c>
    </row>
    <row r="5377" spans="1:16" ht="14.5" customHeight="1" x14ac:dyDescent="0.35">
      <c r="A5377" s="20" t="s">
        <v>3331</v>
      </c>
      <c r="B5377" s="20" t="s">
        <v>3331</v>
      </c>
      <c r="C5377" s="20" t="s">
        <v>3332</v>
      </c>
      <c r="F5377" s="21">
        <v>800</v>
      </c>
      <c r="G5377" s="21">
        <v>100</v>
      </c>
      <c r="H5377" s="2" t="s">
        <v>3130</v>
      </c>
      <c r="I5377" s="2" t="s">
        <v>3144</v>
      </c>
      <c r="J5377" s="2" t="s">
        <v>3160</v>
      </c>
      <c r="K5377" s="2" t="s">
        <v>3163</v>
      </c>
      <c r="L5377" s="20">
        <v>2018</v>
      </c>
      <c r="M5377" s="2" t="s">
        <v>3054</v>
      </c>
      <c r="N5377" s="2" t="s">
        <v>3104</v>
      </c>
      <c r="O5377" s="19" t="str">
        <f t="shared" si="168"/>
        <v>300</v>
      </c>
      <c r="P5377">
        <f t="shared" si="167"/>
        <v>800</v>
      </c>
    </row>
    <row r="5378" spans="1:16" ht="14.5" customHeight="1" x14ac:dyDescent="0.35">
      <c r="A5378" s="20" t="s">
        <v>3333</v>
      </c>
      <c r="B5378" s="20" t="s">
        <v>3333</v>
      </c>
      <c r="C5378" s="20" t="s">
        <v>1076</v>
      </c>
      <c r="F5378" s="21">
        <v>5840</v>
      </c>
      <c r="G5378" s="21">
        <v>48</v>
      </c>
      <c r="H5378" s="2" t="s">
        <v>3139</v>
      </c>
      <c r="I5378" s="2" t="s">
        <v>3153</v>
      </c>
      <c r="J5378" s="2" t="s">
        <v>3159</v>
      </c>
      <c r="K5378" s="2" t="s">
        <v>3164</v>
      </c>
      <c r="L5378" s="20">
        <v>2018</v>
      </c>
      <c r="M5378" s="2" t="s">
        <v>3054</v>
      </c>
      <c r="N5378" s="2" t="s">
        <v>3104</v>
      </c>
      <c r="O5378" s="19" t="str">
        <f t="shared" si="168"/>
        <v>300</v>
      </c>
      <c r="P5378">
        <f t="shared" si="167"/>
        <v>2803.2</v>
      </c>
    </row>
    <row r="5379" spans="1:16" ht="14.5" customHeight="1" x14ac:dyDescent="0.35">
      <c r="A5379" s="20" t="s">
        <v>3334</v>
      </c>
      <c r="B5379" s="20" t="s">
        <v>3334</v>
      </c>
      <c r="C5379" s="20" t="s">
        <v>1078</v>
      </c>
      <c r="F5379" s="21">
        <v>330</v>
      </c>
      <c r="G5379" s="21">
        <v>25</v>
      </c>
      <c r="H5379" s="2" t="s">
        <v>3139</v>
      </c>
      <c r="I5379" s="2" t="s">
        <v>3153</v>
      </c>
      <c r="J5379" s="2" t="s">
        <v>3159</v>
      </c>
      <c r="K5379" s="2" t="s">
        <v>3164</v>
      </c>
      <c r="L5379" s="20">
        <v>2018</v>
      </c>
      <c r="M5379" s="2" t="s">
        <v>3054</v>
      </c>
      <c r="N5379" s="2" t="s">
        <v>3104</v>
      </c>
      <c r="O5379" s="19" t="str">
        <f t="shared" si="168"/>
        <v>300</v>
      </c>
      <c r="P5379">
        <f t="shared" si="167"/>
        <v>82.5</v>
      </c>
    </row>
    <row r="5380" spans="1:16" ht="14.5" customHeight="1" x14ac:dyDescent="0.35">
      <c r="A5380" s="20" t="s">
        <v>3335</v>
      </c>
      <c r="B5380" s="20" t="s">
        <v>3335</v>
      </c>
      <c r="C5380" s="20" t="s">
        <v>1082</v>
      </c>
      <c r="F5380" s="21">
        <v>399.99</v>
      </c>
      <c r="G5380" s="21">
        <v>10</v>
      </c>
      <c r="H5380" s="2" t="s">
        <v>3132</v>
      </c>
      <c r="I5380" s="2" t="s">
        <v>3146</v>
      </c>
      <c r="J5380" s="2" t="s">
        <v>3159</v>
      </c>
      <c r="K5380" s="2" t="s">
        <v>3164</v>
      </c>
      <c r="L5380" s="20">
        <v>2018</v>
      </c>
      <c r="M5380" s="2" t="s">
        <v>3054</v>
      </c>
      <c r="N5380" s="2" t="s">
        <v>3104</v>
      </c>
      <c r="O5380" s="19" t="str">
        <f t="shared" si="168"/>
        <v>300</v>
      </c>
      <c r="P5380">
        <f t="shared" si="167"/>
        <v>39.999000000000002</v>
      </c>
    </row>
    <row r="5381" spans="1:16" ht="14.5" customHeight="1" x14ac:dyDescent="0.35">
      <c r="A5381" s="20" t="s">
        <v>3336</v>
      </c>
      <c r="B5381" s="20" t="s">
        <v>3336</v>
      </c>
      <c r="C5381" s="20" t="s">
        <v>1084</v>
      </c>
      <c r="F5381" s="21">
        <v>621.79999999999995</v>
      </c>
      <c r="G5381" s="21">
        <v>0.8</v>
      </c>
      <c r="H5381" s="2" t="s">
        <v>3132</v>
      </c>
      <c r="I5381" s="2" t="s">
        <v>3146</v>
      </c>
      <c r="J5381" s="2" t="s">
        <v>3159</v>
      </c>
      <c r="K5381" s="2" t="s">
        <v>3164</v>
      </c>
      <c r="L5381" s="20">
        <v>2018</v>
      </c>
      <c r="M5381" s="2" t="s">
        <v>3054</v>
      </c>
      <c r="N5381" s="2" t="s">
        <v>3104</v>
      </c>
      <c r="O5381" s="19" t="str">
        <f t="shared" si="168"/>
        <v>300</v>
      </c>
      <c r="P5381">
        <f t="shared" si="167"/>
        <v>4.9744000000000002</v>
      </c>
    </row>
    <row r="5382" spans="1:16" ht="14.5" customHeight="1" x14ac:dyDescent="0.35">
      <c r="A5382" s="20" t="s">
        <v>3337</v>
      </c>
      <c r="B5382" s="20" t="s">
        <v>3337</v>
      </c>
      <c r="C5382" s="20" t="s">
        <v>1088</v>
      </c>
      <c r="F5382" s="21">
        <v>2734.01</v>
      </c>
      <c r="G5382" s="21">
        <v>0.8</v>
      </c>
      <c r="H5382" s="2" t="s">
        <v>3132</v>
      </c>
      <c r="I5382" s="2" t="s">
        <v>3146</v>
      </c>
      <c r="J5382" s="2" t="s">
        <v>3159</v>
      </c>
      <c r="K5382" s="2" t="s">
        <v>3164</v>
      </c>
      <c r="L5382" s="20">
        <v>2018</v>
      </c>
      <c r="M5382" s="2" t="s">
        <v>3054</v>
      </c>
      <c r="N5382" s="2" t="s">
        <v>3104</v>
      </c>
      <c r="O5382" s="19" t="str">
        <f t="shared" si="168"/>
        <v>300</v>
      </c>
      <c r="P5382">
        <f t="shared" si="167"/>
        <v>21.87208</v>
      </c>
    </row>
    <row r="5383" spans="1:16" ht="14.5" customHeight="1" x14ac:dyDescent="0.35">
      <c r="A5383" s="20" t="s">
        <v>3338</v>
      </c>
      <c r="B5383" s="20" t="s">
        <v>3338</v>
      </c>
      <c r="C5383" s="20" t="s">
        <v>1095</v>
      </c>
      <c r="F5383" s="21">
        <v>20270</v>
      </c>
      <c r="G5383" s="21">
        <v>1</v>
      </c>
      <c r="H5383" s="2" t="s">
        <v>3132</v>
      </c>
      <c r="I5383" s="2" t="s">
        <v>3146</v>
      </c>
      <c r="J5383" s="2" t="s">
        <v>3159</v>
      </c>
      <c r="K5383" s="2" t="s">
        <v>3164</v>
      </c>
      <c r="L5383" s="20">
        <v>2018</v>
      </c>
      <c r="M5383" s="2" t="s">
        <v>3054</v>
      </c>
      <c r="N5383" s="2" t="s">
        <v>3104</v>
      </c>
      <c r="O5383" s="19" t="str">
        <f t="shared" si="168"/>
        <v>300</v>
      </c>
      <c r="P5383">
        <f t="shared" si="167"/>
        <v>202.7</v>
      </c>
    </row>
    <row r="5384" spans="1:16" ht="14.5" customHeight="1" x14ac:dyDescent="0.35">
      <c r="A5384" s="20" t="s">
        <v>3339</v>
      </c>
      <c r="B5384" s="20" t="s">
        <v>3339</v>
      </c>
      <c r="C5384" s="20" t="s">
        <v>1356</v>
      </c>
      <c r="F5384" s="21">
        <v>308.04000000000002</v>
      </c>
      <c r="G5384" s="21">
        <v>90</v>
      </c>
      <c r="H5384" s="2" t="s">
        <v>3136</v>
      </c>
      <c r="I5384" s="2" t="s">
        <v>3150</v>
      </c>
      <c r="J5384" s="2" t="s">
        <v>3159</v>
      </c>
      <c r="K5384" s="2" t="s">
        <v>3164</v>
      </c>
      <c r="L5384" s="20">
        <v>2018</v>
      </c>
      <c r="M5384" s="2" t="s">
        <v>3054</v>
      </c>
      <c r="N5384" s="2" t="s">
        <v>3104</v>
      </c>
      <c r="O5384" s="19" t="str">
        <f t="shared" si="168"/>
        <v>300</v>
      </c>
      <c r="P5384">
        <f t="shared" si="167"/>
        <v>277.23600000000005</v>
      </c>
    </row>
    <row r="5385" spans="1:16" ht="14.5" customHeight="1" x14ac:dyDescent="0.35">
      <c r="A5385" s="20" t="s">
        <v>3340</v>
      </c>
      <c r="B5385" s="20" t="s">
        <v>3340</v>
      </c>
      <c r="C5385" s="20" t="s">
        <v>1709</v>
      </c>
      <c r="F5385" s="21">
        <v>879.89</v>
      </c>
      <c r="G5385" s="21">
        <v>100</v>
      </c>
      <c r="H5385" s="2" t="s">
        <v>3136</v>
      </c>
      <c r="I5385" s="2" t="s">
        <v>3150</v>
      </c>
      <c r="J5385" s="2" t="s">
        <v>3159</v>
      </c>
      <c r="K5385" s="2" t="s">
        <v>3164</v>
      </c>
      <c r="L5385" s="20">
        <v>2018</v>
      </c>
      <c r="M5385" s="2" t="s">
        <v>3054</v>
      </c>
      <c r="N5385" s="2" t="s">
        <v>3104</v>
      </c>
      <c r="O5385" s="19" t="str">
        <f t="shared" si="168"/>
        <v>300</v>
      </c>
      <c r="P5385">
        <f t="shared" si="167"/>
        <v>879.89</v>
      </c>
    </row>
    <row r="5386" spans="1:16" ht="14.5" customHeight="1" x14ac:dyDescent="0.35">
      <c r="A5386" s="20" t="s">
        <v>3341</v>
      </c>
      <c r="B5386" s="20" t="s">
        <v>3341</v>
      </c>
      <c r="C5386" s="20" t="s">
        <v>1711</v>
      </c>
      <c r="F5386" s="21">
        <v>9</v>
      </c>
      <c r="G5386" s="21">
        <v>100</v>
      </c>
      <c r="H5386" s="2" t="s">
        <v>3136</v>
      </c>
      <c r="I5386" s="2" t="s">
        <v>3150</v>
      </c>
      <c r="J5386" s="2" t="s">
        <v>3159</v>
      </c>
      <c r="K5386" s="2" t="s">
        <v>3164</v>
      </c>
      <c r="L5386" s="20">
        <v>2018</v>
      </c>
      <c r="M5386" s="2" t="s">
        <v>3054</v>
      </c>
      <c r="N5386" s="2" t="s">
        <v>3104</v>
      </c>
      <c r="O5386" s="19" t="str">
        <f t="shared" si="168"/>
        <v>300</v>
      </c>
      <c r="P5386">
        <f t="shared" si="167"/>
        <v>9</v>
      </c>
    </row>
    <row r="5387" spans="1:16" ht="14.5" customHeight="1" x14ac:dyDescent="0.35">
      <c r="A5387" s="20" t="s">
        <v>3342</v>
      </c>
      <c r="B5387" s="20" t="s">
        <v>3342</v>
      </c>
      <c r="C5387" s="20" t="s">
        <v>1099</v>
      </c>
      <c r="F5387" s="21">
        <v>19378</v>
      </c>
      <c r="G5387" s="21">
        <v>100</v>
      </c>
      <c r="H5387" s="2" t="s">
        <v>3136</v>
      </c>
      <c r="I5387" s="2" t="s">
        <v>3150</v>
      </c>
      <c r="J5387" s="2" t="s">
        <v>3159</v>
      </c>
      <c r="K5387" s="2" t="s">
        <v>3164</v>
      </c>
      <c r="L5387" s="20">
        <v>2018</v>
      </c>
      <c r="M5387" s="2" t="s">
        <v>3054</v>
      </c>
      <c r="N5387" s="2" t="s">
        <v>3104</v>
      </c>
      <c r="O5387" s="19" t="str">
        <f t="shared" si="168"/>
        <v>300</v>
      </c>
      <c r="P5387">
        <f t="shared" si="167"/>
        <v>19378</v>
      </c>
    </row>
    <row r="5388" spans="1:16" ht="14.5" customHeight="1" x14ac:dyDescent="0.35">
      <c r="A5388" s="20" t="s">
        <v>1357</v>
      </c>
      <c r="B5388" s="20" t="s">
        <v>1357</v>
      </c>
      <c r="C5388" s="20" t="s">
        <v>1714</v>
      </c>
      <c r="F5388" s="21">
        <v>3581.83</v>
      </c>
      <c r="G5388" s="21">
        <v>100</v>
      </c>
      <c r="H5388" s="2" t="s">
        <v>3136</v>
      </c>
      <c r="I5388" s="2" t="s">
        <v>3150</v>
      </c>
      <c r="J5388" s="2" t="s">
        <v>3159</v>
      </c>
      <c r="K5388" s="2" t="s">
        <v>3164</v>
      </c>
      <c r="L5388" s="20">
        <v>2018</v>
      </c>
      <c r="M5388" s="2" t="s">
        <v>3054</v>
      </c>
      <c r="N5388" s="2" t="s">
        <v>3104</v>
      </c>
      <c r="O5388" s="19" t="str">
        <f t="shared" si="168"/>
        <v>300</v>
      </c>
      <c r="P5388">
        <f t="shared" si="167"/>
        <v>3581.83</v>
      </c>
    </row>
    <row r="5389" spans="1:16" ht="14.5" customHeight="1" x14ac:dyDescent="0.35">
      <c r="A5389" s="20" t="s">
        <v>3343</v>
      </c>
      <c r="B5389" s="20" t="s">
        <v>3343</v>
      </c>
      <c r="C5389" s="20" t="s">
        <v>1101</v>
      </c>
      <c r="F5389" s="21">
        <v>30.59</v>
      </c>
      <c r="G5389" s="21">
        <v>100</v>
      </c>
      <c r="H5389" s="2" t="s">
        <v>3136</v>
      </c>
      <c r="I5389" s="2" t="s">
        <v>3150</v>
      </c>
      <c r="J5389" s="2" t="s">
        <v>3159</v>
      </c>
      <c r="K5389" s="2" t="s">
        <v>3164</v>
      </c>
      <c r="L5389" s="20">
        <v>2018</v>
      </c>
      <c r="M5389" s="2" t="s">
        <v>3054</v>
      </c>
      <c r="N5389" s="2" t="s">
        <v>3104</v>
      </c>
      <c r="O5389" s="19" t="str">
        <f t="shared" si="168"/>
        <v>300</v>
      </c>
      <c r="P5389">
        <f t="shared" si="167"/>
        <v>30.59</v>
      </c>
    </row>
    <row r="5390" spans="1:16" ht="14.5" customHeight="1" x14ac:dyDescent="0.35">
      <c r="A5390" s="20" t="s">
        <v>3344</v>
      </c>
      <c r="B5390" s="20" t="s">
        <v>3344</v>
      </c>
      <c r="C5390" s="20" t="s">
        <v>1103</v>
      </c>
      <c r="F5390" s="21">
        <v>2286.77</v>
      </c>
      <c r="G5390" s="21">
        <v>3</v>
      </c>
      <c r="H5390" s="2" t="s">
        <v>3130</v>
      </c>
      <c r="I5390" s="2" t="s">
        <v>3144</v>
      </c>
      <c r="J5390" s="2" t="s">
        <v>3159</v>
      </c>
      <c r="K5390" s="2" t="s">
        <v>3164</v>
      </c>
      <c r="L5390" s="20">
        <v>2018</v>
      </c>
      <c r="M5390" s="2" t="s">
        <v>3054</v>
      </c>
      <c r="N5390" s="2" t="s">
        <v>3104</v>
      </c>
      <c r="O5390" s="19" t="str">
        <f t="shared" si="168"/>
        <v>300</v>
      </c>
      <c r="P5390">
        <f t="shared" si="167"/>
        <v>68.603099999999998</v>
      </c>
    </row>
    <row r="5391" spans="1:16" ht="14.5" customHeight="1" x14ac:dyDescent="0.35">
      <c r="A5391" s="20" t="s">
        <v>3345</v>
      </c>
      <c r="B5391" s="20" t="s">
        <v>3345</v>
      </c>
      <c r="C5391" s="20" t="s">
        <v>1105</v>
      </c>
      <c r="F5391" s="21">
        <v>680.87</v>
      </c>
      <c r="G5391" s="21">
        <v>12</v>
      </c>
      <c r="H5391" s="2" t="s">
        <v>3130</v>
      </c>
      <c r="I5391" s="2" t="s">
        <v>3144</v>
      </c>
      <c r="J5391" s="2" t="s">
        <v>3159</v>
      </c>
      <c r="K5391" s="2" t="s">
        <v>3164</v>
      </c>
      <c r="L5391" s="20">
        <v>2018</v>
      </c>
      <c r="M5391" s="2" t="s">
        <v>3054</v>
      </c>
      <c r="N5391" s="2" t="s">
        <v>3104</v>
      </c>
      <c r="O5391" s="19" t="str">
        <f t="shared" si="168"/>
        <v>300</v>
      </c>
      <c r="P5391">
        <f t="shared" si="167"/>
        <v>81.704400000000007</v>
      </c>
    </row>
    <row r="5392" spans="1:16" ht="14.5" customHeight="1" x14ac:dyDescent="0.35">
      <c r="A5392" s="20" t="s">
        <v>3346</v>
      </c>
      <c r="B5392" s="20" t="s">
        <v>3346</v>
      </c>
      <c r="C5392" s="20" t="s">
        <v>1111</v>
      </c>
      <c r="F5392" s="21">
        <v>5</v>
      </c>
      <c r="G5392" s="21">
        <v>17</v>
      </c>
      <c r="H5392" s="2" t="s">
        <v>3130</v>
      </c>
      <c r="I5392" s="2" t="s">
        <v>3144</v>
      </c>
      <c r="J5392" s="2" t="s">
        <v>3159</v>
      </c>
      <c r="K5392" s="2" t="s">
        <v>3164</v>
      </c>
      <c r="L5392" s="20">
        <v>2018</v>
      </c>
      <c r="M5392" s="2" t="s">
        <v>3054</v>
      </c>
      <c r="N5392" s="2" t="s">
        <v>3104</v>
      </c>
      <c r="O5392" s="19" t="str">
        <f t="shared" si="168"/>
        <v>300</v>
      </c>
      <c r="P5392">
        <f t="shared" si="167"/>
        <v>0.85</v>
      </c>
    </row>
    <row r="5393" spans="1:16" ht="14.5" customHeight="1" x14ac:dyDescent="0.35">
      <c r="A5393" s="20" t="s">
        <v>3347</v>
      </c>
      <c r="B5393" s="20" t="s">
        <v>3347</v>
      </c>
      <c r="C5393" s="20" t="s">
        <v>978</v>
      </c>
      <c r="F5393" s="21">
        <v>794.5</v>
      </c>
      <c r="G5393" s="21">
        <v>73.7</v>
      </c>
      <c r="H5393" s="2" t="s">
        <v>3130</v>
      </c>
      <c r="I5393" s="2" t="s">
        <v>3144</v>
      </c>
      <c r="J5393" s="2" t="s">
        <v>3159</v>
      </c>
      <c r="K5393" s="2" t="s">
        <v>3164</v>
      </c>
      <c r="L5393" s="20">
        <v>2018</v>
      </c>
      <c r="M5393" s="2" t="s">
        <v>3054</v>
      </c>
      <c r="N5393" s="2" t="s">
        <v>3104</v>
      </c>
      <c r="O5393" s="19" t="str">
        <f t="shared" si="168"/>
        <v>300</v>
      </c>
      <c r="P5393">
        <f t="shared" si="167"/>
        <v>585.54650000000004</v>
      </c>
    </row>
    <row r="5394" spans="1:16" ht="14.5" customHeight="1" x14ac:dyDescent="0.35">
      <c r="A5394" s="20" t="s">
        <v>3348</v>
      </c>
      <c r="B5394" s="20" t="s">
        <v>3348</v>
      </c>
      <c r="C5394" s="20" t="s">
        <v>979</v>
      </c>
      <c r="F5394" s="21">
        <v>560</v>
      </c>
      <c r="G5394" s="21">
        <v>73.7</v>
      </c>
      <c r="H5394" s="2" t="s">
        <v>3130</v>
      </c>
      <c r="I5394" s="2" t="s">
        <v>3144</v>
      </c>
      <c r="J5394" s="2" t="s">
        <v>3159</v>
      </c>
      <c r="K5394" s="2" t="s">
        <v>3164</v>
      </c>
      <c r="L5394" s="20">
        <v>2018</v>
      </c>
      <c r="M5394" s="2" t="s">
        <v>3054</v>
      </c>
      <c r="N5394" s="2" t="s">
        <v>3104</v>
      </c>
      <c r="O5394" s="19" t="str">
        <f t="shared" si="168"/>
        <v>300</v>
      </c>
      <c r="P5394">
        <f t="shared" si="167"/>
        <v>412.72</v>
      </c>
    </row>
    <row r="5395" spans="1:16" ht="14.5" customHeight="1" x14ac:dyDescent="0.35">
      <c r="A5395" s="20" t="s">
        <v>3349</v>
      </c>
      <c r="B5395" s="20" t="s">
        <v>3349</v>
      </c>
      <c r="C5395" s="20" t="s">
        <v>991</v>
      </c>
      <c r="F5395" s="21">
        <v>3988.41</v>
      </c>
      <c r="G5395" s="21">
        <v>10</v>
      </c>
      <c r="H5395" s="2" t="s">
        <v>3130</v>
      </c>
      <c r="I5395" s="2" t="s">
        <v>3144</v>
      </c>
      <c r="J5395" s="2" t="s">
        <v>3159</v>
      </c>
      <c r="K5395" s="2" t="s">
        <v>3164</v>
      </c>
      <c r="L5395" s="20">
        <v>2018</v>
      </c>
      <c r="M5395" s="2" t="s">
        <v>3054</v>
      </c>
      <c r="N5395" s="2" t="s">
        <v>3104</v>
      </c>
      <c r="O5395" s="19" t="str">
        <f t="shared" si="168"/>
        <v>300</v>
      </c>
      <c r="P5395">
        <f t="shared" si="167"/>
        <v>398.84100000000001</v>
      </c>
    </row>
    <row r="5396" spans="1:16" ht="14.5" customHeight="1" x14ac:dyDescent="0.35">
      <c r="A5396" s="20" t="s">
        <v>3350</v>
      </c>
      <c r="B5396" s="20" t="s">
        <v>3350</v>
      </c>
      <c r="C5396" s="20" t="s">
        <v>3010</v>
      </c>
      <c r="F5396" s="21">
        <v>2367</v>
      </c>
      <c r="G5396" s="21">
        <v>100</v>
      </c>
      <c r="H5396" s="2" t="s">
        <v>3129</v>
      </c>
      <c r="I5396" s="2" t="s">
        <v>3143</v>
      </c>
      <c r="J5396" s="2" t="s">
        <v>3159</v>
      </c>
      <c r="K5396" s="2" t="s">
        <v>3164</v>
      </c>
      <c r="L5396" s="20">
        <v>2018</v>
      </c>
      <c r="M5396" s="2" t="s">
        <v>3054</v>
      </c>
      <c r="N5396" s="2" t="s">
        <v>3104</v>
      </c>
      <c r="O5396" s="19" t="str">
        <f t="shared" si="168"/>
        <v>300</v>
      </c>
      <c r="P5396">
        <f t="shared" si="167"/>
        <v>2367</v>
      </c>
    </row>
    <row r="5397" spans="1:16" ht="14.5" customHeight="1" x14ac:dyDescent="0.35">
      <c r="A5397" s="20" t="s">
        <v>3351</v>
      </c>
      <c r="B5397" s="20" t="s">
        <v>3351</v>
      </c>
      <c r="C5397" s="20" t="s">
        <v>1962</v>
      </c>
      <c r="F5397" s="21">
        <v>784.85</v>
      </c>
      <c r="G5397" s="21">
        <v>100</v>
      </c>
      <c r="H5397" s="2" t="s">
        <v>3133</v>
      </c>
      <c r="I5397" s="2" t="s">
        <v>3147</v>
      </c>
      <c r="J5397" s="2" t="s">
        <v>3159</v>
      </c>
      <c r="K5397" s="2" t="s">
        <v>3164</v>
      </c>
      <c r="L5397" s="20">
        <v>2018</v>
      </c>
      <c r="M5397" s="2" t="s">
        <v>3054</v>
      </c>
      <c r="N5397" s="2" t="s">
        <v>3104</v>
      </c>
      <c r="O5397" s="19" t="str">
        <f t="shared" si="168"/>
        <v>300</v>
      </c>
      <c r="P5397">
        <f t="shared" si="167"/>
        <v>784.85</v>
      </c>
    </row>
    <row r="5398" spans="1:16" ht="14.5" customHeight="1" x14ac:dyDescent="0.35">
      <c r="A5398" s="20" t="s">
        <v>3352</v>
      </c>
      <c r="B5398" s="20" t="s">
        <v>3352</v>
      </c>
      <c r="C5398" s="20" t="s">
        <v>3353</v>
      </c>
      <c r="F5398" s="21">
        <v>1106.99</v>
      </c>
      <c r="G5398" s="21">
        <v>100</v>
      </c>
      <c r="H5398" s="2" t="s">
        <v>3133</v>
      </c>
      <c r="I5398" s="2" t="s">
        <v>3147</v>
      </c>
      <c r="J5398" s="2" t="s">
        <v>3159</v>
      </c>
      <c r="K5398" s="2" t="s">
        <v>3164</v>
      </c>
      <c r="L5398" s="20">
        <v>2018</v>
      </c>
      <c r="M5398" s="2" t="s">
        <v>3054</v>
      </c>
      <c r="N5398" s="2" t="s">
        <v>3104</v>
      </c>
      <c r="O5398" s="19" t="str">
        <f t="shared" si="168"/>
        <v>300</v>
      </c>
      <c r="P5398">
        <f t="shared" si="167"/>
        <v>1106.99</v>
      </c>
    </row>
    <row r="5399" spans="1:16" ht="14.5" customHeight="1" x14ac:dyDescent="0.35">
      <c r="A5399" s="20" t="s">
        <v>3354</v>
      </c>
      <c r="B5399" s="20" t="s">
        <v>3354</v>
      </c>
      <c r="C5399" s="20" t="s">
        <v>1003</v>
      </c>
      <c r="F5399" s="21">
        <v>354.54</v>
      </c>
      <c r="G5399" s="21">
        <v>100</v>
      </c>
      <c r="H5399" s="2" t="s">
        <v>3133</v>
      </c>
      <c r="I5399" s="2" t="s">
        <v>3147</v>
      </c>
      <c r="J5399" s="2" t="s">
        <v>3159</v>
      </c>
      <c r="K5399" s="2" t="s">
        <v>3164</v>
      </c>
      <c r="L5399" s="20">
        <v>2018</v>
      </c>
      <c r="M5399" s="2" t="s">
        <v>3054</v>
      </c>
      <c r="N5399" s="2" t="s">
        <v>3104</v>
      </c>
      <c r="O5399" s="19" t="str">
        <f t="shared" si="168"/>
        <v>300</v>
      </c>
      <c r="P5399">
        <f t="shared" si="167"/>
        <v>354.54</v>
      </c>
    </row>
    <row r="5400" spans="1:16" ht="14.5" customHeight="1" x14ac:dyDescent="0.35">
      <c r="A5400" s="20" t="s">
        <v>3355</v>
      </c>
      <c r="B5400" s="20" t="s">
        <v>3355</v>
      </c>
      <c r="C5400" s="20" t="s">
        <v>1009</v>
      </c>
      <c r="F5400" s="21">
        <v>1104.9000000000001</v>
      </c>
      <c r="G5400" s="21">
        <v>10</v>
      </c>
      <c r="H5400" s="2" t="s">
        <v>3135</v>
      </c>
      <c r="I5400" s="2" t="s">
        <v>3149</v>
      </c>
      <c r="J5400" s="2" t="s">
        <v>3159</v>
      </c>
      <c r="K5400" s="2" t="s">
        <v>3164</v>
      </c>
      <c r="L5400" s="20">
        <v>2018</v>
      </c>
      <c r="M5400" s="2" t="s">
        <v>3054</v>
      </c>
      <c r="N5400" s="2" t="s">
        <v>3104</v>
      </c>
      <c r="O5400" s="19" t="str">
        <f t="shared" si="168"/>
        <v>300</v>
      </c>
      <c r="P5400">
        <f t="shared" si="167"/>
        <v>110.49</v>
      </c>
    </row>
    <row r="5401" spans="1:16" ht="14.5" customHeight="1" x14ac:dyDescent="0.35">
      <c r="A5401" s="20" t="s">
        <v>3356</v>
      </c>
      <c r="B5401" s="20" t="s">
        <v>3356</v>
      </c>
      <c r="C5401" s="20" t="s">
        <v>1021</v>
      </c>
      <c r="F5401" s="21">
        <v>33</v>
      </c>
      <c r="G5401" s="21">
        <v>100</v>
      </c>
      <c r="H5401" s="2" t="s">
        <v>3139</v>
      </c>
      <c r="I5401" s="2" t="s">
        <v>3153</v>
      </c>
      <c r="J5401" s="2" t="s">
        <v>3159</v>
      </c>
      <c r="K5401" s="2" t="s">
        <v>3164</v>
      </c>
      <c r="L5401" s="20">
        <v>2018</v>
      </c>
      <c r="M5401" s="2" t="s">
        <v>3054</v>
      </c>
      <c r="N5401" s="2" t="s">
        <v>3104</v>
      </c>
      <c r="O5401" s="19" t="str">
        <f t="shared" si="168"/>
        <v>300</v>
      </c>
      <c r="P5401">
        <f t="shared" si="167"/>
        <v>33</v>
      </c>
    </row>
    <row r="5402" spans="1:16" ht="14.5" customHeight="1" x14ac:dyDescent="0.35">
      <c r="A5402" s="20" t="s">
        <v>3357</v>
      </c>
      <c r="B5402" s="20" t="s">
        <v>3357</v>
      </c>
      <c r="C5402" s="20" t="s">
        <v>1023</v>
      </c>
      <c r="F5402" s="21">
        <v>46349</v>
      </c>
      <c r="G5402" s="21">
        <v>1.4</v>
      </c>
      <c r="H5402" s="2" t="s">
        <v>3139</v>
      </c>
      <c r="I5402" s="2" t="s">
        <v>3153</v>
      </c>
      <c r="J5402" s="2" t="s">
        <v>3159</v>
      </c>
      <c r="K5402" s="2" t="s">
        <v>3164</v>
      </c>
      <c r="L5402" s="20">
        <v>2018</v>
      </c>
      <c r="M5402" s="2" t="s">
        <v>3054</v>
      </c>
      <c r="N5402" s="2" t="s">
        <v>3104</v>
      </c>
      <c r="O5402" s="19" t="str">
        <f t="shared" si="168"/>
        <v>300</v>
      </c>
      <c r="P5402">
        <f t="shared" si="167"/>
        <v>648.88599999999997</v>
      </c>
    </row>
    <row r="5403" spans="1:16" ht="14.5" customHeight="1" x14ac:dyDescent="0.35">
      <c r="A5403" s="20" t="s">
        <v>3358</v>
      </c>
      <c r="B5403" s="20" t="s">
        <v>3358</v>
      </c>
      <c r="C5403" s="20" t="s">
        <v>1025</v>
      </c>
      <c r="F5403" s="21">
        <v>90833</v>
      </c>
      <c r="G5403" s="21">
        <v>3.2</v>
      </c>
      <c r="H5403" s="2" t="s">
        <v>3139</v>
      </c>
      <c r="I5403" s="2" t="s">
        <v>3153</v>
      </c>
      <c r="J5403" s="2" t="s">
        <v>3159</v>
      </c>
      <c r="K5403" s="2" t="s">
        <v>3164</v>
      </c>
      <c r="L5403" s="20">
        <v>2018</v>
      </c>
      <c r="M5403" s="2" t="s">
        <v>3054</v>
      </c>
      <c r="N5403" s="2" t="s">
        <v>3104</v>
      </c>
      <c r="O5403" s="19" t="str">
        <f t="shared" si="168"/>
        <v>300</v>
      </c>
      <c r="P5403">
        <f t="shared" si="167"/>
        <v>2906.6560000000004</v>
      </c>
    </row>
    <row r="5404" spans="1:16" ht="14.5" customHeight="1" x14ac:dyDescent="0.35">
      <c r="A5404" s="20" t="s">
        <v>3359</v>
      </c>
      <c r="B5404" s="20" t="s">
        <v>3359</v>
      </c>
      <c r="C5404" s="20" t="s">
        <v>1027</v>
      </c>
      <c r="F5404" s="21">
        <v>24513</v>
      </c>
      <c r="G5404" s="21">
        <v>42</v>
      </c>
      <c r="H5404" s="2" t="s">
        <v>3139</v>
      </c>
      <c r="I5404" s="2" t="s">
        <v>3153</v>
      </c>
      <c r="J5404" s="2" t="s">
        <v>3159</v>
      </c>
      <c r="K5404" s="2" t="s">
        <v>3164</v>
      </c>
      <c r="L5404" s="20">
        <v>2018</v>
      </c>
      <c r="M5404" s="2" t="s">
        <v>3054</v>
      </c>
      <c r="N5404" s="2" t="s">
        <v>3104</v>
      </c>
      <c r="O5404" s="19" t="str">
        <f t="shared" si="168"/>
        <v>300</v>
      </c>
      <c r="P5404">
        <f t="shared" si="167"/>
        <v>10295.459999999999</v>
      </c>
    </row>
    <row r="5405" spans="1:16" ht="14.5" customHeight="1" x14ac:dyDescent="0.35">
      <c r="A5405" s="20" t="s">
        <v>2846</v>
      </c>
      <c r="B5405" s="20" t="s">
        <v>2846</v>
      </c>
      <c r="C5405" s="20" t="s">
        <v>1947</v>
      </c>
      <c r="F5405" s="21">
        <v>2014</v>
      </c>
      <c r="G5405" s="21">
        <v>100</v>
      </c>
      <c r="H5405" s="2" t="s">
        <v>3134</v>
      </c>
      <c r="I5405" s="2" t="s">
        <v>3148</v>
      </c>
      <c r="J5405" s="2" t="s">
        <v>3159</v>
      </c>
      <c r="K5405" s="2" t="s">
        <v>3164</v>
      </c>
      <c r="L5405" s="20">
        <v>2018</v>
      </c>
      <c r="M5405" s="2" t="s">
        <v>3059</v>
      </c>
      <c r="N5405" s="2" t="s">
        <v>3109</v>
      </c>
      <c r="O5405" s="19" t="str">
        <f t="shared" si="168"/>
        <v>400</v>
      </c>
      <c r="P5405">
        <f t="shared" si="167"/>
        <v>2014</v>
      </c>
    </row>
    <row r="5406" spans="1:16" ht="14.5" customHeight="1" x14ac:dyDescent="0.35">
      <c r="A5406" s="20" t="s">
        <v>2847</v>
      </c>
      <c r="B5406" s="20" t="s">
        <v>2847</v>
      </c>
      <c r="C5406" s="20" t="s">
        <v>1949</v>
      </c>
      <c r="F5406" s="21">
        <v>6030.21</v>
      </c>
      <c r="G5406" s="21">
        <v>100</v>
      </c>
      <c r="H5406" s="2" t="s">
        <v>3134</v>
      </c>
      <c r="I5406" s="2" t="s">
        <v>3148</v>
      </c>
      <c r="J5406" s="2" t="s">
        <v>3159</v>
      </c>
      <c r="K5406" s="2" t="s">
        <v>3164</v>
      </c>
      <c r="L5406" s="20">
        <v>2018</v>
      </c>
      <c r="M5406" s="2" t="s">
        <v>3059</v>
      </c>
      <c r="N5406" s="2" t="s">
        <v>3109</v>
      </c>
      <c r="O5406" s="19" t="str">
        <f t="shared" si="168"/>
        <v>400</v>
      </c>
      <c r="P5406">
        <f t="shared" si="167"/>
        <v>6030.21</v>
      </c>
    </row>
    <row r="5407" spans="1:16" ht="14.5" customHeight="1" x14ac:dyDescent="0.35">
      <c r="A5407" s="20" t="s">
        <v>3360</v>
      </c>
      <c r="B5407" s="20" t="s">
        <v>3360</v>
      </c>
      <c r="C5407" s="20" t="s">
        <v>1039</v>
      </c>
      <c r="F5407" s="21">
        <v>2860</v>
      </c>
      <c r="G5407" s="21">
        <v>100</v>
      </c>
      <c r="H5407" s="2" t="s">
        <v>3134</v>
      </c>
      <c r="I5407" s="2" t="s">
        <v>3148</v>
      </c>
      <c r="J5407" s="2" t="s">
        <v>3159</v>
      </c>
      <c r="K5407" s="2" t="s">
        <v>3164</v>
      </c>
      <c r="L5407" s="20">
        <v>2018</v>
      </c>
      <c r="M5407" s="2" t="s">
        <v>3059</v>
      </c>
      <c r="N5407" s="2" t="s">
        <v>3109</v>
      </c>
      <c r="O5407" s="19" t="str">
        <f t="shared" si="168"/>
        <v>400</v>
      </c>
      <c r="P5407">
        <f t="shared" si="167"/>
        <v>2860</v>
      </c>
    </row>
    <row r="5408" spans="1:16" ht="14.5" customHeight="1" x14ac:dyDescent="0.35">
      <c r="A5408" s="20" t="s">
        <v>3361</v>
      </c>
      <c r="B5408" s="20" t="s">
        <v>3361</v>
      </c>
      <c r="C5408" s="20" t="s">
        <v>2958</v>
      </c>
      <c r="F5408" s="21">
        <v>4997</v>
      </c>
      <c r="G5408" s="21">
        <v>100</v>
      </c>
      <c r="H5408" s="2" t="s">
        <v>3134</v>
      </c>
      <c r="I5408" s="2" t="s">
        <v>3148</v>
      </c>
      <c r="J5408" s="2" t="s">
        <v>3159</v>
      </c>
      <c r="K5408" s="2" t="s">
        <v>3164</v>
      </c>
      <c r="L5408" s="20">
        <v>2018</v>
      </c>
      <c r="M5408" s="2" t="s">
        <v>3059</v>
      </c>
      <c r="N5408" s="2" t="s">
        <v>3109</v>
      </c>
      <c r="O5408" s="19" t="str">
        <f t="shared" si="168"/>
        <v>400</v>
      </c>
      <c r="P5408">
        <f t="shared" si="167"/>
        <v>4997</v>
      </c>
    </row>
    <row r="5409" spans="1:16" ht="14.5" customHeight="1" x14ac:dyDescent="0.35">
      <c r="A5409" s="20" t="s">
        <v>3362</v>
      </c>
      <c r="B5409" s="20" t="s">
        <v>3362</v>
      </c>
      <c r="C5409" s="20" t="s">
        <v>2717</v>
      </c>
      <c r="F5409" s="21">
        <v>28605.46</v>
      </c>
      <c r="G5409" s="21">
        <v>100</v>
      </c>
      <c r="H5409" s="2" t="s">
        <v>3134</v>
      </c>
      <c r="I5409" s="2" t="s">
        <v>3148</v>
      </c>
      <c r="J5409" s="2" t="s">
        <v>3159</v>
      </c>
      <c r="K5409" s="2" t="s">
        <v>3164</v>
      </c>
      <c r="L5409" s="20">
        <v>2018</v>
      </c>
      <c r="M5409" s="2" t="s">
        <v>3059</v>
      </c>
      <c r="N5409" s="2" t="s">
        <v>3109</v>
      </c>
      <c r="O5409" s="19" t="str">
        <f t="shared" si="168"/>
        <v>400</v>
      </c>
      <c r="P5409">
        <f t="shared" si="167"/>
        <v>28605.46</v>
      </c>
    </row>
    <row r="5410" spans="1:16" ht="14.5" customHeight="1" x14ac:dyDescent="0.35">
      <c r="A5410" s="20" t="s">
        <v>3363</v>
      </c>
      <c r="B5410" s="20" t="s">
        <v>3363</v>
      </c>
      <c r="C5410" s="20" t="s">
        <v>1763</v>
      </c>
      <c r="F5410" s="21">
        <v>41745.1</v>
      </c>
      <c r="G5410" s="21">
        <v>100</v>
      </c>
      <c r="H5410" s="2" t="s">
        <v>3134</v>
      </c>
      <c r="I5410" s="2" t="s">
        <v>3148</v>
      </c>
      <c r="J5410" s="2" t="s">
        <v>3159</v>
      </c>
      <c r="K5410" s="2" t="s">
        <v>3164</v>
      </c>
      <c r="L5410" s="20">
        <v>2018</v>
      </c>
      <c r="M5410" s="2" t="s">
        <v>3059</v>
      </c>
      <c r="N5410" s="2" t="s">
        <v>3109</v>
      </c>
      <c r="O5410" s="19" t="str">
        <f t="shared" si="168"/>
        <v>400</v>
      </c>
      <c r="P5410">
        <f t="shared" si="167"/>
        <v>41745.1</v>
      </c>
    </row>
    <row r="5411" spans="1:16" ht="14.5" customHeight="1" x14ac:dyDescent="0.35">
      <c r="A5411" s="20" t="s">
        <v>1958</v>
      </c>
      <c r="B5411" s="20" t="s">
        <v>1958</v>
      </c>
      <c r="C5411" s="20" t="s">
        <v>1959</v>
      </c>
      <c r="F5411" s="21">
        <v>4910.99</v>
      </c>
      <c r="G5411" s="21">
        <v>100</v>
      </c>
      <c r="H5411" s="2" t="s">
        <v>3134</v>
      </c>
      <c r="I5411" s="2" t="s">
        <v>3148</v>
      </c>
      <c r="J5411" s="2" t="s">
        <v>3159</v>
      </c>
      <c r="K5411" s="2" t="s">
        <v>3164</v>
      </c>
      <c r="L5411" s="20">
        <v>2018</v>
      </c>
      <c r="M5411" s="2" t="s">
        <v>3059</v>
      </c>
      <c r="N5411" s="2" t="s">
        <v>3109</v>
      </c>
      <c r="O5411" s="19" t="str">
        <f t="shared" si="168"/>
        <v>400</v>
      </c>
      <c r="P5411">
        <f t="shared" si="167"/>
        <v>4910.99</v>
      </c>
    </row>
    <row r="5412" spans="1:16" ht="14.5" customHeight="1" x14ac:dyDescent="0.35">
      <c r="A5412" s="20" t="s">
        <v>2851</v>
      </c>
      <c r="B5412" s="20" t="s">
        <v>2851</v>
      </c>
      <c r="C5412" s="20" t="s">
        <v>2719</v>
      </c>
      <c r="F5412" s="21">
        <v>6927.74</v>
      </c>
      <c r="G5412" s="21">
        <v>100</v>
      </c>
      <c r="H5412" s="2" t="s">
        <v>3134</v>
      </c>
      <c r="I5412" s="2" t="s">
        <v>3148</v>
      </c>
      <c r="J5412" s="2" t="s">
        <v>3159</v>
      </c>
      <c r="K5412" s="2" t="s">
        <v>3164</v>
      </c>
      <c r="L5412" s="20">
        <v>2018</v>
      </c>
      <c r="M5412" s="2" t="s">
        <v>3059</v>
      </c>
      <c r="N5412" s="2" t="s">
        <v>3109</v>
      </c>
      <c r="O5412" s="19" t="str">
        <f t="shared" si="168"/>
        <v>400</v>
      </c>
      <c r="P5412">
        <f t="shared" si="167"/>
        <v>6927.74</v>
      </c>
    </row>
    <row r="5413" spans="1:16" ht="14.5" customHeight="1" x14ac:dyDescent="0.35">
      <c r="A5413" s="20" t="s">
        <v>2852</v>
      </c>
      <c r="B5413" s="20" t="s">
        <v>2852</v>
      </c>
      <c r="C5413" s="20" t="s">
        <v>2721</v>
      </c>
      <c r="F5413" s="21">
        <v>24855.09</v>
      </c>
      <c r="G5413" s="21">
        <v>100</v>
      </c>
      <c r="H5413" s="2" t="s">
        <v>3134</v>
      </c>
      <c r="I5413" s="2" t="s">
        <v>3148</v>
      </c>
      <c r="J5413" s="2" t="s">
        <v>3159</v>
      </c>
      <c r="K5413" s="2" t="s">
        <v>3164</v>
      </c>
      <c r="L5413" s="20">
        <v>2018</v>
      </c>
      <c r="M5413" s="2" t="s">
        <v>3059</v>
      </c>
      <c r="N5413" s="2" t="s">
        <v>3109</v>
      </c>
      <c r="O5413" s="19" t="str">
        <f t="shared" si="168"/>
        <v>400</v>
      </c>
      <c r="P5413">
        <f t="shared" si="167"/>
        <v>24855.09</v>
      </c>
    </row>
    <row r="5414" spans="1:16" ht="14.5" customHeight="1" x14ac:dyDescent="0.35">
      <c r="A5414" s="20" t="s">
        <v>2724</v>
      </c>
      <c r="B5414" s="20" t="s">
        <v>2724</v>
      </c>
      <c r="C5414" s="20" t="s">
        <v>1068</v>
      </c>
      <c r="F5414" s="21">
        <v>71557.05</v>
      </c>
      <c r="G5414" s="21">
        <v>100</v>
      </c>
      <c r="H5414" s="2" t="s">
        <v>3134</v>
      </c>
      <c r="I5414" s="2" t="s">
        <v>3148</v>
      </c>
      <c r="J5414" s="2" t="s">
        <v>3159</v>
      </c>
      <c r="K5414" s="2" t="s">
        <v>3164</v>
      </c>
      <c r="L5414" s="20">
        <v>2018</v>
      </c>
      <c r="M5414" s="2" t="s">
        <v>3059</v>
      </c>
      <c r="N5414" s="2" t="s">
        <v>3109</v>
      </c>
      <c r="O5414" s="19" t="str">
        <f t="shared" si="168"/>
        <v>400</v>
      </c>
      <c r="P5414">
        <f t="shared" ref="P5414:P5477" si="169">F5414*G5414/100</f>
        <v>71557.05</v>
      </c>
    </row>
    <row r="5415" spans="1:16" ht="14.5" customHeight="1" x14ac:dyDescent="0.35">
      <c r="A5415" s="20" t="s">
        <v>3364</v>
      </c>
      <c r="B5415" s="20" t="s">
        <v>3364</v>
      </c>
      <c r="C5415" s="20" t="s">
        <v>1074</v>
      </c>
      <c r="F5415" s="21">
        <v>12500.08</v>
      </c>
      <c r="G5415" s="21">
        <v>100</v>
      </c>
      <c r="H5415" s="2" t="s">
        <v>3134</v>
      </c>
      <c r="I5415" s="2" t="s">
        <v>3148</v>
      </c>
      <c r="J5415" s="2" t="s">
        <v>3159</v>
      </c>
      <c r="K5415" s="2" t="s">
        <v>3164</v>
      </c>
      <c r="L5415" s="20">
        <v>2018</v>
      </c>
      <c r="M5415" s="2" t="s">
        <v>3059</v>
      </c>
      <c r="N5415" s="2" t="s">
        <v>3109</v>
      </c>
      <c r="O5415" s="19" t="str">
        <f t="shared" si="168"/>
        <v>400</v>
      </c>
      <c r="P5415">
        <f t="shared" si="169"/>
        <v>12500.08</v>
      </c>
    </row>
    <row r="5416" spans="1:16" ht="14.5" customHeight="1" x14ac:dyDescent="0.35">
      <c r="A5416" s="20" t="s">
        <v>398</v>
      </c>
      <c r="B5416" s="20" t="s">
        <v>399</v>
      </c>
      <c r="C5416" s="22" t="s">
        <v>2996</v>
      </c>
      <c r="D5416" s="2" t="s">
        <v>3171</v>
      </c>
      <c r="E5416" s="2" t="s">
        <v>3172</v>
      </c>
      <c r="F5416">
        <v>104</v>
      </c>
      <c r="G5416">
        <v>100</v>
      </c>
      <c r="H5416" s="2" t="s">
        <v>3139</v>
      </c>
      <c r="I5416" s="2" t="s">
        <v>3153</v>
      </c>
      <c r="J5416" s="2" t="s">
        <v>3161</v>
      </c>
      <c r="K5416" s="2" t="s">
        <v>3162</v>
      </c>
      <c r="L5416" s="2">
        <v>2019</v>
      </c>
      <c r="M5416" s="2" t="s">
        <v>3059</v>
      </c>
      <c r="N5416" s="2" t="s">
        <v>3109</v>
      </c>
      <c r="O5416" s="19" t="str">
        <f t="shared" si="168"/>
        <v>400</v>
      </c>
      <c r="P5416">
        <f t="shared" si="169"/>
        <v>104</v>
      </c>
    </row>
    <row r="5417" spans="1:16" ht="14.5" customHeight="1" x14ac:dyDescent="0.35">
      <c r="A5417" s="20" t="s">
        <v>406</v>
      </c>
      <c r="B5417" s="20" t="s">
        <v>407</v>
      </c>
      <c r="C5417" s="22" t="s">
        <v>1119</v>
      </c>
      <c r="D5417" s="2" t="s">
        <v>3171</v>
      </c>
      <c r="E5417" s="2" t="s">
        <v>3172</v>
      </c>
      <c r="F5417">
        <v>10262</v>
      </c>
      <c r="G5417">
        <v>55</v>
      </c>
      <c r="H5417" s="2" t="s">
        <v>3139</v>
      </c>
      <c r="I5417" s="2" t="s">
        <v>3153</v>
      </c>
      <c r="J5417" s="2" t="s">
        <v>3161</v>
      </c>
      <c r="K5417" s="2" t="s">
        <v>3162</v>
      </c>
      <c r="L5417" s="2">
        <v>2019</v>
      </c>
      <c r="M5417" s="2" t="s">
        <v>3041</v>
      </c>
      <c r="N5417" s="2" t="s">
        <v>3095</v>
      </c>
      <c r="O5417" s="19" t="str">
        <f t="shared" si="168"/>
        <v>200</v>
      </c>
      <c r="P5417">
        <f t="shared" si="169"/>
        <v>5644.1</v>
      </c>
    </row>
    <row r="5418" spans="1:16" ht="14.5" customHeight="1" x14ac:dyDescent="0.35">
      <c r="A5418" s="20" t="s">
        <v>1124</v>
      </c>
      <c r="B5418" s="20" t="s">
        <v>1125</v>
      </c>
      <c r="C5418" s="22" t="s">
        <v>2534</v>
      </c>
      <c r="D5418" s="2" t="s">
        <v>3173</v>
      </c>
      <c r="E5418" s="2" t="s">
        <v>3174</v>
      </c>
      <c r="F5418">
        <v>249</v>
      </c>
      <c r="G5418">
        <v>100</v>
      </c>
      <c r="H5418" s="2" t="s">
        <v>3139</v>
      </c>
      <c r="I5418" s="2" t="s">
        <v>3153</v>
      </c>
      <c r="J5418" s="2" t="s">
        <v>3161</v>
      </c>
      <c r="K5418" s="2" t="s">
        <v>3162</v>
      </c>
      <c r="L5418" s="2">
        <v>2019</v>
      </c>
      <c r="M5418" s="2" t="s">
        <v>3059</v>
      </c>
      <c r="N5418" s="2" t="s">
        <v>3109</v>
      </c>
      <c r="O5418" s="19" t="str">
        <f t="shared" si="168"/>
        <v>400</v>
      </c>
      <c r="P5418">
        <f t="shared" si="169"/>
        <v>249</v>
      </c>
    </row>
    <row r="5419" spans="1:16" ht="14.5" customHeight="1" x14ac:dyDescent="0.35">
      <c r="A5419" s="20" t="s">
        <v>2768</v>
      </c>
      <c r="B5419" s="20" t="s">
        <v>2769</v>
      </c>
      <c r="C5419" s="22" t="s">
        <v>2770</v>
      </c>
      <c r="D5419" s="2" t="s">
        <v>3175</v>
      </c>
      <c r="E5419" s="2" t="s">
        <v>3176</v>
      </c>
      <c r="F5419">
        <v>4701</v>
      </c>
      <c r="G5419">
        <v>94.852789787934938</v>
      </c>
      <c r="H5419" s="2" t="s">
        <v>3133</v>
      </c>
      <c r="I5419" s="2" t="s">
        <v>3147</v>
      </c>
      <c r="J5419" s="2" t="s">
        <v>3161</v>
      </c>
      <c r="K5419" s="2" t="s">
        <v>3162</v>
      </c>
      <c r="L5419" s="2">
        <v>2019</v>
      </c>
      <c r="M5419" s="2" t="s">
        <v>3077</v>
      </c>
      <c r="N5419" s="2" t="s">
        <v>3125</v>
      </c>
      <c r="O5419" s="19" t="str">
        <f t="shared" si="168"/>
        <v>700</v>
      </c>
      <c r="P5419">
        <f t="shared" si="169"/>
        <v>4459.0296479308217</v>
      </c>
    </row>
    <row r="5420" spans="1:16" ht="14.5" customHeight="1" x14ac:dyDescent="0.35">
      <c r="A5420" s="20" t="s">
        <v>2768</v>
      </c>
      <c r="B5420" s="20" t="s">
        <v>2769</v>
      </c>
      <c r="C5420" s="22" t="s">
        <v>2770</v>
      </c>
      <c r="D5420" s="2" t="s">
        <v>3175</v>
      </c>
      <c r="E5420" s="2" t="s">
        <v>3176</v>
      </c>
      <c r="F5420">
        <v>4701</v>
      </c>
      <c r="G5420">
        <v>5.1472102120650609</v>
      </c>
      <c r="H5420" s="2" t="s">
        <v>3141</v>
      </c>
      <c r="I5420" s="2" t="s">
        <v>3155</v>
      </c>
      <c r="J5420" s="2" t="s">
        <v>3161</v>
      </c>
      <c r="K5420" s="2" t="s">
        <v>3162</v>
      </c>
      <c r="L5420" s="2">
        <v>2019</v>
      </c>
      <c r="M5420" s="2" t="s">
        <v>3077</v>
      </c>
      <c r="N5420" s="2" t="s">
        <v>3125</v>
      </c>
      <c r="O5420" s="19" t="str">
        <f t="shared" si="168"/>
        <v>700</v>
      </c>
      <c r="P5420">
        <f t="shared" si="169"/>
        <v>241.97035206917852</v>
      </c>
    </row>
    <row r="5421" spans="1:16" ht="14.5" customHeight="1" x14ac:dyDescent="0.35">
      <c r="A5421" s="20" t="s">
        <v>2541</v>
      </c>
      <c r="B5421" s="20" t="s">
        <v>2542</v>
      </c>
      <c r="C5421" s="22" t="s">
        <v>2543</v>
      </c>
      <c r="D5421" s="2" t="s">
        <v>3175</v>
      </c>
      <c r="E5421" s="2" t="s">
        <v>3176</v>
      </c>
      <c r="F5421">
        <v>1093</v>
      </c>
      <c r="G5421">
        <v>100</v>
      </c>
      <c r="H5421" s="2" t="s">
        <v>3139</v>
      </c>
      <c r="I5421" s="2" t="s">
        <v>3153</v>
      </c>
      <c r="J5421" s="2" t="s">
        <v>3161</v>
      </c>
      <c r="K5421" s="2" t="s">
        <v>3162</v>
      </c>
      <c r="L5421" s="2">
        <v>2019</v>
      </c>
      <c r="M5421" s="2" t="s">
        <v>3078</v>
      </c>
      <c r="N5421" s="2" t="s">
        <v>3126</v>
      </c>
      <c r="O5421" s="19" t="str">
        <f t="shared" si="168"/>
        <v>700</v>
      </c>
      <c r="P5421">
        <f t="shared" si="169"/>
        <v>1093</v>
      </c>
    </row>
    <row r="5422" spans="1:16" ht="14.5" customHeight="1" x14ac:dyDescent="0.35">
      <c r="A5422" s="20" t="s">
        <v>2551</v>
      </c>
      <c r="B5422" s="20" t="s">
        <v>2552</v>
      </c>
      <c r="C5422" s="22" t="s">
        <v>2553</v>
      </c>
      <c r="D5422" s="2" t="s">
        <v>3175</v>
      </c>
      <c r="E5422" s="2" t="s">
        <v>3176</v>
      </c>
      <c r="F5422">
        <v>3287</v>
      </c>
      <c r="G5422">
        <v>100</v>
      </c>
      <c r="H5422" s="2" t="s">
        <v>3139</v>
      </c>
      <c r="I5422" s="2" t="s">
        <v>3153</v>
      </c>
      <c r="J5422" s="2" t="s">
        <v>3161</v>
      </c>
      <c r="K5422" s="2" t="s">
        <v>3162</v>
      </c>
      <c r="L5422" s="2">
        <v>2019</v>
      </c>
      <c r="M5422" s="2" t="s">
        <v>3078</v>
      </c>
      <c r="N5422" s="2" t="s">
        <v>3126</v>
      </c>
      <c r="O5422" s="19" t="str">
        <f t="shared" ref="O5422:O5485" si="170">LEFT(N5422,1) &amp; "00"</f>
        <v>700</v>
      </c>
      <c r="P5422">
        <f t="shared" si="169"/>
        <v>3287</v>
      </c>
    </row>
    <row r="5423" spans="1:16" ht="14.5" customHeight="1" x14ac:dyDescent="0.35">
      <c r="A5423" s="20" t="s">
        <v>2877</v>
      </c>
      <c r="B5423" s="20" t="s">
        <v>2878</v>
      </c>
      <c r="C5423" s="22" t="s">
        <v>2879</v>
      </c>
      <c r="D5423" s="2" t="s">
        <v>3175</v>
      </c>
      <c r="E5423" s="2" t="s">
        <v>3176</v>
      </c>
      <c r="F5423">
        <v>3281</v>
      </c>
      <c r="G5423">
        <v>100</v>
      </c>
      <c r="H5423" s="2" t="s">
        <v>3141</v>
      </c>
      <c r="I5423" s="2" t="s">
        <v>3155</v>
      </c>
      <c r="J5423" s="2" t="s">
        <v>3161</v>
      </c>
      <c r="K5423" s="2" t="s">
        <v>3162</v>
      </c>
      <c r="L5423" s="2">
        <v>2019</v>
      </c>
      <c r="M5423" s="2" t="s">
        <v>3078</v>
      </c>
      <c r="N5423" s="2" t="s">
        <v>3126</v>
      </c>
      <c r="O5423" s="19" t="str">
        <f t="shared" si="170"/>
        <v>700</v>
      </c>
      <c r="P5423">
        <f t="shared" si="169"/>
        <v>3281</v>
      </c>
    </row>
    <row r="5424" spans="1:16" ht="14.5" customHeight="1" x14ac:dyDescent="0.35">
      <c r="A5424" s="20" t="s">
        <v>3235</v>
      </c>
      <c r="B5424" s="20" t="s">
        <v>2881</v>
      </c>
      <c r="C5424" s="22" t="s">
        <v>2882</v>
      </c>
      <c r="D5424" s="2" t="s">
        <v>3175</v>
      </c>
      <c r="E5424" s="2" t="s">
        <v>3176</v>
      </c>
      <c r="F5424">
        <v>29475</v>
      </c>
      <c r="G5424">
        <v>55</v>
      </c>
      <c r="H5424" s="2" t="s">
        <v>3139</v>
      </c>
      <c r="I5424" s="2" t="s">
        <v>3153</v>
      </c>
      <c r="J5424" s="2" t="s">
        <v>3161</v>
      </c>
      <c r="K5424" s="2" t="s">
        <v>3162</v>
      </c>
      <c r="L5424" s="2">
        <v>2019</v>
      </c>
      <c r="M5424" s="2" t="s">
        <v>3078</v>
      </c>
      <c r="N5424" s="2" t="s">
        <v>3126</v>
      </c>
      <c r="O5424" s="19" t="str">
        <f t="shared" si="170"/>
        <v>700</v>
      </c>
      <c r="P5424">
        <f t="shared" si="169"/>
        <v>16211.25</v>
      </c>
    </row>
    <row r="5425" spans="1:16" ht="14.5" customHeight="1" x14ac:dyDescent="0.35">
      <c r="A5425" s="20" t="s">
        <v>3236</v>
      </c>
      <c r="B5425" s="20" t="s">
        <v>2884</v>
      </c>
      <c r="C5425" s="22" t="s">
        <v>2885</v>
      </c>
      <c r="D5425" s="2" t="s">
        <v>3175</v>
      </c>
      <c r="E5425" s="2" t="s">
        <v>3176</v>
      </c>
      <c r="F5425">
        <v>30877</v>
      </c>
      <c r="G5425">
        <v>55</v>
      </c>
      <c r="H5425" s="2" t="s">
        <v>3139</v>
      </c>
      <c r="I5425" s="2" t="s">
        <v>3153</v>
      </c>
      <c r="J5425" s="2" t="s">
        <v>3161</v>
      </c>
      <c r="K5425" s="2" t="s">
        <v>3162</v>
      </c>
      <c r="L5425" s="2">
        <v>2019</v>
      </c>
      <c r="M5425" s="2" t="s">
        <v>3078</v>
      </c>
      <c r="N5425" s="2" t="s">
        <v>3126</v>
      </c>
      <c r="O5425" s="19" t="str">
        <f t="shared" si="170"/>
        <v>700</v>
      </c>
      <c r="P5425">
        <f t="shared" si="169"/>
        <v>16982.349999999999</v>
      </c>
    </row>
    <row r="5426" spans="1:16" ht="14.5" customHeight="1" x14ac:dyDescent="0.35">
      <c r="A5426" s="20" t="s">
        <v>2886</v>
      </c>
      <c r="B5426" s="20" t="s">
        <v>2887</v>
      </c>
      <c r="C5426" s="22" t="s">
        <v>2888</v>
      </c>
      <c r="D5426" s="2" t="s">
        <v>3175</v>
      </c>
      <c r="E5426" s="2" t="s">
        <v>3176</v>
      </c>
      <c r="F5426">
        <v>13164</v>
      </c>
      <c r="G5426">
        <v>100</v>
      </c>
      <c r="H5426" s="2" t="s">
        <v>3135</v>
      </c>
      <c r="I5426" s="2" t="s">
        <v>3149</v>
      </c>
      <c r="J5426" s="2" t="s">
        <v>3161</v>
      </c>
      <c r="K5426" s="2" t="s">
        <v>3162</v>
      </c>
      <c r="L5426" s="2">
        <v>2019</v>
      </c>
      <c r="M5426" s="2" t="s">
        <v>3078</v>
      </c>
      <c r="N5426" s="2" t="s">
        <v>3126</v>
      </c>
      <c r="O5426" s="19" t="str">
        <f t="shared" si="170"/>
        <v>700</v>
      </c>
      <c r="P5426">
        <f t="shared" si="169"/>
        <v>13164</v>
      </c>
    </row>
    <row r="5427" spans="1:16" ht="14.5" customHeight="1" x14ac:dyDescent="0.35">
      <c r="A5427" s="20" t="s">
        <v>2771</v>
      </c>
      <c r="B5427" s="20" t="s">
        <v>2772</v>
      </c>
      <c r="C5427" s="22" t="s">
        <v>2889</v>
      </c>
      <c r="D5427" s="2" t="s">
        <v>3175</v>
      </c>
      <c r="E5427" s="2" t="s">
        <v>3176</v>
      </c>
      <c r="F5427">
        <v>2500</v>
      </c>
      <c r="G5427">
        <v>100</v>
      </c>
      <c r="H5427" s="2" t="s">
        <v>3139</v>
      </c>
      <c r="I5427" s="2" t="s">
        <v>3153</v>
      </c>
      <c r="J5427" s="2" t="s">
        <v>3161</v>
      </c>
      <c r="K5427" s="2" t="s">
        <v>3162</v>
      </c>
      <c r="L5427" s="2">
        <v>2019</v>
      </c>
      <c r="M5427" s="2" t="s">
        <v>3078</v>
      </c>
      <c r="N5427" s="2" t="s">
        <v>3126</v>
      </c>
      <c r="O5427" s="19" t="str">
        <f t="shared" si="170"/>
        <v>700</v>
      </c>
      <c r="P5427">
        <f t="shared" si="169"/>
        <v>2500</v>
      </c>
    </row>
    <row r="5428" spans="1:16" ht="14.5" customHeight="1" x14ac:dyDescent="0.35">
      <c r="A5428" s="20" t="s">
        <v>461</v>
      </c>
      <c r="B5428" s="20" t="s">
        <v>462</v>
      </c>
      <c r="C5428" s="22" t="s">
        <v>1141</v>
      </c>
      <c r="D5428" s="2" t="s">
        <v>3177</v>
      </c>
      <c r="E5428" s="2" t="s">
        <v>3178</v>
      </c>
      <c r="F5428">
        <v>10045.904882230478</v>
      </c>
      <c r="G5428">
        <v>25</v>
      </c>
      <c r="H5428" s="2" t="s">
        <v>3140</v>
      </c>
      <c r="I5428" s="2" t="s">
        <v>3154</v>
      </c>
      <c r="J5428" s="2" t="s">
        <v>3161</v>
      </c>
      <c r="K5428" s="2" t="s">
        <v>3162</v>
      </c>
      <c r="L5428" s="2">
        <v>2019</v>
      </c>
      <c r="M5428" s="2" t="s">
        <v>3031</v>
      </c>
      <c r="N5428" s="2" t="s">
        <v>3086</v>
      </c>
      <c r="O5428" s="19" t="str">
        <f t="shared" si="170"/>
        <v>100</v>
      </c>
      <c r="P5428">
        <f t="shared" si="169"/>
        <v>2511.4762205576194</v>
      </c>
    </row>
    <row r="5429" spans="1:16" ht="14.5" customHeight="1" x14ac:dyDescent="0.35">
      <c r="A5429" s="20" t="s">
        <v>464</v>
      </c>
      <c r="B5429" s="20" t="s">
        <v>465</v>
      </c>
      <c r="C5429" s="22" t="s">
        <v>1141</v>
      </c>
      <c r="D5429" s="2" t="s">
        <v>3177</v>
      </c>
      <c r="E5429" s="2" t="s">
        <v>3178</v>
      </c>
      <c r="F5429">
        <v>22198.711662652568</v>
      </c>
      <c r="G5429">
        <v>25</v>
      </c>
      <c r="H5429" s="2" t="s">
        <v>3140</v>
      </c>
      <c r="I5429" s="2" t="s">
        <v>3154</v>
      </c>
      <c r="J5429" s="2" t="s">
        <v>3161</v>
      </c>
      <c r="K5429" s="2" t="s">
        <v>3162</v>
      </c>
      <c r="L5429" s="2">
        <v>2019</v>
      </c>
      <c r="M5429" s="2" t="s">
        <v>3032</v>
      </c>
      <c r="N5429" s="2" t="s">
        <v>3087</v>
      </c>
      <c r="O5429" s="19" t="str">
        <f t="shared" si="170"/>
        <v>100</v>
      </c>
      <c r="P5429">
        <f t="shared" si="169"/>
        <v>5549.6779156631419</v>
      </c>
    </row>
    <row r="5430" spans="1:16" ht="14.5" customHeight="1" x14ac:dyDescent="0.35">
      <c r="A5430" s="20" t="s">
        <v>2773</v>
      </c>
      <c r="B5430" s="20" t="s">
        <v>467</v>
      </c>
      <c r="C5430" s="22" t="s">
        <v>1141</v>
      </c>
      <c r="D5430" s="2" t="s">
        <v>3177</v>
      </c>
      <c r="E5430" s="2" t="s">
        <v>3178</v>
      </c>
      <c r="F5430">
        <v>6106.383455116953</v>
      </c>
      <c r="G5430">
        <v>55</v>
      </c>
      <c r="H5430" s="2" t="s">
        <v>3141</v>
      </c>
      <c r="I5430" s="2" t="s">
        <v>3155</v>
      </c>
      <c r="J5430" s="2" t="s">
        <v>3161</v>
      </c>
      <c r="K5430" s="2" t="s">
        <v>3162</v>
      </c>
      <c r="L5430" s="2">
        <v>2019</v>
      </c>
      <c r="M5430" s="2" t="s">
        <v>3041</v>
      </c>
      <c r="N5430" s="2" t="s">
        <v>3095</v>
      </c>
      <c r="O5430" s="19" t="str">
        <f t="shared" si="170"/>
        <v>200</v>
      </c>
      <c r="P5430">
        <f t="shared" si="169"/>
        <v>3358.5109003143239</v>
      </c>
    </row>
    <row r="5431" spans="1:16" ht="14.5" customHeight="1" x14ac:dyDescent="0.35">
      <c r="A5431" s="20" t="s">
        <v>468</v>
      </c>
      <c r="B5431" s="20" t="s">
        <v>469</v>
      </c>
      <c r="C5431" s="22" t="s">
        <v>1996</v>
      </c>
      <c r="D5431" s="2" t="s">
        <v>3177</v>
      </c>
      <c r="E5431" s="2" t="s">
        <v>3178</v>
      </c>
      <c r="F5431">
        <v>1576</v>
      </c>
      <c r="G5431">
        <v>55</v>
      </c>
      <c r="H5431" s="2" t="s">
        <v>3142</v>
      </c>
      <c r="I5431" s="2" t="s">
        <v>3156</v>
      </c>
      <c r="J5431" s="2" t="s">
        <v>3161</v>
      </c>
      <c r="K5431" s="2" t="s">
        <v>3162</v>
      </c>
      <c r="L5431" s="2">
        <v>2019</v>
      </c>
      <c r="M5431" s="2" t="s">
        <v>3054</v>
      </c>
      <c r="N5431" s="2" t="s">
        <v>3104</v>
      </c>
      <c r="O5431" s="19" t="str">
        <f t="shared" si="170"/>
        <v>300</v>
      </c>
      <c r="P5431">
        <f t="shared" si="169"/>
        <v>866.8</v>
      </c>
    </row>
    <row r="5432" spans="1:16" ht="14.5" customHeight="1" x14ac:dyDescent="0.35">
      <c r="A5432" s="20" t="s">
        <v>474</v>
      </c>
      <c r="B5432" s="20" t="s">
        <v>475</v>
      </c>
      <c r="C5432" s="22" t="s">
        <v>1997</v>
      </c>
      <c r="D5432" s="2" t="s">
        <v>3177</v>
      </c>
      <c r="E5432" s="2" t="s">
        <v>3178</v>
      </c>
      <c r="F5432">
        <v>508</v>
      </c>
      <c r="G5432">
        <v>100</v>
      </c>
      <c r="H5432" s="2" t="s">
        <v>3142</v>
      </c>
      <c r="I5432" s="2" t="s">
        <v>3156</v>
      </c>
      <c r="J5432" s="2" t="s">
        <v>3161</v>
      </c>
      <c r="K5432" s="2" t="s">
        <v>3162</v>
      </c>
      <c r="L5432" s="2">
        <v>2019</v>
      </c>
      <c r="M5432" s="2" t="s">
        <v>3054</v>
      </c>
      <c r="N5432" s="2" t="s">
        <v>3104</v>
      </c>
      <c r="O5432" s="19" t="str">
        <f t="shared" si="170"/>
        <v>300</v>
      </c>
      <c r="P5432">
        <f t="shared" si="169"/>
        <v>508</v>
      </c>
    </row>
    <row r="5433" spans="1:16" ht="14.5" customHeight="1" x14ac:dyDescent="0.35">
      <c r="A5433" s="20" t="s">
        <v>471</v>
      </c>
      <c r="B5433" s="20" t="s">
        <v>472</v>
      </c>
      <c r="C5433" s="22" t="s">
        <v>1998</v>
      </c>
      <c r="D5433" s="2" t="s">
        <v>3177</v>
      </c>
      <c r="E5433" s="2" t="s">
        <v>3178</v>
      </c>
      <c r="F5433">
        <v>94</v>
      </c>
      <c r="G5433">
        <v>55</v>
      </c>
      <c r="H5433" s="2" t="s">
        <v>3142</v>
      </c>
      <c r="I5433" s="2" t="s">
        <v>3156</v>
      </c>
      <c r="J5433" s="2" t="s">
        <v>3161</v>
      </c>
      <c r="K5433" s="2" t="s">
        <v>3162</v>
      </c>
      <c r="L5433" s="2">
        <v>2019</v>
      </c>
      <c r="M5433" s="2" t="s">
        <v>3041</v>
      </c>
      <c r="N5433" s="2" t="s">
        <v>3095</v>
      </c>
      <c r="O5433" s="19" t="str">
        <f t="shared" si="170"/>
        <v>200</v>
      </c>
      <c r="P5433">
        <f t="shared" si="169"/>
        <v>51.7</v>
      </c>
    </row>
    <row r="5434" spans="1:16" ht="14.5" customHeight="1" x14ac:dyDescent="0.35">
      <c r="A5434" s="20" t="s">
        <v>1999</v>
      </c>
      <c r="B5434" s="20" t="s">
        <v>2000</v>
      </c>
      <c r="C5434" s="22" t="s">
        <v>2001</v>
      </c>
      <c r="D5434" s="2" t="s">
        <v>3177</v>
      </c>
      <c r="E5434" s="2" t="s">
        <v>3178</v>
      </c>
      <c r="F5434">
        <v>43</v>
      </c>
      <c r="G5434">
        <v>25</v>
      </c>
      <c r="H5434" s="2" t="s">
        <v>3142</v>
      </c>
      <c r="I5434" s="2" t="s">
        <v>3156</v>
      </c>
      <c r="J5434" s="2" t="s">
        <v>3161</v>
      </c>
      <c r="K5434" s="2" t="s">
        <v>3162</v>
      </c>
      <c r="L5434" s="2">
        <v>2019</v>
      </c>
      <c r="M5434" s="2" t="s">
        <v>3055</v>
      </c>
      <c r="N5434" s="2" t="s">
        <v>3105</v>
      </c>
      <c r="O5434" s="19" t="str">
        <f t="shared" si="170"/>
        <v>300</v>
      </c>
      <c r="P5434">
        <f t="shared" si="169"/>
        <v>10.75</v>
      </c>
    </row>
    <row r="5435" spans="1:16" ht="14.5" customHeight="1" x14ac:dyDescent="0.35">
      <c r="A5435" s="20" t="s">
        <v>2669</v>
      </c>
      <c r="B5435" s="20" t="s">
        <v>2670</v>
      </c>
      <c r="C5435" s="22" t="s">
        <v>2671</v>
      </c>
      <c r="D5435" s="2" t="s">
        <v>3177</v>
      </c>
      <c r="E5435" s="2" t="s">
        <v>3178</v>
      </c>
      <c r="F5435">
        <v>2096</v>
      </c>
      <c r="G5435">
        <v>55</v>
      </c>
      <c r="H5435" s="2" t="s">
        <v>3142</v>
      </c>
      <c r="I5435" s="2" t="s">
        <v>3156</v>
      </c>
      <c r="J5435" s="2" t="s">
        <v>3161</v>
      </c>
      <c r="K5435" s="2" t="s">
        <v>3162</v>
      </c>
      <c r="L5435" s="2">
        <v>2019</v>
      </c>
      <c r="M5435" s="2" t="s">
        <v>3054</v>
      </c>
      <c r="N5435" s="2" t="s">
        <v>3104</v>
      </c>
      <c r="O5435" s="19" t="str">
        <f t="shared" si="170"/>
        <v>300</v>
      </c>
      <c r="P5435">
        <f t="shared" si="169"/>
        <v>1152.8</v>
      </c>
    </row>
    <row r="5436" spans="1:16" ht="14.5" customHeight="1" x14ac:dyDescent="0.35">
      <c r="A5436" s="20" t="s">
        <v>477</v>
      </c>
      <c r="B5436" s="20" t="s">
        <v>478</v>
      </c>
      <c r="C5436" s="22" t="s">
        <v>2002</v>
      </c>
      <c r="D5436" s="2" t="s">
        <v>3177</v>
      </c>
      <c r="E5436" s="2" t="s">
        <v>3178</v>
      </c>
      <c r="F5436">
        <v>154</v>
      </c>
      <c r="G5436">
        <v>100</v>
      </c>
      <c r="H5436" s="2" t="s">
        <v>3142</v>
      </c>
      <c r="I5436" s="2" t="s">
        <v>3156</v>
      </c>
      <c r="J5436" s="2" t="s">
        <v>3161</v>
      </c>
      <c r="K5436" s="2" t="s">
        <v>3162</v>
      </c>
      <c r="L5436" s="2">
        <v>2019</v>
      </c>
      <c r="M5436" s="2" t="s">
        <v>3054</v>
      </c>
      <c r="N5436" s="2" t="s">
        <v>3104</v>
      </c>
      <c r="O5436" s="19" t="str">
        <f t="shared" si="170"/>
        <v>300</v>
      </c>
      <c r="P5436">
        <f t="shared" si="169"/>
        <v>154</v>
      </c>
    </row>
    <row r="5437" spans="1:16" ht="14.5" customHeight="1" x14ac:dyDescent="0.35">
      <c r="A5437" s="20" t="s">
        <v>480</v>
      </c>
      <c r="B5437" s="20" t="s">
        <v>481</v>
      </c>
      <c r="C5437" s="22" t="s">
        <v>2003</v>
      </c>
      <c r="D5437" s="2" t="s">
        <v>3177</v>
      </c>
      <c r="E5437" s="2" t="s">
        <v>3178</v>
      </c>
      <c r="F5437">
        <v>6</v>
      </c>
      <c r="G5437">
        <v>55</v>
      </c>
      <c r="H5437" s="2" t="s">
        <v>3142</v>
      </c>
      <c r="I5437" s="2" t="s">
        <v>3156</v>
      </c>
      <c r="J5437" s="2" t="s">
        <v>3161</v>
      </c>
      <c r="K5437" s="2" t="s">
        <v>3162</v>
      </c>
      <c r="L5437" s="2">
        <v>2019</v>
      </c>
      <c r="M5437" s="2" t="s">
        <v>3041</v>
      </c>
      <c r="N5437" s="2" t="s">
        <v>3095</v>
      </c>
      <c r="O5437" s="19" t="str">
        <f t="shared" si="170"/>
        <v>200</v>
      </c>
      <c r="P5437">
        <f t="shared" si="169"/>
        <v>3.3</v>
      </c>
    </row>
    <row r="5438" spans="1:16" ht="14.5" customHeight="1" x14ac:dyDescent="0.35">
      <c r="A5438" s="20" t="s">
        <v>2997</v>
      </c>
      <c r="B5438" s="20" t="s">
        <v>2997</v>
      </c>
      <c r="C5438" s="22" t="s">
        <v>2998</v>
      </c>
      <c r="D5438" s="2" t="s">
        <v>3177</v>
      </c>
      <c r="E5438" s="2" t="s">
        <v>3178</v>
      </c>
      <c r="F5438">
        <v>12292</v>
      </c>
      <c r="G5438">
        <v>55</v>
      </c>
      <c r="H5438" s="2" t="s">
        <v>3141</v>
      </c>
      <c r="I5438" s="2" t="s">
        <v>3155</v>
      </c>
      <c r="J5438" s="2" t="s">
        <v>3161</v>
      </c>
      <c r="K5438" s="2" t="s">
        <v>3162</v>
      </c>
      <c r="L5438" s="2">
        <v>2019</v>
      </c>
      <c r="M5438" s="2" t="s">
        <v>3041</v>
      </c>
      <c r="N5438" s="2" t="s">
        <v>3095</v>
      </c>
      <c r="O5438" s="19" t="str">
        <f t="shared" si="170"/>
        <v>200</v>
      </c>
      <c r="P5438">
        <f t="shared" si="169"/>
        <v>6760.6</v>
      </c>
    </row>
    <row r="5439" spans="1:16" ht="14.5" customHeight="1" x14ac:dyDescent="0.35">
      <c r="A5439" s="20" t="s">
        <v>1151</v>
      </c>
      <c r="B5439" s="20" t="s">
        <v>1152</v>
      </c>
      <c r="C5439" s="22" t="s">
        <v>1153</v>
      </c>
      <c r="D5439" s="2" t="s">
        <v>3183</v>
      </c>
      <c r="E5439" s="2" t="s">
        <v>3184</v>
      </c>
      <c r="F5439">
        <v>38</v>
      </c>
      <c r="G5439">
        <v>100</v>
      </c>
      <c r="H5439" s="2" t="s">
        <v>3139</v>
      </c>
      <c r="I5439" s="2" t="s">
        <v>3153</v>
      </c>
      <c r="J5439" s="2" t="s">
        <v>3161</v>
      </c>
      <c r="K5439" s="2" t="s">
        <v>3162</v>
      </c>
      <c r="L5439" s="2">
        <v>2019</v>
      </c>
      <c r="M5439" s="2" t="s">
        <v>3059</v>
      </c>
      <c r="N5439" s="2" t="s">
        <v>3109</v>
      </c>
      <c r="O5439" s="19" t="str">
        <f t="shared" si="170"/>
        <v>400</v>
      </c>
      <c r="P5439">
        <f t="shared" si="169"/>
        <v>38</v>
      </c>
    </row>
    <row r="5440" spans="1:16" ht="14.5" customHeight="1" x14ac:dyDescent="0.35">
      <c r="A5440" s="20" t="s">
        <v>489</v>
      </c>
      <c r="B5440" s="20" t="s">
        <v>490</v>
      </c>
      <c r="C5440" s="22" t="s">
        <v>1154</v>
      </c>
      <c r="D5440" s="2" t="s">
        <v>3183</v>
      </c>
      <c r="E5440" s="2" t="s">
        <v>3184</v>
      </c>
      <c r="F5440">
        <v>806</v>
      </c>
      <c r="G5440">
        <v>100</v>
      </c>
      <c r="H5440" s="2" t="s">
        <v>3139</v>
      </c>
      <c r="I5440" s="2" t="s">
        <v>3153</v>
      </c>
      <c r="J5440" s="2" t="s">
        <v>3161</v>
      </c>
      <c r="K5440" s="2" t="s">
        <v>3162</v>
      </c>
      <c r="L5440" s="2">
        <v>2019</v>
      </c>
      <c r="M5440" s="2" t="s">
        <v>3059</v>
      </c>
      <c r="N5440" s="2" t="s">
        <v>3109</v>
      </c>
      <c r="O5440" s="19" t="str">
        <f t="shared" si="170"/>
        <v>400</v>
      </c>
      <c r="P5440">
        <f t="shared" si="169"/>
        <v>806</v>
      </c>
    </row>
    <row r="5441" spans="1:16" ht="14.5" customHeight="1" x14ac:dyDescent="0.35">
      <c r="A5441" s="20" t="s">
        <v>501</v>
      </c>
      <c r="B5441" s="20" t="s">
        <v>502</v>
      </c>
      <c r="C5441" s="22" t="s">
        <v>1159</v>
      </c>
      <c r="D5441" s="2" t="s">
        <v>3185</v>
      </c>
      <c r="E5441" s="2" t="s">
        <v>3186</v>
      </c>
      <c r="F5441">
        <v>67</v>
      </c>
      <c r="G5441">
        <v>100</v>
      </c>
      <c r="H5441" s="2" t="s">
        <v>3135</v>
      </c>
      <c r="I5441" s="2" t="s">
        <v>3149</v>
      </c>
      <c r="J5441" s="2" t="s">
        <v>3161</v>
      </c>
      <c r="K5441" s="2" t="s">
        <v>3162</v>
      </c>
      <c r="L5441" s="2">
        <v>2019</v>
      </c>
      <c r="M5441" s="2" t="s">
        <v>3054</v>
      </c>
      <c r="N5441" s="2" t="s">
        <v>3104</v>
      </c>
      <c r="O5441" s="19" t="str">
        <f t="shared" si="170"/>
        <v>300</v>
      </c>
      <c r="P5441">
        <f t="shared" si="169"/>
        <v>67</v>
      </c>
    </row>
    <row r="5442" spans="1:16" ht="14.5" customHeight="1" x14ac:dyDescent="0.35">
      <c r="A5442" s="20" t="s">
        <v>2004</v>
      </c>
      <c r="B5442" s="20" t="s">
        <v>2005</v>
      </c>
      <c r="C5442" s="22" t="s">
        <v>2006</v>
      </c>
      <c r="D5442" s="2" t="s">
        <v>3185</v>
      </c>
      <c r="E5442" s="2" t="s">
        <v>3186</v>
      </c>
      <c r="F5442">
        <v>978</v>
      </c>
      <c r="G5442">
        <v>55</v>
      </c>
      <c r="H5442" s="2" t="s">
        <v>3135</v>
      </c>
      <c r="I5442" s="2" t="s">
        <v>3149</v>
      </c>
      <c r="J5442" s="2" t="s">
        <v>3161</v>
      </c>
      <c r="K5442" s="2" t="s">
        <v>3162</v>
      </c>
      <c r="L5442" s="2">
        <v>2019</v>
      </c>
      <c r="M5442" s="2" t="s">
        <v>3041</v>
      </c>
      <c r="N5442" s="2" t="s">
        <v>3095</v>
      </c>
      <c r="O5442" s="19" t="str">
        <f t="shared" si="170"/>
        <v>200</v>
      </c>
      <c r="P5442">
        <f t="shared" si="169"/>
        <v>537.9</v>
      </c>
    </row>
    <row r="5443" spans="1:16" ht="14.5" customHeight="1" x14ac:dyDescent="0.35">
      <c r="A5443" s="20" t="s">
        <v>2007</v>
      </c>
      <c r="B5443" s="20" t="s">
        <v>2008</v>
      </c>
      <c r="C5443" s="22" t="s">
        <v>2009</v>
      </c>
      <c r="D5443" s="2" t="s">
        <v>3185</v>
      </c>
      <c r="E5443" s="2" t="s">
        <v>3186</v>
      </c>
      <c r="F5443">
        <v>518</v>
      </c>
      <c r="G5443">
        <v>55</v>
      </c>
      <c r="H5443" s="2" t="s">
        <v>3135</v>
      </c>
      <c r="I5443" s="2" t="s">
        <v>3149</v>
      </c>
      <c r="J5443" s="2" t="s">
        <v>3161</v>
      </c>
      <c r="K5443" s="2" t="s">
        <v>3162</v>
      </c>
      <c r="L5443" s="2">
        <v>2019</v>
      </c>
      <c r="M5443" s="2" t="s">
        <v>3041</v>
      </c>
      <c r="N5443" s="2" t="s">
        <v>3095</v>
      </c>
      <c r="O5443" s="19" t="str">
        <f t="shared" si="170"/>
        <v>200</v>
      </c>
      <c r="P5443">
        <f t="shared" si="169"/>
        <v>284.89999999999998</v>
      </c>
    </row>
    <row r="5444" spans="1:16" ht="14.5" customHeight="1" x14ac:dyDescent="0.35">
      <c r="A5444" s="20" t="s">
        <v>510</v>
      </c>
      <c r="B5444" s="20" t="s">
        <v>511</v>
      </c>
      <c r="C5444" s="22" t="s">
        <v>2010</v>
      </c>
      <c r="D5444" s="2" t="s">
        <v>3185</v>
      </c>
      <c r="E5444" s="2" t="s">
        <v>3186</v>
      </c>
      <c r="F5444">
        <v>190</v>
      </c>
      <c r="G5444">
        <v>55</v>
      </c>
      <c r="H5444" s="2" t="s">
        <v>3135</v>
      </c>
      <c r="I5444" s="2" t="s">
        <v>3149</v>
      </c>
      <c r="J5444" s="2" t="s">
        <v>3161</v>
      </c>
      <c r="K5444" s="2" t="s">
        <v>3162</v>
      </c>
      <c r="L5444" s="2">
        <v>2019</v>
      </c>
      <c r="M5444" s="2" t="s">
        <v>3041</v>
      </c>
      <c r="N5444" s="2" t="s">
        <v>3095</v>
      </c>
      <c r="O5444" s="19" t="str">
        <f t="shared" si="170"/>
        <v>200</v>
      </c>
      <c r="P5444">
        <f t="shared" si="169"/>
        <v>104.5</v>
      </c>
    </row>
    <row r="5445" spans="1:16" ht="14.5" customHeight="1" x14ac:dyDescent="0.35">
      <c r="A5445" s="20" t="s">
        <v>2013</v>
      </c>
      <c r="B5445" s="20" t="s">
        <v>2014</v>
      </c>
      <c r="C5445" s="22" t="s">
        <v>2560</v>
      </c>
      <c r="D5445" s="2" t="s">
        <v>3185</v>
      </c>
      <c r="E5445" s="2" t="s">
        <v>3186</v>
      </c>
      <c r="F5445">
        <v>4</v>
      </c>
      <c r="G5445">
        <v>55</v>
      </c>
      <c r="H5445" s="2" t="s">
        <v>3135</v>
      </c>
      <c r="I5445" s="2" t="s">
        <v>3149</v>
      </c>
      <c r="J5445" s="2" t="s">
        <v>3161</v>
      </c>
      <c r="K5445" s="2" t="s">
        <v>3162</v>
      </c>
      <c r="L5445" s="2">
        <v>2019</v>
      </c>
      <c r="M5445" s="2" t="s">
        <v>3041</v>
      </c>
      <c r="N5445" s="2" t="s">
        <v>3095</v>
      </c>
      <c r="O5445" s="19" t="str">
        <f t="shared" si="170"/>
        <v>200</v>
      </c>
      <c r="P5445">
        <f t="shared" si="169"/>
        <v>2.2000000000000002</v>
      </c>
    </row>
    <row r="5446" spans="1:16" ht="14.5" customHeight="1" x14ac:dyDescent="0.35">
      <c r="A5446" s="20" t="s">
        <v>510</v>
      </c>
      <c r="B5446" s="20" t="s">
        <v>511</v>
      </c>
      <c r="C5446" s="22" t="s">
        <v>2012</v>
      </c>
      <c r="D5446" s="2" t="s">
        <v>3185</v>
      </c>
      <c r="E5446" s="2" t="s">
        <v>3186</v>
      </c>
      <c r="F5446">
        <v>39</v>
      </c>
      <c r="G5446">
        <v>55</v>
      </c>
      <c r="H5446" s="2" t="s">
        <v>3135</v>
      </c>
      <c r="I5446" s="2" t="s">
        <v>3149</v>
      </c>
      <c r="J5446" s="2" t="s">
        <v>3161</v>
      </c>
      <c r="K5446" s="2" t="s">
        <v>3162</v>
      </c>
      <c r="L5446" s="2">
        <v>2019</v>
      </c>
      <c r="M5446" s="2" t="s">
        <v>3041</v>
      </c>
      <c r="N5446" s="2" t="s">
        <v>3095</v>
      </c>
      <c r="O5446" s="19" t="str">
        <f t="shared" si="170"/>
        <v>200</v>
      </c>
      <c r="P5446">
        <f t="shared" si="169"/>
        <v>21.45</v>
      </c>
    </row>
    <row r="5447" spans="1:16" ht="14.5" customHeight="1" x14ac:dyDescent="0.35">
      <c r="A5447" s="20" t="s">
        <v>2013</v>
      </c>
      <c r="B5447" s="20" t="s">
        <v>2014</v>
      </c>
      <c r="C5447" s="22" t="s">
        <v>2015</v>
      </c>
      <c r="D5447" s="2" t="s">
        <v>3185</v>
      </c>
      <c r="E5447" s="2" t="s">
        <v>3186</v>
      </c>
      <c r="F5447">
        <v>9</v>
      </c>
      <c r="G5447">
        <v>55</v>
      </c>
      <c r="H5447" s="2" t="s">
        <v>3135</v>
      </c>
      <c r="I5447" s="2" t="s">
        <v>3149</v>
      </c>
      <c r="J5447" s="2" t="s">
        <v>3161</v>
      </c>
      <c r="K5447" s="2" t="s">
        <v>3162</v>
      </c>
      <c r="L5447" s="2">
        <v>2019</v>
      </c>
      <c r="M5447" s="2" t="s">
        <v>3041</v>
      </c>
      <c r="N5447" s="2" t="s">
        <v>3095</v>
      </c>
      <c r="O5447" s="19" t="str">
        <f t="shared" si="170"/>
        <v>200</v>
      </c>
      <c r="P5447">
        <f t="shared" si="169"/>
        <v>4.95</v>
      </c>
    </row>
    <row r="5448" spans="1:16" ht="14.5" customHeight="1" x14ac:dyDescent="0.35">
      <c r="A5448" s="20" t="s">
        <v>2016</v>
      </c>
      <c r="B5448" s="20" t="s">
        <v>2017</v>
      </c>
      <c r="C5448" s="22" t="s">
        <v>2018</v>
      </c>
      <c r="D5448" s="2" t="s">
        <v>3185</v>
      </c>
      <c r="E5448" s="2" t="s">
        <v>3186</v>
      </c>
      <c r="F5448">
        <v>894</v>
      </c>
      <c r="G5448">
        <v>55</v>
      </c>
      <c r="H5448" s="2" t="s">
        <v>3135</v>
      </c>
      <c r="I5448" s="2" t="s">
        <v>3149</v>
      </c>
      <c r="J5448" s="2" t="s">
        <v>3161</v>
      </c>
      <c r="K5448" s="2" t="s">
        <v>3162</v>
      </c>
      <c r="L5448" s="2">
        <v>2019</v>
      </c>
      <c r="M5448" s="2" t="s">
        <v>3041</v>
      </c>
      <c r="N5448" s="2" t="s">
        <v>3095</v>
      </c>
      <c r="O5448" s="19" t="str">
        <f t="shared" si="170"/>
        <v>200</v>
      </c>
      <c r="P5448">
        <f t="shared" si="169"/>
        <v>491.7</v>
      </c>
    </row>
    <row r="5449" spans="1:16" ht="14.5" customHeight="1" x14ac:dyDescent="0.35">
      <c r="A5449" s="20" t="s">
        <v>2019</v>
      </c>
      <c r="B5449" s="20" t="s">
        <v>2020</v>
      </c>
      <c r="C5449" s="22" t="s">
        <v>2021</v>
      </c>
      <c r="D5449" s="2" t="s">
        <v>3185</v>
      </c>
      <c r="E5449" s="2" t="s">
        <v>3186</v>
      </c>
      <c r="F5449">
        <v>167</v>
      </c>
      <c r="G5449">
        <v>55</v>
      </c>
      <c r="H5449" s="2" t="s">
        <v>3135</v>
      </c>
      <c r="I5449" s="2" t="s">
        <v>3149</v>
      </c>
      <c r="J5449" s="2" t="s">
        <v>3161</v>
      </c>
      <c r="K5449" s="2" t="s">
        <v>3162</v>
      </c>
      <c r="L5449" s="2">
        <v>2019</v>
      </c>
      <c r="M5449" s="2" t="s">
        <v>3041</v>
      </c>
      <c r="N5449" s="2" t="s">
        <v>3095</v>
      </c>
      <c r="O5449" s="19" t="str">
        <f t="shared" si="170"/>
        <v>200</v>
      </c>
      <c r="P5449">
        <f t="shared" si="169"/>
        <v>91.85</v>
      </c>
    </row>
    <row r="5450" spans="1:16" ht="14.5" customHeight="1" x14ac:dyDescent="0.35">
      <c r="A5450" s="20" t="s">
        <v>2025</v>
      </c>
      <c r="B5450" s="20" t="s">
        <v>2026</v>
      </c>
      <c r="C5450" s="22" t="s">
        <v>2561</v>
      </c>
      <c r="D5450" s="2" t="s">
        <v>3185</v>
      </c>
      <c r="E5450" s="2" t="s">
        <v>3186</v>
      </c>
      <c r="F5450">
        <v>760</v>
      </c>
      <c r="G5450">
        <v>55</v>
      </c>
      <c r="H5450" s="2" t="s">
        <v>3135</v>
      </c>
      <c r="I5450" s="2" t="s">
        <v>3149</v>
      </c>
      <c r="J5450" s="2" t="s">
        <v>3161</v>
      </c>
      <c r="K5450" s="2" t="s">
        <v>3162</v>
      </c>
      <c r="L5450" s="2">
        <v>2019</v>
      </c>
      <c r="M5450" s="2" t="s">
        <v>3041</v>
      </c>
      <c r="N5450" s="2" t="s">
        <v>3095</v>
      </c>
      <c r="O5450" s="19" t="str">
        <f t="shared" si="170"/>
        <v>200</v>
      </c>
      <c r="P5450">
        <f t="shared" si="169"/>
        <v>418</v>
      </c>
    </row>
    <row r="5451" spans="1:16" ht="14.5" customHeight="1" x14ac:dyDescent="0.35">
      <c r="A5451" s="20" t="s">
        <v>2025</v>
      </c>
      <c r="B5451" s="20" t="s">
        <v>2026</v>
      </c>
      <c r="C5451" s="22" t="s">
        <v>2562</v>
      </c>
      <c r="D5451" s="2" t="s">
        <v>3185</v>
      </c>
      <c r="E5451" s="2" t="s">
        <v>3186</v>
      </c>
      <c r="F5451">
        <v>1860</v>
      </c>
      <c r="G5451">
        <v>55</v>
      </c>
      <c r="H5451" s="2" t="s">
        <v>3135</v>
      </c>
      <c r="I5451" s="2" t="s">
        <v>3149</v>
      </c>
      <c r="J5451" s="2" t="s">
        <v>3161</v>
      </c>
      <c r="K5451" s="2" t="s">
        <v>3162</v>
      </c>
      <c r="L5451" s="2">
        <v>2019</v>
      </c>
      <c r="M5451" s="2" t="s">
        <v>3041</v>
      </c>
      <c r="N5451" s="2" t="s">
        <v>3095</v>
      </c>
      <c r="O5451" s="19" t="str">
        <f t="shared" si="170"/>
        <v>200</v>
      </c>
      <c r="P5451">
        <f t="shared" si="169"/>
        <v>1023</v>
      </c>
    </row>
    <row r="5452" spans="1:16" ht="14.5" customHeight="1" x14ac:dyDescent="0.35">
      <c r="A5452" s="20" t="s">
        <v>2563</v>
      </c>
      <c r="B5452" s="20" t="s">
        <v>2023</v>
      </c>
      <c r="C5452" s="22" t="s">
        <v>2564</v>
      </c>
      <c r="D5452" s="2" t="s">
        <v>3185</v>
      </c>
      <c r="E5452" s="2" t="s">
        <v>3186</v>
      </c>
      <c r="F5452">
        <v>2547</v>
      </c>
      <c r="G5452">
        <v>100</v>
      </c>
      <c r="H5452" s="2" t="s">
        <v>3141</v>
      </c>
      <c r="I5452" s="2" t="s">
        <v>3155</v>
      </c>
      <c r="J5452" s="2" t="s">
        <v>3161</v>
      </c>
      <c r="K5452" s="2" t="s">
        <v>3162</v>
      </c>
      <c r="L5452" s="2">
        <v>2019</v>
      </c>
      <c r="M5452" s="2" t="s">
        <v>3067</v>
      </c>
      <c r="N5452" s="2" t="s">
        <v>3117</v>
      </c>
      <c r="O5452" s="19" t="str">
        <f t="shared" si="170"/>
        <v>500</v>
      </c>
      <c r="P5452">
        <f t="shared" si="169"/>
        <v>2547</v>
      </c>
    </row>
    <row r="5453" spans="1:16" ht="14.5" customHeight="1" x14ac:dyDescent="0.35">
      <c r="A5453" s="20" t="s">
        <v>2890</v>
      </c>
      <c r="B5453" s="20" t="s">
        <v>2891</v>
      </c>
      <c r="C5453" s="22" t="s">
        <v>2892</v>
      </c>
      <c r="D5453" s="2" t="s">
        <v>3185</v>
      </c>
      <c r="E5453" s="2" t="s">
        <v>3186</v>
      </c>
      <c r="F5453">
        <v>22367</v>
      </c>
      <c r="G5453">
        <v>55</v>
      </c>
      <c r="H5453" s="2" t="s">
        <v>3135</v>
      </c>
      <c r="I5453" s="2" t="s">
        <v>3149</v>
      </c>
      <c r="J5453" s="2" t="s">
        <v>3161</v>
      </c>
      <c r="K5453" s="2" t="s">
        <v>3162</v>
      </c>
      <c r="L5453" s="2">
        <v>2019</v>
      </c>
      <c r="M5453" s="2" t="s">
        <v>3041</v>
      </c>
      <c r="N5453" s="2" t="s">
        <v>3095</v>
      </c>
      <c r="O5453" s="19" t="str">
        <f t="shared" si="170"/>
        <v>200</v>
      </c>
      <c r="P5453">
        <f t="shared" si="169"/>
        <v>12301.85</v>
      </c>
    </row>
    <row r="5454" spans="1:16" ht="14.5" customHeight="1" x14ac:dyDescent="0.35">
      <c r="A5454" s="20" t="s">
        <v>564</v>
      </c>
      <c r="B5454" s="20" t="s">
        <v>565</v>
      </c>
      <c r="C5454" s="22" t="s">
        <v>1456</v>
      </c>
      <c r="D5454" s="2" t="s">
        <v>3187</v>
      </c>
      <c r="E5454" s="2" t="s">
        <v>3188</v>
      </c>
      <c r="F5454">
        <v>1019</v>
      </c>
      <c r="G5454">
        <v>100</v>
      </c>
      <c r="H5454" s="2" t="s">
        <v>3133</v>
      </c>
      <c r="I5454" s="2" t="s">
        <v>3147</v>
      </c>
      <c r="J5454" s="2" t="s">
        <v>3161</v>
      </c>
      <c r="K5454" s="2" t="s">
        <v>3162</v>
      </c>
      <c r="L5454" s="2">
        <v>2019</v>
      </c>
      <c r="M5454" s="2" t="s">
        <v>3059</v>
      </c>
      <c r="N5454" s="2" t="s">
        <v>3109</v>
      </c>
      <c r="O5454" s="19" t="str">
        <f t="shared" si="170"/>
        <v>400</v>
      </c>
      <c r="P5454">
        <f t="shared" si="169"/>
        <v>1019</v>
      </c>
    </row>
    <row r="5455" spans="1:16" ht="14.5" customHeight="1" x14ac:dyDescent="0.35">
      <c r="A5455" s="20" t="s">
        <v>1846</v>
      </c>
      <c r="B5455" s="20" t="s">
        <v>580</v>
      </c>
      <c r="C5455" s="22" t="s">
        <v>1847</v>
      </c>
      <c r="D5455" s="2" t="s">
        <v>3187</v>
      </c>
      <c r="E5455" s="2" t="s">
        <v>3188</v>
      </c>
      <c r="F5455">
        <v>1038</v>
      </c>
      <c r="G5455">
        <v>100</v>
      </c>
      <c r="H5455" s="2" t="s">
        <v>3133</v>
      </c>
      <c r="I5455" s="2" t="s">
        <v>3147</v>
      </c>
      <c r="J5455" s="2" t="s">
        <v>3161</v>
      </c>
      <c r="K5455" s="2" t="s">
        <v>3162</v>
      </c>
      <c r="L5455" s="2">
        <v>2019</v>
      </c>
      <c r="M5455" s="2" t="s">
        <v>3078</v>
      </c>
      <c r="N5455" s="2" t="s">
        <v>3126</v>
      </c>
      <c r="O5455" s="19" t="str">
        <f t="shared" si="170"/>
        <v>700</v>
      </c>
      <c r="P5455">
        <f t="shared" si="169"/>
        <v>1038</v>
      </c>
    </row>
    <row r="5456" spans="1:16" ht="14.5" customHeight="1" x14ac:dyDescent="0.35">
      <c r="A5456" s="20" t="s">
        <v>567</v>
      </c>
      <c r="B5456" s="20" t="s">
        <v>568</v>
      </c>
      <c r="C5456" s="22" t="s">
        <v>1460</v>
      </c>
      <c r="D5456" s="2" t="s">
        <v>3187</v>
      </c>
      <c r="E5456" s="2" t="s">
        <v>3188</v>
      </c>
      <c r="F5456">
        <v>30258</v>
      </c>
      <c r="G5456">
        <v>100</v>
      </c>
      <c r="H5456" s="2" t="s">
        <v>3141</v>
      </c>
      <c r="I5456" s="2" t="s">
        <v>3155</v>
      </c>
      <c r="J5456" s="2" t="s">
        <v>3161</v>
      </c>
      <c r="K5456" s="2" t="s">
        <v>3162</v>
      </c>
      <c r="L5456" s="2">
        <v>2019</v>
      </c>
      <c r="M5456" s="2" t="s">
        <v>3078</v>
      </c>
      <c r="N5456" s="2" t="s">
        <v>3126</v>
      </c>
      <c r="O5456" s="19" t="str">
        <f t="shared" si="170"/>
        <v>700</v>
      </c>
      <c r="P5456">
        <f t="shared" si="169"/>
        <v>30258</v>
      </c>
    </row>
    <row r="5457" spans="1:16" ht="14.5" customHeight="1" x14ac:dyDescent="0.35">
      <c r="A5457" s="20" t="s">
        <v>570</v>
      </c>
      <c r="B5457" s="20" t="s">
        <v>571</v>
      </c>
      <c r="C5457" s="22" t="s">
        <v>1461</v>
      </c>
      <c r="D5457" s="2" t="s">
        <v>3187</v>
      </c>
      <c r="E5457" s="2" t="s">
        <v>3188</v>
      </c>
      <c r="F5457">
        <v>185</v>
      </c>
      <c r="G5457">
        <v>100</v>
      </c>
      <c r="H5457" s="2" t="s">
        <v>3133</v>
      </c>
      <c r="I5457" s="2" t="s">
        <v>3147</v>
      </c>
      <c r="J5457" s="2" t="s">
        <v>3161</v>
      </c>
      <c r="K5457" s="2" t="s">
        <v>3162</v>
      </c>
      <c r="L5457" s="2">
        <v>2019</v>
      </c>
      <c r="M5457" s="2" t="s">
        <v>3078</v>
      </c>
      <c r="N5457" s="2" t="s">
        <v>3126</v>
      </c>
      <c r="O5457" s="19" t="str">
        <f t="shared" si="170"/>
        <v>700</v>
      </c>
      <c r="P5457">
        <f t="shared" si="169"/>
        <v>185</v>
      </c>
    </row>
    <row r="5458" spans="1:16" ht="14.5" customHeight="1" x14ac:dyDescent="0.35">
      <c r="A5458" s="20" t="s">
        <v>588</v>
      </c>
      <c r="B5458" s="20" t="s">
        <v>589</v>
      </c>
      <c r="C5458" s="22" t="s">
        <v>1462</v>
      </c>
      <c r="D5458" s="2" t="s">
        <v>3187</v>
      </c>
      <c r="E5458" s="2" t="s">
        <v>3188</v>
      </c>
      <c r="F5458">
        <v>54599</v>
      </c>
      <c r="G5458">
        <v>55</v>
      </c>
      <c r="H5458" s="2" t="s">
        <v>3133</v>
      </c>
      <c r="I5458" s="2" t="s">
        <v>3147</v>
      </c>
      <c r="J5458" s="2" t="s">
        <v>3161</v>
      </c>
      <c r="K5458" s="2" t="s">
        <v>3162</v>
      </c>
      <c r="L5458" s="2">
        <v>2019</v>
      </c>
      <c r="M5458" s="2" t="s">
        <v>3045</v>
      </c>
      <c r="N5458" s="2" t="s">
        <v>3098</v>
      </c>
      <c r="O5458" s="19" t="str">
        <f t="shared" si="170"/>
        <v>200</v>
      </c>
      <c r="P5458">
        <f t="shared" si="169"/>
        <v>30029.45</v>
      </c>
    </row>
    <row r="5459" spans="1:16" ht="14.5" customHeight="1" x14ac:dyDescent="0.35">
      <c r="A5459" s="20" t="s">
        <v>561</v>
      </c>
      <c r="B5459" s="20" t="s">
        <v>562</v>
      </c>
      <c r="C5459" s="22" t="s">
        <v>2893</v>
      </c>
      <c r="D5459" s="2" t="s">
        <v>3187</v>
      </c>
      <c r="E5459" s="2" t="s">
        <v>3188</v>
      </c>
      <c r="F5459">
        <v>3764</v>
      </c>
      <c r="G5459">
        <v>100</v>
      </c>
      <c r="H5459" s="2" t="s">
        <v>3141</v>
      </c>
      <c r="I5459" s="2" t="s">
        <v>3155</v>
      </c>
      <c r="J5459" s="2" t="s">
        <v>3161</v>
      </c>
      <c r="K5459" s="2" t="s">
        <v>3162</v>
      </c>
      <c r="L5459" s="2">
        <v>2019</v>
      </c>
      <c r="M5459" s="2" t="s">
        <v>3066</v>
      </c>
      <c r="N5459" s="2" t="s">
        <v>3116</v>
      </c>
      <c r="O5459" s="19" t="str">
        <f t="shared" si="170"/>
        <v>500</v>
      </c>
      <c r="P5459">
        <f t="shared" si="169"/>
        <v>3764</v>
      </c>
    </row>
    <row r="5460" spans="1:16" ht="14.5" customHeight="1" x14ac:dyDescent="0.35">
      <c r="A5460" s="20" t="s">
        <v>591</v>
      </c>
      <c r="B5460" s="20" t="s">
        <v>592</v>
      </c>
      <c r="C5460" s="22" t="s">
        <v>1464</v>
      </c>
      <c r="D5460" s="2" t="s">
        <v>3187</v>
      </c>
      <c r="E5460" s="2" t="s">
        <v>3188</v>
      </c>
      <c r="F5460">
        <v>1374</v>
      </c>
      <c r="G5460">
        <v>16.5</v>
      </c>
      <c r="H5460" s="2" t="s">
        <v>3134</v>
      </c>
      <c r="I5460" s="2" t="s">
        <v>3148</v>
      </c>
      <c r="J5460" s="2" t="s">
        <v>3161</v>
      </c>
      <c r="K5460" s="2" t="s">
        <v>3162</v>
      </c>
      <c r="L5460" s="2">
        <v>2019</v>
      </c>
      <c r="M5460" s="2" t="s">
        <v>3044</v>
      </c>
      <c r="N5460" s="2" t="s">
        <v>3044</v>
      </c>
      <c r="O5460" s="19" t="str">
        <f t="shared" si="170"/>
        <v>200</v>
      </c>
      <c r="P5460">
        <f t="shared" si="169"/>
        <v>226.71</v>
      </c>
    </row>
    <row r="5461" spans="1:16" ht="14.5" customHeight="1" x14ac:dyDescent="0.35">
      <c r="A5461" s="20" t="s">
        <v>591</v>
      </c>
      <c r="B5461" s="20" t="s">
        <v>592</v>
      </c>
      <c r="C5461" s="22" t="s">
        <v>1464</v>
      </c>
      <c r="D5461" s="2" t="s">
        <v>3187</v>
      </c>
      <c r="E5461" s="2" t="s">
        <v>3188</v>
      </c>
      <c r="F5461">
        <v>1374</v>
      </c>
      <c r="G5461">
        <v>38.5</v>
      </c>
      <c r="H5461" s="2" t="s">
        <v>3135</v>
      </c>
      <c r="I5461" s="2" t="s">
        <v>3149</v>
      </c>
      <c r="J5461" s="2" t="s">
        <v>3161</v>
      </c>
      <c r="K5461" s="2" t="s">
        <v>3162</v>
      </c>
      <c r="L5461" s="2">
        <v>2019</v>
      </c>
      <c r="M5461" s="2" t="s">
        <v>3044</v>
      </c>
      <c r="N5461" s="2" t="s">
        <v>3044</v>
      </c>
      <c r="O5461" s="19" t="str">
        <f t="shared" si="170"/>
        <v>200</v>
      </c>
      <c r="P5461">
        <f t="shared" si="169"/>
        <v>528.99</v>
      </c>
    </row>
    <row r="5462" spans="1:16" ht="14.5" customHeight="1" x14ac:dyDescent="0.35">
      <c r="A5462" s="20" t="s">
        <v>594</v>
      </c>
      <c r="B5462" s="20" t="s">
        <v>595</v>
      </c>
      <c r="C5462" s="22" t="s">
        <v>1465</v>
      </c>
      <c r="D5462" s="2" t="s">
        <v>3187</v>
      </c>
      <c r="E5462" s="2" t="s">
        <v>3188</v>
      </c>
      <c r="F5462">
        <v>5784</v>
      </c>
      <c r="G5462">
        <v>55</v>
      </c>
      <c r="H5462" s="2" t="s">
        <v>3133</v>
      </c>
      <c r="I5462" s="2" t="s">
        <v>3147</v>
      </c>
      <c r="J5462" s="2" t="s">
        <v>3161</v>
      </c>
      <c r="K5462" s="2" t="s">
        <v>3162</v>
      </c>
      <c r="L5462" s="2">
        <v>2019</v>
      </c>
      <c r="M5462" s="2" t="s">
        <v>3045</v>
      </c>
      <c r="N5462" s="2" t="s">
        <v>3098</v>
      </c>
      <c r="O5462" s="19" t="str">
        <f t="shared" si="170"/>
        <v>200</v>
      </c>
      <c r="P5462">
        <f t="shared" si="169"/>
        <v>3181.2</v>
      </c>
    </row>
    <row r="5463" spans="1:16" ht="14.5" customHeight="1" x14ac:dyDescent="0.35">
      <c r="A5463" s="20" t="s">
        <v>582</v>
      </c>
      <c r="B5463" s="20" t="s">
        <v>583</v>
      </c>
      <c r="C5463" s="22" t="s">
        <v>3237</v>
      </c>
      <c r="D5463" s="2" t="s">
        <v>3187</v>
      </c>
      <c r="E5463" s="2" t="s">
        <v>3188</v>
      </c>
      <c r="F5463">
        <v>12000</v>
      </c>
      <c r="G5463">
        <v>100</v>
      </c>
      <c r="H5463" s="2" t="s">
        <v>3134</v>
      </c>
      <c r="I5463" s="2" t="s">
        <v>3148</v>
      </c>
      <c r="J5463" s="2" t="s">
        <v>3161</v>
      </c>
      <c r="K5463" s="2" t="s">
        <v>3162</v>
      </c>
      <c r="L5463" s="2">
        <v>2019</v>
      </c>
      <c r="M5463" s="2" t="s">
        <v>3074</v>
      </c>
      <c r="N5463" s="2" t="s">
        <v>3123</v>
      </c>
      <c r="O5463" s="19" t="str">
        <f t="shared" si="170"/>
        <v>600</v>
      </c>
      <c r="P5463">
        <f t="shared" si="169"/>
        <v>12000</v>
      </c>
    </row>
    <row r="5464" spans="1:16" ht="14.5" customHeight="1" x14ac:dyDescent="0.35">
      <c r="A5464" s="20" t="s">
        <v>573</v>
      </c>
      <c r="B5464" s="20" t="s">
        <v>574</v>
      </c>
      <c r="C5464" s="22" t="s">
        <v>1469</v>
      </c>
      <c r="D5464" s="2" t="s">
        <v>3187</v>
      </c>
      <c r="E5464" s="2" t="s">
        <v>3188</v>
      </c>
      <c r="F5464">
        <v>29</v>
      </c>
      <c r="G5464">
        <v>100</v>
      </c>
      <c r="H5464" s="2" t="s">
        <v>3134</v>
      </c>
      <c r="I5464" s="2" t="s">
        <v>3148</v>
      </c>
      <c r="J5464" s="2" t="s">
        <v>3161</v>
      </c>
      <c r="K5464" s="2" t="s">
        <v>3162</v>
      </c>
      <c r="L5464" s="2">
        <v>2019</v>
      </c>
      <c r="M5464" s="2" t="s">
        <v>3077</v>
      </c>
      <c r="N5464" s="2" t="s">
        <v>3125</v>
      </c>
      <c r="O5464" s="19" t="str">
        <f t="shared" si="170"/>
        <v>700</v>
      </c>
      <c r="P5464">
        <f t="shared" si="169"/>
        <v>29</v>
      </c>
    </row>
    <row r="5465" spans="1:16" ht="14.5" customHeight="1" x14ac:dyDescent="0.35">
      <c r="A5465" s="20" t="s">
        <v>555</v>
      </c>
      <c r="B5465" s="20" t="s">
        <v>556</v>
      </c>
      <c r="C5465" s="22" t="s">
        <v>3238</v>
      </c>
      <c r="D5465" s="2" t="s">
        <v>3187</v>
      </c>
      <c r="E5465" s="2" t="s">
        <v>3188</v>
      </c>
      <c r="F5465">
        <v>4462</v>
      </c>
      <c r="G5465">
        <v>55</v>
      </c>
      <c r="H5465" s="2" t="s">
        <v>3134</v>
      </c>
      <c r="I5465" s="2" t="s">
        <v>3148</v>
      </c>
      <c r="J5465" s="2" t="s">
        <v>3161</v>
      </c>
      <c r="K5465" s="2" t="s">
        <v>3162</v>
      </c>
      <c r="L5465" s="2">
        <v>2019</v>
      </c>
      <c r="M5465" s="2" t="s">
        <v>3046</v>
      </c>
      <c r="N5465" s="2" t="s">
        <v>3099</v>
      </c>
      <c r="O5465" s="19" t="str">
        <f t="shared" si="170"/>
        <v>200</v>
      </c>
      <c r="P5465">
        <f t="shared" si="169"/>
        <v>2454.1</v>
      </c>
    </row>
    <row r="5466" spans="1:16" ht="14.5" customHeight="1" x14ac:dyDescent="0.35">
      <c r="A5466" s="20" t="s">
        <v>558</v>
      </c>
      <c r="B5466" s="20" t="s">
        <v>559</v>
      </c>
      <c r="C5466" s="22" t="s">
        <v>1471</v>
      </c>
      <c r="D5466" s="2" t="s">
        <v>3187</v>
      </c>
      <c r="E5466" s="2" t="s">
        <v>3188</v>
      </c>
      <c r="F5466">
        <v>1949</v>
      </c>
      <c r="G5466">
        <v>55</v>
      </c>
      <c r="H5466" s="2" t="s">
        <v>3134</v>
      </c>
      <c r="I5466" s="2" t="s">
        <v>3148</v>
      </c>
      <c r="J5466" s="2" t="s">
        <v>3161</v>
      </c>
      <c r="K5466" s="2" t="s">
        <v>3162</v>
      </c>
      <c r="L5466" s="2">
        <v>2019</v>
      </c>
      <c r="M5466" s="2" t="s">
        <v>3046</v>
      </c>
      <c r="N5466" s="2" t="s">
        <v>3099</v>
      </c>
      <c r="O5466" s="19" t="str">
        <f t="shared" si="170"/>
        <v>200</v>
      </c>
      <c r="P5466">
        <f t="shared" si="169"/>
        <v>1071.95</v>
      </c>
    </row>
    <row r="5467" spans="1:16" ht="14.5" customHeight="1" x14ac:dyDescent="0.35">
      <c r="A5467" s="20" t="s">
        <v>195</v>
      </c>
      <c r="B5467" s="20" t="s">
        <v>196</v>
      </c>
      <c r="C5467" s="22" t="s">
        <v>1228</v>
      </c>
      <c r="D5467" s="2" t="s">
        <v>3169</v>
      </c>
      <c r="E5467" s="2" t="s">
        <v>3170</v>
      </c>
      <c r="F5467">
        <v>8506</v>
      </c>
      <c r="G5467">
        <v>55</v>
      </c>
      <c r="H5467" s="2" t="s">
        <v>3139</v>
      </c>
      <c r="I5467" s="2" t="s">
        <v>3153</v>
      </c>
      <c r="J5467" s="2" t="s">
        <v>3161</v>
      </c>
      <c r="K5467" s="2" t="s">
        <v>3162</v>
      </c>
      <c r="L5467" s="2">
        <v>2019</v>
      </c>
      <c r="M5467" s="2" t="s">
        <v>3052</v>
      </c>
      <c r="N5467" s="2" t="s">
        <v>3102</v>
      </c>
      <c r="O5467" s="19" t="str">
        <f t="shared" si="170"/>
        <v>300</v>
      </c>
      <c r="P5467">
        <f t="shared" si="169"/>
        <v>4678.3</v>
      </c>
    </row>
    <row r="5468" spans="1:16" ht="14.5" customHeight="1" x14ac:dyDescent="0.35">
      <c r="A5468" s="20" t="s">
        <v>198</v>
      </c>
      <c r="B5468" s="20" t="s">
        <v>199</v>
      </c>
      <c r="C5468" s="22" t="s">
        <v>1229</v>
      </c>
      <c r="D5468" s="2" t="s">
        <v>3169</v>
      </c>
      <c r="E5468" s="2" t="s">
        <v>3170</v>
      </c>
      <c r="F5468">
        <v>5496</v>
      </c>
      <c r="G5468">
        <v>55</v>
      </c>
      <c r="H5468" s="2" t="s">
        <v>3139</v>
      </c>
      <c r="I5468" s="2" t="s">
        <v>3153</v>
      </c>
      <c r="J5468" s="2" t="s">
        <v>3161</v>
      </c>
      <c r="K5468" s="2" t="s">
        <v>3162</v>
      </c>
      <c r="L5468" s="2">
        <v>2019</v>
      </c>
      <c r="M5468" s="2" t="s">
        <v>3052</v>
      </c>
      <c r="N5468" s="2" t="s">
        <v>3102</v>
      </c>
      <c r="O5468" s="19" t="str">
        <f t="shared" si="170"/>
        <v>300</v>
      </c>
      <c r="P5468">
        <f t="shared" si="169"/>
        <v>3022.8</v>
      </c>
    </row>
    <row r="5469" spans="1:16" ht="14.5" customHeight="1" x14ac:dyDescent="0.35">
      <c r="A5469" s="20" t="s">
        <v>219</v>
      </c>
      <c r="B5469" s="20" t="s">
        <v>220</v>
      </c>
      <c r="C5469" s="22" t="s">
        <v>1231</v>
      </c>
      <c r="D5469" s="2" t="s">
        <v>3169</v>
      </c>
      <c r="E5469" s="2" t="s">
        <v>3170</v>
      </c>
      <c r="F5469">
        <v>28</v>
      </c>
      <c r="G5469">
        <v>55</v>
      </c>
      <c r="H5469" s="2" t="s">
        <v>3139</v>
      </c>
      <c r="I5469" s="2" t="s">
        <v>3153</v>
      </c>
      <c r="J5469" s="2" t="s">
        <v>3161</v>
      </c>
      <c r="K5469" s="2" t="s">
        <v>3162</v>
      </c>
      <c r="L5469" s="2">
        <v>2019</v>
      </c>
      <c r="M5469" s="2" t="s">
        <v>3052</v>
      </c>
      <c r="N5469" s="2" t="s">
        <v>3102</v>
      </c>
      <c r="O5469" s="19" t="str">
        <f t="shared" si="170"/>
        <v>300</v>
      </c>
      <c r="P5469">
        <f t="shared" si="169"/>
        <v>15.4</v>
      </c>
    </row>
    <row r="5470" spans="1:16" ht="14.5" customHeight="1" x14ac:dyDescent="0.35">
      <c r="A5470" s="20" t="s">
        <v>204</v>
      </c>
      <c r="B5470" s="20" t="s">
        <v>205</v>
      </c>
      <c r="C5470" s="22" t="s">
        <v>1850</v>
      </c>
      <c r="D5470" s="2" t="s">
        <v>3169</v>
      </c>
      <c r="E5470" s="2" t="s">
        <v>3170</v>
      </c>
      <c r="F5470">
        <v>1153</v>
      </c>
      <c r="G5470">
        <v>55</v>
      </c>
      <c r="H5470" s="2" t="s">
        <v>3139</v>
      </c>
      <c r="I5470" s="2" t="s">
        <v>3153</v>
      </c>
      <c r="J5470" s="2" t="s">
        <v>3161</v>
      </c>
      <c r="K5470" s="2" t="s">
        <v>3162</v>
      </c>
      <c r="L5470" s="2">
        <v>2019</v>
      </c>
      <c r="M5470" s="2" t="s">
        <v>3052</v>
      </c>
      <c r="N5470" s="2" t="s">
        <v>3102</v>
      </c>
      <c r="O5470" s="19" t="str">
        <f t="shared" si="170"/>
        <v>300</v>
      </c>
      <c r="P5470">
        <f t="shared" si="169"/>
        <v>634.15</v>
      </c>
    </row>
    <row r="5471" spans="1:16" ht="14.5" customHeight="1" x14ac:dyDescent="0.35">
      <c r="A5471" s="20" t="s">
        <v>2318</v>
      </c>
      <c r="B5471" s="20" t="s">
        <v>2319</v>
      </c>
      <c r="C5471" s="22" t="s">
        <v>1851</v>
      </c>
      <c r="D5471" s="2" t="s">
        <v>3169</v>
      </c>
      <c r="E5471" s="2" t="s">
        <v>3170</v>
      </c>
      <c r="F5471">
        <v>154</v>
      </c>
      <c r="G5471">
        <v>55</v>
      </c>
      <c r="H5471" s="2" t="s">
        <v>3134</v>
      </c>
      <c r="I5471" s="2" t="s">
        <v>3148</v>
      </c>
      <c r="J5471" s="2" t="s">
        <v>3161</v>
      </c>
      <c r="K5471" s="2" t="s">
        <v>3162</v>
      </c>
      <c r="L5471" s="2">
        <v>2019</v>
      </c>
      <c r="M5471" s="2" t="s">
        <v>3059</v>
      </c>
      <c r="N5471" s="2" t="s">
        <v>3109</v>
      </c>
      <c r="O5471" s="19" t="str">
        <f t="shared" si="170"/>
        <v>400</v>
      </c>
      <c r="P5471">
        <f t="shared" si="169"/>
        <v>84.7</v>
      </c>
    </row>
    <row r="5472" spans="1:16" ht="14.5" customHeight="1" x14ac:dyDescent="0.35">
      <c r="A5472" s="20" t="s">
        <v>222</v>
      </c>
      <c r="B5472" s="20" t="s">
        <v>223</v>
      </c>
      <c r="C5472" s="22" t="s">
        <v>1852</v>
      </c>
      <c r="D5472" s="2" t="s">
        <v>3169</v>
      </c>
      <c r="E5472" s="2" t="s">
        <v>3170</v>
      </c>
      <c r="F5472">
        <v>8</v>
      </c>
      <c r="G5472">
        <v>55</v>
      </c>
      <c r="H5472" s="2" t="s">
        <v>3139</v>
      </c>
      <c r="I5472" s="2" t="s">
        <v>3153</v>
      </c>
      <c r="J5472" s="2" t="s">
        <v>3161</v>
      </c>
      <c r="K5472" s="2" t="s">
        <v>3162</v>
      </c>
      <c r="L5472" s="2">
        <v>2019</v>
      </c>
      <c r="M5472" s="2" t="s">
        <v>3052</v>
      </c>
      <c r="N5472" s="2" t="s">
        <v>3102</v>
      </c>
      <c r="O5472" s="19" t="str">
        <f t="shared" si="170"/>
        <v>300</v>
      </c>
      <c r="P5472">
        <f t="shared" si="169"/>
        <v>4.4000000000000004</v>
      </c>
    </row>
    <row r="5473" spans="1:16" ht="14.5" customHeight="1" x14ac:dyDescent="0.35">
      <c r="A5473" s="20" t="s">
        <v>225</v>
      </c>
      <c r="B5473" s="20" t="s">
        <v>226</v>
      </c>
      <c r="C5473" s="22" t="s">
        <v>1853</v>
      </c>
      <c r="D5473" s="2" t="s">
        <v>3169</v>
      </c>
      <c r="E5473" s="2" t="s">
        <v>3170</v>
      </c>
      <c r="F5473">
        <v>46</v>
      </c>
      <c r="G5473">
        <v>55</v>
      </c>
      <c r="H5473" s="2" t="s">
        <v>3139</v>
      </c>
      <c r="I5473" s="2" t="s">
        <v>3153</v>
      </c>
      <c r="J5473" s="2" t="s">
        <v>3161</v>
      </c>
      <c r="K5473" s="2" t="s">
        <v>3162</v>
      </c>
      <c r="L5473" s="2">
        <v>2019</v>
      </c>
      <c r="M5473" s="2" t="s">
        <v>3052</v>
      </c>
      <c r="N5473" s="2" t="s">
        <v>3102</v>
      </c>
      <c r="O5473" s="19" t="str">
        <f t="shared" si="170"/>
        <v>300</v>
      </c>
      <c r="P5473">
        <f t="shared" si="169"/>
        <v>25.3</v>
      </c>
    </row>
    <row r="5474" spans="1:16" ht="14.5" customHeight="1" x14ac:dyDescent="0.35">
      <c r="A5474" s="20" t="s">
        <v>2568</v>
      </c>
      <c r="B5474" s="20" t="s">
        <v>202</v>
      </c>
      <c r="C5474" s="22" t="s">
        <v>2673</v>
      </c>
      <c r="D5474" s="2" t="s">
        <v>3169</v>
      </c>
      <c r="E5474" s="2" t="s">
        <v>3170</v>
      </c>
      <c r="F5474">
        <v>192</v>
      </c>
      <c r="G5474">
        <v>55</v>
      </c>
      <c r="H5474" s="2" t="s">
        <v>3139</v>
      </c>
      <c r="I5474" s="2" t="s">
        <v>3153</v>
      </c>
      <c r="J5474" s="2" t="s">
        <v>3161</v>
      </c>
      <c r="K5474" s="2" t="s">
        <v>3162</v>
      </c>
      <c r="L5474" s="2">
        <v>2019</v>
      </c>
      <c r="M5474" s="2" t="s">
        <v>3052</v>
      </c>
      <c r="N5474" s="2" t="s">
        <v>3102</v>
      </c>
      <c r="O5474" s="19" t="str">
        <f t="shared" si="170"/>
        <v>300</v>
      </c>
      <c r="P5474">
        <f t="shared" si="169"/>
        <v>105.6</v>
      </c>
    </row>
    <row r="5475" spans="1:16" ht="14.5" customHeight="1" x14ac:dyDescent="0.35">
      <c r="A5475" s="20" t="s">
        <v>2776</v>
      </c>
      <c r="B5475" s="20" t="s">
        <v>214</v>
      </c>
      <c r="C5475" s="22" t="s">
        <v>1854</v>
      </c>
      <c r="D5475" s="2" t="s">
        <v>3169</v>
      </c>
      <c r="E5475" s="2" t="s">
        <v>3170</v>
      </c>
      <c r="F5475">
        <v>48</v>
      </c>
      <c r="G5475">
        <v>55</v>
      </c>
      <c r="H5475" s="2" t="s">
        <v>3139</v>
      </c>
      <c r="I5475" s="2" t="s">
        <v>3153</v>
      </c>
      <c r="J5475" s="2" t="s">
        <v>3161</v>
      </c>
      <c r="K5475" s="2" t="s">
        <v>3162</v>
      </c>
      <c r="L5475" s="2">
        <v>2019</v>
      </c>
      <c r="M5475" s="2" t="s">
        <v>3052</v>
      </c>
      <c r="N5475" s="2" t="s">
        <v>3102</v>
      </c>
      <c r="O5475" s="19" t="str">
        <f t="shared" si="170"/>
        <v>300</v>
      </c>
      <c r="P5475">
        <f t="shared" si="169"/>
        <v>26.4</v>
      </c>
    </row>
    <row r="5476" spans="1:16" ht="14.5" customHeight="1" x14ac:dyDescent="0.35">
      <c r="A5476" s="20" t="s">
        <v>216</v>
      </c>
      <c r="B5476" s="20" t="s">
        <v>217</v>
      </c>
      <c r="C5476" s="22" t="s">
        <v>1855</v>
      </c>
      <c r="D5476" s="2" t="s">
        <v>3169</v>
      </c>
      <c r="E5476" s="2" t="s">
        <v>3170</v>
      </c>
      <c r="F5476">
        <v>81</v>
      </c>
      <c r="G5476">
        <v>55</v>
      </c>
      <c r="H5476" s="2" t="s">
        <v>3134</v>
      </c>
      <c r="I5476" s="2" t="s">
        <v>3148</v>
      </c>
      <c r="J5476" s="2" t="s">
        <v>3161</v>
      </c>
      <c r="K5476" s="2" t="s">
        <v>3162</v>
      </c>
      <c r="L5476" s="2">
        <v>2019</v>
      </c>
      <c r="M5476" s="2" t="s">
        <v>3052</v>
      </c>
      <c r="N5476" s="2" t="s">
        <v>3102</v>
      </c>
      <c r="O5476" s="19" t="str">
        <f t="shared" si="170"/>
        <v>300</v>
      </c>
      <c r="P5476">
        <f t="shared" si="169"/>
        <v>44.55</v>
      </c>
    </row>
    <row r="5477" spans="1:16" ht="14.5" customHeight="1" x14ac:dyDescent="0.35">
      <c r="A5477" s="20" t="s">
        <v>235</v>
      </c>
      <c r="B5477" s="20" t="s">
        <v>236</v>
      </c>
      <c r="C5477" s="22" t="s">
        <v>1856</v>
      </c>
      <c r="D5477" s="2" t="s">
        <v>3169</v>
      </c>
      <c r="E5477" s="2" t="s">
        <v>3170</v>
      </c>
      <c r="F5477">
        <v>880</v>
      </c>
      <c r="G5477">
        <v>100</v>
      </c>
      <c r="H5477" s="2" t="s">
        <v>3141</v>
      </c>
      <c r="I5477" s="2" t="s">
        <v>3155</v>
      </c>
      <c r="J5477" s="2" t="s">
        <v>3161</v>
      </c>
      <c r="K5477" s="2" t="s">
        <v>3162</v>
      </c>
      <c r="L5477" s="2">
        <v>2019</v>
      </c>
      <c r="M5477" s="2" t="s">
        <v>3058</v>
      </c>
      <c r="N5477" s="2" t="s">
        <v>3108</v>
      </c>
      <c r="O5477" s="19" t="str">
        <f t="shared" si="170"/>
        <v>300</v>
      </c>
      <c r="P5477">
        <f t="shared" si="169"/>
        <v>880</v>
      </c>
    </row>
    <row r="5478" spans="1:16" ht="14.5" customHeight="1" x14ac:dyDescent="0.35">
      <c r="A5478" s="20" t="s">
        <v>231</v>
      </c>
      <c r="B5478" s="20" t="s">
        <v>232</v>
      </c>
      <c r="C5478" s="22" t="s">
        <v>1857</v>
      </c>
      <c r="D5478" s="2" t="s">
        <v>3169</v>
      </c>
      <c r="E5478" s="2" t="s">
        <v>3170</v>
      </c>
      <c r="F5478">
        <v>672</v>
      </c>
      <c r="G5478">
        <v>100</v>
      </c>
      <c r="H5478" s="2" t="s">
        <v>3141</v>
      </c>
      <c r="I5478" s="2" t="s">
        <v>3155</v>
      </c>
      <c r="J5478" s="2" t="s">
        <v>3161</v>
      </c>
      <c r="K5478" s="2" t="s">
        <v>3162</v>
      </c>
      <c r="L5478" s="2">
        <v>2019</v>
      </c>
      <c r="M5478" s="2" t="s">
        <v>3061</v>
      </c>
      <c r="N5478" s="2" t="s">
        <v>3111</v>
      </c>
      <c r="O5478" s="19" t="str">
        <f t="shared" si="170"/>
        <v>400</v>
      </c>
      <c r="P5478">
        <f t="shared" ref="P5478:P5541" si="171">F5478*G5478/100</f>
        <v>672</v>
      </c>
    </row>
    <row r="5479" spans="1:16" ht="14.5" customHeight="1" x14ac:dyDescent="0.35">
      <c r="A5479" s="20" t="s">
        <v>3373</v>
      </c>
      <c r="B5479" s="20" t="s">
        <v>3374</v>
      </c>
      <c r="C5479" s="22" t="s">
        <v>3375</v>
      </c>
      <c r="D5479" s="2" t="s">
        <v>3169</v>
      </c>
      <c r="E5479" s="2" t="s">
        <v>3170</v>
      </c>
      <c r="F5479">
        <v>22</v>
      </c>
      <c r="G5479">
        <v>100</v>
      </c>
      <c r="H5479" s="2" t="s">
        <v>3139</v>
      </c>
      <c r="I5479" s="2" t="s">
        <v>3153</v>
      </c>
      <c r="J5479" s="2" t="s">
        <v>3161</v>
      </c>
      <c r="K5479" s="2" t="s">
        <v>3162</v>
      </c>
      <c r="L5479" s="2">
        <v>2019</v>
      </c>
      <c r="M5479" s="2" t="s">
        <v>3054</v>
      </c>
      <c r="N5479" s="2" t="s">
        <v>3104</v>
      </c>
      <c r="O5479" s="19" t="str">
        <f t="shared" si="170"/>
        <v>300</v>
      </c>
      <c r="P5479">
        <f t="shared" si="171"/>
        <v>22</v>
      </c>
    </row>
    <row r="5480" spans="1:16" ht="14.5" customHeight="1" x14ac:dyDescent="0.35">
      <c r="A5480" s="20" t="s">
        <v>2674</v>
      </c>
      <c r="B5480" s="20" t="s">
        <v>2675</v>
      </c>
      <c r="C5480" s="22" t="s">
        <v>2676</v>
      </c>
      <c r="D5480" s="2" t="s">
        <v>3169</v>
      </c>
      <c r="E5480" s="2" t="s">
        <v>3170</v>
      </c>
      <c r="F5480">
        <v>10704</v>
      </c>
      <c r="G5480">
        <v>10.115065364532358</v>
      </c>
      <c r="H5480" s="2" t="s">
        <v>3129</v>
      </c>
      <c r="I5480" s="2" t="s">
        <v>3143</v>
      </c>
      <c r="J5480" s="2" t="s">
        <v>3161</v>
      </c>
      <c r="K5480" s="2" t="s">
        <v>3162</v>
      </c>
      <c r="L5480" s="2">
        <v>2019</v>
      </c>
      <c r="M5480" s="2" t="s">
        <v>3059</v>
      </c>
      <c r="N5480" s="2" t="s">
        <v>3109</v>
      </c>
      <c r="O5480" s="19" t="str">
        <f t="shared" si="170"/>
        <v>400</v>
      </c>
      <c r="P5480">
        <f t="shared" si="171"/>
        <v>1082.7165966195435</v>
      </c>
    </row>
    <row r="5481" spans="1:16" ht="14.5" customHeight="1" x14ac:dyDescent="0.35">
      <c r="A5481" s="20" t="s">
        <v>2674</v>
      </c>
      <c r="B5481" s="20" t="s">
        <v>2675</v>
      </c>
      <c r="C5481" s="22" t="s">
        <v>2676</v>
      </c>
      <c r="D5481" s="2" t="s">
        <v>3169</v>
      </c>
      <c r="E5481" s="2" t="s">
        <v>3170</v>
      </c>
      <c r="F5481">
        <v>10704</v>
      </c>
      <c r="G5481">
        <v>40.46026145812943</v>
      </c>
      <c r="H5481" s="2" t="s">
        <v>3130</v>
      </c>
      <c r="I5481" s="2" t="s">
        <v>3144</v>
      </c>
      <c r="J5481" s="2" t="s">
        <v>3161</v>
      </c>
      <c r="K5481" s="2" t="s">
        <v>3162</v>
      </c>
      <c r="L5481" s="2">
        <v>2019</v>
      </c>
      <c r="M5481" s="2" t="s">
        <v>3059</v>
      </c>
      <c r="N5481" s="2" t="s">
        <v>3109</v>
      </c>
      <c r="O5481" s="19" t="str">
        <f t="shared" si="170"/>
        <v>400</v>
      </c>
      <c r="P5481">
        <f t="shared" si="171"/>
        <v>4330.8663864781738</v>
      </c>
    </row>
    <row r="5482" spans="1:16" ht="14.5" customHeight="1" x14ac:dyDescent="0.35">
      <c r="A5482" s="20" t="s">
        <v>2674</v>
      </c>
      <c r="B5482" s="20" t="s">
        <v>2675</v>
      </c>
      <c r="C5482" s="22" t="s">
        <v>2676</v>
      </c>
      <c r="D5482" s="2" t="s">
        <v>3169</v>
      </c>
      <c r="E5482" s="2" t="s">
        <v>3170</v>
      </c>
      <c r="F5482">
        <v>10704</v>
      </c>
      <c r="G5482">
        <v>10.115065364532358</v>
      </c>
      <c r="H5482" s="2" t="s">
        <v>3131</v>
      </c>
      <c r="I5482" s="2" t="s">
        <v>3145</v>
      </c>
      <c r="J5482" s="2" t="s">
        <v>3161</v>
      </c>
      <c r="K5482" s="2" t="s">
        <v>3162</v>
      </c>
      <c r="L5482" s="2">
        <v>2019</v>
      </c>
      <c r="M5482" s="2" t="s">
        <v>3059</v>
      </c>
      <c r="N5482" s="2" t="s">
        <v>3109</v>
      </c>
      <c r="O5482" s="19" t="str">
        <f t="shared" si="170"/>
        <v>400</v>
      </c>
      <c r="P5482">
        <f t="shared" si="171"/>
        <v>1082.7165966195435</v>
      </c>
    </row>
    <row r="5483" spans="1:16" ht="14.5" customHeight="1" x14ac:dyDescent="0.35">
      <c r="A5483" s="20" t="s">
        <v>2674</v>
      </c>
      <c r="B5483" s="20" t="s">
        <v>2675</v>
      </c>
      <c r="C5483" s="22" t="s">
        <v>2676</v>
      </c>
      <c r="D5483" s="2" t="s">
        <v>3169</v>
      </c>
      <c r="E5483" s="2" t="s">
        <v>3170</v>
      </c>
      <c r="F5483">
        <v>10704</v>
      </c>
      <c r="G5483">
        <v>3.3716884548441186</v>
      </c>
      <c r="H5483" s="2" t="s">
        <v>3138</v>
      </c>
      <c r="I5483" s="2" t="s">
        <v>3152</v>
      </c>
      <c r="J5483" s="2" t="s">
        <v>3161</v>
      </c>
      <c r="K5483" s="2" t="s">
        <v>3162</v>
      </c>
      <c r="L5483" s="2">
        <v>2019</v>
      </c>
      <c r="M5483" s="2" t="s">
        <v>3059</v>
      </c>
      <c r="N5483" s="2" t="s">
        <v>3109</v>
      </c>
      <c r="O5483" s="19" t="str">
        <f t="shared" si="170"/>
        <v>400</v>
      </c>
      <c r="P5483">
        <f t="shared" si="171"/>
        <v>360.90553220651447</v>
      </c>
    </row>
    <row r="5484" spans="1:16" ht="14.5" customHeight="1" x14ac:dyDescent="0.35">
      <c r="A5484" s="20" t="s">
        <v>2674</v>
      </c>
      <c r="B5484" s="20" t="s">
        <v>2675</v>
      </c>
      <c r="C5484" s="22" t="s">
        <v>2676</v>
      </c>
      <c r="D5484" s="2" t="s">
        <v>3169</v>
      </c>
      <c r="E5484" s="2" t="s">
        <v>3170</v>
      </c>
      <c r="F5484">
        <v>10704</v>
      </c>
      <c r="G5484">
        <v>35.937919357961746</v>
      </c>
      <c r="H5484" s="2" t="s">
        <v>3141</v>
      </c>
      <c r="I5484" s="2" t="s">
        <v>3155</v>
      </c>
      <c r="J5484" s="2" t="s">
        <v>3161</v>
      </c>
      <c r="K5484" s="2" t="s">
        <v>3162</v>
      </c>
      <c r="L5484" s="2">
        <v>2019</v>
      </c>
      <c r="M5484" s="2" t="s">
        <v>3059</v>
      </c>
      <c r="N5484" s="2" t="s">
        <v>3109</v>
      </c>
      <c r="O5484" s="19" t="str">
        <f t="shared" si="170"/>
        <v>400</v>
      </c>
      <c r="P5484">
        <f t="shared" si="171"/>
        <v>3846.7948880762251</v>
      </c>
    </row>
    <row r="5485" spans="1:16" ht="14.5" customHeight="1" x14ac:dyDescent="0.35">
      <c r="A5485" s="20" t="s">
        <v>2677</v>
      </c>
      <c r="B5485" s="20" t="s">
        <v>2678</v>
      </c>
      <c r="C5485" s="22" t="s">
        <v>2679</v>
      </c>
      <c r="D5485" s="2" t="s">
        <v>3169</v>
      </c>
      <c r="E5485" s="2" t="s">
        <v>3170</v>
      </c>
      <c r="F5485">
        <v>25794</v>
      </c>
      <c r="G5485">
        <v>3.6515174123494112</v>
      </c>
      <c r="H5485" s="2" t="s">
        <v>3129</v>
      </c>
      <c r="I5485" s="2" t="s">
        <v>3143</v>
      </c>
      <c r="J5485" s="2" t="s">
        <v>3161</v>
      </c>
      <c r="K5485" s="2" t="s">
        <v>3162</v>
      </c>
      <c r="L5485" s="2">
        <v>2019</v>
      </c>
      <c r="M5485" s="2" t="s">
        <v>3059</v>
      </c>
      <c r="N5485" s="2" t="s">
        <v>3109</v>
      </c>
      <c r="O5485" s="19" t="str">
        <f t="shared" si="170"/>
        <v>400</v>
      </c>
      <c r="P5485">
        <f t="shared" si="171"/>
        <v>941.87240134140711</v>
      </c>
    </row>
    <row r="5486" spans="1:16" ht="14.5" customHeight="1" x14ac:dyDescent="0.35">
      <c r="A5486" s="20" t="s">
        <v>2677</v>
      </c>
      <c r="B5486" s="20" t="s">
        <v>2678</v>
      </c>
      <c r="C5486" s="22" t="s">
        <v>2679</v>
      </c>
      <c r="D5486" s="2" t="s">
        <v>3169</v>
      </c>
      <c r="E5486" s="2" t="s">
        <v>3170</v>
      </c>
      <c r="F5486">
        <v>25794</v>
      </c>
      <c r="G5486">
        <v>40.166691535843526</v>
      </c>
      <c r="H5486" s="2" t="s">
        <v>3130</v>
      </c>
      <c r="I5486" s="2" t="s">
        <v>3144</v>
      </c>
      <c r="J5486" s="2" t="s">
        <v>3161</v>
      </c>
      <c r="K5486" s="2" t="s">
        <v>3162</v>
      </c>
      <c r="L5486" s="2">
        <v>2019</v>
      </c>
      <c r="M5486" s="2" t="s">
        <v>3059</v>
      </c>
      <c r="N5486" s="2" t="s">
        <v>3109</v>
      </c>
      <c r="O5486" s="19" t="str">
        <f t="shared" ref="O5486:O5549" si="172">LEFT(N5486,1) &amp; "00"</f>
        <v>400</v>
      </c>
      <c r="P5486">
        <f t="shared" si="171"/>
        <v>10360.596414755479</v>
      </c>
    </row>
    <row r="5487" spans="1:16" ht="14.5" customHeight="1" x14ac:dyDescent="0.35">
      <c r="A5487" s="20" t="s">
        <v>2677</v>
      </c>
      <c r="B5487" s="20" t="s">
        <v>2678</v>
      </c>
      <c r="C5487" s="22" t="s">
        <v>2679</v>
      </c>
      <c r="D5487" s="2" t="s">
        <v>3169</v>
      </c>
      <c r="E5487" s="2" t="s">
        <v>3170</v>
      </c>
      <c r="F5487">
        <v>25794</v>
      </c>
      <c r="G5487">
        <v>4.5643967654367641</v>
      </c>
      <c r="H5487" s="2" t="s">
        <v>3131</v>
      </c>
      <c r="I5487" s="2" t="s">
        <v>3145</v>
      </c>
      <c r="J5487" s="2" t="s">
        <v>3161</v>
      </c>
      <c r="K5487" s="2" t="s">
        <v>3162</v>
      </c>
      <c r="L5487" s="2">
        <v>2019</v>
      </c>
      <c r="M5487" s="2" t="s">
        <v>3059</v>
      </c>
      <c r="N5487" s="2" t="s">
        <v>3109</v>
      </c>
      <c r="O5487" s="19" t="str">
        <f t="shared" si="172"/>
        <v>400</v>
      </c>
      <c r="P5487">
        <f t="shared" si="171"/>
        <v>1177.3405016767588</v>
      </c>
    </row>
    <row r="5488" spans="1:16" ht="14.5" customHeight="1" x14ac:dyDescent="0.35">
      <c r="A5488" s="20" t="s">
        <v>2677</v>
      </c>
      <c r="B5488" s="20" t="s">
        <v>2678</v>
      </c>
      <c r="C5488" s="22" t="s">
        <v>2679</v>
      </c>
      <c r="D5488" s="2" t="s">
        <v>3169</v>
      </c>
      <c r="E5488" s="2" t="s">
        <v>3170</v>
      </c>
      <c r="F5488">
        <v>25794</v>
      </c>
      <c r="G5488">
        <v>1.8257587061747056</v>
      </c>
      <c r="H5488" s="2" t="s">
        <v>3135</v>
      </c>
      <c r="I5488" s="2" t="s">
        <v>3149</v>
      </c>
      <c r="J5488" s="2" t="s">
        <v>3161</v>
      </c>
      <c r="K5488" s="2" t="s">
        <v>3162</v>
      </c>
      <c r="L5488" s="2">
        <v>2019</v>
      </c>
      <c r="M5488" s="2" t="s">
        <v>3059</v>
      </c>
      <c r="N5488" s="2" t="s">
        <v>3109</v>
      </c>
      <c r="O5488" s="19" t="str">
        <f t="shared" si="172"/>
        <v>400</v>
      </c>
      <c r="P5488">
        <f t="shared" si="171"/>
        <v>470.93620067070356</v>
      </c>
    </row>
    <row r="5489" spans="1:16" ht="14.5" customHeight="1" x14ac:dyDescent="0.35">
      <c r="A5489" s="20" t="s">
        <v>2677</v>
      </c>
      <c r="B5489" s="20" t="s">
        <v>2678</v>
      </c>
      <c r="C5489" s="22" t="s">
        <v>2679</v>
      </c>
      <c r="D5489" s="2" t="s">
        <v>3169</v>
      </c>
      <c r="E5489" s="2" t="s">
        <v>3170</v>
      </c>
      <c r="F5489">
        <v>25794</v>
      </c>
      <c r="G5489">
        <v>3.6515174123494112</v>
      </c>
      <c r="H5489" s="2" t="s">
        <v>3138</v>
      </c>
      <c r="I5489" s="2" t="s">
        <v>3152</v>
      </c>
      <c r="J5489" s="2" t="s">
        <v>3161</v>
      </c>
      <c r="K5489" s="2" t="s">
        <v>3162</v>
      </c>
      <c r="L5489" s="2">
        <v>2019</v>
      </c>
      <c r="M5489" s="2" t="s">
        <v>3059</v>
      </c>
      <c r="N5489" s="2" t="s">
        <v>3109</v>
      </c>
      <c r="O5489" s="19" t="str">
        <f t="shared" si="172"/>
        <v>400</v>
      </c>
      <c r="P5489">
        <f t="shared" si="171"/>
        <v>941.87240134140711</v>
      </c>
    </row>
    <row r="5490" spans="1:16" ht="14.5" customHeight="1" x14ac:dyDescent="0.35">
      <c r="A5490" s="20" t="s">
        <v>2677</v>
      </c>
      <c r="B5490" s="20" t="s">
        <v>2678</v>
      </c>
      <c r="C5490" s="22" t="s">
        <v>2679</v>
      </c>
      <c r="D5490" s="2" t="s">
        <v>3169</v>
      </c>
      <c r="E5490" s="2" t="s">
        <v>3170</v>
      </c>
      <c r="F5490">
        <v>25794</v>
      </c>
      <c r="G5490">
        <v>0.23848047252827384</v>
      </c>
      <c r="H5490" s="2" t="s">
        <v>3139</v>
      </c>
      <c r="I5490" s="2" t="s">
        <v>3153</v>
      </c>
      <c r="J5490" s="2" t="s">
        <v>3161</v>
      </c>
      <c r="K5490" s="2" t="s">
        <v>3162</v>
      </c>
      <c r="L5490" s="2">
        <v>2019</v>
      </c>
      <c r="M5490" s="2" t="s">
        <v>3059</v>
      </c>
      <c r="N5490" s="2" t="s">
        <v>3109</v>
      </c>
      <c r="O5490" s="19" t="str">
        <f t="shared" si="172"/>
        <v>400</v>
      </c>
      <c r="P5490">
        <f t="shared" si="171"/>
        <v>61.513653083942955</v>
      </c>
    </row>
    <row r="5491" spans="1:16" ht="14.5" customHeight="1" x14ac:dyDescent="0.35">
      <c r="A5491" s="20" t="s">
        <v>2677</v>
      </c>
      <c r="B5491" s="20" t="s">
        <v>2678</v>
      </c>
      <c r="C5491" s="22" t="s">
        <v>2679</v>
      </c>
      <c r="D5491" s="2" t="s">
        <v>3169</v>
      </c>
      <c r="E5491" s="2" t="s">
        <v>3170</v>
      </c>
      <c r="F5491">
        <v>25794</v>
      </c>
      <c r="G5491">
        <v>38.598602870619089</v>
      </c>
      <c r="H5491" s="2" t="s">
        <v>3141</v>
      </c>
      <c r="I5491" s="2" t="s">
        <v>3155</v>
      </c>
      <c r="J5491" s="2" t="s">
        <v>3161</v>
      </c>
      <c r="K5491" s="2" t="s">
        <v>3162</v>
      </c>
      <c r="L5491" s="2">
        <v>2019</v>
      </c>
      <c r="M5491" s="2" t="s">
        <v>3059</v>
      </c>
      <c r="N5491" s="2" t="s">
        <v>3109</v>
      </c>
      <c r="O5491" s="19" t="str">
        <f t="shared" si="172"/>
        <v>400</v>
      </c>
      <c r="P5491">
        <f t="shared" si="171"/>
        <v>9956.1236244474876</v>
      </c>
    </row>
    <row r="5492" spans="1:16" ht="14.5" customHeight="1" x14ac:dyDescent="0.35">
      <c r="A5492" s="20" t="s">
        <v>2677</v>
      </c>
      <c r="B5492" s="20" t="s">
        <v>2678</v>
      </c>
      <c r="C5492" s="22" t="s">
        <v>2679</v>
      </c>
      <c r="D5492" s="2" t="s">
        <v>3169</v>
      </c>
      <c r="E5492" s="2" t="s">
        <v>3170</v>
      </c>
      <c r="F5492">
        <v>25794</v>
      </c>
      <c r="G5492">
        <v>7.3030348246988224</v>
      </c>
      <c r="H5492" s="2" t="s">
        <v>3142</v>
      </c>
      <c r="I5492" s="2" t="s">
        <v>3156</v>
      </c>
      <c r="J5492" s="2" t="s">
        <v>3161</v>
      </c>
      <c r="K5492" s="2" t="s">
        <v>3162</v>
      </c>
      <c r="L5492" s="2">
        <v>2019</v>
      </c>
      <c r="M5492" s="2" t="s">
        <v>3059</v>
      </c>
      <c r="N5492" s="2" t="s">
        <v>3109</v>
      </c>
      <c r="O5492" s="19" t="str">
        <f t="shared" si="172"/>
        <v>400</v>
      </c>
      <c r="P5492">
        <f t="shared" si="171"/>
        <v>1883.7448026828142</v>
      </c>
    </row>
    <row r="5493" spans="1:16" ht="14.5" customHeight="1" x14ac:dyDescent="0.35">
      <c r="A5493" s="20" t="s">
        <v>2894</v>
      </c>
      <c r="B5493" s="20" t="s">
        <v>2895</v>
      </c>
      <c r="C5493" s="22" t="s">
        <v>2896</v>
      </c>
      <c r="D5493" s="2" t="s">
        <v>3169</v>
      </c>
      <c r="E5493" s="2" t="s">
        <v>3170</v>
      </c>
      <c r="F5493">
        <v>12921</v>
      </c>
      <c r="G5493">
        <v>100</v>
      </c>
      <c r="H5493" s="2" t="s">
        <v>3129</v>
      </c>
      <c r="I5493" s="2" t="s">
        <v>3143</v>
      </c>
      <c r="J5493" s="2" t="s">
        <v>3161</v>
      </c>
      <c r="K5493" s="2" t="s">
        <v>3162</v>
      </c>
      <c r="L5493" s="2">
        <v>2019</v>
      </c>
      <c r="M5493" s="2" t="s">
        <v>3059</v>
      </c>
      <c r="N5493" s="2" t="s">
        <v>3109</v>
      </c>
      <c r="O5493" s="19" t="str">
        <f t="shared" si="172"/>
        <v>400</v>
      </c>
      <c r="P5493">
        <f t="shared" si="171"/>
        <v>12921</v>
      </c>
    </row>
    <row r="5494" spans="1:16" ht="14.5" customHeight="1" x14ac:dyDescent="0.35">
      <c r="A5494" s="20" t="s">
        <v>270</v>
      </c>
      <c r="B5494" s="20" t="s">
        <v>271</v>
      </c>
      <c r="C5494" s="22" t="s">
        <v>1256</v>
      </c>
      <c r="D5494" s="2" t="s">
        <v>3169</v>
      </c>
      <c r="E5494" s="2" t="s">
        <v>3170</v>
      </c>
      <c r="F5494">
        <v>129</v>
      </c>
      <c r="G5494">
        <v>55</v>
      </c>
      <c r="H5494" s="2" t="s">
        <v>3129</v>
      </c>
      <c r="I5494" s="2" t="s">
        <v>3143</v>
      </c>
      <c r="J5494" s="2" t="s">
        <v>3161</v>
      </c>
      <c r="K5494" s="2" t="s">
        <v>3162</v>
      </c>
      <c r="L5494" s="2">
        <v>2019</v>
      </c>
      <c r="M5494" s="2" t="s">
        <v>3041</v>
      </c>
      <c r="N5494" s="2" t="s">
        <v>3095</v>
      </c>
      <c r="O5494" s="19" t="str">
        <f t="shared" si="172"/>
        <v>200</v>
      </c>
      <c r="P5494">
        <f t="shared" si="171"/>
        <v>70.95</v>
      </c>
    </row>
    <row r="5495" spans="1:16" ht="14.5" customHeight="1" x14ac:dyDescent="0.35">
      <c r="A5495" s="20" t="s">
        <v>1258</v>
      </c>
      <c r="B5495" s="20" t="s">
        <v>1259</v>
      </c>
      <c r="C5495" s="22" t="s">
        <v>1866</v>
      </c>
      <c r="D5495" s="2" t="s">
        <v>3169</v>
      </c>
      <c r="E5495" s="2" t="s">
        <v>3170</v>
      </c>
      <c r="F5495">
        <v>252</v>
      </c>
      <c r="G5495">
        <v>55</v>
      </c>
      <c r="H5495" s="2" t="s">
        <v>3138</v>
      </c>
      <c r="I5495" s="2" t="s">
        <v>3152</v>
      </c>
      <c r="J5495" s="2" t="s">
        <v>3161</v>
      </c>
      <c r="K5495" s="2" t="s">
        <v>3162</v>
      </c>
      <c r="L5495" s="2">
        <v>2019</v>
      </c>
      <c r="M5495" s="2" t="s">
        <v>3043</v>
      </c>
      <c r="N5495" s="2" t="s">
        <v>3097</v>
      </c>
      <c r="O5495" s="19" t="str">
        <f t="shared" si="172"/>
        <v>200</v>
      </c>
      <c r="P5495">
        <f t="shared" si="171"/>
        <v>138.6</v>
      </c>
    </row>
    <row r="5496" spans="1:16" ht="14.5" customHeight="1" x14ac:dyDescent="0.35">
      <c r="A5496" s="20" t="s">
        <v>279</v>
      </c>
      <c r="B5496" s="20" t="s">
        <v>280</v>
      </c>
      <c r="C5496" s="22" t="s">
        <v>2898</v>
      </c>
      <c r="D5496" s="2" t="s">
        <v>3169</v>
      </c>
      <c r="E5496" s="2" t="s">
        <v>3170</v>
      </c>
      <c r="F5496">
        <v>13277</v>
      </c>
      <c r="G5496">
        <v>100</v>
      </c>
      <c r="H5496" s="2" t="s">
        <v>3134</v>
      </c>
      <c r="I5496" s="2" t="s">
        <v>3148</v>
      </c>
      <c r="J5496" s="2" t="s">
        <v>3161</v>
      </c>
      <c r="K5496" s="2" t="s">
        <v>3162</v>
      </c>
      <c r="L5496" s="2">
        <v>2019</v>
      </c>
      <c r="M5496" s="2" t="s">
        <v>3074</v>
      </c>
      <c r="N5496" s="2" t="s">
        <v>3123</v>
      </c>
      <c r="O5496" s="19" t="str">
        <f t="shared" si="172"/>
        <v>600</v>
      </c>
      <c r="P5496">
        <f t="shared" si="171"/>
        <v>13277</v>
      </c>
    </row>
    <row r="5497" spans="1:16" ht="14.5" customHeight="1" x14ac:dyDescent="0.35">
      <c r="A5497" s="20" t="s">
        <v>282</v>
      </c>
      <c r="B5497" s="20" t="s">
        <v>283</v>
      </c>
      <c r="C5497" s="22" t="s">
        <v>1868</v>
      </c>
      <c r="D5497" s="2" t="s">
        <v>3169</v>
      </c>
      <c r="E5497" s="2" t="s">
        <v>3170</v>
      </c>
      <c r="F5497">
        <v>24</v>
      </c>
      <c r="G5497">
        <v>55</v>
      </c>
      <c r="H5497" s="2" t="s">
        <v>3138</v>
      </c>
      <c r="I5497" s="2" t="s">
        <v>3152</v>
      </c>
      <c r="J5497" s="2" t="s">
        <v>3161</v>
      </c>
      <c r="K5497" s="2" t="s">
        <v>3162</v>
      </c>
      <c r="L5497" s="2">
        <v>2019</v>
      </c>
      <c r="M5497" s="2" t="s">
        <v>3057</v>
      </c>
      <c r="N5497" s="2" t="s">
        <v>3107</v>
      </c>
      <c r="O5497" s="19" t="str">
        <f t="shared" si="172"/>
        <v>300</v>
      </c>
      <c r="P5497">
        <f t="shared" si="171"/>
        <v>13.2</v>
      </c>
    </row>
    <row r="5498" spans="1:16" ht="14.5" customHeight="1" x14ac:dyDescent="0.35">
      <c r="A5498" s="20" t="s">
        <v>285</v>
      </c>
      <c r="B5498" s="20" t="s">
        <v>286</v>
      </c>
      <c r="C5498" s="22" t="s">
        <v>1869</v>
      </c>
      <c r="D5498" s="2" t="s">
        <v>3169</v>
      </c>
      <c r="E5498" s="2" t="s">
        <v>3170</v>
      </c>
      <c r="F5498">
        <v>8546</v>
      </c>
      <c r="G5498">
        <v>55</v>
      </c>
      <c r="H5498" s="2" t="s">
        <v>3132</v>
      </c>
      <c r="I5498" s="2" t="s">
        <v>3146</v>
      </c>
      <c r="J5498" s="2" t="s">
        <v>3161</v>
      </c>
      <c r="K5498" s="2" t="s">
        <v>3162</v>
      </c>
      <c r="L5498" s="2">
        <v>2019</v>
      </c>
      <c r="M5498" s="2" t="s">
        <v>3057</v>
      </c>
      <c r="N5498" s="2" t="s">
        <v>3107</v>
      </c>
      <c r="O5498" s="19" t="str">
        <f t="shared" si="172"/>
        <v>300</v>
      </c>
      <c r="P5498">
        <f t="shared" si="171"/>
        <v>4700.3</v>
      </c>
    </row>
    <row r="5499" spans="1:16" ht="14.5" customHeight="1" x14ac:dyDescent="0.35">
      <c r="A5499" s="20" t="s">
        <v>2036</v>
      </c>
      <c r="B5499" s="20" t="s">
        <v>2037</v>
      </c>
      <c r="C5499" s="22" t="s">
        <v>2038</v>
      </c>
      <c r="D5499" s="2" t="s">
        <v>3169</v>
      </c>
      <c r="E5499" s="2" t="s">
        <v>3170</v>
      </c>
      <c r="F5499">
        <v>3362</v>
      </c>
      <c r="G5499">
        <v>55</v>
      </c>
      <c r="H5499" s="2" t="s">
        <v>3129</v>
      </c>
      <c r="I5499" s="2" t="s">
        <v>3143</v>
      </c>
      <c r="J5499" s="2" t="s">
        <v>3161</v>
      </c>
      <c r="K5499" s="2" t="s">
        <v>3162</v>
      </c>
      <c r="L5499" s="2">
        <v>2019</v>
      </c>
      <c r="M5499" s="2" t="s">
        <v>3059</v>
      </c>
      <c r="N5499" s="2" t="s">
        <v>3109</v>
      </c>
      <c r="O5499" s="19" t="str">
        <f t="shared" si="172"/>
        <v>400</v>
      </c>
      <c r="P5499">
        <f t="shared" si="171"/>
        <v>1849.1</v>
      </c>
    </row>
    <row r="5500" spans="1:16" ht="14.5" customHeight="1" x14ac:dyDescent="0.35">
      <c r="A5500" s="20" t="s">
        <v>3376</v>
      </c>
      <c r="B5500" s="20" t="s">
        <v>3377</v>
      </c>
      <c r="C5500" s="22" t="s">
        <v>3378</v>
      </c>
      <c r="D5500" s="2" t="s">
        <v>3169</v>
      </c>
      <c r="E5500" s="2" t="s">
        <v>3170</v>
      </c>
      <c r="F5500">
        <v>8850</v>
      </c>
      <c r="G5500">
        <v>55</v>
      </c>
      <c r="H5500" s="2" t="s">
        <v>3133</v>
      </c>
      <c r="I5500" s="2" t="s">
        <v>3147</v>
      </c>
      <c r="J5500" s="2" t="s">
        <v>3161</v>
      </c>
      <c r="K5500" s="2" t="s">
        <v>3162</v>
      </c>
      <c r="L5500" s="2">
        <v>2019</v>
      </c>
      <c r="M5500" s="2" t="s">
        <v>3045</v>
      </c>
      <c r="N5500" s="2" t="s">
        <v>3098</v>
      </c>
      <c r="O5500" s="19" t="str">
        <f t="shared" si="172"/>
        <v>200</v>
      </c>
      <c r="P5500">
        <f t="shared" si="171"/>
        <v>4867.5</v>
      </c>
    </row>
    <row r="5501" spans="1:16" ht="14.5" customHeight="1" x14ac:dyDescent="0.35">
      <c r="A5501" s="20" t="s">
        <v>1482</v>
      </c>
      <c r="B5501" s="20" t="s">
        <v>1483</v>
      </c>
      <c r="C5501" s="22" t="s">
        <v>2321</v>
      </c>
      <c r="D5501" s="2" t="s">
        <v>3169</v>
      </c>
      <c r="E5501" s="2" t="s">
        <v>3170</v>
      </c>
      <c r="F5501">
        <v>8250</v>
      </c>
      <c r="G5501">
        <v>55</v>
      </c>
      <c r="H5501" s="2" t="s">
        <v>3133</v>
      </c>
      <c r="I5501" s="2" t="s">
        <v>3147</v>
      </c>
      <c r="J5501" s="2" t="s">
        <v>3161</v>
      </c>
      <c r="K5501" s="2" t="s">
        <v>3162</v>
      </c>
      <c r="L5501" s="2">
        <v>2019</v>
      </c>
      <c r="M5501" s="2" t="s">
        <v>3045</v>
      </c>
      <c r="N5501" s="2" t="s">
        <v>3098</v>
      </c>
      <c r="O5501" s="19" t="str">
        <f t="shared" si="172"/>
        <v>200</v>
      </c>
      <c r="P5501">
        <f t="shared" si="171"/>
        <v>4537.5</v>
      </c>
    </row>
    <row r="5502" spans="1:16" ht="14.5" customHeight="1" x14ac:dyDescent="0.35">
      <c r="A5502" s="20" t="s">
        <v>3239</v>
      </c>
      <c r="B5502" s="20" t="s">
        <v>2043</v>
      </c>
      <c r="C5502" s="22" t="s">
        <v>1870</v>
      </c>
      <c r="D5502" s="2" t="s">
        <v>3169</v>
      </c>
      <c r="E5502" s="2" t="s">
        <v>3170</v>
      </c>
      <c r="F5502">
        <v>125</v>
      </c>
      <c r="G5502">
        <v>55</v>
      </c>
      <c r="H5502" s="2" t="s">
        <v>3131</v>
      </c>
      <c r="I5502" s="2" t="s">
        <v>3145</v>
      </c>
      <c r="J5502" s="2" t="s">
        <v>3161</v>
      </c>
      <c r="K5502" s="2" t="s">
        <v>3162</v>
      </c>
      <c r="L5502" s="2">
        <v>2019</v>
      </c>
      <c r="M5502" s="2" t="s">
        <v>3076</v>
      </c>
      <c r="N5502" s="2" t="s">
        <v>3124</v>
      </c>
      <c r="O5502" s="19" t="str">
        <f t="shared" si="172"/>
        <v>700</v>
      </c>
      <c r="P5502">
        <f t="shared" si="171"/>
        <v>68.75</v>
      </c>
    </row>
    <row r="5503" spans="1:16" ht="14.5" customHeight="1" x14ac:dyDescent="0.35">
      <c r="A5503" s="20" t="s">
        <v>2683</v>
      </c>
      <c r="B5503" s="20" t="s">
        <v>2684</v>
      </c>
      <c r="C5503" s="22" t="s">
        <v>2685</v>
      </c>
      <c r="D5503" s="2" t="s">
        <v>3169</v>
      </c>
      <c r="E5503" s="2" t="s">
        <v>3170</v>
      </c>
      <c r="F5503">
        <v>850</v>
      </c>
      <c r="G5503">
        <v>87.625763490392643</v>
      </c>
      <c r="H5503" s="2" t="s">
        <v>3130</v>
      </c>
      <c r="I5503" s="2" t="s">
        <v>3144</v>
      </c>
      <c r="J5503" s="2" t="s">
        <v>3161</v>
      </c>
      <c r="K5503" s="2" t="s">
        <v>3162</v>
      </c>
      <c r="L5503" s="2">
        <v>2019</v>
      </c>
      <c r="M5503" s="2" t="s">
        <v>3078</v>
      </c>
      <c r="N5503" s="2" t="s">
        <v>3126</v>
      </c>
      <c r="O5503" s="19" t="str">
        <f t="shared" si="172"/>
        <v>700</v>
      </c>
      <c r="P5503">
        <f t="shared" si="171"/>
        <v>744.81898966833751</v>
      </c>
    </row>
    <row r="5504" spans="1:16" ht="14.5" customHeight="1" x14ac:dyDescent="0.35">
      <c r="A5504" s="20" t="s">
        <v>2683</v>
      </c>
      <c r="B5504" s="20" t="s">
        <v>2684</v>
      </c>
      <c r="C5504" s="22" t="s">
        <v>2685</v>
      </c>
      <c r="D5504" s="2" t="s">
        <v>3169</v>
      </c>
      <c r="E5504" s="2" t="s">
        <v>3170</v>
      </c>
      <c r="F5504">
        <v>850</v>
      </c>
      <c r="G5504">
        <v>1.2374236509607357</v>
      </c>
      <c r="H5504" s="2" t="s">
        <v>3139</v>
      </c>
      <c r="I5504" s="2" t="s">
        <v>3153</v>
      </c>
      <c r="J5504" s="2" t="s">
        <v>3161</v>
      </c>
      <c r="K5504" s="2" t="s">
        <v>3162</v>
      </c>
      <c r="L5504" s="2">
        <v>2019</v>
      </c>
      <c r="M5504" s="2" t="s">
        <v>3078</v>
      </c>
      <c r="N5504" s="2" t="s">
        <v>3126</v>
      </c>
      <c r="O5504" s="19" t="str">
        <f t="shared" si="172"/>
        <v>700</v>
      </c>
      <c r="P5504">
        <f t="shared" si="171"/>
        <v>10.518101033166253</v>
      </c>
    </row>
    <row r="5505" spans="1:16" ht="14.5" customHeight="1" x14ac:dyDescent="0.35">
      <c r="A5505" s="20" t="s">
        <v>2683</v>
      </c>
      <c r="B5505" s="20" t="s">
        <v>2684</v>
      </c>
      <c r="C5505" s="22" t="s">
        <v>2685</v>
      </c>
      <c r="D5505" s="2" t="s">
        <v>3169</v>
      </c>
      <c r="E5505" s="2" t="s">
        <v>3170</v>
      </c>
      <c r="F5505">
        <v>850</v>
      </c>
      <c r="G5505">
        <v>1.2374236509607357</v>
      </c>
      <c r="H5505" s="2" t="s">
        <v>3140</v>
      </c>
      <c r="I5505" s="2" t="s">
        <v>3154</v>
      </c>
      <c r="J5505" s="2" t="s">
        <v>3161</v>
      </c>
      <c r="K5505" s="2" t="s">
        <v>3162</v>
      </c>
      <c r="L5505" s="2">
        <v>2019</v>
      </c>
      <c r="M5505" s="2" t="s">
        <v>3078</v>
      </c>
      <c r="N5505" s="2" t="s">
        <v>3126</v>
      </c>
      <c r="O5505" s="19" t="str">
        <f t="shared" si="172"/>
        <v>700</v>
      </c>
      <c r="P5505">
        <f t="shared" si="171"/>
        <v>10.518101033166253</v>
      </c>
    </row>
    <row r="5506" spans="1:16" ht="14.5" customHeight="1" x14ac:dyDescent="0.35">
      <c r="A5506" s="20" t="s">
        <v>2683</v>
      </c>
      <c r="B5506" s="20" t="s">
        <v>2684</v>
      </c>
      <c r="C5506" s="22" t="s">
        <v>2685</v>
      </c>
      <c r="D5506" s="2" t="s">
        <v>3169</v>
      </c>
      <c r="E5506" s="2" t="s">
        <v>3170</v>
      </c>
      <c r="F5506">
        <v>850</v>
      </c>
      <c r="G5506">
        <v>9.8993892076858856</v>
      </c>
      <c r="H5506" s="2" t="s">
        <v>3141</v>
      </c>
      <c r="I5506" s="2" t="s">
        <v>3155</v>
      </c>
      <c r="J5506" s="2" t="s">
        <v>3161</v>
      </c>
      <c r="K5506" s="2" t="s">
        <v>3162</v>
      </c>
      <c r="L5506" s="2">
        <v>2019</v>
      </c>
      <c r="M5506" s="2" t="s">
        <v>3078</v>
      </c>
      <c r="N5506" s="2" t="s">
        <v>3126</v>
      </c>
      <c r="O5506" s="19" t="str">
        <f t="shared" si="172"/>
        <v>700</v>
      </c>
      <c r="P5506">
        <f t="shared" si="171"/>
        <v>84.144808265330028</v>
      </c>
    </row>
    <row r="5507" spans="1:16" ht="14.5" customHeight="1" x14ac:dyDescent="0.35">
      <c r="A5507" s="20" t="s">
        <v>2044</v>
      </c>
      <c r="B5507" s="20" t="s">
        <v>2045</v>
      </c>
      <c r="C5507" s="22" t="s">
        <v>2686</v>
      </c>
      <c r="D5507" s="2" t="s">
        <v>3169</v>
      </c>
      <c r="E5507" s="2" t="s">
        <v>3170</v>
      </c>
      <c r="F5507">
        <v>1282</v>
      </c>
      <c r="G5507">
        <v>5.0190338513432122</v>
      </c>
      <c r="H5507" s="2" t="s">
        <v>3129</v>
      </c>
      <c r="I5507" s="2" t="s">
        <v>3143</v>
      </c>
      <c r="J5507" s="2" t="s">
        <v>3161</v>
      </c>
      <c r="K5507" s="2" t="s">
        <v>3162</v>
      </c>
      <c r="L5507" s="2">
        <v>2019</v>
      </c>
      <c r="M5507" s="2" t="s">
        <v>3078</v>
      </c>
      <c r="N5507" s="2" t="s">
        <v>3126</v>
      </c>
      <c r="O5507" s="19" t="str">
        <f t="shared" si="172"/>
        <v>700</v>
      </c>
      <c r="P5507">
        <f t="shared" si="171"/>
        <v>64.344013974219976</v>
      </c>
    </row>
    <row r="5508" spans="1:16" ht="14.5" customHeight="1" x14ac:dyDescent="0.35">
      <c r="A5508" s="20" t="s">
        <v>2044</v>
      </c>
      <c r="B5508" s="20" t="s">
        <v>2045</v>
      </c>
      <c r="C5508" s="22" t="s">
        <v>2686</v>
      </c>
      <c r="D5508" s="2" t="s">
        <v>3169</v>
      </c>
      <c r="E5508" s="2" t="s">
        <v>3170</v>
      </c>
      <c r="F5508">
        <v>1282</v>
      </c>
      <c r="G5508">
        <v>46.091274143677474</v>
      </c>
      <c r="H5508" s="2" t="s">
        <v>3130</v>
      </c>
      <c r="I5508" s="2" t="s">
        <v>3144</v>
      </c>
      <c r="J5508" s="2" t="s">
        <v>3161</v>
      </c>
      <c r="K5508" s="2" t="s">
        <v>3162</v>
      </c>
      <c r="L5508" s="2">
        <v>2019</v>
      </c>
      <c r="M5508" s="2" t="s">
        <v>3078</v>
      </c>
      <c r="N5508" s="2" t="s">
        <v>3126</v>
      </c>
      <c r="O5508" s="19" t="str">
        <f t="shared" si="172"/>
        <v>700</v>
      </c>
      <c r="P5508">
        <f t="shared" si="171"/>
        <v>590.89013452194524</v>
      </c>
    </row>
    <row r="5509" spans="1:16" ht="14.5" customHeight="1" x14ac:dyDescent="0.35">
      <c r="A5509" s="20" t="s">
        <v>2044</v>
      </c>
      <c r="B5509" s="20" t="s">
        <v>2045</v>
      </c>
      <c r="C5509" s="22" t="s">
        <v>2686</v>
      </c>
      <c r="D5509" s="2" t="s">
        <v>3169</v>
      </c>
      <c r="E5509" s="2" t="s">
        <v>3170</v>
      </c>
      <c r="F5509">
        <v>1282</v>
      </c>
      <c r="G5509">
        <v>13.612817732803277</v>
      </c>
      <c r="H5509" s="2" t="s">
        <v>3138</v>
      </c>
      <c r="I5509" s="2" t="s">
        <v>3152</v>
      </c>
      <c r="J5509" s="2" t="s">
        <v>3161</v>
      </c>
      <c r="K5509" s="2" t="s">
        <v>3162</v>
      </c>
      <c r="L5509" s="2">
        <v>2019</v>
      </c>
      <c r="M5509" s="2" t="s">
        <v>3078</v>
      </c>
      <c r="N5509" s="2" t="s">
        <v>3126</v>
      </c>
      <c r="O5509" s="19" t="str">
        <f t="shared" si="172"/>
        <v>700</v>
      </c>
      <c r="P5509">
        <f t="shared" si="171"/>
        <v>174.51632333453801</v>
      </c>
    </row>
    <row r="5510" spans="1:16" ht="14.5" customHeight="1" x14ac:dyDescent="0.35">
      <c r="A5510" s="20" t="s">
        <v>2044</v>
      </c>
      <c r="B5510" s="20" t="s">
        <v>2045</v>
      </c>
      <c r="C5510" s="22" t="s">
        <v>2686</v>
      </c>
      <c r="D5510" s="2" t="s">
        <v>3169</v>
      </c>
      <c r="E5510" s="2" t="s">
        <v>3170</v>
      </c>
      <c r="F5510">
        <v>1282</v>
      </c>
      <c r="G5510">
        <v>21.904991366502028</v>
      </c>
      <c r="H5510" s="2" t="s">
        <v>3139</v>
      </c>
      <c r="I5510" s="2" t="s">
        <v>3153</v>
      </c>
      <c r="J5510" s="2" t="s">
        <v>3161</v>
      </c>
      <c r="K5510" s="2" t="s">
        <v>3162</v>
      </c>
      <c r="L5510" s="2">
        <v>2019</v>
      </c>
      <c r="M5510" s="2" t="s">
        <v>3078</v>
      </c>
      <c r="N5510" s="2" t="s">
        <v>3126</v>
      </c>
      <c r="O5510" s="19" t="str">
        <f t="shared" si="172"/>
        <v>700</v>
      </c>
      <c r="P5510">
        <f t="shared" si="171"/>
        <v>280.82198931855601</v>
      </c>
    </row>
    <row r="5511" spans="1:16" ht="14.5" customHeight="1" x14ac:dyDescent="0.35">
      <c r="A5511" s="20" t="s">
        <v>2044</v>
      </c>
      <c r="B5511" s="20" t="s">
        <v>2045</v>
      </c>
      <c r="C5511" s="22" t="s">
        <v>2686</v>
      </c>
      <c r="D5511" s="2" t="s">
        <v>3169</v>
      </c>
      <c r="E5511" s="2" t="s">
        <v>3170</v>
      </c>
      <c r="F5511">
        <v>1282</v>
      </c>
      <c r="G5511">
        <v>1.4857647672971128</v>
      </c>
      <c r="H5511" s="2" t="s">
        <v>3140</v>
      </c>
      <c r="I5511" s="2" t="s">
        <v>3154</v>
      </c>
      <c r="J5511" s="2" t="s">
        <v>3161</v>
      </c>
      <c r="K5511" s="2" t="s">
        <v>3162</v>
      </c>
      <c r="L5511" s="2">
        <v>2019</v>
      </c>
      <c r="M5511" s="2" t="s">
        <v>3078</v>
      </c>
      <c r="N5511" s="2" t="s">
        <v>3126</v>
      </c>
      <c r="O5511" s="19" t="str">
        <f t="shared" si="172"/>
        <v>700</v>
      </c>
      <c r="P5511">
        <f t="shared" si="171"/>
        <v>19.047504316748988</v>
      </c>
    </row>
    <row r="5512" spans="1:16" ht="14.5" customHeight="1" x14ac:dyDescent="0.35">
      <c r="A5512" s="20" t="s">
        <v>2044</v>
      </c>
      <c r="B5512" s="20" t="s">
        <v>2045</v>
      </c>
      <c r="C5512" s="22" t="s">
        <v>2686</v>
      </c>
      <c r="D5512" s="2" t="s">
        <v>3169</v>
      </c>
      <c r="E5512" s="2" t="s">
        <v>3170</v>
      </c>
      <c r="F5512">
        <v>1282</v>
      </c>
      <c r="G5512">
        <v>11.886118138376903</v>
      </c>
      <c r="H5512" s="2" t="s">
        <v>3141</v>
      </c>
      <c r="I5512" s="2" t="s">
        <v>3155</v>
      </c>
      <c r="J5512" s="2" t="s">
        <v>3161</v>
      </c>
      <c r="K5512" s="2" t="s">
        <v>3162</v>
      </c>
      <c r="L5512" s="2">
        <v>2019</v>
      </c>
      <c r="M5512" s="2" t="s">
        <v>3078</v>
      </c>
      <c r="N5512" s="2" t="s">
        <v>3126</v>
      </c>
      <c r="O5512" s="19" t="str">
        <f t="shared" si="172"/>
        <v>700</v>
      </c>
      <c r="P5512">
        <f t="shared" si="171"/>
        <v>152.3800345339919</v>
      </c>
    </row>
    <row r="5513" spans="1:16" ht="14.5" customHeight="1" x14ac:dyDescent="0.35">
      <c r="A5513" s="20" t="s">
        <v>308</v>
      </c>
      <c r="B5513" s="20" t="s">
        <v>309</v>
      </c>
      <c r="C5513" s="22" t="s">
        <v>1873</v>
      </c>
      <c r="D5513" s="2" t="s">
        <v>3169</v>
      </c>
      <c r="E5513" s="2" t="s">
        <v>3170</v>
      </c>
      <c r="F5513">
        <v>619</v>
      </c>
      <c r="G5513">
        <v>100</v>
      </c>
      <c r="H5513" s="2" t="s">
        <v>3131</v>
      </c>
      <c r="I5513" s="2" t="s">
        <v>3145</v>
      </c>
      <c r="J5513" s="2" t="s">
        <v>3161</v>
      </c>
      <c r="K5513" s="2" t="s">
        <v>3162</v>
      </c>
      <c r="L5513" s="2">
        <v>2019</v>
      </c>
      <c r="M5513" s="2" t="s">
        <v>3076</v>
      </c>
      <c r="N5513" s="2" t="s">
        <v>3124</v>
      </c>
      <c r="O5513" s="19" t="str">
        <f t="shared" si="172"/>
        <v>700</v>
      </c>
      <c r="P5513">
        <f t="shared" si="171"/>
        <v>619</v>
      </c>
    </row>
    <row r="5514" spans="1:16" ht="14.5" customHeight="1" x14ac:dyDescent="0.35">
      <c r="A5514" s="20" t="s">
        <v>304</v>
      </c>
      <c r="B5514" s="20" t="s">
        <v>305</v>
      </c>
      <c r="C5514" s="22" t="s">
        <v>1874</v>
      </c>
      <c r="D5514" s="2" t="s">
        <v>3169</v>
      </c>
      <c r="E5514" s="2" t="s">
        <v>3170</v>
      </c>
      <c r="F5514">
        <v>518</v>
      </c>
      <c r="G5514">
        <v>100</v>
      </c>
      <c r="H5514" s="2" t="s">
        <v>3131</v>
      </c>
      <c r="I5514" s="2" t="s">
        <v>3145</v>
      </c>
      <c r="J5514" s="2" t="s">
        <v>3161</v>
      </c>
      <c r="K5514" s="2" t="s">
        <v>3162</v>
      </c>
      <c r="L5514" s="2">
        <v>2019</v>
      </c>
      <c r="M5514" s="2" t="s">
        <v>3076</v>
      </c>
      <c r="N5514" s="2" t="s">
        <v>3124</v>
      </c>
      <c r="O5514" s="19" t="str">
        <f t="shared" si="172"/>
        <v>700</v>
      </c>
      <c r="P5514">
        <f t="shared" si="171"/>
        <v>518</v>
      </c>
    </row>
    <row r="5515" spans="1:16" ht="14.5" customHeight="1" x14ac:dyDescent="0.35">
      <c r="A5515" s="20" t="s">
        <v>311</v>
      </c>
      <c r="B5515" s="20" t="s">
        <v>312</v>
      </c>
      <c r="C5515" s="22" t="s">
        <v>1875</v>
      </c>
      <c r="D5515" s="2" t="s">
        <v>3169</v>
      </c>
      <c r="E5515" s="2" t="s">
        <v>3170</v>
      </c>
      <c r="F5515">
        <v>194529</v>
      </c>
      <c r="G5515">
        <v>100</v>
      </c>
      <c r="H5515" s="2" t="s">
        <v>3131</v>
      </c>
      <c r="I5515" s="2" t="s">
        <v>3145</v>
      </c>
      <c r="J5515" s="2" t="s">
        <v>3161</v>
      </c>
      <c r="K5515" s="2" t="s">
        <v>3162</v>
      </c>
      <c r="L5515" s="2">
        <v>2019</v>
      </c>
      <c r="M5515" s="2" t="s">
        <v>3076</v>
      </c>
      <c r="N5515" s="2" t="s">
        <v>3124</v>
      </c>
      <c r="O5515" s="19" t="str">
        <f t="shared" si="172"/>
        <v>700</v>
      </c>
      <c r="P5515">
        <f t="shared" si="171"/>
        <v>194529</v>
      </c>
    </row>
    <row r="5516" spans="1:16" ht="14.5" customHeight="1" x14ac:dyDescent="0.35">
      <c r="A5516" s="20" t="s">
        <v>2687</v>
      </c>
      <c r="B5516" s="20" t="s">
        <v>2688</v>
      </c>
      <c r="C5516" s="22" t="s">
        <v>2689</v>
      </c>
      <c r="D5516" s="2" t="s">
        <v>3169</v>
      </c>
      <c r="E5516" s="2" t="s">
        <v>3170</v>
      </c>
      <c r="F5516">
        <v>1286</v>
      </c>
      <c r="G5516">
        <v>100</v>
      </c>
      <c r="H5516" s="2" t="s">
        <v>3131</v>
      </c>
      <c r="I5516" s="2" t="s">
        <v>3145</v>
      </c>
      <c r="J5516" s="2" t="s">
        <v>3161</v>
      </c>
      <c r="K5516" s="2" t="s">
        <v>3162</v>
      </c>
      <c r="L5516" s="2">
        <v>2019</v>
      </c>
      <c r="M5516" s="2" t="s">
        <v>3076</v>
      </c>
      <c r="N5516" s="2" t="s">
        <v>3124</v>
      </c>
      <c r="O5516" s="19" t="str">
        <f t="shared" si="172"/>
        <v>700</v>
      </c>
      <c r="P5516">
        <f t="shared" si="171"/>
        <v>1286</v>
      </c>
    </row>
    <row r="5517" spans="1:16" ht="14.5" customHeight="1" x14ac:dyDescent="0.35">
      <c r="A5517" s="20" t="s">
        <v>2690</v>
      </c>
      <c r="B5517" s="20" t="s">
        <v>2691</v>
      </c>
      <c r="C5517" s="22" t="s">
        <v>2692</v>
      </c>
      <c r="D5517" s="2" t="s">
        <v>3169</v>
      </c>
      <c r="E5517" s="2" t="s">
        <v>3170</v>
      </c>
      <c r="F5517">
        <v>3002</v>
      </c>
      <c r="G5517">
        <v>100</v>
      </c>
      <c r="H5517" s="2" t="s">
        <v>3131</v>
      </c>
      <c r="I5517" s="2" t="s">
        <v>3145</v>
      </c>
      <c r="J5517" s="2" t="s">
        <v>3161</v>
      </c>
      <c r="K5517" s="2" t="s">
        <v>3162</v>
      </c>
      <c r="L5517" s="2">
        <v>2019</v>
      </c>
      <c r="M5517" s="2" t="s">
        <v>3076</v>
      </c>
      <c r="N5517" s="2" t="s">
        <v>3124</v>
      </c>
      <c r="O5517" s="19" t="str">
        <f t="shared" si="172"/>
        <v>700</v>
      </c>
      <c r="P5517">
        <f t="shared" si="171"/>
        <v>3002</v>
      </c>
    </row>
    <row r="5518" spans="1:16" ht="14.5" customHeight="1" x14ac:dyDescent="0.35">
      <c r="A5518" s="20" t="s">
        <v>314</v>
      </c>
      <c r="B5518" s="20" t="s">
        <v>315</v>
      </c>
      <c r="C5518" s="22" t="s">
        <v>1876</v>
      </c>
      <c r="D5518" s="2" t="s">
        <v>3169</v>
      </c>
      <c r="E5518" s="2" t="s">
        <v>3170</v>
      </c>
      <c r="F5518">
        <v>7368</v>
      </c>
      <c r="G5518">
        <v>100</v>
      </c>
      <c r="H5518" s="2" t="s">
        <v>3131</v>
      </c>
      <c r="I5518" s="2" t="s">
        <v>3145</v>
      </c>
      <c r="J5518" s="2" t="s">
        <v>3161</v>
      </c>
      <c r="K5518" s="2" t="s">
        <v>3162</v>
      </c>
      <c r="L5518" s="2">
        <v>2019</v>
      </c>
      <c r="M5518" s="2" t="s">
        <v>3076</v>
      </c>
      <c r="N5518" s="2" t="s">
        <v>3124</v>
      </c>
      <c r="O5518" s="19" t="str">
        <f t="shared" si="172"/>
        <v>700</v>
      </c>
      <c r="P5518">
        <f t="shared" si="171"/>
        <v>7368</v>
      </c>
    </row>
    <row r="5519" spans="1:16" ht="14.5" customHeight="1" x14ac:dyDescent="0.35">
      <c r="A5519" s="20" t="s">
        <v>317</v>
      </c>
      <c r="B5519" s="20" t="s">
        <v>318</v>
      </c>
      <c r="C5519" s="22" t="s">
        <v>1877</v>
      </c>
      <c r="D5519" s="2" t="s">
        <v>3169</v>
      </c>
      <c r="E5519" s="2" t="s">
        <v>3170</v>
      </c>
      <c r="F5519">
        <v>2575</v>
      </c>
      <c r="G5519">
        <v>100</v>
      </c>
      <c r="H5519" s="2" t="s">
        <v>3132</v>
      </c>
      <c r="I5519" s="2" t="s">
        <v>3146</v>
      </c>
      <c r="J5519" s="2" t="s">
        <v>3161</v>
      </c>
      <c r="K5519" s="2" t="s">
        <v>3162</v>
      </c>
      <c r="L5519" s="2">
        <v>2019</v>
      </c>
      <c r="M5519" s="2" t="s">
        <v>3077</v>
      </c>
      <c r="N5519" s="2" t="s">
        <v>3125</v>
      </c>
      <c r="O5519" s="19" t="str">
        <f t="shared" si="172"/>
        <v>700</v>
      </c>
      <c r="P5519">
        <f t="shared" si="171"/>
        <v>2575</v>
      </c>
    </row>
    <row r="5520" spans="1:16" ht="14.5" customHeight="1" x14ac:dyDescent="0.35">
      <c r="A5520" s="20" t="s">
        <v>320</v>
      </c>
      <c r="B5520" s="20" t="s">
        <v>321</v>
      </c>
      <c r="C5520" s="22" t="s">
        <v>1878</v>
      </c>
      <c r="D5520" s="2" t="s">
        <v>3169</v>
      </c>
      <c r="E5520" s="2" t="s">
        <v>3170</v>
      </c>
      <c r="F5520">
        <v>624</v>
      </c>
      <c r="G5520">
        <v>55</v>
      </c>
      <c r="H5520" s="2" t="s">
        <v>3134</v>
      </c>
      <c r="I5520" s="2" t="s">
        <v>3148</v>
      </c>
      <c r="J5520" s="2" t="s">
        <v>3161</v>
      </c>
      <c r="K5520" s="2" t="s">
        <v>3162</v>
      </c>
      <c r="L5520" s="2">
        <v>2019</v>
      </c>
      <c r="M5520" s="2" t="s">
        <v>3077</v>
      </c>
      <c r="N5520" s="2" t="s">
        <v>3125</v>
      </c>
      <c r="O5520" s="19" t="str">
        <f t="shared" si="172"/>
        <v>700</v>
      </c>
      <c r="P5520">
        <f t="shared" si="171"/>
        <v>343.2</v>
      </c>
    </row>
    <row r="5521" spans="1:16" ht="14.5" customHeight="1" x14ac:dyDescent="0.35">
      <c r="A5521" s="20" t="s">
        <v>323</v>
      </c>
      <c r="B5521" s="20" t="s">
        <v>324</v>
      </c>
      <c r="C5521" s="22" t="s">
        <v>1879</v>
      </c>
      <c r="D5521" s="2" t="s">
        <v>3169</v>
      </c>
      <c r="E5521" s="2" t="s">
        <v>3170</v>
      </c>
      <c r="F5521">
        <v>25079</v>
      </c>
      <c r="G5521">
        <v>52.983579075703894</v>
      </c>
      <c r="H5521" s="2" t="s">
        <v>3129</v>
      </c>
      <c r="I5521" s="2" t="s">
        <v>3143</v>
      </c>
      <c r="J5521" s="2" t="s">
        <v>3161</v>
      </c>
      <c r="K5521" s="2" t="s">
        <v>3162</v>
      </c>
      <c r="L5521" s="2">
        <v>2019</v>
      </c>
      <c r="M5521" s="2" t="s">
        <v>3077</v>
      </c>
      <c r="N5521" s="2" t="s">
        <v>3125</v>
      </c>
      <c r="O5521" s="19" t="str">
        <f t="shared" si="172"/>
        <v>700</v>
      </c>
      <c r="P5521">
        <f t="shared" si="171"/>
        <v>13287.751796395778</v>
      </c>
    </row>
    <row r="5522" spans="1:16" ht="14.5" customHeight="1" x14ac:dyDescent="0.35">
      <c r="A5522" s="20" t="s">
        <v>323</v>
      </c>
      <c r="B5522" s="20" t="s">
        <v>324</v>
      </c>
      <c r="C5522" s="22" t="s">
        <v>1879</v>
      </c>
      <c r="D5522" s="2" t="s">
        <v>3169</v>
      </c>
      <c r="E5522" s="2" t="s">
        <v>3170</v>
      </c>
      <c r="F5522">
        <v>25079</v>
      </c>
      <c r="G5522">
        <v>22.554958661942319</v>
      </c>
      <c r="H5522" s="2" t="s">
        <v>3131</v>
      </c>
      <c r="I5522" s="2" t="s">
        <v>3145</v>
      </c>
      <c r="J5522" s="2" t="s">
        <v>3161</v>
      </c>
      <c r="K5522" s="2" t="s">
        <v>3162</v>
      </c>
      <c r="L5522" s="2">
        <v>2019</v>
      </c>
      <c r="M5522" s="2" t="s">
        <v>3077</v>
      </c>
      <c r="N5522" s="2" t="s">
        <v>3125</v>
      </c>
      <c r="O5522" s="19" t="str">
        <f t="shared" si="172"/>
        <v>700</v>
      </c>
      <c r="P5522">
        <f t="shared" si="171"/>
        <v>5656.5580828285138</v>
      </c>
    </row>
    <row r="5523" spans="1:16" ht="14.5" customHeight="1" x14ac:dyDescent="0.35">
      <c r="A5523" s="20" t="s">
        <v>323</v>
      </c>
      <c r="B5523" s="20" t="s">
        <v>324</v>
      </c>
      <c r="C5523" s="22" t="s">
        <v>1879</v>
      </c>
      <c r="D5523" s="2" t="s">
        <v>3169</v>
      </c>
      <c r="E5523" s="2" t="s">
        <v>3170</v>
      </c>
      <c r="F5523">
        <v>25079</v>
      </c>
      <c r="G5523">
        <v>24.461462262353791</v>
      </c>
      <c r="H5523" s="2" t="s">
        <v>3141</v>
      </c>
      <c r="I5523" s="2" t="s">
        <v>3155</v>
      </c>
      <c r="J5523" s="2" t="s">
        <v>3161</v>
      </c>
      <c r="K5523" s="2" t="s">
        <v>3162</v>
      </c>
      <c r="L5523" s="2">
        <v>2019</v>
      </c>
      <c r="M5523" s="2" t="s">
        <v>3077</v>
      </c>
      <c r="N5523" s="2" t="s">
        <v>3125</v>
      </c>
      <c r="O5523" s="19" t="str">
        <f t="shared" si="172"/>
        <v>700</v>
      </c>
      <c r="P5523">
        <f t="shared" si="171"/>
        <v>6134.6901207757073</v>
      </c>
    </row>
    <row r="5524" spans="1:16" ht="14.5" customHeight="1" x14ac:dyDescent="0.35">
      <c r="A5524" s="20" t="s">
        <v>326</v>
      </c>
      <c r="B5524" s="20" t="s">
        <v>327</v>
      </c>
      <c r="C5524" s="22" t="s">
        <v>1880</v>
      </c>
      <c r="D5524" s="2" t="s">
        <v>3169</v>
      </c>
      <c r="E5524" s="2" t="s">
        <v>3170</v>
      </c>
      <c r="F5524">
        <v>259</v>
      </c>
      <c r="G5524">
        <v>100</v>
      </c>
      <c r="H5524" s="2" t="s">
        <v>3138</v>
      </c>
      <c r="I5524" s="2" t="s">
        <v>3152</v>
      </c>
      <c r="J5524" s="2" t="s">
        <v>3161</v>
      </c>
      <c r="K5524" s="2" t="s">
        <v>3162</v>
      </c>
      <c r="L5524" s="2">
        <v>2019</v>
      </c>
      <c r="M5524" s="2" t="s">
        <v>3077</v>
      </c>
      <c r="N5524" s="2" t="s">
        <v>3125</v>
      </c>
      <c r="O5524" s="19" t="str">
        <f t="shared" si="172"/>
        <v>700</v>
      </c>
      <c r="P5524">
        <f t="shared" si="171"/>
        <v>259</v>
      </c>
    </row>
    <row r="5525" spans="1:16" ht="14.5" customHeight="1" x14ac:dyDescent="0.35">
      <c r="A5525" s="20" t="s">
        <v>329</v>
      </c>
      <c r="B5525" s="20" t="s">
        <v>330</v>
      </c>
      <c r="C5525" s="22" t="s">
        <v>1881</v>
      </c>
      <c r="D5525" s="2" t="s">
        <v>3169</v>
      </c>
      <c r="E5525" s="2" t="s">
        <v>3170</v>
      </c>
      <c r="F5525">
        <v>260</v>
      </c>
      <c r="G5525">
        <v>100</v>
      </c>
      <c r="H5525" s="2" t="s">
        <v>3138</v>
      </c>
      <c r="I5525" s="2" t="s">
        <v>3152</v>
      </c>
      <c r="J5525" s="2" t="s">
        <v>3161</v>
      </c>
      <c r="K5525" s="2" t="s">
        <v>3162</v>
      </c>
      <c r="L5525" s="2">
        <v>2019</v>
      </c>
      <c r="M5525" s="2" t="s">
        <v>3077</v>
      </c>
      <c r="N5525" s="2" t="s">
        <v>3125</v>
      </c>
      <c r="O5525" s="19" t="str">
        <f t="shared" si="172"/>
        <v>700</v>
      </c>
      <c r="P5525">
        <f t="shared" si="171"/>
        <v>260</v>
      </c>
    </row>
    <row r="5526" spans="1:16" ht="14.5" customHeight="1" x14ac:dyDescent="0.35">
      <c r="A5526" s="20" t="s">
        <v>337</v>
      </c>
      <c r="B5526" s="20" t="s">
        <v>338</v>
      </c>
      <c r="C5526" s="22" t="s">
        <v>1882</v>
      </c>
      <c r="D5526" s="2" t="s">
        <v>3169</v>
      </c>
      <c r="E5526" s="2" t="s">
        <v>3170</v>
      </c>
      <c r="F5526">
        <v>14988</v>
      </c>
      <c r="G5526">
        <v>55</v>
      </c>
      <c r="H5526" s="2" t="s">
        <v>3138</v>
      </c>
      <c r="I5526" s="2" t="s">
        <v>3152</v>
      </c>
      <c r="J5526" s="2" t="s">
        <v>3161</v>
      </c>
      <c r="K5526" s="2" t="s">
        <v>3162</v>
      </c>
      <c r="L5526" s="2">
        <v>2019</v>
      </c>
      <c r="M5526" s="2" t="s">
        <v>3041</v>
      </c>
      <c r="N5526" s="2" t="s">
        <v>3095</v>
      </c>
      <c r="O5526" s="19" t="str">
        <f t="shared" si="172"/>
        <v>200</v>
      </c>
      <c r="P5526">
        <f t="shared" si="171"/>
        <v>8243.4</v>
      </c>
    </row>
    <row r="5527" spans="1:16" ht="14.5" customHeight="1" x14ac:dyDescent="0.35">
      <c r="A5527" s="20" t="s">
        <v>340</v>
      </c>
      <c r="B5527" s="20" t="s">
        <v>341</v>
      </c>
      <c r="C5527" s="22" t="s">
        <v>1883</v>
      </c>
      <c r="D5527" s="2" t="s">
        <v>3169</v>
      </c>
      <c r="E5527" s="2" t="s">
        <v>3170</v>
      </c>
      <c r="F5527">
        <v>14140</v>
      </c>
      <c r="G5527">
        <v>55</v>
      </c>
      <c r="H5527" s="2" t="s">
        <v>3138</v>
      </c>
      <c r="I5527" s="2" t="s">
        <v>3152</v>
      </c>
      <c r="J5527" s="2" t="s">
        <v>3161</v>
      </c>
      <c r="K5527" s="2" t="s">
        <v>3162</v>
      </c>
      <c r="L5527" s="2">
        <v>2019</v>
      </c>
      <c r="M5527" s="2" t="s">
        <v>3041</v>
      </c>
      <c r="N5527" s="2" t="s">
        <v>3095</v>
      </c>
      <c r="O5527" s="19" t="str">
        <f t="shared" si="172"/>
        <v>200</v>
      </c>
      <c r="P5527">
        <f t="shared" si="171"/>
        <v>7777</v>
      </c>
    </row>
    <row r="5528" spans="1:16" ht="14.5" customHeight="1" x14ac:dyDescent="0.35">
      <c r="A5528" s="20" t="s">
        <v>346</v>
      </c>
      <c r="B5528" s="20" t="s">
        <v>347</v>
      </c>
      <c r="C5528" s="22" t="s">
        <v>1885</v>
      </c>
      <c r="D5528" s="2" t="s">
        <v>3169</v>
      </c>
      <c r="E5528" s="2" t="s">
        <v>3170</v>
      </c>
      <c r="F5528">
        <v>9288</v>
      </c>
      <c r="G5528">
        <v>55</v>
      </c>
      <c r="H5528" s="2" t="s">
        <v>3131</v>
      </c>
      <c r="I5528" s="2" t="s">
        <v>3145</v>
      </c>
      <c r="J5528" s="2" t="s">
        <v>3161</v>
      </c>
      <c r="K5528" s="2" t="s">
        <v>3162</v>
      </c>
      <c r="L5528" s="2">
        <v>2019</v>
      </c>
      <c r="M5528" s="2" t="s">
        <v>3041</v>
      </c>
      <c r="N5528" s="2" t="s">
        <v>3095</v>
      </c>
      <c r="O5528" s="19" t="str">
        <f t="shared" si="172"/>
        <v>200</v>
      </c>
      <c r="P5528">
        <f t="shared" si="171"/>
        <v>5108.3999999999996</v>
      </c>
    </row>
    <row r="5529" spans="1:16" ht="14.5" customHeight="1" x14ac:dyDescent="0.35">
      <c r="A5529" s="20" t="s">
        <v>349</v>
      </c>
      <c r="B5529" s="20" t="s">
        <v>350</v>
      </c>
      <c r="C5529" s="22" t="s">
        <v>2322</v>
      </c>
      <c r="D5529" s="2" t="s">
        <v>3169</v>
      </c>
      <c r="E5529" s="2" t="s">
        <v>3170</v>
      </c>
      <c r="F5529">
        <v>4944</v>
      </c>
      <c r="G5529">
        <v>55</v>
      </c>
      <c r="H5529" s="2" t="s">
        <v>3131</v>
      </c>
      <c r="I5529" s="2" t="s">
        <v>3145</v>
      </c>
      <c r="J5529" s="2" t="s">
        <v>3161</v>
      </c>
      <c r="K5529" s="2" t="s">
        <v>3162</v>
      </c>
      <c r="L5529" s="2">
        <v>2019</v>
      </c>
      <c r="M5529" s="2" t="s">
        <v>3041</v>
      </c>
      <c r="N5529" s="2" t="s">
        <v>3095</v>
      </c>
      <c r="O5529" s="19" t="str">
        <f t="shared" si="172"/>
        <v>200</v>
      </c>
      <c r="P5529">
        <f t="shared" si="171"/>
        <v>2719.2</v>
      </c>
    </row>
    <row r="5530" spans="1:16" ht="14.5" customHeight="1" x14ac:dyDescent="0.35">
      <c r="A5530" s="20" t="s">
        <v>352</v>
      </c>
      <c r="B5530" s="20" t="s">
        <v>353</v>
      </c>
      <c r="C5530" s="22" t="s">
        <v>1886</v>
      </c>
      <c r="D5530" s="2" t="s">
        <v>3169</v>
      </c>
      <c r="E5530" s="2" t="s">
        <v>3170</v>
      </c>
      <c r="F5530">
        <v>9539</v>
      </c>
      <c r="G5530">
        <v>55</v>
      </c>
      <c r="H5530" s="2" t="s">
        <v>3131</v>
      </c>
      <c r="I5530" s="2" t="s">
        <v>3145</v>
      </c>
      <c r="J5530" s="2" t="s">
        <v>3161</v>
      </c>
      <c r="K5530" s="2" t="s">
        <v>3162</v>
      </c>
      <c r="L5530" s="2">
        <v>2019</v>
      </c>
      <c r="M5530" s="2" t="s">
        <v>3041</v>
      </c>
      <c r="N5530" s="2" t="s">
        <v>3095</v>
      </c>
      <c r="O5530" s="19" t="str">
        <f t="shared" si="172"/>
        <v>200</v>
      </c>
      <c r="P5530">
        <f t="shared" si="171"/>
        <v>5246.45</v>
      </c>
    </row>
    <row r="5531" spans="1:16" ht="14.5" customHeight="1" x14ac:dyDescent="0.35">
      <c r="A5531" s="20" t="s">
        <v>355</v>
      </c>
      <c r="B5531" s="20" t="s">
        <v>356</v>
      </c>
      <c r="C5531" s="22" t="s">
        <v>1887</v>
      </c>
      <c r="D5531" s="2" t="s">
        <v>3169</v>
      </c>
      <c r="E5531" s="2" t="s">
        <v>3170</v>
      </c>
      <c r="F5531">
        <v>1128</v>
      </c>
      <c r="G5531">
        <v>55</v>
      </c>
      <c r="H5531" s="2" t="s">
        <v>3131</v>
      </c>
      <c r="I5531" s="2" t="s">
        <v>3145</v>
      </c>
      <c r="J5531" s="2" t="s">
        <v>3161</v>
      </c>
      <c r="K5531" s="2" t="s">
        <v>3162</v>
      </c>
      <c r="L5531" s="2">
        <v>2019</v>
      </c>
      <c r="M5531" s="2" t="s">
        <v>3041</v>
      </c>
      <c r="N5531" s="2" t="s">
        <v>3095</v>
      </c>
      <c r="O5531" s="19" t="str">
        <f t="shared" si="172"/>
        <v>200</v>
      </c>
      <c r="P5531">
        <f t="shared" si="171"/>
        <v>620.4</v>
      </c>
    </row>
    <row r="5532" spans="1:16" ht="14.5" customHeight="1" x14ac:dyDescent="0.35">
      <c r="A5532" s="20" t="s">
        <v>358</v>
      </c>
      <c r="B5532" s="20" t="s">
        <v>359</v>
      </c>
      <c r="C5532" s="22" t="s">
        <v>1888</v>
      </c>
      <c r="D5532" s="2" t="s">
        <v>3169</v>
      </c>
      <c r="E5532" s="2" t="s">
        <v>3170</v>
      </c>
      <c r="F5532">
        <v>20052</v>
      </c>
      <c r="G5532">
        <v>55</v>
      </c>
      <c r="H5532" s="2" t="s">
        <v>3141</v>
      </c>
      <c r="I5532" s="2" t="s">
        <v>3155</v>
      </c>
      <c r="J5532" s="2" t="s">
        <v>3161</v>
      </c>
      <c r="K5532" s="2" t="s">
        <v>3162</v>
      </c>
      <c r="L5532" s="2">
        <v>2019</v>
      </c>
      <c r="M5532" s="2" t="s">
        <v>3041</v>
      </c>
      <c r="N5532" s="2" t="s">
        <v>3095</v>
      </c>
      <c r="O5532" s="19" t="str">
        <f t="shared" si="172"/>
        <v>200</v>
      </c>
      <c r="P5532">
        <f t="shared" si="171"/>
        <v>11028.6</v>
      </c>
    </row>
    <row r="5533" spans="1:16" ht="14.5" customHeight="1" x14ac:dyDescent="0.35">
      <c r="A5533" s="20" t="s">
        <v>361</v>
      </c>
      <c r="B5533" s="20" t="s">
        <v>362</v>
      </c>
      <c r="C5533" s="22" t="s">
        <v>1889</v>
      </c>
      <c r="D5533" s="2" t="s">
        <v>3169</v>
      </c>
      <c r="E5533" s="2" t="s">
        <v>3170</v>
      </c>
      <c r="F5533">
        <v>10060</v>
      </c>
      <c r="G5533">
        <v>55</v>
      </c>
      <c r="H5533" s="2" t="s">
        <v>3141</v>
      </c>
      <c r="I5533" s="2" t="s">
        <v>3155</v>
      </c>
      <c r="J5533" s="2" t="s">
        <v>3161</v>
      </c>
      <c r="K5533" s="2" t="s">
        <v>3162</v>
      </c>
      <c r="L5533" s="2">
        <v>2019</v>
      </c>
      <c r="M5533" s="2" t="s">
        <v>3041</v>
      </c>
      <c r="N5533" s="2" t="s">
        <v>3095</v>
      </c>
      <c r="O5533" s="19" t="str">
        <f t="shared" si="172"/>
        <v>200</v>
      </c>
      <c r="P5533">
        <f t="shared" si="171"/>
        <v>5533</v>
      </c>
    </row>
    <row r="5534" spans="1:16" ht="14.5" customHeight="1" x14ac:dyDescent="0.35">
      <c r="A5534" s="20" t="s">
        <v>364</v>
      </c>
      <c r="B5534" s="20" t="s">
        <v>365</v>
      </c>
      <c r="C5534" s="22" t="s">
        <v>1890</v>
      </c>
      <c r="D5534" s="2" t="s">
        <v>3169</v>
      </c>
      <c r="E5534" s="2" t="s">
        <v>3170</v>
      </c>
      <c r="F5534">
        <v>12656</v>
      </c>
      <c r="G5534">
        <v>55</v>
      </c>
      <c r="H5534" s="2" t="s">
        <v>3138</v>
      </c>
      <c r="I5534" s="2" t="s">
        <v>3152</v>
      </c>
      <c r="J5534" s="2" t="s">
        <v>3161</v>
      </c>
      <c r="K5534" s="2" t="s">
        <v>3162</v>
      </c>
      <c r="L5534" s="2">
        <v>2019</v>
      </c>
      <c r="M5534" s="2" t="s">
        <v>3041</v>
      </c>
      <c r="N5534" s="2" t="s">
        <v>3095</v>
      </c>
      <c r="O5534" s="19" t="str">
        <f t="shared" si="172"/>
        <v>200</v>
      </c>
      <c r="P5534">
        <f t="shared" si="171"/>
        <v>6960.8</v>
      </c>
    </row>
    <row r="5535" spans="1:16" ht="14.5" customHeight="1" x14ac:dyDescent="0.35">
      <c r="A5535" s="20" t="s">
        <v>367</v>
      </c>
      <c r="B5535" s="20" t="s">
        <v>368</v>
      </c>
      <c r="C5535" s="22" t="s">
        <v>1891</v>
      </c>
      <c r="D5535" s="2" t="s">
        <v>3169</v>
      </c>
      <c r="E5535" s="2" t="s">
        <v>3170</v>
      </c>
      <c r="F5535">
        <v>9393</v>
      </c>
      <c r="G5535">
        <v>55</v>
      </c>
      <c r="H5535" s="2" t="s">
        <v>3138</v>
      </c>
      <c r="I5535" s="2" t="s">
        <v>3152</v>
      </c>
      <c r="J5535" s="2" t="s">
        <v>3161</v>
      </c>
      <c r="K5535" s="2" t="s">
        <v>3162</v>
      </c>
      <c r="L5535" s="2">
        <v>2019</v>
      </c>
      <c r="M5535" s="2" t="s">
        <v>3041</v>
      </c>
      <c r="N5535" s="2" t="s">
        <v>3095</v>
      </c>
      <c r="O5535" s="19" t="str">
        <f t="shared" si="172"/>
        <v>200</v>
      </c>
      <c r="P5535">
        <f t="shared" si="171"/>
        <v>5166.1499999999996</v>
      </c>
    </row>
    <row r="5536" spans="1:16" ht="14.5" customHeight="1" x14ac:dyDescent="0.35">
      <c r="A5536" s="20" t="s">
        <v>370</v>
      </c>
      <c r="B5536" s="20" t="s">
        <v>371</v>
      </c>
      <c r="C5536" s="22" t="s">
        <v>1892</v>
      </c>
      <c r="D5536" s="2" t="s">
        <v>3169</v>
      </c>
      <c r="E5536" s="2" t="s">
        <v>3170</v>
      </c>
      <c r="F5536">
        <v>5808</v>
      </c>
      <c r="G5536">
        <v>55</v>
      </c>
      <c r="H5536" s="2" t="s">
        <v>3138</v>
      </c>
      <c r="I5536" s="2" t="s">
        <v>3152</v>
      </c>
      <c r="J5536" s="2" t="s">
        <v>3161</v>
      </c>
      <c r="K5536" s="2" t="s">
        <v>3162</v>
      </c>
      <c r="L5536" s="2">
        <v>2019</v>
      </c>
      <c r="M5536" s="2" t="s">
        <v>3041</v>
      </c>
      <c r="N5536" s="2" t="s">
        <v>3095</v>
      </c>
      <c r="O5536" s="19" t="str">
        <f t="shared" si="172"/>
        <v>200</v>
      </c>
      <c r="P5536">
        <f t="shared" si="171"/>
        <v>3194.4</v>
      </c>
    </row>
    <row r="5537" spans="1:16" ht="14.5" customHeight="1" x14ac:dyDescent="0.35">
      <c r="A5537" s="20" t="s">
        <v>373</v>
      </c>
      <c r="B5537" s="20" t="s">
        <v>374</v>
      </c>
      <c r="C5537" s="22" t="s">
        <v>1893</v>
      </c>
      <c r="D5537" s="2" t="s">
        <v>3169</v>
      </c>
      <c r="E5537" s="2" t="s">
        <v>3170</v>
      </c>
      <c r="F5537">
        <v>41</v>
      </c>
      <c r="G5537">
        <v>20</v>
      </c>
      <c r="H5537" s="2" t="s">
        <v>3138</v>
      </c>
      <c r="I5537" s="2" t="s">
        <v>3152</v>
      </c>
      <c r="J5537" s="2" t="s">
        <v>3161</v>
      </c>
      <c r="K5537" s="2" t="s">
        <v>3162</v>
      </c>
      <c r="L5537" s="2">
        <v>2019</v>
      </c>
      <c r="M5537" s="2" t="s">
        <v>3077</v>
      </c>
      <c r="N5537" s="2" t="s">
        <v>3125</v>
      </c>
      <c r="O5537" s="19" t="str">
        <f t="shared" si="172"/>
        <v>700</v>
      </c>
      <c r="P5537">
        <f t="shared" si="171"/>
        <v>8.1999999999999993</v>
      </c>
    </row>
    <row r="5538" spans="1:16" ht="14.5" customHeight="1" x14ac:dyDescent="0.35">
      <c r="A5538" s="20" t="s">
        <v>376</v>
      </c>
      <c r="B5538" s="20" t="s">
        <v>377</v>
      </c>
      <c r="C5538" s="22" t="s">
        <v>2323</v>
      </c>
      <c r="D5538" s="2" t="s">
        <v>3169</v>
      </c>
      <c r="E5538" s="2" t="s">
        <v>3170</v>
      </c>
      <c r="F5538">
        <v>2375</v>
      </c>
      <c r="G5538">
        <v>20</v>
      </c>
      <c r="H5538" s="2" t="s">
        <v>3138</v>
      </c>
      <c r="I5538" s="2" t="s">
        <v>3152</v>
      </c>
      <c r="J5538" s="2" t="s">
        <v>3161</v>
      </c>
      <c r="K5538" s="2" t="s">
        <v>3162</v>
      </c>
      <c r="L5538" s="2">
        <v>2019</v>
      </c>
      <c r="M5538" s="2" t="s">
        <v>3057</v>
      </c>
      <c r="N5538" s="2" t="s">
        <v>3107</v>
      </c>
      <c r="O5538" s="19" t="str">
        <f t="shared" si="172"/>
        <v>300</v>
      </c>
      <c r="P5538">
        <f t="shared" si="171"/>
        <v>475</v>
      </c>
    </row>
    <row r="5539" spans="1:16" ht="14.5" customHeight="1" x14ac:dyDescent="0.35">
      <c r="A5539" s="20" t="s">
        <v>2053</v>
      </c>
      <c r="B5539" s="20" t="s">
        <v>2054</v>
      </c>
      <c r="C5539" s="22" t="s">
        <v>2055</v>
      </c>
      <c r="D5539" s="2" t="s">
        <v>3169</v>
      </c>
      <c r="E5539" s="2" t="s">
        <v>3170</v>
      </c>
      <c r="F5539">
        <v>62</v>
      </c>
      <c r="G5539">
        <v>55</v>
      </c>
      <c r="H5539" s="2" t="s">
        <v>3138</v>
      </c>
      <c r="I5539" s="2" t="s">
        <v>3152</v>
      </c>
      <c r="J5539" s="2" t="s">
        <v>3161</v>
      </c>
      <c r="K5539" s="2" t="s">
        <v>3162</v>
      </c>
      <c r="L5539" s="2">
        <v>2019</v>
      </c>
      <c r="M5539" s="2" t="s">
        <v>3042</v>
      </c>
      <c r="N5539" s="2" t="s">
        <v>3096</v>
      </c>
      <c r="O5539" s="19" t="str">
        <f t="shared" si="172"/>
        <v>200</v>
      </c>
      <c r="P5539">
        <f t="shared" si="171"/>
        <v>34.1</v>
      </c>
    </row>
    <row r="5540" spans="1:16" ht="14.5" customHeight="1" x14ac:dyDescent="0.35">
      <c r="A5540" s="20" t="s">
        <v>382</v>
      </c>
      <c r="B5540" s="20" t="s">
        <v>383</v>
      </c>
      <c r="C5540" s="22" t="s">
        <v>1896</v>
      </c>
      <c r="D5540" s="2" t="s">
        <v>3169</v>
      </c>
      <c r="E5540" s="2" t="s">
        <v>3170</v>
      </c>
      <c r="F5540">
        <v>506</v>
      </c>
      <c r="G5540">
        <v>55</v>
      </c>
      <c r="H5540" s="2" t="s">
        <v>3138</v>
      </c>
      <c r="I5540" s="2" t="s">
        <v>3152</v>
      </c>
      <c r="J5540" s="2" t="s">
        <v>3161</v>
      </c>
      <c r="K5540" s="2" t="s">
        <v>3162</v>
      </c>
      <c r="L5540" s="2">
        <v>2019</v>
      </c>
      <c r="M5540" s="2" t="s">
        <v>3042</v>
      </c>
      <c r="N5540" s="2" t="s">
        <v>3096</v>
      </c>
      <c r="O5540" s="19" t="str">
        <f t="shared" si="172"/>
        <v>200</v>
      </c>
      <c r="P5540">
        <f t="shared" si="171"/>
        <v>278.3</v>
      </c>
    </row>
    <row r="5541" spans="1:16" ht="14.5" customHeight="1" x14ac:dyDescent="0.35">
      <c r="A5541" s="20" t="s">
        <v>3244</v>
      </c>
      <c r="B5541" s="20" t="s">
        <v>3245</v>
      </c>
      <c r="C5541" s="22" t="s">
        <v>1897</v>
      </c>
      <c r="D5541" s="2" t="s">
        <v>3169</v>
      </c>
      <c r="E5541" s="2" t="s">
        <v>3170</v>
      </c>
      <c r="F5541">
        <v>1608</v>
      </c>
      <c r="G5541">
        <v>15</v>
      </c>
      <c r="H5541" s="2" t="s">
        <v>3138</v>
      </c>
      <c r="I5541" s="2" t="s">
        <v>3152</v>
      </c>
      <c r="J5541" s="2" t="s">
        <v>3161</v>
      </c>
      <c r="K5541" s="2" t="s">
        <v>3162</v>
      </c>
      <c r="L5541" s="2">
        <v>2019</v>
      </c>
      <c r="M5541" s="2" t="s">
        <v>3055</v>
      </c>
      <c r="N5541" s="2" t="s">
        <v>3105</v>
      </c>
      <c r="O5541" s="19" t="str">
        <f t="shared" si="172"/>
        <v>300</v>
      </c>
      <c r="P5541">
        <f t="shared" si="171"/>
        <v>241.2</v>
      </c>
    </row>
    <row r="5542" spans="1:16" ht="14.5" customHeight="1" x14ac:dyDescent="0.35">
      <c r="A5542" s="20" t="s">
        <v>388</v>
      </c>
      <c r="B5542" s="20" t="s">
        <v>389</v>
      </c>
      <c r="C5542" s="22" t="s">
        <v>1898</v>
      </c>
      <c r="D5542" s="2" t="s">
        <v>3169</v>
      </c>
      <c r="E5542" s="2" t="s">
        <v>3170</v>
      </c>
      <c r="F5542">
        <v>30</v>
      </c>
      <c r="G5542">
        <v>55</v>
      </c>
      <c r="H5542" s="2" t="s">
        <v>3138</v>
      </c>
      <c r="I5542" s="2" t="s">
        <v>3152</v>
      </c>
      <c r="J5542" s="2" t="s">
        <v>3161</v>
      </c>
      <c r="K5542" s="2" t="s">
        <v>3162</v>
      </c>
      <c r="L5542" s="2">
        <v>2019</v>
      </c>
      <c r="M5542" s="2" t="s">
        <v>3041</v>
      </c>
      <c r="N5542" s="2" t="s">
        <v>3095</v>
      </c>
      <c r="O5542" s="19" t="str">
        <f t="shared" si="172"/>
        <v>200</v>
      </c>
      <c r="P5542">
        <f t="shared" ref="P5542:P5605" si="173">F5542*G5542/100</f>
        <v>16.5</v>
      </c>
    </row>
    <row r="5543" spans="1:16" ht="14.5" customHeight="1" x14ac:dyDescent="0.35">
      <c r="A5543" s="20" t="s">
        <v>3246</v>
      </c>
      <c r="B5543" s="20" t="s">
        <v>3246</v>
      </c>
      <c r="C5543" s="22" t="s">
        <v>1305</v>
      </c>
      <c r="D5543" s="2" t="s">
        <v>3169</v>
      </c>
      <c r="E5543" s="2" t="s">
        <v>3170</v>
      </c>
      <c r="F5543">
        <v>48</v>
      </c>
      <c r="G5543">
        <v>100</v>
      </c>
      <c r="H5543" s="2" t="s">
        <v>3137</v>
      </c>
      <c r="I5543" s="2" t="s">
        <v>3151</v>
      </c>
      <c r="J5543" s="2" t="s">
        <v>3161</v>
      </c>
      <c r="K5543" s="2" t="s">
        <v>3162</v>
      </c>
      <c r="L5543" s="2">
        <v>2019</v>
      </c>
      <c r="M5543" s="2" t="s">
        <v>3077</v>
      </c>
      <c r="N5543" s="2" t="s">
        <v>3125</v>
      </c>
      <c r="O5543" s="19" t="str">
        <f t="shared" si="172"/>
        <v>700</v>
      </c>
      <c r="P5543">
        <f t="shared" si="173"/>
        <v>48</v>
      </c>
    </row>
    <row r="5544" spans="1:16" ht="14.5" customHeight="1" x14ac:dyDescent="0.35">
      <c r="A5544" s="20" t="s">
        <v>2999</v>
      </c>
      <c r="B5544" s="20" t="s">
        <v>3000</v>
      </c>
      <c r="C5544" s="22" t="s">
        <v>3001</v>
      </c>
      <c r="D5544" s="2" t="s">
        <v>3169</v>
      </c>
      <c r="E5544" s="2" t="s">
        <v>3170</v>
      </c>
      <c r="F5544">
        <v>800</v>
      </c>
      <c r="G5544">
        <v>100</v>
      </c>
      <c r="H5544" s="2" t="s">
        <v>3141</v>
      </c>
      <c r="I5544" s="2" t="s">
        <v>3155</v>
      </c>
      <c r="J5544" s="2" t="s">
        <v>3161</v>
      </c>
      <c r="K5544" s="2" t="s">
        <v>3162</v>
      </c>
      <c r="L5544" s="2">
        <v>2019</v>
      </c>
      <c r="M5544" s="2" t="s">
        <v>3059</v>
      </c>
      <c r="N5544" s="2" t="s">
        <v>3109</v>
      </c>
      <c r="O5544" s="19" t="str">
        <f t="shared" si="172"/>
        <v>400</v>
      </c>
      <c r="P5544">
        <f t="shared" si="173"/>
        <v>800</v>
      </c>
    </row>
    <row r="5545" spans="1:16" ht="14.5" customHeight="1" x14ac:dyDescent="0.35">
      <c r="A5545" s="20" t="s">
        <v>3407</v>
      </c>
      <c r="B5545" s="20" t="s">
        <v>3407</v>
      </c>
      <c r="C5545" s="20" t="s">
        <v>3408</v>
      </c>
      <c r="F5545">
        <v>754</v>
      </c>
      <c r="G5545">
        <v>100</v>
      </c>
      <c r="H5545" s="2" t="s">
        <v>3134</v>
      </c>
      <c r="I5545" s="2" t="s">
        <v>3148</v>
      </c>
      <c r="J5545" s="2" t="s">
        <v>3160</v>
      </c>
      <c r="K5545" s="2" t="s">
        <v>3163</v>
      </c>
      <c r="L5545" s="2">
        <v>2019</v>
      </c>
      <c r="M5545" s="2" t="s">
        <v>3053</v>
      </c>
      <c r="N5545" s="2" t="s">
        <v>3103</v>
      </c>
      <c r="O5545" s="19" t="str">
        <f t="shared" si="172"/>
        <v>300</v>
      </c>
      <c r="P5545">
        <f t="shared" si="173"/>
        <v>754</v>
      </c>
    </row>
    <row r="5546" spans="1:16" ht="14.5" customHeight="1" x14ac:dyDescent="0.35">
      <c r="A5546" s="20" t="s">
        <v>2912</v>
      </c>
      <c r="B5546" s="20" t="s">
        <v>2912</v>
      </c>
      <c r="C5546" s="20" t="s">
        <v>3252</v>
      </c>
      <c r="F5546">
        <v>235.55799999999999</v>
      </c>
      <c r="G5546">
        <v>100</v>
      </c>
      <c r="H5546" s="2" t="s">
        <v>3129</v>
      </c>
      <c r="I5546" s="2" t="s">
        <v>3143</v>
      </c>
      <c r="J5546" s="2" t="s">
        <v>3160</v>
      </c>
      <c r="K5546" s="2" t="s">
        <v>3163</v>
      </c>
      <c r="L5546" s="2">
        <v>2019</v>
      </c>
      <c r="M5546" s="2" t="s">
        <v>3048</v>
      </c>
      <c r="N5546" s="2" t="s">
        <v>3048</v>
      </c>
      <c r="O5546" s="19" t="str">
        <f t="shared" si="172"/>
        <v>200</v>
      </c>
      <c r="P5546">
        <f t="shared" si="173"/>
        <v>235.55799999999999</v>
      </c>
    </row>
    <row r="5547" spans="1:16" ht="14.5" customHeight="1" x14ac:dyDescent="0.35">
      <c r="A5547" s="20" t="s">
        <v>2781</v>
      </c>
      <c r="B5547" s="20" t="s">
        <v>2781</v>
      </c>
      <c r="C5547" s="20" t="s">
        <v>3247</v>
      </c>
      <c r="F5547">
        <v>202148</v>
      </c>
      <c r="G5547">
        <v>100</v>
      </c>
      <c r="H5547" s="2" t="s">
        <v>3141</v>
      </c>
      <c r="I5547" s="2" t="s">
        <v>3155</v>
      </c>
      <c r="J5547" s="2" t="s">
        <v>3160</v>
      </c>
      <c r="K5547" s="2" t="s">
        <v>3163</v>
      </c>
      <c r="L5547" s="2">
        <v>2019</v>
      </c>
      <c r="M5547" s="2" t="s">
        <v>3064</v>
      </c>
      <c r="N5547" s="2" t="s">
        <v>3114</v>
      </c>
      <c r="O5547" s="19" t="str">
        <f t="shared" si="172"/>
        <v>500</v>
      </c>
      <c r="P5547">
        <f t="shared" si="173"/>
        <v>202148</v>
      </c>
    </row>
    <row r="5548" spans="1:16" ht="14.5" customHeight="1" x14ac:dyDescent="0.35">
      <c r="A5548" s="20" t="s">
        <v>2785</v>
      </c>
      <c r="B5548" s="20" t="s">
        <v>2785</v>
      </c>
      <c r="C5548" s="20" t="s">
        <v>3247</v>
      </c>
      <c r="F5548">
        <v>16400</v>
      </c>
      <c r="G5548">
        <v>100</v>
      </c>
      <c r="H5548" s="2" t="s">
        <v>3135</v>
      </c>
      <c r="I5548" s="2" t="s">
        <v>3149</v>
      </c>
      <c r="J5548" s="2" t="s">
        <v>3160</v>
      </c>
      <c r="K5548" s="2" t="s">
        <v>3163</v>
      </c>
      <c r="L5548" s="2">
        <v>2019</v>
      </c>
      <c r="M5548" s="2" t="s">
        <v>3064</v>
      </c>
      <c r="N5548" s="2" t="s">
        <v>3114</v>
      </c>
      <c r="O5548" s="19" t="str">
        <f t="shared" si="172"/>
        <v>500</v>
      </c>
      <c r="P5548">
        <f t="shared" si="173"/>
        <v>16400</v>
      </c>
    </row>
    <row r="5549" spans="1:16" ht="14.5" customHeight="1" x14ac:dyDescent="0.35">
      <c r="A5549" s="20" t="s">
        <v>2787</v>
      </c>
      <c r="B5549" s="20" t="s">
        <v>2787</v>
      </c>
      <c r="C5549" s="20" t="s">
        <v>3247</v>
      </c>
      <c r="F5549">
        <v>74472</v>
      </c>
      <c r="G5549">
        <v>100</v>
      </c>
      <c r="H5549" s="2" t="s">
        <v>3134</v>
      </c>
      <c r="I5549" s="2" t="s">
        <v>3148</v>
      </c>
      <c r="J5549" s="2" t="s">
        <v>3160</v>
      </c>
      <c r="K5549" s="2" t="s">
        <v>3163</v>
      </c>
      <c r="L5549" s="2">
        <v>2019</v>
      </c>
      <c r="M5549" s="2" t="s">
        <v>3064</v>
      </c>
      <c r="N5549" s="2" t="s">
        <v>3114</v>
      </c>
      <c r="O5549" s="19" t="str">
        <f t="shared" si="172"/>
        <v>500</v>
      </c>
      <c r="P5549">
        <f t="shared" si="173"/>
        <v>74472</v>
      </c>
    </row>
    <row r="5550" spans="1:16" ht="14.5" customHeight="1" x14ac:dyDescent="0.35">
      <c r="A5550" s="20" t="s">
        <v>2783</v>
      </c>
      <c r="B5550" s="20" t="s">
        <v>2783</v>
      </c>
      <c r="C5550" s="20" t="s">
        <v>3247</v>
      </c>
      <c r="F5550">
        <v>6381</v>
      </c>
      <c r="G5550">
        <v>100</v>
      </c>
      <c r="H5550" s="2" t="s">
        <v>3141</v>
      </c>
      <c r="I5550" s="2" t="s">
        <v>3155</v>
      </c>
      <c r="J5550" s="2" t="s">
        <v>3160</v>
      </c>
      <c r="K5550" s="2" t="s">
        <v>3163</v>
      </c>
      <c r="L5550" s="2">
        <v>2019</v>
      </c>
      <c r="M5550" s="2" t="s">
        <v>3064</v>
      </c>
      <c r="N5550" s="2" t="s">
        <v>3114</v>
      </c>
      <c r="O5550" s="19" t="str">
        <f t="shared" ref="O5550:O5613" si="174">LEFT(N5550,1) &amp; "00"</f>
        <v>500</v>
      </c>
      <c r="P5550">
        <f t="shared" si="173"/>
        <v>6381</v>
      </c>
    </row>
    <row r="5551" spans="1:16" ht="14.5" customHeight="1" x14ac:dyDescent="0.35">
      <c r="A5551" s="20" t="s">
        <v>2899</v>
      </c>
      <c r="B5551" s="20" t="s">
        <v>2899</v>
      </c>
      <c r="C5551" s="20" t="s">
        <v>3248</v>
      </c>
      <c r="F5551">
        <v>200</v>
      </c>
      <c r="G5551">
        <v>100</v>
      </c>
      <c r="H5551" s="2" t="s">
        <v>3139</v>
      </c>
      <c r="I5551" s="2" t="s">
        <v>3153</v>
      </c>
      <c r="J5551" s="2" t="s">
        <v>3160</v>
      </c>
      <c r="K5551" s="2" t="s">
        <v>3163</v>
      </c>
      <c r="L5551" s="2">
        <v>2019</v>
      </c>
      <c r="M5551" s="2" t="s">
        <v>3053</v>
      </c>
      <c r="N5551" s="2" t="s">
        <v>3103</v>
      </c>
      <c r="O5551" s="19" t="str">
        <f t="shared" si="174"/>
        <v>300</v>
      </c>
      <c r="P5551">
        <f t="shared" si="173"/>
        <v>200</v>
      </c>
    </row>
    <row r="5552" spans="1:16" ht="14.5" customHeight="1" x14ac:dyDescent="0.35">
      <c r="A5552" s="20" t="s">
        <v>763</v>
      </c>
      <c r="B5552" s="20" t="s">
        <v>763</v>
      </c>
      <c r="C5552" s="20" t="s">
        <v>3249</v>
      </c>
      <c r="F5552">
        <v>58</v>
      </c>
      <c r="G5552">
        <v>100</v>
      </c>
      <c r="H5552" s="2" t="s">
        <v>3139</v>
      </c>
      <c r="I5552" s="2" t="s">
        <v>3153</v>
      </c>
      <c r="J5552" s="2" t="s">
        <v>3160</v>
      </c>
      <c r="K5552" s="2" t="s">
        <v>3163</v>
      </c>
      <c r="L5552" s="2">
        <v>2019</v>
      </c>
      <c r="M5552" s="2" t="s">
        <v>3078</v>
      </c>
      <c r="N5552" s="2" t="s">
        <v>3126</v>
      </c>
      <c r="O5552" s="19" t="str">
        <f t="shared" si="174"/>
        <v>700</v>
      </c>
      <c r="P5552">
        <f t="shared" si="173"/>
        <v>58</v>
      </c>
    </row>
    <row r="5553" spans="1:16" ht="14.5" customHeight="1" x14ac:dyDescent="0.35">
      <c r="A5553" s="20" t="s">
        <v>2377</v>
      </c>
      <c r="B5553" s="20" t="s">
        <v>2377</v>
      </c>
      <c r="C5553" s="20" t="s">
        <v>3250</v>
      </c>
      <c r="F5553">
        <v>2128</v>
      </c>
      <c r="G5553">
        <v>100</v>
      </c>
      <c r="H5553" s="2" t="s">
        <v>3139</v>
      </c>
      <c r="I5553" s="2" t="s">
        <v>3153</v>
      </c>
      <c r="J5553" s="2" t="s">
        <v>3160</v>
      </c>
      <c r="K5553" s="2" t="s">
        <v>3163</v>
      </c>
      <c r="L5553" s="2">
        <v>2019</v>
      </c>
      <c r="M5553" s="2" t="s">
        <v>3053</v>
      </c>
      <c r="N5553" s="2" t="s">
        <v>3103</v>
      </c>
      <c r="O5553" s="19" t="str">
        <f t="shared" si="174"/>
        <v>300</v>
      </c>
      <c r="P5553">
        <f t="shared" si="173"/>
        <v>2128</v>
      </c>
    </row>
    <row r="5554" spans="1:16" ht="14.5" customHeight="1" x14ac:dyDescent="0.35">
      <c r="A5554" s="20" t="s">
        <v>771</v>
      </c>
      <c r="B5554" s="20" t="s">
        <v>771</v>
      </c>
      <c r="C5554" s="20" t="s">
        <v>3249</v>
      </c>
      <c r="F5554">
        <v>929</v>
      </c>
      <c r="G5554">
        <v>100</v>
      </c>
      <c r="H5554" s="2" t="s">
        <v>3139</v>
      </c>
      <c r="I5554" s="2" t="s">
        <v>3153</v>
      </c>
      <c r="J5554" s="2" t="s">
        <v>3160</v>
      </c>
      <c r="K5554" s="2" t="s">
        <v>3163</v>
      </c>
      <c r="L5554" s="2">
        <v>2019</v>
      </c>
      <c r="M5554" s="2" t="s">
        <v>3078</v>
      </c>
      <c r="N5554" s="2" t="s">
        <v>3126</v>
      </c>
      <c r="O5554" s="19" t="str">
        <f t="shared" si="174"/>
        <v>700</v>
      </c>
      <c r="P5554">
        <f t="shared" si="173"/>
        <v>929</v>
      </c>
    </row>
    <row r="5555" spans="1:16" ht="14.5" customHeight="1" x14ac:dyDescent="0.35">
      <c r="A5555" s="20" t="s">
        <v>2803</v>
      </c>
      <c r="B5555" s="20" t="s">
        <v>2803</v>
      </c>
      <c r="C5555" s="20" t="s">
        <v>3251</v>
      </c>
      <c r="F5555">
        <v>500</v>
      </c>
      <c r="G5555">
        <v>100</v>
      </c>
      <c r="H5555" s="2" t="s">
        <v>3134</v>
      </c>
      <c r="I5555" s="2" t="s">
        <v>3148</v>
      </c>
      <c r="J5555" s="2" t="s">
        <v>3160</v>
      </c>
      <c r="K5555" s="2" t="s">
        <v>3163</v>
      </c>
      <c r="L5555" s="2">
        <v>2019</v>
      </c>
      <c r="M5555" s="2" t="s">
        <v>3053</v>
      </c>
      <c r="N5555" s="2" t="s">
        <v>3103</v>
      </c>
      <c r="O5555" s="19" t="str">
        <f t="shared" si="174"/>
        <v>300</v>
      </c>
      <c r="P5555">
        <f t="shared" si="173"/>
        <v>500</v>
      </c>
    </row>
    <row r="5556" spans="1:16" ht="14.5" customHeight="1" x14ac:dyDescent="0.35">
      <c r="A5556" s="20" t="s">
        <v>2577</v>
      </c>
      <c r="B5556" s="20" t="s">
        <v>2577</v>
      </c>
      <c r="C5556" s="20" t="s">
        <v>3252</v>
      </c>
      <c r="F5556">
        <v>5860.6</v>
      </c>
      <c r="G5556">
        <v>100</v>
      </c>
      <c r="H5556" s="2" t="s">
        <v>3134</v>
      </c>
      <c r="I5556" s="2" t="s">
        <v>3148</v>
      </c>
      <c r="J5556" s="2" t="s">
        <v>3160</v>
      </c>
      <c r="K5556" s="2" t="s">
        <v>3163</v>
      </c>
      <c r="L5556" s="2">
        <v>2019</v>
      </c>
      <c r="M5556" s="2" t="s">
        <v>3053</v>
      </c>
      <c r="N5556" s="2" t="s">
        <v>3103</v>
      </c>
      <c r="O5556" s="19" t="str">
        <f t="shared" si="174"/>
        <v>300</v>
      </c>
      <c r="P5556">
        <f t="shared" si="173"/>
        <v>5860.6</v>
      </c>
    </row>
    <row r="5557" spans="1:16" ht="14.5" customHeight="1" x14ac:dyDescent="0.35">
      <c r="A5557" s="20" t="s">
        <v>3409</v>
      </c>
      <c r="B5557" s="20" t="s">
        <v>3409</v>
      </c>
      <c r="C5557" s="20" t="s">
        <v>3252</v>
      </c>
      <c r="F5557">
        <v>7440.5999999999995</v>
      </c>
      <c r="G5557">
        <v>100</v>
      </c>
      <c r="H5557" s="2" t="s">
        <v>3141</v>
      </c>
      <c r="I5557" s="2" t="s">
        <v>3155</v>
      </c>
      <c r="J5557" s="2" t="s">
        <v>3160</v>
      </c>
      <c r="K5557" s="2" t="s">
        <v>3163</v>
      </c>
      <c r="L5557" s="2">
        <v>2019</v>
      </c>
      <c r="M5557" s="2" t="s">
        <v>3059</v>
      </c>
      <c r="N5557" s="2" t="s">
        <v>3109</v>
      </c>
      <c r="O5557" s="19" t="str">
        <f t="shared" si="174"/>
        <v>400</v>
      </c>
      <c r="P5557">
        <f t="shared" si="173"/>
        <v>7440.6</v>
      </c>
    </row>
    <row r="5558" spans="1:16" ht="14.5" customHeight="1" x14ac:dyDescent="0.35">
      <c r="A5558" s="20" t="s">
        <v>3410</v>
      </c>
      <c r="B5558" s="20" t="s">
        <v>3410</v>
      </c>
      <c r="C5558" s="20" t="s">
        <v>3252</v>
      </c>
      <c r="F5558">
        <v>1575</v>
      </c>
      <c r="G5558">
        <v>100</v>
      </c>
      <c r="H5558" s="2" t="s">
        <v>3134</v>
      </c>
      <c r="I5558" s="2" t="s">
        <v>3148</v>
      </c>
      <c r="J5558" s="2" t="s">
        <v>3160</v>
      </c>
      <c r="K5558" s="2" t="s">
        <v>3163</v>
      </c>
      <c r="L5558" s="2">
        <v>2019</v>
      </c>
      <c r="M5558" s="2" t="s">
        <v>3042</v>
      </c>
      <c r="N5558" s="2" t="s">
        <v>3096</v>
      </c>
      <c r="O5558" s="19" t="str">
        <f t="shared" si="174"/>
        <v>200</v>
      </c>
      <c r="P5558">
        <f t="shared" si="173"/>
        <v>1575</v>
      </c>
    </row>
    <row r="5559" spans="1:16" ht="14.5" customHeight="1" x14ac:dyDescent="0.35">
      <c r="A5559" s="20" t="s">
        <v>3411</v>
      </c>
      <c r="B5559" s="20" t="s">
        <v>3411</v>
      </c>
      <c r="C5559" s="20" t="s">
        <v>3252</v>
      </c>
      <c r="F5559">
        <v>3334.4409999999998</v>
      </c>
      <c r="G5559">
        <v>100</v>
      </c>
      <c r="H5559" s="2" t="s">
        <v>3134</v>
      </c>
      <c r="I5559" s="2" t="s">
        <v>3148</v>
      </c>
      <c r="J5559" s="2" t="s">
        <v>3160</v>
      </c>
      <c r="K5559" s="2" t="s">
        <v>3163</v>
      </c>
      <c r="L5559" s="2">
        <v>2019</v>
      </c>
      <c r="M5559" s="2" t="s">
        <v>3048</v>
      </c>
      <c r="N5559" s="2" t="s">
        <v>3048</v>
      </c>
      <c r="O5559" s="19" t="str">
        <f t="shared" si="174"/>
        <v>200</v>
      </c>
      <c r="P5559">
        <f t="shared" si="173"/>
        <v>3334.4409999999998</v>
      </c>
    </row>
    <row r="5560" spans="1:16" ht="14.5" customHeight="1" x14ac:dyDescent="0.35">
      <c r="A5560" s="20" t="s">
        <v>3412</v>
      </c>
      <c r="B5560" s="20" t="s">
        <v>3412</v>
      </c>
      <c r="C5560" s="20" t="s">
        <v>3252</v>
      </c>
      <c r="F5560">
        <v>3500</v>
      </c>
      <c r="G5560">
        <v>100</v>
      </c>
      <c r="H5560" s="2" t="s">
        <v>3134</v>
      </c>
      <c r="I5560" s="2" t="s">
        <v>3148</v>
      </c>
      <c r="J5560" s="2" t="s">
        <v>3160</v>
      </c>
      <c r="K5560" s="2" t="s">
        <v>3163</v>
      </c>
      <c r="L5560" s="2">
        <v>2019</v>
      </c>
      <c r="M5560" s="2" t="s">
        <v>3042</v>
      </c>
      <c r="N5560" s="2" t="s">
        <v>3096</v>
      </c>
      <c r="O5560" s="19" t="str">
        <f t="shared" si="174"/>
        <v>200</v>
      </c>
      <c r="P5560">
        <f t="shared" si="173"/>
        <v>3500</v>
      </c>
    </row>
    <row r="5561" spans="1:16" ht="14.5" customHeight="1" x14ac:dyDescent="0.35">
      <c r="A5561" s="20" t="s">
        <v>3413</v>
      </c>
      <c r="B5561" s="20" t="s">
        <v>3413</v>
      </c>
      <c r="C5561" s="20" t="s">
        <v>3252</v>
      </c>
      <c r="F5561">
        <v>9718.0519999999997</v>
      </c>
      <c r="G5561">
        <v>100</v>
      </c>
      <c r="H5561" s="2" t="s">
        <v>3134</v>
      </c>
      <c r="I5561" s="2" t="s">
        <v>3148</v>
      </c>
      <c r="J5561" s="2" t="s">
        <v>3160</v>
      </c>
      <c r="K5561" s="2" t="s">
        <v>3163</v>
      </c>
      <c r="L5561" s="2">
        <v>2019</v>
      </c>
      <c r="M5561" s="2" t="s">
        <v>3042</v>
      </c>
      <c r="N5561" s="2" t="s">
        <v>3096</v>
      </c>
      <c r="O5561" s="19" t="str">
        <f t="shared" si="174"/>
        <v>200</v>
      </c>
      <c r="P5561">
        <f t="shared" si="173"/>
        <v>9718.0519999999997</v>
      </c>
    </row>
    <row r="5562" spans="1:16" ht="14.5" customHeight="1" x14ac:dyDescent="0.35">
      <c r="A5562" s="20" t="s">
        <v>3414</v>
      </c>
      <c r="B5562" s="20" t="s">
        <v>3414</v>
      </c>
      <c r="C5562" s="20" t="s">
        <v>3252</v>
      </c>
      <c r="F5562">
        <v>20000</v>
      </c>
      <c r="G5562">
        <v>100</v>
      </c>
      <c r="H5562" s="2" t="s">
        <v>3134</v>
      </c>
      <c r="I5562" s="2" t="s">
        <v>3148</v>
      </c>
      <c r="J5562" s="2" t="s">
        <v>3160</v>
      </c>
      <c r="K5562" s="2" t="s">
        <v>3163</v>
      </c>
      <c r="L5562" s="2">
        <v>2019</v>
      </c>
      <c r="M5562" s="2" t="s">
        <v>3042</v>
      </c>
      <c r="N5562" s="2" t="s">
        <v>3096</v>
      </c>
      <c r="O5562" s="19" t="str">
        <f t="shared" si="174"/>
        <v>200</v>
      </c>
      <c r="P5562">
        <f t="shared" si="173"/>
        <v>20000</v>
      </c>
    </row>
    <row r="5563" spans="1:16" ht="14.5" customHeight="1" x14ac:dyDescent="0.35">
      <c r="A5563" s="20" t="s">
        <v>3415</v>
      </c>
      <c r="B5563" s="20" t="s">
        <v>3415</v>
      </c>
      <c r="C5563" s="20" t="s">
        <v>3252</v>
      </c>
      <c r="F5563">
        <v>400</v>
      </c>
      <c r="G5563">
        <v>100</v>
      </c>
      <c r="H5563" s="2" t="s">
        <v>3134</v>
      </c>
      <c r="I5563" s="2" t="s">
        <v>3148</v>
      </c>
      <c r="J5563" s="2" t="s">
        <v>3160</v>
      </c>
      <c r="K5563" s="2" t="s">
        <v>3163</v>
      </c>
      <c r="L5563" s="2">
        <v>2019</v>
      </c>
      <c r="M5563" s="2" t="s">
        <v>3042</v>
      </c>
      <c r="N5563" s="2" t="s">
        <v>3096</v>
      </c>
      <c r="O5563" s="19" t="str">
        <f t="shared" si="174"/>
        <v>200</v>
      </c>
      <c r="P5563">
        <f t="shared" si="173"/>
        <v>400</v>
      </c>
    </row>
    <row r="5564" spans="1:16" ht="14.5" customHeight="1" x14ac:dyDescent="0.35">
      <c r="A5564" s="20" t="s">
        <v>3416</v>
      </c>
      <c r="B5564" s="20" t="s">
        <v>3416</v>
      </c>
      <c r="C5564" s="20" t="s">
        <v>3252</v>
      </c>
      <c r="F5564">
        <v>1185.2350000000001</v>
      </c>
      <c r="G5564">
        <v>100</v>
      </c>
      <c r="H5564" s="2" t="s">
        <v>3134</v>
      </c>
      <c r="I5564" s="2" t="s">
        <v>3148</v>
      </c>
      <c r="J5564" s="2" t="s">
        <v>3160</v>
      </c>
      <c r="K5564" s="2" t="s">
        <v>3163</v>
      </c>
      <c r="L5564" s="2">
        <v>2019</v>
      </c>
      <c r="M5564" s="2" t="s">
        <v>3042</v>
      </c>
      <c r="N5564" s="2" t="s">
        <v>3096</v>
      </c>
      <c r="O5564" s="19" t="str">
        <f t="shared" si="174"/>
        <v>200</v>
      </c>
      <c r="P5564">
        <f t="shared" si="173"/>
        <v>1185.2350000000001</v>
      </c>
    </row>
    <row r="5565" spans="1:16" ht="14.5" customHeight="1" x14ac:dyDescent="0.35">
      <c r="A5565" s="20" t="s">
        <v>3417</v>
      </c>
      <c r="B5565" s="20" t="s">
        <v>3417</v>
      </c>
      <c r="C5565" s="20" t="s">
        <v>3252</v>
      </c>
      <c r="F5565">
        <v>5242.0619999999999</v>
      </c>
      <c r="G5565">
        <v>100</v>
      </c>
      <c r="H5565" s="2" t="s">
        <v>3134</v>
      </c>
      <c r="I5565" s="2" t="s">
        <v>3148</v>
      </c>
      <c r="J5565" s="2" t="s">
        <v>3160</v>
      </c>
      <c r="K5565" s="2" t="s">
        <v>3163</v>
      </c>
      <c r="L5565" s="2">
        <v>2019</v>
      </c>
      <c r="M5565" s="2" t="s">
        <v>3042</v>
      </c>
      <c r="N5565" s="2" t="s">
        <v>3096</v>
      </c>
      <c r="O5565" s="19" t="str">
        <f t="shared" si="174"/>
        <v>200</v>
      </c>
      <c r="P5565">
        <f t="shared" si="173"/>
        <v>5242.0619999999999</v>
      </c>
    </row>
    <row r="5566" spans="1:16" ht="14.5" customHeight="1" x14ac:dyDescent="0.35">
      <c r="A5566" s="20" t="s">
        <v>3418</v>
      </c>
      <c r="B5566" s="20" t="s">
        <v>3418</v>
      </c>
      <c r="C5566" s="20" t="s">
        <v>3379</v>
      </c>
      <c r="F5566">
        <v>2000</v>
      </c>
      <c r="G5566">
        <v>100</v>
      </c>
      <c r="H5566" s="2" t="s">
        <v>3134</v>
      </c>
      <c r="I5566" s="2" t="s">
        <v>3148</v>
      </c>
      <c r="J5566" s="2" t="s">
        <v>3160</v>
      </c>
      <c r="K5566" s="2" t="s">
        <v>3163</v>
      </c>
      <c r="L5566" s="2">
        <v>2019</v>
      </c>
      <c r="M5566" s="2" t="s">
        <v>3048</v>
      </c>
      <c r="N5566" s="2" t="s">
        <v>3048</v>
      </c>
      <c r="O5566" s="19" t="str">
        <f t="shared" si="174"/>
        <v>200</v>
      </c>
      <c r="P5566">
        <f t="shared" si="173"/>
        <v>2000</v>
      </c>
    </row>
    <row r="5567" spans="1:16" ht="14.5" customHeight="1" x14ac:dyDescent="0.35">
      <c r="A5567" s="20" t="s">
        <v>3419</v>
      </c>
      <c r="B5567" s="20" t="s">
        <v>3419</v>
      </c>
      <c r="C5567" s="20" t="s">
        <v>3379</v>
      </c>
      <c r="F5567">
        <v>2000</v>
      </c>
      <c r="G5567">
        <v>100</v>
      </c>
      <c r="H5567" s="2" t="s">
        <v>3134</v>
      </c>
      <c r="I5567" s="2" t="s">
        <v>3148</v>
      </c>
      <c r="J5567" s="2" t="s">
        <v>3160</v>
      </c>
      <c r="K5567" s="2" t="s">
        <v>3163</v>
      </c>
      <c r="L5567" s="2">
        <v>2019</v>
      </c>
      <c r="M5567" s="2" t="s">
        <v>3048</v>
      </c>
      <c r="N5567" s="2" t="s">
        <v>3048</v>
      </c>
      <c r="O5567" s="19" t="str">
        <f t="shared" si="174"/>
        <v>200</v>
      </c>
      <c r="P5567">
        <f t="shared" si="173"/>
        <v>2000</v>
      </c>
    </row>
    <row r="5568" spans="1:16" ht="14.5" customHeight="1" x14ac:dyDescent="0.35">
      <c r="A5568" s="20" t="s">
        <v>877</v>
      </c>
      <c r="B5568" s="20" t="s">
        <v>877</v>
      </c>
      <c r="C5568" s="20" t="s">
        <v>3290</v>
      </c>
      <c r="F5568">
        <v>932661</v>
      </c>
      <c r="G5568">
        <v>25.000012164655754</v>
      </c>
      <c r="H5568" s="2" t="s">
        <v>3140</v>
      </c>
      <c r="I5568" s="2" t="s">
        <v>3154</v>
      </c>
      <c r="J5568" s="2" t="s">
        <v>3160</v>
      </c>
      <c r="K5568" s="2" t="s">
        <v>3163</v>
      </c>
      <c r="L5568" s="2">
        <v>2019</v>
      </c>
      <c r="M5568" s="2" t="s">
        <v>3024</v>
      </c>
      <c r="N5568" s="2" t="s">
        <v>3081</v>
      </c>
      <c r="O5568" s="19" t="str">
        <f t="shared" si="174"/>
        <v>100</v>
      </c>
      <c r="P5568">
        <f t="shared" si="173"/>
        <v>233165.36345499998</v>
      </c>
    </row>
    <row r="5569" spans="1:16" ht="14.5" customHeight="1" x14ac:dyDescent="0.35">
      <c r="A5569" s="20" t="s">
        <v>3420</v>
      </c>
      <c r="B5569" s="20" t="s">
        <v>3420</v>
      </c>
      <c r="C5569" s="20" t="s">
        <v>3379</v>
      </c>
      <c r="F5569">
        <v>5000</v>
      </c>
      <c r="G5569">
        <v>100</v>
      </c>
      <c r="H5569" s="2" t="s">
        <v>3141</v>
      </c>
      <c r="I5569" s="2" t="s">
        <v>3155</v>
      </c>
      <c r="J5569" s="2" t="s">
        <v>3160</v>
      </c>
      <c r="K5569" s="2" t="s">
        <v>3163</v>
      </c>
      <c r="L5569" s="2">
        <v>2019</v>
      </c>
      <c r="M5569" s="2" t="s">
        <v>3064</v>
      </c>
      <c r="N5569" s="2" t="s">
        <v>3114</v>
      </c>
      <c r="O5569" s="19" t="str">
        <f t="shared" si="174"/>
        <v>500</v>
      </c>
      <c r="P5569">
        <f t="shared" si="173"/>
        <v>5000</v>
      </c>
    </row>
    <row r="5570" spans="1:16" ht="14.5" customHeight="1" x14ac:dyDescent="0.35">
      <c r="A5570" s="20" t="s">
        <v>3421</v>
      </c>
      <c r="B5570" s="20" t="s">
        <v>3421</v>
      </c>
      <c r="C5570" s="20" t="s">
        <v>3379</v>
      </c>
      <c r="F5570">
        <v>1000</v>
      </c>
      <c r="G5570">
        <v>100</v>
      </c>
      <c r="H5570" s="2" t="s">
        <v>3141</v>
      </c>
      <c r="I5570" s="2" t="s">
        <v>3155</v>
      </c>
      <c r="J5570" s="2" t="s">
        <v>3160</v>
      </c>
      <c r="K5570" s="2" t="s">
        <v>3163</v>
      </c>
      <c r="L5570" s="2">
        <v>2019</v>
      </c>
      <c r="M5570" s="2" t="s">
        <v>3035</v>
      </c>
      <c r="N5570" s="2" t="s">
        <v>3089</v>
      </c>
      <c r="O5570" s="19" t="str">
        <f t="shared" si="174"/>
        <v>100</v>
      </c>
      <c r="P5570">
        <f t="shared" si="173"/>
        <v>1000</v>
      </c>
    </row>
    <row r="5571" spans="1:16" ht="14.5" customHeight="1" x14ac:dyDescent="0.35">
      <c r="A5571" s="20" t="s">
        <v>3422</v>
      </c>
      <c r="B5571" s="20" t="s">
        <v>3422</v>
      </c>
      <c r="C5571" s="20" t="s">
        <v>3379</v>
      </c>
      <c r="F5571">
        <v>20000</v>
      </c>
      <c r="G5571">
        <v>100</v>
      </c>
      <c r="H5571" s="2" t="s">
        <v>3141</v>
      </c>
      <c r="I5571" s="2" t="s">
        <v>3155</v>
      </c>
      <c r="J5571" s="2" t="s">
        <v>3160</v>
      </c>
      <c r="K5571" s="2" t="s">
        <v>3163</v>
      </c>
      <c r="L5571" s="2">
        <v>2019</v>
      </c>
      <c r="M5571" s="2" t="s">
        <v>3035</v>
      </c>
      <c r="N5571" s="2" t="s">
        <v>3089</v>
      </c>
      <c r="O5571" s="19" t="str">
        <f t="shared" si="174"/>
        <v>100</v>
      </c>
      <c r="P5571">
        <f t="shared" si="173"/>
        <v>20000</v>
      </c>
    </row>
    <row r="5572" spans="1:16" ht="14.5" customHeight="1" x14ac:dyDescent="0.35">
      <c r="A5572" s="20" t="s">
        <v>3423</v>
      </c>
      <c r="B5572" s="20" t="s">
        <v>3423</v>
      </c>
      <c r="C5572" s="20" t="s">
        <v>3379</v>
      </c>
      <c r="F5572">
        <v>1000</v>
      </c>
      <c r="G5572">
        <v>100</v>
      </c>
      <c r="H5572" s="2" t="s">
        <v>3140</v>
      </c>
      <c r="I5572" s="2" t="s">
        <v>3154</v>
      </c>
      <c r="J5572" s="2" t="s">
        <v>3160</v>
      </c>
      <c r="K5572" s="2" t="s">
        <v>3163</v>
      </c>
      <c r="L5572" s="2">
        <v>2019</v>
      </c>
      <c r="M5572" s="2" t="s">
        <v>3041</v>
      </c>
      <c r="N5572" s="2" t="s">
        <v>3095</v>
      </c>
      <c r="O5572" s="19" t="str">
        <f t="shared" si="174"/>
        <v>200</v>
      </c>
      <c r="P5572">
        <f t="shared" si="173"/>
        <v>1000</v>
      </c>
    </row>
    <row r="5573" spans="1:16" ht="14.5" customHeight="1" x14ac:dyDescent="0.35">
      <c r="A5573" s="20" t="s">
        <v>3424</v>
      </c>
      <c r="B5573" s="20" t="s">
        <v>3424</v>
      </c>
      <c r="C5573" s="20" t="s">
        <v>3379</v>
      </c>
      <c r="F5573">
        <v>5000</v>
      </c>
      <c r="G5573">
        <v>100</v>
      </c>
      <c r="H5573" s="2" t="s">
        <v>3138</v>
      </c>
      <c r="I5573" s="2" t="s">
        <v>3152</v>
      </c>
      <c r="J5573" s="2" t="s">
        <v>3160</v>
      </c>
      <c r="K5573" s="2" t="s">
        <v>3163</v>
      </c>
      <c r="L5573" s="2">
        <v>2019</v>
      </c>
      <c r="M5573" s="2" t="s">
        <v>3048</v>
      </c>
      <c r="N5573" s="2" t="s">
        <v>3048</v>
      </c>
      <c r="O5573" s="19" t="str">
        <f t="shared" si="174"/>
        <v>200</v>
      </c>
      <c r="P5573">
        <f t="shared" si="173"/>
        <v>5000</v>
      </c>
    </row>
    <row r="5574" spans="1:16" ht="14.5" customHeight="1" x14ac:dyDescent="0.35">
      <c r="A5574" s="20" t="s">
        <v>3425</v>
      </c>
      <c r="B5574" s="20" t="s">
        <v>3425</v>
      </c>
      <c r="C5574" s="20" t="s">
        <v>3379</v>
      </c>
      <c r="F5574">
        <v>40000</v>
      </c>
      <c r="G5574">
        <v>100</v>
      </c>
      <c r="H5574" s="2" t="s">
        <v>3141</v>
      </c>
      <c r="I5574" s="2" t="s">
        <v>3155</v>
      </c>
      <c r="J5574" s="2" t="s">
        <v>3160</v>
      </c>
      <c r="K5574" s="2" t="s">
        <v>3163</v>
      </c>
      <c r="L5574" s="2">
        <v>2019</v>
      </c>
      <c r="M5574" s="2" t="s">
        <v>3064</v>
      </c>
      <c r="N5574" s="2" t="s">
        <v>3114</v>
      </c>
      <c r="O5574" s="19" t="str">
        <f t="shared" si="174"/>
        <v>500</v>
      </c>
      <c r="P5574">
        <f t="shared" si="173"/>
        <v>40000</v>
      </c>
    </row>
    <row r="5575" spans="1:16" ht="14.5" customHeight="1" x14ac:dyDescent="0.35">
      <c r="A5575" s="20" t="s">
        <v>3426</v>
      </c>
      <c r="B5575" s="20" t="s">
        <v>3426</v>
      </c>
      <c r="C5575" s="20" t="s">
        <v>3379</v>
      </c>
      <c r="F5575">
        <v>6500</v>
      </c>
      <c r="G5575">
        <v>100</v>
      </c>
      <c r="H5575" s="2" t="s">
        <v>3134</v>
      </c>
      <c r="I5575" s="2" t="s">
        <v>3148</v>
      </c>
      <c r="J5575" s="2" t="s">
        <v>3160</v>
      </c>
      <c r="K5575" s="2" t="s">
        <v>3163</v>
      </c>
      <c r="L5575" s="2">
        <v>2019</v>
      </c>
      <c r="M5575" s="2" t="s">
        <v>3380</v>
      </c>
      <c r="N5575" s="2" t="s">
        <v>3380</v>
      </c>
      <c r="O5575" s="19" t="str">
        <f t="shared" si="174"/>
        <v>200</v>
      </c>
      <c r="P5575">
        <f t="shared" si="173"/>
        <v>6500</v>
      </c>
    </row>
    <row r="5576" spans="1:16" ht="14.5" customHeight="1" x14ac:dyDescent="0.35">
      <c r="A5576" s="20" t="s">
        <v>3427</v>
      </c>
      <c r="B5576" s="20" t="s">
        <v>3427</v>
      </c>
      <c r="C5576" s="20" t="s">
        <v>3379</v>
      </c>
      <c r="F5576">
        <v>880</v>
      </c>
      <c r="G5576">
        <v>100</v>
      </c>
      <c r="H5576" s="2" t="s">
        <v>3135</v>
      </c>
      <c r="I5576" s="2" t="s">
        <v>3149</v>
      </c>
      <c r="J5576" s="2" t="s">
        <v>3160</v>
      </c>
      <c r="K5576" s="2" t="s">
        <v>3163</v>
      </c>
      <c r="L5576" s="2">
        <v>2019</v>
      </c>
      <c r="M5576" s="2" t="s">
        <v>3053</v>
      </c>
      <c r="N5576" s="2" t="s">
        <v>3103</v>
      </c>
      <c r="O5576" s="19" t="str">
        <f t="shared" si="174"/>
        <v>300</v>
      </c>
      <c r="P5576">
        <f t="shared" si="173"/>
        <v>880</v>
      </c>
    </row>
    <row r="5577" spans="1:16" ht="14.5" customHeight="1" x14ac:dyDescent="0.35">
      <c r="A5577" s="20" t="s">
        <v>3428</v>
      </c>
      <c r="B5577" s="20" t="s">
        <v>3428</v>
      </c>
      <c r="C5577" s="20" t="s">
        <v>3379</v>
      </c>
      <c r="F5577">
        <v>35000</v>
      </c>
      <c r="G5577">
        <v>100</v>
      </c>
      <c r="H5577" s="2" t="s">
        <v>3141</v>
      </c>
      <c r="I5577" s="2" t="s">
        <v>3155</v>
      </c>
      <c r="J5577" s="2" t="s">
        <v>3160</v>
      </c>
      <c r="K5577" s="2" t="s">
        <v>3163</v>
      </c>
      <c r="L5577" s="2">
        <v>2019</v>
      </c>
      <c r="M5577" s="2" t="s">
        <v>3035</v>
      </c>
      <c r="N5577" s="2" t="s">
        <v>3089</v>
      </c>
      <c r="O5577" s="19" t="str">
        <f t="shared" si="174"/>
        <v>100</v>
      </c>
      <c r="P5577">
        <f t="shared" si="173"/>
        <v>35000</v>
      </c>
    </row>
    <row r="5578" spans="1:16" ht="14.5" customHeight="1" x14ac:dyDescent="0.35">
      <c r="A5578" s="20" t="s">
        <v>3429</v>
      </c>
      <c r="B5578" s="20" t="s">
        <v>3429</v>
      </c>
      <c r="C5578" s="20" t="s">
        <v>3379</v>
      </c>
      <c r="F5578">
        <v>30000</v>
      </c>
      <c r="G5578">
        <v>100</v>
      </c>
      <c r="H5578" s="2" t="s">
        <v>3141</v>
      </c>
      <c r="I5578" s="2" t="s">
        <v>3155</v>
      </c>
      <c r="J5578" s="2" t="s">
        <v>3160</v>
      </c>
      <c r="K5578" s="2" t="s">
        <v>3163</v>
      </c>
      <c r="L5578" s="2">
        <v>2019</v>
      </c>
      <c r="M5578" s="2" t="s">
        <v>3064</v>
      </c>
      <c r="N5578" s="2" t="s">
        <v>3114</v>
      </c>
      <c r="O5578" s="19" t="str">
        <f t="shared" si="174"/>
        <v>500</v>
      </c>
      <c r="P5578">
        <f t="shared" si="173"/>
        <v>30000</v>
      </c>
    </row>
    <row r="5579" spans="1:16" ht="14.5" customHeight="1" x14ac:dyDescent="0.35">
      <c r="A5579" s="20" t="s">
        <v>3430</v>
      </c>
      <c r="B5579" s="20" t="s">
        <v>3430</v>
      </c>
      <c r="C5579" s="20" t="s">
        <v>3379</v>
      </c>
      <c r="F5579">
        <v>1500</v>
      </c>
      <c r="G5579">
        <v>100</v>
      </c>
      <c r="H5579" s="2" t="s">
        <v>3139</v>
      </c>
      <c r="I5579" s="2" t="s">
        <v>3153</v>
      </c>
      <c r="J5579" s="2" t="s">
        <v>3160</v>
      </c>
      <c r="K5579" s="2" t="s">
        <v>3163</v>
      </c>
      <c r="L5579" s="2">
        <v>2019</v>
      </c>
      <c r="M5579" s="2" t="s">
        <v>3055</v>
      </c>
      <c r="N5579" s="2" t="s">
        <v>3105</v>
      </c>
      <c r="O5579" s="19" t="str">
        <f t="shared" si="174"/>
        <v>300</v>
      </c>
      <c r="P5579">
        <f t="shared" si="173"/>
        <v>1500</v>
      </c>
    </row>
    <row r="5580" spans="1:16" ht="14.5" customHeight="1" x14ac:dyDescent="0.35">
      <c r="A5580" s="20" t="s">
        <v>3431</v>
      </c>
      <c r="B5580" s="20" t="s">
        <v>3431</v>
      </c>
      <c r="C5580" s="20" t="s">
        <v>3379</v>
      </c>
      <c r="F5580">
        <v>20000</v>
      </c>
      <c r="G5580">
        <v>100</v>
      </c>
      <c r="H5580" s="2" t="s">
        <v>3141</v>
      </c>
      <c r="I5580" s="2" t="s">
        <v>3155</v>
      </c>
      <c r="J5580" s="2" t="s">
        <v>3160</v>
      </c>
      <c r="K5580" s="2" t="s">
        <v>3163</v>
      </c>
      <c r="L5580" s="2">
        <v>2019</v>
      </c>
      <c r="M5580" s="2" t="s">
        <v>3035</v>
      </c>
      <c r="N5580" s="2" t="s">
        <v>3089</v>
      </c>
      <c r="O5580" s="19" t="str">
        <f t="shared" si="174"/>
        <v>100</v>
      </c>
      <c r="P5580">
        <f t="shared" si="173"/>
        <v>20000</v>
      </c>
    </row>
    <row r="5581" spans="1:16" ht="14.5" customHeight="1" x14ac:dyDescent="0.35">
      <c r="A5581" s="20" t="s">
        <v>2412</v>
      </c>
      <c r="B5581" s="20" t="s">
        <v>2412</v>
      </c>
      <c r="C5581" s="20" t="s">
        <v>3257</v>
      </c>
      <c r="F5581">
        <v>1206</v>
      </c>
      <c r="G5581">
        <v>100</v>
      </c>
      <c r="H5581" s="2" t="s">
        <v>3130</v>
      </c>
      <c r="I5581" s="2" t="s">
        <v>3144</v>
      </c>
      <c r="J5581" s="2" t="s">
        <v>3160</v>
      </c>
      <c r="K5581" s="2" t="s">
        <v>3163</v>
      </c>
      <c r="L5581" s="2">
        <v>2019</v>
      </c>
      <c r="M5581" s="2" t="s">
        <v>3053</v>
      </c>
      <c r="N5581" s="2" t="s">
        <v>3103</v>
      </c>
      <c r="O5581" s="19" t="str">
        <f t="shared" si="174"/>
        <v>300</v>
      </c>
      <c r="P5581">
        <f t="shared" si="173"/>
        <v>1206</v>
      </c>
    </row>
    <row r="5582" spans="1:16" ht="14.5" customHeight="1" x14ac:dyDescent="0.35">
      <c r="A5582" s="20" t="s">
        <v>2414</v>
      </c>
      <c r="B5582" s="20" t="s">
        <v>2414</v>
      </c>
      <c r="C5582" s="20" t="s">
        <v>3258</v>
      </c>
      <c r="F5582">
        <v>4198</v>
      </c>
      <c r="G5582">
        <v>100</v>
      </c>
      <c r="H5582" s="2" t="s">
        <v>3129</v>
      </c>
      <c r="I5582" s="2" t="s">
        <v>3143</v>
      </c>
      <c r="J5582" s="2" t="s">
        <v>3160</v>
      </c>
      <c r="K5582" s="2" t="s">
        <v>3163</v>
      </c>
      <c r="L5582" s="2">
        <v>2019</v>
      </c>
      <c r="M5582" s="2" t="s">
        <v>3053</v>
      </c>
      <c r="N5582" s="2" t="s">
        <v>3103</v>
      </c>
      <c r="O5582" s="19" t="str">
        <f t="shared" si="174"/>
        <v>300</v>
      </c>
      <c r="P5582">
        <f t="shared" si="173"/>
        <v>4198</v>
      </c>
    </row>
    <row r="5583" spans="1:16" ht="14.5" customHeight="1" x14ac:dyDescent="0.35">
      <c r="A5583" s="20" t="s">
        <v>2373</v>
      </c>
      <c r="B5583" s="20" t="s">
        <v>2373</v>
      </c>
      <c r="C5583" s="20" t="s">
        <v>3249</v>
      </c>
      <c r="F5583">
        <v>1384</v>
      </c>
      <c r="G5583">
        <v>100</v>
      </c>
      <c r="H5583" s="2" t="s">
        <v>3139</v>
      </c>
      <c r="I5583" s="2" t="s">
        <v>3153</v>
      </c>
      <c r="J5583" s="2" t="s">
        <v>3160</v>
      </c>
      <c r="K5583" s="2" t="s">
        <v>3163</v>
      </c>
      <c r="L5583" s="2">
        <v>2019</v>
      </c>
      <c r="M5583" s="2" t="s">
        <v>3078</v>
      </c>
      <c r="N5583" s="2" t="s">
        <v>3126</v>
      </c>
      <c r="O5583" s="19" t="str">
        <f t="shared" si="174"/>
        <v>700</v>
      </c>
      <c r="P5583">
        <f t="shared" si="173"/>
        <v>1384</v>
      </c>
    </row>
    <row r="5584" spans="1:16" ht="14.5" customHeight="1" x14ac:dyDescent="0.35">
      <c r="A5584" s="20" t="s">
        <v>2424</v>
      </c>
      <c r="B5584" s="20" t="s">
        <v>2424</v>
      </c>
      <c r="C5584" s="20" t="s">
        <v>3259</v>
      </c>
      <c r="F5584">
        <v>18925</v>
      </c>
      <c r="G5584">
        <v>100</v>
      </c>
      <c r="H5584" s="2" t="s">
        <v>3141</v>
      </c>
      <c r="I5584" s="2" t="s">
        <v>3155</v>
      </c>
      <c r="J5584" s="2" t="s">
        <v>3160</v>
      </c>
      <c r="K5584" s="2" t="s">
        <v>3163</v>
      </c>
      <c r="L5584" s="2">
        <v>2019</v>
      </c>
      <c r="M5584" s="2" t="s">
        <v>3035</v>
      </c>
      <c r="N5584" s="2" t="s">
        <v>3089</v>
      </c>
      <c r="O5584" s="19" t="str">
        <f t="shared" si="174"/>
        <v>100</v>
      </c>
      <c r="P5584">
        <f t="shared" si="173"/>
        <v>18925</v>
      </c>
    </row>
    <row r="5585" spans="1:16" ht="14.5" customHeight="1" x14ac:dyDescent="0.35">
      <c r="A5585" s="20" t="s">
        <v>2448</v>
      </c>
      <c r="B5585" s="20" t="s">
        <v>2448</v>
      </c>
      <c r="C5585" s="20" t="s">
        <v>3260</v>
      </c>
      <c r="F5585">
        <v>33318</v>
      </c>
      <c r="G5585">
        <v>100</v>
      </c>
      <c r="H5585" s="2" t="s">
        <v>3134</v>
      </c>
      <c r="I5585" s="2" t="s">
        <v>3148</v>
      </c>
      <c r="J5585" s="2" t="s">
        <v>3160</v>
      </c>
      <c r="K5585" s="2" t="s">
        <v>3163</v>
      </c>
      <c r="L5585" s="2">
        <v>2019</v>
      </c>
      <c r="M5585" s="2" t="s">
        <v>3035</v>
      </c>
      <c r="N5585" s="2" t="s">
        <v>3089</v>
      </c>
      <c r="O5585" s="19" t="str">
        <f t="shared" si="174"/>
        <v>100</v>
      </c>
      <c r="P5585">
        <f t="shared" si="173"/>
        <v>33318</v>
      </c>
    </row>
    <row r="5586" spans="1:16" ht="14.5" customHeight="1" x14ac:dyDescent="0.35">
      <c r="A5586" s="20" t="s">
        <v>2428</v>
      </c>
      <c r="B5586" s="20" t="s">
        <v>2428</v>
      </c>
      <c r="C5586" s="20" t="s">
        <v>3259</v>
      </c>
      <c r="F5586">
        <v>158485</v>
      </c>
      <c r="G5586">
        <v>100</v>
      </c>
      <c r="H5586" s="2" t="s">
        <v>3141</v>
      </c>
      <c r="I5586" s="2" t="s">
        <v>3155</v>
      </c>
      <c r="J5586" s="2" t="s">
        <v>3160</v>
      </c>
      <c r="K5586" s="2" t="s">
        <v>3163</v>
      </c>
      <c r="L5586" s="2">
        <v>2019</v>
      </c>
      <c r="M5586" s="2" t="s">
        <v>3035</v>
      </c>
      <c r="N5586" s="2" t="s">
        <v>3089</v>
      </c>
      <c r="O5586" s="19" t="str">
        <f t="shared" si="174"/>
        <v>100</v>
      </c>
      <c r="P5586">
        <f t="shared" si="173"/>
        <v>158485</v>
      </c>
    </row>
    <row r="5587" spans="1:16" ht="14.5" customHeight="1" x14ac:dyDescent="0.35">
      <c r="A5587" s="20" t="s">
        <v>2581</v>
      </c>
      <c r="B5587" s="20" t="s">
        <v>2581</v>
      </c>
      <c r="C5587" s="20" t="s">
        <v>3258</v>
      </c>
      <c r="F5587">
        <v>910</v>
      </c>
      <c r="G5587">
        <v>100</v>
      </c>
      <c r="H5587" s="2" t="s">
        <v>3129</v>
      </c>
      <c r="I5587" s="2" t="s">
        <v>3143</v>
      </c>
      <c r="J5587" s="2" t="s">
        <v>3160</v>
      </c>
      <c r="K5587" s="2" t="s">
        <v>3163</v>
      </c>
      <c r="L5587" s="2">
        <v>2019</v>
      </c>
      <c r="M5587" s="2" t="s">
        <v>3053</v>
      </c>
      <c r="N5587" s="2" t="s">
        <v>3103</v>
      </c>
      <c r="O5587" s="19" t="str">
        <f t="shared" si="174"/>
        <v>300</v>
      </c>
      <c r="P5587">
        <f t="shared" si="173"/>
        <v>910</v>
      </c>
    </row>
    <row r="5588" spans="1:16" ht="14.5" customHeight="1" x14ac:dyDescent="0.35">
      <c r="A5588" s="20" t="s">
        <v>894</v>
      </c>
      <c r="B5588" s="20" t="s">
        <v>894</v>
      </c>
      <c r="C5588" s="20" t="s">
        <v>3290</v>
      </c>
      <c r="F5588">
        <v>78850</v>
      </c>
      <c r="G5588">
        <v>100</v>
      </c>
      <c r="H5588" s="2" t="s">
        <v>3140</v>
      </c>
      <c r="I5588" s="2" t="s">
        <v>3154</v>
      </c>
      <c r="J5588" s="2" t="s">
        <v>3160</v>
      </c>
      <c r="K5588" s="2" t="s">
        <v>3163</v>
      </c>
      <c r="L5588" s="2">
        <v>2019</v>
      </c>
      <c r="M5588" s="2" t="s">
        <v>3024</v>
      </c>
      <c r="N5588" s="2" t="s">
        <v>3081</v>
      </c>
      <c r="O5588" s="19" t="str">
        <f t="shared" si="174"/>
        <v>100</v>
      </c>
      <c r="P5588">
        <f t="shared" si="173"/>
        <v>78850</v>
      </c>
    </row>
    <row r="5589" spans="1:16" ht="14.5" customHeight="1" x14ac:dyDescent="0.35">
      <c r="A5589" s="20" t="s">
        <v>2805</v>
      </c>
      <c r="B5589" s="20" t="s">
        <v>2805</v>
      </c>
      <c r="C5589" s="20" t="s">
        <v>3249</v>
      </c>
      <c r="F5589">
        <v>666</v>
      </c>
      <c r="G5589">
        <v>100</v>
      </c>
      <c r="H5589" s="2" t="s">
        <v>3139</v>
      </c>
      <c r="I5589" s="2" t="s">
        <v>3153</v>
      </c>
      <c r="J5589" s="2" t="s">
        <v>3160</v>
      </c>
      <c r="K5589" s="2" t="s">
        <v>3163</v>
      </c>
      <c r="L5589" s="2">
        <v>2019</v>
      </c>
      <c r="M5589" s="2" t="s">
        <v>3053</v>
      </c>
      <c r="N5589" s="2" t="s">
        <v>3103</v>
      </c>
      <c r="O5589" s="19" t="str">
        <f t="shared" si="174"/>
        <v>300</v>
      </c>
      <c r="P5589">
        <f t="shared" si="173"/>
        <v>666</v>
      </c>
    </row>
    <row r="5590" spans="1:16" ht="14.5" customHeight="1" x14ac:dyDescent="0.35">
      <c r="A5590" s="20" t="s">
        <v>2643</v>
      </c>
      <c r="B5590" s="20" t="s">
        <v>2643</v>
      </c>
      <c r="C5590" s="20" t="s">
        <v>3290</v>
      </c>
      <c r="F5590">
        <v>53026</v>
      </c>
      <c r="G5590">
        <v>25</v>
      </c>
      <c r="H5590" s="2" t="s">
        <v>3140</v>
      </c>
      <c r="I5590" s="2" t="s">
        <v>3154</v>
      </c>
      <c r="J5590" s="2" t="s">
        <v>3160</v>
      </c>
      <c r="K5590" s="2" t="s">
        <v>3163</v>
      </c>
      <c r="L5590" s="2">
        <v>2019</v>
      </c>
      <c r="M5590" s="2" t="s">
        <v>3037</v>
      </c>
      <c r="N5590" s="2" t="s">
        <v>3091</v>
      </c>
      <c r="O5590" s="19" t="str">
        <f t="shared" si="174"/>
        <v>100</v>
      </c>
      <c r="P5590">
        <f t="shared" si="173"/>
        <v>13256.5</v>
      </c>
    </row>
    <row r="5591" spans="1:16" ht="14.5" customHeight="1" x14ac:dyDescent="0.35">
      <c r="A5591" s="20" t="s">
        <v>2582</v>
      </c>
      <c r="B5591" s="20" t="s">
        <v>2582</v>
      </c>
      <c r="C5591" s="20" t="s">
        <v>3259</v>
      </c>
      <c r="F5591">
        <v>9548</v>
      </c>
      <c r="G5591">
        <v>100</v>
      </c>
      <c r="H5591" s="2" t="s">
        <v>3141</v>
      </c>
      <c r="I5591" s="2" t="s">
        <v>3155</v>
      </c>
      <c r="J5591" s="2" t="s">
        <v>3160</v>
      </c>
      <c r="K5591" s="2" t="s">
        <v>3163</v>
      </c>
      <c r="L5591" s="2">
        <v>2019</v>
      </c>
      <c r="M5591" s="2" t="s">
        <v>3035</v>
      </c>
      <c r="N5591" s="2" t="s">
        <v>3089</v>
      </c>
      <c r="O5591" s="19" t="str">
        <f t="shared" si="174"/>
        <v>100</v>
      </c>
      <c r="P5591">
        <f t="shared" si="173"/>
        <v>9548</v>
      </c>
    </row>
    <row r="5592" spans="1:16" ht="14.5" customHeight="1" x14ac:dyDescent="0.35">
      <c r="A5592" s="20" t="s">
        <v>813</v>
      </c>
      <c r="B5592" s="20" t="s">
        <v>813</v>
      </c>
      <c r="C5592" s="20" t="s">
        <v>3262</v>
      </c>
      <c r="F5592">
        <v>1240</v>
      </c>
      <c r="G5592">
        <v>100</v>
      </c>
      <c r="H5592" s="2" t="s">
        <v>3138</v>
      </c>
      <c r="I5592" s="2" t="s">
        <v>3152</v>
      </c>
      <c r="J5592" s="2" t="s">
        <v>3160</v>
      </c>
      <c r="K5592" s="2" t="s">
        <v>3163</v>
      </c>
      <c r="L5592" s="2">
        <v>2019</v>
      </c>
      <c r="M5592" s="2" t="s">
        <v>3043</v>
      </c>
      <c r="N5592" s="2" t="s">
        <v>3097</v>
      </c>
      <c r="O5592" s="19" t="str">
        <f t="shared" si="174"/>
        <v>200</v>
      </c>
      <c r="P5592">
        <f t="shared" si="173"/>
        <v>1240</v>
      </c>
    </row>
    <row r="5593" spans="1:16" ht="14.5" customHeight="1" x14ac:dyDescent="0.35">
      <c r="A5593" s="20" t="s">
        <v>2583</v>
      </c>
      <c r="B5593" s="20" t="s">
        <v>2583</v>
      </c>
      <c r="C5593" s="20" t="s">
        <v>3263</v>
      </c>
      <c r="F5593">
        <v>11120</v>
      </c>
      <c r="G5593">
        <v>100</v>
      </c>
      <c r="H5593" s="2" t="s">
        <v>3129</v>
      </c>
      <c r="I5593" s="2" t="s">
        <v>3143</v>
      </c>
      <c r="J5593" s="2" t="s">
        <v>3160</v>
      </c>
      <c r="K5593" s="2" t="s">
        <v>3163</v>
      </c>
      <c r="L5593" s="2">
        <v>2019</v>
      </c>
      <c r="M5593" s="2" t="s">
        <v>3053</v>
      </c>
      <c r="N5593" s="2" t="s">
        <v>3103</v>
      </c>
      <c r="O5593" s="19" t="str">
        <f t="shared" si="174"/>
        <v>300</v>
      </c>
      <c r="P5593">
        <f t="shared" si="173"/>
        <v>11120</v>
      </c>
    </row>
    <row r="5594" spans="1:16" ht="14.5" customHeight="1" x14ac:dyDescent="0.35">
      <c r="A5594" s="20" t="s">
        <v>3296</v>
      </c>
      <c r="B5594" s="20" t="s">
        <v>3296</v>
      </c>
      <c r="C5594" s="20" t="s">
        <v>3294</v>
      </c>
      <c r="F5594">
        <v>36035</v>
      </c>
      <c r="G5594">
        <v>25</v>
      </c>
      <c r="H5594" s="2" t="s">
        <v>3140</v>
      </c>
      <c r="I5594" s="2" t="s">
        <v>3154</v>
      </c>
      <c r="J5594" s="2" t="s">
        <v>3160</v>
      </c>
      <c r="K5594" s="2" t="s">
        <v>3163</v>
      </c>
      <c r="L5594" s="2">
        <v>2019</v>
      </c>
      <c r="M5594" s="2" t="s">
        <v>3057</v>
      </c>
      <c r="N5594" s="2" t="s">
        <v>3107</v>
      </c>
      <c r="O5594" s="19" t="str">
        <f t="shared" si="174"/>
        <v>300</v>
      </c>
      <c r="P5594">
        <f t="shared" si="173"/>
        <v>9008.75</v>
      </c>
    </row>
    <row r="5595" spans="1:16" ht="14.5" customHeight="1" x14ac:dyDescent="0.35">
      <c r="A5595" s="20" t="s">
        <v>2359</v>
      </c>
      <c r="B5595" s="20" t="s">
        <v>2359</v>
      </c>
      <c r="C5595" s="20" t="s">
        <v>3290</v>
      </c>
      <c r="F5595">
        <v>30107</v>
      </c>
      <c r="G5595">
        <v>25</v>
      </c>
      <c r="H5595" s="2" t="s">
        <v>3140</v>
      </c>
      <c r="I5595" s="2" t="s">
        <v>3154</v>
      </c>
      <c r="J5595" s="2" t="s">
        <v>3160</v>
      </c>
      <c r="K5595" s="2" t="s">
        <v>3163</v>
      </c>
      <c r="L5595" s="2">
        <v>2019</v>
      </c>
      <c r="M5595" s="2" t="s">
        <v>3038</v>
      </c>
      <c r="N5595" s="2" t="s">
        <v>3092</v>
      </c>
      <c r="O5595" s="19" t="str">
        <f t="shared" si="174"/>
        <v>100</v>
      </c>
      <c r="P5595">
        <f t="shared" si="173"/>
        <v>7526.75</v>
      </c>
    </row>
    <row r="5596" spans="1:16" ht="14.5" customHeight="1" x14ac:dyDescent="0.35">
      <c r="A5596" s="20" t="s">
        <v>910</v>
      </c>
      <c r="B5596" s="20" t="s">
        <v>910</v>
      </c>
      <c r="C5596" s="20" t="s">
        <v>3295</v>
      </c>
      <c r="F5596">
        <v>29968</v>
      </c>
      <c r="G5596">
        <v>25</v>
      </c>
      <c r="H5596" s="2" t="s">
        <v>3140</v>
      </c>
      <c r="I5596" s="2" t="s">
        <v>3154</v>
      </c>
      <c r="J5596" s="2" t="s">
        <v>3160</v>
      </c>
      <c r="K5596" s="2" t="s">
        <v>3163</v>
      </c>
      <c r="L5596" s="2">
        <v>2019</v>
      </c>
      <c r="M5596" s="2" t="s">
        <v>3039</v>
      </c>
      <c r="N5596" s="2" t="s">
        <v>3093</v>
      </c>
      <c r="O5596" s="19" t="str">
        <f t="shared" si="174"/>
        <v>100</v>
      </c>
      <c r="P5596">
        <f t="shared" si="173"/>
        <v>7492</v>
      </c>
    </row>
    <row r="5597" spans="1:16" ht="14.5" customHeight="1" x14ac:dyDescent="0.35">
      <c r="A5597" s="20" t="s">
        <v>3273</v>
      </c>
      <c r="B5597" s="20" t="s">
        <v>3273</v>
      </c>
      <c r="C5597" s="20" t="s">
        <v>3274</v>
      </c>
      <c r="F5597">
        <v>1000</v>
      </c>
      <c r="G5597">
        <v>100</v>
      </c>
      <c r="H5597" s="2" t="s">
        <v>3141</v>
      </c>
      <c r="I5597" s="2" t="s">
        <v>3155</v>
      </c>
      <c r="J5597" s="2" t="s">
        <v>3160</v>
      </c>
      <c r="K5597" s="2" t="s">
        <v>3163</v>
      </c>
      <c r="L5597" s="2">
        <v>2019</v>
      </c>
      <c r="M5597" s="2" t="s">
        <v>3064</v>
      </c>
      <c r="N5597" s="2" t="s">
        <v>3114</v>
      </c>
      <c r="O5597" s="19" t="str">
        <f t="shared" si="174"/>
        <v>500</v>
      </c>
      <c r="P5597">
        <f t="shared" si="173"/>
        <v>1000</v>
      </c>
    </row>
    <row r="5598" spans="1:16" ht="14.5" customHeight="1" x14ac:dyDescent="0.35">
      <c r="A5598" s="20" t="s">
        <v>2931</v>
      </c>
      <c r="B5598" s="20" t="s">
        <v>2931</v>
      </c>
      <c r="C5598" s="20" t="s">
        <v>3381</v>
      </c>
      <c r="F5598">
        <v>1000</v>
      </c>
      <c r="G5598">
        <v>100</v>
      </c>
      <c r="H5598" s="2" t="s">
        <v>3134</v>
      </c>
      <c r="I5598" s="2" t="s">
        <v>3148</v>
      </c>
      <c r="J5598" s="2" t="s">
        <v>3160</v>
      </c>
      <c r="K5598" s="2" t="s">
        <v>3163</v>
      </c>
      <c r="L5598" s="2">
        <v>2019</v>
      </c>
      <c r="M5598" s="2" t="s">
        <v>3050</v>
      </c>
      <c r="N5598" s="2" t="s">
        <v>3050</v>
      </c>
      <c r="O5598" s="19" t="str">
        <f t="shared" si="174"/>
        <v>200</v>
      </c>
      <c r="P5598">
        <f t="shared" si="173"/>
        <v>1000</v>
      </c>
    </row>
    <row r="5599" spans="1:16" ht="14.5" customHeight="1" x14ac:dyDescent="0.35">
      <c r="A5599" s="20" t="s">
        <v>3432</v>
      </c>
      <c r="B5599" s="20" t="s">
        <v>3432</v>
      </c>
      <c r="C5599" s="20" t="s">
        <v>3433</v>
      </c>
      <c r="F5599">
        <v>8000</v>
      </c>
      <c r="G5599">
        <v>37.5</v>
      </c>
      <c r="H5599" s="2" t="s">
        <v>3134</v>
      </c>
      <c r="I5599" s="2" t="s">
        <v>3148</v>
      </c>
      <c r="J5599" s="2" t="s">
        <v>3160</v>
      </c>
      <c r="K5599" s="2" t="s">
        <v>3163</v>
      </c>
      <c r="L5599" s="2">
        <v>2019</v>
      </c>
      <c r="M5599" s="2" t="s">
        <v>3059</v>
      </c>
      <c r="N5599" s="2" t="s">
        <v>3109</v>
      </c>
      <c r="O5599" s="19" t="str">
        <f t="shared" si="174"/>
        <v>400</v>
      </c>
      <c r="P5599">
        <f t="shared" si="173"/>
        <v>3000</v>
      </c>
    </row>
    <row r="5600" spans="1:16" ht="14.5" customHeight="1" x14ac:dyDescent="0.35">
      <c r="A5600" s="20" t="s">
        <v>3434</v>
      </c>
      <c r="B5600" s="20" t="s">
        <v>3434</v>
      </c>
      <c r="C5600" s="20" t="s">
        <v>3433</v>
      </c>
      <c r="F5600">
        <v>300</v>
      </c>
      <c r="G5600">
        <v>100</v>
      </c>
      <c r="H5600" s="2" t="s">
        <v>3134</v>
      </c>
      <c r="I5600" s="2" t="s">
        <v>3148</v>
      </c>
      <c r="J5600" s="2" t="s">
        <v>3160</v>
      </c>
      <c r="K5600" s="2" t="s">
        <v>3163</v>
      </c>
      <c r="L5600" s="2">
        <v>2019</v>
      </c>
      <c r="M5600" s="2" t="s">
        <v>3053</v>
      </c>
      <c r="N5600" s="2" t="s">
        <v>3103</v>
      </c>
      <c r="O5600" s="19" t="str">
        <f t="shared" si="174"/>
        <v>300</v>
      </c>
      <c r="P5600">
        <f t="shared" si="173"/>
        <v>300</v>
      </c>
    </row>
    <row r="5601" spans="1:16" ht="14.5" customHeight="1" x14ac:dyDescent="0.35">
      <c r="A5601" s="20" t="s">
        <v>2454</v>
      </c>
      <c r="B5601" s="20" t="s">
        <v>2454</v>
      </c>
      <c r="C5601" s="20" t="s">
        <v>3266</v>
      </c>
      <c r="F5601">
        <v>10299</v>
      </c>
      <c r="G5601">
        <v>100</v>
      </c>
      <c r="H5601" s="2" t="s">
        <v>3136</v>
      </c>
      <c r="I5601" s="2" t="s">
        <v>3150</v>
      </c>
      <c r="J5601" s="2" t="s">
        <v>3160</v>
      </c>
      <c r="K5601" s="2" t="s">
        <v>3163</v>
      </c>
      <c r="L5601" s="2">
        <v>2019</v>
      </c>
      <c r="M5601" s="2" t="s">
        <v>3071</v>
      </c>
      <c r="N5601" s="2" t="s">
        <v>3120</v>
      </c>
      <c r="O5601" s="19" t="str">
        <f t="shared" si="174"/>
        <v>600</v>
      </c>
      <c r="P5601">
        <f t="shared" si="173"/>
        <v>10299</v>
      </c>
    </row>
    <row r="5602" spans="1:16" ht="14.5" customHeight="1" x14ac:dyDescent="0.35">
      <c r="A5602" s="20" t="s">
        <v>2450</v>
      </c>
      <c r="B5602" s="20" t="s">
        <v>2450</v>
      </c>
      <c r="C5602" s="20" t="s">
        <v>3266</v>
      </c>
      <c r="F5602">
        <v>9586</v>
      </c>
      <c r="G5602">
        <v>100</v>
      </c>
      <c r="H5602" s="2" t="s">
        <v>3134</v>
      </c>
      <c r="I5602" s="2" t="s">
        <v>3148</v>
      </c>
      <c r="J5602" s="2" t="s">
        <v>3160</v>
      </c>
      <c r="K5602" s="2" t="s">
        <v>3163</v>
      </c>
      <c r="L5602" s="2">
        <v>2019</v>
      </c>
      <c r="M5602" s="2" t="s">
        <v>3071</v>
      </c>
      <c r="N5602" s="2" t="s">
        <v>3120</v>
      </c>
      <c r="O5602" s="19" t="str">
        <f t="shared" si="174"/>
        <v>600</v>
      </c>
      <c r="P5602">
        <f t="shared" si="173"/>
        <v>9586</v>
      </c>
    </row>
    <row r="5603" spans="1:16" ht="14.5" customHeight="1" x14ac:dyDescent="0.35">
      <c r="A5603" s="20" t="s">
        <v>2442</v>
      </c>
      <c r="B5603" s="20" t="s">
        <v>2442</v>
      </c>
      <c r="C5603" s="20" t="s">
        <v>3267</v>
      </c>
      <c r="F5603">
        <v>111052</v>
      </c>
      <c r="G5603">
        <v>100</v>
      </c>
      <c r="H5603" s="2" t="s">
        <v>3134</v>
      </c>
      <c r="I5603" s="2" t="s">
        <v>3148</v>
      </c>
      <c r="J5603" s="2" t="s">
        <v>3160</v>
      </c>
      <c r="K5603" s="2" t="s">
        <v>3163</v>
      </c>
      <c r="L5603" s="2">
        <v>2019</v>
      </c>
      <c r="M5603" s="2" t="s">
        <v>3048</v>
      </c>
      <c r="N5603" s="2" t="s">
        <v>3048</v>
      </c>
      <c r="O5603" s="19" t="str">
        <f t="shared" si="174"/>
        <v>200</v>
      </c>
      <c r="P5603">
        <f t="shared" si="173"/>
        <v>111052</v>
      </c>
    </row>
    <row r="5604" spans="1:16" ht="14.5" customHeight="1" x14ac:dyDescent="0.35">
      <c r="A5604" s="20" t="s">
        <v>2398</v>
      </c>
      <c r="B5604" s="20" t="s">
        <v>2398</v>
      </c>
      <c r="C5604" s="20" t="s">
        <v>3267</v>
      </c>
      <c r="F5604">
        <v>906</v>
      </c>
      <c r="G5604">
        <v>100</v>
      </c>
      <c r="H5604" s="2" t="s">
        <v>3134</v>
      </c>
      <c r="I5604" s="2" t="s">
        <v>3148</v>
      </c>
      <c r="J5604" s="2" t="s">
        <v>3160</v>
      </c>
      <c r="K5604" s="2" t="s">
        <v>3163</v>
      </c>
      <c r="L5604" s="2">
        <v>2019</v>
      </c>
      <c r="M5604" s="2" t="s">
        <v>3048</v>
      </c>
      <c r="N5604" s="2" t="s">
        <v>3048</v>
      </c>
      <c r="O5604" s="19" t="str">
        <f t="shared" si="174"/>
        <v>200</v>
      </c>
      <c r="P5604">
        <f t="shared" si="173"/>
        <v>906</v>
      </c>
    </row>
    <row r="5605" spans="1:16" ht="14.5" customHeight="1" x14ac:dyDescent="0.35">
      <c r="A5605" s="20" t="s">
        <v>2479</v>
      </c>
      <c r="B5605" s="20" t="s">
        <v>2479</v>
      </c>
      <c r="C5605" s="20" t="s">
        <v>3268</v>
      </c>
      <c r="F5605">
        <v>41704</v>
      </c>
      <c r="G5605">
        <v>100</v>
      </c>
      <c r="H5605" s="2" t="s">
        <v>3134</v>
      </c>
      <c r="I5605" s="2" t="s">
        <v>3148</v>
      </c>
      <c r="J5605" s="2" t="s">
        <v>3160</v>
      </c>
      <c r="K5605" s="2" t="s">
        <v>3163</v>
      </c>
      <c r="L5605" s="2">
        <v>2019</v>
      </c>
      <c r="M5605" s="2" t="s">
        <v>3047</v>
      </c>
      <c r="N5605" s="2" t="s">
        <v>3047</v>
      </c>
      <c r="O5605" s="19" t="str">
        <f t="shared" si="174"/>
        <v>200</v>
      </c>
      <c r="P5605">
        <f t="shared" si="173"/>
        <v>41704</v>
      </c>
    </row>
    <row r="5606" spans="1:16" ht="14.5" customHeight="1" x14ac:dyDescent="0.35">
      <c r="A5606" s="20" t="s">
        <v>2400</v>
      </c>
      <c r="B5606" s="20" t="s">
        <v>2400</v>
      </c>
      <c r="C5606" s="20" t="s">
        <v>3268</v>
      </c>
      <c r="F5606">
        <v>8611</v>
      </c>
      <c r="G5606">
        <v>100</v>
      </c>
      <c r="H5606" s="2" t="s">
        <v>3134</v>
      </c>
      <c r="I5606" s="2" t="s">
        <v>3148</v>
      </c>
      <c r="J5606" s="2" t="s">
        <v>3160</v>
      </c>
      <c r="K5606" s="2" t="s">
        <v>3163</v>
      </c>
      <c r="L5606" s="2">
        <v>2019</v>
      </c>
      <c r="M5606" s="2" t="s">
        <v>3047</v>
      </c>
      <c r="N5606" s="2" t="s">
        <v>3047</v>
      </c>
      <c r="O5606" s="19" t="str">
        <f t="shared" si="174"/>
        <v>200</v>
      </c>
      <c r="P5606">
        <f t="shared" ref="P5606:P5669" si="175">F5606*G5606/100</f>
        <v>8611</v>
      </c>
    </row>
    <row r="5607" spans="1:16" ht="14.5" customHeight="1" x14ac:dyDescent="0.35">
      <c r="A5607" s="20" t="s">
        <v>3002</v>
      </c>
      <c r="B5607" s="20" t="s">
        <v>3002</v>
      </c>
      <c r="C5607" s="20" t="s">
        <v>3269</v>
      </c>
      <c r="F5607">
        <v>906</v>
      </c>
      <c r="G5607">
        <v>100</v>
      </c>
      <c r="H5607" s="2" t="s">
        <v>3134</v>
      </c>
      <c r="I5607" s="2" t="s">
        <v>3148</v>
      </c>
      <c r="J5607" s="2" t="s">
        <v>3160</v>
      </c>
      <c r="K5607" s="2" t="s">
        <v>3163</v>
      </c>
      <c r="L5607" s="2">
        <v>2019</v>
      </c>
      <c r="M5607" s="2" t="s">
        <v>3050</v>
      </c>
      <c r="N5607" s="2" t="s">
        <v>3050</v>
      </c>
      <c r="O5607" s="19" t="str">
        <f t="shared" si="174"/>
        <v>200</v>
      </c>
      <c r="P5607">
        <f t="shared" si="175"/>
        <v>906</v>
      </c>
    </row>
    <row r="5608" spans="1:16" ht="14.5" customHeight="1" x14ac:dyDescent="0.35">
      <c r="A5608" s="20" t="s">
        <v>2420</v>
      </c>
      <c r="B5608" s="20" t="s">
        <v>2420</v>
      </c>
      <c r="C5608" s="20" t="s">
        <v>3269</v>
      </c>
      <c r="F5608">
        <v>60790</v>
      </c>
      <c r="G5608">
        <v>100</v>
      </c>
      <c r="H5608" s="2" t="s">
        <v>3134</v>
      </c>
      <c r="I5608" s="2" t="s">
        <v>3148</v>
      </c>
      <c r="J5608" s="2" t="s">
        <v>3160</v>
      </c>
      <c r="K5608" s="2" t="s">
        <v>3163</v>
      </c>
      <c r="L5608" s="2">
        <v>2019</v>
      </c>
      <c r="M5608" s="2" t="s">
        <v>3050</v>
      </c>
      <c r="N5608" s="2" t="s">
        <v>3050</v>
      </c>
      <c r="O5608" s="19" t="str">
        <f t="shared" si="174"/>
        <v>200</v>
      </c>
      <c r="P5608">
        <f t="shared" si="175"/>
        <v>60790</v>
      </c>
    </row>
    <row r="5609" spans="1:16" ht="14.5" customHeight="1" x14ac:dyDescent="0.35">
      <c r="A5609" s="20" t="s">
        <v>2589</v>
      </c>
      <c r="B5609" s="20" t="s">
        <v>2589</v>
      </c>
      <c r="C5609" s="20" t="s">
        <v>3270</v>
      </c>
      <c r="F5609">
        <v>18636</v>
      </c>
      <c r="G5609">
        <v>100</v>
      </c>
      <c r="H5609" s="2" t="s">
        <v>3134</v>
      </c>
      <c r="I5609" s="2" t="s">
        <v>3148</v>
      </c>
      <c r="J5609" s="2" t="s">
        <v>3160</v>
      </c>
      <c r="K5609" s="2" t="s">
        <v>3163</v>
      </c>
      <c r="L5609" s="2">
        <v>2019</v>
      </c>
      <c r="M5609" s="2" t="s">
        <v>3380</v>
      </c>
      <c r="N5609" s="2" t="s">
        <v>3380</v>
      </c>
      <c r="O5609" s="19" t="str">
        <f t="shared" si="174"/>
        <v>200</v>
      </c>
      <c r="P5609">
        <f t="shared" si="175"/>
        <v>18636</v>
      </c>
    </row>
    <row r="5610" spans="1:16" ht="14.5" customHeight="1" x14ac:dyDescent="0.35">
      <c r="A5610" s="20" t="s">
        <v>2947</v>
      </c>
      <c r="B5610" s="20" t="s">
        <v>2947</v>
      </c>
      <c r="C5610" s="20" t="s">
        <v>3271</v>
      </c>
      <c r="F5610">
        <v>3075</v>
      </c>
      <c r="G5610">
        <v>100</v>
      </c>
      <c r="H5610" s="2" t="s">
        <v>3134</v>
      </c>
      <c r="I5610" s="2" t="s">
        <v>3148</v>
      </c>
      <c r="J5610" s="2" t="s">
        <v>3160</v>
      </c>
      <c r="K5610" s="2" t="s">
        <v>3163</v>
      </c>
      <c r="L5610" s="2">
        <v>2019</v>
      </c>
      <c r="M5610" s="2" t="s">
        <v>3048</v>
      </c>
      <c r="N5610" s="2" t="s">
        <v>3048</v>
      </c>
      <c r="O5610" s="19" t="str">
        <f t="shared" si="174"/>
        <v>200</v>
      </c>
      <c r="P5610">
        <f t="shared" si="175"/>
        <v>3075</v>
      </c>
    </row>
    <row r="5611" spans="1:16" ht="14.5" customHeight="1" x14ac:dyDescent="0.35">
      <c r="A5611" s="20" t="s">
        <v>2392</v>
      </c>
      <c r="B5611" s="20" t="s">
        <v>2392</v>
      </c>
      <c r="C5611" s="20" t="s">
        <v>3266</v>
      </c>
      <c r="F5611">
        <v>1935</v>
      </c>
      <c r="G5611">
        <v>100</v>
      </c>
      <c r="H5611" s="2" t="s">
        <v>3134</v>
      </c>
      <c r="I5611" s="2" t="s">
        <v>3148</v>
      </c>
      <c r="J5611" s="2" t="s">
        <v>3160</v>
      </c>
      <c r="K5611" s="2" t="s">
        <v>3163</v>
      </c>
      <c r="L5611" s="2">
        <v>2019</v>
      </c>
      <c r="M5611" s="2" t="s">
        <v>3071</v>
      </c>
      <c r="N5611" s="2" t="s">
        <v>3120</v>
      </c>
      <c r="O5611" s="19" t="str">
        <f t="shared" si="174"/>
        <v>600</v>
      </c>
      <c r="P5611">
        <f t="shared" si="175"/>
        <v>1935</v>
      </c>
    </row>
    <row r="5612" spans="1:16" ht="14.5" customHeight="1" x14ac:dyDescent="0.35">
      <c r="A5612" s="20" t="s">
        <v>2458</v>
      </c>
      <c r="B5612" s="20" t="s">
        <v>2458</v>
      </c>
      <c r="C5612" s="20" t="s">
        <v>3266</v>
      </c>
      <c r="F5612">
        <v>17752</v>
      </c>
      <c r="G5612">
        <v>100</v>
      </c>
      <c r="H5612" s="2" t="s">
        <v>3134</v>
      </c>
      <c r="I5612" s="2" t="s">
        <v>3148</v>
      </c>
      <c r="J5612" s="2" t="s">
        <v>3160</v>
      </c>
      <c r="K5612" s="2" t="s">
        <v>3163</v>
      </c>
      <c r="L5612" s="2">
        <v>2019</v>
      </c>
      <c r="M5612" s="2" t="s">
        <v>3059</v>
      </c>
      <c r="N5612" s="2" t="s">
        <v>3109</v>
      </c>
      <c r="O5612" s="19" t="str">
        <f t="shared" si="174"/>
        <v>400</v>
      </c>
      <c r="P5612">
        <f t="shared" si="175"/>
        <v>17752</v>
      </c>
    </row>
    <row r="5613" spans="1:16" ht="14.5" customHeight="1" x14ac:dyDescent="0.35">
      <c r="A5613" s="20" t="s">
        <v>3435</v>
      </c>
      <c r="B5613" s="20" t="s">
        <v>3435</v>
      </c>
      <c r="C5613" s="20" t="s">
        <v>3436</v>
      </c>
      <c r="F5613">
        <v>123800</v>
      </c>
      <c r="G5613">
        <v>100</v>
      </c>
      <c r="H5613" s="2" t="s">
        <v>3134</v>
      </c>
      <c r="I5613" s="2" t="s">
        <v>3148</v>
      </c>
      <c r="J5613" s="2" t="s">
        <v>3160</v>
      </c>
      <c r="K5613" s="2" t="s">
        <v>3163</v>
      </c>
      <c r="L5613" s="2">
        <v>2019</v>
      </c>
      <c r="M5613" s="2" t="s">
        <v>3071</v>
      </c>
      <c r="N5613" s="2" t="s">
        <v>3120</v>
      </c>
      <c r="O5613" s="19" t="str">
        <f t="shared" si="174"/>
        <v>600</v>
      </c>
      <c r="P5613">
        <f t="shared" si="175"/>
        <v>123800</v>
      </c>
    </row>
    <row r="5614" spans="1:16" ht="14.5" customHeight="1" x14ac:dyDescent="0.35">
      <c r="A5614" s="20" t="s">
        <v>3437</v>
      </c>
      <c r="B5614" s="20" t="s">
        <v>3437</v>
      </c>
      <c r="C5614" s="20" t="s">
        <v>3436</v>
      </c>
      <c r="F5614">
        <v>98000</v>
      </c>
      <c r="G5614">
        <v>100</v>
      </c>
      <c r="H5614" s="2" t="s">
        <v>3134</v>
      </c>
      <c r="I5614" s="2" t="s">
        <v>3148</v>
      </c>
      <c r="J5614" s="2" t="s">
        <v>3160</v>
      </c>
      <c r="K5614" s="2" t="s">
        <v>3163</v>
      </c>
      <c r="L5614" s="2">
        <v>2019</v>
      </c>
      <c r="M5614" s="2" t="s">
        <v>3071</v>
      </c>
      <c r="N5614" s="2" t="s">
        <v>3120</v>
      </c>
      <c r="O5614" s="19" t="str">
        <f t="shared" ref="O5614:O5677" si="176">LEFT(N5614,1) &amp; "00"</f>
        <v>600</v>
      </c>
      <c r="P5614">
        <f t="shared" si="175"/>
        <v>98000</v>
      </c>
    </row>
    <row r="5615" spans="1:16" ht="14.5" customHeight="1" x14ac:dyDescent="0.35">
      <c r="A5615" s="20" t="s">
        <v>3438</v>
      </c>
      <c r="B5615" s="20" t="s">
        <v>3438</v>
      </c>
      <c r="C5615" s="20" t="s">
        <v>3436</v>
      </c>
      <c r="F5615">
        <v>10000</v>
      </c>
      <c r="G5615">
        <v>100</v>
      </c>
      <c r="H5615" s="2" t="s">
        <v>3134</v>
      </c>
      <c r="I5615" s="2" t="s">
        <v>3148</v>
      </c>
      <c r="J5615" s="2" t="s">
        <v>3160</v>
      </c>
      <c r="K5615" s="2" t="s">
        <v>3163</v>
      </c>
      <c r="L5615" s="2">
        <v>2019</v>
      </c>
      <c r="M5615" s="2" t="s">
        <v>3071</v>
      </c>
      <c r="N5615" s="2" t="s">
        <v>3120</v>
      </c>
      <c r="O5615" s="19" t="str">
        <f t="shared" si="176"/>
        <v>600</v>
      </c>
      <c r="P5615">
        <f t="shared" si="175"/>
        <v>10000</v>
      </c>
    </row>
    <row r="5616" spans="1:16" ht="14.5" customHeight="1" x14ac:dyDescent="0.35">
      <c r="A5616" s="20" t="s">
        <v>3439</v>
      </c>
      <c r="B5616" s="20" t="s">
        <v>3439</v>
      </c>
      <c r="C5616" s="20" t="s">
        <v>3436</v>
      </c>
      <c r="F5616">
        <v>9000</v>
      </c>
      <c r="G5616">
        <v>100</v>
      </c>
      <c r="H5616" s="2" t="s">
        <v>3134</v>
      </c>
      <c r="I5616" s="2" t="s">
        <v>3148</v>
      </c>
      <c r="J5616" s="2" t="s">
        <v>3160</v>
      </c>
      <c r="K5616" s="2" t="s">
        <v>3163</v>
      </c>
      <c r="L5616" s="2">
        <v>2019</v>
      </c>
      <c r="M5616" s="2" t="s">
        <v>3071</v>
      </c>
      <c r="N5616" s="2" t="s">
        <v>3120</v>
      </c>
      <c r="O5616" s="19" t="str">
        <f t="shared" si="176"/>
        <v>600</v>
      </c>
      <c r="P5616">
        <f t="shared" si="175"/>
        <v>9000</v>
      </c>
    </row>
    <row r="5617" spans="1:16" ht="14.5" customHeight="1" x14ac:dyDescent="0.35">
      <c r="A5617" s="20" t="s">
        <v>3440</v>
      </c>
      <c r="B5617" s="20" t="s">
        <v>3440</v>
      </c>
      <c r="C5617" s="20" t="s">
        <v>3436</v>
      </c>
      <c r="F5617">
        <v>90000</v>
      </c>
      <c r="G5617">
        <v>100</v>
      </c>
      <c r="H5617" s="2" t="s">
        <v>3134</v>
      </c>
      <c r="I5617" s="2" t="s">
        <v>3148</v>
      </c>
      <c r="J5617" s="2" t="s">
        <v>3160</v>
      </c>
      <c r="K5617" s="2" t="s">
        <v>3163</v>
      </c>
      <c r="L5617" s="2">
        <v>2019</v>
      </c>
      <c r="M5617" s="2" t="s">
        <v>3071</v>
      </c>
      <c r="N5617" s="2" t="s">
        <v>3120</v>
      </c>
      <c r="O5617" s="19" t="str">
        <f t="shared" si="176"/>
        <v>600</v>
      </c>
      <c r="P5617">
        <f t="shared" si="175"/>
        <v>90000</v>
      </c>
    </row>
    <row r="5618" spans="1:16" ht="14.5" customHeight="1" x14ac:dyDescent="0.35">
      <c r="A5618" s="20" t="s">
        <v>3441</v>
      </c>
      <c r="B5618" s="20" t="s">
        <v>3441</v>
      </c>
      <c r="C5618" s="20" t="s">
        <v>3436</v>
      </c>
      <c r="F5618">
        <v>4862</v>
      </c>
      <c r="G5618">
        <v>100</v>
      </c>
      <c r="H5618" s="2" t="s">
        <v>3134</v>
      </c>
      <c r="I5618" s="2" t="s">
        <v>3148</v>
      </c>
      <c r="J5618" s="2" t="s">
        <v>3160</v>
      </c>
      <c r="K5618" s="2" t="s">
        <v>3163</v>
      </c>
      <c r="L5618" s="2">
        <v>2019</v>
      </c>
      <c r="M5618" s="2" t="s">
        <v>3071</v>
      </c>
      <c r="N5618" s="2" t="s">
        <v>3120</v>
      </c>
      <c r="O5618" s="19" t="str">
        <f t="shared" si="176"/>
        <v>600</v>
      </c>
      <c r="P5618">
        <f t="shared" si="175"/>
        <v>4862</v>
      </c>
    </row>
    <row r="5619" spans="1:16" ht="14.5" customHeight="1" x14ac:dyDescent="0.35">
      <c r="A5619" s="20" t="s">
        <v>2933</v>
      </c>
      <c r="B5619" s="20" t="s">
        <v>2933</v>
      </c>
      <c r="C5619" s="20" t="s">
        <v>3266</v>
      </c>
      <c r="F5619">
        <v>8000</v>
      </c>
      <c r="G5619">
        <v>100</v>
      </c>
      <c r="H5619" s="2" t="s">
        <v>3134</v>
      </c>
      <c r="I5619" s="2" t="s">
        <v>3148</v>
      </c>
      <c r="J5619" s="2" t="s">
        <v>3160</v>
      </c>
      <c r="K5619" s="2" t="s">
        <v>3163</v>
      </c>
      <c r="L5619" s="2">
        <v>2019</v>
      </c>
      <c r="M5619" s="2" t="s">
        <v>3041</v>
      </c>
      <c r="N5619" s="2" t="s">
        <v>3095</v>
      </c>
      <c r="O5619" s="19" t="str">
        <f t="shared" si="176"/>
        <v>200</v>
      </c>
      <c r="P5619">
        <f t="shared" si="175"/>
        <v>8000</v>
      </c>
    </row>
    <row r="5620" spans="1:16" ht="14.5" customHeight="1" x14ac:dyDescent="0.35">
      <c r="A5620" s="20" t="s">
        <v>3442</v>
      </c>
      <c r="B5620" s="20" t="s">
        <v>3442</v>
      </c>
      <c r="C5620" s="20" t="s">
        <v>3436</v>
      </c>
      <c r="F5620">
        <v>3000</v>
      </c>
      <c r="G5620">
        <v>100</v>
      </c>
      <c r="H5620" s="2" t="s">
        <v>3134</v>
      </c>
      <c r="I5620" s="2" t="s">
        <v>3148</v>
      </c>
      <c r="J5620" s="2" t="s">
        <v>3160</v>
      </c>
      <c r="K5620" s="2" t="s">
        <v>3163</v>
      </c>
      <c r="L5620" s="2">
        <v>2019</v>
      </c>
      <c r="M5620" s="2" t="s">
        <v>3059</v>
      </c>
      <c r="N5620" s="2" t="s">
        <v>3109</v>
      </c>
      <c r="O5620" s="19" t="str">
        <f t="shared" si="176"/>
        <v>400</v>
      </c>
      <c r="P5620">
        <f t="shared" si="175"/>
        <v>3000</v>
      </c>
    </row>
    <row r="5621" spans="1:16" ht="14.5" customHeight="1" x14ac:dyDescent="0.35">
      <c r="A5621" s="20" t="s">
        <v>2935</v>
      </c>
      <c r="B5621" s="20" t="s">
        <v>2935</v>
      </c>
      <c r="C5621" s="20" t="s">
        <v>3266</v>
      </c>
      <c r="F5621">
        <v>5000</v>
      </c>
      <c r="G5621">
        <v>100</v>
      </c>
      <c r="H5621" s="2" t="s">
        <v>3134</v>
      </c>
      <c r="I5621" s="2" t="s">
        <v>3148</v>
      </c>
      <c r="J5621" s="2" t="s">
        <v>3160</v>
      </c>
      <c r="K5621" s="2" t="s">
        <v>3163</v>
      </c>
      <c r="L5621" s="2">
        <v>2019</v>
      </c>
      <c r="M5621" s="2" t="s">
        <v>3041</v>
      </c>
      <c r="N5621" s="2" t="s">
        <v>3095</v>
      </c>
      <c r="O5621" s="19" t="str">
        <f t="shared" si="176"/>
        <v>200</v>
      </c>
      <c r="P5621">
        <f t="shared" si="175"/>
        <v>5000</v>
      </c>
    </row>
    <row r="5622" spans="1:16" ht="14.5" customHeight="1" x14ac:dyDescent="0.35">
      <c r="A5622" s="20" t="s">
        <v>2486</v>
      </c>
      <c r="B5622" s="20" t="s">
        <v>2486</v>
      </c>
      <c r="C5622" s="20" t="s">
        <v>3443</v>
      </c>
      <c r="F5622">
        <v>15033</v>
      </c>
      <c r="G5622">
        <v>79.997339187121668</v>
      </c>
      <c r="H5622" s="2" t="s">
        <v>3136</v>
      </c>
      <c r="I5622" s="2" t="s">
        <v>3150</v>
      </c>
      <c r="J5622" s="2" t="s">
        <v>3160</v>
      </c>
      <c r="K5622" s="2" t="s">
        <v>3163</v>
      </c>
      <c r="L5622" s="2">
        <v>2019</v>
      </c>
      <c r="M5622" s="2" t="s">
        <v>3041</v>
      </c>
      <c r="N5622" s="2" t="s">
        <v>3095</v>
      </c>
      <c r="O5622" s="19" t="str">
        <f t="shared" si="176"/>
        <v>200</v>
      </c>
      <c r="P5622">
        <f t="shared" si="175"/>
        <v>12026</v>
      </c>
    </row>
    <row r="5623" spans="1:16" ht="14.5" customHeight="1" x14ac:dyDescent="0.35">
      <c r="A5623" s="20" t="s">
        <v>2941</v>
      </c>
      <c r="B5623" s="20" t="s">
        <v>2941</v>
      </c>
      <c r="C5623" s="20" t="s">
        <v>3444</v>
      </c>
      <c r="F5623">
        <v>3231</v>
      </c>
      <c r="G5623">
        <v>80.00619003404519</v>
      </c>
      <c r="H5623" s="2" t="s">
        <v>3136</v>
      </c>
      <c r="I5623" s="2" t="s">
        <v>3150</v>
      </c>
      <c r="J5623" s="2" t="s">
        <v>3160</v>
      </c>
      <c r="K5623" s="2" t="s">
        <v>3163</v>
      </c>
      <c r="L5623" s="2">
        <v>2019</v>
      </c>
      <c r="M5623" s="2" t="s">
        <v>3041</v>
      </c>
      <c r="N5623" s="2" t="s">
        <v>3095</v>
      </c>
      <c r="O5623" s="19" t="str">
        <f t="shared" si="176"/>
        <v>200</v>
      </c>
      <c r="P5623">
        <f t="shared" si="175"/>
        <v>2585</v>
      </c>
    </row>
    <row r="5624" spans="1:16" ht="14.5" customHeight="1" x14ac:dyDescent="0.35">
      <c r="A5624" s="20" t="s">
        <v>2942</v>
      </c>
      <c r="B5624" s="20" t="s">
        <v>2942</v>
      </c>
      <c r="C5624" s="20" t="s">
        <v>3444</v>
      </c>
      <c r="F5624">
        <v>1000</v>
      </c>
      <c r="G5624">
        <v>80</v>
      </c>
      <c r="H5624" s="2" t="s">
        <v>3136</v>
      </c>
      <c r="I5624" s="2" t="s">
        <v>3150</v>
      </c>
      <c r="J5624" s="2" t="s">
        <v>3160</v>
      </c>
      <c r="K5624" s="2" t="s">
        <v>3163</v>
      </c>
      <c r="L5624" s="2">
        <v>2019</v>
      </c>
      <c r="M5624" s="2" t="s">
        <v>3041</v>
      </c>
      <c r="N5624" s="2" t="s">
        <v>3095</v>
      </c>
      <c r="O5624" s="19" t="str">
        <f t="shared" si="176"/>
        <v>200</v>
      </c>
      <c r="P5624">
        <f t="shared" si="175"/>
        <v>800</v>
      </c>
    </row>
    <row r="5625" spans="1:16" ht="14.5" customHeight="1" x14ac:dyDescent="0.35">
      <c r="A5625" s="20" t="s">
        <v>3279</v>
      </c>
      <c r="B5625" s="20" t="s">
        <v>3279</v>
      </c>
      <c r="C5625" s="20" t="s">
        <v>3280</v>
      </c>
      <c r="F5625">
        <v>994</v>
      </c>
      <c r="G5625">
        <v>100</v>
      </c>
      <c r="H5625" s="2" t="s">
        <v>3139</v>
      </c>
      <c r="I5625" s="2" t="s">
        <v>3153</v>
      </c>
      <c r="J5625" s="2" t="s">
        <v>3160</v>
      </c>
      <c r="K5625" s="2" t="s">
        <v>3163</v>
      </c>
      <c r="L5625" s="2">
        <v>2019</v>
      </c>
      <c r="M5625" s="2" t="s">
        <v>3054</v>
      </c>
      <c r="N5625" s="2" t="s">
        <v>3104</v>
      </c>
      <c r="O5625" s="19" t="str">
        <f t="shared" si="176"/>
        <v>300</v>
      </c>
      <c r="P5625">
        <f t="shared" si="175"/>
        <v>994</v>
      </c>
    </row>
    <row r="5626" spans="1:16" ht="14.5" customHeight="1" x14ac:dyDescent="0.35">
      <c r="A5626" s="20" t="s">
        <v>3281</v>
      </c>
      <c r="B5626" s="20" t="s">
        <v>3281</v>
      </c>
      <c r="C5626" s="20" t="s">
        <v>3282</v>
      </c>
      <c r="F5626">
        <v>373</v>
      </c>
      <c r="G5626">
        <v>100</v>
      </c>
      <c r="H5626" s="2" t="s">
        <v>3139</v>
      </c>
      <c r="I5626" s="2" t="s">
        <v>3153</v>
      </c>
      <c r="J5626" s="2" t="s">
        <v>3160</v>
      </c>
      <c r="K5626" s="2" t="s">
        <v>3163</v>
      </c>
      <c r="L5626" s="2">
        <v>2019</v>
      </c>
      <c r="M5626" s="2" t="s">
        <v>3053</v>
      </c>
      <c r="N5626" s="2" t="s">
        <v>3103</v>
      </c>
      <c r="O5626" s="19" t="str">
        <f t="shared" si="176"/>
        <v>300</v>
      </c>
      <c r="P5626">
        <f t="shared" si="175"/>
        <v>373</v>
      </c>
    </row>
    <row r="5627" spans="1:16" ht="14.5" customHeight="1" x14ac:dyDescent="0.35">
      <c r="A5627" s="20" t="s">
        <v>2481</v>
      </c>
      <c r="B5627" s="20" t="s">
        <v>2481</v>
      </c>
      <c r="C5627" s="20" t="s">
        <v>3283</v>
      </c>
      <c r="F5627">
        <v>320</v>
      </c>
      <c r="G5627">
        <v>100</v>
      </c>
      <c r="H5627" s="2" t="s">
        <v>3139</v>
      </c>
      <c r="I5627" s="2" t="s">
        <v>3153</v>
      </c>
      <c r="J5627" s="2" t="s">
        <v>3160</v>
      </c>
      <c r="K5627" s="2" t="s">
        <v>3163</v>
      </c>
      <c r="L5627" s="2">
        <v>2019</v>
      </c>
      <c r="M5627" s="2" t="s">
        <v>3058</v>
      </c>
      <c r="N5627" s="2" t="s">
        <v>3108</v>
      </c>
      <c r="O5627" s="19" t="str">
        <f t="shared" si="176"/>
        <v>300</v>
      </c>
      <c r="P5627">
        <f t="shared" si="175"/>
        <v>320</v>
      </c>
    </row>
    <row r="5628" spans="1:16" ht="14.5" customHeight="1" x14ac:dyDescent="0.35">
      <c r="A5628" s="20" t="s">
        <v>2837</v>
      </c>
      <c r="B5628" s="20" t="s">
        <v>2837</v>
      </c>
      <c r="C5628" s="20" t="s">
        <v>3284</v>
      </c>
      <c r="F5628">
        <v>418</v>
      </c>
      <c r="G5628">
        <v>100</v>
      </c>
      <c r="H5628" s="2" t="s">
        <v>3139</v>
      </c>
      <c r="I5628" s="2" t="s">
        <v>3153</v>
      </c>
      <c r="J5628" s="2" t="s">
        <v>3160</v>
      </c>
      <c r="K5628" s="2" t="s">
        <v>3163</v>
      </c>
      <c r="L5628" s="2">
        <v>2019</v>
      </c>
      <c r="M5628" s="2" t="s">
        <v>3053</v>
      </c>
      <c r="N5628" s="2" t="s">
        <v>3103</v>
      </c>
      <c r="O5628" s="19" t="str">
        <f t="shared" si="176"/>
        <v>300</v>
      </c>
      <c r="P5628">
        <f t="shared" si="175"/>
        <v>418</v>
      </c>
    </row>
    <row r="5629" spans="1:16" ht="14.5" customHeight="1" x14ac:dyDescent="0.35">
      <c r="A5629" s="20" t="s">
        <v>2487</v>
      </c>
      <c r="B5629" s="20" t="s">
        <v>2487</v>
      </c>
      <c r="C5629" s="20" t="s">
        <v>3283</v>
      </c>
      <c r="F5629">
        <v>85</v>
      </c>
      <c r="G5629">
        <v>100</v>
      </c>
      <c r="H5629" s="2" t="s">
        <v>3139</v>
      </c>
      <c r="I5629" s="2" t="s">
        <v>3153</v>
      </c>
      <c r="J5629" s="2" t="s">
        <v>3160</v>
      </c>
      <c r="K5629" s="2" t="s">
        <v>3163</v>
      </c>
      <c r="L5629" s="2">
        <v>2019</v>
      </c>
      <c r="M5629" s="2" t="s">
        <v>3054</v>
      </c>
      <c r="N5629" s="2" t="s">
        <v>3104</v>
      </c>
      <c r="O5629" s="19" t="str">
        <f t="shared" si="176"/>
        <v>300</v>
      </c>
      <c r="P5629">
        <f t="shared" si="175"/>
        <v>85</v>
      </c>
    </row>
    <row r="5630" spans="1:16" ht="14.5" customHeight="1" x14ac:dyDescent="0.35">
      <c r="A5630" s="20" t="s">
        <v>3384</v>
      </c>
      <c r="B5630" s="20" t="s">
        <v>3384</v>
      </c>
      <c r="C5630" s="20" t="s">
        <v>3385</v>
      </c>
      <c r="F5630">
        <v>11299</v>
      </c>
      <c r="G5630">
        <v>25</v>
      </c>
      <c r="H5630" s="2" t="s">
        <v>3132</v>
      </c>
      <c r="I5630" s="2" t="s">
        <v>3146</v>
      </c>
      <c r="J5630" s="2" t="s">
        <v>3160</v>
      </c>
      <c r="K5630" s="2" t="s">
        <v>3163</v>
      </c>
      <c r="L5630" s="2">
        <v>2019</v>
      </c>
      <c r="M5630" s="2" t="s">
        <v>3051</v>
      </c>
      <c r="N5630" s="2" t="s">
        <v>3101</v>
      </c>
      <c r="O5630" s="19" t="str">
        <f t="shared" si="176"/>
        <v>300</v>
      </c>
      <c r="P5630">
        <f t="shared" si="175"/>
        <v>2824.75</v>
      </c>
    </row>
    <row r="5631" spans="1:16" ht="14.5" customHeight="1" x14ac:dyDescent="0.35">
      <c r="A5631" s="20" t="s">
        <v>3386</v>
      </c>
      <c r="B5631" s="20" t="s">
        <v>3386</v>
      </c>
      <c r="C5631" s="20" t="s">
        <v>3387</v>
      </c>
      <c r="F5631">
        <v>75000</v>
      </c>
      <c r="G5631">
        <v>100</v>
      </c>
      <c r="H5631" s="2" t="s">
        <v>3134</v>
      </c>
      <c r="I5631" s="2" t="s">
        <v>3148</v>
      </c>
      <c r="J5631" s="2" t="s">
        <v>3160</v>
      </c>
      <c r="K5631" s="2" t="s">
        <v>3163</v>
      </c>
      <c r="L5631" s="2">
        <v>2019</v>
      </c>
      <c r="M5631" s="2" t="s">
        <v>3053</v>
      </c>
      <c r="N5631" s="2" t="s">
        <v>3103</v>
      </c>
      <c r="O5631" s="19" t="str">
        <f t="shared" si="176"/>
        <v>300</v>
      </c>
      <c r="P5631">
        <f t="shared" si="175"/>
        <v>75000</v>
      </c>
    </row>
    <row r="5632" spans="1:16" ht="14.5" customHeight="1" x14ac:dyDescent="0.35">
      <c r="A5632" s="20" t="s">
        <v>2411</v>
      </c>
      <c r="B5632" s="20" t="s">
        <v>2411</v>
      </c>
      <c r="C5632" s="20" t="s">
        <v>3286</v>
      </c>
      <c r="F5632">
        <v>810</v>
      </c>
      <c r="G5632">
        <v>3.0864197530864197</v>
      </c>
      <c r="H5632" s="2" t="s">
        <v>3139</v>
      </c>
      <c r="I5632" s="2" t="s">
        <v>3153</v>
      </c>
      <c r="J5632" s="2" t="s">
        <v>3160</v>
      </c>
      <c r="K5632" s="2" t="s">
        <v>3163</v>
      </c>
      <c r="L5632" s="2">
        <v>2019</v>
      </c>
      <c r="M5632" s="2" t="s">
        <v>3054</v>
      </c>
      <c r="N5632" s="2" t="s">
        <v>3104</v>
      </c>
      <c r="O5632" s="19" t="str">
        <f t="shared" si="176"/>
        <v>300</v>
      </c>
      <c r="P5632">
        <f t="shared" si="175"/>
        <v>25</v>
      </c>
    </row>
    <row r="5633" spans="1:16" ht="14.5" customHeight="1" x14ac:dyDescent="0.35">
      <c r="A5633" s="20" t="s">
        <v>2402</v>
      </c>
      <c r="B5633" s="20" t="s">
        <v>2402</v>
      </c>
      <c r="C5633" s="20" t="s">
        <v>3287</v>
      </c>
      <c r="F5633">
        <v>3175</v>
      </c>
      <c r="G5633">
        <v>97.480314960629926</v>
      </c>
      <c r="H5633" s="2" t="s">
        <v>3137</v>
      </c>
      <c r="I5633" s="2" t="s">
        <v>3151</v>
      </c>
      <c r="J5633" s="2" t="s">
        <v>3160</v>
      </c>
      <c r="K5633" s="2" t="s">
        <v>3163</v>
      </c>
      <c r="L5633" s="2">
        <v>2019</v>
      </c>
      <c r="M5633" s="2" t="s">
        <v>3054</v>
      </c>
      <c r="N5633" s="2" t="s">
        <v>3104</v>
      </c>
      <c r="O5633" s="19" t="str">
        <f t="shared" si="176"/>
        <v>300</v>
      </c>
      <c r="P5633">
        <f t="shared" si="175"/>
        <v>3095</v>
      </c>
    </row>
    <row r="5634" spans="1:16" ht="14.5" customHeight="1" x14ac:dyDescent="0.35">
      <c r="A5634" s="20" t="s">
        <v>2340</v>
      </c>
      <c r="B5634" s="20" t="s">
        <v>2340</v>
      </c>
      <c r="C5634" s="20" t="s">
        <v>3287</v>
      </c>
      <c r="F5634">
        <v>1586</v>
      </c>
      <c r="G5634">
        <v>100</v>
      </c>
      <c r="H5634" s="2" t="s">
        <v>3137</v>
      </c>
      <c r="I5634" s="2" t="s">
        <v>3151</v>
      </c>
      <c r="J5634" s="2" t="s">
        <v>3160</v>
      </c>
      <c r="K5634" s="2" t="s">
        <v>3163</v>
      </c>
      <c r="L5634" s="2">
        <v>2019</v>
      </c>
      <c r="M5634" s="2" t="s">
        <v>3059</v>
      </c>
      <c r="N5634" s="2" t="s">
        <v>3109</v>
      </c>
      <c r="O5634" s="19" t="str">
        <f t="shared" si="176"/>
        <v>400</v>
      </c>
      <c r="P5634">
        <f t="shared" si="175"/>
        <v>1586</v>
      </c>
    </row>
    <row r="5635" spans="1:16" ht="14.5" customHeight="1" x14ac:dyDescent="0.35">
      <c r="A5635" s="20" t="s">
        <v>2808</v>
      </c>
      <c r="B5635" s="20" t="s">
        <v>2808</v>
      </c>
      <c r="C5635" s="20" t="s">
        <v>3287</v>
      </c>
      <c r="F5635">
        <v>1555</v>
      </c>
      <c r="G5635">
        <v>100</v>
      </c>
      <c r="H5635" s="2" t="s">
        <v>3137</v>
      </c>
      <c r="I5635" s="2" t="s">
        <v>3151</v>
      </c>
      <c r="J5635" s="2" t="s">
        <v>3160</v>
      </c>
      <c r="K5635" s="2" t="s">
        <v>3163</v>
      </c>
      <c r="L5635" s="2">
        <v>2019</v>
      </c>
      <c r="M5635" s="2" t="s">
        <v>3059</v>
      </c>
      <c r="N5635" s="2" t="s">
        <v>3109</v>
      </c>
      <c r="O5635" s="19" t="str">
        <f t="shared" si="176"/>
        <v>400</v>
      </c>
      <c r="P5635">
        <f t="shared" si="175"/>
        <v>1555</v>
      </c>
    </row>
    <row r="5636" spans="1:16" ht="14.5" customHeight="1" x14ac:dyDescent="0.35">
      <c r="A5636" s="20" t="s">
        <v>2360</v>
      </c>
      <c r="B5636" s="20" t="s">
        <v>2360</v>
      </c>
      <c r="C5636" s="20" t="s">
        <v>3259</v>
      </c>
      <c r="F5636">
        <v>2941</v>
      </c>
      <c r="G5636">
        <v>100</v>
      </c>
      <c r="H5636" s="2" t="s">
        <v>3140</v>
      </c>
      <c r="I5636" s="2" t="s">
        <v>3154</v>
      </c>
      <c r="J5636" s="2" t="s">
        <v>3160</v>
      </c>
      <c r="K5636" s="2" t="s">
        <v>3163</v>
      </c>
      <c r="L5636" s="2">
        <v>2019</v>
      </c>
      <c r="M5636" s="2" t="s">
        <v>3024</v>
      </c>
      <c r="N5636" s="2" t="s">
        <v>3081</v>
      </c>
      <c r="O5636" s="19" t="str">
        <f t="shared" si="176"/>
        <v>100</v>
      </c>
      <c r="P5636">
        <f t="shared" si="175"/>
        <v>2941</v>
      </c>
    </row>
    <row r="5637" spans="1:16" ht="14.5" customHeight="1" x14ac:dyDescent="0.35">
      <c r="A5637" s="20" t="s">
        <v>2367</v>
      </c>
      <c r="B5637" s="20" t="s">
        <v>2367</v>
      </c>
      <c r="C5637" s="20" t="s">
        <v>3291</v>
      </c>
      <c r="F5637">
        <v>10991</v>
      </c>
      <c r="G5637">
        <v>25</v>
      </c>
      <c r="H5637" s="2" t="s">
        <v>3140</v>
      </c>
      <c r="I5637" s="2" t="s">
        <v>3154</v>
      </c>
      <c r="J5637" s="2" t="s">
        <v>3160</v>
      </c>
      <c r="K5637" s="2" t="s">
        <v>3163</v>
      </c>
      <c r="L5637" s="2">
        <v>2019</v>
      </c>
      <c r="M5637" s="2" t="s">
        <v>3028</v>
      </c>
      <c r="N5637" s="2" t="s">
        <v>3028</v>
      </c>
      <c r="O5637" s="19" t="str">
        <f t="shared" si="176"/>
        <v>100</v>
      </c>
      <c r="P5637">
        <f t="shared" si="175"/>
        <v>2747.75</v>
      </c>
    </row>
    <row r="5638" spans="1:16" ht="14.5" customHeight="1" x14ac:dyDescent="0.35">
      <c r="A5638" s="20" t="s">
        <v>2355</v>
      </c>
      <c r="B5638" s="20" t="s">
        <v>2355</v>
      </c>
      <c r="C5638" s="20" t="s">
        <v>3290</v>
      </c>
      <c r="F5638">
        <v>8753</v>
      </c>
      <c r="G5638">
        <v>25</v>
      </c>
      <c r="H5638" s="2" t="s">
        <v>3140</v>
      </c>
      <c r="I5638" s="2" t="s">
        <v>3154</v>
      </c>
      <c r="J5638" s="2" t="s">
        <v>3160</v>
      </c>
      <c r="K5638" s="2" t="s">
        <v>3163</v>
      </c>
      <c r="L5638" s="2">
        <v>2019</v>
      </c>
      <c r="M5638" s="2" t="s">
        <v>3024</v>
      </c>
      <c r="N5638" s="2" t="s">
        <v>3081</v>
      </c>
      <c r="O5638" s="19" t="str">
        <f t="shared" si="176"/>
        <v>100</v>
      </c>
      <c r="P5638">
        <f t="shared" si="175"/>
        <v>2188.25</v>
      </c>
    </row>
    <row r="5639" spans="1:16" ht="14.5" customHeight="1" x14ac:dyDescent="0.35">
      <c r="A5639" s="20" t="s">
        <v>2410</v>
      </c>
      <c r="B5639" s="20" t="s">
        <v>2410</v>
      </c>
      <c r="C5639" s="20" t="s">
        <v>3290</v>
      </c>
      <c r="F5639">
        <v>29324</v>
      </c>
      <c r="G5639">
        <v>100</v>
      </c>
      <c r="H5639" s="2" t="s">
        <v>3134</v>
      </c>
      <c r="I5639" s="2" t="s">
        <v>3148</v>
      </c>
      <c r="J5639" s="2" t="s">
        <v>3160</v>
      </c>
      <c r="K5639" s="2" t="s">
        <v>3163</v>
      </c>
      <c r="L5639" s="2">
        <v>2019</v>
      </c>
      <c r="M5639" s="2" t="s">
        <v>3071</v>
      </c>
      <c r="N5639" s="2" t="s">
        <v>3120</v>
      </c>
      <c r="O5639" s="19" t="str">
        <f t="shared" si="176"/>
        <v>600</v>
      </c>
      <c r="P5639">
        <f t="shared" si="175"/>
        <v>29324</v>
      </c>
    </row>
    <row r="5640" spans="1:16" ht="14.5" customHeight="1" x14ac:dyDescent="0.35">
      <c r="A5640" s="20" t="s">
        <v>2710</v>
      </c>
      <c r="B5640" s="20" t="s">
        <v>2710</v>
      </c>
      <c r="C5640" s="20" t="s">
        <v>3289</v>
      </c>
      <c r="F5640">
        <v>5219</v>
      </c>
      <c r="G5640">
        <v>25</v>
      </c>
      <c r="H5640" s="2" t="s">
        <v>3140</v>
      </c>
      <c r="I5640" s="2" t="s">
        <v>3154</v>
      </c>
      <c r="J5640" s="2" t="s">
        <v>3160</v>
      </c>
      <c r="K5640" s="2" t="s">
        <v>3163</v>
      </c>
      <c r="L5640" s="2">
        <v>2019</v>
      </c>
      <c r="M5640" s="2" t="s">
        <v>3024</v>
      </c>
      <c r="N5640" s="2" t="s">
        <v>3081</v>
      </c>
      <c r="O5640" s="19" t="str">
        <f t="shared" si="176"/>
        <v>100</v>
      </c>
      <c r="P5640">
        <f t="shared" si="175"/>
        <v>1304.75</v>
      </c>
    </row>
    <row r="5641" spans="1:16" ht="14.5" customHeight="1" x14ac:dyDescent="0.35">
      <c r="A5641" s="20" t="s">
        <v>3388</v>
      </c>
      <c r="B5641" s="20" t="s">
        <v>3388</v>
      </c>
      <c r="C5641" s="20" t="s">
        <v>3257</v>
      </c>
      <c r="F5641">
        <v>808</v>
      </c>
      <c r="G5641">
        <v>100</v>
      </c>
      <c r="H5641" s="2" t="s">
        <v>3140</v>
      </c>
      <c r="I5641" s="2" t="s">
        <v>3154</v>
      </c>
      <c r="J5641" s="2" t="s">
        <v>3160</v>
      </c>
      <c r="K5641" s="2" t="s">
        <v>3163</v>
      </c>
      <c r="L5641" s="2">
        <v>2019</v>
      </c>
      <c r="M5641" s="2" t="s">
        <v>3024</v>
      </c>
      <c r="N5641" s="2" t="s">
        <v>3081</v>
      </c>
      <c r="O5641" s="19" t="str">
        <f t="shared" si="176"/>
        <v>100</v>
      </c>
      <c r="P5641">
        <f t="shared" si="175"/>
        <v>808</v>
      </c>
    </row>
    <row r="5642" spans="1:16" ht="14.5" customHeight="1" x14ac:dyDescent="0.35">
      <c r="A5642" s="20" t="s">
        <v>2923</v>
      </c>
      <c r="B5642" s="20" t="s">
        <v>2923</v>
      </c>
      <c r="C5642" s="20" t="s">
        <v>3257</v>
      </c>
      <c r="F5642">
        <v>564</v>
      </c>
      <c r="G5642">
        <v>100</v>
      </c>
      <c r="H5642" s="2" t="s">
        <v>3140</v>
      </c>
      <c r="I5642" s="2" t="s">
        <v>3154</v>
      </c>
      <c r="J5642" s="2" t="s">
        <v>3160</v>
      </c>
      <c r="K5642" s="2" t="s">
        <v>3163</v>
      </c>
      <c r="L5642" s="2">
        <v>2019</v>
      </c>
      <c r="M5642" s="2" t="s">
        <v>3024</v>
      </c>
      <c r="N5642" s="2" t="s">
        <v>3081</v>
      </c>
      <c r="O5642" s="19" t="str">
        <f t="shared" si="176"/>
        <v>100</v>
      </c>
      <c r="P5642">
        <f t="shared" si="175"/>
        <v>564</v>
      </c>
    </row>
    <row r="5643" spans="1:16" ht="14.5" customHeight="1" x14ac:dyDescent="0.35">
      <c r="A5643" s="20" t="s">
        <v>2364</v>
      </c>
      <c r="B5643" s="20" t="s">
        <v>2364</v>
      </c>
      <c r="C5643" s="20" t="s">
        <v>3290</v>
      </c>
      <c r="F5643">
        <v>2248</v>
      </c>
      <c r="G5643">
        <v>25</v>
      </c>
      <c r="H5643" s="2" t="s">
        <v>3140</v>
      </c>
      <c r="I5643" s="2" t="s">
        <v>3154</v>
      </c>
      <c r="J5643" s="2" t="s">
        <v>3160</v>
      </c>
      <c r="K5643" s="2" t="s">
        <v>3163</v>
      </c>
      <c r="L5643" s="2">
        <v>2019</v>
      </c>
      <c r="M5643" s="2" t="s">
        <v>3027</v>
      </c>
      <c r="N5643" s="2" t="s">
        <v>3027</v>
      </c>
      <c r="O5643" s="19" t="str">
        <f t="shared" si="176"/>
        <v>100</v>
      </c>
      <c r="P5643">
        <f t="shared" si="175"/>
        <v>562</v>
      </c>
    </row>
    <row r="5644" spans="1:16" ht="14.5" customHeight="1" x14ac:dyDescent="0.35">
      <c r="A5644" s="20" t="s">
        <v>2925</v>
      </c>
      <c r="B5644" s="20" t="s">
        <v>2925</v>
      </c>
      <c r="C5644" s="20" t="s">
        <v>3261</v>
      </c>
      <c r="F5644">
        <v>513</v>
      </c>
      <c r="G5644">
        <v>100</v>
      </c>
      <c r="H5644" s="2" t="s">
        <v>3140</v>
      </c>
      <c r="I5644" s="2" t="s">
        <v>3154</v>
      </c>
      <c r="J5644" s="2" t="s">
        <v>3160</v>
      </c>
      <c r="K5644" s="2" t="s">
        <v>3163</v>
      </c>
      <c r="L5644" s="2">
        <v>2019</v>
      </c>
      <c r="M5644" s="2" t="s">
        <v>3024</v>
      </c>
      <c r="N5644" s="2" t="s">
        <v>3081</v>
      </c>
      <c r="O5644" s="19" t="str">
        <f t="shared" si="176"/>
        <v>100</v>
      </c>
      <c r="P5644">
        <f t="shared" si="175"/>
        <v>513</v>
      </c>
    </row>
    <row r="5645" spans="1:16" ht="14.5" customHeight="1" x14ac:dyDescent="0.35">
      <c r="A5645" s="20" t="s">
        <v>1677</v>
      </c>
      <c r="B5645" s="20" t="s">
        <v>1677</v>
      </c>
      <c r="C5645" s="20" t="s">
        <v>3288</v>
      </c>
      <c r="F5645">
        <v>2017</v>
      </c>
      <c r="G5645">
        <v>25</v>
      </c>
      <c r="H5645" s="2" t="s">
        <v>3140</v>
      </c>
      <c r="I5645" s="2" t="s">
        <v>3154</v>
      </c>
      <c r="J5645" s="2" t="s">
        <v>3160</v>
      </c>
      <c r="K5645" s="2" t="s">
        <v>3163</v>
      </c>
      <c r="L5645" s="2">
        <v>2019</v>
      </c>
      <c r="M5645" s="2" t="s">
        <v>3034</v>
      </c>
      <c r="N5645" s="2" t="s">
        <v>3034</v>
      </c>
      <c r="O5645" s="19" t="str">
        <f t="shared" si="176"/>
        <v>100</v>
      </c>
      <c r="P5645">
        <f t="shared" si="175"/>
        <v>504.25</v>
      </c>
    </row>
    <row r="5646" spans="1:16" ht="14.5" customHeight="1" x14ac:dyDescent="0.35">
      <c r="A5646" s="20" t="s">
        <v>2365</v>
      </c>
      <c r="B5646" s="20" t="s">
        <v>2365</v>
      </c>
      <c r="C5646" s="20" t="s">
        <v>3290</v>
      </c>
      <c r="F5646">
        <v>2011.0000000000002</v>
      </c>
      <c r="G5646">
        <v>25</v>
      </c>
      <c r="H5646" s="2" t="s">
        <v>3140</v>
      </c>
      <c r="I5646" s="2" t="s">
        <v>3154</v>
      </c>
      <c r="J5646" s="2" t="s">
        <v>3160</v>
      </c>
      <c r="K5646" s="2" t="s">
        <v>3163</v>
      </c>
      <c r="L5646" s="2">
        <v>2019</v>
      </c>
      <c r="M5646" s="2" t="s">
        <v>3027</v>
      </c>
      <c r="N5646" s="2" t="s">
        <v>3027</v>
      </c>
      <c r="O5646" s="19" t="str">
        <f t="shared" si="176"/>
        <v>100</v>
      </c>
      <c r="P5646">
        <f t="shared" si="175"/>
        <v>502.75000000000006</v>
      </c>
    </row>
    <row r="5647" spans="1:16" ht="14.5" customHeight="1" x14ac:dyDescent="0.35">
      <c r="A5647" s="20" t="s">
        <v>2922</v>
      </c>
      <c r="B5647" s="20" t="s">
        <v>2922</v>
      </c>
      <c r="C5647" s="20" t="s">
        <v>3261</v>
      </c>
      <c r="F5647">
        <v>341</v>
      </c>
      <c r="G5647">
        <v>100</v>
      </c>
      <c r="H5647" s="2" t="s">
        <v>3140</v>
      </c>
      <c r="I5647" s="2" t="s">
        <v>3154</v>
      </c>
      <c r="J5647" s="2" t="s">
        <v>3160</v>
      </c>
      <c r="K5647" s="2" t="s">
        <v>3163</v>
      </c>
      <c r="L5647" s="2">
        <v>2019</v>
      </c>
      <c r="M5647" s="2" t="s">
        <v>3024</v>
      </c>
      <c r="N5647" s="2" t="s">
        <v>3081</v>
      </c>
      <c r="O5647" s="19" t="str">
        <f t="shared" si="176"/>
        <v>100</v>
      </c>
      <c r="P5647">
        <f t="shared" si="175"/>
        <v>341</v>
      </c>
    </row>
    <row r="5648" spans="1:16" ht="14.5" customHeight="1" x14ac:dyDescent="0.35">
      <c r="A5648" s="20" t="s">
        <v>2705</v>
      </c>
      <c r="B5648" s="20" t="s">
        <v>2705</v>
      </c>
      <c r="C5648" s="20" t="s">
        <v>3294</v>
      </c>
      <c r="F5648">
        <v>1194</v>
      </c>
      <c r="G5648">
        <v>25</v>
      </c>
      <c r="H5648" s="2" t="s">
        <v>3140</v>
      </c>
      <c r="I5648" s="2" t="s">
        <v>3154</v>
      </c>
      <c r="J5648" s="2" t="s">
        <v>3160</v>
      </c>
      <c r="K5648" s="2" t="s">
        <v>3163</v>
      </c>
      <c r="L5648" s="2">
        <v>2019</v>
      </c>
      <c r="M5648" s="2" t="s">
        <v>3024</v>
      </c>
      <c r="N5648" s="2" t="s">
        <v>3081</v>
      </c>
      <c r="O5648" s="19" t="str">
        <f t="shared" si="176"/>
        <v>100</v>
      </c>
      <c r="P5648">
        <f t="shared" si="175"/>
        <v>298.5</v>
      </c>
    </row>
    <row r="5649" spans="1:16" ht="14.5" customHeight="1" x14ac:dyDescent="0.35">
      <c r="A5649" s="20" t="s">
        <v>881</v>
      </c>
      <c r="B5649" s="20" t="s">
        <v>881</v>
      </c>
      <c r="C5649" s="20" t="s">
        <v>3292</v>
      </c>
      <c r="F5649">
        <v>651</v>
      </c>
      <c r="G5649">
        <v>25</v>
      </c>
      <c r="H5649" s="2" t="s">
        <v>3137</v>
      </c>
      <c r="I5649" s="2" t="s">
        <v>3151</v>
      </c>
      <c r="J5649" s="2" t="s">
        <v>3160</v>
      </c>
      <c r="K5649" s="2" t="s">
        <v>3163</v>
      </c>
      <c r="L5649" s="2">
        <v>2019</v>
      </c>
      <c r="M5649" s="2" t="s">
        <v>3057</v>
      </c>
      <c r="N5649" s="2" t="s">
        <v>3107</v>
      </c>
      <c r="O5649" s="19" t="str">
        <f t="shared" si="176"/>
        <v>300</v>
      </c>
      <c r="P5649">
        <f t="shared" si="175"/>
        <v>162.75</v>
      </c>
    </row>
    <row r="5650" spans="1:16" ht="14.5" customHeight="1" x14ac:dyDescent="0.35">
      <c r="A5650" s="20" t="s">
        <v>2366</v>
      </c>
      <c r="B5650" s="20" t="s">
        <v>2366</v>
      </c>
      <c r="C5650" s="20" t="s">
        <v>3288</v>
      </c>
      <c r="F5650">
        <v>2017</v>
      </c>
      <c r="G5650">
        <v>25</v>
      </c>
      <c r="H5650" s="2" t="s">
        <v>3140</v>
      </c>
      <c r="I5650" s="2" t="s">
        <v>3154</v>
      </c>
      <c r="J5650" s="2" t="s">
        <v>3160</v>
      </c>
      <c r="K5650" s="2" t="s">
        <v>3163</v>
      </c>
      <c r="L5650" s="2">
        <v>2019</v>
      </c>
      <c r="M5650" s="2" t="s">
        <v>3034</v>
      </c>
      <c r="N5650" s="2" t="s">
        <v>3034</v>
      </c>
      <c r="O5650" s="19" t="str">
        <f t="shared" si="176"/>
        <v>100</v>
      </c>
      <c r="P5650">
        <f t="shared" si="175"/>
        <v>504.25</v>
      </c>
    </row>
    <row r="5651" spans="1:16" ht="14.5" customHeight="1" x14ac:dyDescent="0.35">
      <c r="A5651" s="20" t="s">
        <v>2610</v>
      </c>
      <c r="B5651" s="20" t="s">
        <v>2610</v>
      </c>
      <c r="C5651" s="20" t="s">
        <v>3291</v>
      </c>
      <c r="F5651">
        <v>907</v>
      </c>
      <c r="G5651">
        <v>25</v>
      </c>
      <c r="H5651" s="2" t="s">
        <v>3140</v>
      </c>
      <c r="I5651" s="2" t="s">
        <v>3154</v>
      </c>
      <c r="J5651" s="2" t="s">
        <v>3160</v>
      </c>
      <c r="K5651" s="2" t="s">
        <v>3163</v>
      </c>
      <c r="L5651" s="2">
        <v>2019</v>
      </c>
      <c r="M5651" s="2" t="s">
        <v>3024</v>
      </c>
      <c r="N5651" s="2" t="s">
        <v>3081</v>
      </c>
      <c r="O5651" s="19" t="str">
        <f t="shared" si="176"/>
        <v>100</v>
      </c>
      <c r="P5651">
        <f t="shared" si="175"/>
        <v>226.75</v>
      </c>
    </row>
    <row r="5652" spans="1:16" ht="14.5" customHeight="1" x14ac:dyDescent="0.35">
      <c r="A5652" s="20" t="s">
        <v>912</v>
      </c>
      <c r="B5652" s="20" t="s">
        <v>912</v>
      </c>
      <c r="C5652" s="20" t="s">
        <v>3294</v>
      </c>
      <c r="F5652">
        <v>711</v>
      </c>
      <c r="G5652">
        <v>25</v>
      </c>
      <c r="H5652" s="2" t="s">
        <v>3140</v>
      </c>
      <c r="I5652" s="2" t="s">
        <v>3154</v>
      </c>
      <c r="J5652" s="2" t="s">
        <v>3160</v>
      </c>
      <c r="K5652" s="2" t="s">
        <v>3163</v>
      </c>
      <c r="L5652" s="2">
        <v>2019</v>
      </c>
      <c r="M5652" s="2" t="s">
        <v>3028</v>
      </c>
      <c r="N5652" s="2" t="s">
        <v>3028</v>
      </c>
      <c r="O5652" s="19" t="str">
        <f t="shared" si="176"/>
        <v>100</v>
      </c>
      <c r="P5652">
        <f t="shared" si="175"/>
        <v>177.75</v>
      </c>
    </row>
    <row r="5653" spans="1:16" ht="14.5" customHeight="1" x14ac:dyDescent="0.35">
      <c r="A5653" s="20" t="s">
        <v>879</v>
      </c>
      <c r="B5653" s="20" t="s">
        <v>879</v>
      </c>
      <c r="C5653" s="20" t="s">
        <v>3292</v>
      </c>
      <c r="F5653">
        <v>562</v>
      </c>
      <c r="G5653">
        <v>25</v>
      </c>
      <c r="H5653" s="2" t="s">
        <v>3140</v>
      </c>
      <c r="I5653" s="2" t="s">
        <v>3154</v>
      </c>
      <c r="J5653" s="2" t="s">
        <v>3160</v>
      </c>
      <c r="K5653" s="2" t="s">
        <v>3163</v>
      </c>
      <c r="L5653" s="2">
        <v>2019</v>
      </c>
      <c r="M5653" s="2" t="s">
        <v>3024</v>
      </c>
      <c r="N5653" s="2" t="s">
        <v>3081</v>
      </c>
      <c r="O5653" s="19" t="str">
        <f t="shared" si="176"/>
        <v>100</v>
      </c>
      <c r="P5653">
        <f t="shared" si="175"/>
        <v>140.5</v>
      </c>
    </row>
    <row r="5654" spans="1:16" ht="14.5" customHeight="1" x14ac:dyDescent="0.35">
      <c r="A5654" s="20" t="s">
        <v>1665</v>
      </c>
      <c r="B5654" s="20" t="s">
        <v>1665</v>
      </c>
      <c r="C5654" s="20" t="s">
        <v>3290</v>
      </c>
      <c r="F5654">
        <v>182</v>
      </c>
      <c r="G5654">
        <v>25</v>
      </c>
      <c r="H5654" s="2" t="s">
        <v>3140</v>
      </c>
      <c r="I5654" s="2" t="s">
        <v>3154</v>
      </c>
      <c r="J5654" s="2" t="s">
        <v>3160</v>
      </c>
      <c r="K5654" s="2" t="s">
        <v>3163</v>
      </c>
      <c r="L5654" s="2">
        <v>2019</v>
      </c>
      <c r="M5654" s="2" t="s">
        <v>3033</v>
      </c>
      <c r="N5654" s="2" t="s">
        <v>3088</v>
      </c>
      <c r="O5654" s="19" t="str">
        <f t="shared" si="176"/>
        <v>100</v>
      </c>
      <c r="P5654">
        <f t="shared" si="175"/>
        <v>45.5</v>
      </c>
    </row>
    <row r="5655" spans="1:16" ht="14.5" customHeight="1" x14ac:dyDescent="0.35">
      <c r="A5655" s="20" t="s">
        <v>918</v>
      </c>
      <c r="B5655" s="20" t="s">
        <v>918</v>
      </c>
      <c r="C5655" s="20" t="s">
        <v>3297</v>
      </c>
      <c r="F5655">
        <v>81</v>
      </c>
      <c r="G5655">
        <v>100</v>
      </c>
      <c r="H5655" s="2" t="s">
        <v>3139</v>
      </c>
      <c r="I5655" s="2" t="s">
        <v>3153</v>
      </c>
      <c r="J5655" s="2" t="s">
        <v>3160</v>
      </c>
      <c r="K5655" s="2" t="s">
        <v>3163</v>
      </c>
      <c r="L5655" s="2">
        <v>2019</v>
      </c>
      <c r="M5655" s="2" t="s">
        <v>3054</v>
      </c>
      <c r="N5655" s="2" t="s">
        <v>3104</v>
      </c>
      <c r="O5655" s="19" t="str">
        <f t="shared" si="176"/>
        <v>300</v>
      </c>
      <c r="P5655">
        <f t="shared" si="175"/>
        <v>81</v>
      </c>
    </row>
    <row r="5656" spans="1:16" ht="14.5" customHeight="1" x14ac:dyDescent="0.35">
      <c r="A5656" s="20" t="s">
        <v>2352</v>
      </c>
      <c r="B5656" s="20" t="s">
        <v>2352</v>
      </c>
      <c r="C5656" s="20" t="s">
        <v>3297</v>
      </c>
      <c r="F5656">
        <v>363</v>
      </c>
      <c r="G5656">
        <v>100</v>
      </c>
      <c r="H5656" s="2" t="s">
        <v>3135</v>
      </c>
      <c r="I5656" s="2" t="s">
        <v>3149</v>
      </c>
      <c r="J5656" s="2" t="s">
        <v>3160</v>
      </c>
      <c r="K5656" s="2" t="s">
        <v>3163</v>
      </c>
      <c r="L5656" s="2">
        <v>2019</v>
      </c>
      <c r="M5656" s="2" t="s">
        <v>3053</v>
      </c>
      <c r="N5656" s="2" t="s">
        <v>3103</v>
      </c>
      <c r="O5656" s="19" t="str">
        <f t="shared" si="176"/>
        <v>300</v>
      </c>
      <c r="P5656">
        <f t="shared" si="175"/>
        <v>363</v>
      </c>
    </row>
    <row r="5657" spans="1:16" ht="14.5" customHeight="1" x14ac:dyDescent="0.35">
      <c r="A5657" s="20" t="s">
        <v>2417</v>
      </c>
      <c r="B5657" s="20" t="s">
        <v>2417</v>
      </c>
      <c r="C5657" s="20" t="s">
        <v>3298</v>
      </c>
      <c r="F5657">
        <v>90</v>
      </c>
      <c r="G5657">
        <v>100</v>
      </c>
      <c r="H5657" s="2" t="s">
        <v>3139</v>
      </c>
      <c r="I5657" s="2" t="s">
        <v>3153</v>
      </c>
      <c r="J5657" s="2" t="s">
        <v>3160</v>
      </c>
      <c r="K5657" s="2" t="s">
        <v>3163</v>
      </c>
      <c r="L5657" s="2">
        <v>2019</v>
      </c>
      <c r="M5657" s="2" t="s">
        <v>3057</v>
      </c>
      <c r="N5657" s="2" t="s">
        <v>3107</v>
      </c>
      <c r="O5657" s="19" t="str">
        <f t="shared" si="176"/>
        <v>300</v>
      </c>
      <c r="P5657">
        <f t="shared" si="175"/>
        <v>90</v>
      </c>
    </row>
    <row r="5658" spans="1:16" ht="14.5" customHeight="1" x14ac:dyDescent="0.35">
      <c r="A5658" s="20" t="s">
        <v>2418</v>
      </c>
      <c r="B5658" s="20" t="s">
        <v>2418</v>
      </c>
      <c r="C5658" s="20" t="s">
        <v>3299</v>
      </c>
      <c r="F5658">
        <v>300</v>
      </c>
      <c r="G5658">
        <v>100</v>
      </c>
      <c r="H5658" s="2" t="s">
        <v>3139</v>
      </c>
      <c r="I5658" s="2" t="s">
        <v>3153</v>
      </c>
      <c r="J5658" s="2" t="s">
        <v>3160</v>
      </c>
      <c r="K5658" s="2" t="s">
        <v>3163</v>
      </c>
      <c r="L5658" s="2">
        <v>2019</v>
      </c>
      <c r="M5658" s="2" t="s">
        <v>3057</v>
      </c>
      <c r="N5658" s="2" t="s">
        <v>3107</v>
      </c>
      <c r="O5658" s="19" t="str">
        <f t="shared" si="176"/>
        <v>300</v>
      </c>
      <c r="P5658">
        <f t="shared" si="175"/>
        <v>300</v>
      </c>
    </row>
    <row r="5659" spans="1:16" ht="14.5" customHeight="1" x14ac:dyDescent="0.35">
      <c r="A5659" s="20" t="s">
        <v>2615</v>
      </c>
      <c r="B5659" s="20" t="s">
        <v>2615</v>
      </c>
      <c r="C5659" s="20" t="s">
        <v>3389</v>
      </c>
      <c r="F5659">
        <v>483</v>
      </c>
      <c r="G5659">
        <v>100</v>
      </c>
      <c r="H5659" s="2" t="s">
        <v>3139</v>
      </c>
      <c r="I5659" s="2" t="s">
        <v>3153</v>
      </c>
      <c r="J5659" s="2" t="s">
        <v>3160</v>
      </c>
      <c r="K5659" s="2" t="s">
        <v>3163</v>
      </c>
      <c r="L5659" s="2">
        <v>2019</v>
      </c>
      <c r="M5659" s="2" t="s">
        <v>3053</v>
      </c>
      <c r="N5659" s="2" t="s">
        <v>3103</v>
      </c>
      <c r="O5659" s="19" t="str">
        <f t="shared" si="176"/>
        <v>300</v>
      </c>
      <c r="P5659">
        <f t="shared" si="175"/>
        <v>483</v>
      </c>
    </row>
    <row r="5660" spans="1:16" ht="14.5" customHeight="1" x14ac:dyDescent="0.35">
      <c r="A5660" s="20" t="s">
        <v>2937</v>
      </c>
      <c r="B5660" s="20" t="s">
        <v>2937</v>
      </c>
      <c r="C5660" s="20" t="s">
        <v>3445</v>
      </c>
      <c r="F5660">
        <v>1259.0999999999999</v>
      </c>
      <c r="G5660">
        <v>15.884361845762848</v>
      </c>
      <c r="H5660" s="2" t="s">
        <v>3135</v>
      </c>
      <c r="I5660" s="2" t="s">
        <v>3149</v>
      </c>
      <c r="J5660" s="2" t="s">
        <v>3160</v>
      </c>
      <c r="K5660" s="2" t="s">
        <v>3163</v>
      </c>
      <c r="L5660" s="2">
        <v>2019</v>
      </c>
      <c r="M5660" s="2" t="s">
        <v>3041</v>
      </c>
      <c r="N5660" s="2" t="s">
        <v>3095</v>
      </c>
      <c r="O5660" s="19" t="str">
        <f t="shared" si="176"/>
        <v>200</v>
      </c>
      <c r="P5660">
        <f t="shared" si="175"/>
        <v>200</v>
      </c>
    </row>
    <row r="5661" spans="1:16" ht="14.5" customHeight="1" x14ac:dyDescent="0.35">
      <c r="A5661" s="20" t="s">
        <v>2344</v>
      </c>
      <c r="B5661" s="20" t="s">
        <v>2344</v>
      </c>
      <c r="C5661" s="20" t="s">
        <v>3300</v>
      </c>
      <c r="F5661">
        <v>755</v>
      </c>
      <c r="G5661">
        <v>100</v>
      </c>
      <c r="H5661" s="2" t="s">
        <v>3135</v>
      </c>
      <c r="I5661" s="2" t="s">
        <v>3149</v>
      </c>
      <c r="J5661" s="2" t="s">
        <v>3160</v>
      </c>
      <c r="K5661" s="2" t="s">
        <v>3163</v>
      </c>
      <c r="L5661" s="2">
        <v>2019</v>
      </c>
      <c r="M5661" s="2" t="s">
        <v>3054</v>
      </c>
      <c r="N5661" s="2" t="s">
        <v>3104</v>
      </c>
      <c r="O5661" s="19" t="str">
        <f t="shared" si="176"/>
        <v>300</v>
      </c>
      <c r="P5661">
        <f t="shared" si="175"/>
        <v>755</v>
      </c>
    </row>
    <row r="5662" spans="1:16" ht="14.5" customHeight="1" x14ac:dyDescent="0.35">
      <c r="A5662" s="20" t="s">
        <v>930</v>
      </c>
      <c r="B5662" s="20" t="s">
        <v>930</v>
      </c>
      <c r="C5662" s="20" t="s">
        <v>3301</v>
      </c>
      <c r="F5662">
        <v>2331</v>
      </c>
      <c r="G5662">
        <v>35.006435006435005</v>
      </c>
      <c r="H5662" s="2" t="s">
        <v>3135</v>
      </c>
      <c r="I5662" s="2" t="s">
        <v>3149</v>
      </c>
      <c r="J5662" s="2" t="s">
        <v>3160</v>
      </c>
      <c r="K5662" s="2" t="s">
        <v>3163</v>
      </c>
      <c r="L5662" s="2">
        <v>2019</v>
      </c>
      <c r="M5662" s="2" t="s">
        <v>3057</v>
      </c>
      <c r="N5662" s="2" t="s">
        <v>3107</v>
      </c>
      <c r="O5662" s="19" t="str">
        <f t="shared" si="176"/>
        <v>300</v>
      </c>
      <c r="P5662">
        <f t="shared" si="175"/>
        <v>816</v>
      </c>
    </row>
    <row r="5663" spans="1:16" ht="14.5" customHeight="1" x14ac:dyDescent="0.35">
      <c r="A5663" s="20" t="s">
        <v>2347</v>
      </c>
      <c r="B5663" s="20" t="s">
        <v>2347</v>
      </c>
      <c r="C5663" s="20" t="s">
        <v>3446</v>
      </c>
      <c r="F5663">
        <v>480</v>
      </c>
      <c r="G5663">
        <v>100</v>
      </c>
      <c r="H5663" s="2" t="s">
        <v>3138</v>
      </c>
      <c r="I5663" s="2" t="s">
        <v>3152</v>
      </c>
      <c r="J5663" s="2" t="s">
        <v>3160</v>
      </c>
      <c r="K5663" s="2" t="s">
        <v>3163</v>
      </c>
      <c r="L5663" s="2">
        <v>2019</v>
      </c>
      <c r="M5663" s="2" t="s">
        <v>3054</v>
      </c>
      <c r="N5663" s="2" t="s">
        <v>3104</v>
      </c>
      <c r="O5663" s="19" t="str">
        <f t="shared" si="176"/>
        <v>300</v>
      </c>
      <c r="P5663">
        <f t="shared" si="175"/>
        <v>480</v>
      </c>
    </row>
    <row r="5664" spans="1:16" ht="14.5" customHeight="1" x14ac:dyDescent="0.35">
      <c r="A5664" s="20" t="s">
        <v>3447</v>
      </c>
      <c r="B5664" s="20" t="s">
        <v>3447</v>
      </c>
      <c r="C5664" s="20" t="s">
        <v>3446</v>
      </c>
      <c r="F5664">
        <v>720</v>
      </c>
      <c r="G5664">
        <v>100</v>
      </c>
      <c r="H5664" s="2" t="s">
        <v>3138</v>
      </c>
      <c r="I5664" s="2" t="s">
        <v>3152</v>
      </c>
      <c r="J5664" s="2" t="s">
        <v>3160</v>
      </c>
      <c r="K5664" s="2" t="s">
        <v>3163</v>
      </c>
      <c r="L5664" s="2">
        <v>2019</v>
      </c>
      <c r="M5664" s="2" t="s">
        <v>3053</v>
      </c>
      <c r="N5664" s="2" t="s">
        <v>3103</v>
      </c>
      <c r="O5664" s="19" t="str">
        <f t="shared" si="176"/>
        <v>300</v>
      </c>
      <c r="P5664">
        <f t="shared" si="175"/>
        <v>720</v>
      </c>
    </row>
    <row r="5665" spans="1:16" ht="14.5" customHeight="1" x14ac:dyDescent="0.35">
      <c r="A5665" s="20" t="s">
        <v>2952</v>
      </c>
      <c r="B5665" s="20" t="s">
        <v>2952</v>
      </c>
      <c r="C5665" s="20" t="s">
        <v>3304</v>
      </c>
      <c r="F5665">
        <v>598</v>
      </c>
      <c r="G5665">
        <v>40.468227424749166</v>
      </c>
      <c r="H5665" s="2" t="s">
        <v>3138</v>
      </c>
      <c r="I5665" s="2" t="s">
        <v>3152</v>
      </c>
      <c r="J5665" s="2" t="s">
        <v>3160</v>
      </c>
      <c r="K5665" s="2" t="s">
        <v>3163</v>
      </c>
      <c r="L5665" s="2">
        <v>2019</v>
      </c>
      <c r="M5665" s="2" t="s">
        <v>3053</v>
      </c>
      <c r="N5665" s="2" t="s">
        <v>3103</v>
      </c>
      <c r="O5665" s="19" t="str">
        <f t="shared" si="176"/>
        <v>300</v>
      </c>
      <c r="P5665">
        <f t="shared" si="175"/>
        <v>242</v>
      </c>
    </row>
    <row r="5666" spans="1:16" ht="14.5" customHeight="1" x14ac:dyDescent="0.35">
      <c r="A5666" s="20" t="s">
        <v>2336</v>
      </c>
      <c r="B5666" s="20" t="s">
        <v>2336</v>
      </c>
      <c r="C5666" s="20" t="s">
        <v>3305</v>
      </c>
      <c r="F5666">
        <v>300</v>
      </c>
      <c r="G5666">
        <v>66.666666666666657</v>
      </c>
      <c r="H5666" s="2" t="s">
        <v>3138</v>
      </c>
      <c r="I5666" s="2" t="s">
        <v>3152</v>
      </c>
      <c r="J5666" s="2" t="s">
        <v>3160</v>
      </c>
      <c r="K5666" s="2" t="s">
        <v>3163</v>
      </c>
      <c r="L5666" s="2">
        <v>2019</v>
      </c>
      <c r="M5666" s="2" t="s">
        <v>3043</v>
      </c>
      <c r="N5666" s="2" t="s">
        <v>3097</v>
      </c>
      <c r="O5666" s="19" t="str">
        <f t="shared" si="176"/>
        <v>200</v>
      </c>
      <c r="P5666">
        <f t="shared" si="175"/>
        <v>199.99999999999997</v>
      </c>
    </row>
    <row r="5667" spans="1:16" ht="14.5" customHeight="1" x14ac:dyDescent="0.35">
      <c r="A5667" s="20" t="s">
        <v>2405</v>
      </c>
      <c r="B5667" s="20" t="s">
        <v>2405</v>
      </c>
      <c r="C5667" s="20" t="s">
        <v>3305</v>
      </c>
      <c r="F5667">
        <v>2558</v>
      </c>
      <c r="G5667">
        <v>55.00390930414386</v>
      </c>
      <c r="H5667" s="2" t="s">
        <v>3138</v>
      </c>
      <c r="I5667" s="2" t="s">
        <v>3152</v>
      </c>
      <c r="J5667" s="2" t="s">
        <v>3160</v>
      </c>
      <c r="K5667" s="2" t="s">
        <v>3163</v>
      </c>
      <c r="L5667" s="2">
        <v>2019</v>
      </c>
      <c r="M5667" s="2" t="s">
        <v>3041</v>
      </c>
      <c r="N5667" s="2" t="s">
        <v>3095</v>
      </c>
      <c r="O5667" s="19" t="str">
        <f t="shared" si="176"/>
        <v>200</v>
      </c>
      <c r="P5667">
        <f t="shared" si="175"/>
        <v>1407</v>
      </c>
    </row>
    <row r="5668" spans="1:16" ht="14.5" customHeight="1" x14ac:dyDescent="0.35">
      <c r="A5668" s="20" t="s">
        <v>2346</v>
      </c>
      <c r="B5668" s="20" t="s">
        <v>2346</v>
      </c>
      <c r="C5668" s="20" t="s">
        <v>3306</v>
      </c>
      <c r="F5668">
        <v>460</v>
      </c>
      <c r="G5668">
        <v>100</v>
      </c>
      <c r="H5668" s="2" t="s">
        <v>3139</v>
      </c>
      <c r="I5668" s="2" t="s">
        <v>3153</v>
      </c>
      <c r="J5668" s="2" t="s">
        <v>3160</v>
      </c>
      <c r="K5668" s="2" t="s">
        <v>3163</v>
      </c>
      <c r="L5668" s="2">
        <v>2019</v>
      </c>
      <c r="M5668" s="2" t="s">
        <v>3054</v>
      </c>
      <c r="N5668" s="2" t="s">
        <v>3104</v>
      </c>
      <c r="O5668" s="19" t="str">
        <f t="shared" si="176"/>
        <v>300</v>
      </c>
      <c r="P5668">
        <f t="shared" si="175"/>
        <v>460</v>
      </c>
    </row>
    <row r="5669" spans="1:16" ht="14.5" customHeight="1" x14ac:dyDescent="0.35">
      <c r="A5669" s="20" t="s">
        <v>2345</v>
      </c>
      <c r="B5669" s="20" t="s">
        <v>2345</v>
      </c>
      <c r="C5669" s="20" t="s">
        <v>3306</v>
      </c>
      <c r="F5669">
        <v>400</v>
      </c>
      <c r="G5669">
        <v>150</v>
      </c>
      <c r="H5669" s="2" t="s">
        <v>3139</v>
      </c>
      <c r="I5669" s="2" t="s">
        <v>3153</v>
      </c>
      <c r="J5669" s="2" t="s">
        <v>3160</v>
      </c>
      <c r="K5669" s="2" t="s">
        <v>3163</v>
      </c>
      <c r="L5669" s="2">
        <v>2019</v>
      </c>
      <c r="M5669" s="2" t="s">
        <v>3054</v>
      </c>
      <c r="N5669" s="2" t="s">
        <v>3104</v>
      </c>
      <c r="O5669" s="19" t="str">
        <f t="shared" si="176"/>
        <v>300</v>
      </c>
      <c r="P5669">
        <f t="shared" si="175"/>
        <v>600</v>
      </c>
    </row>
    <row r="5670" spans="1:16" ht="14.5" customHeight="1" x14ac:dyDescent="0.35">
      <c r="A5670" s="20" t="s">
        <v>2324</v>
      </c>
      <c r="B5670" s="20" t="s">
        <v>2324</v>
      </c>
      <c r="C5670" s="20" t="s">
        <v>3448</v>
      </c>
      <c r="F5670">
        <v>112</v>
      </c>
      <c r="G5670">
        <v>80.357142857142861</v>
      </c>
      <c r="H5670" s="2" t="s">
        <v>3136</v>
      </c>
      <c r="I5670" s="2" t="s">
        <v>3150</v>
      </c>
      <c r="J5670" s="2" t="s">
        <v>3160</v>
      </c>
      <c r="K5670" s="2" t="s">
        <v>3163</v>
      </c>
      <c r="L5670" s="2">
        <v>2019</v>
      </c>
      <c r="M5670" s="2" t="s">
        <v>3054</v>
      </c>
      <c r="N5670" s="2" t="s">
        <v>3104</v>
      </c>
      <c r="O5670" s="19" t="str">
        <f t="shared" si="176"/>
        <v>300</v>
      </c>
      <c r="P5670">
        <f t="shared" ref="P5670:P5733" si="177">F5670*G5670/100</f>
        <v>90</v>
      </c>
    </row>
    <row r="5671" spans="1:16" ht="14.5" customHeight="1" x14ac:dyDescent="0.35">
      <c r="A5671" s="20" t="s">
        <v>2325</v>
      </c>
      <c r="B5671" s="20" t="s">
        <v>2325</v>
      </c>
      <c r="C5671" s="20" t="s">
        <v>3449</v>
      </c>
      <c r="F5671">
        <v>2154</v>
      </c>
      <c r="G5671">
        <v>79.990714948932222</v>
      </c>
      <c r="H5671" s="2" t="s">
        <v>3136</v>
      </c>
      <c r="I5671" s="2" t="s">
        <v>3150</v>
      </c>
      <c r="J5671" s="2" t="s">
        <v>3160</v>
      </c>
      <c r="K5671" s="2" t="s">
        <v>3163</v>
      </c>
      <c r="L5671" s="2">
        <v>2019</v>
      </c>
      <c r="M5671" s="2" t="s">
        <v>3053</v>
      </c>
      <c r="N5671" s="2" t="s">
        <v>3103</v>
      </c>
      <c r="O5671" s="19" t="str">
        <f t="shared" si="176"/>
        <v>300</v>
      </c>
      <c r="P5671">
        <f t="shared" si="177"/>
        <v>1723</v>
      </c>
    </row>
    <row r="5672" spans="1:16" ht="14.5" customHeight="1" x14ac:dyDescent="0.35">
      <c r="A5672" s="20" t="s">
        <v>1337</v>
      </c>
      <c r="B5672" s="20" t="s">
        <v>1337</v>
      </c>
      <c r="C5672" s="20" t="s">
        <v>3450</v>
      </c>
      <c r="F5672">
        <v>1504</v>
      </c>
      <c r="G5672">
        <v>79.986702127659569</v>
      </c>
      <c r="H5672" s="2" t="s">
        <v>3136</v>
      </c>
      <c r="I5672" s="2" t="s">
        <v>3150</v>
      </c>
      <c r="J5672" s="2" t="s">
        <v>3160</v>
      </c>
      <c r="K5672" s="2" t="s">
        <v>3163</v>
      </c>
      <c r="L5672" s="2">
        <v>2019</v>
      </c>
      <c r="M5672" s="2" t="s">
        <v>3041</v>
      </c>
      <c r="N5672" s="2" t="s">
        <v>3095</v>
      </c>
      <c r="O5672" s="19" t="str">
        <f t="shared" si="176"/>
        <v>200</v>
      </c>
      <c r="P5672">
        <f t="shared" si="177"/>
        <v>1202.9999999999998</v>
      </c>
    </row>
    <row r="5673" spans="1:16" ht="14.5" customHeight="1" x14ac:dyDescent="0.35">
      <c r="A5673" s="20" t="s">
        <v>2493</v>
      </c>
      <c r="B5673" s="20" t="s">
        <v>2493</v>
      </c>
      <c r="C5673" s="20" t="s">
        <v>3450</v>
      </c>
      <c r="F5673">
        <v>2883</v>
      </c>
      <c r="G5673">
        <v>79.986125563648983</v>
      </c>
      <c r="H5673" s="2" t="s">
        <v>3136</v>
      </c>
      <c r="I5673" s="2" t="s">
        <v>3150</v>
      </c>
      <c r="J5673" s="2" t="s">
        <v>3160</v>
      </c>
      <c r="K5673" s="2" t="s">
        <v>3163</v>
      </c>
      <c r="L5673" s="2">
        <v>2019</v>
      </c>
      <c r="M5673" s="2" t="s">
        <v>3041</v>
      </c>
      <c r="N5673" s="2" t="s">
        <v>3095</v>
      </c>
      <c r="O5673" s="19" t="str">
        <f t="shared" si="176"/>
        <v>200</v>
      </c>
      <c r="P5673">
        <f t="shared" si="177"/>
        <v>2306.0000000000005</v>
      </c>
    </row>
    <row r="5674" spans="1:16" ht="14.5" customHeight="1" x14ac:dyDescent="0.35">
      <c r="A5674" s="20" t="s">
        <v>3309</v>
      </c>
      <c r="B5674" s="20" t="s">
        <v>3309</v>
      </c>
      <c r="C5674" s="20" t="s">
        <v>3451</v>
      </c>
      <c r="F5674">
        <v>879</v>
      </c>
      <c r="G5674">
        <v>79.977246871444819</v>
      </c>
      <c r="H5674" s="2" t="s">
        <v>3136</v>
      </c>
      <c r="I5674" s="2" t="s">
        <v>3150</v>
      </c>
      <c r="J5674" s="2" t="s">
        <v>3160</v>
      </c>
      <c r="K5674" s="2" t="s">
        <v>3163</v>
      </c>
      <c r="L5674" s="2">
        <v>2019</v>
      </c>
      <c r="M5674" s="2" t="s">
        <v>3041</v>
      </c>
      <c r="N5674" s="2" t="s">
        <v>3095</v>
      </c>
      <c r="O5674" s="19" t="str">
        <f t="shared" si="176"/>
        <v>200</v>
      </c>
      <c r="P5674">
        <f t="shared" si="177"/>
        <v>703</v>
      </c>
    </row>
    <row r="5675" spans="1:16" ht="14.5" customHeight="1" x14ac:dyDescent="0.35">
      <c r="A5675" s="20" t="s">
        <v>3311</v>
      </c>
      <c r="B5675" s="20" t="s">
        <v>3311</v>
      </c>
      <c r="C5675" s="20" t="s">
        <v>3450</v>
      </c>
      <c r="F5675">
        <v>457</v>
      </c>
      <c r="G5675">
        <v>80.087527352297599</v>
      </c>
      <c r="H5675" s="2" t="s">
        <v>3136</v>
      </c>
      <c r="I5675" s="2" t="s">
        <v>3150</v>
      </c>
      <c r="J5675" s="2" t="s">
        <v>3160</v>
      </c>
      <c r="K5675" s="2" t="s">
        <v>3163</v>
      </c>
      <c r="L5675" s="2">
        <v>2019</v>
      </c>
      <c r="M5675" s="2" t="s">
        <v>3041</v>
      </c>
      <c r="N5675" s="2" t="s">
        <v>3095</v>
      </c>
      <c r="O5675" s="19" t="str">
        <f t="shared" si="176"/>
        <v>200</v>
      </c>
      <c r="P5675">
        <f t="shared" si="177"/>
        <v>366</v>
      </c>
    </row>
    <row r="5676" spans="1:16" ht="14.5" customHeight="1" x14ac:dyDescent="0.35">
      <c r="A5676" s="20" t="s">
        <v>2489</v>
      </c>
      <c r="B5676" s="20" t="s">
        <v>2489</v>
      </c>
      <c r="C5676" s="20" t="s">
        <v>3450</v>
      </c>
      <c r="F5676">
        <v>432</v>
      </c>
      <c r="G5676">
        <v>55.092592592592595</v>
      </c>
      <c r="H5676" s="2" t="s">
        <v>3136</v>
      </c>
      <c r="I5676" s="2" t="s">
        <v>3150</v>
      </c>
      <c r="J5676" s="2" t="s">
        <v>3160</v>
      </c>
      <c r="K5676" s="2" t="s">
        <v>3163</v>
      </c>
      <c r="L5676" s="2">
        <v>2019</v>
      </c>
      <c r="M5676" s="2" t="s">
        <v>3041</v>
      </c>
      <c r="N5676" s="2" t="s">
        <v>3095</v>
      </c>
      <c r="O5676" s="19" t="str">
        <f t="shared" si="176"/>
        <v>200</v>
      </c>
      <c r="P5676">
        <f t="shared" si="177"/>
        <v>238</v>
      </c>
    </row>
    <row r="5677" spans="1:16" ht="14.5" customHeight="1" x14ac:dyDescent="0.35">
      <c r="A5677" s="20" t="s">
        <v>3003</v>
      </c>
      <c r="B5677" s="20" t="s">
        <v>3003</v>
      </c>
      <c r="C5677" s="20" t="s">
        <v>3312</v>
      </c>
      <c r="F5677">
        <v>287</v>
      </c>
      <c r="G5677">
        <v>100</v>
      </c>
      <c r="H5677" s="2" t="s">
        <v>3130</v>
      </c>
      <c r="I5677" s="2" t="s">
        <v>3144</v>
      </c>
      <c r="J5677" s="2" t="s">
        <v>3160</v>
      </c>
      <c r="K5677" s="2" t="s">
        <v>3163</v>
      </c>
      <c r="L5677" s="2">
        <v>2019</v>
      </c>
      <c r="M5677" s="2" t="s">
        <v>3054</v>
      </c>
      <c r="N5677" s="2" t="s">
        <v>3104</v>
      </c>
      <c r="O5677" s="19" t="str">
        <f t="shared" si="176"/>
        <v>300</v>
      </c>
      <c r="P5677">
        <f t="shared" si="177"/>
        <v>287</v>
      </c>
    </row>
    <row r="5678" spans="1:16" ht="14.5" customHeight="1" x14ac:dyDescent="0.35">
      <c r="A5678" s="20" t="s">
        <v>2400</v>
      </c>
      <c r="B5678" s="20" t="s">
        <v>2400</v>
      </c>
      <c r="C5678" s="20" t="s">
        <v>3313</v>
      </c>
      <c r="F5678">
        <v>3049</v>
      </c>
      <c r="G5678">
        <v>100</v>
      </c>
      <c r="H5678" s="2" t="s">
        <v>3130</v>
      </c>
      <c r="I5678" s="2" t="s">
        <v>3144</v>
      </c>
      <c r="J5678" s="2" t="s">
        <v>3160</v>
      </c>
      <c r="K5678" s="2" t="s">
        <v>3163</v>
      </c>
      <c r="L5678" s="2">
        <v>2019</v>
      </c>
      <c r="M5678" s="2" t="s">
        <v>3047</v>
      </c>
      <c r="N5678" s="2" t="s">
        <v>3047</v>
      </c>
      <c r="O5678" s="19" t="str">
        <f t="shared" ref="O5678:O5741" si="178">LEFT(N5678,1) &amp; "00"</f>
        <v>200</v>
      </c>
      <c r="P5678">
        <f t="shared" si="177"/>
        <v>3049</v>
      </c>
    </row>
    <row r="5679" spans="1:16" ht="14.5" customHeight="1" x14ac:dyDescent="0.35">
      <c r="A5679" s="20" t="s">
        <v>2824</v>
      </c>
      <c r="B5679" s="20" t="s">
        <v>2824</v>
      </c>
      <c r="C5679" s="20" t="s">
        <v>3314</v>
      </c>
      <c r="F5679">
        <v>340</v>
      </c>
      <c r="G5679">
        <v>100</v>
      </c>
      <c r="H5679" s="2" t="s">
        <v>3130</v>
      </c>
      <c r="I5679" s="2" t="s">
        <v>3144</v>
      </c>
      <c r="J5679" s="2" t="s">
        <v>3160</v>
      </c>
      <c r="K5679" s="2" t="s">
        <v>3163</v>
      </c>
      <c r="L5679" s="2">
        <v>2019</v>
      </c>
      <c r="M5679" s="2" t="s">
        <v>3075</v>
      </c>
      <c r="N5679" s="2" t="s">
        <v>3075</v>
      </c>
      <c r="O5679" s="19" t="str">
        <f t="shared" si="178"/>
        <v>600</v>
      </c>
      <c r="P5679">
        <f t="shared" si="177"/>
        <v>340</v>
      </c>
    </row>
    <row r="5680" spans="1:16" ht="14.5" customHeight="1" x14ac:dyDescent="0.35">
      <c r="A5680" s="20" t="s">
        <v>2388</v>
      </c>
      <c r="B5680" s="20" t="s">
        <v>2388</v>
      </c>
      <c r="C5680" s="20" t="s">
        <v>3452</v>
      </c>
      <c r="F5680">
        <v>334</v>
      </c>
      <c r="G5680">
        <v>100</v>
      </c>
      <c r="H5680" s="2" t="s">
        <v>3132</v>
      </c>
      <c r="I5680" s="2" t="s">
        <v>3146</v>
      </c>
      <c r="J5680" s="2" t="s">
        <v>3160</v>
      </c>
      <c r="K5680" s="2" t="s">
        <v>3163</v>
      </c>
      <c r="L5680" s="2">
        <v>2019</v>
      </c>
      <c r="M5680" s="2" t="s">
        <v>3053</v>
      </c>
      <c r="N5680" s="2" t="s">
        <v>3103</v>
      </c>
      <c r="O5680" s="19" t="str">
        <f t="shared" si="178"/>
        <v>300</v>
      </c>
      <c r="P5680">
        <f t="shared" si="177"/>
        <v>334</v>
      </c>
    </row>
    <row r="5681" spans="1:16" ht="14.5" customHeight="1" x14ac:dyDescent="0.35">
      <c r="A5681" s="20" t="s">
        <v>2831</v>
      </c>
      <c r="B5681" s="20" t="s">
        <v>2831</v>
      </c>
      <c r="C5681" s="20" t="s">
        <v>3452</v>
      </c>
      <c r="F5681">
        <v>380</v>
      </c>
      <c r="G5681">
        <v>100</v>
      </c>
      <c r="H5681" s="2" t="s">
        <v>3132</v>
      </c>
      <c r="I5681" s="2" t="s">
        <v>3146</v>
      </c>
      <c r="J5681" s="2" t="s">
        <v>3160</v>
      </c>
      <c r="K5681" s="2" t="s">
        <v>3163</v>
      </c>
      <c r="L5681" s="2">
        <v>2019</v>
      </c>
      <c r="M5681" s="2" t="s">
        <v>3053</v>
      </c>
      <c r="N5681" s="2" t="s">
        <v>3103</v>
      </c>
      <c r="O5681" s="19" t="str">
        <f t="shared" si="178"/>
        <v>300</v>
      </c>
      <c r="P5681">
        <f t="shared" si="177"/>
        <v>380</v>
      </c>
    </row>
    <row r="5682" spans="1:16" ht="14.5" customHeight="1" x14ac:dyDescent="0.35">
      <c r="A5682" s="20" t="s">
        <v>2332</v>
      </c>
      <c r="B5682" s="20" t="s">
        <v>2332</v>
      </c>
      <c r="C5682" s="20" t="s">
        <v>3329</v>
      </c>
      <c r="F5682">
        <v>178</v>
      </c>
      <c r="G5682">
        <v>100</v>
      </c>
      <c r="H5682" s="2" t="s">
        <v>3130</v>
      </c>
      <c r="I5682" s="2" t="s">
        <v>3144</v>
      </c>
      <c r="J5682" s="2" t="s">
        <v>3160</v>
      </c>
      <c r="K5682" s="2" t="s">
        <v>3163</v>
      </c>
      <c r="L5682" s="2">
        <v>2019</v>
      </c>
      <c r="M5682" s="2" t="s">
        <v>3075</v>
      </c>
      <c r="N5682" s="2" t="s">
        <v>3075</v>
      </c>
      <c r="O5682" s="19" t="str">
        <f t="shared" si="178"/>
        <v>600</v>
      </c>
      <c r="P5682">
        <f t="shared" si="177"/>
        <v>178</v>
      </c>
    </row>
    <row r="5683" spans="1:16" ht="14.5" customHeight="1" x14ac:dyDescent="0.35">
      <c r="A5683" s="20" t="s">
        <v>2501</v>
      </c>
      <c r="B5683" s="20" t="s">
        <v>2501</v>
      </c>
      <c r="C5683" s="20" t="s">
        <v>3315</v>
      </c>
      <c r="F5683">
        <v>148</v>
      </c>
      <c r="G5683">
        <v>100</v>
      </c>
      <c r="H5683" s="2" t="s">
        <v>3130</v>
      </c>
      <c r="I5683" s="2" t="s">
        <v>3144</v>
      </c>
      <c r="J5683" s="2" t="s">
        <v>3160</v>
      </c>
      <c r="K5683" s="2" t="s">
        <v>3163</v>
      </c>
      <c r="L5683" s="2">
        <v>2019</v>
      </c>
      <c r="M5683" s="2" t="s">
        <v>3041</v>
      </c>
      <c r="N5683" s="2" t="s">
        <v>3095</v>
      </c>
      <c r="O5683" s="19" t="str">
        <f t="shared" si="178"/>
        <v>200</v>
      </c>
      <c r="P5683">
        <f t="shared" si="177"/>
        <v>148</v>
      </c>
    </row>
    <row r="5684" spans="1:16" ht="14.5" customHeight="1" x14ac:dyDescent="0.35">
      <c r="A5684" s="20" t="s">
        <v>3004</v>
      </c>
      <c r="B5684" s="20" t="s">
        <v>3004</v>
      </c>
      <c r="C5684" s="20" t="s">
        <v>3315</v>
      </c>
      <c r="F5684">
        <v>1947</v>
      </c>
      <c r="G5684">
        <v>55.000000000000007</v>
      </c>
      <c r="H5684" s="2" t="s">
        <v>3130</v>
      </c>
      <c r="I5684" s="2" t="s">
        <v>3144</v>
      </c>
      <c r="J5684" s="2" t="s">
        <v>3160</v>
      </c>
      <c r="K5684" s="2" t="s">
        <v>3163</v>
      </c>
      <c r="L5684" s="2">
        <v>2019</v>
      </c>
      <c r="M5684" s="2" t="s">
        <v>3041</v>
      </c>
      <c r="N5684" s="2" t="s">
        <v>3095</v>
      </c>
      <c r="O5684" s="19" t="str">
        <f t="shared" si="178"/>
        <v>200</v>
      </c>
      <c r="P5684">
        <f t="shared" si="177"/>
        <v>1070.8500000000001</v>
      </c>
    </row>
    <row r="5685" spans="1:16" ht="14.5" customHeight="1" x14ac:dyDescent="0.35">
      <c r="A5685" s="20" t="s">
        <v>2503</v>
      </c>
      <c r="B5685" s="20" t="s">
        <v>2503</v>
      </c>
      <c r="C5685" s="20" t="s">
        <v>1555</v>
      </c>
      <c r="F5685">
        <v>5100</v>
      </c>
      <c r="G5685">
        <v>40</v>
      </c>
      <c r="H5685" s="2" t="s">
        <v>3130</v>
      </c>
      <c r="I5685" s="2" t="s">
        <v>3144</v>
      </c>
      <c r="J5685" s="2" t="s">
        <v>3160</v>
      </c>
      <c r="K5685" s="2" t="s">
        <v>3163</v>
      </c>
      <c r="L5685" s="2">
        <v>2019</v>
      </c>
      <c r="M5685" s="2" t="s">
        <v>3075</v>
      </c>
      <c r="N5685" s="2" t="s">
        <v>3075</v>
      </c>
      <c r="O5685" s="19" t="str">
        <f t="shared" si="178"/>
        <v>600</v>
      </c>
      <c r="P5685">
        <f t="shared" si="177"/>
        <v>2040</v>
      </c>
    </row>
    <row r="5686" spans="1:16" ht="14.5" customHeight="1" x14ac:dyDescent="0.35">
      <c r="A5686" s="20" t="s">
        <v>2328</v>
      </c>
      <c r="B5686" s="20" t="s">
        <v>2328</v>
      </c>
      <c r="C5686" s="20" t="s">
        <v>3316</v>
      </c>
      <c r="F5686">
        <v>220</v>
      </c>
      <c r="G5686">
        <v>100</v>
      </c>
      <c r="H5686" s="2" t="s">
        <v>3130</v>
      </c>
      <c r="I5686" s="2" t="s">
        <v>3144</v>
      </c>
      <c r="J5686" s="2" t="s">
        <v>3160</v>
      </c>
      <c r="K5686" s="2" t="s">
        <v>3163</v>
      </c>
      <c r="L5686" s="2">
        <v>2019</v>
      </c>
      <c r="M5686" s="2" t="s">
        <v>3058</v>
      </c>
      <c r="N5686" s="2" t="s">
        <v>3108</v>
      </c>
      <c r="O5686" s="19" t="str">
        <f t="shared" si="178"/>
        <v>300</v>
      </c>
      <c r="P5686">
        <f t="shared" si="177"/>
        <v>220</v>
      </c>
    </row>
    <row r="5687" spans="1:16" ht="14.5" customHeight="1" x14ac:dyDescent="0.35">
      <c r="A5687" s="20" t="s">
        <v>2621</v>
      </c>
      <c r="B5687" s="20" t="s">
        <v>2621</v>
      </c>
      <c r="C5687" s="20" t="s">
        <v>3312</v>
      </c>
      <c r="F5687">
        <v>295</v>
      </c>
      <c r="G5687">
        <v>54.999999999999993</v>
      </c>
      <c r="H5687" s="2" t="s">
        <v>3130</v>
      </c>
      <c r="I5687" s="2" t="s">
        <v>3144</v>
      </c>
      <c r="J5687" s="2" t="s">
        <v>3160</v>
      </c>
      <c r="K5687" s="2" t="s">
        <v>3163</v>
      </c>
      <c r="L5687" s="2">
        <v>2019</v>
      </c>
      <c r="M5687" s="2" t="s">
        <v>3054</v>
      </c>
      <c r="N5687" s="2" t="s">
        <v>3104</v>
      </c>
      <c r="O5687" s="19" t="str">
        <f t="shared" si="178"/>
        <v>300</v>
      </c>
      <c r="P5687">
        <f t="shared" si="177"/>
        <v>162.24999999999997</v>
      </c>
    </row>
    <row r="5688" spans="1:16" ht="14.5" customHeight="1" x14ac:dyDescent="0.35">
      <c r="A5688" s="20" t="s">
        <v>2621</v>
      </c>
      <c r="B5688" s="20" t="s">
        <v>2621</v>
      </c>
      <c r="C5688" s="20" t="s">
        <v>3312</v>
      </c>
      <c r="F5688">
        <v>203</v>
      </c>
      <c r="G5688">
        <v>100</v>
      </c>
      <c r="H5688" s="2" t="s">
        <v>3130</v>
      </c>
      <c r="I5688" s="2" t="s">
        <v>3144</v>
      </c>
      <c r="J5688" s="2" t="s">
        <v>3160</v>
      </c>
      <c r="K5688" s="2" t="s">
        <v>3163</v>
      </c>
      <c r="L5688" s="2">
        <v>2019</v>
      </c>
      <c r="M5688" s="2" t="s">
        <v>3054</v>
      </c>
      <c r="N5688" s="2" t="s">
        <v>3104</v>
      </c>
      <c r="O5688" s="19" t="str">
        <f t="shared" si="178"/>
        <v>300</v>
      </c>
      <c r="P5688">
        <f t="shared" si="177"/>
        <v>203</v>
      </c>
    </row>
    <row r="5689" spans="1:16" ht="14.5" customHeight="1" x14ac:dyDescent="0.35">
      <c r="A5689" s="20" t="s">
        <v>2498</v>
      </c>
      <c r="B5689" s="20" t="s">
        <v>2498</v>
      </c>
      <c r="C5689" s="20" t="s">
        <v>3317</v>
      </c>
      <c r="F5689">
        <v>395</v>
      </c>
      <c r="G5689">
        <v>100</v>
      </c>
      <c r="H5689" s="2" t="s">
        <v>3130</v>
      </c>
      <c r="I5689" s="2" t="s">
        <v>3144</v>
      </c>
      <c r="J5689" s="2" t="s">
        <v>3160</v>
      </c>
      <c r="K5689" s="2" t="s">
        <v>3163</v>
      </c>
      <c r="L5689" s="2">
        <v>2019</v>
      </c>
      <c r="M5689" s="2" t="s">
        <v>3075</v>
      </c>
      <c r="N5689" s="2" t="s">
        <v>3075</v>
      </c>
      <c r="O5689" s="19" t="str">
        <f t="shared" si="178"/>
        <v>600</v>
      </c>
      <c r="P5689">
        <f t="shared" si="177"/>
        <v>395</v>
      </c>
    </row>
    <row r="5690" spans="1:16" ht="14.5" customHeight="1" x14ac:dyDescent="0.35">
      <c r="A5690" s="20" t="s">
        <v>2623</v>
      </c>
      <c r="B5690" s="20" t="s">
        <v>2623</v>
      </c>
      <c r="C5690" s="20" t="s">
        <v>3318</v>
      </c>
      <c r="F5690">
        <v>627</v>
      </c>
      <c r="G5690">
        <v>100</v>
      </c>
      <c r="H5690" s="2" t="s">
        <v>3130</v>
      </c>
      <c r="I5690" s="2" t="s">
        <v>3144</v>
      </c>
      <c r="J5690" s="2" t="s">
        <v>3160</v>
      </c>
      <c r="K5690" s="2" t="s">
        <v>3163</v>
      </c>
      <c r="L5690" s="2">
        <v>2019</v>
      </c>
      <c r="M5690" s="2" t="s">
        <v>3058</v>
      </c>
      <c r="N5690" s="2" t="s">
        <v>3108</v>
      </c>
      <c r="O5690" s="19" t="str">
        <f t="shared" si="178"/>
        <v>300</v>
      </c>
      <c r="P5690">
        <f t="shared" si="177"/>
        <v>627</v>
      </c>
    </row>
    <row r="5691" spans="1:16" ht="14.5" customHeight="1" x14ac:dyDescent="0.35">
      <c r="A5691" s="20" t="s">
        <v>2955</v>
      </c>
      <c r="B5691" s="20" t="s">
        <v>2955</v>
      </c>
      <c r="C5691" s="20" t="s">
        <v>3316</v>
      </c>
      <c r="F5691">
        <v>167</v>
      </c>
      <c r="G5691">
        <v>100</v>
      </c>
      <c r="H5691" s="2" t="s">
        <v>3130</v>
      </c>
      <c r="I5691" s="2" t="s">
        <v>3144</v>
      </c>
      <c r="J5691" s="2" t="s">
        <v>3160</v>
      </c>
      <c r="K5691" s="2" t="s">
        <v>3163</v>
      </c>
      <c r="L5691" s="2">
        <v>2019</v>
      </c>
      <c r="M5691" s="2" t="s">
        <v>3075</v>
      </c>
      <c r="N5691" s="2" t="s">
        <v>3075</v>
      </c>
      <c r="O5691" s="19" t="str">
        <f t="shared" si="178"/>
        <v>600</v>
      </c>
      <c r="P5691">
        <f t="shared" si="177"/>
        <v>167</v>
      </c>
    </row>
    <row r="5692" spans="1:16" ht="14.5" customHeight="1" x14ac:dyDescent="0.35">
      <c r="A5692" s="20" t="s">
        <v>2622</v>
      </c>
      <c r="B5692" s="20" t="s">
        <v>2622</v>
      </c>
      <c r="C5692" s="20" t="s">
        <v>3319</v>
      </c>
      <c r="F5692">
        <v>170</v>
      </c>
      <c r="G5692">
        <v>100</v>
      </c>
      <c r="H5692" s="2" t="s">
        <v>3130</v>
      </c>
      <c r="I5692" s="2" t="s">
        <v>3144</v>
      </c>
      <c r="J5692" s="2" t="s">
        <v>3160</v>
      </c>
      <c r="K5692" s="2" t="s">
        <v>3163</v>
      </c>
      <c r="L5692" s="2">
        <v>2019</v>
      </c>
      <c r="M5692" s="2" t="s">
        <v>3075</v>
      </c>
      <c r="N5692" s="2" t="s">
        <v>3075</v>
      </c>
      <c r="O5692" s="19" t="str">
        <f t="shared" si="178"/>
        <v>600</v>
      </c>
      <c r="P5692">
        <f t="shared" si="177"/>
        <v>170</v>
      </c>
    </row>
    <row r="5693" spans="1:16" ht="14.5" customHeight="1" x14ac:dyDescent="0.35">
      <c r="A5693" s="20" t="s">
        <v>2338</v>
      </c>
      <c r="B5693" s="20" t="s">
        <v>2338</v>
      </c>
      <c r="C5693" s="20" t="s">
        <v>3320</v>
      </c>
      <c r="F5693">
        <v>239</v>
      </c>
      <c r="G5693">
        <v>100</v>
      </c>
      <c r="H5693" s="2" t="s">
        <v>3130</v>
      </c>
      <c r="I5693" s="2" t="s">
        <v>3144</v>
      </c>
      <c r="J5693" s="2" t="s">
        <v>3160</v>
      </c>
      <c r="K5693" s="2" t="s">
        <v>3163</v>
      </c>
      <c r="L5693" s="2">
        <v>2019</v>
      </c>
      <c r="M5693" s="2" t="s">
        <v>3075</v>
      </c>
      <c r="N5693" s="2" t="s">
        <v>3075</v>
      </c>
      <c r="O5693" s="19" t="str">
        <f t="shared" si="178"/>
        <v>600</v>
      </c>
      <c r="P5693">
        <f t="shared" si="177"/>
        <v>239</v>
      </c>
    </row>
    <row r="5694" spans="1:16" ht="14.5" customHeight="1" x14ac:dyDescent="0.35">
      <c r="A5694" s="20" t="s">
        <v>2500</v>
      </c>
      <c r="B5694" s="20" t="s">
        <v>2500</v>
      </c>
      <c r="C5694" s="20" t="s">
        <v>3321</v>
      </c>
      <c r="F5694">
        <v>13400</v>
      </c>
      <c r="G5694">
        <v>45</v>
      </c>
      <c r="H5694" s="2" t="s">
        <v>3130</v>
      </c>
      <c r="I5694" s="2" t="s">
        <v>3144</v>
      </c>
      <c r="J5694" s="2" t="s">
        <v>3160</v>
      </c>
      <c r="K5694" s="2" t="s">
        <v>3163</v>
      </c>
      <c r="L5694" s="2">
        <v>2019</v>
      </c>
      <c r="M5694" s="2" t="s">
        <v>3041</v>
      </c>
      <c r="N5694" s="2" t="s">
        <v>3095</v>
      </c>
      <c r="O5694" s="19" t="str">
        <f t="shared" si="178"/>
        <v>200</v>
      </c>
      <c r="P5694">
        <f t="shared" si="177"/>
        <v>6030</v>
      </c>
    </row>
    <row r="5695" spans="1:16" ht="14.5" customHeight="1" x14ac:dyDescent="0.35">
      <c r="A5695" s="20" t="s">
        <v>2502</v>
      </c>
      <c r="B5695" s="20" t="s">
        <v>2502</v>
      </c>
      <c r="C5695" s="20" t="s">
        <v>3323</v>
      </c>
      <c r="F5695">
        <v>5981</v>
      </c>
      <c r="G5695">
        <v>20.59856211335897</v>
      </c>
      <c r="H5695" s="2" t="s">
        <v>3136</v>
      </c>
      <c r="I5695" s="2" t="s">
        <v>3150</v>
      </c>
      <c r="J5695" s="2" t="s">
        <v>3160</v>
      </c>
      <c r="K5695" s="2" t="s">
        <v>3163</v>
      </c>
      <c r="L5695" s="2">
        <v>2019</v>
      </c>
      <c r="M5695" s="2" t="s">
        <v>3058</v>
      </c>
      <c r="N5695" s="2" t="s">
        <v>3108</v>
      </c>
      <c r="O5695" s="19" t="str">
        <f t="shared" si="178"/>
        <v>300</v>
      </c>
      <c r="P5695">
        <f t="shared" si="177"/>
        <v>1232</v>
      </c>
    </row>
    <row r="5696" spans="1:16" ht="14.5" customHeight="1" x14ac:dyDescent="0.35">
      <c r="A5696" s="20" t="s">
        <v>3005</v>
      </c>
      <c r="B5696" s="20" t="s">
        <v>3005</v>
      </c>
      <c r="C5696" s="20" t="s">
        <v>3324</v>
      </c>
      <c r="F5696">
        <v>172</v>
      </c>
      <c r="G5696">
        <v>100</v>
      </c>
      <c r="H5696" s="2" t="s">
        <v>3130</v>
      </c>
      <c r="I5696" s="2" t="s">
        <v>3144</v>
      </c>
      <c r="J5696" s="2" t="s">
        <v>3160</v>
      </c>
      <c r="K5696" s="2" t="s">
        <v>3163</v>
      </c>
      <c r="L5696" s="2">
        <v>2019</v>
      </c>
      <c r="M5696" s="2" t="s">
        <v>3054</v>
      </c>
      <c r="N5696" s="2" t="s">
        <v>3104</v>
      </c>
      <c r="O5696" s="19" t="str">
        <f t="shared" si="178"/>
        <v>300</v>
      </c>
      <c r="P5696">
        <f t="shared" si="177"/>
        <v>172</v>
      </c>
    </row>
    <row r="5697" spans="1:16" ht="14.5" customHeight="1" x14ac:dyDescent="0.35">
      <c r="A5697" s="20" t="s">
        <v>3006</v>
      </c>
      <c r="B5697" s="20" t="s">
        <v>3006</v>
      </c>
      <c r="C5697" s="20" t="s">
        <v>3317</v>
      </c>
      <c r="F5697">
        <v>1167</v>
      </c>
      <c r="G5697">
        <v>100</v>
      </c>
      <c r="H5697" s="2" t="s">
        <v>3130</v>
      </c>
      <c r="I5697" s="2" t="s">
        <v>3144</v>
      </c>
      <c r="J5697" s="2" t="s">
        <v>3160</v>
      </c>
      <c r="K5697" s="2" t="s">
        <v>3163</v>
      </c>
      <c r="L5697" s="2">
        <v>2019</v>
      </c>
      <c r="M5697" s="2" t="s">
        <v>3075</v>
      </c>
      <c r="N5697" s="2" t="s">
        <v>3075</v>
      </c>
      <c r="O5697" s="19" t="str">
        <f t="shared" si="178"/>
        <v>600</v>
      </c>
      <c r="P5697">
        <f t="shared" si="177"/>
        <v>1167</v>
      </c>
    </row>
    <row r="5698" spans="1:16" ht="14.5" customHeight="1" x14ac:dyDescent="0.35">
      <c r="A5698" s="20" t="s">
        <v>2386</v>
      </c>
      <c r="B5698" s="20" t="s">
        <v>2386</v>
      </c>
      <c r="C5698" s="20" t="s">
        <v>3452</v>
      </c>
      <c r="F5698">
        <v>152</v>
      </c>
      <c r="G5698">
        <v>100</v>
      </c>
      <c r="H5698" s="2" t="s">
        <v>3132</v>
      </c>
      <c r="I5698" s="2" t="s">
        <v>3146</v>
      </c>
      <c r="J5698" s="2" t="s">
        <v>3160</v>
      </c>
      <c r="K5698" s="2" t="s">
        <v>3163</v>
      </c>
      <c r="L5698" s="2">
        <v>2019</v>
      </c>
      <c r="M5698" s="2" t="s">
        <v>3053</v>
      </c>
      <c r="N5698" s="2" t="s">
        <v>3103</v>
      </c>
      <c r="O5698" s="19" t="str">
        <f t="shared" si="178"/>
        <v>300</v>
      </c>
      <c r="P5698">
        <f t="shared" si="177"/>
        <v>152</v>
      </c>
    </row>
    <row r="5699" spans="1:16" ht="14.5" customHeight="1" x14ac:dyDescent="0.35">
      <c r="A5699" s="20" t="s">
        <v>2382</v>
      </c>
      <c r="B5699" s="20" t="s">
        <v>2382</v>
      </c>
      <c r="C5699" s="20" t="s">
        <v>3453</v>
      </c>
      <c r="F5699">
        <v>191</v>
      </c>
      <c r="G5699">
        <v>100</v>
      </c>
      <c r="H5699" s="2" t="s">
        <v>3132</v>
      </c>
      <c r="I5699" s="2" t="s">
        <v>3146</v>
      </c>
      <c r="J5699" s="2" t="s">
        <v>3160</v>
      </c>
      <c r="K5699" s="2" t="s">
        <v>3163</v>
      </c>
      <c r="L5699" s="2">
        <v>2019</v>
      </c>
      <c r="M5699" s="2" t="s">
        <v>3058</v>
      </c>
      <c r="N5699" s="2" t="s">
        <v>3108</v>
      </c>
      <c r="O5699" s="19" t="str">
        <f t="shared" si="178"/>
        <v>300</v>
      </c>
      <c r="P5699">
        <f t="shared" si="177"/>
        <v>191</v>
      </c>
    </row>
    <row r="5700" spans="1:16" ht="14.5" customHeight="1" x14ac:dyDescent="0.35">
      <c r="A5700" s="20" t="s">
        <v>3454</v>
      </c>
      <c r="B5700" s="20" t="s">
        <v>3454</v>
      </c>
      <c r="C5700" s="20" t="s">
        <v>3450</v>
      </c>
      <c r="F5700">
        <v>500</v>
      </c>
      <c r="G5700">
        <v>80</v>
      </c>
      <c r="H5700" s="2" t="s">
        <v>3136</v>
      </c>
      <c r="I5700" s="2" t="s">
        <v>3150</v>
      </c>
      <c r="J5700" s="2" t="s">
        <v>3160</v>
      </c>
      <c r="K5700" s="2" t="s">
        <v>3163</v>
      </c>
      <c r="L5700" s="2">
        <v>2019</v>
      </c>
      <c r="M5700" s="2" t="s">
        <v>3041</v>
      </c>
      <c r="N5700" s="2" t="s">
        <v>3095</v>
      </c>
      <c r="O5700" s="19" t="str">
        <f t="shared" si="178"/>
        <v>200</v>
      </c>
      <c r="P5700">
        <f t="shared" si="177"/>
        <v>400</v>
      </c>
    </row>
    <row r="5701" spans="1:16" ht="14.5" customHeight="1" x14ac:dyDescent="0.35">
      <c r="A5701" s="20" t="s">
        <v>2464</v>
      </c>
      <c r="B5701" s="20" t="s">
        <v>2464</v>
      </c>
      <c r="C5701" s="20" t="s">
        <v>3326</v>
      </c>
      <c r="F5701">
        <v>217</v>
      </c>
      <c r="G5701">
        <v>100</v>
      </c>
      <c r="H5701" s="2" t="s">
        <v>3132</v>
      </c>
      <c r="I5701" s="2" t="s">
        <v>3146</v>
      </c>
      <c r="J5701" s="2" t="s">
        <v>3160</v>
      </c>
      <c r="K5701" s="2" t="s">
        <v>3163</v>
      </c>
      <c r="L5701" s="2">
        <v>2019</v>
      </c>
      <c r="M5701" s="2" t="s">
        <v>3054</v>
      </c>
      <c r="N5701" s="2" t="s">
        <v>3104</v>
      </c>
      <c r="O5701" s="19" t="str">
        <f t="shared" si="178"/>
        <v>300</v>
      </c>
      <c r="P5701">
        <f t="shared" si="177"/>
        <v>217</v>
      </c>
    </row>
    <row r="5702" spans="1:16" ht="14.5" customHeight="1" x14ac:dyDescent="0.35">
      <c r="A5702" s="20" t="s">
        <v>2468</v>
      </c>
      <c r="B5702" s="20" t="s">
        <v>2468</v>
      </c>
      <c r="C5702" s="20" t="s">
        <v>3327</v>
      </c>
      <c r="F5702">
        <v>17071</v>
      </c>
      <c r="G5702">
        <v>33.25</v>
      </c>
      <c r="H5702" s="2" t="s">
        <v>3139</v>
      </c>
      <c r="I5702" s="2" t="s">
        <v>3153</v>
      </c>
      <c r="J5702" s="2" t="s">
        <v>3160</v>
      </c>
      <c r="K5702" s="2" t="s">
        <v>3163</v>
      </c>
      <c r="L5702" s="2">
        <v>2019</v>
      </c>
      <c r="M5702" s="2" t="s">
        <v>3041</v>
      </c>
      <c r="N5702" s="2" t="s">
        <v>3095</v>
      </c>
      <c r="O5702" s="19" t="str">
        <f t="shared" si="178"/>
        <v>200</v>
      </c>
      <c r="P5702">
        <f t="shared" si="177"/>
        <v>5676.1075000000001</v>
      </c>
    </row>
    <row r="5703" spans="1:16" ht="14.5" customHeight="1" x14ac:dyDescent="0.35">
      <c r="A5703" s="20" t="s">
        <v>2956</v>
      </c>
      <c r="B5703" s="20" t="s">
        <v>2956</v>
      </c>
      <c r="C5703" s="20" t="s">
        <v>3393</v>
      </c>
      <c r="F5703">
        <v>751</v>
      </c>
      <c r="G5703">
        <v>100</v>
      </c>
      <c r="H5703" s="2" t="s">
        <v>3132</v>
      </c>
      <c r="I5703" s="2" t="s">
        <v>3146</v>
      </c>
      <c r="J5703" s="2" t="s">
        <v>3160</v>
      </c>
      <c r="K5703" s="2" t="s">
        <v>3163</v>
      </c>
      <c r="L5703" s="2">
        <v>2019</v>
      </c>
      <c r="M5703" s="2" t="s">
        <v>3053</v>
      </c>
      <c r="N5703" s="2" t="s">
        <v>3103</v>
      </c>
      <c r="O5703" s="19" t="str">
        <f t="shared" si="178"/>
        <v>300</v>
      </c>
      <c r="P5703">
        <f t="shared" si="177"/>
        <v>751</v>
      </c>
    </row>
    <row r="5704" spans="1:16" ht="14.5" customHeight="1" x14ac:dyDescent="0.35">
      <c r="A5704" s="20" t="s">
        <v>2381</v>
      </c>
      <c r="B5704" s="20" t="s">
        <v>2381</v>
      </c>
      <c r="C5704" s="20" t="s">
        <v>3393</v>
      </c>
      <c r="F5704">
        <v>100</v>
      </c>
      <c r="G5704">
        <v>100</v>
      </c>
      <c r="H5704" s="2" t="s">
        <v>3132</v>
      </c>
      <c r="I5704" s="2" t="s">
        <v>3146</v>
      </c>
      <c r="J5704" s="2" t="s">
        <v>3160</v>
      </c>
      <c r="K5704" s="2" t="s">
        <v>3163</v>
      </c>
      <c r="L5704" s="2">
        <v>2019</v>
      </c>
      <c r="M5704" s="2" t="s">
        <v>3054</v>
      </c>
      <c r="N5704" s="2" t="s">
        <v>3104</v>
      </c>
      <c r="O5704" s="19" t="str">
        <f t="shared" si="178"/>
        <v>300</v>
      </c>
      <c r="P5704">
        <f t="shared" si="177"/>
        <v>100</v>
      </c>
    </row>
    <row r="5705" spans="1:16" ht="14.5" customHeight="1" x14ac:dyDescent="0.35">
      <c r="A5705" s="20" t="s">
        <v>2384</v>
      </c>
      <c r="B5705" s="20" t="s">
        <v>2384</v>
      </c>
      <c r="C5705" s="20" t="s">
        <v>3452</v>
      </c>
      <c r="F5705">
        <v>583</v>
      </c>
      <c r="G5705">
        <v>100</v>
      </c>
      <c r="H5705" s="2" t="s">
        <v>3132</v>
      </c>
      <c r="I5705" s="2" t="s">
        <v>3146</v>
      </c>
      <c r="J5705" s="2" t="s">
        <v>3160</v>
      </c>
      <c r="K5705" s="2" t="s">
        <v>3163</v>
      </c>
      <c r="L5705" s="2">
        <v>2019</v>
      </c>
      <c r="M5705" s="2" t="s">
        <v>3053</v>
      </c>
      <c r="N5705" s="2" t="s">
        <v>3103</v>
      </c>
      <c r="O5705" s="19" t="str">
        <f t="shared" si="178"/>
        <v>300</v>
      </c>
      <c r="P5705">
        <f t="shared" si="177"/>
        <v>583</v>
      </c>
    </row>
    <row r="5706" spans="1:16" ht="14.5" customHeight="1" x14ac:dyDescent="0.35">
      <c r="A5706" s="20" t="s">
        <v>3008</v>
      </c>
      <c r="B5706" s="20" t="s">
        <v>3008</v>
      </c>
      <c r="C5706" s="20" t="s">
        <v>3329</v>
      </c>
      <c r="F5706">
        <v>66</v>
      </c>
      <c r="G5706">
        <v>100</v>
      </c>
      <c r="H5706" s="2" t="s">
        <v>3130</v>
      </c>
      <c r="I5706" s="2" t="s">
        <v>3144</v>
      </c>
      <c r="J5706" s="2" t="s">
        <v>3160</v>
      </c>
      <c r="K5706" s="2" t="s">
        <v>3163</v>
      </c>
      <c r="L5706" s="2">
        <v>2019</v>
      </c>
      <c r="M5706" s="2" t="s">
        <v>3054</v>
      </c>
      <c r="N5706" s="2" t="s">
        <v>3104</v>
      </c>
      <c r="O5706" s="19" t="str">
        <f t="shared" si="178"/>
        <v>300</v>
      </c>
      <c r="P5706">
        <f t="shared" si="177"/>
        <v>66</v>
      </c>
    </row>
    <row r="5707" spans="1:16" ht="14.5" customHeight="1" x14ac:dyDescent="0.35">
      <c r="A5707" s="20" t="s">
        <v>3009</v>
      </c>
      <c r="B5707" s="20" t="s">
        <v>3009</v>
      </c>
      <c r="C5707" s="20" t="s">
        <v>3330</v>
      </c>
      <c r="F5707">
        <v>207</v>
      </c>
      <c r="G5707">
        <v>100</v>
      </c>
      <c r="H5707" s="2" t="s">
        <v>3130</v>
      </c>
      <c r="I5707" s="2" t="s">
        <v>3144</v>
      </c>
      <c r="J5707" s="2" t="s">
        <v>3160</v>
      </c>
      <c r="K5707" s="2" t="s">
        <v>3163</v>
      </c>
      <c r="L5707" s="2">
        <v>2019</v>
      </c>
      <c r="M5707" s="2" t="s">
        <v>3054</v>
      </c>
      <c r="N5707" s="2" t="s">
        <v>3104</v>
      </c>
      <c r="O5707" s="19" t="str">
        <f t="shared" si="178"/>
        <v>300</v>
      </c>
      <c r="P5707">
        <f t="shared" si="177"/>
        <v>207</v>
      </c>
    </row>
    <row r="5708" spans="1:16" ht="14.5" customHeight="1" x14ac:dyDescent="0.35">
      <c r="A5708" s="20" t="s">
        <v>3394</v>
      </c>
      <c r="B5708" s="20" t="s">
        <v>3394</v>
      </c>
      <c r="C5708" s="20" t="s">
        <v>3455</v>
      </c>
      <c r="F5708">
        <v>30</v>
      </c>
      <c r="G5708">
        <v>100</v>
      </c>
      <c r="H5708" s="2" t="s">
        <v>3130</v>
      </c>
      <c r="I5708" s="2" t="s">
        <v>3144</v>
      </c>
      <c r="J5708" s="2" t="s">
        <v>3160</v>
      </c>
      <c r="K5708" s="2" t="s">
        <v>3163</v>
      </c>
      <c r="L5708" s="2">
        <v>2019</v>
      </c>
      <c r="M5708" s="2" t="s">
        <v>3054</v>
      </c>
      <c r="N5708" s="2" t="s">
        <v>3104</v>
      </c>
      <c r="O5708" s="19" t="str">
        <f t="shared" si="178"/>
        <v>300</v>
      </c>
      <c r="P5708">
        <f t="shared" si="177"/>
        <v>30</v>
      </c>
    </row>
    <row r="5709" spans="1:16" ht="14.5" customHeight="1" x14ac:dyDescent="0.35">
      <c r="A5709" s="20" t="s">
        <v>3395</v>
      </c>
      <c r="B5709" s="20" t="s">
        <v>3395</v>
      </c>
      <c r="C5709" s="20" t="s">
        <v>3396</v>
      </c>
      <c r="F5709">
        <v>43</v>
      </c>
      <c r="G5709">
        <v>100</v>
      </c>
      <c r="H5709" s="2" t="s">
        <v>3130</v>
      </c>
      <c r="I5709" s="2" t="s">
        <v>3144</v>
      </c>
      <c r="J5709" s="2" t="s">
        <v>3160</v>
      </c>
      <c r="K5709" s="2" t="s">
        <v>3163</v>
      </c>
      <c r="L5709" s="2">
        <v>2019</v>
      </c>
      <c r="M5709" s="2" t="s">
        <v>3054</v>
      </c>
      <c r="N5709" s="2" t="s">
        <v>3104</v>
      </c>
      <c r="O5709" s="19" t="str">
        <f t="shared" si="178"/>
        <v>300</v>
      </c>
      <c r="P5709">
        <f t="shared" si="177"/>
        <v>43</v>
      </c>
    </row>
    <row r="5710" spans="1:16" ht="14.5" customHeight="1" x14ac:dyDescent="0.35">
      <c r="A5710" s="20" t="s">
        <v>3397</v>
      </c>
      <c r="B5710" s="20" t="s">
        <v>3397</v>
      </c>
      <c r="C5710" s="20" t="s">
        <v>3456</v>
      </c>
      <c r="F5710">
        <v>146</v>
      </c>
      <c r="G5710">
        <v>100</v>
      </c>
      <c r="H5710" s="2" t="s">
        <v>3130</v>
      </c>
      <c r="I5710" s="2" t="s">
        <v>3144</v>
      </c>
      <c r="J5710" s="2" t="s">
        <v>3160</v>
      </c>
      <c r="K5710" s="2" t="s">
        <v>3163</v>
      </c>
      <c r="L5710" s="2">
        <v>2019</v>
      </c>
      <c r="M5710" s="2" t="s">
        <v>3054</v>
      </c>
      <c r="N5710" s="2" t="s">
        <v>3104</v>
      </c>
      <c r="O5710" s="19" t="str">
        <f t="shared" si="178"/>
        <v>300</v>
      </c>
      <c r="P5710">
        <f t="shared" si="177"/>
        <v>146</v>
      </c>
    </row>
    <row r="5711" spans="1:16" ht="14.5" customHeight="1" x14ac:dyDescent="0.35">
      <c r="A5711" s="20" t="s">
        <v>3398</v>
      </c>
      <c r="B5711" s="20" t="s">
        <v>3398</v>
      </c>
      <c r="C5711" s="20" t="s">
        <v>3457</v>
      </c>
      <c r="F5711">
        <v>191</v>
      </c>
      <c r="G5711">
        <v>100</v>
      </c>
      <c r="H5711" s="2" t="s">
        <v>3130</v>
      </c>
      <c r="I5711" s="2" t="s">
        <v>3144</v>
      </c>
      <c r="J5711" s="2" t="s">
        <v>3160</v>
      </c>
      <c r="K5711" s="2" t="s">
        <v>3163</v>
      </c>
      <c r="L5711" s="2">
        <v>2019</v>
      </c>
      <c r="M5711" s="2" t="s">
        <v>3054</v>
      </c>
      <c r="N5711" s="2" t="s">
        <v>3104</v>
      </c>
      <c r="O5711" s="19" t="str">
        <f t="shared" si="178"/>
        <v>300</v>
      </c>
      <c r="P5711">
        <f t="shared" si="177"/>
        <v>191</v>
      </c>
    </row>
    <row r="5712" spans="1:16" ht="14.5" customHeight="1" x14ac:dyDescent="0.35">
      <c r="A5712" s="20" t="s">
        <v>1983</v>
      </c>
      <c r="B5712" s="20" t="s">
        <v>1983</v>
      </c>
      <c r="C5712" s="20" t="s">
        <v>138</v>
      </c>
      <c r="F5712">
        <v>38215</v>
      </c>
      <c r="G5712">
        <v>2</v>
      </c>
      <c r="H5712" s="2" t="s">
        <v>3137</v>
      </c>
      <c r="I5712" s="2" t="s">
        <v>3151</v>
      </c>
      <c r="J5712" s="2" t="s">
        <v>3158</v>
      </c>
      <c r="K5712" s="2" t="s">
        <v>3166</v>
      </c>
      <c r="L5712" s="2">
        <v>2019</v>
      </c>
      <c r="M5712" s="2" t="s">
        <v>3056</v>
      </c>
      <c r="N5712" s="2" t="s">
        <v>3106</v>
      </c>
      <c r="O5712" s="19" t="str">
        <f t="shared" si="178"/>
        <v>300</v>
      </c>
      <c r="P5712">
        <f t="shared" si="177"/>
        <v>764.3</v>
      </c>
    </row>
    <row r="5713" spans="1:16" ht="14.5" customHeight="1" x14ac:dyDescent="0.35">
      <c r="A5713" s="20" t="s">
        <v>111</v>
      </c>
      <c r="B5713" s="20" t="s">
        <v>111</v>
      </c>
      <c r="C5713" s="20" t="s">
        <v>112</v>
      </c>
      <c r="F5713">
        <v>463771</v>
      </c>
      <c r="G5713">
        <v>1</v>
      </c>
      <c r="H5713" s="2" t="s">
        <v>3135</v>
      </c>
      <c r="I5713" s="2" t="s">
        <v>3149</v>
      </c>
      <c r="J5713" s="2" t="s">
        <v>3158</v>
      </c>
      <c r="K5713" s="2" t="s">
        <v>3166</v>
      </c>
      <c r="L5713" s="2">
        <v>2019</v>
      </c>
      <c r="M5713" s="2" t="s">
        <v>3053</v>
      </c>
      <c r="N5713" s="2" t="s">
        <v>3103</v>
      </c>
      <c r="O5713" s="19" t="str">
        <f t="shared" si="178"/>
        <v>300</v>
      </c>
      <c r="P5713">
        <f t="shared" si="177"/>
        <v>4637.71</v>
      </c>
    </row>
    <row r="5714" spans="1:16" ht="14.5" customHeight="1" x14ac:dyDescent="0.35">
      <c r="A5714" s="20" t="s">
        <v>173</v>
      </c>
      <c r="B5714" s="20" t="s">
        <v>173</v>
      </c>
      <c r="C5714" s="20" t="s">
        <v>174</v>
      </c>
      <c r="F5714">
        <v>212</v>
      </c>
      <c r="G5714">
        <v>55</v>
      </c>
      <c r="H5714" s="2" t="s">
        <v>3138</v>
      </c>
      <c r="I5714" s="2" t="s">
        <v>3152</v>
      </c>
      <c r="J5714" s="2" t="s">
        <v>3158</v>
      </c>
      <c r="K5714" s="2" t="s">
        <v>3166</v>
      </c>
      <c r="L5714" s="2">
        <v>2019</v>
      </c>
      <c r="M5714" s="2" t="s">
        <v>3058</v>
      </c>
      <c r="N5714" s="2" t="s">
        <v>3108</v>
      </c>
      <c r="O5714" s="19" t="str">
        <f t="shared" si="178"/>
        <v>300</v>
      </c>
      <c r="P5714">
        <f t="shared" si="177"/>
        <v>116.6</v>
      </c>
    </row>
    <row r="5715" spans="1:16" ht="14.5" customHeight="1" x14ac:dyDescent="0.35">
      <c r="A5715" s="20" t="s">
        <v>157</v>
      </c>
      <c r="B5715" s="20" t="s">
        <v>157</v>
      </c>
      <c r="C5715" s="20" t="s">
        <v>179</v>
      </c>
      <c r="F5715">
        <v>292</v>
      </c>
      <c r="G5715">
        <v>25</v>
      </c>
      <c r="H5715" s="2" t="s">
        <v>3138</v>
      </c>
      <c r="I5715" s="2" t="s">
        <v>3152</v>
      </c>
      <c r="J5715" s="2" t="s">
        <v>3158</v>
      </c>
      <c r="K5715" s="2" t="s">
        <v>3166</v>
      </c>
      <c r="L5715" s="2">
        <v>2019</v>
      </c>
      <c r="M5715" s="2" t="s">
        <v>3058</v>
      </c>
      <c r="N5715" s="2" t="s">
        <v>3108</v>
      </c>
      <c r="O5715" s="19" t="str">
        <f t="shared" si="178"/>
        <v>300</v>
      </c>
      <c r="P5715">
        <f t="shared" si="177"/>
        <v>73</v>
      </c>
    </row>
    <row r="5716" spans="1:16" ht="14.5" customHeight="1" x14ac:dyDescent="0.35">
      <c r="A5716" s="20" t="s">
        <v>157</v>
      </c>
      <c r="B5716" s="20" t="s">
        <v>157</v>
      </c>
      <c r="C5716" s="20" t="s">
        <v>172</v>
      </c>
      <c r="F5716">
        <v>75</v>
      </c>
      <c r="G5716">
        <v>25</v>
      </c>
      <c r="H5716" s="2" t="s">
        <v>3138</v>
      </c>
      <c r="I5716" s="2" t="s">
        <v>3152</v>
      </c>
      <c r="J5716" s="2" t="s">
        <v>3158</v>
      </c>
      <c r="K5716" s="2" t="s">
        <v>3166</v>
      </c>
      <c r="L5716" s="2">
        <v>2019</v>
      </c>
      <c r="M5716" s="2" t="s">
        <v>3058</v>
      </c>
      <c r="N5716" s="2" t="s">
        <v>3108</v>
      </c>
      <c r="O5716" s="19" t="str">
        <f t="shared" si="178"/>
        <v>300</v>
      </c>
      <c r="P5716">
        <f t="shared" si="177"/>
        <v>18.75</v>
      </c>
    </row>
    <row r="5717" spans="1:16" ht="14.5" customHeight="1" x14ac:dyDescent="0.35">
      <c r="A5717" s="20" t="s">
        <v>157</v>
      </c>
      <c r="B5717" s="20" t="s">
        <v>157</v>
      </c>
      <c r="C5717" s="20" t="s">
        <v>169</v>
      </c>
      <c r="F5717">
        <v>10</v>
      </c>
      <c r="G5717">
        <v>25</v>
      </c>
      <c r="H5717" s="2" t="s">
        <v>3138</v>
      </c>
      <c r="I5717" s="2" t="s">
        <v>3152</v>
      </c>
      <c r="J5717" s="2" t="s">
        <v>3158</v>
      </c>
      <c r="K5717" s="2" t="s">
        <v>3166</v>
      </c>
      <c r="L5717" s="2">
        <v>2019</v>
      </c>
      <c r="M5717" s="2" t="s">
        <v>3058</v>
      </c>
      <c r="N5717" s="2" t="s">
        <v>3108</v>
      </c>
      <c r="O5717" s="19" t="str">
        <f t="shared" si="178"/>
        <v>300</v>
      </c>
      <c r="P5717">
        <f t="shared" si="177"/>
        <v>2.5</v>
      </c>
    </row>
    <row r="5718" spans="1:16" ht="14.5" customHeight="1" x14ac:dyDescent="0.35">
      <c r="A5718" s="20" t="s">
        <v>157</v>
      </c>
      <c r="B5718" s="20" t="s">
        <v>157</v>
      </c>
      <c r="C5718" s="20" t="s">
        <v>158</v>
      </c>
      <c r="F5718">
        <v>60</v>
      </c>
      <c r="G5718">
        <v>25</v>
      </c>
      <c r="H5718" s="2" t="s">
        <v>3138</v>
      </c>
      <c r="I5718" s="2" t="s">
        <v>3152</v>
      </c>
      <c r="J5718" s="2" t="s">
        <v>3158</v>
      </c>
      <c r="K5718" s="2" t="s">
        <v>3166</v>
      </c>
      <c r="L5718" s="2">
        <v>2019</v>
      </c>
      <c r="M5718" s="2" t="s">
        <v>3058</v>
      </c>
      <c r="N5718" s="2" t="s">
        <v>3108</v>
      </c>
      <c r="O5718" s="19" t="str">
        <f t="shared" si="178"/>
        <v>300</v>
      </c>
      <c r="P5718">
        <f t="shared" si="177"/>
        <v>15</v>
      </c>
    </row>
    <row r="5719" spans="1:16" ht="14.5" customHeight="1" x14ac:dyDescent="0.35">
      <c r="A5719" s="20" t="s">
        <v>157</v>
      </c>
      <c r="B5719" s="20" t="s">
        <v>157</v>
      </c>
      <c r="C5719" s="20" t="s">
        <v>184</v>
      </c>
      <c r="F5719">
        <v>5264</v>
      </c>
      <c r="G5719">
        <v>22</v>
      </c>
      <c r="H5719" s="2" t="s">
        <v>3138</v>
      </c>
      <c r="I5719" s="2" t="s">
        <v>3152</v>
      </c>
      <c r="J5719" s="2" t="s">
        <v>3158</v>
      </c>
      <c r="K5719" s="2" t="s">
        <v>3166</v>
      </c>
      <c r="L5719" s="2">
        <v>2019</v>
      </c>
      <c r="M5719" s="2" t="s">
        <v>3058</v>
      </c>
      <c r="N5719" s="2" t="s">
        <v>3108</v>
      </c>
      <c r="O5719" s="19" t="str">
        <f t="shared" si="178"/>
        <v>300</v>
      </c>
      <c r="P5719">
        <f t="shared" si="177"/>
        <v>1158.08</v>
      </c>
    </row>
    <row r="5720" spans="1:16" ht="14.5" customHeight="1" x14ac:dyDescent="0.35">
      <c r="A5720" s="20" t="s">
        <v>170</v>
      </c>
      <c r="B5720" s="20" t="s">
        <v>170</v>
      </c>
      <c r="C5720" s="20" t="s">
        <v>178</v>
      </c>
      <c r="F5720">
        <v>2728</v>
      </c>
      <c r="G5720">
        <v>25</v>
      </c>
      <c r="H5720" s="2" t="s">
        <v>3138</v>
      </c>
      <c r="I5720" s="2" t="s">
        <v>3152</v>
      </c>
      <c r="J5720" s="2" t="s">
        <v>3158</v>
      </c>
      <c r="K5720" s="2" t="s">
        <v>3166</v>
      </c>
      <c r="L5720" s="2">
        <v>2019</v>
      </c>
      <c r="M5720" s="2" t="s">
        <v>3058</v>
      </c>
      <c r="N5720" s="2" t="s">
        <v>3108</v>
      </c>
      <c r="O5720" s="19" t="str">
        <f t="shared" si="178"/>
        <v>300</v>
      </c>
      <c r="P5720">
        <f t="shared" si="177"/>
        <v>682</v>
      </c>
    </row>
    <row r="5721" spans="1:16" ht="14.5" customHeight="1" x14ac:dyDescent="0.35">
      <c r="A5721" s="20" t="s">
        <v>2761</v>
      </c>
      <c r="B5721" s="20" t="s">
        <v>2761</v>
      </c>
      <c r="C5721" s="20" t="s">
        <v>156</v>
      </c>
      <c r="F5721">
        <v>6</v>
      </c>
      <c r="G5721">
        <v>50</v>
      </c>
      <c r="H5721" s="2" t="s">
        <v>3138</v>
      </c>
      <c r="I5721" s="2" t="s">
        <v>3152</v>
      </c>
      <c r="J5721" s="2" t="s">
        <v>3158</v>
      </c>
      <c r="K5721" s="2" t="s">
        <v>3166</v>
      </c>
      <c r="L5721" s="2">
        <v>2019</v>
      </c>
      <c r="M5721" s="2" t="s">
        <v>3058</v>
      </c>
      <c r="N5721" s="2" t="s">
        <v>3108</v>
      </c>
      <c r="O5721" s="19" t="str">
        <f t="shared" si="178"/>
        <v>300</v>
      </c>
      <c r="P5721">
        <f t="shared" si="177"/>
        <v>3</v>
      </c>
    </row>
    <row r="5722" spans="1:16" ht="14.5" customHeight="1" x14ac:dyDescent="0.35">
      <c r="A5722" s="20" t="s">
        <v>115</v>
      </c>
      <c r="B5722" s="20" t="s">
        <v>115</v>
      </c>
      <c r="C5722" s="20" t="s">
        <v>116</v>
      </c>
      <c r="F5722">
        <v>250</v>
      </c>
      <c r="G5722">
        <v>25</v>
      </c>
      <c r="H5722" s="2" t="s">
        <v>3138</v>
      </c>
      <c r="I5722" s="2" t="s">
        <v>3152</v>
      </c>
      <c r="J5722" s="2" t="s">
        <v>3158</v>
      </c>
      <c r="K5722" s="2" t="s">
        <v>3166</v>
      </c>
      <c r="L5722" s="2">
        <v>2019</v>
      </c>
      <c r="M5722" s="2" t="s">
        <v>3054</v>
      </c>
      <c r="N5722" s="2" t="s">
        <v>3104</v>
      </c>
      <c r="O5722" s="19" t="str">
        <f t="shared" si="178"/>
        <v>300</v>
      </c>
      <c r="P5722">
        <f t="shared" si="177"/>
        <v>62.5</v>
      </c>
    </row>
    <row r="5723" spans="1:16" ht="14.5" customHeight="1" x14ac:dyDescent="0.35">
      <c r="A5723" s="20" t="s">
        <v>2762</v>
      </c>
      <c r="B5723" s="20" t="s">
        <v>2762</v>
      </c>
      <c r="C5723" s="20" t="s">
        <v>2763</v>
      </c>
      <c r="F5723">
        <v>116</v>
      </c>
      <c r="G5723">
        <v>1</v>
      </c>
      <c r="H5723" s="2" t="s">
        <v>3138</v>
      </c>
      <c r="I5723" s="2" t="s">
        <v>3152</v>
      </c>
      <c r="J5723" s="2" t="s">
        <v>3158</v>
      </c>
      <c r="K5723" s="2" t="s">
        <v>3166</v>
      </c>
      <c r="L5723" s="2">
        <v>2019</v>
      </c>
      <c r="M5723" s="2" t="s">
        <v>3058</v>
      </c>
      <c r="N5723" s="2" t="s">
        <v>3108</v>
      </c>
      <c r="O5723" s="19" t="str">
        <f t="shared" si="178"/>
        <v>300</v>
      </c>
      <c r="P5723">
        <f t="shared" si="177"/>
        <v>1.1599999999999999</v>
      </c>
    </row>
    <row r="5724" spans="1:16" ht="14.5" customHeight="1" x14ac:dyDescent="0.35">
      <c r="A5724" s="20" t="s">
        <v>2764</v>
      </c>
      <c r="B5724" s="20" t="s">
        <v>2764</v>
      </c>
      <c r="C5724" s="20" t="s">
        <v>2765</v>
      </c>
      <c r="F5724">
        <v>328</v>
      </c>
      <c r="G5724">
        <v>50</v>
      </c>
      <c r="H5724" s="2" t="s">
        <v>3138</v>
      </c>
      <c r="I5724" s="2" t="s">
        <v>3152</v>
      </c>
      <c r="J5724" s="2" t="s">
        <v>3158</v>
      </c>
      <c r="K5724" s="2" t="s">
        <v>3166</v>
      </c>
      <c r="L5724" s="2">
        <v>2019</v>
      </c>
      <c r="M5724" s="2" t="s">
        <v>3058</v>
      </c>
      <c r="N5724" s="2" t="s">
        <v>3108</v>
      </c>
      <c r="O5724" s="19" t="str">
        <f t="shared" si="178"/>
        <v>300</v>
      </c>
      <c r="P5724">
        <f t="shared" si="177"/>
        <v>164</v>
      </c>
    </row>
    <row r="5725" spans="1:16" ht="14.5" customHeight="1" x14ac:dyDescent="0.35">
      <c r="A5725" s="20" t="s">
        <v>3371</v>
      </c>
      <c r="B5725" s="20" t="s">
        <v>3371</v>
      </c>
      <c r="C5725" s="20" t="s">
        <v>3372</v>
      </c>
      <c r="F5725">
        <v>3519</v>
      </c>
      <c r="G5725">
        <v>3.70480142264375</v>
      </c>
      <c r="H5725" s="2" t="s">
        <v>3137</v>
      </c>
      <c r="I5725" s="2" t="s">
        <v>3151</v>
      </c>
      <c r="J5725" s="2" t="s">
        <v>3158</v>
      </c>
      <c r="K5725" s="2" t="s">
        <v>3166</v>
      </c>
      <c r="L5725" s="2">
        <v>2019</v>
      </c>
      <c r="M5725" s="2" t="s">
        <v>3058</v>
      </c>
      <c r="N5725" s="2" t="s">
        <v>3108</v>
      </c>
      <c r="O5725" s="19" t="str">
        <f t="shared" si="178"/>
        <v>300</v>
      </c>
      <c r="P5725">
        <f t="shared" si="177"/>
        <v>130.37196206283355</v>
      </c>
    </row>
    <row r="5726" spans="1:16" ht="14.5" customHeight="1" x14ac:dyDescent="0.35">
      <c r="A5726" s="20" t="s">
        <v>2766</v>
      </c>
      <c r="B5726" s="20" t="s">
        <v>2766</v>
      </c>
      <c r="C5726" s="20" t="s">
        <v>2767</v>
      </c>
      <c r="F5726">
        <v>6852</v>
      </c>
      <c r="G5726">
        <v>100</v>
      </c>
      <c r="H5726" s="2" t="s">
        <v>3137</v>
      </c>
      <c r="I5726" s="2" t="s">
        <v>3151</v>
      </c>
      <c r="J5726" s="2" t="s">
        <v>3158</v>
      </c>
      <c r="K5726" s="2" t="s">
        <v>3166</v>
      </c>
      <c r="L5726" s="2">
        <v>2019</v>
      </c>
      <c r="M5726" s="2" t="s">
        <v>3058</v>
      </c>
      <c r="N5726" s="2" t="s">
        <v>3108</v>
      </c>
      <c r="O5726" s="19" t="str">
        <f t="shared" si="178"/>
        <v>300</v>
      </c>
      <c r="P5726">
        <f t="shared" si="177"/>
        <v>6852</v>
      </c>
    </row>
    <row r="5727" spans="1:16" ht="14.5" customHeight="1" x14ac:dyDescent="0.35">
      <c r="A5727" s="20" t="s">
        <v>163</v>
      </c>
      <c r="B5727" s="20" t="s">
        <v>163</v>
      </c>
      <c r="C5727" s="20" t="s">
        <v>164</v>
      </c>
      <c r="F5727">
        <v>10</v>
      </c>
      <c r="G5727">
        <v>100</v>
      </c>
      <c r="H5727" s="2" t="s">
        <v>3137</v>
      </c>
      <c r="I5727" s="2" t="s">
        <v>3151</v>
      </c>
      <c r="J5727" s="2" t="s">
        <v>3158</v>
      </c>
      <c r="K5727" s="2" t="s">
        <v>3166</v>
      </c>
      <c r="L5727" s="2">
        <v>2019</v>
      </c>
      <c r="M5727" s="2" t="s">
        <v>3058</v>
      </c>
      <c r="N5727" s="2" t="s">
        <v>3108</v>
      </c>
      <c r="O5727" s="19" t="str">
        <f t="shared" si="178"/>
        <v>300</v>
      </c>
      <c r="P5727">
        <f t="shared" si="177"/>
        <v>10</v>
      </c>
    </row>
    <row r="5728" spans="1:16" ht="14.5" customHeight="1" x14ac:dyDescent="0.35">
      <c r="A5728" s="20" t="s">
        <v>2666</v>
      </c>
      <c r="B5728" s="20" t="s">
        <v>2666</v>
      </c>
      <c r="C5728" s="20" t="s">
        <v>2667</v>
      </c>
      <c r="F5728">
        <v>4231</v>
      </c>
      <c r="G5728">
        <v>25</v>
      </c>
      <c r="H5728" s="2" t="s">
        <v>3141</v>
      </c>
      <c r="I5728" s="2" t="s">
        <v>3155</v>
      </c>
      <c r="J5728" s="2" t="s">
        <v>3158</v>
      </c>
      <c r="K5728" s="2" t="s">
        <v>3166</v>
      </c>
      <c r="L5728" s="2">
        <v>2019</v>
      </c>
      <c r="M5728" s="2" t="s">
        <v>3057</v>
      </c>
      <c r="N5728" s="2" t="s">
        <v>3107</v>
      </c>
      <c r="O5728" s="19" t="str">
        <f t="shared" si="178"/>
        <v>300</v>
      </c>
      <c r="P5728">
        <f t="shared" si="177"/>
        <v>1057.75</v>
      </c>
    </row>
    <row r="5729" spans="1:16" ht="14.5" customHeight="1" x14ac:dyDescent="0.35">
      <c r="A5729" s="20" t="s">
        <v>133</v>
      </c>
      <c r="B5729" s="20" t="s">
        <v>133</v>
      </c>
      <c r="C5729" s="20" t="s">
        <v>134</v>
      </c>
      <c r="F5729">
        <v>31</v>
      </c>
      <c r="G5729">
        <v>25</v>
      </c>
      <c r="H5729" s="2" t="s">
        <v>3141</v>
      </c>
      <c r="I5729" s="2" t="s">
        <v>3155</v>
      </c>
      <c r="J5729" s="2" t="s">
        <v>3158</v>
      </c>
      <c r="K5729" s="2" t="s">
        <v>3166</v>
      </c>
      <c r="L5729" s="2">
        <v>2019</v>
      </c>
      <c r="M5729" s="2" t="s">
        <v>3056</v>
      </c>
      <c r="N5729" s="2" t="s">
        <v>3106</v>
      </c>
      <c r="O5729" s="19" t="str">
        <f t="shared" si="178"/>
        <v>300</v>
      </c>
      <c r="P5729">
        <f t="shared" si="177"/>
        <v>7.75</v>
      </c>
    </row>
    <row r="5730" spans="1:16" ht="14.5" customHeight="1" x14ac:dyDescent="0.35">
      <c r="A5730" s="20" t="s">
        <v>1984</v>
      </c>
      <c r="B5730" s="20" t="s">
        <v>1984</v>
      </c>
      <c r="C5730" s="20" t="s">
        <v>1985</v>
      </c>
      <c r="F5730">
        <v>3</v>
      </c>
      <c r="G5730">
        <v>25</v>
      </c>
      <c r="H5730" s="2" t="s">
        <v>3141</v>
      </c>
      <c r="I5730" s="2" t="s">
        <v>3155</v>
      </c>
      <c r="J5730" s="2" t="s">
        <v>3158</v>
      </c>
      <c r="K5730" s="2" t="s">
        <v>3166</v>
      </c>
      <c r="L5730" s="2">
        <v>2019</v>
      </c>
      <c r="M5730" s="2" t="s">
        <v>3056</v>
      </c>
      <c r="N5730" s="2" t="s">
        <v>3106</v>
      </c>
      <c r="O5730" s="19" t="str">
        <f t="shared" si="178"/>
        <v>300</v>
      </c>
      <c r="P5730">
        <f t="shared" si="177"/>
        <v>0.75</v>
      </c>
    </row>
    <row r="5731" spans="1:16" ht="14.5" customHeight="1" x14ac:dyDescent="0.35">
      <c r="A5731" s="20" t="s">
        <v>141</v>
      </c>
      <c r="B5731" s="20" t="s">
        <v>141</v>
      </c>
      <c r="C5731" s="20" t="s">
        <v>142</v>
      </c>
      <c r="F5731">
        <v>12</v>
      </c>
      <c r="G5731">
        <v>100</v>
      </c>
      <c r="H5731" s="2" t="s">
        <v>3141</v>
      </c>
      <c r="I5731" s="2" t="s">
        <v>3155</v>
      </c>
      <c r="J5731" s="2" t="s">
        <v>3158</v>
      </c>
      <c r="K5731" s="2" t="s">
        <v>3166</v>
      </c>
      <c r="L5731" s="2">
        <v>2019</v>
      </c>
      <c r="M5731" s="2" t="s">
        <v>3057</v>
      </c>
      <c r="N5731" s="2" t="s">
        <v>3107</v>
      </c>
      <c r="O5731" s="19" t="str">
        <f t="shared" si="178"/>
        <v>300</v>
      </c>
      <c r="P5731">
        <f t="shared" si="177"/>
        <v>12</v>
      </c>
    </row>
    <row r="5732" spans="1:16" ht="14.5" customHeight="1" x14ac:dyDescent="0.35">
      <c r="A5732" s="20" t="s">
        <v>145</v>
      </c>
      <c r="B5732" s="20" t="s">
        <v>145</v>
      </c>
      <c r="C5732" s="20" t="s">
        <v>146</v>
      </c>
      <c r="F5732">
        <v>67</v>
      </c>
      <c r="G5732">
        <v>100</v>
      </c>
      <c r="H5732" s="2" t="s">
        <v>3141</v>
      </c>
      <c r="I5732" s="2" t="s">
        <v>3155</v>
      </c>
      <c r="J5732" s="2" t="s">
        <v>3158</v>
      </c>
      <c r="K5732" s="2" t="s">
        <v>3166</v>
      </c>
      <c r="L5732" s="2">
        <v>2019</v>
      </c>
      <c r="M5732" s="2" t="s">
        <v>3057</v>
      </c>
      <c r="N5732" s="2" t="s">
        <v>3107</v>
      </c>
      <c r="O5732" s="19" t="str">
        <f t="shared" si="178"/>
        <v>300</v>
      </c>
      <c r="P5732">
        <f t="shared" si="177"/>
        <v>67</v>
      </c>
    </row>
    <row r="5733" spans="1:16" ht="14.5" customHeight="1" x14ac:dyDescent="0.35">
      <c r="A5733" s="20" t="s">
        <v>109</v>
      </c>
      <c r="B5733" s="20" t="s">
        <v>109</v>
      </c>
      <c r="C5733" s="20" t="s">
        <v>110</v>
      </c>
      <c r="F5733">
        <v>72</v>
      </c>
      <c r="G5733">
        <v>25</v>
      </c>
      <c r="H5733" s="2" t="s">
        <v>3141</v>
      </c>
      <c r="I5733" s="2" t="s">
        <v>3155</v>
      </c>
      <c r="J5733" s="2" t="s">
        <v>3158</v>
      </c>
      <c r="K5733" s="2" t="s">
        <v>3166</v>
      </c>
      <c r="L5733" s="2">
        <v>2019</v>
      </c>
      <c r="M5733" s="2" t="s">
        <v>3053</v>
      </c>
      <c r="N5733" s="2" t="s">
        <v>3103</v>
      </c>
      <c r="O5733" s="19" t="str">
        <f t="shared" si="178"/>
        <v>300</v>
      </c>
      <c r="P5733">
        <f t="shared" si="177"/>
        <v>18</v>
      </c>
    </row>
    <row r="5734" spans="1:16" ht="14.5" customHeight="1" x14ac:dyDescent="0.35">
      <c r="A5734" s="20" t="s">
        <v>117</v>
      </c>
      <c r="B5734" s="20" t="s">
        <v>117</v>
      </c>
      <c r="C5734" s="20" t="s">
        <v>1831</v>
      </c>
      <c r="F5734">
        <v>200</v>
      </c>
      <c r="G5734">
        <v>100</v>
      </c>
      <c r="H5734" s="2" t="s">
        <v>3141</v>
      </c>
      <c r="I5734" s="2" t="s">
        <v>3155</v>
      </c>
      <c r="J5734" s="2" t="s">
        <v>3158</v>
      </c>
      <c r="K5734" s="2" t="s">
        <v>3166</v>
      </c>
      <c r="L5734" s="2">
        <v>2019</v>
      </c>
      <c r="M5734" s="2" t="s">
        <v>3055</v>
      </c>
      <c r="N5734" s="2" t="s">
        <v>3105</v>
      </c>
      <c r="O5734" s="19" t="str">
        <f t="shared" si="178"/>
        <v>300</v>
      </c>
      <c r="P5734">
        <f t="shared" ref="P5734:P5797" si="179">F5734*G5734/100</f>
        <v>200</v>
      </c>
    </row>
    <row r="5735" spans="1:16" ht="14.5" customHeight="1" x14ac:dyDescent="0.35">
      <c r="A5735" s="20" t="s">
        <v>187</v>
      </c>
      <c r="B5735" s="20" t="s">
        <v>187</v>
      </c>
      <c r="C5735" s="20" t="s">
        <v>2307</v>
      </c>
      <c r="F5735">
        <v>52</v>
      </c>
      <c r="G5735">
        <v>100</v>
      </c>
      <c r="H5735" s="2" t="s">
        <v>3141</v>
      </c>
      <c r="I5735" s="2" t="s">
        <v>3155</v>
      </c>
      <c r="J5735" s="2" t="s">
        <v>3158</v>
      </c>
      <c r="K5735" s="2" t="s">
        <v>3166</v>
      </c>
      <c r="L5735" s="2">
        <v>2019</v>
      </c>
      <c r="M5735" s="2" t="s">
        <v>3062</v>
      </c>
      <c r="N5735" s="2" t="s">
        <v>3112</v>
      </c>
      <c r="O5735" s="19" t="str">
        <f t="shared" si="178"/>
        <v>400</v>
      </c>
      <c r="P5735">
        <f t="shared" si="179"/>
        <v>52</v>
      </c>
    </row>
    <row r="5736" spans="1:16" ht="14.5" customHeight="1" x14ac:dyDescent="0.35">
      <c r="A5736" s="20" t="s">
        <v>43</v>
      </c>
      <c r="B5736" s="20" t="s">
        <v>43</v>
      </c>
      <c r="C5736" s="20" t="s">
        <v>2308</v>
      </c>
      <c r="F5736">
        <v>442</v>
      </c>
      <c r="G5736">
        <v>100</v>
      </c>
      <c r="H5736" s="2" t="s">
        <v>3141</v>
      </c>
      <c r="I5736" s="2" t="s">
        <v>3155</v>
      </c>
      <c r="J5736" s="2" t="s">
        <v>3158</v>
      </c>
      <c r="K5736" s="2" t="s">
        <v>3166</v>
      </c>
      <c r="L5736" s="2">
        <v>2019</v>
      </c>
      <c r="M5736" s="2" t="s">
        <v>3062</v>
      </c>
      <c r="N5736" s="2" t="s">
        <v>3112</v>
      </c>
      <c r="O5736" s="19" t="str">
        <f t="shared" si="178"/>
        <v>400</v>
      </c>
      <c r="P5736">
        <f t="shared" si="179"/>
        <v>442</v>
      </c>
    </row>
    <row r="5737" spans="1:16" ht="14.5" customHeight="1" x14ac:dyDescent="0.35">
      <c r="A5737" s="20" t="s">
        <v>193</v>
      </c>
      <c r="B5737" s="20" t="s">
        <v>193</v>
      </c>
      <c r="C5737" s="20" t="s">
        <v>194</v>
      </c>
      <c r="F5737">
        <v>109</v>
      </c>
      <c r="G5737">
        <v>100</v>
      </c>
      <c r="H5737" s="2" t="s">
        <v>3141</v>
      </c>
      <c r="I5737" s="2" t="s">
        <v>3155</v>
      </c>
      <c r="J5737" s="2" t="s">
        <v>3158</v>
      </c>
      <c r="K5737" s="2" t="s">
        <v>3166</v>
      </c>
      <c r="L5737" s="2">
        <v>2019</v>
      </c>
      <c r="M5737" s="2" t="s">
        <v>3062</v>
      </c>
      <c r="N5737" s="2" t="s">
        <v>3112</v>
      </c>
      <c r="O5737" s="19" t="str">
        <f t="shared" si="178"/>
        <v>400</v>
      </c>
      <c r="P5737">
        <f t="shared" si="179"/>
        <v>109</v>
      </c>
    </row>
    <row r="5738" spans="1:16" ht="14.5" customHeight="1" x14ac:dyDescent="0.35">
      <c r="A5738" s="20" t="s">
        <v>191</v>
      </c>
      <c r="B5738" s="20" t="s">
        <v>191</v>
      </c>
      <c r="C5738" s="20" t="s">
        <v>192</v>
      </c>
      <c r="F5738">
        <v>66</v>
      </c>
      <c r="G5738">
        <v>100</v>
      </c>
      <c r="H5738" s="2" t="s">
        <v>3141</v>
      </c>
      <c r="I5738" s="2" t="s">
        <v>3155</v>
      </c>
      <c r="J5738" s="2" t="s">
        <v>3158</v>
      </c>
      <c r="K5738" s="2" t="s">
        <v>3166</v>
      </c>
      <c r="L5738" s="2">
        <v>2019</v>
      </c>
      <c r="M5738" s="2" t="s">
        <v>3062</v>
      </c>
      <c r="N5738" s="2" t="s">
        <v>3112</v>
      </c>
      <c r="O5738" s="19" t="str">
        <f t="shared" si="178"/>
        <v>400</v>
      </c>
      <c r="P5738">
        <f t="shared" si="179"/>
        <v>66</v>
      </c>
    </row>
    <row r="5739" spans="1:16" ht="14.5" customHeight="1" x14ac:dyDescent="0.35">
      <c r="A5739" s="20" t="s">
        <v>127</v>
      </c>
      <c r="B5739" s="20" t="s">
        <v>127</v>
      </c>
      <c r="C5739" s="20" t="s">
        <v>128</v>
      </c>
      <c r="F5739">
        <v>261</v>
      </c>
      <c r="G5739">
        <v>100</v>
      </c>
      <c r="H5739" s="2" t="s">
        <v>3141</v>
      </c>
      <c r="I5739" s="2" t="s">
        <v>3155</v>
      </c>
      <c r="J5739" s="2" t="s">
        <v>3158</v>
      </c>
      <c r="K5739" s="2" t="s">
        <v>3166</v>
      </c>
      <c r="L5739" s="2">
        <v>2019</v>
      </c>
      <c r="M5739" s="2" t="s">
        <v>3055</v>
      </c>
      <c r="N5739" s="2" t="s">
        <v>3105</v>
      </c>
      <c r="O5739" s="19" t="str">
        <f t="shared" si="178"/>
        <v>300</v>
      </c>
      <c r="P5739">
        <f t="shared" si="179"/>
        <v>261</v>
      </c>
    </row>
    <row r="5740" spans="1:16" ht="14.5" customHeight="1" x14ac:dyDescent="0.35">
      <c r="A5740" s="20" t="s">
        <v>3458</v>
      </c>
      <c r="B5740" s="20" t="s">
        <v>3458</v>
      </c>
      <c r="C5740" s="20" t="s">
        <v>3459</v>
      </c>
      <c r="F5740">
        <v>682</v>
      </c>
      <c r="G5740">
        <v>100</v>
      </c>
      <c r="H5740" s="2" t="s">
        <v>3141</v>
      </c>
      <c r="I5740" s="2" t="s">
        <v>3155</v>
      </c>
      <c r="J5740" s="2" t="s">
        <v>3158</v>
      </c>
      <c r="K5740" s="2" t="s">
        <v>3166</v>
      </c>
      <c r="L5740" s="2">
        <v>2019</v>
      </c>
      <c r="M5740" s="2" t="s">
        <v>3055</v>
      </c>
      <c r="N5740" s="2" t="s">
        <v>3105</v>
      </c>
      <c r="O5740" s="19" t="str">
        <f t="shared" si="178"/>
        <v>300</v>
      </c>
      <c r="P5740">
        <f t="shared" si="179"/>
        <v>682</v>
      </c>
    </row>
    <row r="5741" spans="1:16" ht="14.5" customHeight="1" x14ac:dyDescent="0.35">
      <c r="A5741" s="20" t="s">
        <v>2309</v>
      </c>
      <c r="B5741" s="20" t="s">
        <v>2309</v>
      </c>
      <c r="C5741" s="20" t="s">
        <v>122</v>
      </c>
      <c r="F5741">
        <v>162</v>
      </c>
      <c r="G5741">
        <v>100</v>
      </c>
      <c r="H5741" s="2" t="s">
        <v>3141</v>
      </c>
      <c r="I5741" s="2" t="s">
        <v>3155</v>
      </c>
      <c r="J5741" s="2" t="s">
        <v>3158</v>
      </c>
      <c r="K5741" s="2" t="s">
        <v>3166</v>
      </c>
      <c r="L5741" s="2">
        <v>2019</v>
      </c>
      <c r="M5741" s="2" t="s">
        <v>3055</v>
      </c>
      <c r="N5741" s="2" t="s">
        <v>3105</v>
      </c>
      <c r="O5741" s="19" t="str">
        <f t="shared" si="178"/>
        <v>300</v>
      </c>
      <c r="P5741">
        <f t="shared" si="179"/>
        <v>162</v>
      </c>
    </row>
    <row r="5742" spans="1:16" ht="14.5" customHeight="1" x14ac:dyDescent="0.35">
      <c r="A5742" s="20" t="s">
        <v>123</v>
      </c>
      <c r="B5742" s="20" t="s">
        <v>123</v>
      </c>
      <c r="C5742" s="20" t="s">
        <v>124</v>
      </c>
      <c r="F5742">
        <v>113</v>
      </c>
      <c r="G5742">
        <v>10</v>
      </c>
      <c r="H5742" s="2" t="s">
        <v>3137</v>
      </c>
      <c r="I5742" s="2" t="s">
        <v>3151</v>
      </c>
      <c r="J5742" s="2" t="s">
        <v>3158</v>
      </c>
      <c r="K5742" s="2" t="s">
        <v>3166</v>
      </c>
      <c r="L5742" s="2">
        <v>2019</v>
      </c>
      <c r="M5742" s="2" t="s">
        <v>3055</v>
      </c>
      <c r="N5742" s="2" t="s">
        <v>3105</v>
      </c>
      <c r="O5742" s="19" t="str">
        <f t="shared" ref="O5742:O5805" si="180">LEFT(N5742,1) &amp; "00"</f>
        <v>300</v>
      </c>
      <c r="P5742">
        <f t="shared" si="179"/>
        <v>11.3</v>
      </c>
    </row>
    <row r="5743" spans="1:16" ht="14.5" customHeight="1" x14ac:dyDescent="0.35">
      <c r="A5743" s="20" t="s">
        <v>2529</v>
      </c>
      <c r="B5743" s="20" t="s">
        <v>2529</v>
      </c>
      <c r="C5743" s="20" t="s">
        <v>2530</v>
      </c>
      <c r="F5743">
        <v>90424</v>
      </c>
      <c r="G5743">
        <v>100</v>
      </c>
      <c r="H5743" s="2" t="s">
        <v>3141</v>
      </c>
      <c r="I5743" s="2" t="s">
        <v>3155</v>
      </c>
      <c r="J5743" s="2" t="s">
        <v>3158</v>
      </c>
      <c r="K5743" s="2" t="s">
        <v>3166</v>
      </c>
      <c r="L5743" s="2">
        <v>2019</v>
      </c>
      <c r="M5743" s="2" t="s">
        <v>3064</v>
      </c>
      <c r="N5743" s="2" t="s">
        <v>3114</v>
      </c>
      <c r="O5743" s="19" t="str">
        <f t="shared" si="180"/>
        <v>500</v>
      </c>
      <c r="P5743">
        <f t="shared" si="179"/>
        <v>90424</v>
      </c>
    </row>
    <row r="5744" spans="1:16" ht="14.5" customHeight="1" x14ac:dyDescent="0.35">
      <c r="A5744" s="20" t="s">
        <v>2991</v>
      </c>
      <c r="B5744" s="20" t="s">
        <v>2992</v>
      </c>
      <c r="C5744" s="20" t="s">
        <v>2993</v>
      </c>
      <c r="F5744">
        <v>14290</v>
      </c>
      <c r="G5744">
        <v>100</v>
      </c>
      <c r="H5744" s="2" t="s">
        <v>3141</v>
      </c>
      <c r="I5744" s="2" t="s">
        <v>3155</v>
      </c>
      <c r="J5744" s="2" t="s">
        <v>3158</v>
      </c>
      <c r="K5744" s="2" t="s">
        <v>3166</v>
      </c>
      <c r="L5744" s="2">
        <v>2019</v>
      </c>
      <c r="M5744" s="2" t="s">
        <v>3064</v>
      </c>
      <c r="N5744" s="2" t="s">
        <v>3114</v>
      </c>
      <c r="O5744" s="19" t="str">
        <f t="shared" si="180"/>
        <v>500</v>
      </c>
      <c r="P5744">
        <f t="shared" si="179"/>
        <v>14290</v>
      </c>
    </row>
    <row r="5745" spans="1:16" ht="14.5" customHeight="1" x14ac:dyDescent="0.35">
      <c r="A5745" s="20" t="s">
        <v>2531</v>
      </c>
      <c r="B5745" s="20" t="s">
        <v>2531</v>
      </c>
      <c r="C5745" s="20" t="s">
        <v>46</v>
      </c>
      <c r="F5745">
        <v>13382</v>
      </c>
      <c r="G5745">
        <v>100</v>
      </c>
      <c r="H5745" s="2" t="s">
        <v>3141</v>
      </c>
      <c r="I5745" s="2" t="s">
        <v>3155</v>
      </c>
      <c r="J5745" s="2" t="s">
        <v>3158</v>
      </c>
      <c r="K5745" s="2" t="s">
        <v>3166</v>
      </c>
      <c r="L5745" s="2">
        <v>2019</v>
      </c>
      <c r="M5745" s="2" t="s">
        <v>3063</v>
      </c>
      <c r="N5745" s="2" t="s">
        <v>3113</v>
      </c>
      <c r="O5745" s="19" t="str">
        <f t="shared" si="180"/>
        <v>400</v>
      </c>
      <c r="P5745">
        <f t="shared" si="179"/>
        <v>13382</v>
      </c>
    </row>
    <row r="5746" spans="1:16" ht="14.5" customHeight="1" x14ac:dyDescent="0.35">
      <c r="A5746" s="20" t="s">
        <v>2532</v>
      </c>
      <c r="B5746" s="20" t="s">
        <v>2532</v>
      </c>
      <c r="C5746" s="20" t="s">
        <v>58</v>
      </c>
      <c r="F5746">
        <v>5694</v>
      </c>
      <c r="G5746">
        <v>100</v>
      </c>
      <c r="H5746" s="2" t="s">
        <v>3141</v>
      </c>
      <c r="I5746" s="2" t="s">
        <v>3155</v>
      </c>
      <c r="J5746" s="2" t="s">
        <v>3158</v>
      </c>
      <c r="K5746" s="2" t="s">
        <v>3166</v>
      </c>
      <c r="L5746" s="2">
        <v>2019</v>
      </c>
      <c r="M5746" s="2" t="s">
        <v>3068</v>
      </c>
      <c r="N5746" s="2" t="s">
        <v>3118</v>
      </c>
      <c r="O5746" s="19" t="str">
        <f t="shared" si="180"/>
        <v>500</v>
      </c>
      <c r="P5746">
        <f t="shared" si="179"/>
        <v>5694</v>
      </c>
    </row>
    <row r="5747" spans="1:16" ht="14.5" customHeight="1" x14ac:dyDescent="0.35">
      <c r="A5747" s="20" t="s">
        <v>2533</v>
      </c>
      <c r="B5747" s="20" t="s">
        <v>2533</v>
      </c>
      <c r="C5747" s="20" t="s">
        <v>52</v>
      </c>
      <c r="F5747">
        <v>17173</v>
      </c>
      <c r="G5747">
        <v>100</v>
      </c>
      <c r="H5747" s="2" t="s">
        <v>3141</v>
      </c>
      <c r="I5747" s="2" t="s">
        <v>3155</v>
      </c>
      <c r="J5747" s="2" t="s">
        <v>3158</v>
      </c>
      <c r="K5747" s="2" t="s">
        <v>3166</v>
      </c>
      <c r="L5747" s="2">
        <v>2019</v>
      </c>
      <c r="M5747" s="2" t="s">
        <v>3065</v>
      </c>
      <c r="N5747" s="2" t="s">
        <v>3115</v>
      </c>
      <c r="O5747" s="19" t="str">
        <f t="shared" si="180"/>
        <v>500</v>
      </c>
      <c r="P5747">
        <f t="shared" si="179"/>
        <v>17173</v>
      </c>
    </row>
    <row r="5748" spans="1:16" ht="14.5" customHeight="1" x14ac:dyDescent="0.35">
      <c r="A5748" s="20" t="s">
        <v>1989</v>
      </c>
      <c r="B5748" s="20" t="s">
        <v>1989</v>
      </c>
      <c r="C5748" s="20" t="s">
        <v>152</v>
      </c>
      <c r="F5748">
        <v>582</v>
      </c>
      <c r="G5748">
        <v>15</v>
      </c>
      <c r="H5748" s="2" t="s">
        <v>3141</v>
      </c>
      <c r="I5748" s="2" t="s">
        <v>3155</v>
      </c>
      <c r="J5748" s="2" t="s">
        <v>3158</v>
      </c>
      <c r="K5748" s="2" t="s">
        <v>3166</v>
      </c>
      <c r="L5748" s="2">
        <v>2019</v>
      </c>
      <c r="M5748" s="2" t="s">
        <v>3057</v>
      </c>
      <c r="N5748" s="2" t="s">
        <v>3107</v>
      </c>
      <c r="O5748" s="19" t="str">
        <f t="shared" si="180"/>
        <v>300</v>
      </c>
      <c r="P5748">
        <f t="shared" si="179"/>
        <v>87.3</v>
      </c>
    </row>
    <row r="5749" spans="1:16" ht="14.5" customHeight="1" x14ac:dyDescent="0.35">
      <c r="A5749" s="20" t="s">
        <v>185</v>
      </c>
      <c r="B5749" s="20" t="s">
        <v>185</v>
      </c>
      <c r="C5749" s="20" t="s">
        <v>186</v>
      </c>
      <c r="F5749">
        <v>16574</v>
      </c>
      <c r="G5749">
        <v>100</v>
      </c>
      <c r="H5749" s="2" t="s">
        <v>3141</v>
      </c>
      <c r="I5749" s="2" t="s">
        <v>3155</v>
      </c>
      <c r="J5749" s="2" t="s">
        <v>3158</v>
      </c>
      <c r="K5749" s="2" t="s">
        <v>3166</v>
      </c>
      <c r="L5749" s="2">
        <v>2019</v>
      </c>
      <c r="M5749" s="2" t="s">
        <v>3060</v>
      </c>
      <c r="N5749" s="2" t="s">
        <v>3110</v>
      </c>
      <c r="O5749" s="19" t="str">
        <f t="shared" si="180"/>
        <v>400</v>
      </c>
      <c r="P5749">
        <f t="shared" si="179"/>
        <v>16574</v>
      </c>
    </row>
    <row r="5750" spans="1:16" ht="14.5" customHeight="1" x14ac:dyDescent="0.35">
      <c r="A5750" s="20" t="s">
        <v>89</v>
      </c>
      <c r="B5750" s="20" t="s">
        <v>89</v>
      </c>
      <c r="C5750" s="20" t="s">
        <v>90</v>
      </c>
      <c r="F5750">
        <v>16482</v>
      </c>
      <c r="G5750">
        <v>100</v>
      </c>
      <c r="H5750" s="2" t="s">
        <v>3141</v>
      </c>
      <c r="I5750" s="2" t="s">
        <v>3155</v>
      </c>
      <c r="J5750" s="2" t="s">
        <v>3158</v>
      </c>
      <c r="K5750" s="2" t="s">
        <v>3166</v>
      </c>
      <c r="L5750" s="2">
        <v>2019</v>
      </c>
      <c r="M5750" s="2" t="s">
        <v>3035</v>
      </c>
      <c r="N5750" s="2" t="s">
        <v>3089</v>
      </c>
      <c r="O5750" s="19" t="str">
        <f t="shared" si="180"/>
        <v>100</v>
      </c>
      <c r="P5750">
        <f t="shared" si="179"/>
        <v>16482</v>
      </c>
    </row>
    <row r="5751" spans="1:16" ht="14.5" customHeight="1" x14ac:dyDescent="0.35">
      <c r="A5751" s="20" t="s">
        <v>2310</v>
      </c>
      <c r="B5751" s="20" t="s">
        <v>2310</v>
      </c>
      <c r="C5751" s="20" t="s">
        <v>48</v>
      </c>
      <c r="F5751">
        <v>150</v>
      </c>
      <c r="G5751">
        <v>100</v>
      </c>
      <c r="H5751" s="2" t="s">
        <v>3141</v>
      </c>
      <c r="I5751" s="2" t="s">
        <v>3155</v>
      </c>
      <c r="J5751" s="2" t="s">
        <v>3158</v>
      </c>
      <c r="K5751" s="2" t="s">
        <v>3166</v>
      </c>
      <c r="L5751" s="2">
        <v>2019</v>
      </c>
      <c r="M5751" s="2" t="s">
        <v>3056</v>
      </c>
      <c r="N5751" s="2" t="s">
        <v>3106</v>
      </c>
      <c r="O5751" s="19" t="str">
        <f t="shared" si="180"/>
        <v>300</v>
      </c>
      <c r="P5751">
        <f t="shared" si="179"/>
        <v>150</v>
      </c>
    </row>
    <row r="5752" spans="1:16" ht="14.5" customHeight="1" x14ac:dyDescent="0.35">
      <c r="A5752" s="20" t="s">
        <v>61</v>
      </c>
      <c r="B5752" s="20" t="s">
        <v>61</v>
      </c>
      <c r="C5752" s="20" t="s">
        <v>62</v>
      </c>
      <c r="F5752">
        <v>218</v>
      </c>
      <c r="G5752">
        <v>100</v>
      </c>
      <c r="H5752" s="2" t="s">
        <v>3137</v>
      </c>
      <c r="I5752" s="2" t="s">
        <v>3151</v>
      </c>
      <c r="J5752" s="2" t="s">
        <v>3158</v>
      </c>
      <c r="K5752" s="2" t="s">
        <v>3166</v>
      </c>
      <c r="L5752" s="2">
        <v>2019</v>
      </c>
      <c r="M5752" s="2" t="s">
        <v>3078</v>
      </c>
      <c r="N5752" s="2" t="s">
        <v>3126</v>
      </c>
      <c r="O5752" s="19" t="str">
        <f t="shared" si="180"/>
        <v>700</v>
      </c>
      <c r="P5752">
        <f t="shared" si="179"/>
        <v>218</v>
      </c>
    </row>
    <row r="5753" spans="1:16" ht="14.5" customHeight="1" x14ac:dyDescent="0.35">
      <c r="A5753" s="20" t="s">
        <v>105</v>
      </c>
      <c r="B5753" s="20" t="s">
        <v>105</v>
      </c>
      <c r="C5753" s="20" t="s">
        <v>106</v>
      </c>
      <c r="F5753">
        <v>1872</v>
      </c>
      <c r="G5753">
        <v>75</v>
      </c>
      <c r="H5753" s="2" t="s">
        <v>3141</v>
      </c>
      <c r="I5753" s="2" t="s">
        <v>3155</v>
      </c>
      <c r="J5753" s="2" t="s">
        <v>3158</v>
      </c>
      <c r="K5753" s="2" t="s">
        <v>3166</v>
      </c>
      <c r="L5753" s="2">
        <v>2019</v>
      </c>
      <c r="M5753" s="2" t="s">
        <v>3043</v>
      </c>
      <c r="N5753" s="2" t="s">
        <v>3097</v>
      </c>
      <c r="O5753" s="19" t="str">
        <f t="shared" si="180"/>
        <v>200</v>
      </c>
      <c r="P5753">
        <f t="shared" si="179"/>
        <v>1404</v>
      </c>
    </row>
    <row r="5754" spans="1:16" ht="14.5" customHeight="1" x14ac:dyDescent="0.35">
      <c r="A5754" s="20" t="s">
        <v>135</v>
      </c>
      <c r="B5754" s="20" t="s">
        <v>135</v>
      </c>
      <c r="C5754" s="20" t="s">
        <v>1991</v>
      </c>
      <c r="F5754">
        <v>860</v>
      </c>
      <c r="G5754">
        <v>25</v>
      </c>
      <c r="H5754" s="2" t="s">
        <v>3141</v>
      </c>
      <c r="I5754" s="2" t="s">
        <v>3155</v>
      </c>
      <c r="J5754" s="2" t="s">
        <v>3158</v>
      </c>
      <c r="K5754" s="2" t="s">
        <v>3166</v>
      </c>
      <c r="L5754" s="2">
        <v>2019</v>
      </c>
      <c r="M5754" s="2" t="s">
        <v>3056</v>
      </c>
      <c r="N5754" s="2" t="s">
        <v>3106</v>
      </c>
      <c r="O5754" s="19" t="str">
        <f t="shared" si="180"/>
        <v>300</v>
      </c>
      <c r="P5754">
        <f t="shared" si="179"/>
        <v>215</v>
      </c>
    </row>
    <row r="5755" spans="1:16" ht="14.5" customHeight="1" x14ac:dyDescent="0.35">
      <c r="A5755" s="20" t="s">
        <v>2875</v>
      </c>
      <c r="B5755" s="20" t="s">
        <v>2875</v>
      </c>
      <c r="C5755" s="20" t="s">
        <v>2876</v>
      </c>
      <c r="F5755">
        <v>72</v>
      </c>
      <c r="G5755">
        <v>25</v>
      </c>
      <c r="H5755" s="2" t="s">
        <v>3141</v>
      </c>
      <c r="I5755" s="2" t="s">
        <v>3155</v>
      </c>
      <c r="J5755" s="2" t="s">
        <v>3158</v>
      </c>
      <c r="K5755" s="2" t="s">
        <v>3166</v>
      </c>
      <c r="L5755" s="2">
        <v>2019</v>
      </c>
      <c r="M5755" s="2" t="s">
        <v>3056</v>
      </c>
      <c r="N5755" s="2" t="s">
        <v>3106</v>
      </c>
      <c r="O5755" s="19" t="str">
        <f t="shared" si="180"/>
        <v>300</v>
      </c>
      <c r="P5755">
        <f t="shared" si="179"/>
        <v>18</v>
      </c>
    </row>
    <row r="5756" spans="1:16" ht="14.5" customHeight="1" x14ac:dyDescent="0.35">
      <c r="A5756" s="20" t="s">
        <v>135</v>
      </c>
      <c r="B5756" s="20" t="s">
        <v>135</v>
      </c>
      <c r="C5756" s="20" t="s">
        <v>1992</v>
      </c>
      <c r="F5756">
        <v>694</v>
      </c>
      <c r="G5756">
        <v>25</v>
      </c>
      <c r="H5756" s="2" t="s">
        <v>3141</v>
      </c>
      <c r="I5756" s="2" t="s">
        <v>3155</v>
      </c>
      <c r="J5756" s="2" t="s">
        <v>3158</v>
      </c>
      <c r="K5756" s="2" t="s">
        <v>3166</v>
      </c>
      <c r="L5756" s="2">
        <v>2019</v>
      </c>
      <c r="M5756" s="2" t="s">
        <v>3056</v>
      </c>
      <c r="N5756" s="2" t="s">
        <v>3106</v>
      </c>
      <c r="O5756" s="19" t="str">
        <f t="shared" si="180"/>
        <v>300</v>
      </c>
      <c r="P5756">
        <f t="shared" si="179"/>
        <v>173.5</v>
      </c>
    </row>
    <row r="5757" spans="1:16" ht="14.5" customHeight="1" x14ac:dyDescent="0.35">
      <c r="A5757" s="20" t="s">
        <v>135</v>
      </c>
      <c r="B5757" s="20" t="s">
        <v>135</v>
      </c>
      <c r="C5757" s="20" t="s">
        <v>1993</v>
      </c>
      <c r="F5757">
        <v>250</v>
      </c>
      <c r="G5757">
        <v>25</v>
      </c>
      <c r="H5757" s="2" t="s">
        <v>3141</v>
      </c>
      <c r="I5757" s="2" t="s">
        <v>3155</v>
      </c>
      <c r="J5757" s="2" t="s">
        <v>3158</v>
      </c>
      <c r="K5757" s="2" t="s">
        <v>3166</v>
      </c>
      <c r="L5757" s="2">
        <v>2019</v>
      </c>
      <c r="M5757" s="2" t="s">
        <v>3056</v>
      </c>
      <c r="N5757" s="2" t="s">
        <v>3106</v>
      </c>
      <c r="O5757" s="19" t="str">
        <f t="shared" si="180"/>
        <v>300</v>
      </c>
      <c r="P5757">
        <f t="shared" si="179"/>
        <v>62.5</v>
      </c>
    </row>
    <row r="5758" spans="1:16" ht="14.5" customHeight="1" x14ac:dyDescent="0.35">
      <c r="A5758" s="20" t="s">
        <v>75</v>
      </c>
      <c r="B5758" s="20" t="s">
        <v>75</v>
      </c>
      <c r="C5758" s="20" t="s">
        <v>1994</v>
      </c>
      <c r="F5758">
        <v>252874</v>
      </c>
      <c r="G5758">
        <v>25</v>
      </c>
      <c r="H5758" s="2" t="s">
        <v>3140</v>
      </c>
      <c r="I5758" s="2" t="s">
        <v>3154</v>
      </c>
      <c r="J5758" s="2" t="s">
        <v>3158</v>
      </c>
      <c r="K5758" s="2" t="s">
        <v>3166</v>
      </c>
      <c r="L5758" s="2">
        <v>2019</v>
      </c>
      <c r="M5758" s="2" t="s">
        <v>3023</v>
      </c>
      <c r="N5758" s="2" t="s">
        <v>3082</v>
      </c>
      <c r="O5758" s="19" t="str">
        <f t="shared" si="180"/>
        <v>100</v>
      </c>
      <c r="P5758">
        <f t="shared" si="179"/>
        <v>63218.5</v>
      </c>
    </row>
    <row r="5759" spans="1:16" ht="14.5" customHeight="1" x14ac:dyDescent="0.35">
      <c r="A5759" s="20" t="s">
        <v>95</v>
      </c>
      <c r="B5759" s="20" t="s">
        <v>95</v>
      </c>
      <c r="C5759" s="20" t="s">
        <v>96</v>
      </c>
      <c r="F5759">
        <v>8924</v>
      </c>
      <c r="G5759">
        <v>25</v>
      </c>
      <c r="H5759" s="2" t="s">
        <v>3140</v>
      </c>
      <c r="I5759" s="2" t="s">
        <v>3154</v>
      </c>
      <c r="J5759" s="2" t="s">
        <v>3158</v>
      </c>
      <c r="K5759" s="2" t="s">
        <v>3166</v>
      </c>
      <c r="L5759" s="2">
        <v>2019</v>
      </c>
      <c r="M5759" s="2" t="s">
        <v>3040</v>
      </c>
      <c r="N5759" s="2" t="s">
        <v>3094</v>
      </c>
      <c r="O5759" s="19" t="str">
        <f t="shared" si="180"/>
        <v>100</v>
      </c>
      <c r="P5759">
        <f t="shared" si="179"/>
        <v>2231</v>
      </c>
    </row>
    <row r="5760" spans="1:16" ht="14.5" customHeight="1" x14ac:dyDescent="0.35">
      <c r="A5760" s="20" t="s">
        <v>91</v>
      </c>
      <c r="B5760" s="20" t="s">
        <v>91</v>
      </c>
      <c r="C5760" s="20" t="s">
        <v>92</v>
      </c>
      <c r="F5760">
        <v>2254</v>
      </c>
      <c r="G5760">
        <v>25</v>
      </c>
      <c r="H5760" s="2" t="s">
        <v>3140</v>
      </c>
      <c r="I5760" s="2" t="s">
        <v>3154</v>
      </c>
      <c r="J5760" s="2" t="s">
        <v>3158</v>
      </c>
      <c r="K5760" s="2" t="s">
        <v>3166</v>
      </c>
      <c r="L5760" s="2">
        <v>2019</v>
      </c>
      <c r="M5760" s="2" t="s">
        <v>3039</v>
      </c>
      <c r="N5760" s="2" t="s">
        <v>3093</v>
      </c>
      <c r="O5760" s="19" t="str">
        <f t="shared" si="180"/>
        <v>100</v>
      </c>
      <c r="P5760">
        <f t="shared" si="179"/>
        <v>563.5</v>
      </c>
    </row>
    <row r="5761" spans="1:16" ht="14.5" customHeight="1" x14ac:dyDescent="0.35">
      <c r="A5761" s="20" t="s">
        <v>65</v>
      </c>
      <c r="B5761" s="20" t="s">
        <v>65</v>
      </c>
      <c r="C5761" s="20" t="s">
        <v>66</v>
      </c>
      <c r="F5761">
        <v>8376</v>
      </c>
      <c r="G5761">
        <v>25</v>
      </c>
      <c r="H5761" s="2" t="s">
        <v>3140</v>
      </c>
      <c r="I5761" s="2" t="s">
        <v>3154</v>
      </c>
      <c r="J5761" s="2" t="s">
        <v>3158</v>
      </c>
      <c r="K5761" s="2" t="s">
        <v>3166</v>
      </c>
      <c r="L5761" s="2">
        <v>2019</v>
      </c>
      <c r="M5761" s="2" t="s">
        <v>3023</v>
      </c>
      <c r="N5761" s="2" t="s">
        <v>3082</v>
      </c>
      <c r="O5761" s="19" t="str">
        <f t="shared" si="180"/>
        <v>100</v>
      </c>
      <c r="P5761">
        <f t="shared" si="179"/>
        <v>2094</v>
      </c>
    </row>
    <row r="5762" spans="1:16" ht="14.5" customHeight="1" x14ac:dyDescent="0.35">
      <c r="A5762" s="20" t="s">
        <v>93</v>
      </c>
      <c r="B5762" s="20" t="s">
        <v>93</v>
      </c>
      <c r="C5762" s="20" t="s">
        <v>94</v>
      </c>
      <c r="F5762">
        <v>9031</v>
      </c>
      <c r="G5762">
        <v>25</v>
      </c>
      <c r="H5762" s="2" t="s">
        <v>3140</v>
      </c>
      <c r="I5762" s="2" t="s">
        <v>3154</v>
      </c>
      <c r="J5762" s="2" t="s">
        <v>3158</v>
      </c>
      <c r="K5762" s="2" t="s">
        <v>3166</v>
      </c>
      <c r="L5762" s="2">
        <v>2019</v>
      </c>
      <c r="M5762" s="2" t="s">
        <v>3040</v>
      </c>
      <c r="N5762" s="2" t="s">
        <v>3094</v>
      </c>
      <c r="O5762" s="19" t="str">
        <f t="shared" si="180"/>
        <v>100</v>
      </c>
      <c r="P5762">
        <f t="shared" si="179"/>
        <v>2257.75</v>
      </c>
    </row>
    <row r="5763" spans="1:16" ht="14.5" customHeight="1" x14ac:dyDescent="0.35">
      <c r="A5763" s="20" t="s">
        <v>87</v>
      </c>
      <c r="B5763" s="20" t="s">
        <v>87</v>
      </c>
      <c r="C5763" s="20" t="s">
        <v>88</v>
      </c>
      <c r="F5763">
        <v>152</v>
      </c>
      <c r="G5763">
        <v>25</v>
      </c>
      <c r="H5763" s="2" t="s">
        <v>3141</v>
      </c>
      <c r="I5763" s="2" t="s">
        <v>3155</v>
      </c>
      <c r="J5763" s="2" t="s">
        <v>3158</v>
      </c>
      <c r="K5763" s="2" t="s">
        <v>3166</v>
      </c>
      <c r="L5763" s="2">
        <v>2019</v>
      </c>
      <c r="M5763" s="2" t="s">
        <v>3033</v>
      </c>
      <c r="N5763" s="2" t="s">
        <v>3088</v>
      </c>
      <c r="O5763" s="19" t="str">
        <f t="shared" si="180"/>
        <v>100</v>
      </c>
      <c r="P5763">
        <f t="shared" si="179"/>
        <v>38</v>
      </c>
    </row>
    <row r="5764" spans="1:16" ht="14.5" customHeight="1" x14ac:dyDescent="0.35">
      <c r="A5764" s="20" t="s">
        <v>69</v>
      </c>
      <c r="B5764" s="20" t="s">
        <v>69</v>
      </c>
      <c r="C5764" s="20" t="s">
        <v>70</v>
      </c>
      <c r="F5764">
        <v>19288</v>
      </c>
      <c r="G5764">
        <v>25</v>
      </c>
      <c r="H5764" s="2" t="s">
        <v>3140</v>
      </c>
      <c r="I5764" s="2" t="s">
        <v>3154</v>
      </c>
      <c r="J5764" s="2" t="s">
        <v>3158</v>
      </c>
      <c r="K5764" s="2" t="s">
        <v>3166</v>
      </c>
      <c r="L5764" s="2">
        <v>2019</v>
      </c>
      <c r="M5764" s="2" t="s">
        <v>3023</v>
      </c>
      <c r="N5764" s="2" t="s">
        <v>3082</v>
      </c>
      <c r="O5764" s="19" t="str">
        <f t="shared" si="180"/>
        <v>100</v>
      </c>
      <c r="P5764">
        <f t="shared" si="179"/>
        <v>4822</v>
      </c>
    </row>
    <row r="5765" spans="1:16" ht="14.5" customHeight="1" x14ac:dyDescent="0.35">
      <c r="A5765" s="20" t="s">
        <v>77</v>
      </c>
      <c r="B5765" s="20" t="s">
        <v>77</v>
      </c>
      <c r="C5765" s="20" t="s">
        <v>78</v>
      </c>
      <c r="F5765">
        <v>493085</v>
      </c>
      <c r="G5765">
        <v>25</v>
      </c>
      <c r="H5765" s="2" t="s">
        <v>3140</v>
      </c>
      <c r="I5765" s="2" t="s">
        <v>3154</v>
      </c>
      <c r="J5765" s="2" t="s">
        <v>3158</v>
      </c>
      <c r="K5765" s="2" t="s">
        <v>3166</v>
      </c>
      <c r="L5765" s="2">
        <v>2019</v>
      </c>
      <c r="M5765" s="2" t="s">
        <v>3023</v>
      </c>
      <c r="N5765" s="2" t="s">
        <v>3082</v>
      </c>
      <c r="O5765" s="19" t="str">
        <f t="shared" si="180"/>
        <v>100</v>
      </c>
      <c r="P5765">
        <f t="shared" si="179"/>
        <v>123271.25</v>
      </c>
    </row>
    <row r="5766" spans="1:16" ht="14.5" customHeight="1" x14ac:dyDescent="0.35">
      <c r="A5766" s="20" t="s">
        <v>139</v>
      </c>
      <c r="B5766" s="20" t="s">
        <v>139</v>
      </c>
      <c r="C5766" s="20" t="s">
        <v>140</v>
      </c>
      <c r="F5766">
        <v>20</v>
      </c>
      <c r="G5766">
        <v>25</v>
      </c>
      <c r="H5766" s="2" t="s">
        <v>3141</v>
      </c>
      <c r="I5766" s="2" t="s">
        <v>3155</v>
      </c>
      <c r="J5766" s="2" t="s">
        <v>3158</v>
      </c>
      <c r="K5766" s="2" t="s">
        <v>3166</v>
      </c>
      <c r="L5766" s="2">
        <v>2019</v>
      </c>
      <c r="M5766" s="2" t="s">
        <v>3057</v>
      </c>
      <c r="N5766" s="2" t="s">
        <v>3107</v>
      </c>
      <c r="O5766" s="19" t="str">
        <f t="shared" si="180"/>
        <v>300</v>
      </c>
      <c r="P5766">
        <f t="shared" si="179"/>
        <v>5</v>
      </c>
    </row>
    <row r="5767" spans="1:16" ht="14.5" customHeight="1" x14ac:dyDescent="0.35">
      <c r="A5767" s="20" t="s">
        <v>165</v>
      </c>
      <c r="B5767" s="20" t="s">
        <v>165</v>
      </c>
      <c r="C5767" s="20" t="s">
        <v>166</v>
      </c>
      <c r="F5767">
        <v>43</v>
      </c>
      <c r="G5767">
        <v>15</v>
      </c>
      <c r="H5767" s="2" t="s">
        <v>3140</v>
      </c>
      <c r="I5767" s="2" t="s">
        <v>3154</v>
      </c>
      <c r="J5767" s="2" t="s">
        <v>3158</v>
      </c>
      <c r="K5767" s="2" t="s">
        <v>3166</v>
      </c>
      <c r="L5767" s="2">
        <v>2019</v>
      </c>
      <c r="M5767" s="2" t="s">
        <v>3058</v>
      </c>
      <c r="N5767" s="2" t="s">
        <v>3108</v>
      </c>
      <c r="O5767" s="19" t="str">
        <f t="shared" si="180"/>
        <v>300</v>
      </c>
      <c r="P5767">
        <f t="shared" si="179"/>
        <v>6.45</v>
      </c>
    </row>
    <row r="5768" spans="1:16" ht="14.5" customHeight="1" x14ac:dyDescent="0.35">
      <c r="A5768" s="20" t="s">
        <v>99</v>
      </c>
      <c r="B5768" s="20" t="s">
        <v>99</v>
      </c>
      <c r="C5768" s="20" t="s">
        <v>100</v>
      </c>
      <c r="F5768">
        <v>336</v>
      </c>
      <c r="G5768">
        <v>25</v>
      </c>
      <c r="H5768" s="2" t="s">
        <v>3134</v>
      </c>
      <c r="I5768" s="2" t="s">
        <v>3148</v>
      </c>
      <c r="J5768" s="2" t="s">
        <v>3158</v>
      </c>
      <c r="K5768" s="2" t="s">
        <v>3166</v>
      </c>
      <c r="L5768" s="2">
        <v>2019</v>
      </c>
      <c r="M5768" s="2" t="s">
        <v>3041</v>
      </c>
      <c r="N5768" s="2" t="s">
        <v>3095</v>
      </c>
      <c r="O5768" s="19" t="str">
        <f t="shared" si="180"/>
        <v>200</v>
      </c>
      <c r="P5768">
        <f t="shared" si="179"/>
        <v>84</v>
      </c>
    </row>
    <row r="5769" spans="1:16" ht="14.5" customHeight="1" x14ac:dyDescent="0.35">
      <c r="A5769" s="20" t="s">
        <v>83</v>
      </c>
      <c r="B5769" s="20" t="s">
        <v>83</v>
      </c>
      <c r="C5769" s="20" t="s">
        <v>84</v>
      </c>
      <c r="F5769">
        <v>188</v>
      </c>
      <c r="G5769">
        <v>25</v>
      </c>
      <c r="H5769" s="2" t="s">
        <v>3140</v>
      </c>
      <c r="I5769" s="2" t="s">
        <v>3154</v>
      </c>
      <c r="J5769" s="2" t="s">
        <v>3158</v>
      </c>
      <c r="K5769" s="2" t="s">
        <v>3166</v>
      </c>
      <c r="L5769" s="2">
        <v>2019</v>
      </c>
      <c r="M5769" s="2" t="s">
        <v>3030</v>
      </c>
      <c r="N5769" s="2" t="s">
        <v>3085</v>
      </c>
      <c r="O5769" s="19" t="str">
        <f t="shared" si="180"/>
        <v>100</v>
      </c>
      <c r="P5769">
        <f t="shared" si="179"/>
        <v>47</v>
      </c>
    </row>
    <row r="5770" spans="1:16" ht="14.5" customHeight="1" x14ac:dyDescent="0.35">
      <c r="A5770" s="20" t="s">
        <v>81</v>
      </c>
      <c r="B5770" s="20" t="s">
        <v>81</v>
      </c>
      <c r="C5770" s="20" t="s">
        <v>82</v>
      </c>
      <c r="F5770">
        <v>6</v>
      </c>
      <c r="G5770">
        <v>25</v>
      </c>
      <c r="H5770" s="2" t="s">
        <v>3140</v>
      </c>
      <c r="I5770" s="2" t="s">
        <v>3154</v>
      </c>
      <c r="J5770" s="2" t="s">
        <v>3158</v>
      </c>
      <c r="K5770" s="2" t="s">
        <v>3166</v>
      </c>
      <c r="L5770" s="2">
        <v>2019</v>
      </c>
      <c r="M5770" s="2" t="s">
        <v>3030</v>
      </c>
      <c r="N5770" s="2" t="s">
        <v>3085</v>
      </c>
      <c r="O5770" s="19" t="str">
        <f t="shared" si="180"/>
        <v>100</v>
      </c>
      <c r="P5770">
        <f t="shared" si="179"/>
        <v>1.5</v>
      </c>
    </row>
    <row r="5771" spans="1:16" ht="14.5" customHeight="1" x14ac:dyDescent="0.35">
      <c r="A5771" s="20" t="s">
        <v>63</v>
      </c>
      <c r="B5771" s="20" t="s">
        <v>63</v>
      </c>
      <c r="C5771" s="20" t="s">
        <v>64</v>
      </c>
      <c r="F5771">
        <v>223</v>
      </c>
      <c r="G5771">
        <v>100</v>
      </c>
      <c r="H5771" s="2" t="s">
        <v>3141</v>
      </c>
      <c r="I5771" s="2" t="s">
        <v>3155</v>
      </c>
      <c r="J5771" s="2" t="s">
        <v>3158</v>
      </c>
      <c r="K5771" s="2" t="s">
        <v>3166</v>
      </c>
      <c r="L5771" s="2">
        <v>2019</v>
      </c>
      <c r="M5771" s="2" t="s">
        <v>3023</v>
      </c>
      <c r="N5771" s="2" t="s">
        <v>3082</v>
      </c>
      <c r="O5771" s="19" t="str">
        <f t="shared" si="180"/>
        <v>100</v>
      </c>
      <c r="P5771">
        <f t="shared" si="179"/>
        <v>223</v>
      </c>
    </row>
    <row r="5772" spans="1:16" ht="14.5" customHeight="1" x14ac:dyDescent="0.35">
      <c r="A5772" s="20" t="s">
        <v>85</v>
      </c>
      <c r="B5772" s="20" t="s">
        <v>85</v>
      </c>
      <c r="C5772" s="20" t="s">
        <v>86</v>
      </c>
      <c r="F5772">
        <v>275</v>
      </c>
      <c r="G5772">
        <v>25</v>
      </c>
      <c r="H5772" s="2" t="s">
        <v>3140</v>
      </c>
      <c r="I5772" s="2" t="s">
        <v>3154</v>
      </c>
      <c r="J5772" s="2" t="s">
        <v>3158</v>
      </c>
      <c r="K5772" s="2" t="s">
        <v>3166</v>
      </c>
      <c r="L5772" s="2">
        <v>2019</v>
      </c>
      <c r="M5772" s="2" t="s">
        <v>3030</v>
      </c>
      <c r="N5772" s="2" t="s">
        <v>3085</v>
      </c>
      <c r="O5772" s="19" t="str">
        <f t="shared" si="180"/>
        <v>100</v>
      </c>
      <c r="P5772">
        <f t="shared" si="179"/>
        <v>68.75</v>
      </c>
    </row>
    <row r="5773" spans="1:16" ht="14.5" customHeight="1" x14ac:dyDescent="0.35">
      <c r="A5773" s="20" t="s">
        <v>3233</v>
      </c>
      <c r="B5773" s="20" t="s">
        <v>3233</v>
      </c>
      <c r="C5773" s="20" t="s">
        <v>2994</v>
      </c>
      <c r="F5773">
        <v>1000</v>
      </c>
      <c r="G5773">
        <v>100</v>
      </c>
      <c r="H5773" s="2" t="s">
        <v>3141</v>
      </c>
      <c r="I5773" s="2" t="s">
        <v>3155</v>
      </c>
      <c r="J5773" s="2" t="s">
        <v>3158</v>
      </c>
      <c r="K5773" s="2" t="s">
        <v>3166</v>
      </c>
      <c r="L5773" s="2">
        <v>2019</v>
      </c>
      <c r="M5773" s="2" t="s">
        <v>3029</v>
      </c>
      <c r="N5773" s="2" t="s">
        <v>3084</v>
      </c>
      <c r="O5773" s="19" t="str">
        <f t="shared" si="180"/>
        <v>100</v>
      </c>
      <c r="P5773">
        <f t="shared" si="179"/>
        <v>1000</v>
      </c>
    </row>
    <row r="5774" spans="1:16" ht="14.5" customHeight="1" x14ac:dyDescent="0.35">
      <c r="A5774" s="20" t="s">
        <v>2995</v>
      </c>
      <c r="B5774" s="20" t="s">
        <v>2995</v>
      </c>
      <c r="C5774" s="20" t="s">
        <v>3234</v>
      </c>
      <c r="F5774">
        <v>266</v>
      </c>
      <c r="G5774">
        <v>100</v>
      </c>
      <c r="H5774" s="2" t="s">
        <v>3141</v>
      </c>
      <c r="I5774" s="2" t="s">
        <v>3155</v>
      </c>
      <c r="J5774" s="2" t="s">
        <v>3158</v>
      </c>
      <c r="K5774" s="2" t="s">
        <v>3166</v>
      </c>
      <c r="L5774" s="2">
        <v>2019</v>
      </c>
      <c r="M5774" s="2" t="s">
        <v>3029</v>
      </c>
      <c r="N5774" s="2" t="s">
        <v>3084</v>
      </c>
      <c r="O5774" s="19" t="str">
        <f t="shared" si="180"/>
        <v>100</v>
      </c>
      <c r="P5774">
        <f t="shared" si="179"/>
        <v>266</v>
      </c>
    </row>
    <row r="5775" spans="1:16" ht="14.5" customHeight="1" x14ac:dyDescent="0.35">
      <c r="A5775" s="20" t="s">
        <v>97</v>
      </c>
      <c r="B5775" s="20" t="s">
        <v>97</v>
      </c>
      <c r="C5775" s="20" t="s">
        <v>98</v>
      </c>
      <c r="F5775">
        <v>5</v>
      </c>
      <c r="G5775">
        <v>25</v>
      </c>
      <c r="H5775" s="2" t="s">
        <v>3141</v>
      </c>
      <c r="I5775" s="2" t="s">
        <v>3155</v>
      </c>
      <c r="J5775" s="2" t="s">
        <v>3158</v>
      </c>
      <c r="K5775" s="2" t="s">
        <v>3166</v>
      </c>
      <c r="L5775" s="2">
        <v>2019</v>
      </c>
      <c r="M5775" s="2" t="s">
        <v>3040</v>
      </c>
      <c r="N5775" s="2" t="s">
        <v>3094</v>
      </c>
      <c r="O5775" s="19" t="str">
        <f t="shared" si="180"/>
        <v>100</v>
      </c>
      <c r="P5775">
        <f t="shared" si="179"/>
        <v>1.25</v>
      </c>
    </row>
    <row r="5776" spans="1:16" ht="14.5" customHeight="1" x14ac:dyDescent="0.35">
      <c r="A5776" s="20" t="s">
        <v>3399</v>
      </c>
      <c r="B5776" s="20" t="s">
        <v>3399</v>
      </c>
      <c r="C5776" s="20" t="s">
        <v>1076</v>
      </c>
      <c r="F5776">
        <v>5670</v>
      </c>
      <c r="G5776">
        <v>48</v>
      </c>
      <c r="H5776" s="2" t="s">
        <v>3139</v>
      </c>
      <c r="I5776" s="2" t="s">
        <v>3153</v>
      </c>
      <c r="J5776" s="2" t="s">
        <v>3159</v>
      </c>
      <c r="K5776" s="2" t="s">
        <v>3164</v>
      </c>
      <c r="L5776" s="2">
        <v>2019</v>
      </c>
      <c r="M5776" s="2" t="s">
        <v>3054</v>
      </c>
      <c r="N5776" s="2" t="s">
        <v>3104</v>
      </c>
      <c r="O5776" s="19" t="str">
        <f t="shared" si="180"/>
        <v>300</v>
      </c>
      <c r="P5776">
        <f t="shared" si="179"/>
        <v>2721.6</v>
      </c>
    </row>
    <row r="5777" spans="1:16" ht="14.5" customHeight="1" x14ac:dyDescent="0.35">
      <c r="A5777" s="20" t="s">
        <v>3334</v>
      </c>
      <c r="B5777" s="20" t="s">
        <v>3334</v>
      </c>
      <c r="C5777" s="20" t="s">
        <v>1078</v>
      </c>
      <c r="F5777">
        <v>330</v>
      </c>
      <c r="G5777">
        <v>25</v>
      </c>
      <c r="H5777" s="2" t="s">
        <v>3139</v>
      </c>
      <c r="I5777" s="2" t="s">
        <v>3153</v>
      </c>
      <c r="J5777" s="2" t="s">
        <v>3159</v>
      </c>
      <c r="K5777" s="2" t="s">
        <v>3164</v>
      </c>
      <c r="L5777" s="2">
        <v>2019</v>
      </c>
      <c r="M5777" s="2" t="s">
        <v>3054</v>
      </c>
      <c r="N5777" s="2" t="s">
        <v>3104</v>
      </c>
      <c r="O5777" s="19" t="str">
        <f t="shared" si="180"/>
        <v>300</v>
      </c>
      <c r="P5777">
        <f t="shared" si="179"/>
        <v>82.5</v>
      </c>
    </row>
    <row r="5778" spans="1:16" ht="14.5" customHeight="1" x14ac:dyDescent="0.35">
      <c r="A5778" s="20" t="s">
        <v>3335</v>
      </c>
      <c r="B5778" s="20" t="s">
        <v>3335</v>
      </c>
      <c r="C5778" s="20" t="s">
        <v>3460</v>
      </c>
      <c r="F5778">
        <v>621</v>
      </c>
      <c r="G5778">
        <v>10</v>
      </c>
      <c r="H5778" s="2" t="s">
        <v>3132</v>
      </c>
      <c r="I5778" s="2" t="s">
        <v>3146</v>
      </c>
      <c r="J5778" s="2" t="s">
        <v>3159</v>
      </c>
      <c r="K5778" s="2" t="s">
        <v>3164</v>
      </c>
      <c r="L5778" s="2">
        <v>2019</v>
      </c>
      <c r="M5778" s="2" t="s">
        <v>3054</v>
      </c>
      <c r="N5778" s="2" t="s">
        <v>3104</v>
      </c>
      <c r="O5778" s="19" t="str">
        <f t="shared" si="180"/>
        <v>300</v>
      </c>
      <c r="P5778">
        <f t="shared" si="179"/>
        <v>62.1</v>
      </c>
    </row>
    <row r="5779" spans="1:16" ht="14.5" customHeight="1" x14ac:dyDescent="0.35">
      <c r="A5779" s="20" t="s">
        <v>3336</v>
      </c>
      <c r="B5779" s="20" t="s">
        <v>3336</v>
      </c>
      <c r="C5779" s="20" t="s">
        <v>3461</v>
      </c>
      <c r="F5779">
        <v>2300</v>
      </c>
      <c r="G5779">
        <v>0.8</v>
      </c>
      <c r="H5779" s="2" t="s">
        <v>3132</v>
      </c>
      <c r="I5779" s="2" t="s">
        <v>3146</v>
      </c>
      <c r="J5779" s="2" t="s">
        <v>3159</v>
      </c>
      <c r="K5779" s="2" t="s">
        <v>3164</v>
      </c>
      <c r="L5779" s="2">
        <v>2019</v>
      </c>
      <c r="M5779" s="2" t="s">
        <v>3054</v>
      </c>
      <c r="N5779" s="2" t="s">
        <v>3104</v>
      </c>
      <c r="O5779" s="19" t="str">
        <f t="shared" si="180"/>
        <v>300</v>
      </c>
      <c r="P5779">
        <f t="shared" si="179"/>
        <v>18.399999999999999</v>
      </c>
    </row>
    <row r="5780" spans="1:16" ht="14.5" customHeight="1" x14ac:dyDescent="0.35">
      <c r="A5780" s="20" t="s">
        <v>3337</v>
      </c>
      <c r="B5780" s="20" t="s">
        <v>3337</v>
      </c>
      <c r="C5780" s="20" t="s">
        <v>3462</v>
      </c>
      <c r="F5780">
        <v>2032</v>
      </c>
      <c r="G5780">
        <v>0.8</v>
      </c>
      <c r="H5780" s="2" t="s">
        <v>3132</v>
      </c>
      <c r="I5780" s="2" t="s">
        <v>3146</v>
      </c>
      <c r="J5780" s="2" t="s">
        <v>3159</v>
      </c>
      <c r="K5780" s="2" t="s">
        <v>3164</v>
      </c>
      <c r="L5780" s="2">
        <v>2019</v>
      </c>
      <c r="M5780" s="2" t="s">
        <v>3054</v>
      </c>
      <c r="N5780" s="2" t="s">
        <v>3104</v>
      </c>
      <c r="O5780" s="19" t="str">
        <f t="shared" si="180"/>
        <v>300</v>
      </c>
      <c r="P5780">
        <f t="shared" si="179"/>
        <v>16.256</v>
      </c>
    </row>
    <row r="5781" spans="1:16" ht="14.5" customHeight="1" x14ac:dyDescent="0.35">
      <c r="A5781" s="20" t="s">
        <v>3400</v>
      </c>
      <c r="B5781" s="20" t="s">
        <v>3400</v>
      </c>
      <c r="C5781" s="20" t="s">
        <v>3463</v>
      </c>
      <c r="F5781">
        <v>100</v>
      </c>
      <c r="G5781">
        <v>0.8</v>
      </c>
      <c r="H5781" s="2" t="s">
        <v>3132</v>
      </c>
      <c r="I5781" s="2" t="s">
        <v>3146</v>
      </c>
      <c r="J5781" s="2" t="s">
        <v>3159</v>
      </c>
      <c r="K5781" s="2" t="s">
        <v>3164</v>
      </c>
      <c r="L5781" s="2">
        <v>2019</v>
      </c>
      <c r="M5781" s="2" t="s">
        <v>3054</v>
      </c>
      <c r="N5781" s="2" t="s">
        <v>3104</v>
      </c>
      <c r="O5781" s="19" t="str">
        <f t="shared" si="180"/>
        <v>300</v>
      </c>
      <c r="P5781">
        <f t="shared" si="179"/>
        <v>0.8</v>
      </c>
    </row>
    <row r="5782" spans="1:16" ht="14.5" customHeight="1" x14ac:dyDescent="0.35">
      <c r="A5782" s="20" t="s">
        <v>3338</v>
      </c>
      <c r="B5782" s="20" t="s">
        <v>3338</v>
      </c>
      <c r="C5782" s="20" t="s">
        <v>3464</v>
      </c>
      <c r="F5782">
        <v>20270</v>
      </c>
      <c r="G5782">
        <v>1</v>
      </c>
      <c r="H5782" s="2" t="s">
        <v>3132</v>
      </c>
      <c r="I5782" s="2" t="s">
        <v>3146</v>
      </c>
      <c r="J5782" s="2" t="s">
        <v>3159</v>
      </c>
      <c r="K5782" s="2" t="s">
        <v>3164</v>
      </c>
      <c r="L5782" s="2">
        <v>2019</v>
      </c>
      <c r="M5782" s="2" t="s">
        <v>3054</v>
      </c>
      <c r="N5782" s="2" t="s">
        <v>3104</v>
      </c>
      <c r="O5782" s="19" t="str">
        <f t="shared" si="180"/>
        <v>300</v>
      </c>
      <c r="P5782">
        <f t="shared" si="179"/>
        <v>202.7</v>
      </c>
    </row>
    <row r="5783" spans="1:16" ht="14.5" customHeight="1" x14ac:dyDescent="0.35">
      <c r="A5783" s="20" t="s">
        <v>3339</v>
      </c>
      <c r="B5783" s="20" t="s">
        <v>3339</v>
      </c>
      <c r="C5783" s="20" t="s">
        <v>1356</v>
      </c>
      <c r="F5783">
        <v>294</v>
      </c>
      <c r="G5783">
        <v>90</v>
      </c>
      <c r="H5783" s="2" t="s">
        <v>3136</v>
      </c>
      <c r="I5783" s="2" t="s">
        <v>3150</v>
      </c>
      <c r="J5783" s="2" t="s">
        <v>3159</v>
      </c>
      <c r="K5783" s="2" t="s">
        <v>3164</v>
      </c>
      <c r="L5783" s="2">
        <v>2019</v>
      </c>
      <c r="M5783" s="2" t="s">
        <v>3054</v>
      </c>
      <c r="N5783" s="2" t="s">
        <v>3104</v>
      </c>
      <c r="O5783" s="19" t="str">
        <f t="shared" si="180"/>
        <v>300</v>
      </c>
      <c r="P5783">
        <f t="shared" si="179"/>
        <v>264.60000000000002</v>
      </c>
    </row>
    <row r="5784" spans="1:16" ht="14.5" customHeight="1" x14ac:dyDescent="0.35">
      <c r="A5784" s="20" t="s">
        <v>3340</v>
      </c>
      <c r="B5784" s="20" t="s">
        <v>3340</v>
      </c>
      <c r="C5784" s="20" t="s">
        <v>1709</v>
      </c>
      <c r="F5784">
        <v>965</v>
      </c>
      <c r="G5784">
        <v>100</v>
      </c>
      <c r="H5784" s="2" t="s">
        <v>3136</v>
      </c>
      <c r="I5784" s="2" t="s">
        <v>3150</v>
      </c>
      <c r="J5784" s="2" t="s">
        <v>3159</v>
      </c>
      <c r="K5784" s="2" t="s">
        <v>3164</v>
      </c>
      <c r="L5784" s="2">
        <v>2019</v>
      </c>
      <c r="M5784" s="2" t="s">
        <v>3054</v>
      </c>
      <c r="N5784" s="2" t="s">
        <v>3104</v>
      </c>
      <c r="O5784" s="19" t="str">
        <f t="shared" si="180"/>
        <v>300</v>
      </c>
      <c r="P5784">
        <f t="shared" si="179"/>
        <v>965</v>
      </c>
    </row>
    <row r="5785" spans="1:16" ht="14.5" customHeight="1" x14ac:dyDescent="0.35">
      <c r="A5785" s="20" t="s">
        <v>3341</v>
      </c>
      <c r="B5785" s="20" t="s">
        <v>3341</v>
      </c>
      <c r="C5785" s="20" t="s">
        <v>1711</v>
      </c>
      <c r="F5785">
        <v>10</v>
      </c>
      <c r="G5785">
        <v>100</v>
      </c>
      <c r="H5785" s="2" t="s">
        <v>3136</v>
      </c>
      <c r="I5785" s="2" t="s">
        <v>3150</v>
      </c>
      <c r="J5785" s="2" t="s">
        <v>3159</v>
      </c>
      <c r="K5785" s="2" t="s">
        <v>3164</v>
      </c>
      <c r="L5785" s="2">
        <v>2019</v>
      </c>
      <c r="M5785" s="2" t="s">
        <v>3054</v>
      </c>
      <c r="N5785" s="2" t="s">
        <v>3104</v>
      </c>
      <c r="O5785" s="19" t="str">
        <f t="shared" si="180"/>
        <v>300</v>
      </c>
      <c r="P5785">
        <f t="shared" si="179"/>
        <v>10</v>
      </c>
    </row>
    <row r="5786" spans="1:16" ht="14.5" customHeight="1" x14ac:dyDescent="0.35">
      <c r="A5786" s="20" t="s">
        <v>3342</v>
      </c>
      <c r="B5786" s="20" t="s">
        <v>3342</v>
      </c>
      <c r="C5786" s="20" t="s">
        <v>1099</v>
      </c>
      <c r="F5786">
        <v>20833</v>
      </c>
      <c r="G5786">
        <v>100</v>
      </c>
      <c r="H5786" s="2" t="s">
        <v>3136</v>
      </c>
      <c r="I5786" s="2" t="s">
        <v>3150</v>
      </c>
      <c r="J5786" s="2" t="s">
        <v>3159</v>
      </c>
      <c r="K5786" s="2" t="s">
        <v>3164</v>
      </c>
      <c r="L5786" s="2">
        <v>2019</v>
      </c>
      <c r="M5786" s="2" t="s">
        <v>3054</v>
      </c>
      <c r="N5786" s="2" t="s">
        <v>3104</v>
      </c>
      <c r="O5786" s="19" t="str">
        <f t="shared" si="180"/>
        <v>300</v>
      </c>
      <c r="P5786">
        <f t="shared" si="179"/>
        <v>20833</v>
      </c>
    </row>
    <row r="5787" spans="1:16" ht="14.5" customHeight="1" x14ac:dyDescent="0.35">
      <c r="A5787" s="20" t="s">
        <v>1357</v>
      </c>
      <c r="B5787" s="20" t="s">
        <v>1357</v>
      </c>
      <c r="C5787" s="20" t="s">
        <v>1714</v>
      </c>
      <c r="F5787">
        <v>905</v>
      </c>
      <c r="G5787">
        <v>100</v>
      </c>
      <c r="H5787" s="2" t="s">
        <v>3136</v>
      </c>
      <c r="I5787" s="2" t="s">
        <v>3150</v>
      </c>
      <c r="J5787" s="2" t="s">
        <v>3159</v>
      </c>
      <c r="K5787" s="2" t="s">
        <v>3164</v>
      </c>
      <c r="L5787" s="2">
        <v>2019</v>
      </c>
      <c r="M5787" s="2" t="s">
        <v>3054</v>
      </c>
      <c r="N5787" s="2" t="s">
        <v>3104</v>
      </c>
      <c r="O5787" s="19" t="str">
        <f t="shared" si="180"/>
        <v>300</v>
      </c>
      <c r="P5787">
        <f t="shared" si="179"/>
        <v>905</v>
      </c>
    </row>
    <row r="5788" spans="1:16" ht="14.5" customHeight="1" x14ac:dyDescent="0.35">
      <c r="A5788" s="20" t="s">
        <v>3343</v>
      </c>
      <c r="B5788" s="20" t="s">
        <v>3343</v>
      </c>
      <c r="C5788" s="20" t="s">
        <v>1101</v>
      </c>
      <c r="F5788">
        <v>65</v>
      </c>
      <c r="G5788">
        <v>100</v>
      </c>
      <c r="H5788" s="2" t="s">
        <v>3136</v>
      </c>
      <c r="I5788" s="2" t="s">
        <v>3150</v>
      </c>
      <c r="J5788" s="2" t="s">
        <v>3159</v>
      </c>
      <c r="K5788" s="2" t="s">
        <v>3164</v>
      </c>
      <c r="L5788" s="2">
        <v>2019</v>
      </c>
      <c r="M5788" s="2" t="s">
        <v>3054</v>
      </c>
      <c r="N5788" s="2" t="s">
        <v>3104</v>
      </c>
      <c r="O5788" s="19" t="str">
        <f t="shared" si="180"/>
        <v>300</v>
      </c>
      <c r="P5788">
        <f t="shared" si="179"/>
        <v>65</v>
      </c>
    </row>
    <row r="5789" spans="1:16" ht="14.5" customHeight="1" x14ac:dyDescent="0.35">
      <c r="A5789" s="20" t="s">
        <v>3344</v>
      </c>
      <c r="B5789" s="20" t="s">
        <v>3344</v>
      </c>
      <c r="C5789" s="20" t="s">
        <v>1103</v>
      </c>
      <c r="F5789">
        <v>1509</v>
      </c>
      <c r="G5789">
        <v>3</v>
      </c>
      <c r="H5789" s="2" t="s">
        <v>3130</v>
      </c>
      <c r="I5789" s="2" t="s">
        <v>3144</v>
      </c>
      <c r="J5789" s="2" t="s">
        <v>3159</v>
      </c>
      <c r="K5789" s="2" t="s">
        <v>3164</v>
      </c>
      <c r="L5789" s="2">
        <v>2019</v>
      </c>
      <c r="M5789" s="2" t="s">
        <v>3054</v>
      </c>
      <c r="N5789" s="2" t="s">
        <v>3104</v>
      </c>
      <c r="O5789" s="19" t="str">
        <f t="shared" si="180"/>
        <v>300</v>
      </c>
      <c r="P5789">
        <f t="shared" si="179"/>
        <v>45.27</v>
      </c>
    </row>
    <row r="5790" spans="1:16" ht="14.5" customHeight="1" x14ac:dyDescent="0.35">
      <c r="A5790" s="20" t="s">
        <v>3345</v>
      </c>
      <c r="B5790" s="20" t="s">
        <v>3345</v>
      </c>
      <c r="C5790" s="20" t="s">
        <v>1105</v>
      </c>
      <c r="F5790">
        <v>423</v>
      </c>
      <c r="G5790">
        <v>12</v>
      </c>
      <c r="H5790" s="2" t="s">
        <v>3130</v>
      </c>
      <c r="I5790" s="2" t="s">
        <v>3144</v>
      </c>
      <c r="J5790" s="2" t="s">
        <v>3159</v>
      </c>
      <c r="K5790" s="2" t="s">
        <v>3164</v>
      </c>
      <c r="L5790" s="2">
        <v>2019</v>
      </c>
      <c r="M5790" s="2" t="s">
        <v>3054</v>
      </c>
      <c r="N5790" s="2" t="s">
        <v>3104</v>
      </c>
      <c r="O5790" s="19" t="str">
        <f t="shared" si="180"/>
        <v>300</v>
      </c>
      <c r="P5790">
        <f t="shared" si="179"/>
        <v>50.76</v>
      </c>
    </row>
    <row r="5791" spans="1:16" ht="14.5" customHeight="1" x14ac:dyDescent="0.35">
      <c r="A5791" s="20" t="s">
        <v>3346</v>
      </c>
      <c r="B5791" s="20" t="s">
        <v>3346</v>
      </c>
      <c r="C5791" s="20" t="s">
        <v>1111</v>
      </c>
      <c r="F5791">
        <v>62</v>
      </c>
      <c r="G5791">
        <v>17</v>
      </c>
      <c r="H5791" s="2" t="s">
        <v>3130</v>
      </c>
      <c r="I5791" s="2" t="s">
        <v>3144</v>
      </c>
      <c r="J5791" s="2" t="s">
        <v>3159</v>
      </c>
      <c r="K5791" s="2" t="s">
        <v>3164</v>
      </c>
      <c r="L5791" s="2">
        <v>2019</v>
      </c>
      <c r="M5791" s="2" t="s">
        <v>3054</v>
      </c>
      <c r="N5791" s="2" t="s">
        <v>3104</v>
      </c>
      <c r="O5791" s="19" t="str">
        <f t="shared" si="180"/>
        <v>300</v>
      </c>
      <c r="P5791">
        <f t="shared" si="179"/>
        <v>10.54</v>
      </c>
    </row>
    <row r="5792" spans="1:16" ht="14.5" customHeight="1" x14ac:dyDescent="0.35">
      <c r="A5792" s="20" t="s">
        <v>3347</v>
      </c>
      <c r="B5792" s="20" t="s">
        <v>3347</v>
      </c>
      <c r="C5792" s="20" t="s">
        <v>978</v>
      </c>
      <c r="F5792">
        <v>180</v>
      </c>
      <c r="G5792">
        <v>73.7</v>
      </c>
      <c r="H5792" s="2" t="s">
        <v>3130</v>
      </c>
      <c r="I5792" s="2" t="s">
        <v>3144</v>
      </c>
      <c r="J5792" s="2" t="s">
        <v>3159</v>
      </c>
      <c r="K5792" s="2" t="s">
        <v>3164</v>
      </c>
      <c r="L5792" s="2">
        <v>2019</v>
      </c>
      <c r="M5792" s="2" t="s">
        <v>3054</v>
      </c>
      <c r="N5792" s="2" t="s">
        <v>3104</v>
      </c>
      <c r="O5792" s="19" t="str">
        <f t="shared" si="180"/>
        <v>300</v>
      </c>
      <c r="P5792">
        <f t="shared" si="179"/>
        <v>132.66</v>
      </c>
    </row>
    <row r="5793" spans="1:16" ht="14.5" customHeight="1" x14ac:dyDescent="0.35">
      <c r="A5793" s="20" t="s">
        <v>3349</v>
      </c>
      <c r="B5793" s="20" t="s">
        <v>3349</v>
      </c>
      <c r="C5793" s="20" t="s">
        <v>991</v>
      </c>
      <c r="F5793">
        <v>842</v>
      </c>
      <c r="G5793">
        <v>10</v>
      </c>
      <c r="H5793" s="2" t="s">
        <v>3130</v>
      </c>
      <c r="I5793" s="2" t="s">
        <v>3144</v>
      </c>
      <c r="J5793" s="2" t="s">
        <v>3159</v>
      </c>
      <c r="K5793" s="2" t="s">
        <v>3164</v>
      </c>
      <c r="L5793" s="2">
        <v>2019</v>
      </c>
      <c r="M5793" s="2" t="s">
        <v>3054</v>
      </c>
      <c r="N5793" s="2" t="s">
        <v>3104</v>
      </c>
      <c r="O5793" s="19" t="str">
        <f t="shared" si="180"/>
        <v>300</v>
      </c>
      <c r="P5793">
        <f t="shared" si="179"/>
        <v>84.2</v>
      </c>
    </row>
    <row r="5794" spans="1:16" ht="14.5" customHeight="1" x14ac:dyDescent="0.35">
      <c r="A5794" s="20" t="s">
        <v>3350</v>
      </c>
      <c r="B5794" s="20" t="s">
        <v>3350</v>
      </c>
      <c r="C5794" s="20" t="s">
        <v>3010</v>
      </c>
      <c r="F5794">
        <v>2410</v>
      </c>
      <c r="G5794">
        <v>100</v>
      </c>
      <c r="H5794" s="2" t="s">
        <v>3129</v>
      </c>
      <c r="I5794" s="2" t="s">
        <v>3143</v>
      </c>
      <c r="J5794" s="2" t="s">
        <v>3159</v>
      </c>
      <c r="K5794" s="2" t="s">
        <v>3164</v>
      </c>
      <c r="L5794" s="2">
        <v>2019</v>
      </c>
      <c r="M5794" s="2" t="s">
        <v>3054</v>
      </c>
      <c r="N5794" s="2" t="s">
        <v>3104</v>
      </c>
      <c r="O5794" s="19" t="str">
        <f t="shared" si="180"/>
        <v>300</v>
      </c>
      <c r="P5794">
        <f t="shared" si="179"/>
        <v>2410</v>
      </c>
    </row>
    <row r="5795" spans="1:16" ht="14.5" customHeight="1" x14ac:dyDescent="0.35">
      <c r="A5795" s="20" t="s">
        <v>3351</v>
      </c>
      <c r="B5795" s="20" t="s">
        <v>3351</v>
      </c>
      <c r="C5795" s="20" t="s">
        <v>1962</v>
      </c>
      <c r="F5795">
        <v>1286</v>
      </c>
      <c r="G5795">
        <v>100</v>
      </c>
      <c r="H5795" s="2" t="s">
        <v>3133</v>
      </c>
      <c r="I5795" s="2" t="s">
        <v>3147</v>
      </c>
      <c r="J5795" s="2" t="s">
        <v>3159</v>
      </c>
      <c r="K5795" s="2" t="s">
        <v>3164</v>
      </c>
      <c r="L5795" s="2">
        <v>2019</v>
      </c>
      <c r="M5795" s="2" t="s">
        <v>3054</v>
      </c>
      <c r="N5795" s="2" t="s">
        <v>3104</v>
      </c>
      <c r="O5795" s="19" t="str">
        <f t="shared" si="180"/>
        <v>300</v>
      </c>
      <c r="P5795">
        <f t="shared" si="179"/>
        <v>1286</v>
      </c>
    </row>
    <row r="5796" spans="1:16" ht="14.5" customHeight="1" x14ac:dyDescent="0.35">
      <c r="A5796" s="20" t="s">
        <v>3352</v>
      </c>
      <c r="B5796" s="20" t="s">
        <v>3352</v>
      </c>
      <c r="C5796" s="20" t="s">
        <v>3353</v>
      </c>
      <c r="F5796">
        <v>1677</v>
      </c>
      <c r="G5796">
        <v>100</v>
      </c>
      <c r="H5796" s="2" t="s">
        <v>3133</v>
      </c>
      <c r="I5796" s="2" t="s">
        <v>3147</v>
      </c>
      <c r="J5796" s="2" t="s">
        <v>3159</v>
      </c>
      <c r="K5796" s="2" t="s">
        <v>3164</v>
      </c>
      <c r="L5796" s="2">
        <v>2019</v>
      </c>
      <c r="M5796" s="2" t="s">
        <v>3054</v>
      </c>
      <c r="N5796" s="2" t="s">
        <v>3104</v>
      </c>
      <c r="O5796" s="19" t="str">
        <f t="shared" si="180"/>
        <v>300</v>
      </c>
      <c r="P5796">
        <f t="shared" si="179"/>
        <v>1677</v>
      </c>
    </row>
    <row r="5797" spans="1:16" ht="14.5" customHeight="1" x14ac:dyDescent="0.35">
      <c r="A5797" s="20" t="s">
        <v>3354</v>
      </c>
      <c r="B5797" s="20" t="s">
        <v>3354</v>
      </c>
      <c r="C5797" s="20" t="s">
        <v>1003</v>
      </c>
      <c r="F5797">
        <v>400</v>
      </c>
      <c r="G5797">
        <v>100</v>
      </c>
      <c r="H5797" s="2" t="s">
        <v>3133</v>
      </c>
      <c r="I5797" s="2" t="s">
        <v>3147</v>
      </c>
      <c r="J5797" s="2" t="s">
        <v>3159</v>
      </c>
      <c r="K5797" s="2" t="s">
        <v>3164</v>
      </c>
      <c r="L5797" s="2">
        <v>2019</v>
      </c>
      <c r="M5797" s="2" t="s">
        <v>3054</v>
      </c>
      <c r="N5797" s="2" t="s">
        <v>3104</v>
      </c>
      <c r="O5797" s="19" t="str">
        <f t="shared" si="180"/>
        <v>300</v>
      </c>
      <c r="P5797">
        <f t="shared" si="179"/>
        <v>400</v>
      </c>
    </row>
    <row r="5798" spans="1:16" ht="14.5" customHeight="1" x14ac:dyDescent="0.35">
      <c r="A5798" s="20" t="s">
        <v>3355</v>
      </c>
      <c r="B5798" s="20" t="s">
        <v>3355</v>
      </c>
      <c r="C5798" s="20" t="s">
        <v>1009</v>
      </c>
      <c r="F5798">
        <v>1119</v>
      </c>
      <c r="G5798">
        <v>10</v>
      </c>
      <c r="H5798" s="2" t="s">
        <v>3135</v>
      </c>
      <c r="I5798" s="2" t="s">
        <v>3149</v>
      </c>
      <c r="J5798" s="2" t="s">
        <v>3159</v>
      </c>
      <c r="K5798" s="2" t="s">
        <v>3164</v>
      </c>
      <c r="L5798" s="2">
        <v>2019</v>
      </c>
      <c r="M5798" s="2" t="s">
        <v>3054</v>
      </c>
      <c r="N5798" s="2" t="s">
        <v>3104</v>
      </c>
      <c r="O5798" s="19" t="str">
        <f t="shared" si="180"/>
        <v>300</v>
      </c>
      <c r="P5798">
        <f t="shared" ref="P5798:P5861" si="181">F5798*G5798/100</f>
        <v>111.9</v>
      </c>
    </row>
    <row r="5799" spans="1:16" ht="14.5" customHeight="1" x14ac:dyDescent="0.35">
      <c r="A5799" s="20" t="s">
        <v>3356</v>
      </c>
      <c r="B5799" s="20" t="s">
        <v>3356</v>
      </c>
      <c r="C5799" s="20" t="s">
        <v>1021</v>
      </c>
      <c r="F5799">
        <v>28</v>
      </c>
      <c r="G5799">
        <v>100</v>
      </c>
      <c r="H5799" s="2" t="s">
        <v>3139</v>
      </c>
      <c r="I5799" s="2" t="s">
        <v>3153</v>
      </c>
      <c r="J5799" s="2" t="s">
        <v>3159</v>
      </c>
      <c r="K5799" s="2" t="s">
        <v>3164</v>
      </c>
      <c r="L5799" s="2">
        <v>2019</v>
      </c>
      <c r="M5799" s="2" t="s">
        <v>3054</v>
      </c>
      <c r="N5799" s="2" t="s">
        <v>3104</v>
      </c>
      <c r="O5799" s="19" t="str">
        <f t="shared" si="180"/>
        <v>300</v>
      </c>
      <c r="P5799">
        <f t="shared" si="181"/>
        <v>28</v>
      </c>
    </row>
    <row r="5800" spans="1:16" ht="14.5" customHeight="1" x14ac:dyDescent="0.35">
      <c r="A5800" s="20" t="s">
        <v>3357</v>
      </c>
      <c r="B5800" s="20" t="s">
        <v>3357</v>
      </c>
      <c r="C5800" s="20" t="s">
        <v>1023</v>
      </c>
      <c r="F5800">
        <v>46791</v>
      </c>
      <c r="G5800">
        <v>1.4</v>
      </c>
      <c r="H5800" s="2" t="s">
        <v>3139</v>
      </c>
      <c r="I5800" s="2" t="s">
        <v>3153</v>
      </c>
      <c r="J5800" s="2" t="s">
        <v>3159</v>
      </c>
      <c r="K5800" s="2" t="s">
        <v>3164</v>
      </c>
      <c r="L5800" s="2">
        <v>2019</v>
      </c>
      <c r="M5800" s="2" t="s">
        <v>3054</v>
      </c>
      <c r="N5800" s="2" t="s">
        <v>3104</v>
      </c>
      <c r="O5800" s="19" t="str">
        <f t="shared" si="180"/>
        <v>300</v>
      </c>
      <c r="P5800">
        <f t="shared" si="181"/>
        <v>655.07399999999996</v>
      </c>
    </row>
    <row r="5801" spans="1:16" ht="14.5" customHeight="1" x14ac:dyDescent="0.35">
      <c r="A5801" s="20" t="s">
        <v>3358</v>
      </c>
      <c r="B5801" s="20" t="s">
        <v>3358</v>
      </c>
      <c r="C5801" s="20" t="s">
        <v>1025</v>
      </c>
      <c r="F5801">
        <v>96990</v>
      </c>
      <c r="G5801">
        <v>3.2</v>
      </c>
      <c r="H5801" s="2" t="s">
        <v>3139</v>
      </c>
      <c r="I5801" s="2" t="s">
        <v>3153</v>
      </c>
      <c r="J5801" s="2" t="s">
        <v>3159</v>
      </c>
      <c r="K5801" s="2" t="s">
        <v>3164</v>
      </c>
      <c r="L5801" s="2">
        <v>2019</v>
      </c>
      <c r="M5801" s="2" t="s">
        <v>3054</v>
      </c>
      <c r="N5801" s="2" t="s">
        <v>3104</v>
      </c>
      <c r="O5801" s="19" t="str">
        <f t="shared" si="180"/>
        <v>300</v>
      </c>
      <c r="P5801">
        <f t="shared" si="181"/>
        <v>3103.68</v>
      </c>
    </row>
    <row r="5802" spans="1:16" ht="14.5" customHeight="1" x14ac:dyDescent="0.35">
      <c r="A5802" s="20" t="s">
        <v>3359</v>
      </c>
      <c r="B5802" s="20" t="s">
        <v>3359</v>
      </c>
      <c r="C5802" s="20" t="s">
        <v>1027</v>
      </c>
      <c r="F5802">
        <v>26566</v>
      </c>
      <c r="G5802">
        <v>42</v>
      </c>
      <c r="H5802" s="2" t="s">
        <v>3139</v>
      </c>
      <c r="I5802" s="2" t="s">
        <v>3153</v>
      </c>
      <c r="J5802" s="2" t="s">
        <v>3159</v>
      </c>
      <c r="K5802" s="2" t="s">
        <v>3164</v>
      </c>
      <c r="L5802" s="2">
        <v>2019</v>
      </c>
      <c r="M5802" s="2" t="s">
        <v>3054</v>
      </c>
      <c r="N5802" s="2" t="s">
        <v>3104</v>
      </c>
      <c r="O5802" s="19" t="str">
        <f t="shared" si="180"/>
        <v>300</v>
      </c>
      <c r="P5802">
        <f t="shared" si="181"/>
        <v>11157.72</v>
      </c>
    </row>
    <row r="5803" spans="1:16" ht="14.5" customHeight="1" x14ac:dyDescent="0.35">
      <c r="A5803" s="20" t="s">
        <v>1958</v>
      </c>
      <c r="B5803" s="20" t="s">
        <v>1958</v>
      </c>
      <c r="C5803" s="20" t="s">
        <v>1362</v>
      </c>
      <c r="F5803">
        <v>8000</v>
      </c>
      <c r="G5803">
        <v>100</v>
      </c>
      <c r="H5803" s="2" t="s">
        <v>3134</v>
      </c>
      <c r="I5803" s="2" t="s">
        <v>3148</v>
      </c>
      <c r="J5803" s="2" t="s">
        <v>3159</v>
      </c>
      <c r="K5803" s="2" t="s">
        <v>3164</v>
      </c>
      <c r="L5803" s="2">
        <v>2019</v>
      </c>
      <c r="M5803" s="2" t="s">
        <v>3059</v>
      </c>
      <c r="N5803" s="2" t="s">
        <v>3109</v>
      </c>
      <c r="O5803" s="19" t="str">
        <f t="shared" si="180"/>
        <v>400</v>
      </c>
      <c r="P5803">
        <f t="shared" si="181"/>
        <v>8000</v>
      </c>
    </row>
    <row r="5804" spans="1:16" ht="14.5" customHeight="1" x14ac:dyDescent="0.35">
      <c r="A5804" s="20" t="s">
        <v>3401</v>
      </c>
      <c r="B5804" s="20" t="s">
        <v>3401</v>
      </c>
      <c r="C5804" s="20" t="s">
        <v>3402</v>
      </c>
      <c r="F5804">
        <v>50000</v>
      </c>
      <c r="G5804">
        <v>100</v>
      </c>
      <c r="H5804" s="2" t="s">
        <v>3134</v>
      </c>
      <c r="I5804" s="2" t="s">
        <v>3148</v>
      </c>
      <c r="J5804" s="2" t="s">
        <v>3159</v>
      </c>
      <c r="K5804" s="2" t="s">
        <v>3164</v>
      </c>
      <c r="L5804" s="2">
        <v>2019</v>
      </c>
      <c r="M5804" s="2" t="s">
        <v>3059</v>
      </c>
      <c r="N5804" s="2" t="s">
        <v>3109</v>
      </c>
      <c r="O5804" s="19" t="str">
        <f t="shared" si="180"/>
        <v>400</v>
      </c>
      <c r="P5804">
        <f t="shared" si="181"/>
        <v>50000</v>
      </c>
    </row>
    <row r="5805" spans="1:16" ht="14.5" customHeight="1" x14ac:dyDescent="0.35">
      <c r="A5805" s="20" t="s">
        <v>2846</v>
      </c>
      <c r="B5805" s="20" t="s">
        <v>2846</v>
      </c>
      <c r="C5805" s="20" t="s">
        <v>1947</v>
      </c>
      <c r="F5805">
        <v>2200</v>
      </c>
      <c r="G5805">
        <v>100</v>
      </c>
      <c r="H5805" s="2" t="s">
        <v>3134</v>
      </c>
      <c r="I5805" s="2" t="s">
        <v>3148</v>
      </c>
      <c r="J5805" s="2" t="s">
        <v>3159</v>
      </c>
      <c r="K5805" s="2" t="s">
        <v>3164</v>
      </c>
      <c r="L5805" s="2">
        <v>2019</v>
      </c>
      <c r="M5805" s="2" t="s">
        <v>3059</v>
      </c>
      <c r="N5805" s="2" t="s">
        <v>3109</v>
      </c>
      <c r="O5805" s="19" t="str">
        <f t="shared" si="180"/>
        <v>400</v>
      </c>
      <c r="P5805">
        <f t="shared" si="181"/>
        <v>2200</v>
      </c>
    </row>
    <row r="5806" spans="1:16" ht="14.5" customHeight="1" x14ac:dyDescent="0.35">
      <c r="A5806" s="20" t="s">
        <v>2851</v>
      </c>
      <c r="B5806" s="20" t="s">
        <v>2851</v>
      </c>
      <c r="C5806" s="20" t="s">
        <v>1037</v>
      </c>
      <c r="F5806">
        <v>7500</v>
      </c>
      <c r="G5806">
        <v>100</v>
      </c>
      <c r="H5806" s="2" t="s">
        <v>3134</v>
      </c>
      <c r="I5806" s="2" t="s">
        <v>3148</v>
      </c>
      <c r="J5806" s="2" t="s">
        <v>3159</v>
      </c>
      <c r="K5806" s="2" t="s">
        <v>3164</v>
      </c>
      <c r="L5806" s="2">
        <v>2019</v>
      </c>
      <c r="M5806" s="2" t="s">
        <v>3059</v>
      </c>
      <c r="N5806" s="2" t="s">
        <v>3109</v>
      </c>
      <c r="O5806" s="19" t="str">
        <f t="shared" ref="O5806:O5869" si="182">LEFT(N5806,1) &amp; "00"</f>
        <v>400</v>
      </c>
      <c r="P5806">
        <f t="shared" si="181"/>
        <v>7500</v>
      </c>
    </row>
    <row r="5807" spans="1:16" ht="14.5" customHeight="1" x14ac:dyDescent="0.35">
      <c r="A5807" s="20" t="s">
        <v>2847</v>
      </c>
      <c r="B5807" s="20" t="s">
        <v>2847</v>
      </c>
      <c r="C5807" s="20" t="s">
        <v>1949</v>
      </c>
      <c r="F5807">
        <v>5707</v>
      </c>
      <c r="G5807">
        <v>100</v>
      </c>
      <c r="H5807" s="2" t="s">
        <v>3134</v>
      </c>
      <c r="I5807" s="2" t="s">
        <v>3148</v>
      </c>
      <c r="J5807" s="2" t="s">
        <v>3159</v>
      </c>
      <c r="K5807" s="2" t="s">
        <v>3164</v>
      </c>
      <c r="L5807" s="2">
        <v>2019</v>
      </c>
      <c r="M5807" s="2" t="s">
        <v>3059</v>
      </c>
      <c r="N5807" s="2" t="s">
        <v>3109</v>
      </c>
      <c r="O5807" s="19" t="str">
        <f t="shared" si="182"/>
        <v>400</v>
      </c>
      <c r="P5807">
        <f t="shared" si="181"/>
        <v>5707</v>
      </c>
    </row>
    <row r="5808" spans="1:16" ht="14.5" customHeight="1" x14ac:dyDescent="0.35">
      <c r="A5808" s="20" t="s">
        <v>2852</v>
      </c>
      <c r="B5808" s="20" t="s">
        <v>2852</v>
      </c>
      <c r="C5808" s="20" t="s">
        <v>3403</v>
      </c>
      <c r="F5808">
        <v>25000</v>
      </c>
      <c r="G5808">
        <v>100</v>
      </c>
      <c r="H5808" s="2" t="s">
        <v>3134</v>
      </c>
      <c r="I5808" s="2" t="s">
        <v>3148</v>
      </c>
      <c r="J5808" s="2" t="s">
        <v>3159</v>
      </c>
      <c r="K5808" s="2" t="s">
        <v>3164</v>
      </c>
      <c r="L5808" s="2">
        <v>2019</v>
      </c>
      <c r="M5808" s="2" t="s">
        <v>3059</v>
      </c>
      <c r="N5808" s="2" t="s">
        <v>3109</v>
      </c>
      <c r="O5808" s="19" t="str">
        <f t="shared" si="182"/>
        <v>400</v>
      </c>
      <c r="P5808">
        <f t="shared" si="181"/>
        <v>25000</v>
      </c>
    </row>
    <row r="5809" spans="1:16" ht="14.5" customHeight="1" x14ac:dyDescent="0.35">
      <c r="A5809" s="20" t="s">
        <v>3360</v>
      </c>
      <c r="B5809" s="20" t="s">
        <v>3360</v>
      </c>
      <c r="C5809" s="20" t="s">
        <v>1039</v>
      </c>
      <c r="F5809">
        <v>2950</v>
      </c>
      <c r="G5809">
        <v>100</v>
      </c>
      <c r="H5809" s="2" t="s">
        <v>3134</v>
      </c>
      <c r="I5809" s="2" t="s">
        <v>3148</v>
      </c>
      <c r="J5809" s="2" t="s">
        <v>3159</v>
      </c>
      <c r="K5809" s="2" t="s">
        <v>3164</v>
      </c>
      <c r="L5809" s="2">
        <v>2019</v>
      </c>
      <c r="M5809" s="2" t="s">
        <v>3059</v>
      </c>
      <c r="N5809" s="2" t="s">
        <v>3109</v>
      </c>
      <c r="O5809" s="19" t="str">
        <f t="shared" si="182"/>
        <v>400</v>
      </c>
      <c r="P5809">
        <f t="shared" si="181"/>
        <v>2950</v>
      </c>
    </row>
    <row r="5810" spans="1:16" ht="14.5" customHeight="1" x14ac:dyDescent="0.35">
      <c r="A5810" s="20" t="s">
        <v>3404</v>
      </c>
      <c r="B5810" s="20" t="s">
        <v>3404</v>
      </c>
      <c r="C5810" s="20" t="s">
        <v>1041</v>
      </c>
      <c r="F5810">
        <v>600</v>
      </c>
      <c r="G5810">
        <v>100</v>
      </c>
      <c r="H5810" s="2" t="s">
        <v>3134</v>
      </c>
      <c r="I5810" s="2" t="s">
        <v>3148</v>
      </c>
      <c r="J5810" s="2" t="s">
        <v>3159</v>
      </c>
      <c r="K5810" s="2" t="s">
        <v>3164</v>
      </c>
      <c r="L5810" s="2">
        <v>2019</v>
      </c>
      <c r="M5810" s="2" t="s">
        <v>3059</v>
      </c>
      <c r="N5810" s="2" t="s">
        <v>3109</v>
      </c>
      <c r="O5810" s="19" t="str">
        <f t="shared" si="182"/>
        <v>400</v>
      </c>
      <c r="P5810">
        <f t="shared" si="181"/>
        <v>600</v>
      </c>
    </row>
    <row r="5811" spans="1:16" ht="14.5" customHeight="1" x14ac:dyDescent="0.35">
      <c r="A5811" s="20" t="s">
        <v>3361</v>
      </c>
      <c r="B5811" s="20" t="s">
        <v>3361</v>
      </c>
      <c r="C5811" s="20" t="s">
        <v>2958</v>
      </c>
      <c r="F5811">
        <v>12000</v>
      </c>
      <c r="G5811">
        <v>100</v>
      </c>
      <c r="H5811" s="2" t="s">
        <v>3134</v>
      </c>
      <c r="I5811" s="2" t="s">
        <v>3148</v>
      </c>
      <c r="J5811" s="2" t="s">
        <v>3159</v>
      </c>
      <c r="K5811" s="2" t="s">
        <v>3164</v>
      </c>
      <c r="L5811" s="2">
        <v>2019</v>
      </c>
      <c r="M5811" s="2" t="s">
        <v>3059</v>
      </c>
      <c r="N5811" s="2" t="s">
        <v>3109</v>
      </c>
      <c r="O5811" s="19" t="str">
        <f t="shared" si="182"/>
        <v>400</v>
      </c>
      <c r="P5811">
        <f t="shared" si="181"/>
        <v>12000</v>
      </c>
    </row>
    <row r="5812" spans="1:16" ht="14.5" customHeight="1" x14ac:dyDescent="0.35">
      <c r="A5812" s="20" t="s">
        <v>3362</v>
      </c>
      <c r="B5812" s="20" t="s">
        <v>3362</v>
      </c>
      <c r="C5812" s="20" t="s">
        <v>2717</v>
      </c>
      <c r="F5812">
        <v>23536</v>
      </c>
      <c r="G5812">
        <v>100</v>
      </c>
      <c r="H5812" s="2" t="s">
        <v>3134</v>
      </c>
      <c r="I5812" s="2" t="s">
        <v>3148</v>
      </c>
      <c r="J5812" s="2" t="s">
        <v>3159</v>
      </c>
      <c r="K5812" s="2" t="s">
        <v>3164</v>
      </c>
      <c r="L5812" s="2">
        <v>2019</v>
      </c>
      <c r="M5812" s="2" t="s">
        <v>3059</v>
      </c>
      <c r="N5812" s="2" t="s">
        <v>3109</v>
      </c>
      <c r="O5812" s="19" t="str">
        <f t="shared" si="182"/>
        <v>400</v>
      </c>
      <c r="P5812">
        <f t="shared" si="181"/>
        <v>23536</v>
      </c>
    </row>
    <row r="5813" spans="1:16" ht="14.5" customHeight="1" x14ac:dyDescent="0.35">
      <c r="A5813" s="20" t="s">
        <v>3405</v>
      </c>
      <c r="B5813" s="20" t="s">
        <v>3405</v>
      </c>
      <c r="C5813" s="20" t="s">
        <v>3406</v>
      </c>
      <c r="F5813">
        <v>85000</v>
      </c>
      <c r="G5813">
        <v>95</v>
      </c>
      <c r="H5813" s="2" t="s">
        <v>3134</v>
      </c>
      <c r="I5813" s="2" t="s">
        <v>3148</v>
      </c>
      <c r="J5813" s="2" t="s">
        <v>3159</v>
      </c>
      <c r="K5813" s="2" t="s">
        <v>3164</v>
      </c>
      <c r="L5813" s="2">
        <v>2019</v>
      </c>
      <c r="M5813" s="2" t="s">
        <v>3059</v>
      </c>
      <c r="N5813" s="2" t="s">
        <v>3109</v>
      </c>
      <c r="O5813" s="19" t="str">
        <f t="shared" si="182"/>
        <v>400</v>
      </c>
      <c r="P5813">
        <f t="shared" si="181"/>
        <v>80750</v>
      </c>
    </row>
    <row r="5814" spans="1:16" ht="14.5" customHeight="1" x14ac:dyDescent="0.35">
      <c r="A5814" s="20" t="s">
        <v>3364</v>
      </c>
      <c r="B5814" s="20" t="s">
        <v>3364</v>
      </c>
      <c r="C5814" s="20" t="s">
        <v>1074</v>
      </c>
      <c r="F5814">
        <v>19200</v>
      </c>
      <c r="G5814">
        <v>100</v>
      </c>
      <c r="H5814" s="2" t="s">
        <v>3134</v>
      </c>
      <c r="I5814" s="2" t="s">
        <v>3148</v>
      </c>
      <c r="J5814" s="2" t="s">
        <v>3159</v>
      </c>
      <c r="K5814" s="2" t="s">
        <v>3164</v>
      </c>
      <c r="L5814" s="2">
        <v>2019</v>
      </c>
      <c r="M5814" s="2" t="s">
        <v>3059</v>
      </c>
      <c r="N5814" s="2" t="s">
        <v>3109</v>
      </c>
      <c r="O5814" s="19" t="str">
        <f t="shared" si="182"/>
        <v>400</v>
      </c>
      <c r="P5814">
        <f t="shared" si="181"/>
        <v>19200</v>
      </c>
    </row>
    <row r="5815" spans="1:16" ht="14.5" customHeight="1" x14ac:dyDescent="0.35">
      <c r="A5815" s="20" t="s">
        <v>3465</v>
      </c>
      <c r="B5815" s="20" t="s">
        <v>3465</v>
      </c>
      <c r="C5815" s="20" t="s">
        <v>3466</v>
      </c>
      <c r="F5815">
        <v>92</v>
      </c>
      <c r="G5815">
        <v>100</v>
      </c>
      <c r="H5815" s="2" t="s">
        <v>3134</v>
      </c>
      <c r="I5815" s="2" t="s">
        <v>3148</v>
      </c>
      <c r="J5815" s="2" t="s">
        <v>3159</v>
      </c>
      <c r="K5815" s="2" t="s">
        <v>3164</v>
      </c>
      <c r="L5815" s="2">
        <v>2019</v>
      </c>
      <c r="M5815" s="2" t="s">
        <v>3059</v>
      </c>
      <c r="N5815" s="2" t="s">
        <v>3109</v>
      </c>
      <c r="O5815" s="19" t="str">
        <f t="shared" si="182"/>
        <v>400</v>
      </c>
      <c r="P5815">
        <f t="shared" si="181"/>
        <v>92</v>
      </c>
    </row>
    <row r="5816" spans="1:16" ht="14.5" customHeight="1" x14ac:dyDescent="0.35">
      <c r="A5816" s="20" t="s">
        <v>3467</v>
      </c>
      <c r="B5816" s="20" t="s">
        <v>3467</v>
      </c>
      <c r="C5816" s="20" t="s">
        <v>1360</v>
      </c>
      <c r="F5816">
        <v>15423</v>
      </c>
      <c r="G5816">
        <v>100</v>
      </c>
      <c r="H5816" s="2" t="s">
        <v>3134</v>
      </c>
      <c r="I5816" s="2" t="s">
        <v>3148</v>
      </c>
      <c r="J5816" s="2" t="s">
        <v>3159</v>
      </c>
      <c r="K5816" s="2" t="s">
        <v>3164</v>
      </c>
      <c r="L5816" s="2">
        <v>2019</v>
      </c>
      <c r="M5816" s="2" t="s">
        <v>3059</v>
      </c>
      <c r="N5816" s="2" t="s">
        <v>3109</v>
      </c>
      <c r="O5816" s="19" t="str">
        <f t="shared" si="182"/>
        <v>400</v>
      </c>
      <c r="P5816">
        <f t="shared" si="181"/>
        <v>15423</v>
      </c>
    </row>
    <row r="5817" spans="1:16" ht="14.5" customHeight="1" x14ac:dyDescent="0.35">
      <c r="A5817" s="20" t="s">
        <v>1946</v>
      </c>
      <c r="B5817" s="20" t="s">
        <v>1946</v>
      </c>
      <c r="C5817" s="20" t="s">
        <v>1750</v>
      </c>
      <c r="F5817">
        <v>174</v>
      </c>
      <c r="G5817">
        <v>100</v>
      </c>
      <c r="H5817" s="2" t="s">
        <v>3134</v>
      </c>
      <c r="I5817" s="2" t="s">
        <v>3148</v>
      </c>
      <c r="J5817" s="2" t="s">
        <v>3159</v>
      </c>
      <c r="K5817" s="2" t="s">
        <v>3164</v>
      </c>
      <c r="L5817" s="2">
        <v>2019</v>
      </c>
      <c r="M5817" s="2" t="s">
        <v>3054</v>
      </c>
      <c r="N5817" s="2" t="s">
        <v>3104</v>
      </c>
      <c r="O5817" s="19" t="str">
        <f t="shared" si="182"/>
        <v>300</v>
      </c>
      <c r="P5817">
        <f t="shared" si="181"/>
        <v>174</v>
      </c>
    </row>
    <row r="5818" spans="1:16" ht="14.5" customHeight="1" x14ac:dyDescent="0.35">
      <c r="A5818" s="20" t="s">
        <v>3468</v>
      </c>
      <c r="B5818" s="20" t="s">
        <v>3468</v>
      </c>
      <c r="C5818" s="20" t="s">
        <v>3469</v>
      </c>
      <c r="F5818">
        <v>675</v>
      </c>
      <c r="G5818">
        <v>100</v>
      </c>
      <c r="H5818" s="2" t="s">
        <v>3134</v>
      </c>
      <c r="I5818" s="2" t="s">
        <v>3148</v>
      </c>
      <c r="J5818" s="2" t="s">
        <v>3159</v>
      </c>
      <c r="K5818" s="2" t="s">
        <v>3164</v>
      </c>
      <c r="L5818" s="2">
        <v>2019</v>
      </c>
      <c r="M5818" s="2" t="s">
        <v>3059</v>
      </c>
      <c r="N5818" s="2" t="s">
        <v>3109</v>
      </c>
      <c r="O5818" s="19" t="str">
        <f t="shared" si="182"/>
        <v>400</v>
      </c>
      <c r="P5818">
        <f t="shared" si="181"/>
        <v>675</v>
      </c>
    </row>
    <row r="5819" spans="1:16" ht="14.5" customHeight="1" x14ac:dyDescent="0.35">
      <c r="A5819" s="20" t="s">
        <v>3470</v>
      </c>
      <c r="B5819" s="20" t="s">
        <v>3470</v>
      </c>
      <c r="C5819" s="20" t="s">
        <v>3471</v>
      </c>
      <c r="F5819">
        <v>5000</v>
      </c>
      <c r="G5819">
        <v>100</v>
      </c>
      <c r="H5819" s="2" t="s">
        <v>3134</v>
      </c>
      <c r="I5819" s="2" t="s">
        <v>3148</v>
      </c>
      <c r="J5819" s="2" t="s">
        <v>3159</v>
      </c>
      <c r="K5819" s="2" t="s">
        <v>3164</v>
      </c>
      <c r="L5819" s="2">
        <v>2019</v>
      </c>
      <c r="M5819" s="2" t="s">
        <v>3059</v>
      </c>
      <c r="N5819" s="2" t="s">
        <v>3109</v>
      </c>
      <c r="O5819" s="19" t="str">
        <f t="shared" si="182"/>
        <v>400</v>
      </c>
      <c r="P5819">
        <f t="shared" si="181"/>
        <v>5000</v>
      </c>
    </row>
    <row r="5820" spans="1:16" ht="14.5" customHeight="1" x14ac:dyDescent="0.35">
      <c r="A5820" s="20" t="s">
        <v>3472</v>
      </c>
      <c r="B5820" s="20" t="s">
        <v>3472</v>
      </c>
      <c r="C5820" s="20" t="s">
        <v>2295</v>
      </c>
      <c r="F5820">
        <v>8300</v>
      </c>
      <c r="G5820">
        <v>100</v>
      </c>
      <c r="H5820" s="2" t="s">
        <v>3141</v>
      </c>
      <c r="I5820" s="2" t="s">
        <v>3155</v>
      </c>
      <c r="J5820" s="2" t="s">
        <v>3159</v>
      </c>
      <c r="K5820" s="2" t="s">
        <v>3164</v>
      </c>
      <c r="L5820" s="2">
        <v>2019</v>
      </c>
      <c r="M5820" s="2" t="s">
        <v>3054</v>
      </c>
      <c r="N5820" s="2" t="s">
        <v>3104</v>
      </c>
      <c r="O5820" s="19" t="str">
        <f t="shared" si="182"/>
        <v>300</v>
      </c>
      <c r="P5820">
        <f t="shared" si="181"/>
        <v>8300</v>
      </c>
    </row>
    <row r="5821" spans="1:16" ht="14.5" customHeight="1" x14ac:dyDescent="0.35">
      <c r="A5821" s="20" t="s">
        <v>3473</v>
      </c>
      <c r="B5821" s="20" t="s">
        <v>3473</v>
      </c>
      <c r="C5821" s="20" t="s">
        <v>3474</v>
      </c>
      <c r="F5821">
        <v>17000</v>
      </c>
      <c r="G5821">
        <v>100</v>
      </c>
      <c r="H5821" s="2" t="s">
        <v>3134</v>
      </c>
      <c r="I5821" s="2" t="s">
        <v>3148</v>
      </c>
      <c r="J5821" s="2" t="s">
        <v>3159</v>
      </c>
      <c r="K5821" s="2" t="s">
        <v>3164</v>
      </c>
      <c r="L5821" s="2">
        <v>2019</v>
      </c>
      <c r="M5821" s="2" t="s">
        <v>3059</v>
      </c>
      <c r="N5821" s="2" t="s">
        <v>3109</v>
      </c>
      <c r="O5821" s="19" t="str">
        <f t="shared" si="182"/>
        <v>400</v>
      </c>
      <c r="P5821">
        <f t="shared" si="181"/>
        <v>17000</v>
      </c>
    </row>
    <row r="5822" spans="1:16" ht="14.5" customHeight="1" x14ac:dyDescent="0.35">
      <c r="A5822" s="20" t="s">
        <v>2959</v>
      </c>
      <c r="B5822" s="20" t="s">
        <v>3367</v>
      </c>
      <c r="C5822" s="20" t="s">
        <v>3368</v>
      </c>
      <c r="F5822">
        <v>804</v>
      </c>
      <c r="G5822">
        <v>100</v>
      </c>
      <c r="H5822" s="2" t="s">
        <v>3134</v>
      </c>
      <c r="I5822" s="2" t="s">
        <v>3148</v>
      </c>
      <c r="J5822" s="2" t="s">
        <v>3157</v>
      </c>
      <c r="K5822" s="2" t="s">
        <v>3165</v>
      </c>
      <c r="L5822" s="2">
        <v>2019</v>
      </c>
      <c r="M5822" s="2" t="s">
        <v>3059</v>
      </c>
      <c r="N5822" s="2" t="s">
        <v>3109</v>
      </c>
      <c r="O5822" s="19" t="str">
        <f t="shared" si="182"/>
        <v>400</v>
      </c>
      <c r="P5822">
        <f t="shared" si="181"/>
        <v>804</v>
      </c>
    </row>
    <row r="5823" spans="1:16" ht="14.5" customHeight="1" x14ac:dyDescent="0.35">
      <c r="A5823" s="20" t="s">
        <v>2960</v>
      </c>
      <c r="B5823" s="20" t="s">
        <v>2961</v>
      </c>
      <c r="C5823" s="20" t="s">
        <v>3369</v>
      </c>
      <c r="F5823">
        <v>149</v>
      </c>
      <c r="G5823">
        <v>100</v>
      </c>
      <c r="H5823" s="2" t="s">
        <v>3134</v>
      </c>
      <c r="I5823" s="2" t="s">
        <v>3148</v>
      </c>
      <c r="J5823" s="2" t="s">
        <v>3157</v>
      </c>
      <c r="K5823" s="2" t="s">
        <v>3165</v>
      </c>
      <c r="L5823" s="2">
        <v>2019</v>
      </c>
      <c r="M5823" s="2" t="s">
        <v>3070</v>
      </c>
      <c r="N5823" s="2" t="s">
        <v>3119</v>
      </c>
      <c r="O5823" s="19" t="str">
        <f t="shared" si="182"/>
        <v>600</v>
      </c>
      <c r="P5823">
        <f t="shared" si="181"/>
        <v>149</v>
      </c>
    </row>
    <row r="5824" spans="1:16" ht="14.5" customHeight="1" x14ac:dyDescent="0.35">
      <c r="A5824" s="20" t="s">
        <v>2962</v>
      </c>
      <c r="B5824" s="20" t="s">
        <v>2963</v>
      </c>
      <c r="C5824" s="20" t="s">
        <v>3370</v>
      </c>
      <c r="F5824">
        <v>83</v>
      </c>
      <c r="G5824">
        <v>100</v>
      </c>
      <c r="H5824" s="2" t="s">
        <v>3134</v>
      </c>
      <c r="I5824" s="2" t="s">
        <v>3148</v>
      </c>
      <c r="J5824" s="2" t="s">
        <v>3157</v>
      </c>
      <c r="K5824" s="2" t="s">
        <v>3165</v>
      </c>
      <c r="L5824" s="2">
        <v>2019</v>
      </c>
      <c r="M5824" s="2" t="s">
        <v>3059</v>
      </c>
      <c r="N5824" s="2" t="s">
        <v>3109</v>
      </c>
      <c r="O5824" s="19" t="str">
        <f t="shared" si="182"/>
        <v>400</v>
      </c>
      <c r="P5824">
        <f t="shared" si="181"/>
        <v>83</v>
      </c>
    </row>
    <row r="5825" spans="1:16" ht="14.5" customHeight="1" x14ac:dyDescent="0.35">
      <c r="A5825" s="20" t="s">
        <v>2727</v>
      </c>
      <c r="B5825" s="20" t="s">
        <v>2728</v>
      </c>
      <c r="C5825" s="20" t="s">
        <v>2652</v>
      </c>
      <c r="F5825">
        <v>14144</v>
      </c>
      <c r="G5825">
        <v>100</v>
      </c>
      <c r="H5825" s="2" t="s">
        <v>3134</v>
      </c>
      <c r="I5825" s="2" t="s">
        <v>3148</v>
      </c>
      <c r="J5825" s="2" t="s">
        <v>3157</v>
      </c>
      <c r="K5825" s="2" t="s">
        <v>3165</v>
      </c>
      <c r="L5825" s="2">
        <v>2019</v>
      </c>
      <c r="M5825" s="2" t="s">
        <v>3059</v>
      </c>
      <c r="N5825" s="2" t="s">
        <v>3109</v>
      </c>
      <c r="O5825" s="19" t="str">
        <f t="shared" si="182"/>
        <v>400</v>
      </c>
      <c r="P5825">
        <f t="shared" si="181"/>
        <v>14144</v>
      </c>
    </row>
    <row r="5826" spans="1:16" ht="14.5" customHeight="1" x14ac:dyDescent="0.35">
      <c r="A5826" s="20" t="s">
        <v>2730</v>
      </c>
      <c r="B5826" s="20" t="s">
        <v>2731</v>
      </c>
      <c r="C5826" s="20" t="s">
        <v>2663</v>
      </c>
      <c r="F5826">
        <v>208</v>
      </c>
      <c r="G5826">
        <v>100</v>
      </c>
      <c r="H5826" s="2" t="s">
        <v>3134</v>
      </c>
      <c r="I5826" s="2" t="s">
        <v>3148</v>
      </c>
      <c r="J5826" s="2" t="s">
        <v>3157</v>
      </c>
      <c r="K5826" s="2" t="s">
        <v>3165</v>
      </c>
      <c r="L5826" s="2">
        <v>2019</v>
      </c>
      <c r="M5826" s="2" t="s">
        <v>3059</v>
      </c>
      <c r="N5826" s="2" t="s">
        <v>3109</v>
      </c>
      <c r="O5826" s="19" t="str">
        <f t="shared" si="182"/>
        <v>400</v>
      </c>
      <c r="P5826">
        <f t="shared" si="181"/>
        <v>208</v>
      </c>
    </row>
    <row r="5827" spans="1:16" ht="14.5" customHeight="1" x14ac:dyDescent="0.35">
      <c r="A5827" s="20" t="s">
        <v>2735</v>
      </c>
      <c r="B5827" s="20" t="s">
        <v>3365</v>
      </c>
      <c r="C5827" s="20" t="s">
        <v>2654</v>
      </c>
      <c r="F5827">
        <v>2757</v>
      </c>
      <c r="G5827">
        <v>100</v>
      </c>
      <c r="H5827" s="2" t="s">
        <v>3141</v>
      </c>
      <c r="I5827" s="2" t="s">
        <v>3155</v>
      </c>
      <c r="J5827" s="2" t="s">
        <v>3157</v>
      </c>
      <c r="K5827" s="2" t="s">
        <v>3165</v>
      </c>
      <c r="L5827" s="2">
        <v>2019</v>
      </c>
      <c r="M5827" s="2" t="s">
        <v>3059</v>
      </c>
      <c r="N5827" s="2" t="s">
        <v>3109</v>
      </c>
      <c r="O5827" s="19" t="str">
        <f t="shared" si="182"/>
        <v>400</v>
      </c>
      <c r="P5827">
        <f t="shared" si="181"/>
        <v>2757</v>
      </c>
    </row>
    <row r="5828" spans="1:16" ht="14.5" customHeight="1" x14ac:dyDescent="0.35">
      <c r="A5828" s="20" t="s">
        <v>2966</v>
      </c>
      <c r="B5828" s="20" t="s">
        <v>2967</v>
      </c>
      <c r="C5828" s="20" t="s">
        <v>3366</v>
      </c>
      <c r="F5828">
        <v>318</v>
      </c>
      <c r="G5828">
        <v>100</v>
      </c>
      <c r="H5828" s="2" t="s">
        <v>3141</v>
      </c>
      <c r="I5828" s="2" t="s">
        <v>3155</v>
      </c>
      <c r="J5828" s="2" t="s">
        <v>3157</v>
      </c>
      <c r="K5828" s="2" t="s">
        <v>3165</v>
      </c>
      <c r="L5828" s="2">
        <v>2019</v>
      </c>
      <c r="M5828" s="2" t="s">
        <v>3059</v>
      </c>
      <c r="N5828" s="2" t="s">
        <v>3109</v>
      </c>
      <c r="O5828" s="19" t="str">
        <f t="shared" si="182"/>
        <v>400</v>
      </c>
      <c r="P5828">
        <f t="shared" si="181"/>
        <v>318</v>
      </c>
    </row>
    <row r="5829" spans="1:16" ht="14.5" customHeight="1" x14ac:dyDescent="0.35">
      <c r="A5829" s="20" t="s">
        <v>2738</v>
      </c>
      <c r="B5829" s="20" t="s">
        <v>2739</v>
      </c>
      <c r="C5829" s="20" t="s">
        <v>2656</v>
      </c>
      <c r="F5829">
        <v>6917</v>
      </c>
      <c r="G5829">
        <v>100</v>
      </c>
      <c r="H5829" s="2" t="s">
        <v>3141</v>
      </c>
      <c r="I5829" s="2" t="s">
        <v>3155</v>
      </c>
      <c r="J5829" s="2" t="s">
        <v>3157</v>
      </c>
      <c r="K5829" s="2" t="s">
        <v>3165</v>
      </c>
      <c r="L5829" s="2">
        <v>2019</v>
      </c>
      <c r="M5829" s="2" t="s">
        <v>3059</v>
      </c>
      <c r="N5829" s="2" t="s">
        <v>3109</v>
      </c>
      <c r="O5829" s="19" t="str">
        <f t="shared" si="182"/>
        <v>400</v>
      </c>
      <c r="P5829">
        <f t="shared" si="181"/>
        <v>6917</v>
      </c>
    </row>
    <row r="5830" spans="1:16" ht="14.5" customHeight="1" x14ac:dyDescent="0.35">
      <c r="A5830" s="20" t="s">
        <v>2741</v>
      </c>
      <c r="B5830" s="20" t="s">
        <v>2742</v>
      </c>
      <c r="C5830" s="20" t="s">
        <v>2658</v>
      </c>
      <c r="F5830">
        <v>13683</v>
      </c>
      <c r="G5830">
        <v>100</v>
      </c>
      <c r="H5830" s="2" t="s">
        <v>3141</v>
      </c>
      <c r="I5830" s="2" t="s">
        <v>3155</v>
      </c>
      <c r="J5830" s="2" t="s">
        <v>3157</v>
      </c>
      <c r="K5830" s="2" t="s">
        <v>3165</v>
      </c>
      <c r="L5830" s="2">
        <v>2019</v>
      </c>
      <c r="M5830" s="2" t="s">
        <v>3059</v>
      </c>
      <c r="N5830" s="2" t="s">
        <v>3109</v>
      </c>
      <c r="O5830" s="19" t="str">
        <f t="shared" si="182"/>
        <v>400</v>
      </c>
      <c r="P5830">
        <f t="shared" si="181"/>
        <v>13683</v>
      </c>
    </row>
    <row r="5831" spans="1:16" ht="14.5" customHeight="1" x14ac:dyDescent="0.35">
      <c r="A5831" s="20" t="s">
        <v>2970</v>
      </c>
      <c r="B5831" s="20" t="s">
        <v>2971</v>
      </c>
      <c r="C5831" s="20" t="s">
        <v>2660</v>
      </c>
      <c r="F5831">
        <v>3560</v>
      </c>
      <c r="G5831">
        <v>100</v>
      </c>
      <c r="H5831" s="2" t="s">
        <v>3141</v>
      </c>
      <c r="I5831" s="2" t="s">
        <v>3155</v>
      </c>
      <c r="J5831" s="2" t="s">
        <v>3157</v>
      </c>
      <c r="K5831" s="2" t="s">
        <v>3165</v>
      </c>
      <c r="L5831" s="2">
        <v>2019</v>
      </c>
      <c r="M5831" s="2" t="s">
        <v>3059</v>
      </c>
      <c r="N5831" s="2" t="s">
        <v>3109</v>
      </c>
      <c r="O5831" s="19" t="str">
        <f t="shared" si="182"/>
        <v>400</v>
      </c>
      <c r="P5831">
        <f t="shared" si="181"/>
        <v>3560</v>
      </c>
    </row>
    <row r="5832" spans="1:16" ht="14.5" customHeight="1" x14ac:dyDescent="0.35">
      <c r="A5832" s="20" t="s">
        <v>2972</v>
      </c>
      <c r="B5832" s="20" t="s">
        <v>2973</v>
      </c>
      <c r="C5832" s="20" t="s">
        <v>2974</v>
      </c>
      <c r="F5832">
        <v>142</v>
      </c>
      <c r="G5832">
        <v>100</v>
      </c>
      <c r="H5832" s="2" t="s">
        <v>3134</v>
      </c>
      <c r="I5832" s="2" t="s">
        <v>3148</v>
      </c>
      <c r="J5832" s="2" t="s">
        <v>3157</v>
      </c>
      <c r="K5832" s="2" t="s">
        <v>3165</v>
      </c>
      <c r="L5832" s="2">
        <v>2019</v>
      </c>
      <c r="M5832" s="2" t="s">
        <v>3057</v>
      </c>
      <c r="N5832" s="2" t="s">
        <v>3107</v>
      </c>
      <c r="O5832" s="19" t="str">
        <f t="shared" si="182"/>
        <v>300</v>
      </c>
      <c r="P5832">
        <f t="shared" si="181"/>
        <v>142</v>
      </c>
    </row>
    <row r="5833" spans="1:16" ht="14.5" customHeight="1" x14ac:dyDescent="0.35">
      <c r="A5833" s="20" t="s">
        <v>2975</v>
      </c>
      <c r="B5833" s="20" t="s">
        <v>2976</v>
      </c>
      <c r="C5833" s="20" t="s">
        <v>2977</v>
      </c>
      <c r="F5833">
        <v>30</v>
      </c>
      <c r="G5833">
        <v>100</v>
      </c>
      <c r="H5833" s="2" t="s">
        <v>3134</v>
      </c>
      <c r="I5833" s="2" t="s">
        <v>3148</v>
      </c>
      <c r="J5833" s="2" t="s">
        <v>3157</v>
      </c>
      <c r="K5833" s="2" t="s">
        <v>3165</v>
      </c>
      <c r="L5833" s="2">
        <v>2019</v>
      </c>
      <c r="M5833" s="2" t="s">
        <v>3057</v>
      </c>
      <c r="N5833" s="2" t="s">
        <v>3107</v>
      </c>
      <c r="O5833" s="19" t="str">
        <f t="shared" si="182"/>
        <v>300</v>
      </c>
      <c r="P5833">
        <f t="shared" si="181"/>
        <v>30</v>
      </c>
    </row>
    <row r="5834" spans="1:16" ht="14.5" customHeight="1" x14ac:dyDescent="0.35">
      <c r="A5834" s="20" t="s">
        <v>2978</v>
      </c>
      <c r="B5834" s="20" t="s">
        <v>2979</v>
      </c>
      <c r="C5834" s="20" t="s">
        <v>2980</v>
      </c>
      <c r="F5834">
        <v>84</v>
      </c>
      <c r="G5834">
        <v>100</v>
      </c>
      <c r="H5834" s="2" t="s">
        <v>3134</v>
      </c>
      <c r="I5834" s="2" t="s">
        <v>3148</v>
      </c>
      <c r="J5834" s="2" t="s">
        <v>3157</v>
      </c>
      <c r="K5834" s="2" t="s">
        <v>3165</v>
      </c>
      <c r="L5834" s="2">
        <v>2019</v>
      </c>
      <c r="M5834" s="2" t="s">
        <v>3057</v>
      </c>
      <c r="N5834" s="2" t="s">
        <v>3107</v>
      </c>
      <c r="O5834" s="19" t="str">
        <f t="shared" si="182"/>
        <v>300</v>
      </c>
      <c r="P5834">
        <f t="shared" si="181"/>
        <v>84</v>
      </c>
    </row>
    <row r="5835" spans="1:16" ht="14.5" customHeight="1" x14ac:dyDescent="0.35">
      <c r="A5835" s="20" t="s">
        <v>2866</v>
      </c>
      <c r="B5835" s="20" t="s">
        <v>2981</v>
      </c>
      <c r="C5835" s="20" t="s">
        <v>2982</v>
      </c>
      <c r="F5835">
        <v>1035</v>
      </c>
      <c r="G5835">
        <v>100</v>
      </c>
      <c r="H5835" s="2" t="s">
        <v>3134</v>
      </c>
      <c r="I5835" s="2" t="s">
        <v>3148</v>
      </c>
      <c r="J5835" s="2" t="s">
        <v>3157</v>
      </c>
      <c r="K5835" s="2" t="s">
        <v>3165</v>
      </c>
      <c r="L5835" s="2">
        <v>2019</v>
      </c>
      <c r="M5835" s="2" t="s">
        <v>3057</v>
      </c>
      <c r="N5835" s="2" t="s">
        <v>3107</v>
      </c>
      <c r="O5835" s="19" t="str">
        <f t="shared" si="182"/>
        <v>300</v>
      </c>
      <c r="P5835">
        <f t="shared" si="181"/>
        <v>1035</v>
      </c>
    </row>
    <row r="5836" spans="1:16" ht="14.5" customHeight="1" x14ac:dyDescent="0.35">
      <c r="A5836" s="20" t="s">
        <v>2869</v>
      </c>
      <c r="B5836" s="20" t="s">
        <v>2983</v>
      </c>
      <c r="C5836" s="20" t="s">
        <v>2984</v>
      </c>
      <c r="F5836">
        <v>1089</v>
      </c>
      <c r="G5836">
        <v>100</v>
      </c>
      <c r="H5836" s="2" t="s">
        <v>3134</v>
      </c>
      <c r="I5836" s="2" t="s">
        <v>3148</v>
      </c>
      <c r="J5836" s="2" t="s">
        <v>3157</v>
      </c>
      <c r="K5836" s="2" t="s">
        <v>3165</v>
      </c>
      <c r="L5836" s="2">
        <v>2019</v>
      </c>
      <c r="M5836" s="2" t="s">
        <v>3057</v>
      </c>
      <c r="N5836" s="2" t="s">
        <v>3107</v>
      </c>
      <c r="O5836" s="19" t="str">
        <f t="shared" si="182"/>
        <v>300</v>
      </c>
      <c r="P5836">
        <f t="shared" si="181"/>
        <v>1089</v>
      </c>
    </row>
    <row r="5837" spans="1:16" ht="14.5" customHeight="1" x14ac:dyDescent="0.35">
      <c r="A5837" s="20" t="s">
        <v>2985</v>
      </c>
      <c r="B5837" s="20" t="s">
        <v>2986</v>
      </c>
      <c r="C5837" s="20" t="s">
        <v>2987</v>
      </c>
      <c r="F5837">
        <v>4000</v>
      </c>
      <c r="G5837">
        <v>100</v>
      </c>
      <c r="H5837" s="2" t="s">
        <v>3134</v>
      </c>
      <c r="I5837" s="2" t="s">
        <v>3148</v>
      </c>
      <c r="J5837" s="2" t="s">
        <v>3157</v>
      </c>
      <c r="K5837" s="2" t="s">
        <v>3165</v>
      </c>
      <c r="L5837" s="2">
        <v>2019</v>
      </c>
      <c r="M5837" s="2" t="s">
        <v>3053</v>
      </c>
      <c r="N5837" s="2" t="s">
        <v>3103</v>
      </c>
      <c r="O5837" s="19" t="str">
        <f t="shared" si="182"/>
        <v>300</v>
      </c>
      <c r="P5837">
        <f t="shared" si="181"/>
        <v>4000</v>
      </c>
    </row>
    <row r="5838" spans="1:16" ht="14.5" customHeight="1" x14ac:dyDescent="0.35">
      <c r="A5838" s="20" t="s">
        <v>2988</v>
      </c>
      <c r="B5838" s="20" t="s">
        <v>2989</v>
      </c>
      <c r="C5838" s="20" t="s">
        <v>2990</v>
      </c>
      <c r="F5838">
        <v>3000</v>
      </c>
      <c r="G5838">
        <v>100</v>
      </c>
      <c r="H5838" s="2" t="s">
        <v>3134</v>
      </c>
      <c r="I5838" s="2" t="s">
        <v>3148</v>
      </c>
      <c r="J5838" s="2" t="s">
        <v>3157</v>
      </c>
      <c r="K5838" s="2" t="s">
        <v>3165</v>
      </c>
      <c r="L5838" s="2">
        <v>2019</v>
      </c>
      <c r="M5838" s="2" t="s">
        <v>3053</v>
      </c>
      <c r="N5838" s="2" t="s">
        <v>3103</v>
      </c>
      <c r="O5838" s="19" t="str">
        <f t="shared" si="182"/>
        <v>300</v>
      </c>
      <c r="P5838">
        <f t="shared" si="181"/>
        <v>3000</v>
      </c>
    </row>
    <row r="5839" spans="1:16" ht="14.5" customHeight="1" x14ac:dyDescent="0.35">
      <c r="A5839" s="23" t="s">
        <v>2959</v>
      </c>
      <c r="B5839" s="23" t="s">
        <v>3367</v>
      </c>
      <c r="C5839" s="23" t="s">
        <v>3368</v>
      </c>
      <c r="F5839">
        <v>420</v>
      </c>
      <c r="G5839">
        <v>100</v>
      </c>
      <c r="H5839" s="2" t="s">
        <v>3134</v>
      </c>
      <c r="I5839" s="2" t="s">
        <v>3148</v>
      </c>
      <c r="J5839" s="2" t="s">
        <v>3157</v>
      </c>
      <c r="K5839" s="2" t="s">
        <v>3165</v>
      </c>
      <c r="L5839" s="2">
        <v>2020</v>
      </c>
      <c r="M5839" s="2" t="s">
        <v>3059</v>
      </c>
      <c r="N5839" s="2" t="s">
        <v>3109</v>
      </c>
      <c r="O5839" s="19" t="str">
        <f t="shared" si="182"/>
        <v>400</v>
      </c>
      <c r="P5839">
        <f t="shared" si="181"/>
        <v>420</v>
      </c>
    </row>
    <row r="5840" spans="1:16" ht="14.5" customHeight="1" x14ac:dyDescent="0.35">
      <c r="A5840" s="23" t="s">
        <v>2960</v>
      </c>
      <c r="B5840" s="23" t="s">
        <v>2961</v>
      </c>
      <c r="C5840" s="23" t="s">
        <v>3369</v>
      </c>
      <c r="F5840">
        <v>310</v>
      </c>
      <c r="G5840">
        <v>100</v>
      </c>
      <c r="H5840" s="2" t="s">
        <v>3134</v>
      </c>
      <c r="I5840" s="2" t="s">
        <v>3148</v>
      </c>
      <c r="J5840" s="2" t="s">
        <v>3157</v>
      </c>
      <c r="K5840" s="2" t="s">
        <v>3165</v>
      </c>
      <c r="L5840" s="2">
        <v>2020</v>
      </c>
      <c r="M5840" s="2" t="s">
        <v>3070</v>
      </c>
      <c r="N5840" s="2" t="s">
        <v>3119</v>
      </c>
      <c r="O5840" s="19" t="str">
        <f t="shared" si="182"/>
        <v>600</v>
      </c>
      <c r="P5840">
        <f t="shared" si="181"/>
        <v>310</v>
      </c>
    </row>
    <row r="5841" spans="1:16" ht="14.5" customHeight="1" x14ac:dyDescent="0.35">
      <c r="A5841" s="23" t="s">
        <v>2962</v>
      </c>
      <c r="B5841" s="23" t="s">
        <v>3523</v>
      </c>
      <c r="C5841" s="23" t="s">
        <v>3370</v>
      </c>
      <c r="F5841">
        <v>126</v>
      </c>
      <c r="G5841">
        <v>100</v>
      </c>
      <c r="H5841" s="2" t="s">
        <v>3134</v>
      </c>
      <c r="I5841" s="2" t="s">
        <v>3148</v>
      </c>
      <c r="J5841" s="2" t="s">
        <v>3157</v>
      </c>
      <c r="K5841" s="2" t="s">
        <v>3165</v>
      </c>
      <c r="L5841" s="2">
        <v>2020</v>
      </c>
      <c r="M5841" s="2" t="s">
        <v>3059</v>
      </c>
      <c r="N5841" s="2" t="s">
        <v>3109</v>
      </c>
      <c r="O5841" s="19" t="str">
        <f t="shared" si="182"/>
        <v>400</v>
      </c>
      <c r="P5841">
        <f t="shared" si="181"/>
        <v>126</v>
      </c>
    </row>
    <row r="5842" spans="1:16" ht="14.5" customHeight="1" x14ac:dyDescent="0.35">
      <c r="A5842" s="23" t="s">
        <v>2964</v>
      </c>
      <c r="B5842" s="23" t="s">
        <v>2965</v>
      </c>
      <c r="C5842" s="23" t="s">
        <v>3561</v>
      </c>
      <c r="F5842">
        <v>5</v>
      </c>
      <c r="G5842">
        <v>100</v>
      </c>
      <c r="H5842" s="2" t="s">
        <v>3134</v>
      </c>
      <c r="I5842" s="2" t="s">
        <v>3148</v>
      </c>
      <c r="J5842" s="2" t="s">
        <v>3157</v>
      </c>
      <c r="K5842" s="2" t="s">
        <v>3165</v>
      </c>
      <c r="L5842" s="2">
        <v>2020</v>
      </c>
      <c r="M5842" s="2" t="s">
        <v>3059</v>
      </c>
      <c r="N5842" s="2" t="s">
        <v>3109</v>
      </c>
      <c r="O5842" s="19" t="str">
        <f t="shared" si="182"/>
        <v>400</v>
      </c>
      <c r="P5842">
        <f t="shared" si="181"/>
        <v>5</v>
      </c>
    </row>
    <row r="5843" spans="1:16" ht="14.5" customHeight="1" x14ac:dyDescent="0.35">
      <c r="A5843" s="23" t="s">
        <v>3524</v>
      </c>
      <c r="B5843" s="23" t="s">
        <v>3525</v>
      </c>
      <c r="C5843" s="23" t="s">
        <v>2652</v>
      </c>
      <c r="F5843">
        <v>15254</v>
      </c>
      <c r="G5843">
        <v>100</v>
      </c>
      <c r="H5843" s="2" t="s">
        <v>3134</v>
      </c>
      <c r="I5843" s="2" t="s">
        <v>3148</v>
      </c>
      <c r="J5843" s="2" t="s">
        <v>3157</v>
      </c>
      <c r="K5843" s="2" t="s">
        <v>3165</v>
      </c>
      <c r="L5843" s="2">
        <v>2020</v>
      </c>
      <c r="M5843" s="2" t="s">
        <v>3059</v>
      </c>
      <c r="N5843" s="2" t="s">
        <v>3109</v>
      </c>
      <c r="O5843" s="19" t="str">
        <f t="shared" si="182"/>
        <v>400</v>
      </c>
      <c r="P5843">
        <f t="shared" si="181"/>
        <v>15254</v>
      </c>
    </row>
    <row r="5844" spans="1:16" ht="14.5" customHeight="1" x14ac:dyDescent="0.35">
      <c r="A5844" s="23" t="s">
        <v>3526</v>
      </c>
      <c r="B5844" s="23" t="s">
        <v>3527</v>
      </c>
      <c r="C5844" s="23" t="s">
        <v>2663</v>
      </c>
      <c r="F5844">
        <v>438</v>
      </c>
      <c r="G5844">
        <v>100</v>
      </c>
      <c r="H5844" s="2" t="s">
        <v>3134</v>
      </c>
      <c r="I5844" s="2" t="s">
        <v>3148</v>
      </c>
      <c r="J5844" s="2" t="s">
        <v>3157</v>
      </c>
      <c r="K5844" s="2" t="s">
        <v>3165</v>
      </c>
      <c r="L5844" s="2">
        <v>2020</v>
      </c>
      <c r="M5844" s="2" t="s">
        <v>3059</v>
      </c>
      <c r="N5844" s="2" t="s">
        <v>3109</v>
      </c>
      <c r="O5844" s="19" t="str">
        <f t="shared" si="182"/>
        <v>400</v>
      </c>
      <c r="P5844">
        <f t="shared" si="181"/>
        <v>438</v>
      </c>
    </row>
    <row r="5845" spans="1:16" ht="14.5" customHeight="1" x14ac:dyDescent="0.35">
      <c r="A5845" s="23" t="s">
        <v>2735</v>
      </c>
      <c r="B5845" s="23" t="s">
        <v>3528</v>
      </c>
      <c r="C5845" s="23" t="s">
        <v>2654</v>
      </c>
      <c r="F5845">
        <v>1608</v>
      </c>
      <c r="G5845">
        <v>100</v>
      </c>
      <c r="H5845" s="2" t="s">
        <v>3141</v>
      </c>
      <c r="I5845" s="2" t="s">
        <v>3155</v>
      </c>
      <c r="J5845" s="2" t="s">
        <v>3157</v>
      </c>
      <c r="K5845" s="2" t="s">
        <v>3165</v>
      </c>
      <c r="L5845" s="2">
        <v>2020</v>
      </c>
      <c r="M5845" s="2" t="s">
        <v>3059</v>
      </c>
      <c r="N5845" s="2" t="s">
        <v>3109</v>
      </c>
      <c r="O5845" s="19" t="str">
        <f t="shared" si="182"/>
        <v>400</v>
      </c>
      <c r="P5845">
        <f t="shared" si="181"/>
        <v>1608</v>
      </c>
    </row>
    <row r="5846" spans="1:16" ht="14.5" customHeight="1" x14ac:dyDescent="0.35">
      <c r="A5846" s="23" t="s">
        <v>3529</v>
      </c>
      <c r="B5846" s="23" t="s">
        <v>3530</v>
      </c>
      <c r="C5846" s="23" t="s">
        <v>3531</v>
      </c>
      <c r="F5846">
        <v>2080</v>
      </c>
      <c r="G5846">
        <v>100</v>
      </c>
      <c r="H5846" s="2" t="s">
        <v>3141</v>
      </c>
      <c r="I5846" s="2" t="s">
        <v>3155</v>
      </c>
      <c r="J5846" s="2" t="s">
        <v>3157</v>
      </c>
      <c r="K5846" s="2" t="s">
        <v>3165</v>
      </c>
      <c r="L5846" s="2">
        <v>2020</v>
      </c>
      <c r="M5846" s="2" t="s">
        <v>3059</v>
      </c>
      <c r="N5846" s="2" t="s">
        <v>3109</v>
      </c>
      <c r="O5846" s="19" t="str">
        <f t="shared" si="182"/>
        <v>400</v>
      </c>
      <c r="P5846">
        <f t="shared" si="181"/>
        <v>2080</v>
      </c>
    </row>
    <row r="5847" spans="1:16" ht="14.5" customHeight="1" x14ac:dyDescent="0.35">
      <c r="A5847" s="23" t="s">
        <v>3532</v>
      </c>
      <c r="B5847" s="23" t="s">
        <v>3533</v>
      </c>
      <c r="C5847" s="23" t="s">
        <v>3534</v>
      </c>
      <c r="F5847">
        <v>965</v>
      </c>
      <c r="G5847">
        <v>100</v>
      </c>
      <c r="H5847" s="2" t="s">
        <v>3141</v>
      </c>
      <c r="I5847" s="2" t="s">
        <v>3155</v>
      </c>
      <c r="J5847" s="2" t="s">
        <v>3157</v>
      </c>
      <c r="K5847" s="2" t="s">
        <v>3165</v>
      </c>
      <c r="L5847" s="2">
        <v>2020</v>
      </c>
      <c r="M5847" s="2" t="s">
        <v>3059</v>
      </c>
      <c r="N5847" s="2" t="s">
        <v>3109</v>
      </c>
      <c r="O5847" s="19" t="str">
        <f t="shared" si="182"/>
        <v>400</v>
      </c>
      <c r="P5847">
        <f t="shared" si="181"/>
        <v>965</v>
      </c>
    </row>
    <row r="5848" spans="1:16" ht="14.5" customHeight="1" x14ac:dyDescent="0.35">
      <c r="A5848" s="23" t="s">
        <v>3535</v>
      </c>
      <c r="B5848" s="23" t="s">
        <v>3536</v>
      </c>
      <c r="C5848" s="23" t="s">
        <v>3366</v>
      </c>
      <c r="F5848">
        <v>601</v>
      </c>
      <c r="G5848">
        <v>100</v>
      </c>
      <c r="H5848" s="2" t="s">
        <v>3141</v>
      </c>
      <c r="I5848" s="2" t="s">
        <v>3155</v>
      </c>
      <c r="J5848" s="2" t="s">
        <v>3157</v>
      </c>
      <c r="K5848" s="2" t="s">
        <v>3165</v>
      </c>
      <c r="L5848" s="2">
        <v>2020</v>
      </c>
      <c r="M5848" s="2" t="s">
        <v>3059</v>
      </c>
      <c r="N5848" s="2" t="s">
        <v>3109</v>
      </c>
      <c r="O5848" s="19" t="str">
        <f t="shared" si="182"/>
        <v>400</v>
      </c>
      <c r="P5848">
        <f t="shared" si="181"/>
        <v>601</v>
      </c>
    </row>
    <row r="5849" spans="1:16" ht="14.5" customHeight="1" x14ac:dyDescent="0.35">
      <c r="A5849" s="23" t="s">
        <v>3537</v>
      </c>
      <c r="B5849" s="23" t="s">
        <v>3538</v>
      </c>
      <c r="C5849" s="23" t="s">
        <v>3539</v>
      </c>
      <c r="F5849">
        <v>182</v>
      </c>
      <c r="G5849">
        <v>100</v>
      </c>
      <c r="H5849" s="2" t="s">
        <v>3141</v>
      </c>
      <c r="I5849" s="2" t="s">
        <v>3155</v>
      </c>
      <c r="J5849" s="2" t="s">
        <v>3157</v>
      </c>
      <c r="K5849" s="2" t="s">
        <v>3165</v>
      </c>
      <c r="L5849" s="2">
        <v>2020</v>
      </c>
      <c r="M5849" s="2" t="s">
        <v>3059</v>
      </c>
      <c r="N5849" s="2" t="s">
        <v>3109</v>
      </c>
      <c r="O5849" s="19" t="str">
        <f t="shared" si="182"/>
        <v>400</v>
      </c>
      <c r="P5849">
        <f t="shared" si="181"/>
        <v>182</v>
      </c>
    </row>
    <row r="5850" spans="1:16" ht="14.5" customHeight="1" x14ac:dyDescent="0.35">
      <c r="A5850" s="23" t="s">
        <v>1375</v>
      </c>
      <c r="B5850" s="23" t="s">
        <v>1376</v>
      </c>
      <c r="C5850" s="23" t="s">
        <v>3562</v>
      </c>
      <c r="F5850">
        <v>25</v>
      </c>
      <c r="G5850">
        <v>100</v>
      </c>
      <c r="H5850" s="2" t="s">
        <v>3141</v>
      </c>
      <c r="I5850" s="2" t="s">
        <v>3155</v>
      </c>
      <c r="J5850" s="2" t="s">
        <v>3157</v>
      </c>
      <c r="K5850" s="2" t="s">
        <v>3165</v>
      </c>
      <c r="L5850" s="2">
        <v>2020</v>
      </c>
      <c r="M5850" s="2" t="s">
        <v>3059</v>
      </c>
      <c r="N5850" s="2" t="s">
        <v>3109</v>
      </c>
      <c r="O5850" s="19" t="str">
        <f t="shared" si="182"/>
        <v>400</v>
      </c>
      <c r="P5850">
        <f t="shared" si="181"/>
        <v>25</v>
      </c>
    </row>
    <row r="5851" spans="1:16" ht="14.5" customHeight="1" x14ac:dyDescent="0.35">
      <c r="A5851" s="23" t="s">
        <v>3540</v>
      </c>
      <c r="B5851" s="23" t="s">
        <v>3541</v>
      </c>
      <c r="C5851" s="23" t="s">
        <v>2656</v>
      </c>
      <c r="F5851">
        <v>6063</v>
      </c>
      <c r="G5851">
        <v>100</v>
      </c>
      <c r="H5851" s="2" t="s">
        <v>3141</v>
      </c>
      <c r="I5851" s="2" t="s">
        <v>3155</v>
      </c>
      <c r="J5851" s="2" t="s">
        <v>3157</v>
      </c>
      <c r="K5851" s="2" t="s">
        <v>3165</v>
      </c>
      <c r="L5851" s="2">
        <v>2020</v>
      </c>
      <c r="M5851" s="2" t="s">
        <v>3059</v>
      </c>
      <c r="N5851" s="2" t="s">
        <v>3109</v>
      </c>
      <c r="O5851" s="19" t="str">
        <f t="shared" si="182"/>
        <v>400</v>
      </c>
      <c r="P5851">
        <f t="shared" si="181"/>
        <v>6063</v>
      </c>
    </row>
    <row r="5852" spans="1:16" ht="14.5" customHeight="1" x14ac:dyDescent="0.35">
      <c r="A5852" s="23" t="s">
        <v>3542</v>
      </c>
      <c r="B5852" s="23" t="s">
        <v>3543</v>
      </c>
      <c r="C5852" s="23" t="s">
        <v>3544</v>
      </c>
      <c r="F5852">
        <v>2000</v>
      </c>
      <c r="G5852">
        <v>100</v>
      </c>
      <c r="H5852" s="2" t="s">
        <v>3141</v>
      </c>
      <c r="I5852" s="2" t="s">
        <v>3155</v>
      </c>
      <c r="J5852" s="2" t="s">
        <v>3157</v>
      </c>
      <c r="K5852" s="2" t="s">
        <v>3165</v>
      </c>
      <c r="L5852" s="2">
        <v>2020</v>
      </c>
      <c r="M5852" s="2" t="s">
        <v>3078</v>
      </c>
      <c r="N5852" s="2" t="s">
        <v>3126</v>
      </c>
      <c r="O5852" s="19" t="str">
        <f t="shared" si="182"/>
        <v>700</v>
      </c>
      <c r="P5852">
        <f t="shared" si="181"/>
        <v>2000</v>
      </c>
    </row>
    <row r="5853" spans="1:16" ht="14.5" customHeight="1" x14ac:dyDescent="0.35">
      <c r="A5853" s="23" t="s">
        <v>2968</v>
      </c>
      <c r="B5853" s="23" t="s">
        <v>8</v>
      </c>
      <c r="C5853" s="23" t="s">
        <v>3563</v>
      </c>
      <c r="F5853">
        <v>295</v>
      </c>
      <c r="G5853">
        <v>100</v>
      </c>
      <c r="H5853" s="2" t="s">
        <v>3141</v>
      </c>
      <c r="I5853" s="2" t="s">
        <v>3155</v>
      </c>
      <c r="J5853" s="2" t="s">
        <v>3157</v>
      </c>
      <c r="K5853" s="2" t="s">
        <v>3165</v>
      </c>
      <c r="L5853" s="2">
        <v>2020</v>
      </c>
      <c r="M5853" s="2" t="s">
        <v>3059</v>
      </c>
      <c r="N5853" s="2" t="s">
        <v>3109</v>
      </c>
      <c r="O5853" s="19" t="str">
        <f t="shared" si="182"/>
        <v>400</v>
      </c>
      <c r="P5853">
        <f t="shared" si="181"/>
        <v>295</v>
      </c>
    </row>
    <row r="5854" spans="1:16" ht="14.5" customHeight="1" x14ac:dyDescent="0.35">
      <c r="A5854" s="23" t="s">
        <v>2741</v>
      </c>
      <c r="B5854" s="23" t="s">
        <v>3545</v>
      </c>
      <c r="C5854" s="23" t="s">
        <v>2658</v>
      </c>
      <c r="F5854">
        <v>6273</v>
      </c>
      <c r="G5854">
        <v>100</v>
      </c>
      <c r="H5854" s="2" t="s">
        <v>3141</v>
      </c>
      <c r="I5854" s="2" t="s">
        <v>3155</v>
      </c>
      <c r="J5854" s="2" t="s">
        <v>3157</v>
      </c>
      <c r="K5854" s="2" t="s">
        <v>3165</v>
      </c>
      <c r="L5854" s="2">
        <v>2020</v>
      </c>
      <c r="M5854" s="2" t="s">
        <v>3059</v>
      </c>
      <c r="N5854" s="2" t="s">
        <v>3109</v>
      </c>
      <c r="O5854" s="19" t="str">
        <f t="shared" si="182"/>
        <v>400</v>
      </c>
      <c r="P5854">
        <f t="shared" si="181"/>
        <v>6273</v>
      </c>
    </row>
    <row r="5855" spans="1:16" ht="14.5" customHeight="1" x14ac:dyDescent="0.35">
      <c r="A5855" s="23" t="s">
        <v>3546</v>
      </c>
      <c r="B5855" s="23" t="s">
        <v>3547</v>
      </c>
      <c r="C5855" s="23" t="s">
        <v>3548</v>
      </c>
      <c r="F5855">
        <v>2386</v>
      </c>
      <c r="G5855">
        <v>100</v>
      </c>
      <c r="H5855" s="2" t="s">
        <v>3141</v>
      </c>
      <c r="I5855" s="2" t="s">
        <v>3155</v>
      </c>
      <c r="J5855" s="2" t="s">
        <v>3157</v>
      </c>
      <c r="K5855" s="2" t="s">
        <v>3165</v>
      </c>
      <c r="L5855" s="2">
        <v>2020</v>
      </c>
      <c r="M5855" s="2" t="s">
        <v>3059</v>
      </c>
      <c r="N5855" s="2" t="s">
        <v>3109</v>
      </c>
      <c r="O5855" s="19" t="str">
        <f t="shared" si="182"/>
        <v>400</v>
      </c>
      <c r="P5855">
        <f t="shared" si="181"/>
        <v>2386</v>
      </c>
    </row>
    <row r="5856" spans="1:16" ht="14.5" customHeight="1" x14ac:dyDescent="0.35">
      <c r="A5856" s="23" t="s">
        <v>3549</v>
      </c>
      <c r="B5856" s="23" t="s">
        <v>3550</v>
      </c>
      <c r="C5856" s="23" t="s">
        <v>3551</v>
      </c>
      <c r="F5856">
        <v>1958</v>
      </c>
      <c r="G5856">
        <v>100</v>
      </c>
      <c r="H5856" s="2" t="s">
        <v>3141</v>
      </c>
      <c r="I5856" s="2" t="s">
        <v>3155</v>
      </c>
      <c r="J5856" s="2" t="s">
        <v>3157</v>
      </c>
      <c r="K5856" s="2" t="s">
        <v>3165</v>
      </c>
      <c r="L5856" s="2">
        <v>2020</v>
      </c>
      <c r="M5856" s="2" t="s">
        <v>3059</v>
      </c>
      <c r="N5856" s="2" t="s">
        <v>3109</v>
      </c>
      <c r="O5856" s="19" t="str">
        <f t="shared" si="182"/>
        <v>400</v>
      </c>
      <c r="P5856">
        <f t="shared" si="181"/>
        <v>1958</v>
      </c>
    </row>
    <row r="5857" spans="1:16" ht="14.5" customHeight="1" x14ac:dyDescent="0.35">
      <c r="A5857" s="23" t="s">
        <v>3564</v>
      </c>
      <c r="B5857" s="23" t="s">
        <v>3565</v>
      </c>
      <c r="C5857" s="23" t="s">
        <v>3566</v>
      </c>
      <c r="F5857">
        <v>277</v>
      </c>
      <c r="G5857">
        <v>100</v>
      </c>
      <c r="H5857" s="2" t="s">
        <v>3141</v>
      </c>
      <c r="I5857" s="2" t="s">
        <v>3155</v>
      </c>
      <c r="J5857" s="2" t="s">
        <v>3157</v>
      </c>
      <c r="K5857" s="2" t="s">
        <v>3165</v>
      </c>
      <c r="L5857" s="2">
        <v>2020</v>
      </c>
      <c r="M5857" s="2" t="s">
        <v>3059</v>
      </c>
      <c r="N5857" s="2" t="s">
        <v>3109</v>
      </c>
      <c r="O5857" s="19" t="str">
        <f t="shared" si="182"/>
        <v>400</v>
      </c>
      <c r="P5857">
        <f t="shared" si="181"/>
        <v>277</v>
      </c>
    </row>
    <row r="5858" spans="1:16" ht="14.5" customHeight="1" x14ac:dyDescent="0.35">
      <c r="A5858" s="23" t="s">
        <v>3567</v>
      </c>
      <c r="B5858" s="23" t="s">
        <v>3568</v>
      </c>
      <c r="C5858" s="23" t="s">
        <v>3569</v>
      </c>
      <c r="F5858">
        <v>175</v>
      </c>
      <c r="G5858">
        <v>100</v>
      </c>
      <c r="H5858" s="2" t="s">
        <v>3141</v>
      </c>
      <c r="I5858" s="2" t="s">
        <v>3155</v>
      </c>
      <c r="J5858" s="2" t="s">
        <v>3157</v>
      </c>
      <c r="K5858" s="2" t="s">
        <v>3165</v>
      </c>
      <c r="L5858" s="2">
        <v>2020</v>
      </c>
      <c r="M5858" s="2" t="s">
        <v>3059</v>
      </c>
      <c r="N5858" s="2" t="s">
        <v>3109</v>
      </c>
      <c r="O5858" s="19" t="str">
        <f t="shared" si="182"/>
        <v>400</v>
      </c>
      <c r="P5858">
        <f t="shared" si="181"/>
        <v>175</v>
      </c>
    </row>
    <row r="5859" spans="1:16" ht="14.5" customHeight="1" x14ac:dyDescent="0.35">
      <c r="A5859" s="23" t="s">
        <v>3570</v>
      </c>
      <c r="B5859" s="23" t="s">
        <v>3571</v>
      </c>
      <c r="C5859" s="23" t="s">
        <v>3572</v>
      </c>
      <c r="F5859">
        <v>3</v>
      </c>
      <c r="G5859">
        <v>100</v>
      </c>
      <c r="H5859" s="2" t="s">
        <v>3141</v>
      </c>
      <c r="I5859" s="2" t="s">
        <v>3155</v>
      </c>
      <c r="J5859" s="2" t="s">
        <v>3157</v>
      </c>
      <c r="K5859" s="2" t="s">
        <v>3165</v>
      </c>
      <c r="L5859" s="2">
        <v>2020</v>
      </c>
      <c r="M5859" s="2" t="s">
        <v>3059</v>
      </c>
      <c r="N5859" s="2" t="s">
        <v>3109</v>
      </c>
      <c r="O5859" s="19" t="str">
        <f t="shared" si="182"/>
        <v>400</v>
      </c>
      <c r="P5859">
        <f t="shared" si="181"/>
        <v>3</v>
      </c>
    </row>
    <row r="5860" spans="1:16" ht="14.5" customHeight="1" x14ac:dyDescent="0.35">
      <c r="A5860" s="23" t="s">
        <v>2970</v>
      </c>
      <c r="B5860" s="23" t="s">
        <v>2971</v>
      </c>
      <c r="C5860" s="23" t="s">
        <v>2660</v>
      </c>
      <c r="F5860">
        <v>4972</v>
      </c>
      <c r="G5860">
        <v>100</v>
      </c>
      <c r="H5860" s="2" t="s">
        <v>3141</v>
      </c>
      <c r="I5860" s="2" t="s">
        <v>3155</v>
      </c>
      <c r="J5860" s="2" t="s">
        <v>3157</v>
      </c>
      <c r="K5860" s="2" t="s">
        <v>3165</v>
      </c>
      <c r="L5860" s="2">
        <v>2020</v>
      </c>
      <c r="M5860" s="2" t="s">
        <v>3059</v>
      </c>
      <c r="N5860" s="2" t="s">
        <v>3109</v>
      </c>
      <c r="O5860" s="19" t="str">
        <f t="shared" si="182"/>
        <v>400</v>
      </c>
      <c r="P5860">
        <f t="shared" si="181"/>
        <v>4972</v>
      </c>
    </row>
    <row r="5861" spans="1:16" ht="14.5" customHeight="1" x14ac:dyDescent="0.35">
      <c r="A5861" s="23" t="s">
        <v>3552</v>
      </c>
      <c r="B5861" s="23" t="s">
        <v>3553</v>
      </c>
      <c r="C5861" s="23" t="s">
        <v>3554</v>
      </c>
      <c r="F5861">
        <v>1013</v>
      </c>
      <c r="G5861">
        <v>100</v>
      </c>
      <c r="H5861" s="2" t="s">
        <v>3141</v>
      </c>
      <c r="I5861" s="2" t="s">
        <v>3155</v>
      </c>
      <c r="J5861" s="2" t="s">
        <v>3157</v>
      </c>
      <c r="K5861" s="2" t="s">
        <v>3165</v>
      </c>
      <c r="L5861" s="2">
        <v>2020</v>
      </c>
      <c r="M5861" s="2" t="s">
        <v>3059</v>
      </c>
      <c r="N5861" s="2" t="s">
        <v>3109</v>
      </c>
      <c r="O5861" s="19" t="str">
        <f t="shared" si="182"/>
        <v>400</v>
      </c>
      <c r="P5861">
        <f t="shared" si="181"/>
        <v>1013</v>
      </c>
    </row>
    <row r="5862" spans="1:16" ht="14.5" customHeight="1" x14ac:dyDescent="0.35">
      <c r="A5862" s="23" t="s">
        <v>3555</v>
      </c>
      <c r="B5862" s="23" t="s">
        <v>3556</v>
      </c>
      <c r="C5862" s="23" t="s">
        <v>3557</v>
      </c>
      <c r="F5862">
        <v>220</v>
      </c>
      <c r="G5862">
        <v>100</v>
      </c>
      <c r="H5862" s="2" t="s">
        <v>3141</v>
      </c>
      <c r="I5862" s="2" t="s">
        <v>3155</v>
      </c>
      <c r="J5862" s="2" t="s">
        <v>3157</v>
      </c>
      <c r="K5862" s="2" t="s">
        <v>3165</v>
      </c>
      <c r="L5862" s="2">
        <v>2020</v>
      </c>
      <c r="M5862" s="2" t="s">
        <v>3059</v>
      </c>
      <c r="N5862" s="2" t="s">
        <v>3109</v>
      </c>
      <c r="O5862" s="19" t="str">
        <f t="shared" si="182"/>
        <v>400</v>
      </c>
      <c r="P5862">
        <f t="shared" ref="P5862:P5925" si="183">F5862*G5862/100</f>
        <v>220</v>
      </c>
    </row>
    <row r="5863" spans="1:16" ht="14.5" customHeight="1" x14ac:dyDescent="0.35">
      <c r="A5863" s="23" t="s">
        <v>3558</v>
      </c>
      <c r="B5863" s="23" t="s">
        <v>3559</v>
      </c>
      <c r="C5863" s="23" t="s">
        <v>3560</v>
      </c>
      <c r="F5863">
        <v>107</v>
      </c>
      <c r="G5863">
        <v>100</v>
      </c>
      <c r="H5863" s="2" t="s">
        <v>3141</v>
      </c>
      <c r="I5863" s="2" t="s">
        <v>3155</v>
      </c>
      <c r="J5863" s="2" t="s">
        <v>3157</v>
      </c>
      <c r="K5863" s="2" t="s">
        <v>3165</v>
      </c>
      <c r="L5863" s="2">
        <v>2020</v>
      </c>
      <c r="M5863" s="2" t="s">
        <v>3059</v>
      </c>
      <c r="N5863" s="2" t="s">
        <v>3109</v>
      </c>
      <c r="O5863" s="19" t="str">
        <f t="shared" si="182"/>
        <v>400</v>
      </c>
      <c r="P5863">
        <f t="shared" si="183"/>
        <v>107</v>
      </c>
    </row>
    <row r="5864" spans="1:16" ht="14.5" customHeight="1" x14ac:dyDescent="0.35">
      <c r="A5864" s="23" t="s">
        <v>2972</v>
      </c>
      <c r="B5864" s="23" t="s">
        <v>2973</v>
      </c>
      <c r="C5864" s="23" t="s">
        <v>2974</v>
      </c>
      <c r="F5864">
        <v>358</v>
      </c>
      <c r="G5864">
        <v>100</v>
      </c>
      <c r="H5864" s="2" t="s">
        <v>3134</v>
      </c>
      <c r="I5864" s="2" t="s">
        <v>3148</v>
      </c>
      <c r="J5864" s="2" t="s">
        <v>3157</v>
      </c>
      <c r="K5864" s="2" t="s">
        <v>3165</v>
      </c>
      <c r="L5864" s="2">
        <v>2020</v>
      </c>
      <c r="M5864" s="2" t="s">
        <v>3057</v>
      </c>
      <c r="N5864" s="2" t="s">
        <v>3107</v>
      </c>
      <c r="O5864" s="19" t="str">
        <f t="shared" si="182"/>
        <v>300</v>
      </c>
      <c r="P5864">
        <f t="shared" si="183"/>
        <v>358</v>
      </c>
    </row>
    <row r="5865" spans="1:16" ht="14.5" customHeight="1" x14ac:dyDescent="0.35">
      <c r="A5865" s="23" t="s">
        <v>2975</v>
      </c>
      <c r="B5865" s="23" t="s">
        <v>2976</v>
      </c>
      <c r="C5865" s="23" t="s">
        <v>2977</v>
      </c>
      <c r="F5865">
        <v>53</v>
      </c>
      <c r="G5865">
        <v>100</v>
      </c>
      <c r="H5865" s="2" t="s">
        <v>3134</v>
      </c>
      <c r="I5865" s="2" t="s">
        <v>3148</v>
      </c>
      <c r="J5865" s="2" t="s">
        <v>3157</v>
      </c>
      <c r="K5865" s="2" t="s">
        <v>3165</v>
      </c>
      <c r="L5865" s="2">
        <v>2020</v>
      </c>
      <c r="M5865" s="2" t="s">
        <v>3057</v>
      </c>
      <c r="N5865" s="2" t="s">
        <v>3107</v>
      </c>
      <c r="O5865" s="19" t="str">
        <f t="shared" si="182"/>
        <v>300</v>
      </c>
      <c r="P5865">
        <f t="shared" si="183"/>
        <v>53</v>
      </c>
    </row>
    <row r="5866" spans="1:16" ht="14.5" customHeight="1" x14ac:dyDescent="0.35">
      <c r="A5866" s="23" t="s">
        <v>2978</v>
      </c>
      <c r="B5866" s="23" t="s">
        <v>2979</v>
      </c>
      <c r="C5866" s="23" t="s">
        <v>2980</v>
      </c>
      <c r="F5866">
        <v>108</v>
      </c>
      <c r="G5866">
        <v>100</v>
      </c>
      <c r="H5866" s="2" t="s">
        <v>3134</v>
      </c>
      <c r="I5866" s="2" t="s">
        <v>3148</v>
      </c>
      <c r="J5866" s="2" t="s">
        <v>3157</v>
      </c>
      <c r="K5866" s="2" t="s">
        <v>3165</v>
      </c>
      <c r="L5866" s="2">
        <v>2020</v>
      </c>
      <c r="M5866" s="2" t="s">
        <v>3057</v>
      </c>
      <c r="N5866" s="2" t="s">
        <v>3107</v>
      </c>
      <c r="O5866" s="19" t="str">
        <f t="shared" si="182"/>
        <v>300</v>
      </c>
      <c r="P5866">
        <f t="shared" si="183"/>
        <v>108</v>
      </c>
    </row>
    <row r="5867" spans="1:16" ht="14.5" customHeight="1" x14ac:dyDescent="0.35">
      <c r="A5867" s="23" t="s">
        <v>2866</v>
      </c>
      <c r="B5867" s="23" t="s">
        <v>2981</v>
      </c>
      <c r="C5867" s="23" t="s">
        <v>2982</v>
      </c>
      <c r="F5867">
        <v>1035</v>
      </c>
      <c r="G5867">
        <v>100</v>
      </c>
      <c r="H5867" s="2" t="s">
        <v>3134</v>
      </c>
      <c r="I5867" s="2" t="s">
        <v>3148</v>
      </c>
      <c r="J5867" s="2" t="s">
        <v>3157</v>
      </c>
      <c r="K5867" s="2" t="s">
        <v>3165</v>
      </c>
      <c r="L5867" s="2">
        <v>2020</v>
      </c>
      <c r="M5867" s="2" t="s">
        <v>3057</v>
      </c>
      <c r="N5867" s="2" t="s">
        <v>3107</v>
      </c>
      <c r="O5867" s="19" t="str">
        <f t="shared" si="182"/>
        <v>300</v>
      </c>
      <c r="P5867">
        <f t="shared" si="183"/>
        <v>1035</v>
      </c>
    </row>
    <row r="5868" spans="1:16" ht="14.5" customHeight="1" x14ac:dyDescent="0.35">
      <c r="A5868" s="23" t="s">
        <v>2869</v>
      </c>
      <c r="B5868" s="23" t="s">
        <v>2983</v>
      </c>
      <c r="C5868" s="23" t="s">
        <v>2984</v>
      </c>
      <c r="F5868">
        <v>1089</v>
      </c>
      <c r="G5868">
        <v>100</v>
      </c>
      <c r="H5868" s="2" t="s">
        <v>3134</v>
      </c>
      <c r="I5868" s="2" t="s">
        <v>3148</v>
      </c>
      <c r="J5868" s="2" t="s">
        <v>3157</v>
      </c>
      <c r="K5868" s="2" t="s">
        <v>3165</v>
      </c>
      <c r="L5868" s="2">
        <v>2020</v>
      </c>
      <c r="M5868" s="2" t="s">
        <v>3057</v>
      </c>
      <c r="N5868" s="2" t="s">
        <v>3107</v>
      </c>
      <c r="O5868" s="19" t="str">
        <f t="shared" si="182"/>
        <v>300</v>
      </c>
      <c r="P5868">
        <f t="shared" si="183"/>
        <v>1089</v>
      </c>
    </row>
    <row r="5869" spans="1:16" ht="14.5" customHeight="1" x14ac:dyDescent="0.35">
      <c r="A5869" s="23" t="s">
        <v>2985</v>
      </c>
      <c r="B5869" s="23" t="s">
        <v>2986</v>
      </c>
      <c r="C5869" s="23" t="s">
        <v>2987</v>
      </c>
      <c r="F5869">
        <v>4000</v>
      </c>
      <c r="G5869">
        <v>100</v>
      </c>
      <c r="H5869" s="2" t="s">
        <v>3134</v>
      </c>
      <c r="I5869" s="2" t="s">
        <v>3148</v>
      </c>
      <c r="J5869" s="2" t="s">
        <v>3157</v>
      </c>
      <c r="K5869" s="2" t="s">
        <v>3165</v>
      </c>
      <c r="L5869" s="2">
        <v>2020</v>
      </c>
      <c r="M5869" s="2" t="s">
        <v>3053</v>
      </c>
      <c r="N5869" s="2" t="s">
        <v>3103</v>
      </c>
      <c r="O5869" s="19" t="str">
        <f t="shared" si="182"/>
        <v>300</v>
      </c>
      <c r="P5869">
        <f t="shared" si="183"/>
        <v>4000</v>
      </c>
    </row>
    <row r="5870" spans="1:16" ht="14.5" customHeight="1" x14ac:dyDescent="0.35">
      <c r="A5870" s="23" t="s">
        <v>2988</v>
      </c>
      <c r="B5870" s="23" t="s">
        <v>2989</v>
      </c>
      <c r="C5870" s="23" t="s">
        <v>2990</v>
      </c>
      <c r="F5870">
        <v>3000</v>
      </c>
      <c r="G5870">
        <v>100</v>
      </c>
      <c r="H5870" s="2" t="s">
        <v>3134</v>
      </c>
      <c r="I5870" s="2" t="s">
        <v>3148</v>
      </c>
      <c r="J5870" s="2" t="s">
        <v>3157</v>
      </c>
      <c r="K5870" s="2" t="s">
        <v>3165</v>
      </c>
      <c r="L5870" s="2">
        <v>2020</v>
      </c>
      <c r="M5870" s="2" t="s">
        <v>3053</v>
      </c>
      <c r="N5870" s="2" t="s">
        <v>3103</v>
      </c>
      <c r="O5870" s="19" t="str">
        <f t="shared" ref="O5870:O5933" si="184">LEFT(N5870,1) &amp; "00"</f>
        <v>300</v>
      </c>
      <c r="P5870">
        <f t="shared" si="183"/>
        <v>3000</v>
      </c>
    </row>
    <row r="5871" spans="1:16" ht="14.5" customHeight="1" x14ac:dyDescent="0.35">
      <c r="A5871" s="23" t="s">
        <v>1983</v>
      </c>
      <c r="B5871" s="23" t="s">
        <v>1983</v>
      </c>
      <c r="C5871" s="23">
        <v>14114101</v>
      </c>
      <c r="F5871">
        <v>38336</v>
      </c>
      <c r="G5871">
        <v>2</v>
      </c>
      <c r="H5871" s="2" t="s">
        <v>3137</v>
      </c>
      <c r="I5871" s="2" t="s">
        <v>3151</v>
      </c>
      <c r="J5871" s="2" t="s">
        <v>3158</v>
      </c>
      <c r="K5871" s="2" t="s">
        <v>3166</v>
      </c>
      <c r="L5871" s="2">
        <v>2020</v>
      </c>
      <c r="M5871" s="2" t="s">
        <v>3056</v>
      </c>
      <c r="N5871" s="2" t="s">
        <v>3106</v>
      </c>
      <c r="O5871" s="19" t="str">
        <f t="shared" si="184"/>
        <v>300</v>
      </c>
      <c r="P5871">
        <f t="shared" si="183"/>
        <v>766.72</v>
      </c>
    </row>
    <row r="5872" spans="1:16" ht="14.5" customHeight="1" x14ac:dyDescent="0.35">
      <c r="A5872" s="23" t="s">
        <v>111</v>
      </c>
      <c r="B5872" s="23" t="s">
        <v>111</v>
      </c>
      <c r="C5872" s="23">
        <v>19114101</v>
      </c>
      <c r="F5872">
        <v>499575</v>
      </c>
      <c r="G5872">
        <v>1</v>
      </c>
      <c r="H5872" s="2" t="s">
        <v>3135</v>
      </c>
      <c r="I5872" s="2" t="s">
        <v>3149</v>
      </c>
      <c r="J5872" s="2" t="s">
        <v>3158</v>
      </c>
      <c r="K5872" s="2" t="s">
        <v>3166</v>
      </c>
      <c r="L5872" s="2">
        <v>2020</v>
      </c>
      <c r="M5872" s="2" t="s">
        <v>3053</v>
      </c>
      <c r="N5872" s="2" t="s">
        <v>3103</v>
      </c>
      <c r="O5872" s="19" t="str">
        <f t="shared" si="184"/>
        <v>300</v>
      </c>
      <c r="P5872">
        <f t="shared" si="183"/>
        <v>4995.75</v>
      </c>
    </row>
    <row r="5873" spans="1:16" ht="14.5" customHeight="1" x14ac:dyDescent="0.35">
      <c r="A5873" s="23" t="s">
        <v>173</v>
      </c>
      <c r="B5873" s="23" t="s">
        <v>173</v>
      </c>
      <c r="C5873" s="23">
        <v>20111220</v>
      </c>
      <c r="F5873">
        <v>262</v>
      </c>
      <c r="G5873">
        <v>55</v>
      </c>
      <c r="H5873" s="2" t="s">
        <v>3138</v>
      </c>
      <c r="I5873" s="2" t="s">
        <v>3152</v>
      </c>
      <c r="J5873" s="2" t="s">
        <v>3158</v>
      </c>
      <c r="K5873" s="2" t="s">
        <v>3166</v>
      </c>
      <c r="L5873" s="2">
        <v>2020</v>
      </c>
      <c r="M5873" s="2" t="s">
        <v>3058</v>
      </c>
      <c r="N5873" s="2" t="s">
        <v>3108</v>
      </c>
      <c r="O5873" s="19" t="str">
        <f t="shared" si="184"/>
        <v>300</v>
      </c>
      <c r="P5873">
        <f t="shared" si="183"/>
        <v>144.1</v>
      </c>
    </row>
    <row r="5874" spans="1:16" ht="14.5" customHeight="1" x14ac:dyDescent="0.35">
      <c r="A5874" s="23" t="s">
        <v>157</v>
      </c>
      <c r="B5874" s="23" t="s">
        <v>157</v>
      </c>
      <c r="C5874" s="23">
        <v>24113307</v>
      </c>
      <c r="F5874">
        <v>426</v>
      </c>
      <c r="G5874">
        <v>25</v>
      </c>
      <c r="H5874" s="2" t="s">
        <v>3138</v>
      </c>
      <c r="I5874" s="2" t="s">
        <v>3152</v>
      </c>
      <c r="J5874" s="2" t="s">
        <v>3158</v>
      </c>
      <c r="K5874" s="2" t="s">
        <v>3166</v>
      </c>
      <c r="L5874" s="2">
        <v>2020</v>
      </c>
      <c r="M5874" s="2" t="s">
        <v>3058</v>
      </c>
      <c r="N5874" s="2" t="s">
        <v>3108</v>
      </c>
      <c r="O5874" s="19" t="str">
        <f t="shared" si="184"/>
        <v>300</v>
      </c>
      <c r="P5874">
        <f t="shared" si="183"/>
        <v>106.5</v>
      </c>
    </row>
    <row r="5875" spans="1:16" ht="14.5" customHeight="1" x14ac:dyDescent="0.35">
      <c r="A5875" s="23" t="s">
        <v>157</v>
      </c>
      <c r="B5875" s="23" t="s">
        <v>157</v>
      </c>
      <c r="C5875" s="23">
        <v>24113308</v>
      </c>
      <c r="F5875">
        <v>75</v>
      </c>
      <c r="G5875">
        <v>25</v>
      </c>
      <c r="H5875" s="2" t="s">
        <v>3138</v>
      </c>
      <c r="I5875" s="2" t="s">
        <v>3152</v>
      </c>
      <c r="J5875" s="2" t="s">
        <v>3158</v>
      </c>
      <c r="K5875" s="2" t="s">
        <v>3166</v>
      </c>
      <c r="L5875" s="2">
        <v>2020</v>
      </c>
      <c r="M5875" s="2" t="s">
        <v>3058</v>
      </c>
      <c r="N5875" s="2" t="s">
        <v>3108</v>
      </c>
      <c r="O5875" s="19" t="str">
        <f t="shared" si="184"/>
        <v>300</v>
      </c>
      <c r="P5875">
        <f t="shared" si="183"/>
        <v>18.75</v>
      </c>
    </row>
    <row r="5876" spans="1:16" ht="14.5" customHeight="1" x14ac:dyDescent="0.35">
      <c r="A5876" s="23" t="s">
        <v>157</v>
      </c>
      <c r="B5876" s="23" t="s">
        <v>157</v>
      </c>
      <c r="C5876" s="23">
        <v>24113309</v>
      </c>
      <c r="F5876">
        <v>10</v>
      </c>
      <c r="G5876">
        <v>25</v>
      </c>
      <c r="H5876" s="2" t="s">
        <v>3138</v>
      </c>
      <c r="I5876" s="2" t="s">
        <v>3152</v>
      </c>
      <c r="J5876" s="2" t="s">
        <v>3158</v>
      </c>
      <c r="K5876" s="2" t="s">
        <v>3166</v>
      </c>
      <c r="L5876" s="2">
        <v>2020</v>
      </c>
      <c r="M5876" s="2" t="s">
        <v>3058</v>
      </c>
      <c r="N5876" s="2" t="s">
        <v>3108</v>
      </c>
      <c r="O5876" s="19" t="str">
        <f t="shared" si="184"/>
        <v>300</v>
      </c>
      <c r="P5876">
        <f t="shared" si="183"/>
        <v>2.5</v>
      </c>
    </row>
    <row r="5877" spans="1:16" ht="14.5" customHeight="1" x14ac:dyDescent="0.35">
      <c r="A5877" s="23" t="s">
        <v>157</v>
      </c>
      <c r="B5877" s="23" t="s">
        <v>157</v>
      </c>
      <c r="C5877" s="23">
        <v>24113334</v>
      </c>
      <c r="F5877">
        <v>5486</v>
      </c>
      <c r="G5877">
        <v>22</v>
      </c>
      <c r="H5877" s="2" t="s">
        <v>3138</v>
      </c>
      <c r="I5877" s="2" t="s">
        <v>3152</v>
      </c>
      <c r="J5877" s="2" t="s">
        <v>3158</v>
      </c>
      <c r="K5877" s="2" t="s">
        <v>3166</v>
      </c>
      <c r="L5877" s="2">
        <v>2020</v>
      </c>
      <c r="M5877" s="2" t="s">
        <v>3058</v>
      </c>
      <c r="N5877" s="2" t="s">
        <v>3108</v>
      </c>
      <c r="O5877" s="19" t="str">
        <f t="shared" si="184"/>
        <v>300</v>
      </c>
      <c r="P5877">
        <f t="shared" si="183"/>
        <v>1206.92</v>
      </c>
    </row>
    <row r="5878" spans="1:16" ht="14.5" customHeight="1" x14ac:dyDescent="0.35">
      <c r="A5878" s="23" t="s">
        <v>170</v>
      </c>
      <c r="B5878" s="23" t="s">
        <v>170</v>
      </c>
      <c r="C5878" s="23">
        <v>24114314</v>
      </c>
      <c r="F5878">
        <v>2745</v>
      </c>
      <c r="G5878">
        <v>25</v>
      </c>
      <c r="H5878" s="2" t="s">
        <v>3138</v>
      </c>
      <c r="I5878" s="2" t="s">
        <v>3152</v>
      </c>
      <c r="J5878" s="2" t="s">
        <v>3158</v>
      </c>
      <c r="K5878" s="2" t="s">
        <v>3166</v>
      </c>
      <c r="L5878" s="2">
        <v>2020</v>
      </c>
      <c r="M5878" s="2" t="s">
        <v>3058</v>
      </c>
      <c r="N5878" s="2" t="s">
        <v>3108</v>
      </c>
      <c r="O5878" s="19" t="str">
        <f t="shared" si="184"/>
        <v>300</v>
      </c>
      <c r="P5878">
        <f t="shared" si="183"/>
        <v>686.25</v>
      </c>
    </row>
    <row r="5879" spans="1:16" ht="14.5" customHeight="1" x14ac:dyDescent="0.35">
      <c r="A5879" s="23" t="s">
        <v>115</v>
      </c>
      <c r="B5879" s="23" t="s">
        <v>115</v>
      </c>
      <c r="C5879" s="23">
        <v>26221232</v>
      </c>
      <c r="F5879">
        <v>150</v>
      </c>
      <c r="G5879">
        <v>25</v>
      </c>
      <c r="H5879" s="2" t="s">
        <v>3138</v>
      </c>
      <c r="I5879" s="2" t="s">
        <v>3152</v>
      </c>
      <c r="J5879" s="2" t="s">
        <v>3158</v>
      </c>
      <c r="K5879" s="2" t="s">
        <v>3166</v>
      </c>
      <c r="L5879" s="2">
        <v>2020</v>
      </c>
      <c r="M5879" s="2" t="s">
        <v>3054</v>
      </c>
      <c r="N5879" s="2" t="s">
        <v>3104</v>
      </c>
      <c r="O5879" s="19" t="str">
        <f t="shared" si="184"/>
        <v>300</v>
      </c>
      <c r="P5879">
        <f t="shared" si="183"/>
        <v>37.5</v>
      </c>
    </row>
    <row r="5880" spans="1:16" ht="14.5" customHeight="1" x14ac:dyDescent="0.35">
      <c r="A5880" s="23" t="s">
        <v>2762</v>
      </c>
      <c r="B5880" s="23" t="s">
        <v>2762</v>
      </c>
      <c r="C5880" s="23">
        <v>27111260</v>
      </c>
      <c r="F5880">
        <v>116</v>
      </c>
      <c r="G5880">
        <v>1</v>
      </c>
      <c r="H5880" s="2" t="s">
        <v>3138</v>
      </c>
      <c r="I5880" s="2" t="s">
        <v>3152</v>
      </c>
      <c r="J5880" s="2" t="s">
        <v>3158</v>
      </c>
      <c r="K5880" s="2" t="s">
        <v>3166</v>
      </c>
      <c r="L5880" s="2">
        <v>2020</v>
      </c>
      <c r="M5880" s="2" t="s">
        <v>3058</v>
      </c>
      <c r="N5880" s="2" t="s">
        <v>3108</v>
      </c>
      <c r="O5880" s="19" t="str">
        <f t="shared" si="184"/>
        <v>300</v>
      </c>
      <c r="P5880">
        <f t="shared" si="183"/>
        <v>1.1599999999999999</v>
      </c>
    </row>
    <row r="5881" spans="1:16" ht="14.5" customHeight="1" x14ac:dyDescent="0.35">
      <c r="A5881" s="23" t="s">
        <v>2764</v>
      </c>
      <c r="B5881" s="23" t="s">
        <v>2764</v>
      </c>
      <c r="C5881" s="23">
        <v>27123332</v>
      </c>
      <c r="F5881">
        <v>328</v>
      </c>
      <c r="G5881">
        <v>50</v>
      </c>
      <c r="H5881" s="2" t="s">
        <v>3138</v>
      </c>
      <c r="I5881" s="2" t="s">
        <v>3152</v>
      </c>
      <c r="J5881" s="2" t="s">
        <v>3158</v>
      </c>
      <c r="K5881" s="2" t="s">
        <v>3166</v>
      </c>
      <c r="L5881" s="2">
        <v>2020</v>
      </c>
      <c r="M5881" s="2" t="s">
        <v>3058</v>
      </c>
      <c r="N5881" s="2" t="s">
        <v>3108</v>
      </c>
      <c r="O5881" s="19" t="str">
        <f t="shared" si="184"/>
        <v>300</v>
      </c>
      <c r="P5881">
        <f t="shared" si="183"/>
        <v>164</v>
      </c>
    </row>
    <row r="5882" spans="1:16" ht="14.5" customHeight="1" x14ac:dyDescent="0.35">
      <c r="A5882" s="23" t="s">
        <v>3371</v>
      </c>
      <c r="B5882" s="23" t="s">
        <v>3371</v>
      </c>
      <c r="C5882" s="23">
        <v>40300107</v>
      </c>
      <c r="F5882">
        <v>3064</v>
      </c>
      <c r="G5882">
        <v>3.70480142264375</v>
      </c>
      <c r="H5882" s="2" t="s">
        <v>3137</v>
      </c>
      <c r="I5882" s="2" t="s">
        <v>3151</v>
      </c>
      <c r="J5882" s="2" t="s">
        <v>3158</v>
      </c>
      <c r="K5882" s="2" t="s">
        <v>3166</v>
      </c>
      <c r="L5882" s="2">
        <v>2020</v>
      </c>
      <c r="M5882" s="2" t="s">
        <v>3058</v>
      </c>
      <c r="N5882" s="2" t="s">
        <v>3108</v>
      </c>
      <c r="O5882" s="19" t="str">
        <f t="shared" si="184"/>
        <v>300</v>
      </c>
      <c r="P5882">
        <f t="shared" si="183"/>
        <v>113.51511558980449</v>
      </c>
    </row>
    <row r="5883" spans="1:16" ht="14.5" customHeight="1" x14ac:dyDescent="0.35">
      <c r="A5883" s="23" t="s">
        <v>2766</v>
      </c>
      <c r="B5883" s="23" t="s">
        <v>2766</v>
      </c>
      <c r="C5883" s="23">
        <v>40410111</v>
      </c>
      <c r="F5883">
        <v>6937</v>
      </c>
      <c r="G5883">
        <v>100</v>
      </c>
      <c r="H5883" s="2" t="s">
        <v>3137</v>
      </c>
      <c r="I5883" s="2" t="s">
        <v>3151</v>
      </c>
      <c r="J5883" s="2" t="s">
        <v>3158</v>
      </c>
      <c r="K5883" s="2" t="s">
        <v>3166</v>
      </c>
      <c r="L5883" s="2">
        <v>2020</v>
      </c>
      <c r="M5883" s="2" t="s">
        <v>3058</v>
      </c>
      <c r="N5883" s="2" t="s">
        <v>3108</v>
      </c>
      <c r="O5883" s="19" t="str">
        <f t="shared" si="184"/>
        <v>300</v>
      </c>
      <c r="P5883">
        <f t="shared" si="183"/>
        <v>6937</v>
      </c>
    </row>
    <row r="5884" spans="1:16" ht="14.5" customHeight="1" x14ac:dyDescent="0.35">
      <c r="A5884" s="23" t="s">
        <v>163</v>
      </c>
      <c r="B5884" s="23" t="s">
        <v>163</v>
      </c>
      <c r="C5884" s="23">
        <v>40411230</v>
      </c>
      <c r="F5884">
        <v>10</v>
      </c>
      <c r="G5884">
        <v>100</v>
      </c>
      <c r="H5884" s="2" t="s">
        <v>3137</v>
      </c>
      <c r="I5884" s="2" t="s">
        <v>3151</v>
      </c>
      <c r="J5884" s="2" t="s">
        <v>3158</v>
      </c>
      <c r="K5884" s="2" t="s">
        <v>3166</v>
      </c>
      <c r="L5884" s="2">
        <v>2020</v>
      </c>
      <c r="M5884" s="2" t="s">
        <v>3058</v>
      </c>
      <c r="N5884" s="2" t="s">
        <v>3108</v>
      </c>
      <c r="O5884" s="19" t="str">
        <f t="shared" si="184"/>
        <v>300</v>
      </c>
      <c r="P5884">
        <f t="shared" si="183"/>
        <v>10</v>
      </c>
    </row>
    <row r="5885" spans="1:16" ht="14.5" customHeight="1" x14ac:dyDescent="0.35">
      <c r="A5885" s="23" t="s">
        <v>2666</v>
      </c>
      <c r="B5885" s="23" t="s">
        <v>2666</v>
      </c>
      <c r="C5885" s="23">
        <v>40604140</v>
      </c>
      <c r="F5885">
        <v>4272</v>
      </c>
      <c r="G5885">
        <v>25</v>
      </c>
      <c r="H5885" s="2" t="s">
        <v>3141</v>
      </c>
      <c r="I5885" s="2" t="s">
        <v>3155</v>
      </c>
      <c r="J5885" s="2" t="s">
        <v>3158</v>
      </c>
      <c r="K5885" s="2" t="s">
        <v>3166</v>
      </c>
      <c r="L5885" s="2">
        <v>2020</v>
      </c>
      <c r="M5885" s="2" t="s">
        <v>3057</v>
      </c>
      <c r="N5885" s="2" t="s">
        <v>3107</v>
      </c>
      <c r="O5885" s="19" t="str">
        <f t="shared" si="184"/>
        <v>300</v>
      </c>
      <c r="P5885">
        <f t="shared" si="183"/>
        <v>1068</v>
      </c>
    </row>
    <row r="5886" spans="1:16" ht="14.5" customHeight="1" x14ac:dyDescent="0.35">
      <c r="A5886" s="23" t="s">
        <v>133</v>
      </c>
      <c r="B5886" s="23" t="s">
        <v>133</v>
      </c>
      <c r="C5886" s="23">
        <v>45021202</v>
      </c>
      <c r="F5886">
        <v>31</v>
      </c>
      <c r="G5886">
        <v>25</v>
      </c>
      <c r="H5886" s="2" t="s">
        <v>3141</v>
      </c>
      <c r="I5886" s="2" t="s">
        <v>3155</v>
      </c>
      <c r="J5886" s="2" t="s">
        <v>3158</v>
      </c>
      <c r="K5886" s="2" t="s">
        <v>3166</v>
      </c>
      <c r="L5886" s="2">
        <v>2020</v>
      </c>
      <c r="M5886" s="2" t="s">
        <v>3056</v>
      </c>
      <c r="N5886" s="2" t="s">
        <v>3106</v>
      </c>
      <c r="O5886" s="19" t="str">
        <f t="shared" si="184"/>
        <v>300</v>
      </c>
      <c r="P5886">
        <f t="shared" si="183"/>
        <v>7.75</v>
      </c>
    </row>
    <row r="5887" spans="1:16" ht="14.5" customHeight="1" x14ac:dyDescent="0.35">
      <c r="A5887" s="23" t="s">
        <v>1984</v>
      </c>
      <c r="B5887" s="23" t="s">
        <v>1984</v>
      </c>
      <c r="C5887" s="23">
        <v>45027401</v>
      </c>
      <c r="F5887">
        <v>3</v>
      </c>
      <c r="G5887">
        <v>25</v>
      </c>
      <c r="H5887" s="2" t="s">
        <v>3141</v>
      </c>
      <c r="I5887" s="2" t="s">
        <v>3155</v>
      </c>
      <c r="J5887" s="2" t="s">
        <v>3158</v>
      </c>
      <c r="K5887" s="2" t="s">
        <v>3166</v>
      </c>
      <c r="L5887" s="2">
        <v>2020</v>
      </c>
      <c r="M5887" s="2" t="s">
        <v>3056</v>
      </c>
      <c r="N5887" s="2" t="s">
        <v>3106</v>
      </c>
      <c r="O5887" s="19" t="str">
        <f t="shared" si="184"/>
        <v>300</v>
      </c>
      <c r="P5887">
        <f t="shared" si="183"/>
        <v>0.75</v>
      </c>
    </row>
    <row r="5888" spans="1:16" ht="14.5" customHeight="1" x14ac:dyDescent="0.35">
      <c r="A5888" s="23" t="s">
        <v>141</v>
      </c>
      <c r="B5888" s="23" t="s">
        <v>141</v>
      </c>
      <c r="C5888" s="23">
        <v>45113303</v>
      </c>
      <c r="F5888">
        <v>12</v>
      </c>
      <c r="G5888">
        <v>100</v>
      </c>
      <c r="H5888" s="2" t="s">
        <v>3141</v>
      </c>
      <c r="I5888" s="2" t="s">
        <v>3155</v>
      </c>
      <c r="J5888" s="2" t="s">
        <v>3158</v>
      </c>
      <c r="K5888" s="2" t="s">
        <v>3166</v>
      </c>
      <c r="L5888" s="2">
        <v>2020</v>
      </c>
      <c r="M5888" s="2" t="s">
        <v>3057</v>
      </c>
      <c r="N5888" s="2" t="s">
        <v>3107</v>
      </c>
      <c r="O5888" s="19" t="str">
        <f t="shared" si="184"/>
        <v>300</v>
      </c>
      <c r="P5888">
        <f t="shared" si="183"/>
        <v>12</v>
      </c>
    </row>
    <row r="5889" spans="1:16" ht="14.5" customHeight="1" x14ac:dyDescent="0.35">
      <c r="A5889" s="23" t="s">
        <v>145</v>
      </c>
      <c r="B5889" s="23" t="s">
        <v>145</v>
      </c>
      <c r="C5889" s="23">
        <v>45123306</v>
      </c>
      <c r="F5889">
        <v>67</v>
      </c>
      <c r="G5889">
        <v>100</v>
      </c>
      <c r="H5889" s="2" t="s">
        <v>3141</v>
      </c>
      <c r="I5889" s="2" t="s">
        <v>3155</v>
      </c>
      <c r="J5889" s="2" t="s">
        <v>3158</v>
      </c>
      <c r="K5889" s="2" t="s">
        <v>3166</v>
      </c>
      <c r="L5889" s="2">
        <v>2020</v>
      </c>
      <c r="M5889" s="2" t="s">
        <v>3057</v>
      </c>
      <c r="N5889" s="2" t="s">
        <v>3107</v>
      </c>
      <c r="O5889" s="19" t="str">
        <f t="shared" si="184"/>
        <v>300</v>
      </c>
      <c r="P5889">
        <f t="shared" si="183"/>
        <v>67</v>
      </c>
    </row>
    <row r="5890" spans="1:16" ht="14.5" customHeight="1" x14ac:dyDescent="0.35">
      <c r="A5890" s="23" t="s">
        <v>109</v>
      </c>
      <c r="B5890" s="23" t="s">
        <v>109</v>
      </c>
      <c r="C5890" s="23">
        <v>45123307</v>
      </c>
      <c r="F5890">
        <v>72</v>
      </c>
      <c r="G5890">
        <v>25</v>
      </c>
      <c r="H5890" s="2" t="s">
        <v>3141</v>
      </c>
      <c r="I5890" s="2" t="s">
        <v>3155</v>
      </c>
      <c r="J5890" s="2" t="s">
        <v>3158</v>
      </c>
      <c r="K5890" s="2" t="s">
        <v>3166</v>
      </c>
      <c r="L5890" s="2">
        <v>2020</v>
      </c>
      <c r="M5890" s="2" t="s">
        <v>3053</v>
      </c>
      <c r="N5890" s="2" t="s">
        <v>3103</v>
      </c>
      <c r="O5890" s="19" t="str">
        <f t="shared" si="184"/>
        <v>300</v>
      </c>
      <c r="P5890">
        <f t="shared" si="183"/>
        <v>18</v>
      </c>
    </row>
    <row r="5891" spans="1:16" ht="14.5" customHeight="1" x14ac:dyDescent="0.35">
      <c r="A5891" s="23" t="s">
        <v>117</v>
      </c>
      <c r="B5891" s="23" t="s">
        <v>117</v>
      </c>
      <c r="C5891" s="23">
        <v>45123308</v>
      </c>
      <c r="F5891">
        <v>200</v>
      </c>
      <c r="G5891">
        <v>100</v>
      </c>
      <c r="H5891" s="2" t="s">
        <v>3141</v>
      </c>
      <c r="I5891" s="2" t="s">
        <v>3155</v>
      </c>
      <c r="J5891" s="2" t="s">
        <v>3158</v>
      </c>
      <c r="K5891" s="2" t="s">
        <v>3166</v>
      </c>
      <c r="L5891" s="2">
        <v>2020</v>
      </c>
      <c r="M5891" s="2" t="s">
        <v>3055</v>
      </c>
      <c r="N5891" s="2" t="s">
        <v>3105</v>
      </c>
      <c r="O5891" s="19" t="str">
        <f t="shared" si="184"/>
        <v>300</v>
      </c>
      <c r="P5891">
        <f t="shared" si="183"/>
        <v>200</v>
      </c>
    </row>
    <row r="5892" spans="1:16" ht="14.5" customHeight="1" x14ac:dyDescent="0.35">
      <c r="A5892" s="23" t="s">
        <v>187</v>
      </c>
      <c r="B5892" s="23" t="s">
        <v>187</v>
      </c>
      <c r="C5892" s="23">
        <v>45123310</v>
      </c>
      <c r="F5892">
        <v>52</v>
      </c>
      <c r="G5892">
        <v>100</v>
      </c>
      <c r="H5892" s="2" t="s">
        <v>3141</v>
      </c>
      <c r="I5892" s="2" t="s">
        <v>3155</v>
      </c>
      <c r="J5892" s="2" t="s">
        <v>3158</v>
      </c>
      <c r="K5892" s="2" t="s">
        <v>3166</v>
      </c>
      <c r="L5892" s="2">
        <v>2020</v>
      </c>
      <c r="M5892" s="2" t="s">
        <v>3062</v>
      </c>
      <c r="N5892" s="2" t="s">
        <v>3112</v>
      </c>
      <c r="O5892" s="19" t="str">
        <f t="shared" si="184"/>
        <v>400</v>
      </c>
      <c r="P5892">
        <f t="shared" si="183"/>
        <v>52</v>
      </c>
    </row>
    <row r="5893" spans="1:16" ht="14.5" customHeight="1" x14ac:dyDescent="0.35">
      <c r="A5893" s="23" t="s">
        <v>43</v>
      </c>
      <c r="B5893" s="23" t="s">
        <v>43</v>
      </c>
      <c r="C5893" s="23">
        <v>45123311</v>
      </c>
      <c r="F5893">
        <v>442</v>
      </c>
      <c r="G5893">
        <v>100</v>
      </c>
      <c r="H5893" s="2" t="s">
        <v>3141</v>
      </c>
      <c r="I5893" s="2" t="s">
        <v>3155</v>
      </c>
      <c r="J5893" s="2" t="s">
        <v>3158</v>
      </c>
      <c r="K5893" s="2" t="s">
        <v>3166</v>
      </c>
      <c r="L5893" s="2">
        <v>2020</v>
      </c>
      <c r="M5893" s="2" t="s">
        <v>3062</v>
      </c>
      <c r="N5893" s="2" t="s">
        <v>3112</v>
      </c>
      <c r="O5893" s="19" t="str">
        <f t="shared" si="184"/>
        <v>400</v>
      </c>
      <c r="P5893">
        <f t="shared" si="183"/>
        <v>442</v>
      </c>
    </row>
    <row r="5894" spans="1:16" ht="14.5" customHeight="1" x14ac:dyDescent="0.35">
      <c r="A5894" s="23" t="s">
        <v>193</v>
      </c>
      <c r="B5894" s="23" t="s">
        <v>193</v>
      </c>
      <c r="C5894" s="23">
        <v>45203101</v>
      </c>
      <c r="F5894">
        <v>109</v>
      </c>
      <c r="G5894">
        <v>100</v>
      </c>
      <c r="H5894" s="2" t="s">
        <v>3141</v>
      </c>
      <c r="I5894" s="2" t="s">
        <v>3155</v>
      </c>
      <c r="J5894" s="2" t="s">
        <v>3158</v>
      </c>
      <c r="K5894" s="2" t="s">
        <v>3166</v>
      </c>
      <c r="L5894" s="2">
        <v>2020</v>
      </c>
      <c r="M5894" s="2" t="s">
        <v>3062</v>
      </c>
      <c r="N5894" s="2" t="s">
        <v>3112</v>
      </c>
      <c r="O5894" s="19" t="str">
        <f t="shared" si="184"/>
        <v>400</v>
      </c>
      <c r="P5894">
        <f t="shared" si="183"/>
        <v>109</v>
      </c>
    </row>
    <row r="5895" spans="1:16" ht="14.5" customHeight="1" x14ac:dyDescent="0.35">
      <c r="A5895" s="23" t="s">
        <v>191</v>
      </c>
      <c r="B5895" s="23" t="s">
        <v>191</v>
      </c>
      <c r="C5895" s="23">
        <v>45203302</v>
      </c>
      <c r="F5895">
        <v>66</v>
      </c>
      <c r="G5895">
        <v>100</v>
      </c>
      <c r="H5895" s="2" t="s">
        <v>3141</v>
      </c>
      <c r="I5895" s="2" t="s">
        <v>3155</v>
      </c>
      <c r="J5895" s="2" t="s">
        <v>3158</v>
      </c>
      <c r="K5895" s="2" t="s">
        <v>3166</v>
      </c>
      <c r="L5895" s="2">
        <v>2020</v>
      </c>
      <c r="M5895" s="2" t="s">
        <v>3062</v>
      </c>
      <c r="N5895" s="2" t="s">
        <v>3112</v>
      </c>
      <c r="O5895" s="19" t="str">
        <f t="shared" si="184"/>
        <v>400</v>
      </c>
      <c r="P5895">
        <f t="shared" si="183"/>
        <v>66</v>
      </c>
    </row>
    <row r="5896" spans="1:16" ht="14.5" customHeight="1" x14ac:dyDescent="0.35">
      <c r="A5896" s="23" t="s">
        <v>127</v>
      </c>
      <c r="B5896" s="23" t="s">
        <v>127</v>
      </c>
      <c r="C5896" s="23">
        <v>45310101</v>
      </c>
      <c r="F5896">
        <v>261</v>
      </c>
      <c r="G5896">
        <v>100</v>
      </c>
      <c r="H5896" s="2" t="s">
        <v>3141</v>
      </c>
      <c r="I5896" s="2" t="s">
        <v>3155</v>
      </c>
      <c r="J5896" s="2" t="s">
        <v>3158</v>
      </c>
      <c r="K5896" s="2" t="s">
        <v>3166</v>
      </c>
      <c r="L5896" s="2">
        <v>2020</v>
      </c>
      <c r="M5896" s="2" t="s">
        <v>3055</v>
      </c>
      <c r="N5896" s="2" t="s">
        <v>3105</v>
      </c>
      <c r="O5896" s="19" t="str">
        <f t="shared" si="184"/>
        <v>300</v>
      </c>
      <c r="P5896">
        <f t="shared" si="183"/>
        <v>261</v>
      </c>
    </row>
    <row r="5897" spans="1:16" ht="14.5" customHeight="1" x14ac:dyDescent="0.35">
      <c r="A5897" s="23" t="s">
        <v>3458</v>
      </c>
      <c r="B5897" s="23" t="s">
        <v>3458</v>
      </c>
      <c r="C5897" s="23">
        <v>45310102</v>
      </c>
      <c r="F5897">
        <v>2000</v>
      </c>
      <c r="G5897">
        <v>100</v>
      </c>
      <c r="H5897" s="2" t="s">
        <v>3141</v>
      </c>
      <c r="I5897" s="2" t="s">
        <v>3155</v>
      </c>
      <c r="J5897" s="2" t="s">
        <v>3158</v>
      </c>
      <c r="K5897" s="2" t="s">
        <v>3166</v>
      </c>
      <c r="L5897" s="2">
        <v>2020</v>
      </c>
      <c r="M5897" s="2" t="s">
        <v>3055</v>
      </c>
      <c r="N5897" s="2" t="s">
        <v>3105</v>
      </c>
      <c r="O5897" s="19" t="str">
        <f t="shared" si="184"/>
        <v>300</v>
      </c>
      <c r="P5897">
        <f t="shared" si="183"/>
        <v>2000</v>
      </c>
    </row>
    <row r="5898" spans="1:16" ht="14.5" customHeight="1" x14ac:dyDescent="0.35">
      <c r="A5898" s="23" t="s">
        <v>2309</v>
      </c>
      <c r="B5898" s="23" t="s">
        <v>2309</v>
      </c>
      <c r="C5898" s="23">
        <v>45313309</v>
      </c>
      <c r="F5898">
        <v>162</v>
      </c>
      <c r="G5898">
        <v>100</v>
      </c>
      <c r="H5898" s="2" t="s">
        <v>3141</v>
      </c>
      <c r="I5898" s="2" t="s">
        <v>3155</v>
      </c>
      <c r="J5898" s="2" t="s">
        <v>3158</v>
      </c>
      <c r="K5898" s="2" t="s">
        <v>3166</v>
      </c>
      <c r="L5898" s="2">
        <v>2020</v>
      </c>
      <c r="M5898" s="2" t="s">
        <v>3055</v>
      </c>
      <c r="N5898" s="2" t="s">
        <v>3105</v>
      </c>
      <c r="O5898" s="19" t="str">
        <f t="shared" si="184"/>
        <v>300</v>
      </c>
      <c r="P5898">
        <f t="shared" si="183"/>
        <v>162</v>
      </c>
    </row>
    <row r="5899" spans="1:16" ht="14.5" customHeight="1" x14ac:dyDescent="0.35">
      <c r="A5899" s="23" t="s">
        <v>123</v>
      </c>
      <c r="B5899" s="23" t="s">
        <v>123</v>
      </c>
      <c r="C5899" s="23">
        <v>45313311</v>
      </c>
      <c r="F5899">
        <v>114</v>
      </c>
      <c r="G5899">
        <v>10</v>
      </c>
      <c r="H5899" s="2" t="s">
        <v>3137</v>
      </c>
      <c r="I5899" s="2" t="s">
        <v>3151</v>
      </c>
      <c r="J5899" s="2" t="s">
        <v>3158</v>
      </c>
      <c r="K5899" s="2" t="s">
        <v>3166</v>
      </c>
      <c r="L5899" s="2">
        <v>2020</v>
      </c>
      <c r="M5899" s="2" t="s">
        <v>3055</v>
      </c>
      <c r="N5899" s="2" t="s">
        <v>3105</v>
      </c>
      <c r="O5899" s="19" t="str">
        <f t="shared" si="184"/>
        <v>300</v>
      </c>
      <c r="P5899">
        <f t="shared" si="183"/>
        <v>11.4</v>
      </c>
    </row>
    <row r="5900" spans="1:16" ht="14.5" customHeight="1" x14ac:dyDescent="0.35">
      <c r="A5900" s="23" t="s">
        <v>2529</v>
      </c>
      <c r="B5900" s="23" t="s">
        <v>2529</v>
      </c>
      <c r="C5900" s="23">
        <v>45334104</v>
      </c>
      <c r="F5900">
        <v>92111</v>
      </c>
      <c r="G5900">
        <v>100</v>
      </c>
      <c r="H5900" s="2" t="s">
        <v>3141</v>
      </c>
      <c r="I5900" s="2" t="s">
        <v>3155</v>
      </c>
      <c r="J5900" s="2" t="s">
        <v>3158</v>
      </c>
      <c r="K5900" s="2" t="s">
        <v>3166</v>
      </c>
      <c r="L5900" s="2">
        <v>2020</v>
      </c>
      <c r="M5900" s="2" t="s">
        <v>3064</v>
      </c>
      <c r="N5900" s="2" t="s">
        <v>3114</v>
      </c>
      <c r="O5900" s="19" t="str">
        <f t="shared" si="184"/>
        <v>500</v>
      </c>
      <c r="P5900">
        <f t="shared" si="183"/>
        <v>92111</v>
      </c>
    </row>
    <row r="5901" spans="1:16" ht="14.5" customHeight="1" x14ac:dyDescent="0.35">
      <c r="A5901" s="23" t="s">
        <v>2991</v>
      </c>
      <c r="B5901" s="23" t="s">
        <v>2992</v>
      </c>
      <c r="C5901" s="23">
        <v>45334105</v>
      </c>
      <c r="F5901">
        <v>14424</v>
      </c>
      <c r="G5901">
        <v>100</v>
      </c>
      <c r="H5901" s="2" t="s">
        <v>3141</v>
      </c>
      <c r="I5901" s="2" t="s">
        <v>3155</v>
      </c>
      <c r="J5901" s="2" t="s">
        <v>3158</v>
      </c>
      <c r="K5901" s="2" t="s">
        <v>3166</v>
      </c>
      <c r="L5901" s="2">
        <v>2020</v>
      </c>
      <c r="M5901" s="2" t="s">
        <v>3064</v>
      </c>
      <c r="N5901" s="2" t="s">
        <v>3114</v>
      </c>
      <c r="O5901" s="19" t="str">
        <f t="shared" si="184"/>
        <v>500</v>
      </c>
      <c r="P5901">
        <f t="shared" si="183"/>
        <v>14424</v>
      </c>
    </row>
    <row r="5902" spans="1:16" ht="14.5" customHeight="1" x14ac:dyDescent="0.35">
      <c r="A5902" s="23" t="s">
        <v>2531</v>
      </c>
      <c r="B5902" s="23" t="s">
        <v>2531</v>
      </c>
      <c r="C5902" s="23">
        <v>45334107</v>
      </c>
      <c r="F5902">
        <v>13533</v>
      </c>
      <c r="G5902">
        <v>100</v>
      </c>
      <c r="H5902" s="2" t="s">
        <v>3141</v>
      </c>
      <c r="I5902" s="2" t="s">
        <v>3155</v>
      </c>
      <c r="J5902" s="2" t="s">
        <v>3158</v>
      </c>
      <c r="K5902" s="2" t="s">
        <v>3166</v>
      </c>
      <c r="L5902" s="2">
        <v>2020</v>
      </c>
      <c r="M5902" s="2" t="s">
        <v>3063</v>
      </c>
      <c r="N5902" s="2" t="s">
        <v>3113</v>
      </c>
      <c r="O5902" s="19" t="str">
        <f t="shared" si="184"/>
        <v>400</v>
      </c>
      <c r="P5902">
        <f t="shared" si="183"/>
        <v>13533</v>
      </c>
    </row>
    <row r="5903" spans="1:16" ht="14.5" customHeight="1" x14ac:dyDescent="0.35">
      <c r="A5903" s="23" t="s">
        <v>2532</v>
      </c>
      <c r="B5903" s="23" t="s">
        <v>2532</v>
      </c>
      <c r="C5903" s="23">
        <v>45334109</v>
      </c>
      <c r="F5903">
        <v>5760</v>
      </c>
      <c r="G5903">
        <v>100</v>
      </c>
      <c r="H5903" s="2" t="s">
        <v>3141</v>
      </c>
      <c r="I5903" s="2" t="s">
        <v>3155</v>
      </c>
      <c r="J5903" s="2" t="s">
        <v>3158</v>
      </c>
      <c r="K5903" s="2" t="s">
        <v>3166</v>
      </c>
      <c r="L5903" s="2">
        <v>2020</v>
      </c>
      <c r="M5903" s="2" t="s">
        <v>3068</v>
      </c>
      <c r="N5903" s="2" t="s">
        <v>3118</v>
      </c>
      <c r="O5903" s="19" t="str">
        <f t="shared" si="184"/>
        <v>500</v>
      </c>
      <c r="P5903">
        <f t="shared" si="183"/>
        <v>5760</v>
      </c>
    </row>
    <row r="5904" spans="1:16" ht="14.5" customHeight="1" x14ac:dyDescent="0.35">
      <c r="A5904" s="23" t="s">
        <v>2533</v>
      </c>
      <c r="B5904" s="23" t="s">
        <v>2533</v>
      </c>
      <c r="C5904" s="23">
        <v>45334110</v>
      </c>
      <c r="F5904">
        <v>17366</v>
      </c>
      <c r="G5904">
        <v>100</v>
      </c>
      <c r="H5904" s="2" t="s">
        <v>3141</v>
      </c>
      <c r="I5904" s="2" t="s">
        <v>3155</v>
      </c>
      <c r="J5904" s="2" t="s">
        <v>3158</v>
      </c>
      <c r="K5904" s="2" t="s">
        <v>3166</v>
      </c>
      <c r="L5904" s="2">
        <v>2020</v>
      </c>
      <c r="M5904" s="2" t="s">
        <v>3065</v>
      </c>
      <c r="N5904" s="2" t="s">
        <v>3115</v>
      </c>
      <c r="O5904" s="19" t="str">
        <f t="shared" si="184"/>
        <v>500</v>
      </c>
      <c r="P5904">
        <f t="shared" si="183"/>
        <v>17366</v>
      </c>
    </row>
    <row r="5905" spans="1:16" ht="14.5" customHeight="1" x14ac:dyDescent="0.35">
      <c r="A5905" s="23" t="s">
        <v>1989</v>
      </c>
      <c r="B5905" s="23" t="s">
        <v>1989</v>
      </c>
      <c r="C5905" s="23">
        <v>45344110</v>
      </c>
      <c r="F5905">
        <v>582</v>
      </c>
      <c r="G5905">
        <v>15</v>
      </c>
      <c r="H5905" s="2" t="s">
        <v>3141</v>
      </c>
      <c r="I5905" s="2" t="s">
        <v>3155</v>
      </c>
      <c r="J5905" s="2" t="s">
        <v>3158</v>
      </c>
      <c r="K5905" s="2" t="s">
        <v>3166</v>
      </c>
      <c r="L5905" s="2">
        <v>2020</v>
      </c>
      <c r="M5905" s="2" t="s">
        <v>3057</v>
      </c>
      <c r="N5905" s="2" t="s">
        <v>3107</v>
      </c>
      <c r="O5905" s="19" t="str">
        <f t="shared" si="184"/>
        <v>300</v>
      </c>
      <c r="P5905">
        <f t="shared" si="183"/>
        <v>87.3</v>
      </c>
    </row>
    <row r="5906" spans="1:16" ht="14.5" customHeight="1" x14ac:dyDescent="0.35">
      <c r="A5906" s="23" t="s">
        <v>185</v>
      </c>
      <c r="B5906" s="23" t="s">
        <v>185</v>
      </c>
      <c r="C5906" s="23">
        <v>45354113</v>
      </c>
      <c r="F5906">
        <v>16761</v>
      </c>
      <c r="G5906">
        <v>100</v>
      </c>
      <c r="H5906" s="2" t="s">
        <v>3141</v>
      </c>
      <c r="I5906" s="2" t="s">
        <v>3155</v>
      </c>
      <c r="J5906" s="2" t="s">
        <v>3158</v>
      </c>
      <c r="K5906" s="2" t="s">
        <v>3166</v>
      </c>
      <c r="L5906" s="2">
        <v>2020</v>
      </c>
      <c r="M5906" s="2" t="s">
        <v>3060</v>
      </c>
      <c r="N5906" s="2" t="s">
        <v>3110</v>
      </c>
      <c r="O5906" s="19" t="str">
        <f t="shared" si="184"/>
        <v>400</v>
      </c>
      <c r="P5906">
        <f t="shared" si="183"/>
        <v>16761</v>
      </c>
    </row>
    <row r="5907" spans="1:16" ht="14.5" customHeight="1" x14ac:dyDescent="0.35">
      <c r="A5907" s="23" t="s">
        <v>89</v>
      </c>
      <c r="B5907" s="23" t="s">
        <v>89</v>
      </c>
      <c r="C5907" s="23">
        <v>45354114</v>
      </c>
      <c r="F5907">
        <v>16667</v>
      </c>
      <c r="G5907">
        <v>100</v>
      </c>
      <c r="H5907" s="2" t="s">
        <v>3141</v>
      </c>
      <c r="I5907" s="2" t="s">
        <v>3155</v>
      </c>
      <c r="J5907" s="2" t="s">
        <v>3158</v>
      </c>
      <c r="K5907" s="2" t="s">
        <v>3166</v>
      </c>
      <c r="L5907" s="2">
        <v>2020</v>
      </c>
      <c r="M5907" s="2" t="s">
        <v>3035</v>
      </c>
      <c r="N5907" s="2" t="s">
        <v>3089</v>
      </c>
      <c r="O5907" s="19" t="str">
        <f t="shared" si="184"/>
        <v>100</v>
      </c>
      <c r="P5907">
        <f t="shared" si="183"/>
        <v>16667</v>
      </c>
    </row>
    <row r="5908" spans="1:16" ht="14.5" customHeight="1" x14ac:dyDescent="0.35">
      <c r="A5908" s="23" t="s">
        <v>2310</v>
      </c>
      <c r="B5908" s="23" t="s">
        <v>2310</v>
      </c>
      <c r="C5908" s="23">
        <v>45354115</v>
      </c>
      <c r="F5908">
        <v>150</v>
      </c>
      <c r="G5908">
        <v>100</v>
      </c>
      <c r="H5908" s="2" t="s">
        <v>3141</v>
      </c>
      <c r="I5908" s="2" t="s">
        <v>3155</v>
      </c>
      <c r="J5908" s="2" t="s">
        <v>3158</v>
      </c>
      <c r="K5908" s="2" t="s">
        <v>3166</v>
      </c>
      <c r="L5908" s="2">
        <v>2020</v>
      </c>
      <c r="M5908" s="2" t="s">
        <v>3056</v>
      </c>
      <c r="N5908" s="2" t="s">
        <v>3106</v>
      </c>
      <c r="O5908" s="19" t="str">
        <f t="shared" si="184"/>
        <v>300</v>
      </c>
      <c r="P5908">
        <f t="shared" si="183"/>
        <v>150</v>
      </c>
    </row>
    <row r="5909" spans="1:16" ht="14.5" customHeight="1" x14ac:dyDescent="0.35">
      <c r="A5909" s="23" t="s">
        <v>61</v>
      </c>
      <c r="B5909" s="23" t="s">
        <v>61</v>
      </c>
      <c r="C5909" s="23">
        <v>45363301</v>
      </c>
      <c r="F5909">
        <v>218</v>
      </c>
      <c r="G5909">
        <v>100</v>
      </c>
      <c r="H5909" s="2" t="s">
        <v>3137</v>
      </c>
      <c r="I5909" s="2" t="s">
        <v>3151</v>
      </c>
      <c r="J5909" s="2" t="s">
        <v>3158</v>
      </c>
      <c r="K5909" s="2" t="s">
        <v>3166</v>
      </c>
      <c r="L5909" s="2">
        <v>2020</v>
      </c>
      <c r="M5909" s="2" t="s">
        <v>3078</v>
      </c>
      <c r="N5909" s="2" t="s">
        <v>3126</v>
      </c>
      <c r="O5909" s="19" t="str">
        <f t="shared" si="184"/>
        <v>700</v>
      </c>
      <c r="P5909">
        <f t="shared" si="183"/>
        <v>218</v>
      </c>
    </row>
    <row r="5910" spans="1:16" ht="14.5" customHeight="1" x14ac:dyDescent="0.35">
      <c r="A5910" s="23" t="s">
        <v>105</v>
      </c>
      <c r="B5910" s="23" t="s">
        <v>105</v>
      </c>
      <c r="C5910" s="23" t="s">
        <v>106</v>
      </c>
      <c r="F5910">
        <v>1872</v>
      </c>
      <c r="G5910">
        <v>75</v>
      </c>
      <c r="H5910" s="2" t="s">
        <v>3141</v>
      </c>
      <c r="I5910" s="2" t="s">
        <v>3155</v>
      </c>
      <c r="J5910" s="2" t="s">
        <v>3158</v>
      </c>
      <c r="K5910" s="2" t="s">
        <v>3166</v>
      </c>
      <c r="L5910" s="2">
        <v>2020</v>
      </c>
      <c r="M5910" s="2" t="s">
        <v>3043</v>
      </c>
      <c r="N5910" s="2" t="s">
        <v>3097</v>
      </c>
      <c r="O5910" s="19" t="str">
        <f t="shared" si="184"/>
        <v>200</v>
      </c>
      <c r="P5910">
        <f t="shared" si="183"/>
        <v>1404</v>
      </c>
    </row>
    <row r="5911" spans="1:16" ht="14.5" customHeight="1" x14ac:dyDescent="0.35">
      <c r="A5911" s="23" t="s">
        <v>135</v>
      </c>
      <c r="B5911" s="23" t="s">
        <v>135</v>
      </c>
      <c r="C5911" s="23">
        <v>54011101</v>
      </c>
      <c r="F5911">
        <v>871</v>
      </c>
      <c r="G5911">
        <v>25</v>
      </c>
      <c r="H5911" s="2" t="s">
        <v>3141</v>
      </c>
      <c r="I5911" s="2" t="s">
        <v>3155</v>
      </c>
      <c r="J5911" s="2" t="s">
        <v>3158</v>
      </c>
      <c r="K5911" s="2" t="s">
        <v>3166</v>
      </c>
      <c r="L5911" s="2">
        <v>2020</v>
      </c>
      <c r="M5911" s="2" t="s">
        <v>3056</v>
      </c>
      <c r="N5911" s="2" t="s">
        <v>3106</v>
      </c>
      <c r="O5911" s="19" t="str">
        <f t="shared" si="184"/>
        <v>300</v>
      </c>
      <c r="P5911">
        <f t="shared" si="183"/>
        <v>217.75</v>
      </c>
    </row>
    <row r="5912" spans="1:16" ht="14.5" customHeight="1" x14ac:dyDescent="0.35">
      <c r="A5912" s="23" t="s">
        <v>2875</v>
      </c>
      <c r="B5912" s="23" t="s">
        <v>2875</v>
      </c>
      <c r="C5912" s="23">
        <v>54011102</v>
      </c>
      <c r="F5912">
        <v>45</v>
      </c>
      <c r="G5912">
        <v>25</v>
      </c>
      <c r="H5912" s="2" t="s">
        <v>3141</v>
      </c>
      <c r="I5912" s="2" t="s">
        <v>3155</v>
      </c>
      <c r="J5912" s="2" t="s">
        <v>3158</v>
      </c>
      <c r="K5912" s="2" t="s">
        <v>3166</v>
      </c>
      <c r="L5912" s="2">
        <v>2020</v>
      </c>
      <c r="M5912" s="2" t="s">
        <v>3056</v>
      </c>
      <c r="N5912" s="2" t="s">
        <v>3106</v>
      </c>
      <c r="O5912" s="19" t="str">
        <f t="shared" si="184"/>
        <v>300</v>
      </c>
      <c r="P5912">
        <f t="shared" si="183"/>
        <v>11.25</v>
      </c>
    </row>
    <row r="5913" spans="1:16" ht="14.5" customHeight="1" x14ac:dyDescent="0.35">
      <c r="A5913" s="23" t="s">
        <v>135</v>
      </c>
      <c r="B5913" s="23" t="s">
        <v>135</v>
      </c>
      <c r="C5913" s="23">
        <v>54011201</v>
      </c>
      <c r="F5913">
        <v>712</v>
      </c>
      <c r="G5913">
        <v>25</v>
      </c>
      <c r="H5913" s="2" t="s">
        <v>3141</v>
      </c>
      <c r="I5913" s="2" t="s">
        <v>3155</v>
      </c>
      <c r="J5913" s="2" t="s">
        <v>3158</v>
      </c>
      <c r="K5913" s="2" t="s">
        <v>3166</v>
      </c>
      <c r="L5913" s="2">
        <v>2020</v>
      </c>
      <c r="M5913" s="2" t="s">
        <v>3056</v>
      </c>
      <c r="N5913" s="2" t="s">
        <v>3106</v>
      </c>
      <c r="O5913" s="19" t="str">
        <f t="shared" si="184"/>
        <v>300</v>
      </c>
      <c r="P5913">
        <f t="shared" si="183"/>
        <v>178</v>
      </c>
    </row>
    <row r="5914" spans="1:16" ht="14.5" customHeight="1" x14ac:dyDescent="0.35">
      <c r="A5914" s="23" t="s">
        <v>135</v>
      </c>
      <c r="B5914" s="23" t="s">
        <v>135</v>
      </c>
      <c r="C5914" s="23">
        <v>54011202</v>
      </c>
      <c r="F5914">
        <v>250</v>
      </c>
      <c r="G5914">
        <v>25</v>
      </c>
      <c r="H5914" s="2" t="s">
        <v>3141</v>
      </c>
      <c r="I5914" s="2" t="s">
        <v>3155</v>
      </c>
      <c r="J5914" s="2" t="s">
        <v>3158</v>
      </c>
      <c r="K5914" s="2" t="s">
        <v>3166</v>
      </c>
      <c r="L5914" s="2">
        <v>2020</v>
      </c>
      <c r="M5914" s="2" t="s">
        <v>3056</v>
      </c>
      <c r="N5914" s="2" t="s">
        <v>3106</v>
      </c>
      <c r="O5914" s="19" t="str">
        <f t="shared" si="184"/>
        <v>300</v>
      </c>
      <c r="P5914">
        <f t="shared" si="183"/>
        <v>62.5</v>
      </c>
    </row>
    <row r="5915" spans="1:16" ht="14.5" customHeight="1" x14ac:dyDescent="0.35">
      <c r="A5915" s="23" t="s">
        <v>75</v>
      </c>
      <c r="B5915" s="23" t="s">
        <v>75</v>
      </c>
      <c r="C5915" s="23" t="s">
        <v>1994</v>
      </c>
      <c r="F5915">
        <v>258068</v>
      </c>
      <c r="G5915">
        <v>25</v>
      </c>
      <c r="H5915" s="2" t="s">
        <v>3140</v>
      </c>
      <c r="I5915" s="2" t="s">
        <v>3154</v>
      </c>
      <c r="J5915" s="2" t="s">
        <v>3158</v>
      </c>
      <c r="K5915" s="2" t="s">
        <v>3166</v>
      </c>
      <c r="L5915" s="2">
        <v>2020</v>
      </c>
      <c r="M5915" s="2" t="s">
        <v>3023</v>
      </c>
      <c r="N5915" s="2" t="s">
        <v>3082</v>
      </c>
      <c r="O5915" s="19" t="str">
        <f t="shared" si="184"/>
        <v>100</v>
      </c>
      <c r="P5915">
        <f t="shared" si="183"/>
        <v>64517</v>
      </c>
    </row>
    <row r="5916" spans="1:16" ht="14.5" customHeight="1" x14ac:dyDescent="0.35">
      <c r="A5916" s="23" t="s">
        <v>95</v>
      </c>
      <c r="B5916" s="23" t="s">
        <v>95</v>
      </c>
      <c r="C5916" s="23">
        <v>54114116</v>
      </c>
      <c r="F5916">
        <v>8924</v>
      </c>
      <c r="G5916">
        <v>25</v>
      </c>
      <c r="H5916" s="2" t="s">
        <v>3140</v>
      </c>
      <c r="I5916" s="2" t="s">
        <v>3154</v>
      </c>
      <c r="J5916" s="2" t="s">
        <v>3158</v>
      </c>
      <c r="K5916" s="2" t="s">
        <v>3166</v>
      </c>
      <c r="L5916" s="2">
        <v>2020</v>
      </c>
      <c r="M5916" s="2" t="s">
        <v>3040</v>
      </c>
      <c r="N5916" s="2" t="s">
        <v>3094</v>
      </c>
      <c r="O5916" s="19" t="str">
        <f t="shared" si="184"/>
        <v>100</v>
      </c>
      <c r="P5916">
        <f t="shared" si="183"/>
        <v>2231</v>
      </c>
    </row>
    <row r="5917" spans="1:16" ht="14.5" customHeight="1" x14ac:dyDescent="0.35">
      <c r="A5917" s="23" t="s">
        <v>91</v>
      </c>
      <c r="B5917" s="23" t="s">
        <v>91</v>
      </c>
      <c r="C5917" s="23">
        <v>54116101</v>
      </c>
      <c r="F5917">
        <v>2269</v>
      </c>
      <c r="G5917">
        <v>25</v>
      </c>
      <c r="H5917" s="2" t="s">
        <v>3140</v>
      </c>
      <c r="I5917" s="2" t="s">
        <v>3154</v>
      </c>
      <c r="J5917" s="2" t="s">
        <v>3158</v>
      </c>
      <c r="K5917" s="2" t="s">
        <v>3166</v>
      </c>
      <c r="L5917" s="2">
        <v>2020</v>
      </c>
      <c r="M5917" s="2" t="s">
        <v>3039</v>
      </c>
      <c r="N5917" s="2" t="s">
        <v>3093</v>
      </c>
      <c r="O5917" s="19" t="str">
        <f t="shared" si="184"/>
        <v>100</v>
      </c>
      <c r="P5917">
        <f t="shared" si="183"/>
        <v>567.25</v>
      </c>
    </row>
    <row r="5918" spans="1:16" ht="14.5" customHeight="1" x14ac:dyDescent="0.35">
      <c r="A5918" s="23" t="s">
        <v>65</v>
      </c>
      <c r="B5918" s="23" t="s">
        <v>65</v>
      </c>
      <c r="C5918" s="23">
        <v>54134115</v>
      </c>
      <c r="F5918">
        <v>8954</v>
      </c>
      <c r="G5918">
        <v>25</v>
      </c>
      <c r="H5918" s="2" t="s">
        <v>3140</v>
      </c>
      <c r="I5918" s="2" t="s">
        <v>3154</v>
      </c>
      <c r="J5918" s="2" t="s">
        <v>3158</v>
      </c>
      <c r="K5918" s="2" t="s">
        <v>3166</v>
      </c>
      <c r="L5918" s="2">
        <v>2020</v>
      </c>
      <c r="M5918" s="2" t="s">
        <v>3023</v>
      </c>
      <c r="N5918" s="2" t="s">
        <v>3082</v>
      </c>
      <c r="O5918" s="19" t="str">
        <f t="shared" si="184"/>
        <v>100</v>
      </c>
      <c r="P5918">
        <f t="shared" si="183"/>
        <v>2238.5</v>
      </c>
    </row>
    <row r="5919" spans="1:16" ht="14.5" customHeight="1" x14ac:dyDescent="0.35">
      <c r="A5919" s="23" t="s">
        <v>93</v>
      </c>
      <c r="B5919" s="23" t="s">
        <v>93</v>
      </c>
      <c r="C5919" s="23">
        <v>54204402</v>
      </c>
      <c r="F5919">
        <v>9118</v>
      </c>
      <c r="G5919">
        <v>25</v>
      </c>
      <c r="H5919" s="2" t="s">
        <v>3140</v>
      </c>
      <c r="I5919" s="2" t="s">
        <v>3154</v>
      </c>
      <c r="J5919" s="2" t="s">
        <v>3158</v>
      </c>
      <c r="K5919" s="2" t="s">
        <v>3166</v>
      </c>
      <c r="L5919" s="2">
        <v>2020</v>
      </c>
      <c r="M5919" s="2" t="s">
        <v>3040</v>
      </c>
      <c r="N5919" s="2" t="s">
        <v>3094</v>
      </c>
      <c r="O5919" s="19" t="str">
        <f t="shared" si="184"/>
        <v>100</v>
      </c>
      <c r="P5919">
        <f t="shared" si="183"/>
        <v>2279.5</v>
      </c>
    </row>
    <row r="5920" spans="1:16" ht="14.5" customHeight="1" x14ac:dyDescent="0.35">
      <c r="A5920" s="23" t="s">
        <v>87</v>
      </c>
      <c r="B5920" s="23" t="s">
        <v>87</v>
      </c>
      <c r="C5920" s="23">
        <v>54214405</v>
      </c>
      <c r="F5920">
        <v>152</v>
      </c>
      <c r="G5920">
        <v>25</v>
      </c>
      <c r="H5920" s="2" t="s">
        <v>3141</v>
      </c>
      <c r="I5920" s="2" t="s">
        <v>3155</v>
      </c>
      <c r="J5920" s="2" t="s">
        <v>3158</v>
      </c>
      <c r="K5920" s="2" t="s">
        <v>3166</v>
      </c>
      <c r="L5920" s="2">
        <v>2020</v>
      </c>
      <c r="M5920" s="2" t="s">
        <v>3033</v>
      </c>
      <c r="N5920" s="2" t="s">
        <v>3088</v>
      </c>
      <c r="O5920" s="19" t="str">
        <f t="shared" si="184"/>
        <v>100</v>
      </c>
      <c r="P5920">
        <f t="shared" si="183"/>
        <v>38</v>
      </c>
    </row>
    <row r="5921" spans="1:16" ht="14.5" customHeight="1" x14ac:dyDescent="0.35">
      <c r="A5921" s="23" t="s">
        <v>69</v>
      </c>
      <c r="B5921" s="23" t="s">
        <v>69</v>
      </c>
      <c r="C5921" s="23">
        <v>54224403</v>
      </c>
      <c r="F5921">
        <v>20123</v>
      </c>
      <c r="G5921">
        <v>25</v>
      </c>
      <c r="H5921" s="2" t="s">
        <v>3140</v>
      </c>
      <c r="I5921" s="2" t="s">
        <v>3154</v>
      </c>
      <c r="J5921" s="2" t="s">
        <v>3158</v>
      </c>
      <c r="K5921" s="2" t="s">
        <v>3166</v>
      </c>
      <c r="L5921" s="2">
        <v>2020</v>
      </c>
      <c r="M5921" s="2" t="s">
        <v>3023</v>
      </c>
      <c r="N5921" s="2" t="s">
        <v>3082</v>
      </c>
      <c r="O5921" s="19" t="str">
        <f t="shared" si="184"/>
        <v>100</v>
      </c>
      <c r="P5921">
        <f t="shared" si="183"/>
        <v>5030.75</v>
      </c>
    </row>
    <row r="5922" spans="1:16" ht="14.5" customHeight="1" x14ac:dyDescent="0.35">
      <c r="A5922" s="23" t="s">
        <v>77</v>
      </c>
      <c r="B5922" s="23" t="s">
        <v>77</v>
      </c>
      <c r="C5922" s="23" t="s">
        <v>78</v>
      </c>
      <c r="F5922">
        <v>506300</v>
      </c>
      <c r="G5922">
        <v>25</v>
      </c>
      <c r="H5922" s="2" t="s">
        <v>3140</v>
      </c>
      <c r="I5922" s="2" t="s">
        <v>3154</v>
      </c>
      <c r="J5922" s="2" t="s">
        <v>3158</v>
      </c>
      <c r="K5922" s="2" t="s">
        <v>3166</v>
      </c>
      <c r="L5922" s="2">
        <v>2020</v>
      </c>
      <c r="M5922" s="2" t="s">
        <v>3023</v>
      </c>
      <c r="N5922" s="2" t="s">
        <v>3082</v>
      </c>
      <c r="O5922" s="19" t="str">
        <f t="shared" si="184"/>
        <v>100</v>
      </c>
      <c r="P5922">
        <f t="shared" si="183"/>
        <v>126575</v>
      </c>
    </row>
    <row r="5923" spans="1:16" ht="14.5" customHeight="1" x14ac:dyDescent="0.35">
      <c r="A5923" s="23" t="s">
        <v>139</v>
      </c>
      <c r="B5923" s="23" t="s">
        <v>139</v>
      </c>
      <c r="C5923" s="23">
        <v>54411201</v>
      </c>
      <c r="F5923">
        <v>20</v>
      </c>
      <c r="G5923">
        <v>25</v>
      </c>
      <c r="H5923" s="2" t="s">
        <v>3141</v>
      </c>
      <c r="I5923" s="2" t="s">
        <v>3155</v>
      </c>
      <c r="J5923" s="2" t="s">
        <v>3158</v>
      </c>
      <c r="K5923" s="2" t="s">
        <v>3166</v>
      </c>
      <c r="L5923" s="2">
        <v>2020</v>
      </c>
      <c r="M5923" s="2" t="s">
        <v>3057</v>
      </c>
      <c r="N5923" s="2" t="s">
        <v>3107</v>
      </c>
      <c r="O5923" s="19" t="str">
        <f t="shared" si="184"/>
        <v>300</v>
      </c>
      <c r="P5923">
        <f t="shared" si="183"/>
        <v>5</v>
      </c>
    </row>
    <row r="5924" spans="1:16" ht="14.5" customHeight="1" x14ac:dyDescent="0.35">
      <c r="A5924" s="23" t="s">
        <v>165</v>
      </c>
      <c r="B5924" s="23" t="s">
        <v>165</v>
      </c>
      <c r="C5924" s="23">
        <v>54413301</v>
      </c>
      <c r="F5924">
        <v>43</v>
      </c>
      <c r="G5924">
        <v>15</v>
      </c>
      <c r="H5924" s="2" t="s">
        <v>3140</v>
      </c>
      <c r="I5924" s="2" t="s">
        <v>3154</v>
      </c>
      <c r="J5924" s="2" t="s">
        <v>3158</v>
      </c>
      <c r="K5924" s="2" t="s">
        <v>3166</v>
      </c>
      <c r="L5924" s="2">
        <v>2020</v>
      </c>
      <c r="M5924" s="2" t="s">
        <v>3058</v>
      </c>
      <c r="N5924" s="2" t="s">
        <v>3108</v>
      </c>
      <c r="O5924" s="19" t="str">
        <f t="shared" si="184"/>
        <v>300</v>
      </c>
      <c r="P5924">
        <f t="shared" si="183"/>
        <v>6.45</v>
      </c>
    </row>
    <row r="5925" spans="1:16" ht="14.5" customHeight="1" x14ac:dyDescent="0.35">
      <c r="A5925" s="23" t="s">
        <v>99</v>
      </c>
      <c r="B5925" s="23" t="s">
        <v>99</v>
      </c>
      <c r="C5925" s="23">
        <v>54433315</v>
      </c>
      <c r="F5925">
        <v>336</v>
      </c>
      <c r="G5925">
        <v>25</v>
      </c>
      <c r="H5925" s="2" t="s">
        <v>3134</v>
      </c>
      <c r="I5925" s="2" t="s">
        <v>3148</v>
      </c>
      <c r="J5925" s="2" t="s">
        <v>3158</v>
      </c>
      <c r="K5925" s="2" t="s">
        <v>3166</v>
      </c>
      <c r="L5925" s="2">
        <v>2020</v>
      </c>
      <c r="M5925" s="2" t="s">
        <v>3041</v>
      </c>
      <c r="N5925" s="2" t="s">
        <v>3095</v>
      </c>
      <c r="O5925" s="19" t="str">
        <f t="shared" si="184"/>
        <v>200</v>
      </c>
      <c r="P5925">
        <f t="shared" si="183"/>
        <v>84</v>
      </c>
    </row>
    <row r="5926" spans="1:16" ht="14.5" customHeight="1" x14ac:dyDescent="0.35">
      <c r="A5926" s="23" t="s">
        <v>83</v>
      </c>
      <c r="B5926" s="23" t="s">
        <v>83</v>
      </c>
      <c r="C5926" s="23">
        <v>54434414</v>
      </c>
      <c r="F5926">
        <v>188</v>
      </c>
      <c r="G5926">
        <v>25</v>
      </c>
      <c r="H5926" s="2" t="s">
        <v>3140</v>
      </c>
      <c r="I5926" s="2" t="s">
        <v>3154</v>
      </c>
      <c r="J5926" s="2" t="s">
        <v>3158</v>
      </c>
      <c r="K5926" s="2" t="s">
        <v>3166</v>
      </c>
      <c r="L5926" s="2">
        <v>2020</v>
      </c>
      <c r="M5926" s="2" t="s">
        <v>3030</v>
      </c>
      <c r="N5926" s="2" t="s">
        <v>3085</v>
      </c>
      <c r="O5926" s="19" t="str">
        <f t="shared" si="184"/>
        <v>100</v>
      </c>
      <c r="P5926">
        <f t="shared" ref="P5926:P5989" si="185">F5926*G5926/100</f>
        <v>47</v>
      </c>
    </row>
    <row r="5927" spans="1:16" ht="14.5" customHeight="1" x14ac:dyDescent="0.35">
      <c r="A5927" s="23" t="s">
        <v>81</v>
      </c>
      <c r="B5927" s="23" t="s">
        <v>81</v>
      </c>
      <c r="C5927" s="23">
        <v>54444415</v>
      </c>
      <c r="F5927">
        <v>6</v>
      </c>
      <c r="G5927">
        <v>25</v>
      </c>
      <c r="H5927" s="2" t="s">
        <v>3140</v>
      </c>
      <c r="I5927" s="2" t="s">
        <v>3154</v>
      </c>
      <c r="J5927" s="2" t="s">
        <v>3158</v>
      </c>
      <c r="K5927" s="2" t="s">
        <v>3166</v>
      </c>
      <c r="L5927" s="2">
        <v>2020</v>
      </c>
      <c r="M5927" s="2" t="s">
        <v>3030</v>
      </c>
      <c r="N5927" s="2" t="s">
        <v>3085</v>
      </c>
      <c r="O5927" s="19" t="str">
        <f t="shared" si="184"/>
        <v>100</v>
      </c>
      <c r="P5927">
        <f t="shared" si="185"/>
        <v>1.5</v>
      </c>
    </row>
    <row r="5928" spans="1:16" ht="14.5" customHeight="1" x14ac:dyDescent="0.35">
      <c r="A5928" s="23" t="s">
        <v>63</v>
      </c>
      <c r="B5928" s="23" t="s">
        <v>63</v>
      </c>
      <c r="C5928" s="23">
        <v>54454002</v>
      </c>
      <c r="F5928">
        <v>223</v>
      </c>
      <c r="G5928">
        <v>100</v>
      </c>
      <c r="H5928" s="2" t="s">
        <v>3141</v>
      </c>
      <c r="I5928" s="2" t="s">
        <v>3155</v>
      </c>
      <c r="J5928" s="2" t="s">
        <v>3158</v>
      </c>
      <c r="K5928" s="2" t="s">
        <v>3166</v>
      </c>
      <c r="L5928" s="2">
        <v>2020</v>
      </c>
      <c r="M5928" s="2" t="s">
        <v>3023</v>
      </c>
      <c r="N5928" s="2" t="s">
        <v>3082</v>
      </c>
      <c r="O5928" s="19" t="str">
        <f t="shared" si="184"/>
        <v>100</v>
      </c>
      <c r="P5928">
        <f t="shared" si="185"/>
        <v>223</v>
      </c>
    </row>
    <row r="5929" spans="1:16" ht="14.5" customHeight="1" x14ac:dyDescent="0.35">
      <c r="A5929" s="23" t="s">
        <v>85</v>
      </c>
      <c r="B5929" s="23" t="s">
        <v>85</v>
      </c>
      <c r="C5929" s="23">
        <v>54454003</v>
      </c>
      <c r="F5929">
        <v>275</v>
      </c>
      <c r="G5929">
        <v>25</v>
      </c>
      <c r="H5929" s="2" t="s">
        <v>3140</v>
      </c>
      <c r="I5929" s="2" t="s">
        <v>3154</v>
      </c>
      <c r="J5929" s="2" t="s">
        <v>3158</v>
      </c>
      <c r="K5929" s="2" t="s">
        <v>3166</v>
      </c>
      <c r="L5929" s="2">
        <v>2020</v>
      </c>
      <c r="M5929" s="2" t="s">
        <v>3030</v>
      </c>
      <c r="N5929" s="2" t="s">
        <v>3085</v>
      </c>
      <c r="O5929" s="19" t="str">
        <f t="shared" si="184"/>
        <v>100</v>
      </c>
      <c r="P5929">
        <f t="shared" si="185"/>
        <v>68.75</v>
      </c>
    </row>
    <row r="5930" spans="1:16" ht="14.5" customHeight="1" x14ac:dyDescent="0.35">
      <c r="A5930" s="23" t="s">
        <v>3233</v>
      </c>
      <c r="B5930" s="23" t="s">
        <v>3233</v>
      </c>
      <c r="C5930" s="23">
        <v>55580105</v>
      </c>
      <c r="F5930">
        <v>1015</v>
      </c>
      <c r="G5930">
        <v>100</v>
      </c>
      <c r="H5930" s="2" t="s">
        <v>3141</v>
      </c>
      <c r="I5930" s="2" t="s">
        <v>3155</v>
      </c>
      <c r="J5930" s="2" t="s">
        <v>3158</v>
      </c>
      <c r="K5930" s="2" t="s">
        <v>3166</v>
      </c>
      <c r="L5930" s="2">
        <v>2020</v>
      </c>
      <c r="M5930" s="2" t="s">
        <v>3029</v>
      </c>
      <c r="N5930" s="2" t="s">
        <v>3084</v>
      </c>
      <c r="O5930" s="19" t="str">
        <f t="shared" si="184"/>
        <v>100</v>
      </c>
      <c r="P5930">
        <f t="shared" si="185"/>
        <v>1015</v>
      </c>
    </row>
    <row r="5931" spans="1:16" ht="14.5" customHeight="1" x14ac:dyDescent="0.35">
      <c r="A5931" s="23" t="s">
        <v>2995</v>
      </c>
      <c r="B5931" s="23" t="s">
        <v>2995</v>
      </c>
      <c r="C5931" s="23">
        <v>57474001</v>
      </c>
      <c r="F5931">
        <v>269</v>
      </c>
      <c r="G5931">
        <v>100</v>
      </c>
      <c r="H5931" s="2" t="s">
        <v>3141</v>
      </c>
      <c r="I5931" s="2" t="s">
        <v>3155</v>
      </c>
      <c r="J5931" s="2" t="s">
        <v>3158</v>
      </c>
      <c r="K5931" s="2" t="s">
        <v>3166</v>
      </c>
      <c r="L5931" s="2">
        <v>2020</v>
      </c>
      <c r="M5931" s="2" t="s">
        <v>3029</v>
      </c>
      <c r="N5931" s="2" t="s">
        <v>3084</v>
      </c>
      <c r="O5931" s="19" t="str">
        <f t="shared" si="184"/>
        <v>100</v>
      </c>
      <c r="P5931">
        <f t="shared" si="185"/>
        <v>269</v>
      </c>
    </row>
    <row r="5932" spans="1:16" ht="14.5" customHeight="1" x14ac:dyDescent="0.35">
      <c r="A5932" s="23" t="s">
        <v>97</v>
      </c>
      <c r="B5932" s="23" t="s">
        <v>97</v>
      </c>
      <c r="C5932" s="23" t="s">
        <v>98</v>
      </c>
      <c r="F5932">
        <v>7</v>
      </c>
      <c r="G5932">
        <v>25</v>
      </c>
      <c r="H5932" s="2" t="s">
        <v>3141</v>
      </c>
      <c r="I5932" s="2" t="s">
        <v>3155</v>
      </c>
      <c r="J5932" s="2" t="s">
        <v>3158</v>
      </c>
      <c r="K5932" s="2" t="s">
        <v>3166</v>
      </c>
      <c r="L5932" s="2">
        <v>2020</v>
      </c>
      <c r="M5932" s="2" t="s">
        <v>3040</v>
      </c>
      <c r="N5932" s="2" t="s">
        <v>3094</v>
      </c>
      <c r="O5932" s="19" t="str">
        <f t="shared" si="184"/>
        <v>100</v>
      </c>
      <c r="P5932">
        <f t="shared" si="185"/>
        <v>1.75</v>
      </c>
    </row>
    <row r="5933" spans="1:16" ht="14.5" customHeight="1" x14ac:dyDescent="0.35">
      <c r="A5933" s="23" t="s">
        <v>398</v>
      </c>
      <c r="B5933" s="23" t="s">
        <v>399</v>
      </c>
      <c r="C5933" s="23" t="s">
        <v>2996</v>
      </c>
      <c r="D5933" s="2" t="s">
        <v>3171</v>
      </c>
      <c r="E5933" s="2" t="s">
        <v>3172</v>
      </c>
      <c r="F5933">
        <v>105</v>
      </c>
      <c r="G5933">
        <v>100</v>
      </c>
      <c r="H5933" s="2" t="s">
        <v>3139</v>
      </c>
      <c r="I5933" s="2" t="s">
        <v>3153</v>
      </c>
      <c r="J5933" s="2" t="s">
        <v>3161</v>
      </c>
      <c r="K5933" s="2" t="s">
        <v>3162</v>
      </c>
      <c r="L5933" s="2">
        <v>2020</v>
      </c>
      <c r="M5933" s="2" t="s">
        <v>3059</v>
      </c>
      <c r="N5933" s="2" t="s">
        <v>3109</v>
      </c>
      <c r="O5933" s="19" t="str">
        <f t="shared" si="184"/>
        <v>400</v>
      </c>
      <c r="P5933">
        <f t="shared" si="185"/>
        <v>105</v>
      </c>
    </row>
    <row r="5934" spans="1:16" ht="14.5" customHeight="1" x14ac:dyDescent="0.35">
      <c r="A5934" s="23" t="s">
        <v>406</v>
      </c>
      <c r="B5934" s="23" t="s">
        <v>407</v>
      </c>
      <c r="C5934" s="23" t="s">
        <v>1119</v>
      </c>
      <c r="D5934" s="2" t="s">
        <v>3171</v>
      </c>
      <c r="E5934" s="2" t="s">
        <v>3172</v>
      </c>
      <c r="F5934">
        <v>10402</v>
      </c>
      <c r="G5934">
        <v>55</v>
      </c>
      <c r="H5934" s="2" t="s">
        <v>3139</v>
      </c>
      <c r="I5934" s="2" t="s">
        <v>3153</v>
      </c>
      <c r="J5934" s="2" t="s">
        <v>3161</v>
      </c>
      <c r="K5934" s="2" t="s">
        <v>3162</v>
      </c>
      <c r="L5934" s="2">
        <v>2020</v>
      </c>
      <c r="M5934" s="2" t="s">
        <v>3041</v>
      </c>
      <c r="N5934" s="2" t="s">
        <v>3095</v>
      </c>
      <c r="O5934" s="19" t="str">
        <f t="shared" ref="O5934:O5997" si="186">LEFT(N5934,1) &amp; "00"</f>
        <v>200</v>
      </c>
      <c r="P5934">
        <f t="shared" si="185"/>
        <v>5721.1</v>
      </c>
    </row>
    <row r="5935" spans="1:16" ht="14.5" customHeight="1" x14ac:dyDescent="0.35">
      <c r="A5935" s="23" t="s">
        <v>1124</v>
      </c>
      <c r="B5935" s="23" t="s">
        <v>1125</v>
      </c>
      <c r="C5935" s="23" t="s">
        <v>2534</v>
      </c>
      <c r="D5935" s="2" t="s">
        <v>3173</v>
      </c>
      <c r="E5935" s="2" t="s">
        <v>3174</v>
      </c>
      <c r="F5935">
        <v>403</v>
      </c>
      <c r="G5935">
        <v>100</v>
      </c>
      <c r="H5935" s="2" t="s">
        <v>3139</v>
      </c>
      <c r="I5935" s="2" t="s">
        <v>3153</v>
      </c>
      <c r="J5935" s="2" t="s">
        <v>3161</v>
      </c>
      <c r="K5935" s="2" t="s">
        <v>3162</v>
      </c>
      <c r="L5935" s="2">
        <v>2020</v>
      </c>
      <c r="M5935" s="2" t="s">
        <v>3059</v>
      </c>
      <c r="N5935" s="2" t="s">
        <v>3109</v>
      </c>
      <c r="O5935" s="19" t="str">
        <f t="shared" si="186"/>
        <v>400</v>
      </c>
      <c r="P5935">
        <f t="shared" si="185"/>
        <v>403</v>
      </c>
    </row>
    <row r="5936" spans="1:16" ht="14.5" customHeight="1" x14ac:dyDescent="0.35">
      <c r="A5936" s="23" t="s">
        <v>2768</v>
      </c>
      <c r="B5936" s="23" t="s">
        <v>2769</v>
      </c>
      <c r="C5936" s="23" t="s">
        <v>2770</v>
      </c>
      <c r="D5936" s="2" t="s">
        <v>3175</v>
      </c>
      <c r="E5936" s="2" t="s">
        <v>3176</v>
      </c>
      <c r="F5936">
        <v>5007</v>
      </c>
      <c r="G5936">
        <v>94.852789787934896</v>
      </c>
      <c r="H5936" s="2" t="s">
        <v>3133</v>
      </c>
      <c r="I5936" s="2" t="s">
        <v>3147</v>
      </c>
      <c r="J5936" s="2" t="s">
        <v>3161</v>
      </c>
      <c r="K5936" s="2" t="s">
        <v>3162</v>
      </c>
      <c r="L5936" s="2">
        <v>2020</v>
      </c>
      <c r="M5936" s="2" t="s">
        <v>3077</v>
      </c>
      <c r="N5936" s="2" t="s">
        <v>3125</v>
      </c>
      <c r="O5936" s="19" t="str">
        <f t="shared" si="186"/>
        <v>700</v>
      </c>
      <c r="P5936">
        <f t="shared" si="185"/>
        <v>4749.2791846819</v>
      </c>
    </row>
    <row r="5937" spans="1:16" ht="14.5" customHeight="1" x14ac:dyDescent="0.35">
      <c r="A5937" s="23" t="s">
        <v>2768</v>
      </c>
      <c r="B5937" s="23" t="s">
        <v>2769</v>
      </c>
      <c r="C5937" s="23" t="s">
        <v>2770</v>
      </c>
      <c r="D5937" s="2" t="s">
        <v>3175</v>
      </c>
      <c r="E5937" s="2" t="s">
        <v>3176</v>
      </c>
      <c r="F5937">
        <v>5007</v>
      </c>
      <c r="G5937">
        <v>5.14721021206506</v>
      </c>
      <c r="H5937" s="2" t="s">
        <v>3141</v>
      </c>
      <c r="I5937" s="2" t="s">
        <v>3155</v>
      </c>
      <c r="J5937" s="2" t="s">
        <v>3161</v>
      </c>
      <c r="K5937" s="2" t="s">
        <v>3162</v>
      </c>
      <c r="L5937" s="2">
        <v>2020</v>
      </c>
      <c r="M5937" s="2" t="s">
        <v>3077</v>
      </c>
      <c r="N5937" s="2" t="s">
        <v>3125</v>
      </c>
      <c r="O5937" s="19" t="str">
        <f t="shared" si="186"/>
        <v>700</v>
      </c>
      <c r="P5937">
        <f t="shared" si="185"/>
        <v>257.72081531809755</v>
      </c>
    </row>
    <row r="5938" spans="1:16" ht="14.5" customHeight="1" x14ac:dyDescent="0.35">
      <c r="A5938" s="23" t="s">
        <v>2551</v>
      </c>
      <c r="B5938" s="23" t="s">
        <v>2552</v>
      </c>
      <c r="C5938" s="23" t="s">
        <v>2553</v>
      </c>
      <c r="D5938" s="2" t="s">
        <v>3175</v>
      </c>
      <c r="E5938" s="2" t="s">
        <v>3176</v>
      </c>
      <c r="F5938">
        <v>1206</v>
      </c>
      <c r="G5938">
        <v>100</v>
      </c>
      <c r="H5938" s="2" t="s">
        <v>3139</v>
      </c>
      <c r="I5938" s="2" t="s">
        <v>3153</v>
      </c>
      <c r="J5938" s="2" t="s">
        <v>3161</v>
      </c>
      <c r="K5938" s="2" t="s">
        <v>3162</v>
      </c>
      <c r="L5938" s="2">
        <v>2020</v>
      </c>
      <c r="M5938" s="2" t="s">
        <v>3078</v>
      </c>
      <c r="N5938" s="2" t="s">
        <v>3126</v>
      </c>
      <c r="O5938" s="19" t="str">
        <f t="shared" si="186"/>
        <v>700</v>
      </c>
      <c r="P5938">
        <f t="shared" si="185"/>
        <v>1206</v>
      </c>
    </row>
    <row r="5939" spans="1:16" ht="14.5" customHeight="1" x14ac:dyDescent="0.35">
      <c r="A5939" s="23" t="s">
        <v>2877</v>
      </c>
      <c r="B5939" s="23" t="s">
        <v>2878</v>
      </c>
      <c r="C5939" s="23" t="s">
        <v>2879</v>
      </c>
      <c r="D5939" s="2" t="s">
        <v>3175</v>
      </c>
      <c r="E5939" s="2" t="s">
        <v>3176</v>
      </c>
      <c r="F5939">
        <v>3549</v>
      </c>
      <c r="G5939">
        <v>100</v>
      </c>
      <c r="H5939" s="2" t="s">
        <v>3141</v>
      </c>
      <c r="I5939" s="2" t="s">
        <v>3155</v>
      </c>
      <c r="J5939" s="2" t="s">
        <v>3161</v>
      </c>
      <c r="K5939" s="2" t="s">
        <v>3162</v>
      </c>
      <c r="L5939" s="2">
        <v>2020</v>
      </c>
      <c r="M5939" s="2" t="s">
        <v>3078</v>
      </c>
      <c r="N5939" s="2" t="s">
        <v>3126</v>
      </c>
      <c r="O5939" s="19" t="str">
        <f t="shared" si="186"/>
        <v>700</v>
      </c>
      <c r="P5939">
        <f t="shared" si="185"/>
        <v>3549</v>
      </c>
    </row>
    <row r="5940" spans="1:16" ht="14.5" customHeight="1" x14ac:dyDescent="0.35">
      <c r="A5940" s="23" t="s">
        <v>3235</v>
      </c>
      <c r="B5940" s="23" t="s">
        <v>2881</v>
      </c>
      <c r="C5940" s="23" t="s">
        <v>2882</v>
      </c>
      <c r="D5940" s="2" t="s">
        <v>3175</v>
      </c>
      <c r="E5940" s="2" t="s">
        <v>3176</v>
      </c>
      <c r="F5940">
        <v>29597</v>
      </c>
      <c r="G5940">
        <v>55</v>
      </c>
      <c r="H5940" s="2" t="s">
        <v>3139</v>
      </c>
      <c r="I5940" s="2" t="s">
        <v>3153</v>
      </c>
      <c r="J5940" s="2" t="s">
        <v>3161</v>
      </c>
      <c r="K5940" s="2" t="s">
        <v>3162</v>
      </c>
      <c r="L5940" s="2">
        <v>2020</v>
      </c>
      <c r="M5940" s="2" t="s">
        <v>3078</v>
      </c>
      <c r="N5940" s="2" t="s">
        <v>3126</v>
      </c>
      <c r="O5940" s="19" t="str">
        <f t="shared" si="186"/>
        <v>700</v>
      </c>
      <c r="P5940">
        <f t="shared" si="185"/>
        <v>16278.35</v>
      </c>
    </row>
    <row r="5941" spans="1:16" ht="14.5" customHeight="1" x14ac:dyDescent="0.35">
      <c r="A5941" s="23" t="s">
        <v>3236</v>
      </c>
      <c r="B5941" s="23" t="s">
        <v>2884</v>
      </c>
      <c r="C5941" s="23" t="s">
        <v>2885</v>
      </c>
      <c r="D5941" s="2" t="s">
        <v>3175</v>
      </c>
      <c r="E5941" s="2" t="s">
        <v>3176</v>
      </c>
      <c r="F5941">
        <v>34717</v>
      </c>
      <c r="G5941">
        <v>55</v>
      </c>
      <c r="H5941" s="2" t="s">
        <v>3139</v>
      </c>
      <c r="I5941" s="2" t="s">
        <v>3153</v>
      </c>
      <c r="J5941" s="2" t="s">
        <v>3161</v>
      </c>
      <c r="K5941" s="2" t="s">
        <v>3162</v>
      </c>
      <c r="L5941" s="2">
        <v>2020</v>
      </c>
      <c r="M5941" s="2" t="s">
        <v>3078</v>
      </c>
      <c r="N5941" s="2" t="s">
        <v>3126</v>
      </c>
      <c r="O5941" s="19" t="str">
        <f t="shared" si="186"/>
        <v>700</v>
      </c>
      <c r="P5941">
        <f t="shared" si="185"/>
        <v>19094.349999999999</v>
      </c>
    </row>
    <row r="5942" spans="1:16" ht="14.5" customHeight="1" x14ac:dyDescent="0.35">
      <c r="A5942" s="23" t="s">
        <v>2886</v>
      </c>
      <c r="B5942" s="23" t="s">
        <v>2887</v>
      </c>
      <c r="C5942" s="23" t="s">
        <v>2888</v>
      </c>
      <c r="D5942" s="2" t="s">
        <v>3175</v>
      </c>
      <c r="E5942" s="2" t="s">
        <v>3176</v>
      </c>
      <c r="F5942">
        <v>16287</v>
      </c>
      <c r="G5942">
        <v>100</v>
      </c>
      <c r="H5942" s="2" t="s">
        <v>3135</v>
      </c>
      <c r="I5942" s="2" t="s">
        <v>3149</v>
      </c>
      <c r="J5942" s="2" t="s">
        <v>3161</v>
      </c>
      <c r="K5942" s="2" t="s">
        <v>3162</v>
      </c>
      <c r="L5942" s="2">
        <v>2020</v>
      </c>
      <c r="M5942" s="2" t="s">
        <v>3078</v>
      </c>
      <c r="N5942" s="2" t="s">
        <v>3126</v>
      </c>
      <c r="O5942" s="19" t="str">
        <f t="shared" si="186"/>
        <v>700</v>
      </c>
      <c r="P5942">
        <f t="shared" si="185"/>
        <v>16287</v>
      </c>
    </row>
    <row r="5943" spans="1:16" ht="14.5" customHeight="1" x14ac:dyDescent="0.35">
      <c r="A5943" s="23" t="s">
        <v>2771</v>
      </c>
      <c r="B5943" s="23" t="s">
        <v>2772</v>
      </c>
      <c r="C5943" s="23" t="s">
        <v>2889</v>
      </c>
      <c r="D5943" s="2" t="s">
        <v>3175</v>
      </c>
      <c r="E5943" s="2" t="s">
        <v>3176</v>
      </c>
      <c r="F5943">
        <v>2500</v>
      </c>
      <c r="G5943">
        <v>100</v>
      </c>
      <c r="H5943" s="2" t="s">
        <v>3139</v>
      </c>
      <c r="I5943" s="2" t="s">
        <v>3153</v>
      </c>
      <c r="J5943" s="2" t="s">
        <v>3161</v>
      </c>
      <c r="K5943" s="2" t="s">
        <v>3162</v>
      </c>
      <c r="L5943" s="2">
        <v>2020</v>
      </c>
      <c r="M5943" s="2" t="s">
        <v>3078</v>
      </c>
      <c r="N5943" s="2" t="s">
        <v>3126</v>
      </c>
      <c r="O5943" s="19" t="str">
        <f t="shared" si="186"/>
        <v>700</v>
      </c>
      <c r="P5943">
        <f t="shared" si="185"/>
        <v>2500</v>
      </c>
    </row>
    <row r="5944" spans="1:16" ht="14.5" customHeight="1" x14ac:dyDescent="0.35">
      <c r="A5944" s="23" t="s">
        <v>3573</v>
      </c>
      <c r="B5944" s="23" t="s">
        <v>3574</v>
      </c>
      <c r="C5944" s="23" t="s">
        <v>3683</v>
      </c>
      <c r="D5944" s="2" t="s">
        <v>3177</v>
      </c>
      <c r="E5944" s="2" t="s">
        <v>3178</v>
      </c>
      <c r="F5944">
        <v>25391</v>
      </c>
      <c r="G5944">
        <v>55</v>
      </c>
      <c r="H5944" s="2" t="s">
        <v>3142</v>
      </c>
      <c r="I5944" s="2" t="s">
        <v>3156</v>
      </c>
      <c r="J5944" s="2" t="s">
        <v>3161</v>
      </c>
      <c r="K5944" s="2" t="s">
        <v>3162</v>
      </c>
      <c r="L5944" s="2">
        <v>2020</v>
      </c>
      <c r="M5944" s="2" t="s">
        <v>3041</v>
      </c>
      <c r="N5944" s="2" t="s">
        <v>3095</v>
      </c>
      <c r="O5944" s="19" t="str">
        <f t="shared" si="186"/>
        <v>200</v>
      </c>
      <c r="P5944">
        <f t="shared" si="185"/>
        <v>13965.05</v>
      </c>
    </row>
    <row r="5945" spans="1:16" ht="14.5" customHeight="1" x14ac:dyDescent="0.35">
      <c r="A5945" s="23" t="s">
        <v>3575</v>
      </c>
      <c r="B5945" s="23" t="s">
        <v>3576</v>
      </c>
      <c r="C5945" s="23" t="s">
        <v>3684</v>
      </c>
      <c r="D5945" s="2" t="s">
        <v>3177</v>
      </c>
      <c r="E5945" s="2" t="s">
        <v>3178</v>
      </c>
      <c r="F5945">
        <v>5821</v>
      </c>
      <c r="G5945">
        <v>55</v>
      </c>
      <c r="H5945" s="2" t="s">
        <v>3142</v>
      </c>
      <c r="I5945" s="2" t="s">
        <v>3156</v>
      </c>
      <c r="J5945" s="2" t="s">
        <v>3161</v>
      </c>
      <c r="K5945" s="2" t="s">
        <v>3162</v>
      </c>
      <c r="L5945" s="2">
        <v>2020</v>
      </c>
      <c r="M5945" s="2" t="s">
        <v>3041</v>
      </c>
      <c r="N5945" s="2" t="s">
        <v>3095</v>
      </c>
      <c r="O5945" s="19" t="str">
        <f t="shared" si="186"/>
        <v>200</v>
      </c>
      <c r="P5945">
        <f t="shared" si="185"/>
        <v>3201.55</v>
      </c>
    </row>
    <row r="5946" spans="1:16" ht="14.5" customHeight="1" x14ac:dyDescent="0.35">
      <c r="A5946" s="23" t="s">
        <v>3577</v>
      </c>
      <c r="B5946" s="23" t="s">
        <v>3578</v>
      </c>
      <c r="C5946" s="23" t="s">
        <v>3685</v>
      </c>
      <c r="D5946" s="2" t="s">
        <v>3177</v>
      </c>
      <c r="E5946" s="2" t="s">
        <v>3178</v>
      </c>
      <c r="F5946">
        <v>191</v>
      </c>
      <c r="G5946">
        <v>55</v>
      </c>
      <c r="H5946" s="2" t="s">
        <v>3142</v>
      </c>
      <c r="I5946" s="2" t="s">
        <v>3156</v>
      </c>
      <c r="J5946" s="2" t="s">
        <v>3161</v>
      </c>
      <c r="K5946" s="2" t="s">
        <v>3162</v>
      </c>
      <c r="L5946" s="2">
        <v>2020</v>
      </c>
      <c r="M5946" s="2" t="s">
        <v>3041</v>
      </c>
      <c r="N5946" s="2" t="s">
        <v>3095</v>
      </c>
      <c r="O5946" s="19" t="str">
        <f t="shared" si="186"/>
        <v>200</v>
      </c>
      <c r="P5946">
        <f t="shared" si="185"/>
        <v>105.05</v>
      </c>
    </row>
    <row r="5947" spans="1:16" ht="14.5" customHeight="1" x14ac:dyDescent="0.35">
      <c r="A5947" s="23" t="s">
        <v>3579</v>
      </c>
      <c r="B5947" s="23" t="s">
        <v>3580</v>
      </c>
      <c r="C5947" s="23" t="s">
        <v>3686</v>
      </c>
      <c r="D5947" s="2" t="s">
        <v>3177</v>
      </c>
      <c r="E5947" s="2" t="s">
        <v>3178</v>
      </c>
      <c r="F5947">
        <v>4848</v>
      </c>
      <c r="G5947">
        <v>55</v>
      </c>
      <c r="H5947" s="2" t="s">
        <v>3142</v>
      </c>
      <c r="I5947" s="2" t="s">
        <v>3156</v>
      </c>
      <c r="J5947" s="2" t="s">
        <v>3161</v>
      </c>
      <c r="K5947" s="2" t="s">
        <v>3162</v>
      </c>
      <c r="L5947" s="2">
        <v>2020</v>
      </c>
      <c r="M5947" s="2" t="s">
        <v>3041</v>
      </c>
      <c r="N5947" s="2" t="s">
        <v>3095</v>
      </c>
      <c r="O5947" s="19" t="str">
        <f t="shared" si="186"/>
        <v>200</v>
      </c>
      <c r="P5947">
        <f t="shared" si="185"/>
        <v>2666.4</v>
      </c>
    </row>
    <row r="5948" spans="1:16" ht="14.5" customHeight="1" x14ac:dyDescent="0.35">
      <c r="A5948" s="23" t="s">
        <v>3581</v>
      </c>
      <c r="B5948" s="23" t="s">
        <v>3582</v>
      </c>
      <c r="C5948" s="23" t="s">
        <v>3687</v>
      </c>
      <c r="D5948" s="2" t="s">
        <v>3177</v>
      </c>
      <c r="E5948" s="2" t="s">
        <v>3178</v>
      </c>
      <c r="F5948">
        <v>116</v>
      </c>
      <c r="G5948">
        <v>55</v>
      </c>
      <c r="H5948" s="2" t="s">
        <v>3142</v>
      </c>
      <c r="I5948" s="2" t="s">
        <v>3156</v>
      </c>
      <c r="J5948" s="2" t="s">
        <v>3161</v>
      </c>
      <c r="K5948" s="2" t="s">
        <v>3162</v>
      </c>
      <c r="L5948" s="2">
        <v>2020</v>
      </c>
      <c r="M5948" s="2" t="s">
        <v>3041</v>
      </c>
      <c r="N5948" s="2" t="s">
        <v>3095</v>
      </c>
      <c r="O5948" s="19" t="str">
        <f t="shared" si="186"/>
        <v>200</v>
      </c>
      <c r="P5948">
        <f t="shared" si="185"/>
        <v>63.8</v>
      </c>
    </row>
    <row r="5949" spans="1:16" ht="14.5" customHeight="1" x14ac:dyDescent="0.35">
      <c r="A5949" s="23" t="s">
        <v>3583</v>
      </c>
      <c r="B5949" s="23" t="s">
        <v>3584</v>
      </c>
      <c r="C5949" s="23" t="s">
        <v>3688</v>
      </c>
      <c r="D5949" s="2" t="s">
        <v>3177</v>
      </c>
      <c r="E5949" s="2" t="s">
        <v>3178</v>
      </c>
      <c r="F5949">
        <v>298</v>
      </c>
      <c r="G5949">
        <v>55</v>
      </c>
      <c r="H5949" s="2" t="s">
        <v>3142</v>
      </c>
      <c r="I5949" s="2" t="s">
        <v>3156</v>
      </c>
      <c r="J5949" s="2" t="s">
        <v>3161</v>
      </c>
      <c r="K5949" s="2" t="s">
        <v>3162</v>
      </c>
      <c r="L5949" s="2">
        <v>2020</v>
      </c>
      <c r="M5949" s="2" t="s">
        <v>3041</v>
      </c>
      <c r="N5949" s="2" t="s">
        <v>3095</v>
      </c>
      <c r="O5949" s="19" t="str">
        <f t="shared" si="186"/>
        <v>200</v>
      </c>
      <c r="P5949">
        <f t="shared" si="185"/>
        <v>163.9</v>
      </c>
    </row>
    <row r="5950" spans="1:16" ht="14.5" customHeight="1" x14ac:dyDescent="0.35">
      <c r="A5950" s="23" t="s">
        <v>3585</v>
      </c>
      <c r="B5950" s="23" t="s">
        <v>3586</v>
      </c>
      <c r="C5950" s="23" t="s">
        <v>3689</v>
      </c>
      <c r="D5950" s="2" t="s">
        <v>3177</v>
      </c>
      <c r="E5950" s="2" t="s">
        <v>3178</v>
      </c>
      <c r="F5950">
        <v>17</v>
      </c>
      <c r="G5950">
        <v>55</v>
      </c>
      <c r="H5950" s="2" t="s">
        <v>3142</v>
      </c>
      <c r="I5950" s="2" t="s">
        <v>3156</v>
      </c>
      <c r="J5950" s="2" t="s">
        <v>3161</v>
      </c>
      <c r="K5950" s="2" t="s">
        <v>3162</v>
      </c>
      <c r="L5950" s="2">
        <v>2020</v>
      </c>
      <c r="M5950" s="2" t="s">
        <v>3041</v>
      </c>
      <c r="N5950" s="2" t="s">
        <v>3095</v>
      </c>
      <c r="O5950" s="19" t="str">
        <f t="shared" si="186"/>
        <v>200</v>
      </c>
      <c r="P5950">
        <f t="shared" si="185"/>
        <v>9.35</v>
      </c>
    </row>
    <row r="5951" spans="1:16" ht="14.5" customHeight="1" x14ac:dyDescent="0.35">
      <c r="A5951" s="23" t="s">
        <v>468</v>
      </c>
      <c r="B5951" s="23" t="s">
        <v>469</v>
      </c>
      <c r="C5951" s="23" t="s">
        <v>1996</v>
      </c>
      <c r="D5951" s="2" t="s">
        <v>3177</v>
      </c>
      <c r="E5951" s="2" t="s">
        <v>3178</v>
      </c>
      <c r="F5951">
        <v>1622</v>
      </c>
      <c r="G5951">
        <v>55</v>
      </c>
      <c r="H5951" s="2" t="s">
        <v>3142</v>
      </c>
      <c r="I5951" s="2" t="s">
        <v>3156</v>
      </c>
      <c r="J5951" s="2" t="s">
        <v>3161</v>
      </c>
      <c r="K5951" s="2" t="s">
        <v>3162</v>
      </c>
      <c r="L5951" s="2">
        <v>2020</v>
      </c>
      <c r="M5951" s="2" t="s">
        <v>3041</v>
      </c>
      <c r="N5951" s="2" t="s">
        <v>3095</v>
      </c>
      <c r="O5951" s="19" t="str">
        <f t="shared" si="186"/>
        <v>200</v>
      </c>
      <c r="P5951">
        <f t="shared" si="185"/>
        <v>892.1</v>
      </c>
    </row>
    <row r="5952" spans="1:16" ht="14.5" customHeight="1" x14ac:dyDescent="0.35">
      <c r="A5952" s="23" t="s">
        <v>474</v>
      </c>
      <c r="B5952" s="23" t="s">
        <v>475</v>
      </c>
      <c r="C5952" s="23" t="s">
        <v>1997</v>
      </c>
      <c r="D5952" s="2" t="s">
        <v>3177</v>
      </c>
      <c r="E5952" s="2" t="s">
        <v>3178</v>
      </c>
      <c r="F5952">
        <v>997</v>
      </c>
      <c r="G5952">
        <v>100</v>
      </c>
      <c r="H5952" s="2" t="s">
        <v>3142</v>
      </c>
      <c r="I5952" s="2" t="s">
        <v>3156</v>
      </c>
      <c r="J5952" s="2" t="s">
        <v>3161</v>
      </c>
      <c r="K5952" s="2" t="s">
        <v>3162</v>
      </c>
      <c r="L5952" s="2">
        <v>2020</v>
      </c>
      <c r="M5952" s="2" t="s">
        <v>3054</v>
      </c>
      <c r="N5952" s="2" t="s">
        <v>3104</v>
      </c>
      <c r="O5952" s="19" t="str">
        <f t="shared" si="186"/>
        <v>300</v>
      </c>
      <c r="P5952">
        <f t="shared" si="185"/>
        <v>997</v>
      </c>
    </row>
    <row r="5953" spans="1:16" ht="14.5" customHeight="1" x14ac:dyDescent="0.35">
      <c r="A5953" s="23" t="s">
        <v>2669</v>
      </c>
      <c r="B5953" s="23" t="s">
        <v>2670</v>
      </c>
      <c r="C5953" s="23" t="s">
        <v>3690</v>
      </c>
      <c r="D5953" s="2" t="s">
        <v>3177</v>
      </c>
      <c r="E5953" s="2" t="s">
        <v>3178</v>
      </c>
      <c r="F5953">
        <v>2930</v>
      </c>
      <c r="G5953">
        <v>55</v>
      </c>
      <c r="H5953" s="2" t="s">
        <v>3142</v>
      </c>
      <c r="I5953" s="2" t="s">
        <v>3156</v>
      </c>
      <c r="J5953" s="2" t="s">
        <v>3161</v>
      </c>
      <c r="K5953" s="2" t="s">
        <v>3162</v>
      </c>
      <c r="L5953" s="2">
        <v>2020</v>
      </c>
      <c r="M5953" s="2" t="s">
        <v>3054</v>
      </c>
      <c r="N5953" s="2" t="s">
        <v>3104</v>
      </c>
      <c r="O5953" s="19" t="str">
        <f t="shared" si="186"/>
        <v>300</v>
      </c>
      <c r="P5953">
        <f t="shared" si="185"/>
        <v>1611.5</v>
      </c>
    </row>
    <row r="5954" spans="1:16" ht="14.5" customHeight="1" x14ac:dyDescent="0.35">
      <c r="A5954" s="23" t="s">
        <v>477</v>
      </c>
      <c r="B5954" s="23" t="s">
        <v>478</v>
      </c>
      <c r="C5954" s="23" t="s">
        <v>2002</v>
      </c>
      <c r="D5954" s="2" t="s">
        <v>3177</v>
      </c>
      <c r="E5954" s="2" t="s">
        <v>3178</v>
      </c>
      <c r="F5954">
        <v>236</v>
      </c>
      <c r="G5954">
        <v>100</v>
      </c>
      <c r="H5954" s="2" t="s">
        <v>3142</v>
      </c>
      <c r="I5954" s="2" t="s">
        <v>3156</v>
      </c>
      <c r="J5954" s="2" t="s">
        <v>3161</v>
      </c>
      <c r="K5954" s="2" t="s">
        <v>3162</v>
      </c>
      <c r="L5954" s="2">
        <v>2020</v>
      </c>
      <c r="M5954" s="2" t="s">
        <v>3054</v>
      </c>
      <c r="N5954" s="2" t="s">
        <v>3104</v>
      </c>
      <c r="O5954" s="19" t="str">
        <f t="shared" si="186"/>
        <v>300</v>
      </c>
      <c r="P5954">
        <f t="shared" si="185"/>
        <v>236</v>
      </c>
    </row>
    <row r="5955" spans="1:16" ht="14.5" customHeight="1" x14ac:dyDescent="0.35">
      <c r="A5955" s="23" t="s">
        <v>2997</v>
      </c>
      <c r="B5955" s="23" t="s">
        <v>2997</v>
      </c>
      <c r="C5955" s="23" t="s">
        <v>2998</v>
      </c>
      <c r="D5955" s="2" t="s">
        <v>3177</v>
      </c>
      <c r="E5955" s="2" t="s">
        <v>3178</v>
      </c>
      <c r="F5955">
        <v>12956</v>
      </c>
      <c r="G5955">
        <v>55</v>
      </c>
      <c r="H5955" s="2" t="s">
        <v>3141</v>
      </c>
      <c r="I5955" s="2" t="s">
        <v>3155</v>
      </c>
      <c r="J5955" s="2" t="s">
        <v>3161</v>
      </c>
      <c r="K5955" s="2" t="s">
        <v>3162</v>
      </c>
      <c r="L5955" s="2">
        <v>2020</v>
      </c>
      <c r="M5955" s="2" t="s">
        <v>3041</v>
      </c>
      <c r="N5955" s="2" t="s">
        <v>3095</v>
      </c>
      <c r="O5955" s="19" t="str">
        <f t="shared" si="186"/>
        <v>200</v>
      </c>
      <c r="P5955">
        <f t="shared" si="185"/>
        <v>7125.8</v>
      </c>
    </row>
    <row r="5956" spans="1:16" ht="14.5" customHeight="1" x14ac:dyDescent="0.35">
      <c r="A5956" s="23" t="s">
        <v>1151</v>
      </c>
      <c r="B5956" s="23" t="s">
        <v>1152</v>
      </c>
      <c r="C5956" s="23" t="s">
        <v>1153</v>
      </c>
      <c r="D5956" s="2" t="s">
        <v>3183</v>
      </c>
      <c r="E5956" s="2" t="s">
        <v>3184</v>
      </c>
      <c r="F5956">
        <v>39</v>
      </c>
      <c r="G5956">
        <v>100</v>
      </c>
      <c r="H5956" s="2" t="s">
        <v>3139</v>
      </c>
      <c r="I5956" s="2" t="s">
        <v>3153</v>
      </c>
      <c r="J5956" s="2" t="s">
        <v>3161</v>
      </c>
      <c r="K5956" s="2" t="s">
        <v>3162</v>
      </c>
      <c r="L5956" s="2">
        <v>2020</v>
      </c>
      <c r="M5956" s="2" t="s">
        <v>3059</v>
      </c>
      <c r="N5956" s="2" t="s">
        <v>3109</v>
      </c>
      <c r="O5956" s="19" t="str">
        <f t="shared" si="186"/>
        <v>400</v>
      </c>
      <c r="P5956">
        <f t="shared" si="185"/>
        <v>39</v>
      </c>
    </row>
    <row r="5957" spans="1:16" ht="14.5" customHeight="1" x14ac:dyDescent="0.35">
      <c r="A5957" s="23" t="s">
        <v>489</v>
      </c>
      <c r="B5957" s="23" t="s">
        <v>490</v>
      </c>
      <c r="C5957" s="23" t="s">
        <v>1154</v>
      </c>
      <c r="D5957" s="2" t="s">
        <v>3183</v>
      </c>
      <c r="E5957" s="2" t="s">
        <v>3184</v>
      </c>
      <c r="F5957">
        <v>584</v>
      </c>
      <c r="G5957">
        <v>100</v>
      </c>
      <c r="H5957" s="2" t="s">
        <v>3139</v>
      </c>
      <c r="I5957" s="2" t="s">
        <v>3153</v>
      </c>
      <c r="J5957" s="2" t="s">
        <v>3161</v>
      </c>
      <c r="K5957" s="2" t="s">
        <v>3162</v>
      </c>
      <c r="L5957" s="2">
        <v>2020</v>
      </c>
      <c r="M5957" s="2" t="s">
        <v>3059</v>
      </c>
      <c r="N5957" s="2" t="s">
        <v>3109</v>
      </c>
      <c r="O5957" s="19" t="str">
        <f t="shared" si="186"/>
        <v>400</v>
      </c>
      <c r="P5957">
        <f t="shared" si="185"/>
        <v>584</v>
      </c>
    </row>
    <row r="5958" spans="1:16" ht="14.5" customHeight="1" x14ac:dyDescent="0.35">
      <c r="A5958" s="23" t="s">
        <v>501</v>
      </c>
      <c r="B5958" s="23" t="s">
        <v>502</v>
      </c>
      <c r="C5958" s="23" t="s">
        <v>1159</v>
      </c>
      <c r="D5958" s="2" t="s">
        <v>3185</v>
      </c>
      <c r="E5958" s="2" t="s">
        <v>3186</v>
      </c>
      <c r="F5958">
        <v>34</v>
      </c>
      <c r="G5958">
        <v>100</v>
      </c>
      <c r="H5958" s="2" t="s">
        <v>3135</v>
      </c>
      <c r="I5958" s="2" t="s">
        <v>3149</v>
      </c>
      <c r="J5958" s="2" t="s">
        <v>3161</v>
      </c>
      <c r="K5958" s="2" t="s">
        <v>3162</v>
      </c>
      <c r="L5958" s="2">
        <v>2020</v>
      </c>
      <c r="M5958" s="2" t="s">
        <v>3054</v>
      </c>
      <c r="N5958" s="2" t="s">
        <v>3104</v>
      </c>
      <c r="O5958" s="19" t="str">
        <f t="shared" si="186"/>
        <v>300</v>
      </c>
      <c r="P5958">
        <f t="shared" si="185"/>
        <v>34</v>
      </c>
    </row>
    <row r="5959" spans="1:16" ht="14.5" customHeight="1" x14ac:dyDescent="0.35">
      <c r="A5959" s="23" t="s">
        <v>2004</v>
      </c>
      <c r="B5959" s="23" t="s">
        <v>2005</v>
      </c>
      <c r="C5959" s="23" t="s">
        <v>2006</v>
      </c>
      <c r="D5959" s="2" t="s">
        <v>3185</v>
      </c>
      <c r="E5959" s="2" t="s">
        <v>3186</v>
      </c>
      <c r="F5959">
        <v>993</v>
      </c>
      <c r="G5959">
        <v>55</v>
      </c>
      <c r="H5959" s="2" t="s">
        <v>3135</v>
      </c>
      <c r="I5959" s="2" t="s">
        <v>3149</v>
      </c>
      <c r="J5959" s="2" t="s">
        <v>3161</v>
      </c>
      <c r="K5959" s="2" t="s">
        <v>3162</v>
      </c>
      <c r="L5959" s="2">
        <v>2020</v>
      </c>
      <c r="M5959" s="2" t="s">
        <v>3041</v>
      </c>
      <c r="N5959" s="2" t="s">
        <v>3095</v>
      </c>
      <c r="O5959" s="19" t="str">
        <f t="shared" si="186"/>
        <v>200</v>
      </c>
      <c r="P5959">
        <f t="shared" si="185"/>
        <v>546.15</v>
      </c>
    </row>
    <row r="5960" spans="1:16" ht="14.5" customHeight="1" x14ac:dyDescent="0.35">
      <c r="A5960" s="23" t="s">
        <v>2007</v>
      </c>
      <c r="B5960" s="23" t="s">
        <v>2008</v>
      </c>
      <c r="C5960" s="23" t="s">
        <v>2009</v>
      </c>
      <c r="D5960" s="2" t="s">
        <v>3185</v>
      </c>
      <c r="E5960" s="2" t="s">
        <v>3186</v>
      </c>
      <c r="F5960">
        <v>525</v>
      </c>
      <c r="G5960">
        <v>55</v>
      </c>
      <c r="H5960" s="2" t="s">
        <v>3135</v>
      </c>
      <c r="I5960" s="2" t="s">
        <v>3149</v>
      </c>
      <c r="J5960" s="2" t="s">
        <v>3161</v>
      </c>
      <c r="K5960" s="2" t="s">
        <v>3162</v>
      </c>
      <c r="L5960" s="2">
        <v>2020</v>
      </c>
      <c r="M5960" s="2" t="s">
        <v>3041</v>
      </c>
      <c r="N5960" s="2" t="s">
        <v>3095</v>
      </c>
      <c r="O5960" s="19" t="str">
        <f t="shared" si="186"/>
        <v>200</v>
      </c>
      <c r="P5960">
        <f t="shared" si="185"/>
        <v>288.75</v>
      </c>
    </row>
    <row r="5961" spans="1:16" ht="14.5" customHeight="1" x14ac:dyDescent="0.35">
      <c r="A5961" s="23" t="s">
        <v>510</v>
      </c>
      <c r="B5961" s="23" t="s">
        <v>511</v>
      </c>
      <c r="C5961" s="23" t="s">
        <v>2010</v>
      </c>
      <c r="D5961" s="2" t="s">
        <v>3185</v>
      </c>
      <c r="E5961" s="2" t="s">
        <v>3186</v>
      </c>
      <c r="F5961">
        <v>160</v>
      </c>
      <c r="G5961">
        <v>55</v>
      </c>
      <c r="H5961" s="2" t="s">
        <v>3135</v>
      </c>
      <c r="I5961" s="2" t="s">
        <v>3149</v>
      </c>
      <c r="J5961" s="2" t="s">
        <v>3161</v>
      </c>
      <c r="K5961" s="2" t="s">
        <v>3162</v>
      </c>
      <c r="L5961" s="2">
        <v>2020</v>
      </c>
      <c r="M5961" s="2" t="s">
        <v>3041</v>
      </c>
      <c r="N5961" s="2" t="s">
        <v>3095</v>
      </c>
      <c r="O5961" s="19" t="str">
        <f t="shared" si="186"/>
        <v>200</v>
      </c>
      <c r="P5961">
        <f t="shared" si="185"/>
        <v>88</v>
      </c>
    </row>
    <row r="5962" spans="1:16" ht="14.5" customHeight="1" x14ac:dyDescent="0.35">
      <c r="A5962" s="23" t="s">
        <v>2013</v>
      </c>
      <c r="B5962" s="23" t="s">
        <v>2014</v>
      </c>
      <c r="C5962" s="23" t="s">
        <v>2560</v>
      </c>
      <c r="D5962" s="2" t="s">
        <v>3185</v>
      </c>
      <c r="E5962" s="2" t="s">
        <v>3186</v>
      </c>
      <c r="F5962">
        <v>4</v>
      </c>
      <c r="G5962">
        <v>55</v>
      </c>
      <c r="H5962" s="2" t="s">
        <v>3135</v>
      </c>
      <c r="I5962" s="2" t="s">
        <v>3149</v>
      </c>
      <c r="J5962" s="2" t="s">
        <v>3161</v>
      </c>
      <c r="K5962" s="2" t="s">
        <v>3162</v>
      </c>
      <c r="L5962" s="2">
        <v>2020</v>
      </c>
      <c r="M5962" s="2" t="s">
        <v>3041</v>
      </c>
      <c r="N5962" s="2" t="s">
        <v>3095</v>
      </c>
      <c r="O5962" s="19" t="str">
        <f t="shared" si="186"/>
        <v>200</v>
      </c>
      <c r="P5962">
        <f t="shared" si="185"/>
        <v>2.2000000000000002</v>
      </c>
    </row>
    <row r="5963" spans="1:16" ht="14.5" customHeight="1" x14ac:dyDescent="0.35">
      <c r="A5963" s="23" t="s">
        <v>510</v>
      </c>
      <c r="B5963" s="23" t="s">
        <v>511</v>
      </c>
      <c r="C5963" s="23" t="s">
        <v>2012</v>
      </c>
      <c r="D5963" s="2" t="s">
        <v>3185</v>
      </c>
      <c r="E5963" s="2" t="s">
        <v>3186</v>
      </c>
      <c r="F5963">
        <v>38</v>
      </c>
      <c r="G5963">
        <v>55</v>
      </c>
      <c r="H5963" s="2" t="s">
        <v>3135</v>
      </c>
      <c r="I5963" s="2" t="s">
        <v>3149</v>
      </c>
      <c r="J5963" s="2" t="s">
        <v>3161</v>
      </c>
      <c r="K5963" s="2" t="s">
        <v>3162</v>
      </c>
      <c r="L5963" s="2">
        <v>2020</v>
      </c>
      <c r="M5963" s="2" t="s">
        <v>3041</v>
      </c>
      <c r="N5963" s="2" t="s">
        <v>3095</v>
      </c>
      <c r="O5963" s="19" t="str">
        <f t="shared" si="186"/>
        <v>200</v>
      </c>
      <c r="P5963">
        <f t="shared" si="185"/>
        <v>20.9</v>
      </c>
    </row>
    <row r="5964" spans="1:16" ht="14.5" customHeight="1" x14ac:dyDescent="0.35">
      <c r="A5964" s="23" t="s">
        <v>2013</v>
      </c>
      <c r="B5964" s="23" t="s">
        <v>2014</v>
      </c>
      <c r="C5964" s="23" t="s">
        <v>2015</v>
      </c>
      <c r="D5964" s="2" t="s">
        <v>3185</v>
      </c>
      <c r="E5964" s="2" t="s">
        <v>3186</v>
      </c>
      <c r="F5964">
        <v>9</v>
      </c>
      <c r="G5964">
        <v>55</v>
      </c>
      <c r="H5964" s="2" t="s">
        <v>3135</v>
      </c>
      <c r="I5964" s="2" t="s">
        <v>3149</v>
      </c>
      <c r="J5964" s="2" t="s">
        <v>3161</v>
      </c>
      <c r="K5964" s="2" t="s">
        <v>3162</v>
      </c>
      <c r="L5964" s="2">
        <v>2020</v>
      </c>
      <c r="M5964" s="2" t="s">
        <v>3041</v>
      </c>
      <c r="N5964" s="2" t="s">
        <v>3095</v>
      </c>
      <c r="O5964" s="19" t="str">
        <f t="shared" si="186"/>
        <v>200</v>
      </c>
      <c r="P5964">
        <f t="shared" si="185"/>
        <v>4.95</v>
      </c>
    </row>
    <row r="5965" spans="1:16" ht="14.5" customHeight="1" x14ac:dyDescent="0.35">
      <c r="A5965" s="23" t="s">
        <v>2016</v>
      </c>
      <c r="B5965" s="23" t="s">
        <v>2017</v>
      </c>
      <c r="C5965" s="23" t="s">
        <v>2018</v>
      </c>
      <c r="D5965" s="2" t="s">
        <v>3185</v>
      </c>
      <c r="E5965" s="2" t="s">
        <v>3186</v>
      </c>
      <c r="F5965">
        <v>1061</v>
      </c>
      <c r="G5965">
        <v>100</v>
      </c>
      <c r="H5965" s="2" t="s">
        <v>3135</v>
      </c>
      <c r="I5965" s="2" t="s">
        <v>3149</v>
      </c>
      <c r="J5965" s="2" t="s">
        <v>3161</v>
      </c>
      <c r="K5965" s="2" t="s">
        <v>3162</v>
      </c>
      <c r="L5965" s="2">
        <v>2020</v>
      </c>
      <c r="M5965" s="2" t="s">
        <v>3041</v>
      </c>
      <c r="N5965" s="2" t="s">
        <v>3095</v>
      </c>
      <c r="O5965" s="19" t="str">
        <f t="shared" si="186"/>
        <v>200</v>
      </c>
      <c r="P5965">
        <f t="shared" si="185"/>
        <v>1061</v>
      </c>
    </row>
    <row r="5966" spans="1:16" ht="14.5" customHeight="1" x14ac:dyDescent="0.35">
      <c r="A5966" s="23" t="s">
        <v>2019</v>
      </c>
      <c r="B5966" s="23" t="s">
        <v>2020</v>
      </c>
      <c r="C5966" s="23" t="s">
        <v>2021</v>
      </c>
      <c r="D5966" s="2" t="s">
        <v>3185</v>
      </c>
      <c r="E5966" s="2" t="s">
        <v>3186</v>
      </c>
      <c r="F5966">
        <v>1</v>
      </c>
      <c r="G5966">
        <v>100</v>
      </c>
      <c r="H5966" s="2" t="s">
        <v>3135</v>
      </c>
      <c r="I5966" s="2" t="s">
        <v>3149</v>
      </c>
      <c r="J5966" s="2" t="s">
        <v>3161</v>
      </c>
      <c r="K5966" s="2" t="s">
        <v>3162</v>
      </c>
      <c r="L5966" s="2">
        <v>2020</v>
      </c>
      <c r="M5966" s="2" t="s">
        <v>3041</v>
      </c>
      <c r="N5966" s="2" t="s">
        <v>3095</v>
      </c>
      <c r="O5966" s="19" t="str">
        <f t="shared" si="186"/>
        <v>200</v>
      </c>
      <c r="P5966">
        <f t="shared" si="185"/>
        <v>1</v>
      </c>
    </row>
    <row r="5967" spans="1:16" ht="14.5" customHeight="1" x14ac:dyDescent="0.35">
      <c r="A5967" s="23" t="s">
        <v>2025</v>
      </c>
      <c r="B5967" s="23" t="s">
        <v>2026</v>
      </c>
      <c r="C5967" s="23" t="s">
        <v>2561</v>
      </c>
      <c r="D5967" s="2" t="s">
        <v>3185</v>
      </c>
      <c r="E5967" s="2" t="s">
        <v>3186</v>
      </c>
      <c r="F5967">
        <v>759</v>
      </c>
      <c r="G5967">
        <v>100</v>
      </c>
      <c r="H5967" s="2" t="s">
        <v>3135</v>
      </c>
      <c r="I5967" s="2" t="s">
        <v>3149</v>
      </c>
      <c r="J5967" s="2" t="s">
        <v>3161</v>
      </c>
      <c r="K5967" s="2" t="s">
        <v>3162</v>
      </c>
      <c r="L5967" s="2">
        <v>2020</v>
      </c>
      <c r="M5967" s="2" t="s">
        <v>3041</v>
      </c>
      <c r="N5967" s="2" t="s">
        <v>3095</v>
      </c>
      <c r="O5967" s="19" t="str">
        <f t="shared" si="186"/>
        <v>200</v>
      </c>
      <c r="P5967">
        <f t="shared" si="185"/>
        <v>759</v>
      </c>
    </row>
    <row r="5968" spans="1:16" ht="14.5" customHeight="1" x14ac:dyDescent="0.35">
      <c r="A5968" s="23" t="s">
        <v>2025</v>
      </c>
      <c r="B5968" s="23" t="s">
        <v>2026</v>
      </c>
      <c r="C5968" s="23" t="s">
        <v>2562</v>
      </c>
      <c r="D5968" s="2" t="s">
        <v>3185</v>
      </c>
      <c r="E5968" s="2" t="s">
        <v>3186</v>
      </c>
      <c r="F5968">
        <v>1860</v>
      </c>
      <c r="G5968">
        <v>100</v>
      </c>
      <c r="H5968" s="2" t="s">
        <v>3135</v>
      </c>
      <c r="I5968" s="2" t="s">
        <v>3149</v>
      </c>
      <c r="J5968" s="2" t="s">
        <v>3161</v>
      </c>
      <c r="K5968" s="2" t="s">
        <v>3162</v>
      </c>
      <c r="L5968" s="2">
        <v>2020</v>
      </c>
      <c r="M5968" s="2" t="s">
        <v>3041</v>
      </c>
      <c r="N5968" s="2" t="s">
        <v>3095</v>
      </c>
      <c r="O5968" s="19" t="str">
        <f t="shared" si="186"/>
        <v>200</v>
      </c>
      <c r="P5968">
        <f t="shared" si="185"/>
        <v>1860</v>
      </c>
    </row>
    <row r="5969" spans="1:16" ht="14.5" customHeight="1" x14ac:dyDescent="0.35">
      <c r="A5969" s="23" t="s">
        <v>2563</v>
      </c>
      <c r="B5969" s="23" t="s">
        <v>2023</v>
      </c>
      <c r="C5969" s="23" t="s">
        <v>2564</v>
      </c>
      <c r="D5969" s="2" t="s">
        <v>3185</v>
      </c>
      <c r="E5969" s="2" t="s">
        <v>3186</v>
      </c>
      <c r="F5969">
        <v>2547</v>
      </c>
      <c r="G5969">
        <v>100</v>
      </c>
      <c r="H5969" s="2" t="s">
        <v>3141</v>
      </c>
      <c r="I5969" s="2" t="s">
        <v>3155</v>
      </c>
      <c r="J5969" s="2" t="s">
        <v>3161</v>
      </c>
      <c r="K5969" s="2" t="s">
        <v>3162</v>
      </c>
      <c r="L5969" s="2">
        <v>2020</v>
      </c>
      <c r="M5969" s="2" t="s">
        <v>3067</v>
      </c>
      <c r="N5969" s="2" t="s">
        <v>3117</v>
      </c>
      <c r="O5969" s="19" t="str">
        <f t="shared" si="186"/>
        <v>500</v>
      </c>
      <c r="P5969">
        <f t="shared" si="185"/>
        <v>2547</v>
      </c>
    </row>
    <row r="5970" spans="1:16" ht="14.5" customHeight="1" x14ac:dyDescent="0.35">
      <c r="A5970" s="23" t="s">
        <v>2890</v>
      </c>
      <c r="B5970" s="23" t="s">
        <v>2891</v>
      </c>
      <c r="C5970" s="23" t="s">
        <v>2892</v>
      </c>
      <c r="D5970" s="2" t="s">
        <v>3185</v>
      </c>
      <c r="E5970" s="2" t="s">
        <v>3186</v>
      </c>
      <c r="F5970">
        <v>23154</v>
      </c>
      <c r="G5970">
        <v>55</v>
      </c>
      <c r="H5970" s="2" t="s">
        <v>3135</v>
      </c>
      <c r="I5970" s="2" t="s">
        <v>3149</v>
      </c>
      <c r="J5970" s="2" t="s">
        <v>3161</v>
      </c>
      <c r="K5970" s="2" t="s">
        <v>3162</v>
      </c>
      <c r="L5970" s="2">
        <v>2020</v>
      </c>
      <c r="M5970" s="2" t="s">
        <v>3041</v>
      </c>
      <c r="N5970" s="2" t="s">
        <v>3095</v>
      </c>
      <c r="O5970" s="19" t="str">
        <f t="shared" si="186"/>
        <v>200</v>
      </c>
      <c r="P5970">
        <f t="shared" si="185"/>
        <v>12734.7</v>
      </c>
    </row>
    <row r="5971" spans="1:16" ht="14.5" customHeight="1" x14ac:dyDescent="0.35">
      <c r="A5971" s="23" t="s">
        <v>1846</v>
      </c>
      <c r="B5971" s="23" t="s">
        <v>580</v>
      </c>
      <c r="C5971" s="23" t="s">
        <v>1847</v>
      </c>
      <c r="D5971" s="2" t="s">
        <v>3187</v>
      </c>
      <c r="E5971" s="2" t="s">
        <v>3188</v>
      </c>
      <c r="F5971">
        <v>638</v>
      </c>
      <c r="G5971">
        <v>100</v>
      </c>
      <c r="H5971" s="2" t="s">
        <v>3133</v>
      </c>
      <c r="I5971" s="2" t="s">
        <v>3147</v>
      </c>
      <c r="J5971" s="2" t="s">
        <v>3161</v>
      </c>
      <c r="K5971" s="2" t="s">
        <v>3162</v>
      </c>
      <c r="L5971" s="2">
        <v>2020</v>
      </c>
      <c r="M5971" s="2" t="s">
        <v>3078</v>
      </c>
      <c r="N5971" s="2" t="s">
        <v>3126</v>
      </c>
      <c r="O5971" s="19" t="str">
        <f t="shared" si="186"/>
        <v>700</v>
      </c>
      <c r="P5971">
        <f t="shared" si="185"/>
        <v>638</v>
      </c>
    </row>
    <row r="5972" spans="1:16" ht="14.5" customHeight="1" x14ac:dyDescent="0.35">
      <c r="A5972" s="23" t="s">
        <v>567</v>
      </c>
      <c r="B5972" s="23" t="s">
        <v>568</v>
      </c>
      <c r="C5972" s="23" t="s">
        <v>1460</v>
      </c>
      <c r="D5972" s="2" t="s">
        <v>3187</v>
      </c>
      <c r="E5972" s="2" t="s">
        <v>3188</v>
      </c>
      <c r="F5972">
        <v>30258</v>
      </c>
      <c r="G5972">
        <v>100</v>
      </c>
      <c r="H5972" s="2" t="s">
        <v>3141</v>
      </c>
      <c r="I5972" s="2" t="s">
        <v>3155</v>
      </c>
      <c r="J5972" s="2" t="s">
        <v>3161</v>
      </c>
      <c r="K5972" s="2" t="s">
        <v>3162</v>
      </c>
      <c r="L5972" s="2">
        <v>2020</v>
      </c>
      <c r="M5972" s="2" t="s">
        <v>3078</v>
      </c>
      <c r="N5972" s="2" t="s">
        <v>3126</v>
      </c>
      <c r="O5972" s="19" t="str">
        <f t="shared" si="186"/>
        <v>700</v>
      </c>
      <c r="P5972">
        <f t="shared" si="185"/>
        <v>30258</v>
      </c>
    </row>
    <row r="5973" spans="1:16" ht="14.5" customHeight="1" x14ac:dyDescent="0.35">
      <c r="A5973" s="23" t="s">
        <v>570</v>
      </c>
      <c r="B5973" s="23" t="s">
        <v>571</v>
      </c>
      <c r="C5973" s="23" t="s">
        <v>1461</v>
      </c>
      <c r="D5973" s="2" t="s">
        <v>3187</v>
      </c>
      <c r="E5973" s="2" t="s">
        <v>3188</v>
      </c>
      <c r="F5973">
        <v>155</v>
      </c>
      <c r="G5973">
        <v>100</v>
      </c>
      <c r="H5973" s="2" t="s">
        <v>3133</v>
      </c>
      <c r="I5973" s="2" t="s">
        <v>3147</v>
      </c>
      <c r="J5973" s="2" t="s">
        <v>3161</v>
      </c>
      <c r="K5973" s="2" t="s">
        <v>3162</v>
      </c>
      <c r="L5973" s="2">
        <v>2020</v>
      </c>
      <c r="M5973" s="2" t="s">
        <v>3078</v>
      </c>
      <c r="N5973" s="2" t="s">
        <v>3126</v>
      </c>
      <c r="O5973" s="19" t="str">
        <f t="shared" si="186"/>
        <v>700</v>
      </c>
      <c r="P5973">
        <f t="shared" si="185"/>
        <v>155</v>
      </c>
    </row>
    <row r="5974" spans="1:16" ht="14.5" customHeight="1" x14ac:dyDescent="0.35">
      <c r="A5974" s="23" t="s">
        <v>588</v>
      </c>
      <c r="B5974" s="23" t="s">
        <v>589</v>
      </c>
      <c r="C5974" s="23" t="s">
        <v>1462</v>
      </c>
      <c r="D5974" s="2" t="s">
        <v>3187</v>
      </c>
      <c r="E5974" s="2" t="s">
        <v>3188</v>
      </c>
      <c r="F5974">
        <v>53720</v>
      </c>
      <c r="G5974">
        <v>55</v>
      </c>
      <c r="H5974" s="2" t="s">
        <v>3133</v>
      </c>
      <c r="I5974" s="2" t="s">
        <v>3147</v>
      </c>
      <c r="J5974" s="2" t="s">
        <v>3161</v>
      </c>
      <c r="K5974" s="2" t="s">
        <v>3162</v>
      </c>
      <c r="L5974" s="2">
        <v>2020</v>
      </c>
      <c r="M5974" s="2" t="s">
        <v>3045</v>
      </c>
      <c r="N5974" s="2" t="s">
        <v>3098</v>
      </c>
      <c r="O5974" s="19" t="str">
        <f t="shared" si="186"/>
        <v>200</v>
      </c>
      <c r="P5974">
        <f t="shared" si="185"/>
        <v>29546</v>
      </c>
    </row>
    <row r="5975" spans="1:16" ht="14.5" customHeight="1" x14ac:dyDescent="0.35">
      <c r="A5975" s="23" t="s">
        <v>3475</v>
      </c>
      <c r="B5975" s="23" t="s">
        <v>3476</v>
      </c>
      <c r="C5975" s="23" t="s">
        <v>3691</v>
      </c>
      <c r="D5975" s="2" t="s">
        <v>3187</v>
      </c>
      <c r="E5975" s="2" t="s">
        <v>3188</v>
      </c>
      <c r="F5975">
        <v>200</v>
      </c>
      <c r="G5975">
        <v>100</v>
      </c>
      <c r="H5975" s="2" t="s">
        <v>3133</v>
      </c>
      <c r="I5975" s="2" t="s">
        <v>3147</v>
      </c>
      <c r="J5975" s="2" t="s">
        <v>3161</v>
      </c>
      <c r="K5975" s="2" t="s">
        <v>3162</v>
      </c>
      <c r="L5975" s="2">
        <v>2020</v>
      </c>
      <c r="M5975" s="2" t="s">
        <v>3078</v>
      </c>
      <c r="N5975" s="2" t="s">
        <v>3126</v>
      </c>
      <c r="O5975" s="19" t="str">
        <f t="shared" si="186"/>
        <v>700</v>
      </c>
      <c r="P5975">
        <f t="shared" si="185"/>
        <v>200</v>
      </c>
    </row>
    <row r="5976" spans="1:16" ht="14.5" customHeight="1" x14ac:dyDescent="0.35">
      <c r="A5976" s="23" t="s">
        <v>3477</v>
      </c>
      <c r="B5976" s="23" t="s">
        <v>3478</v>
      </c>
      <c r="C5976" s="23" t="s">
        <v>3692</v>
      </c>
      <c r="D5976" s="2" t="s">
        <v>3187</v>
      </c>
      <c r="E5976" s="2" t="s">
        <v>3188</v>
      </c>
      <c r="F5976">
        <v>200</v>
      </c>
      <c r="G5976">
        <v>100</v>
      </c>
      <c r="H5976" s="2" t="s">
        <v>3133</v>
      </c>
      <c r="I5976" s="2" t="s">
        <v>3147</v>
      </c>
      <c r="J5976" s="2" t="s">
        <v>3161</v>
      </c>
      <c r="K5976" s="2" t="s">
        <v>3162</v>
      </c>
      <c r="L5976" s="2">
        <v>2020</v>
      </c>
      <c r="M5976" s="2" t="s">
        <v>3078</v>
      </c>
      <c r="N5976" s="2" t="s">
        <v>3126</v>
      </c>
      <c r="O5976" s="19" t="str">
        <f t="shared" si="186"/>
        <v>700</v>
      </c>
      <c r="P5976">
        <f t="shared" si="185"/>
        <v>200</v>
      </c>
    </row>
    <row r="5977" spans="1:16" ht="14.5" customHeight="1" x14ac:dyDescent="0.35">
      <c r="A5977" s="23" t="s">
        <v>561</v>
      </c>
      <c r="B5977" s="23" t="s">
        <v>562</v>
      </c>
      <c r="C5977" s="23" t="s">
        <v>2893</v>
      </c>
      <c r="D5977" s="2" t="s">
        <v>3187</v>
      </c>
      <c r="E5977" s="2" t="s">
        <v>3188</v>
      </c>
      <c r="F5977">
        <v>3764</v>
      </c>
      <c r="G5977">
        <v>100</v>
      </c>
      <c r="H5977" s="2" t="s">
        <v>3141</v>
      </c>
      <c r="I5977" s="2" t="s">
        <v>3155</v>
      </c>
      <c r="J5977" s="2" t="s">
        <v>3161</v>
      </c>
      <c r="K5977" s="2" t="s">
        <v>3162</v>
      </c>
      <c r="L5977" s="2">
        <v>2020</v>
      </c>
      <c r="M5977" s="2" t="s">
        <v>3066</v>
      </c>
      <c r="N5977" s="2" t="s">
        <v>3116</v>
      </c>
      <c r="O5977" s="19" t="str">
        <f t="shared" si="186"/>
        <v>500</v>
      </c>
      <c r="P5977">
        <f t="shared" si="185"/>
        <v>3764</v>
      </c>
    </row>
    <row r="5978" spans="1:16" ht="14.5" customHeight="1" x14ac:dyDescent="0.35">
      <c r="A5978" s="23" t="s">
        <v>591</v>
      </c>
      <c r="B5978" s="23" t="s">
        <v>592</v>
      </c>
      <c r="C5978" s="23" t="s">
        <v>1464</v>
      </c>
      <c r="D5978" s="2" t="s">
        <v>3187</v>
      </c>
      <c r="E5978" s="2" t="s">
        <v>3188</v>
      </c>
      <c r="F5978">
        <v>1374</v>
      </c>
      <c r="G5978">
        <v>16.5</v>
      </c>
      <c r="H5978" s="2" t="s">
        <v>3134</v>
      </c>
      <c r="I5978" s="2" t="s">
        <v>3148</v>
      </c>
      <c r="J5978" s="2" t="s">
        <v>3161</v>
      </c>
      <c r="K5978" s="2" t="s">
        <v>3162</v>
      </c>
      <c r="L5978" s="2">
        <v>2020</v>
      </c>
      <c r="M5978" s="2" t="s">
        <v>3044</v>
      </c>
      <c r="N5978" s="2" t="s">
        <v>3044</v>
      </c>
      <c r="O5978" s="19" t="str">
        <f t="shared" si="186"/>
        <v>200</v>
      </c>
      <c r="P5978">
        <f t="shared" si="185"/>
        <v>226.71</v>
      </c>
    </row>
    <row r="5979" spans="1:16" ht="14.5" customHeight="1" x14ac:dyDescent="0.35">
      <c r="A5979" s="23" t="s">
        <v>591</v>
      </c>
      <c r="B5979" s="23" t="s">
        <v>592</v>
      </c>
      <c r="C5979" s="23" t="s">
        <v>1464</v>
      </c>
      <c r="D5979" s="2" t="s">
        <v>3187</v>
      </c>
      <c r="E5979" s="2" t="s">
        <v>3188</v>
      </c>
      <c r="F5979">
        <v>1374</v>
      </c>
      <c r="G5979">
        <v>38.5</v>
      </c>
      <c r="H5979" s="2" t="s">
        <v>3135</v>
      </c>
      <c r="I5979" s="2" t="s">
        <v>3149</v>
      </c>
      <c r="J5979" s="2" t="s">
        <v>3161</v>
      </c>
      <c r="K5979" s="2" t="s">
        <v>3162</v>
      </c>
      <c r="L5979" s="2">
        <v>2020</v>
      </c>
      <c r="M5979" s="2" t="s">
        <v>3044</v>
      </c>
      <c r="N5979" s="2" t="s">
        <v>3044</v>
      </c>
      <c r="O5979" s="19" t="str">
        <f t="shared" si="186"/>
        <v>200</v>
      </c>
      <c r="P5979">
        <f t="shared" si="185"/>
        <v>528.99</v>
      </c>
    </row>
    <row r="5980" spans="1:16" ht="14.5" customHeight="1" x14ac:dyDescent="0.35">
      <c r="A5980" s="23" t="s">
        <v>594</v>
      </c>
      <c r="B5980" s="23" t="s">
        <v>595</v>
      </c>
      <c r="C5980" s="23" t="s">
        <v>1465</v>
      </c>
      <c r="D5980" s="2" t="s">
        <v>3187</v>
      </c>
      <c r="E5980" s="2" t="s">
        <v>3188</v>
      </c>
      <c r="F5980">
        <v>4111</v>
      </c>
      <c r="G5980">
        <v>55</v>
      </c>
      <c r="H5980" s="2" t="s">
        <v>3133</v>
      </c>
      <c r="I5980" s="2" t="s">
        <v>3147</v>
      </c>
      <c r="J5980" s="2" t="s">
        <v>3161</v>
      </c>
      <c r="K5980" s="2" t="s">
        <v>3162</v>
      </c>
      <c r="L5980" s="2">
        <v>2020</v>
      </c>
      <c r="M5980" s="2" t="s">
        <v>3045</v>
      </c>
      <c r="N5980" s="2" t="s">
        <v>3098</v>
      </c>
      <c r="O5980" s="19" t="str">
        <f t="shared" si="186"/>
        <v>200</v>
      </c>
      <c r="P5980">
        <f t="shared" si="185"/>
        <v>2261.0500000000002</v>
      </c>
    </row>
    <row r="5981" spans="1:16" ht="14.5" customHeight="1" x14ac:dyDescent="0.35">
      <c r="A5981" s="23" t="s">
        <v>3479</v>
      </c>
      <c r="B5981" s="23" t="s">
        <v>3480</v>
      </c>
      <c r="C5981" s="23" t="s">
        <v>3693</v>
      </c>
      <c r="D5981" s="2" t="s">
        <v>3187</v>
      </c>
      <c r="E5981" s="2" t="s">
        <v>3188</v>
      </c>
      <c r="F5981">
        <v>67</v>
      </c>
      <c r="G5981">
        <v>100</v>
      </c>
      <c r="H5981" s="2" t="s">
        <v>3133</v>
      </c>
      <c r="I5981" s="2" t="s">
        <v>3147</v>
      </c>
      <c r="J5981" s="2" t="s">
        <v>3161</v>
      </c>
      <c r="K5981" s="2" t="s">
        <v>3162</v>
      </c>
      <c r="L5981" s="2">
        <v>2020</v>
      </c>
      <c r="M5981" s="2" t="s">
        <v>3045</v>
      </c>
      <c r="N5981" s="2" t="s">
        <v>3098</v>
      </c>
      <c r="O5981" s="19" t="str">
        <f t="shared" si="186"/>
        <v>200</v>
      </c>
      <c r="P5981">
        <f t="shared" si="185"/>
        <v>67</v>
      </c>
    </row>
    <row r="5982" spans="1:16" ht="14.5" customHeight="1" x14ac:dyDescent="0.35">
      <c r="A5982" s="23" t="s">
        <v>3481</v>
      </c>
      <c r="B5982" s="23" t="s">
        <v>3482</v>
      </c>
      <c r="C5982" s="23" t="s">
        <v>3694</v>
      </c>
      <c r="D5982" s="2" t="s">
        <v>3187</v>
      </c>
      <c r="E5982" s="2" t="s">
        <v>3188</v>
      </c>
      <c r="F5982">
        <v>686</v>
      </c>
      <c r="G5982">
        <v>100</v>
      </c>
      <c r="H5982" s="2" t="s">
        <v>3133</v>
      </c>
      <c r="I5982" s="2" t="s">
        <v>3147</v>
      </c>
      <c r="J5982" s="2" t="s">
        <v>3161</v>
      </c>
      <c r="K5982" s="2" t="s">
        <v>3162</v>
      </c>
      <c r="L5982" s="2">
        <v>2020</v>
      </c>
      <c r="M5982" s="2" t="s">
        <v>3032</v>
      </c>
      <c r="N5982" s="2" t="s">
        <v>3087</v>
      </c>
      <c r="O5982" s="19" t="str">
        <f t="shared" si="186"/>
        <v>100</v>
      </c>
      <c r="P5982">
        <f t="shared" si="185"/>
        <v>686</v>
      </c>
    </row>
    <row r="5983" spans="1:16" ht="14.5" customHeight="1" x14ac:dyDescent="0.35">
      <c r="A5983" s="23" t="s">
        <v>3483</v>
      </c>
      <c r="B5983" s="23" t="s">
        <v>3484</v>
      </c>
      <c r="C5983" s="23" t="s">
        <v>3695</v>
      </c>
      <c r="D5983" s="2" t="s">
        <v>3187</v>
      </c>
      <c r="E5983" s="2" t="s">
        <v>3188</v>
      </c>
      <c r="F5983">
        <v>133</v>
      </c>
      <c r="G5983">
        <v>100</v>
      </c>
      <c r="H5983" s="2" t="s">
        <v>3133</v>
      </c>
      <c r="I5983" s="2" t="s">
        <v>3147</v>
      </c>
      <c r="J5983" s="2" t="s">
        <v>3161</v>
      </c>
      <c r="K5983" s="2" t="s">
        <v>3162</v>
      </c>
      <c r="L5983" s="2">
        <v>2020</v>
      </c>
      <c r="M5983" s="2" t="s">
        <v>3035</v>
      </c>
      <c r="N5983" s="2" t="s">
        <v>3089</v>
      </c>
      <c r="O5983" s="19" t="str">
        <f t="shared" si="186"/>
        <v>100</v>
      </c>
      <c r="P5983">
        <f t="shared" si="185"/>
        <v>133</v>
      </c>
    </row>
    <row r="5984" spans="1:16" ht="14.5" customHeight="1" x14ac:dyDescent="0.35">
      <c r="A5984" s="23" t="s">
        <v>3485</v>
      </c>
      <c r="B5984" s="23" t="s">
        <v>3486</v>
      </c>
      <c r="C5984" s="23" t="s">
        <v>3696</v>
      </c>
      <c r="D5984" s="2" t="s">
        <v>3187</v>
      </c>
      <c r="E5984" s="2" t="s">
        <v>3188</v>
      </c>
      <c r="F5984">
        <v>133</v>
      </c>
      <c r="G5984">
        <v>100</v>
      </c>
      <c r="H5984" s="2" t="s">
        <v>3133</v>
      </c>
      <c r="I5984" s="2" t="s">
        <v>3147</v>
      </c>
      <c r="J5984" s="2" t="s">
        <v>3161</v>
      </c>
      <c r="K5984" s="2" t="s">
        <v>3162</v>
      </c>
      <c r="L5984" s="2">
        <v>2020</v>
      </c>
      <c r="M5984" s="2" t="s">
        <v>3035</v>
      </c>
      <c r="N5984" s="2" t="s">
        <v>3089</v>
      </c>
      <c r="O5984" s="19" t="str">
        <f t="shared" si="186"/>
        <v>100</v>
      </c>
      <c r="P5984">
        <f t="shared" si="185"/>
        <v>133</v>
      </c>
    </row>
    <row r="5985" spans="1:16" ht="14.5" customHeight="1" x14ac:dyDescent="0.35">
      <c r="A5985" s="23" t="s">
        <v>582</v>
      </c>
      <c r="B5985" s="23" t="s">
        <v>583</v>
      </c>
      <c r="C5985" s="23" t="s">
        <v>3237</v>
      </c>
      <c r="D5985" s="2" t="s">
        <v>3187</v>
      </c>
      <c r="E5985" s="2" t="s">
        <v>3188</v>
      </c>
      <c r="F5985">
        <v>8000</v>
      </c>
      <c r="G5985">
        <v>100</v>
      </c>
      <c r="H5985" s="2" t="s">
        <v>3134</v>
      </c>
      <c r="I5985" s="2" t="s">
        <v>3148</v>
      </c>
      <c r="J5985" s="2" t="s">
        <v>3161</v>
      </c>
      <c r="K5985" s="2" t="s">
        <v>3162</v>
      </c>
      <c r="L5985" s="2">
        <v>2020</v>
      </c>
      <c r="M5985" s="2" t="s">
        <v>3074</v>
      </c>
      <c r="N5985" s="2" t="s">
        <v>3123</v>
      </c>
      <c r="O5985" s="19" t="str">
        <f t="shared" si="186"/>
        <v>600</v>
      </c>
      <c r="P5985">
        <f t="shared" si="185"/>
        <v>8000</v>
      </c>
    </row>
    <row r="5986" spans="1:16" ht="14.5" customHeight="1" x14ac:dyDescent="0.35">
      <c r="A5986" s="23" t="s">
        <v>573</v>
      </c>
      <c r="B5986" s="23" t="s">
        <v>574</v>
      </c>
      <c r="C5986" s="23" t="s">
        <v>1469</v>
      </c>
      <c r="D5986" s="2" t="s">
        <v>3187</v>
      </c>
      <c r="E5986" s="2" t="s">
        <v>3188</v>
      </c>
      <c r="F5986">
        <v>29</v>
      </c>
      <c r="G5986">
        <v>100</v>
      </c>
      <c r="H5986" s="2" t="s">
        <v>3134</v>
      </c>
      <c r="I5986" s="2" t="s">
        <v>3148</v>
      </c>
      <c r="J5986" s="2" t="s">
        <v>3161</v>
      </c>
      <c r="K5986" s="2" t="s">
        <v>3162</v>
      </c>
      <c r="L5986" s="2">
        <v>2020</v>
      </c>
      <c r="M5986" s="2" t="s">
        <v>3077</v>
      </c>
      <c r="N5986" s="2" t="s">
        <v>3125</v>
      </c>
      <c r="O5986" s="19" t="str">
        <f t="shared" si="186"/>
        <v>700</v>
      </c>
      <c r="P5986">
        <f t="shared" si="185"/>
        <v>29</v>
      </c>
    </row>
    <row r="5987" spans="1:16" ht="14.5" customHeight="1" x14ac:dyDescent="0.35">
      <c r="A5987" s="23" t="s">
        <v>555</v>
      </c>
      <c r="B5987" s="23" t="s">
        <v>556</v>
      </c>
      <c r="C5987" s="23" t="s">
        <v>3238</v>
      </c>
      <c r="D5987" s="2" t="s">
        <v>3187</v>
      </c>
      <c r="E5987" s="2" t="s">
        <v>3188</v>
      </c>
      <c r="F5987">
        <v>4462</v>
      </c>
      <c r="G5987">
        <v>55</v>
      </c>
      <c r="H5987" s="2" t="s">
        <v>3134</v>
      </c>
      <c r="I5987" s="2" t="s">
        <v>3148</v>
      </c>
      <c r="J5987" s="2" t="s">
        <v>3161</v>
      </c>
      <c r="K5987" s="2" t="s">
        <v>3162</v>
      </c>
      <c r="L5987" s="2">
        <v>2020</v>
      </c>
      <c r="M5987" s="2" t="s">
        <v>3046</v>
      </c>
      <c r="N5987" s="2" t="s">
        <v>3099</v>
      </c>
      <c r="O5987" s="19" t="str">
        <f t="shared" si="186"/>
        <v>200</v>
      </c>
      <c r="P5987">
        <f t="shared" si="185"/>
        <v>2454.1</v>
      </c>
    </row>
    <row r="5988" spans="1:16" ht="14.5" customHeight="1" x14ac:dyDescent="0.35">
      <c r="A5988" s="23" t="s">
        <v>558</v>
      </c>
      <c r="B5988" s="23" t="s">
        <v>559</v>
      </c>
      <c r="C5988" s="23" t="s">
        <v>1471</v>
      </c>
      <c r="D5988" s="2" t="s">
        <v>3187</v>
      </c>
      <c r="E5988" s="2" t="s">
        <v>3188</v>
      </c>
      <c r="F5988">
        <v>1938</v>
      </c>
      <c r="G5988">
        <v>55</v>
      </c>
      <c r="H5988" s="2" t="s">
        <v>3134</v>
      </c>
      <c r="I5988" s="2" t="s">
        <v>3148</v>
      </c>
      <c r="J5988" s="2" t="s">
        <v>3161</v>
      </c>
      <c r="K5988" s="2" t="s">
        <v>3162</v>
      </c>
      <c r="L5988" s="2">
        <v>2020</v>
      </c>
      <c r="M5988" s="2" t="s">
        <v>3046</v>
      </c>
      <c r="N5988" s="2" t="s">
        <v>3099</v>
      </c>
      <c r="O5988" s="19" t="str">
        <f t="shared" si="186"/>
        <v>200</v>
      </c>
      <c r="P5988">
        <f t="shared" si="185"/>
        <v>1065.9000000000001</v>
      </c>
    </row>
    <row r="5989" spans="1:16" ht="14.5" customHeight="1" x14ac:dyDescent="0.35">
      <c r="A5989" s="23" t="s">
        <v>195</v>
      </c>
      <c r="B5989" s="23" t="s">
        <v>196</v>
      </c>
      <c r="C5989" s="23" t="s">
        <v>1228</v>
      </c>
      <c r="D5989" s="2" t="s">
        <v>3169</v>
      </c>
      <c r="E5989" s="2" t="s">
        <v>3170</v>
      </c>
      <c r="F5989">
        <v>8584</v>
      </c>
      <c r="G5989">
        <v>55</v>
      </c>
      <c r="H5989" s="2" t="s">
        <v>3139</v>
      </c>
      <c r="I5989" s="2" t="s">
        <v>3153</v>
      </c>
      <c r="J5989" s="2" t="s">
        <v>3161</v>
      </c>
      <c r="K5989" s="2" t="s">
        <v>3162</v>
      </c>
      <c r="L5989" s="2">
        <v>2020</v>
      </c>
      <c r="M5989" s="2" t="s">
        <v>3052</v>
      </c>
      <c r="N5989" s="2" t="s">
        <v>3102</v>
      </c>
      <c r="O5989" s="19" t="str">
        <f t="shared" si="186"/>
        <v>300</v>
      </c>
      <c r="P5989">
        <f t="shared" si="185"/>
        <v>4721.2</v>
      </c>
    </row>
    <row r="5990" spans="1:16" ht="14.5" customHeight="1" x14ac:dyDescent="0.35">
      <c r="A5990" s="23" t="s">
        <v>198</v>
      </c>
      <c r="B5990" s="23" t="s">
        <v>199</v>
      </c>
      <c r="C5990" s="23" t="s">
        <v>1229</v>
      </c>
      <c r="D5990" s="2" t="s">
        <v>3169</v>
      </c>
      <c r="E5990" s="2" t="s">
        <v>3170</v>
      </c>
      <c r="F5990">
        <v>5766</v>
      </c>
      <c r="G5990">
        <v>55</v>
      </c>
      <c r="H5990" s="2" t="s">
        <v>3139</v>
      </c>
      <c r="I5990" s="2" t="s">
        <v>3153</v>
      </c>
      <c r="J5990" s="2" t="s">
        <v>3161</v>
      </c>
      <c r="K5990" s="2" t="s">
        <v>3162</v>
      </c>
      <c r="L5990" s="2">
        <v>2020</v>
      </c>
      <c r="M5990" s="2" t="s">
        <v>3052</v>
      </c>
      <c r="N5990" s="2" t="s">
        <v>3102</v>
      </c>
      <c r="O5990" s="19" t="str">
        <f t="shared" si="186"/>
        <v>300</v>
      </c>
      <c r="P5990">
        <f t="shared" ref="P5990:P6053" si="187">F5990*G5990/100</f>
        <v>3171.3</v>
      </c>
    </row>
    <row r="5991" spans="1:16" ht="14.5" customHeight="1" x14ac:dyDescent="0.35">
      <c r="A5991" s="23" t="s">
        <v>204</v>
      </c>
      <c r="B5991" s="23" t="s">
        <v>205</v>
      </c>
      <c r="C5991" s="23" t="s">
        <v>1850</v>
      </c>
      <c r="D5991" s="2" t="s">
        <v>3169</v>
      </c>
      <c r="E5991" s="2" t="s">
        <v>3170</v>
      </c>
      <c r="F5991">
        <v>1050</v>
      </c>
      <c r="G5991">
        <v>55</v>
      </c>
      <c r="H5991" s="2" t="s">
        <v>3139</v>
      </c>
      <c r="I5991" s="2" t="s">
        <v>3153</v>
      </c>
      <c r="J5991" s="2" t="s">
        <v>3161</v>
      </c>
      <c r="K5991" s="2" t="s">
        <v>3162</v>
      </c>
      <c r="L5991" s="2">
        <v>2020</v>
      </c>
      <c r="M5991" s="2" t="s">
        <v>3052</v>
      </c>
      <c r="N5991" s="2" t="s">
        <v>3102</v>
      </c>
      <c r="O5991" s="19" t="str">
        <f t="shared" si="186"/>
        <v>300</v>
      </c>
      <c r="P5991">
        <f t="shared" si="187"/>
        <v>577.5</v>
      </c>
    </row>
    <row r="5992" spans="1:16" ht="14.5" customHeight="1" x14ac:dyDescent="0.35">
      <c r="A5992" s="23" t="s">
        <v>2318</v>
      </c>
      <c r="B5992" s="23" t="s">
        <v>2319</v>
      </c>
      <c r="C5992" s="23" t="s">
        <v>1851</v>
      </c>
      <c r="D5992" s="2" t="s">
        <v>3169</v>
      </c>
      <c r="E5992" s="2" t="s">
        <v>3170</v>
      </c>
      <c r="F5992">
        <v>226</v>
      </c>
      <c r="G5992">
        <v>55</v>
      </c>
      <c r="H5992" s="2" t="s">
        <v>3134</v>
      </c>
      <c r="I5992" s="2" t="s">
        <v>3148</v>
      </c>
      <c r="J5992" s="2" t="s">
        <v>3161</v>
      </c>
      <c r="K5992" s="2" t="s">
        <v>3162</v>
      </c>
      <c r="L5992" s="2">
        <v>2020</v>
      </c>
      <c r="M5992" s="2" t="s">
        <v>3059</v>
      </c>
      <c r="N5992" s="2" t="s">
        <v>3109</v>
      </c>
      <c r="O5992" s="19" t="str">
        <f t="shared" si="186"/>
        <v>400</v>
      </c>
      <c r="P5992">
        <f t="shared" si="187"/>
        <v>124.3</v>
      </c>
    </row>
    <row r="5993" spans="1:16" ht="14.5" customHeight="1" x14ac:dyDescent="0.35">
      <c r="A5993" s="23" t="s">
        <v>222</v>
      </c>
      <c r="B5993" s="23" t="s">
        <v>223</v>
      </c>
      <c r="C5993" s="23" t="s">
        <v>1852</v>
      </c>
      <c r="D5993" s="2" t="s">
        <v>3169</v>
      </c>
      <c r="E5993" s="2" t="s">
        <v>3170</v>
      </c>
      <c r="F5993">
        <v>8</v>
      </c>
      <c r="G5993">
        <v>55</v>
      </c>
      <c r="H5993" s="2" t="s">
        <v>3139</v>
      </c>
      <c r="I5993" s="2" t="s">
        <v>3153</v>
      </c>
      <c r="J5993" s="2" t="s">
        <v>3161</v>
      </c>
      <c r="K5993" s="2" t="s">
        <v>3162</v>
      </c>
      <c r="L5993" s="2">
        <v>2020</v>
      </c>
      <c r="M5993" s="2" t="s">
        <v>3052</v>
      </c>
      <c r="N5993" s="2" t="s">
        <v>3102</v>
      </c>
      <c r="O5993" s="19" t="str">
        <f t="shared" si="186"/>
        <v>300</v>
      </c>
      <c r="P5993">
        <f t="shared" si="187"/>
        <v>4.4000000000000004</v>
      </c>
    </row>
    <row r="5994" spans="1:16" ht="14.5" customHeight="1" x14ac:dyDescent="0.35">
      <c r="A5994" s="23" t="s">
        <v>225</v>
      </c>
      <c r="B5994" s="23" t="s">
        <v>226</v>
      </c>
      <c r="C5994" s="23" t="s">
        <v>1853</v>
      </c>
      <c r="D5994" s="2" t="s">
        <v>3169</v>
      </c>
      <c r="E5994" s="2" t="s">
        <v>3170</v>
      </c>
      <c r="F5994">
        <v>47</v>
      </c>
      <c r="G5994">
        <v>55</v>
      </c>
      <c r="H5994" s="2" t="s">
        <v>3139</v>
      </c>
      <c r="I5994" s="2" t="s">
        <v>3153</v>
      </c>
      <c r="J5994" s="2" t="s">
        <v>3161</v>
      </c>
      <c r="K5994" s="2" t="s">
        <v>3162</v>
      </c>
      <c r="L5994" s="2">
        <v>2020</v>
      </c>
      <c r="M5994" s="2" t="s">
        <v>3052</v>
      </c>
      <c r="N5994" s="2" t="s">
        <v>3102</v>
      </c>
      <c r="O5994" s="19" t="str">
        <f t="shared" si="186"/>
        <v>300</v>
      </c>
      <c r="P5994">
        <f t="shared" si="187"/>
        <v>25.85</v>
      </c>
    </row>
    <row r="5995" spans="1:16" ht="14.5" customHeight="1" x14ac:dyDescent="0.35">
      <c r="A5995" s="23" t="s">
        <v>2776</v>
      </c>
      <c r="B5995" s="23" t="s">
        <v>214</v>
      </c>
      <c r="C5995" s="23" t="s">
        <v>1854</v>
      </c>
      <c r="D5995" s="2" t="s">
        <v>3169</v>
      </c>
      <c r="E5995" s="2" t="s">
        <v>3170</v>
      </c>
      <c r="F5995">
        <v>50</v>
      </c>
      <c r="G5995">
        <v>55</v>
      </c>
      <c r="H5995" s="2" t="s">
        <v>3139</v>
      </c>
      <c r="I5995" s="2" t="s">
        <v>3153</v>
      </c>
      <c r="J5995" s="2" t="s">
        <v>3161</v>
      </c>
      <c r="K5995" s="2" t="s">
        <v>3162</v>
      </c>
      <c r="L5995" s="2">
        <v>2020</v>
      </c>
      <c r="M5995" s="2" t="s">
        <v>3052</v>
      </c>
      <c r="N5995" s="2" t="s">
        <v>3102</v>
      </c>
      <c r="O5995" s="19" t="str">
        <f t="shared" si="186"/>
        <v>300</v>
      </c>
      <c r="P5995">
        <f t="shared" si="187"/>
        <v>27.5</v>
      </c>
    </row>
    <row r="5996" spans="1:16" ht="14.5" customHeight="1" x14ac:dyDescent="0.35">
      <c r="A5996" s="23" t="s">
        <v>216</v>
      </c>
      <c r="B5996" s="23" t="s">
        <v>217</v>
      </c>
      <c r="C5996" s="23" t="s">
        <v>1855</v>
      </c>
      <c r="D5996" s="2" t="s">
        <v>3169</v>
      </c>
      <c r="E5996" s="2" t="s">
        <v>3170</v>
      </c>
      <c r="F5996">
        <v>82</v>
      </c>
      <c r="G5996">
        <v>55</v>
      </c>
      <c r="H5996" s="2" t="s">
        <v>3134</v>
      </c>
      <c r="I5996" s="2" t="s">
        <v>3148</v>
      </c>
      <c r="J5996" s="2" t="s">
        <v>3161</v>
      </c>
      <c r="K5996" s="2" t="s">
        <v>3162</v>
      </c>
      <c r="L5996" s="2">
        <v>2020</v>
      </c>
      <c r="M5996" s="2" t="s">
        <v>3052</v>
      </c>
      <c r="N5996" s="2" t="s">
        <v>3102</v>
      </c>
      <c r="O5996" s="19" t="str">
        <f t="shared" si="186"/>
        <v>300</v>
      </c>
      <c r="P5996">
        <f t="shared" si="187"/>
        <v>45.1</v>
      </c>
    </row>
    <row r="5997" spans="1:16" ht="14.5" customHeight="1" x14ac:dyDescent="0.35">
      <c r="A5997" s="23" t="s">
        <v>235</v>
      </c>
      <c r="B5997" s="23" t="s">
        <v>236</v>
      </c>
      <c r="C5997" s="23" t="s">
        <v>1856</v>
      </c>
      <c r="D5997" s="2" t="s">
        <v>3169</v>
      </c>
      <c r="E5997" s="2" t="s">
        <v>3170</v>
      </c>
      <c r="F5997">
        <v>888</v>
      </c>
      <c r="G5997">
        <v>100</v>
      </c>
      <c r="H5997" s="2" t="s">
        <v>3141</v>
      </c>
      <c r="I5997" s="2" t="s">
        <v>3155</v>
      </c>
      <c r="J5997" s="2" t="s">
        <v>3161</v>
      </c>
      <c r="K5997" s="2" t="s">
        <v>3162</v>
      </c>
      <c r="L5997" s="2">
        <v>2020</v>
      </c>
      <c r="M5997" s="2" t="s">
        <v>3058</v>
      </c>
      <c r="N5997" s="2" t="s">
        <v>3108</v>
      </c>
      <c r="O5997" s="19" t="str">
        <f t="shared" si="186"/>
        <v>300</v>
      </c>
      <c r="P5997">
        <f t="shared" si="187"/>
        <v>888</v>
      </c>
    </row>
    <row r="5998" spans="1:16" ht="14.5" customHeight="1" x14ac:dyDescent="0.35">
      <c r="A5998" s="23" t="s">
        <v>231</v>
      </c>
      <c r="B5998" s="23" t="s">
        <v>232</v>
      </c>
      <c r="C5998" s="23" t="s">
        <v>1857</v>
      </c>
      <c r="D5998" s="2" t="s">
        <v>3169</v>
      </c>
      <c r="E5998" s="2" t="s">
        <v>3170</v>
      </c>
      <c r="F5998">
        <v>678</v>
      </c>
      <c r="G5998">
        <v>100</v>
      </c>
      <c r="H5998" s="2" t="s">
        <v>3141</v>
      </c>
      <c r="I5998" s="2" t="s">
        <v>3155</v>
      </c>
      <c r="J5998" s="2" t="s">
        <v>3161</v>
      </c>
      <c r="K5998" s="2" t="s">
        <v>3162</v>
      </c>
      <c r="L5998" s="2">
        <v>2020</v>
      </c>
      <c r="M5998" s="2" t="s">
        <v>3061</v>
      </c>
      <c r="N5998" s="2" t="s">
        <v>3111</v>
      </c>
      <c r="O5998" s="19" t="str">
        <f t="shared" ref="O5998:O6061" si="188">LEFT(N5998,1) &amp; "00"</f>
        <v>400</v>
      </c>
      <c r="P5998">
        <f t="shared" si="187"/>
        <v>678</v>
      </c>
    </row>
    <row r="5999" spans="1:16" ht="14.5" customHeight="1" x14ac:dyDescent="0.35">
      <c r="A5999" s="23" t="s">
        <v>2674</v>
      </c>
      <c r="B5999" s="23" t="s">
        <v>2675</v>
      </c>
      <c r="C5999" s="23" t="s">
        <v>2676</v>
      </c>
      <c r="D5999" s="2" t="s">
        <v>3169</v>
      </c>
      <c r="E5999" s="2" t="s">
        <v>3170</v>
      </c>
      <c r="F5999">
        <v>10703</v>
      </c>
      <c r="G5999">
        <v>13.1003389191983</v>
      </c>
      <c r="H5999" s="2" t="s">
        <v>3129</v>
      </c>
      <c r="I5999" s="2" t="s">
        <v>3143</v>
      </c>
      <c r="J5999" s="2" t="s">
        <v>3161</v>
      </c>
      <c r="K5999" s="2" t="s">
        <v>3162</v>
      </c>
      <c r="L5999" s="2">
        <v>2020</v>
      </c>
      <c r="M5999" s="2" t="s">
        <v>3059</v>
      </c>
      <c r="N5999" s="2" t="s">
        <v>3109</v>
      </c>
      <c r="O5999" s="19" t="str">
        <f t="shared" si="188"/>
        <v>400</v>
      </c>
      <c r="P5999">
        <f t="shared" si="187"/>
        <v>1402.1292745217941</v>
      </c>
    </row>
    <row r="6000" spans="1:16" ht="14.5" customHeight="1" x14ac:dyDescent="0.35">
      <c r="A6000" s="23" t="s">
        <v>2674</v>
      </c>
      <c r="B6000" s="23" t="s">
        <v>2675</v>
      </c>
      <c r="C6000" s="23" t="s">
        <v>2676</v>
      </c>
      <c r="D6000" s="2" t="s">
        <v>3169</v>
      </c>
      <c r="E6000" s="2" t="s">
        <v>3170</v>
      </c>
      <c r="F6000">
        <v>10703</v>
      </c>
      <c r="G6000">
        <v>10.028992692780401</v>
      </c>
      <c r="H6000" s="2" t="s">
        <v>3130</v>
      </c>
      <c r="I6000" s="2" t="s">
        <v>3144</v>
      </c>
      <c r="J6000" s="2" t="s">
        <v>3161</v>
      </c>
      <c r="K6000" s="2" t="s">
        <v>3162</v>
      </c>
      <c r="L6000" s="2">
        <v>2020</v>
      </c>
      <c r="M6000" s="2" t="s">
        <v>3059</v>
      </c>
      <c r="N6000" s="2" t="s">
        <v>3109</v>
      </c>
      <c r="O6000" s="19" t="str">
        <f t="shared" si="188"/>
        <v>400</v>
      </c>
      <c r="P6000">
        <f t="shared" si="187"/>
        <v>1073.4030879082864</v>
      </c>
    </row>
    <row r="6001" spans="1:16" ht="14.5" customHeight="1" x14ac:dyDescent="0.35">
      <c r="A6001" s="23" t="s">
        <v>2674</v>
      </c>
      <c r="B6001" s="23" t="s">
        <v>2675</v>
      </c>
      <c r="C6001" s="23" t="s">
        <v>2676</v>
      </c>
      <c r="D6001" s="2" t="s">
        <v>3169</v>
      </c>
      <c r="E6001" s="2" t="s">
        <v>3170</v>
      </c>
      <c r="F6001">
        <v>10703</v>
      </c>
      <c r="G6001">
        <v>6.2167666870673903</v>
      </c>
      <c r="H6001" s="2" t="s">
        <v>3131</v>
      </c>
      <c r="I6001" s="2" t="s">
        <v>3145</v>
      </c>
      <c r="J6001" s="2" t="s">
        <v>3161</v>
      </c>
      <c r="K6001" s="2" t="s">
        <v>3162</v>
      </c>
      <c r="L6001" s="2">
        <v>2020</v>
      </c>
      <c r="M6001" s="2" t="s">
        <v>3059</v>
      </c>
      <c r="N6001" s="2" t="s">
        <v>3109</v>
      </c>
      <c r="O6001" s="19" t="str">
        <f t="shared" si="188"/>
        <v>400</v>
      </c>
      <c r="P6001">
        <f t="shared" si="187"/>
        <v>665.38053851682287</v>
      </c>
    </row>
    <row r="6002" spans="1:16" ht="14.5" customHeight="1" x14ac:dyDescent="0.35">
      <c r="A6002" s="23" t="s">
        <v>2674</v>
      </c>
      <c r="B6002" s="23" t="s">
        <v>2675</v>
      </c>
      <c r="C6002" s="23" t="s">
        <v>2676</v>
      </c>
      <c r="D6002" s="2" t="s">
        <v>3169</v>
      </c>
      <c r="E6002" s="2" t="s">
        <v>3170</v>
      </c>
      <c r="F6002">
        <v>10703</v>
      </c>
      <c r="G6002">
        <v>2.4650466903863202</v>
      </c>
      <c r="H6002" s="2" t="s">
        <v>3135</v>
      </c>
      <c r="I6002" s="2" t="s">
        <v>3149</v>
      </c>
      <c r="J6002" s="2" t="s">
        <v>3161</v>
      </c>
      <c r="K6002" s="2" t="s">
        <v>3162</v>
      </c>
      <c r="L6002" s="2">
        <v>2020</v>
      </c>
      <c r="M6002" s="2" t="s">
        <v>3059</v>
      </c>
      <c r="N6002" s="2" t="s">
        <v>3109</v>
      </c>
      <c r="O6002" s="19" t="str">
        <f t="shared" si="188"/>
        <v>400</v>
      </c>
      <c r="P6002">
        <f t="shared" si="187"/>
        <v>263.83394727204785</v>
      </c>
    </row>
    <row r="6003" spans="1:16" ht="14.5" customHeight="1" x14ac:dyDescent="0.35">
      <c r="A6003" s="23" t="s">
        <v>2674</v>
      </c>
      <c r="B6003" s="23" t="s">
        <v>2675</v>
      </c>
      <c r="C6003" s="23" t="s">
        <v>2676</v>
      </c>
      <c r="D6003" s="2" t="s">
        <v>3169</v>
      </c>
      <c r="E6003" s="2" t="s">
        <v>3170</v>
      </c>
      <c r="F6003">
        <v>10703</v>
      </c>
      <c r="G6003">
        <v>15.712687431331601</v>
      </c>
      <c r="H6003" s="2" t="s">
        <v>3138</v>
      </c>
      <c r="I6003" s="2" t="s">
        <v>3152</v>
      </c>
      <c r="J6003" s="2" t="s">
        <v>3161</v>
      </c>
      <c r="K6003" s="2" t="s">
        <v>3162</v>
      </c>
      <c r="L6003" s="2">
        <v>2020</v>
      </c>
      <c r="M6003" s="2" t="s">
        <v>3059</v>
      </c>
      <c r="N6003" s="2" t="s">
        <v>3109</v>
      </c>
      <c r="O6003" s="19" t="str">
        <f t="shared" si="188"/>
        <v>400</v>
      </c>
      <c r="P6003">
        <f t="shared" si="187"/>
        <v>1681.7289357754212</v>
      </c>
    </row>
    <row r="6004" spans="1:16" ht="14.5" customHeight="1" x14ac:dyDescent="0.35">
      <c r="A6004" s="23" t="s">
        <v>2674</v>
      </c>
      <c r="B6004" s="23" t="s">
        <v>2675</v>
      </c>
      <c r="C6004" s="23" t="s">
        <v>2676</v>
      </c>
      <c r="D6004" s="2" t="s">
        <v>3169</v>
      </c>
      <c r="E6004" s="2" t="s">
        <v>3170</v>
      </c>
      <c r="F6004">
        <v>10703</v>
      </c>
      <c r="G6004">
        <v>52.476167579235998</v>
      </c>
      <c r="H6004" s="2" t="s">
        <v>3141</v>
      </c>
      <c r="I6004" s="2" t="s">
        <v>3155</v>
      </c>
      <c r="J6004" s="2" t="s">
        <v>3161</v>
      </c>
      <c r="K6004" s="2" t="s">
        <v>3162</v>
      </c>
      <c r="L6004" s="2">
        <v>2020</v>
      </c>
      <c r="M6004" s="2" t="s">
        <v>3059</v>
      </c>
      <c r="N6004" s="2" t="s">
        <v>3109</v>
      </c>
      <c r="O6004" s="19" t="str">
        <f t="shared" si="188"/>
        <v>400</v>
      </c>
      <c r="P6004">
        <f t="shared" si="187"/>
        <v>5616.5242160056287</v>
      </c>
    </row>
    <row r="6005" spans="1:16" ht="14.5" customHeight="1" x14ac:dyDescent="0.35">
      <c r="A6005" s="23" t="s">
        <v>2677</v>
      </c>
      <c r="B6005" s="23" t="s">
        <v>2678</v>
      </c>
      <c r="C6005" s="23" t="s">
        <v>2679</v>
      </c>
      <c r="D6005" s="2" t="s">
        <v>3169</v>
      </c>
      <c r="E6005" s="2" t="s">
        <v>3170</v>
      </c>
      <c r="F6005">
        <v>25609</v>
      </c>
      <c r="G6005">
        <v>10.295879625567601</v>
      </c>
      <c r="H6005" s="2" t="s">
        <v>3129</v>
      </c>
      <c r="I6005" s="2" t="s">
        <v>3143</v>
      </c>
      <c r="J6005" s="2" t="s">
        <v>3161</v>
      </c>
      <c r="K6005" s="2" t="s">
        <v>3162</v>
      </c>
      <c r="L6005" s="2">
        <v>2020</v>
      </c>
      <c r="M6005" s="2" t="s">
        <v>3059</v>
      </c>
      <c r="N6005" s="2" t="s">
        <v>3109</v>
      </c>
      <c r="O6005" s="19" t="str">
        <f t="shared" si="188"/>
        <v>400</v>
      </c>
      <c r="P6005">
        <f t="shared" si="187"/>
        <v>2636.6718133116069</v>
      </c>
    </row>
    <row r="6006" spans="1:16" ht="14.5" customHeight="1" x14ac:dyDescent="0.35">
      <c r="A6006" s="23" t="s">
        <v>2677</v>
      </c>
      <c r="B6006" s="23" t="s">
        <v>2678</v>
      </c>
      <c r="C6006" s="23" t="s">
        <v>2679</v>
      </c>
      <c r="D6006" s="2" t="s">
        <v>3169</v>
      </c>
      <c r="E6006" s="2" t="s">
        <v>3170</v>
      </c>
      <c r="F6006">
        <v>25609</v>
      </c>
      <c r="G6006">
        <v>9.7135597724199307</v>
      </c>
      <c r="H6006" s="2" t="s">
        <v>3130</v>
      </c>
      <c r="I6006" s="2" t="s">
        <v>3144</v>
      </c>
      <c r="J6006" s="2" t="s">
        <v>3161</v>
      </c>
      <c r="K6006" s="2" t="s">
        <v>3162</v>
      </c>
      <c r="L6006" s="2">
        <v>2020</v>
      </c>
      <c r="M6006" s="2" t="s">
        <v>3059</v>
      </c>
      <c r="N6006" s="2" t="s">
        <v>3109</v>
      </c>
      <c r="O6006" s="19" t="str">
        <f t="shared" si="188"/>
        <v>400</v>
      </c>
      <c r="P6006">
        <f t="shared" si="187"/>
        <v>2487.54552211902</v>
      </c>
    </row>
    <row r="6007" spans="1:16" ht="14.5" customHeight="1" x14ac:dyDescent="0.35">
      <c r="A6007" s="23" t="s">
        <v>2677</v>
      </c>
      <c r="B6007" s="23" t="s">
        <v>2678</v>
      </c>
      <c r="C6007" s="23" t="s">
        <v>2679</v>
      </c>
      <c r="D6007" s="2" t="s">
        <v>3169</v>
      </c>
      <c r="E6007" s="2" t="s">
        <v>3170</v>
      </c>
      <c r="F6007">
        <v>25609</v>
      </c>
      <c r="G6007">
        <v>1.99829158399075</v>
      </c>
      <c r="H6007" s="2" t="s">
        <v>3131</v>
      </c>
      <c r="I6007" s="2" t="s">
        <v>3145</v>
      </c>
      <c r="J6007" s="2" t="s">
        <v>3161</v>
      </c>
      <c r="K6007" s="2" t="s">
        <v>3162</v>
      </c>
      <c r="L6007" s="2">
        <v>2020</v>
      </c>
      <c r="M6007" s="2" t="s">
        <v>3059</v>
      </c>
      <c r="N6007" s="2" t="s">
        <v>3109</v>
      </c>
      <c r="O6007" s="19" t="str">
        <f t="shared" si="188"/>
        <v>400</v>
      </c>
      <c r="P6007">
        <f t="shared" si="187"/>
        <v>511.74249174419111</v>
      </c>
    </row>
    <row r="6008" spans="1:16" ht="14.5" customHeight="1" x14ac:dyDescent="0.35">
      <c r="A6008" s="23" t="s">
        <v>2677</v>
      </c>
      <c r="B6008" s="23" t="s">
        <v>2678</v>
      </c>
      <c r="C6008" s="23" t="s">
        <v>2679</v>
      </c>
      <c r="D6008" s="2" t="s">
        <v>3169</v>
      </c>
      <c r="E6008" s="2" t="s">
        <v>3170</v>
      </c>
      <c r="F6008">
        <v>25609</v>
      </c>
      <c r="G6008">
        <v>5.3887027028018002</v>
      </c>
      <c r="H6008" s="2" t="s">
        <v>3135</v>
      </c>
      <c r="I6008" s="2" t="s">
        <v>3149</v>
      </c>
      <c r="J6008" s="2" t="s">
        <v>3161</v>
      </c>
      <c r="K6008" s="2" t="s">
        <v>3162</v>
      </c>
      <c r="L6008" s="2">
        <v>2020</v>
      </c>
      <c r="M6008" s="2" t="s">
        <v>3059</v>
      </c>
      <c r="N6008" s="2" t="s">
        <v>3109</v>
      </c>
      <c r="O6008" s="19" t="str">
        <f t="shared" si="188"/>
        <v>400</v>
      </c>
      <c r="P6008">
        <f t="shared" si="187"/>
        <v>1379.992875160513</v>
      </c>
    </row>
    <row r="6009" spans="1:16" ht="14.5" customHeight="1" x14ac:dyDescent="0.35">
      <c r="A6009" s="23" t="s">
        <v>2677</v>
      </c>
      <c r="B6009" s="23" t="s">
        <v>2678</v>
      </c>
      <c r="C6009" s="23" t="s">
        <v>2679</v>
      </c>
      <c r="D6009" s="2" t="s">
        <v>3169</v>
      </c>
      <c r="E6009" s="2" t="s">
        <v>3170</v>
      </c>
      <c r="F6009">
        <v>25609</v>
      </c>
      <c r="G6009">
        <v>12.9109100282796</v>
      </c>
      <c r="H6009" s="2" t="s">
        <v>3138</v>
      </c>
      <c r="I6009" s="2" t="s">
        <v>3152</v>
      </c>
      <c r="J6009" s="2" t="s">
        <v>3161</v>
      </c>
      <c r="K6009" s="2" t="s">
        <v>3162</v>
      </c>
      <c r="L6009" s="2">
        <v>2020</v>
      </c>
      <c r="M6009" s="2" t="s">
        <v>3059</v>
      </c>
      <c r="N6009" s="2" t="s">
        <v>3109</v>
      </c>
      <c r="O6009" s="19" t="str">
        <f t="shared" si="188"/>
        <v>400</v>
      </c>
      <c r="P6009">
        <f t="shared" si="187"/>
        <v>3306.3549491421227</v>
      </c>
    </row>
    <row r="6010" spans="1:16" ht="14.5" customHeight="1" x14ac:dyDescent="0.35">
      <c r="A6010" s="23" t="s">
        <v>2677</v>
      </c>
      <c r="B6010" s="23" t="s">
        <v>2678</v>
      </c>
      <c r="C6010" s="23" t="s">
        <v>2679</v>
      </c>
      <c r="D6010" s="2" t="s">
        <v>3169</v>
      </c>
      <c r="E6010" s="2" t="s">
        <v>3170</v>
      </c>
      <c r="F6010">
        <v>25609</v>
      </c>
      <c r="G6010">
        <v>38.444313279181898</v>
      </c>
      <c r="H6010" s="2" t="s">
        <v>3139</v>
      </c>
      <c r="I6010" s="2" t="s">
        <v>3153</v>
      </c>
      <c r="J6010" s="2" t="s">
        <v>3161</v>
      </c>
      <c r="K6010" s="2" t="s">
        <v>3162</v>
      </c>
      <c r="L6010" s="2">
        <v>2020</v>
      </c>
      <c r="M6010" s="2" t="s">
        <v>3059</v>
      </c>
      <c r="N6010" s="2" t="s">
        <v>3109</v>
      </c>
      <c r="O6010" s="19" t="str">
        <f t="shared" si="188"/>
        <v>400</v>
      </c>
      <c r="P6010">
        <f t="shared" si="187"/>
        <v>9845.2041876656931</v>
      </c>
    </row>
    <row r="6011" spans="1:16" ht="14.5" customHeight="1" x14ac:dyDescent="0.35">
      <c r="A6011" s="23" t="s">
        <v>2677</v>
      </c>
      <c r="B6011" s="23" t="s">
        <v>2678</v>
      </c>
      <c r="C6011" s="23" t="s">
        <v>2679</v>
      </c>
      <c r="D6011" s="2" t="s">
        <v>3169</v>
      </c>
      <c r="E6011" s="2" t="s">
        <v>3170</v>
      </c>
      <c r="F6011">
        <v>25609</v>
      </c>
      <c r="G6011">
        <v>21.2483430077584</v>
      </c>
      <c r="H6011" s="2" t="s">
        <v>3141</v>
      </c>
      <c r="I6011" s="2" t="s">
        <v>3155</v>
      </c>
      <c r="J6011" s="2" t="s">
        <v>3161</v>
      </c>
      <c r="K6011" s="2" t="s">
        <v>3162</v>
      </c>
      <c r="L6011" s="2">
        <v>2020</v>
      </c>
      <c r="M6011" s="2" t="s">
        <v>3059</v>
      </c>
      <c r="N6011" s="2" t="s">
        <v>3109</v>
      </c>
      <c r="O6011" s="19" t="str">
        <f t="shared" si="188"/>
        <v>400</v>
      </c>
      <c r="P6011">
        <f t="shared" si="187"/>
        <v>5441.4881608568494</v>
      </c>
    </row>
    <row r="6012" spans="1:16" ht="14.5" customHeight="1" x14ac:dyDescent="0.35">
      <c r="A6012" s="23" t="s">
        <v>2894</v>
      </c>
      <c r="B6012" s="23" t="s">
        <v>2895</v>
      </c>
      <c r="C6012" s="23" t="s">
        <v>2896</v>
      </c>
      <c r="D6012" s="2" t="s">
        <v>3169</v>
      </c>
      <c r="E6012" s="2" t="s">
        <v>3170</v>
      </c>
      <c r="F6012">
        <v>39264</v>
      </c>
      <c r="G6012">
        <v>100</v>
      </c>
      <c r="H6012" s="2" t="s">
        <v>3129</v>
      </c>
      <c r="I6012" s="2" t="s">
        <v>3143</v>
      </c>
      <c r="J6012" s="2" t="s">
        <v>3161</v>
      </c>
      <c r="K6012" s="2" t="s">
        <v>3162</v>
      </c>
      <c r="L6012" s="2">
        <v>2020</v>
      </c>
      <c r="M6012" s="2" t="s">
        <v>3059</v>
      </c>
      <c r="N6012" s="2" t="s">
        <v>3109</v>
      </c>
      <c r="O6012" s="19" t="str">
        <f t="shared" si="188"/>
        <v>400</v>
      </c>
      <c r="P6012">
        <f t="shared" si="187"/>
        <v>39264</v>
      </c>
    </row>
    <row r="6013" spans="1:16" ht="14.5" customHeight="1" x14ac:dyDescent="0.35">
      <c r="A6013" s="23" t="s">
        <v>1258</v>
      </c>
      <c r="B6013" s="23" t="s">
        <v>1259</v>
      </c>
      <c r="C6013" s="23" t="s">
        <v>1866</v>
      </c>
      <c r="D6013" s="2" t="s">
        <v>3169</v>
      </c>
      <c r="E6013" s="2" t="s">
        <v>3170</v>
      </c>
      <c r="F6013">
        <v>126</v>
      </c>
      <c r="G6013">
        <v>55</v>
      </c>
      <c r="H6013" s="2" t="s">
        <v>3138</v>
      </c>
      <c r="I6013" s="2" t="s">
        <v>3152</v>
      </c>
      <c r="J6013" s="2" t="s">
        <v>3161</v>
      </c>
      <c r="K6013" s="2" t="s">
        <v>3162</v>
      </c>
      <c r="L6013" s="2">
        <v>2020</v>
      </c>
      <c r="M6013" s="2" t="s">
        <v>3043</v>
      </c>
      <c r="N6013" s="2" t="s">
        <v>3097</v>
      </c>
      <c r="O6013" s="19" t="str">
        <f t="shared" si="188"/>
        <v>200</v>
      </c>
      <c r="P6013">
        <f t="shared" si="187"/>
        <v>69.3</v>
      </c>
    </row>
    <row r="6014" spans="1:16" ht="14.5" customHeight="1" x14ac:dyDescent="0.35">
      <c r="A6014" s="23" t="s">
        <v>1258</v>
      </c>
      <c r="B6014" s="23" t="s">
        <v>1259</v>
      </c>
      <c r="C6014" s="23" t="s">
        <v>3697</v>
      </c>
      <c r="D6014" s="2" t="s">
        <v>3169</v>
      </c>
      <c r="E6014" s="2" t="s">
        <v>3170</v>
      </c>
      <c r="F6014">
        <v>125</v>
      </c>
      <c r="G6014">
        <v>55</v>
      </c>
      <c r="H6014" s="2" t="s">
        <v>3138</v>
      </c>
      <c r="I6014" s="2" t="s">
        <v>3152</v>
      </c>
      <c r="J6014" s="2" t="s">
        <v>3161</v>
      </c>
      <c r="K6014" s="2" t="s">
        <v>3162</v>
      </c>
      <c r="L6014" s="2">
        <v>2020</v>
      </c>
      <c r="M6014" s="2" t="s">
        <v>3043</v>
      </c>
      <c r="N6014" s="2" t="s">
        <v>3097</v>
      </c>
      <c r="O6014" s="19" t="str">
        <f t="shared" si="188"/>
        <v>200</v>
      </c>
      <c r="P6014">
        <f t="shared" si="187"/>
        <v>68.75</v>
      </c>
    </row>
    <row r="6015" spans="1:16" ht="14.5" customHeight="1" x14ac:dyDescent="0.35">
      <c r="A6015" s="23" t="s">
        <v>279</v>
      </c>
      <c r="B6015" s="23" t="s">
        <v>280</v>
      </c>
      <c r="C6015" s="23" t="s">
        <v>2898</v>
      </c>
      <c r="D6015" s="2" t="s">
        <v>3169</v>
      </c>
      <c r="E6015" s="2" t="s">
        <v>3170</v>
      </c>
      <c r="F6015">
        <v>10000</v>
      </c>
      <c r="G6015">
        <v>100</v>
      </c>
      <c r="H6015" s="2" t="s">
        <v>3134</v>
      </c>
      <c r="I6015" s="2" t="s">
        <v>3148</v>
      </c>
      <c r="J6015" s="2" t="s">
        <v>3161</v>
      </c>
      <c r="K6015" s="2" t="s">
        <v>3162</v>
      </c>
      <c r="L6015" s="2">
        <v>2020</v>
      </c>
      <c r="M6015" s="2" t="s">
        <v>3074</v>
      </c>
      <c r="N6015" s="2" t="s">
        <v>3123</v>
      </c>
      <c r="O6015" s="19" t="str">
        <f t="shared" si="188"/>
        <v>600</v>
      </c>
      <c r="P6015">
        <f t="shared" si="187"/>
        <v>10000</v>
      </c>
    </row>
    <row r="6016" spans="1:16" ht="14.5" customHeight="1" x14ac:dyDescent="0.35">
      <c r="A6016" s="23" t="s">
        <v>282</v>
      </c>
      <c r="B6016" s="23" t="s">
        <v>283</v>
      </c>
      <c r="C6016" s="23" t="s">
        <v>1868</v>
      </c>
      <c r="D6016" s="2" t="s">
        <v>3169</v>
      </c>
      <c r="E6016" s="2" t="s">
        <v>3170</v>
      </c>
      <c r="F6016">
        <v>25</v>
      </c>
      <c r="G6016">
        <v>55</v>
      </c>
      <c r="H6016" s="2" t="s">
        <v>3138</v>
      </c>
      <c r="I6016" s="2" t="s">
        <v>3152</v>
      </c>
      <c r="J6016" s="2" t="s">
        <v>3161</v>
      </c>
      <c r="K6016" s="2" t="s">
        <v>3162</v>
      </c>
      <c r="L6016" s="2">
        <v>2020</v>
      </c>
      <c r="M6016" s="2" t="s">
        <v>3057</v>
      </c>
      <c r="N6016" s="2" t="s">
        <v>3107</v>
      </c>
      <c r="O6016" s="19" t="str">
        <f t="shared" si="188"/>
        <v>300</v>
      </c>
      <c r="P6016">
        <f t="shared" si="187"/>
        <v>13.75</v>
      </c>
    </row>
    <row r="6017" spans="1:16" ht="14.5" customHeight="1" x14ac:dyDescent="0.35">
      <c r="A6017" s="23" t="s">
        <v>285</v>
      </c>
      <c r="B6017" s="23" t="s">
        <v>286</v>
      </c>
      <c r="C6017" s="23" t="s">
        <v>1869</v>
      </c>
      <c r="D6017" s="2" t="s">
        <v>3169</v>
      </c>
      <c r="E6017" s="2" t="s">
        <v>3170</v>
      </c>
      <c r="F6017">
        <v>8731</v>
      </c>
      <c r="G6017">
        <v>55</v>
      </c>
      <c r="H6017" s="2" t="s">
        <v>3132</v>
      </c>
      <c r="I6017" s="2" t="s">
        <v>3146</v>
      </c>
      <c r="J6017" s="2" t="s">
        <v>3161</v>
      </c>
      <c r="K6017" s="2" t="s">
        <v>3162</v>
      </c>
      <c r="L6017" s="2">
        <v>2020</v>
      </c>
      <c r="M6017" s="2" t="s">
        <v>3057</v>
      </c>
      <c r="N6017" s="2" t="s">
        <v>3107</v>
      </c>
      <c r="O6017" s="19" t="str">
        <f t="shared" si="188"/>
        <v>300</v>
      </c>
      <c r="P6017">
        <f t="shared" si="187"/>
        <v>4802.05</v>
      </c>
    </row>
    <row r="6018" spans="1:16" ht="14.5" customHeight="1" x14ac:dyDescent="0.35">
      <c r="A6018" s="23" t="s">
        <v>3587</v>
      </c>
      <c r="B6018" s="23" t="s">
        <v>2037</v>
      </c>
      <c r="C6018" s="23" t="s">
        <v>2038</v>
      </c>
      <c r="D6018" s="2" t="s">
        <v>3169</v>
      </c>
      <c r="E6018" s="2" t="s">
        <v>3170</v>
      </c>
      <c r="F6018">
        <v>3410</v>
      </c>
      <c r="G6018">
        <v>55</v>
      </c>
      <c r="H6018" s="2" t="s">
        <v>3129</v>
      </c>
      <c r="I6018" s="2" t="s">
        <v>3143</v>
      </c>
      <c r="J6018" s="2" t="s">
        <v>3161</v>
      </c>
      <c r="K6018" s="2" t="s">
        <v>3162</v>
      </c>
      <c r="L6018" s="2">
        <v>2020</v>
      </c>
      <c r="M6018" s="2" t="s">
        <v>3059</v>
      </c>
      <c r="N6018" s="2" t="s">
        <v>3109</v>
      </c>
      <c r="O6018" s="19" t="str">
        <f t="shared" si="188"/>
        <v>400</v>
      </c>
      <c r="P6018">
        <f t="shared" si="187"/>
        <v>1875.5</v>
      </c>
    </row>
    <row r="6019" spans="1:16" ht="14.5" customHeight="1" x14ac:dyDescent="0.35">
      <c r="A6019" s="23" t="s">
        <v>3376</v>
      </c>
      <c r="B6019" s="23" t="s">
        <v>3377</v>
      </c>
      <c r="C6019" s="23" t="s">
        <v>3378</v>
      </c>
      <c r="D6019" s="2" t="s">
        <v>3169</v>
      </c>
      <c r="E6019" s="2" t="s">
        <v>3170</v>
      </c>
      <c r="F6019">
        <v>17250</v>
      </c>
      <c r="G6019">
        <v>55</v>
      </c>
      <c r="H6019" s="2" t="s">
        <v>3133</v>
      </c>
      <c r="I6019" s="2" t="s">
        <v>3147</v>
      </c>
      <c r="J6019" s="2" t="s">
        <v>3161</v>
      </c>
      <c r="K6019" s="2" t="s">
        <v>3162</v>
      </c>
      <c r="L6019" s="2">
        <v>2020</v>
      </c>
      <c r="M6019" s="2" t="s">
        <v>3045</v>
      </c>
      <c r="N6019" s="2" t="s">
        <v>3098</v>
      </c>
      <c r="O6019" s="19" t="str">
        <f t="shared" si="188"/>
        <v>200</v>
      </c>
      <c r="P6019">
        <f t="shared" si="187"/>
        <v>9487.5</v>
      </c>
    </row>
    <row r="6020" spans="1:16" ht="14.5" customHeight="1" x14ac:dyDescent="0.35">
      <c r="A6020" s="23" t="s">
        <v>1482</v>
      </c>
      <c r="B6020" s="23" t="s">
        <v>1483</v>
      </c>
      <c r="C6020" s="23" t="s">
        <v>2321</v>
      </c>
      <c r="D6020" s="2" t="s">
        <v>3169</v>
      </c>
      <c r="E6020" s="2" t="s">
        <v>3170</v>
      </c>
      <c r="F6020">
        <v>8000</v>
      </c>
      <c r="G6020">
        <v>55</v>
      </c>
      <c r="H6020" s="2" t="s">
        <v>3133</v>
      </c>
      <c r="I6020" s="2" t="s">
        <v>3147</v>
      </c>
      <c r="J6020" s="2" t="s">
        <v>3161</v>
      </c>
      <c r="K6020" s="2" t="s">
        <v>3162</v>
      </c>
      <c r="L6020" s="2">
        <v>2020</v>
      </c>
      <c r="M6020" s="2" t="s">
        <v>3045</v>
      </c>
      <c r="N6020" s="2" t="s">
        <v>3098</v>
      </c>
      <c r="O6020" s="19" t="str">
        <f t="shared" si="188"/>
        <v>200</v>
      </c>
      <c r="P6020">
        <f t="shared" si="187"/>
        <v>4400</v>
      </c>
    </row>
    <row r="6021" spans="1:16" ht="14.5" customHeight="1" x14ac:dyDescent="0.35">
      <c r="A6021" s="23" t="s">
        <v>3239</v>
      </c>
      <c r="B6021" s="23" t="s">
        <v>2043</v>
      </c>
      <c r="C6021" s="23" t="s">
        <v>1870</v>
      </c>
      <c r="D6021" s="2" t="s">
        <v>3169</v>
      </c>
      <c r="E6021" s="2" t="s">
        <v>3170</v>
      </c>
      <c r="F6021">
        <v>138</v>
      </c>
      <c r="G6021">
        <v>55</v>
      </c>
      <c r="H6021" s="2" t="s">
        <v>3131</v>
      </c>
      <c r="I6021" s="2" t="s">
        <v>3145</v>
      </c>
      <c r="J6021" s="2" t="s">
        <v>3161</v>
      </c>
      <c r="K6021" s="2" t="s">
        <v>3162</v>
      </c>
      <c r="L6021" s="2">
        <v>2020</v>
      </c>
      <c r="M6021" s="2" t="s">
        <v>3076</v>
      </c>
      <c r="N6021" s="2" t="s">
        <v>3124</v>
      </c>
      <c r="O6021" s="19" t="str">
        <f t="shared" si="188"/>
        <v>700</v>
      </c>
      <c r="P6021">
        <f t="shared" si="187"/>
        <v>75.900000000000006</v>
      </c>
    </row>
    <row r="6022" spans="1:16" ht="14.5" customHeight="1" x14ac:dyDescent="0.35">
      <c r="A6022" s="23" t="s">
        <v>2683</v>
      </c>
      <c r="B6022" s="23" t="s">
        <v>2684</v>
      </c>
      <c r="C6022" s="23" t="s">
        <v>2685</v>
      </c>
      <c r="D6022" s="2" t="s">
        <v>3169</v>
      </c>
      <c r="E6022" s="2" t="s">
        <v>3170</v>
      </c>
      <c r="F6022">
        <v>850</v>
      </c>
      <c r="G6022">
        <v>14.405317328044401</v>
      </c>
      <c r="H6022" s="2" t="s">
        <v>3129</v>
      </c>
      <c r="I6022" s="2" t="s">
        <v>3143</v>
      </c>
      <c r="J6022" s="2" t="s">
        <v>3161</v>
      </c>
      <c r="K6022" s="2" t="s">
        <v>3162</v>
      </c>
      <c r="L6022" s="2">
        <v>2020</v>
      </c>
      <c r="M6022" s="2" t="s">
        <v>3078</v>
      </c>
      <c r="N6022" s="2" t="s">
        <v>3126</v>
      </c>
      <c r="O6022" s="19" t="str">
        <f t="shared" si="188"/>
        <v>700</v>
      </c>
      <c r="P6022">
        <f t="shared" si="187"/>
        <v>122.4451972883774</v>
      </c>
    </row>
    <row r="6023" spans="1:16" ht="14.5" customHeight="1" x14ac:dyDescent="0.35">
      <c r="A6023" s="23" t="s">
        <v>2683</v>
      </c>
      <c r="B6023" s="23" t="s">
        <v>2684</v>
      </c>
      <c r="C6023" s="23" t="s">
        <v>2685</v>
      </c>
      <c r="D6023" s="2" t="s">
        <v>3169</v>
      </c>
      <c r="E6023" s="2" t="s">
        <v>3170</v>
      </c>
      <c r="F6023">
        <v>850</v>
      </c>
      <c r="G6023">
        <v>69.365482365279902</v>
      </c>
      <c r="H6023" s="2" t="s">
        <v>3130</v>
      </c>
      <c r="I6023" s="2" t="s">
        <v>3144</v>
      </c>
      <c r="J6023" s="2" t="s">
        <v>3161</v>
      </c>
      <c r="K6023" s="2" t="s">
        <v>3162</v>
      </c>
      <c r="L6023" s="2">
        <v>2020</v>
      </c>
      <c r="M6023" s="2" t="s">
        <v>3078</v>
      </c>
      <c r="N6023" s="2" t="s">
        <v>3126</v>
      </c>
      <c r="O6023" s="19" t="str">
        <f t="shared" si="188"/>
        <v>700</v>
      </c>
      <c r="P6023">
        <f t="shared" si="187"/>
        <v>589.60660010487913</v>
      </c>
    </row>
    <row r="6024" spans="1:16" ht="14.5" customHeight="1" x14ac:dyDescent="0.35">
      <c r="A6024" s="23" t="s">
        <v>2683</v>
      </c>
      <c r="B6024" s="23" t="s">
        <v>2684</v>
      </c>
      <c r="C6024" s="23" t="s">
        <v>2685</v>
      </c>
      <c r="D6024" s="2" t="s">
        <v>3169</v>
      </c>
      <c r="E6024" s="2" t="s">
        <v>3170</v>
      </c>
      <c r="F6024">
        <v>850</v>
      </c>
      <c r="G6024">
        <v>5.2157183429126199</v>
      </c>
      <c r="H6024" s="2" t="s">
        <v>3138</v>
      </c>
      <c r="I6024" s="2" t="s">
        <v>3152</v>
      </c>
      <c r="J6024" s="2" t="s">
        <v>3161</v>
      </c>
      <c r="K6024" s="2" t="s">
        <v>3162</v>
      </c>
      <c r="L6024" s="2">
        <v>2020</v>
      </c>
      <c r="M6024" s="2" t="s">
        <v>3078</v>
      </c>
      <c r="N6024" s="2" t="s">
        <v>3126</v>
      </c>
      <c r="O6024" s="19" t="str">
        <f t="shared" si="188"/>
        <v>700</v>
      </c>
      <c r="P6024">
        <f t="shared" si="187"/>
        <v>44.333605914757271</v>
      </c>
    </row>
    <row r="6025" spans="1:16" ht="14.5" customHeight="1" x14ac:dyDescent="0.35">
      <c r="A6025" s="23" t="s">
        <v>2683</v>
      </c>
      <c r="B6025" s="23" t="s">
        <v>2684</v>
      </c>
      <c r="C6025" s="23" t="s">
        <v>2685</v>
      </c>
      <c r="D6025" s="2" t="s">
        <v>3169</v>
      </c>
      <c r="E6025" s="2" t="s">
        <v>3170</v>
      </c>
      <c r="F6025">
        <v>850</v>
      </c>
      <c r="G6025">
        <v>5.7954947049976697</v>
      </c>
      <c r="H6025" s="2" t="s">
        <v>3139</v>
      </c>
      <c r="I6025" s="2" t="s">
        <v>3153</v>
      </c>
      <c r="J6025" s="2" t="s">
        <v>3161</v>
      </c>
      <c r="K6025" s="2" t="s">
        <v>3162</v>
      </c>
      <c r="L6025" s="2">
        <v>2020</v>
      </c>
      <c r="M6025" s="2" t="s">
        <v>3078</v>
      </c>
      <c r="N6025" s="2" t="s">
        <v>3126</v>
      </c>
      <c r="O6025" s="19" t="str">
        <f t="shared" si="188"/>
        <v>700</v>
      </c>
      <c r="P6025">
        <f t="shared" si="187"/>
        <v>49.26170499248019</v>
      </c>
    </row>
    <row r="6026" spans="1:16" ht="14.5" customHeight="1" x14ac:dyDescent="0.35">
      <c r="A6026" s="23" t="s">
        <v>2683</v>
      </c>
      <c r="B6026" s="23" t="s">
        <v>2684</v>
      </c>
      <c r="C6026" s="23" t="s">
        <v>2685</v>
      </c>
      <c r="D6026" s="2" t="s">
        <v>3169</v>
      </c>
      <c r="E6026" s="2" t="s">
        <v>3170</v>
      </c>
      <c r="F6026">
        <v>850</v>
      </c>
      <c r="G6026">
        <v>0.57977636208504901</v>
      </c>
      <c r="H6026" s="2" t="s">
        <v>3140</v>
      </c>
      <c r="I6026" s="2" t="s">
        <v>3154</v>
      </c>
      <c r="J6026" s="2" t="s">
        <v>3161</v>
      </c>
      <c r="K6026" s="2" t="s">
        <v>3162</v>
      </c>
      <c r="L6026" s="2">
        <v>2020</v>
      </c>
      <c r="M6026" s="2" t="s">
        <v>3078</v>
      </c>
      <c r="N6026" s="2" t="s">
        <v>3126</v>
      </c>
      <c r="O6026" s="19" t="str">
        <f t="shared" si="188"/>
        <v>700</v>
      </c>
      <c r="P6026">
        <f t="shared" si="187"/>
        <v>4.9280990777229166</v>
      </c>
    </row>
    <row r="6027" spans="1:16" ht="14.5" customHeight="1" x14ac:dyDescent="0.35">
      <c r="A6027" s="23" t="s">
        <v>2683</v>
      </c>
      <c r="B6027" s="23" t="s">
        <v>2684</v>
      </c>
      <c r="C6027" s="23" t="s">
        <v>2685</v>
      </c>
      <c r="D6027" s="2" t="s">
        <v>3169</v>
      </c>
      <c r="E6027" s="2" t="s">
        <v>3170</v>
      </c>
      <c r="F6027">
        <v>850</v>
      </c>
      <c r="G6027">
        <v>4.6382108966803903</v>
      </c>
      <c r="H6027" s="2" t="s">
        <v>3141</v>
      </c>
      <c r="I6027" s="2" t="s">
        <v>3155</v>
      </c>
      <c r="J6027" s="2" t="s">
        <v>3161</v>
      </c>
      <c r="K6027" s="2" t="s">
        <v>3162</v>
      </c>
      <c r="L6027" s="2">
        <v>2020</v>
      </c>
      <c r="M6027" s="2" t="s">
        <v>3078</v>
      </c>
      <c r="N6027" s="2" t="s">
        <v>3126</v>
      </c>
      <c r="O6027" s="19" t="str">
        <f t="shared" si="188"/>
        <v>700</v>
      </c>
      <c r="P6027">
        <f t="shared" si="187"/>
        <v>39.424792621783318</v>
      </c>
    </row>
    <row r="6028" spans="1:16" ht="14.5" customHeight="1" x14ac:dyDescent="0.35">
      <c r="A6028" s="23" t="s">
        <v>2044</v>
      </c>
      <c r="B6028" s="23" t="s">
        <v>2045</v>
      </c>
      <c r="C6028" s="23" t="s">
        <v>2686</v>
      </c>
      <c r="D6028" s="2" t="s">
        <v>3169</v>
      </c>
      <c r="E6028" s="2" t="s">
        <v>3170</v>
      </c>
      <c r="F6028">
        <v>1271</v>
      </c>
      <c r="G6028">
        <v>76.501498204677105</v>
      </c>
      <c r="H6028" s="2" t="s">
        <v>3130</v>
      </c>
      <c r="I6028" s="2" t="s">
        <v>3144</v>
      </c>
      <c r="J6028" s="2" t="s">
        <v>3161</v>
      </c>
      <c r="K6028" s="2" t="s">
        <v>3162</v>
      </c>
      <c r="L6028" s="2">
        <v>2020</v>
      </c>
      <c r="M6028" s="2" t="s">
        <v>3078</v>
      </c>
      <c r="N6028" s="2" t="s">
        <v>3126</v>
      </c>
      <c r="O6028" s="19" t="str">
        <f t="shared" si="188"/>
        <v>700</v>
      </c>
      <c r="P6028">
        <f t="shared" si="187"/>
        <v>972.33404218144597</v>
      </c>
    </row>
    <row r="6029" spans="1:16" ht="14.5" customHeight="1" x14ac:dyDescent="0.35">
      <c r="A6029" s="23" t="s">
        <v>2044</v>
      </c>
      <c r="B6029" s="23" t="s">
        <v>2045</v>
      </c>
      <c r="C6029" s="23" t="s">
        <v>2686</v>
      </c>
      <c r="D6029" s="2" t="s">
        <v>3169</v>
      </c>
      <c r="E6029" s="2" t="s">
        <v>3170</v>
      </c>
      <c r="F6029">
        <v>1271</v>
      </c>
      <c r="G6029">
        <v>6.3347849770293996</v>
      </c>
      <c r="H6029" s="2" t="s">
        <v>3138</v>
      </c>
      <c r="I6029" s="2" t="s">
        <v>3152</v>
      </c>
      <c r="J6029" s="2" t="s">
        <v>3161</v>
      </c>
      <c r="K6029" s="2" t="s">
        <v>3162</v>
      </c>
      <c r="L6029" s="2">
        <v>2020</v>
      </c>
      <c r="M6029" s="2" t="s">
        <v>3078</v>
      </c>
      <c r="N6029" s="2" t="s">
        <v>3126</v>
      </c>
      <c r="O6029" s="19" t="str">
        <f t="shared" si="188"/>
        <v>700</v>
      </c>
      <c r="P6029">
        <f t="shared" si="187"/>
        <v>80.515117058043671</v>
      </c>
    </row>
    <row r="6030" spans="1:16" ht="14.5" customHeight="1" x14ac:dyDescent="0.35">
      <c r="A6030" s="23" t="s">
        <v>2044</v>
      </c>
      <c r="B6030" s="23" t="s">
        <v>2045</v>
      </c>
      <c r="C6030" s="23" t="s">
        <v>2686</v>
      </c>
      <c r="D6030" s="2" t="s">
        <v>3169</v>
      </c>
      <c r="E6030" s="2" t="s">
        <v>3170</v>
      </c>
      <c r="F6030">
        <v>1271</v>
      </c>
      <c r="G6030">
        <v>10.268331400818999</v>
      </c>
      <c r="H6030" s="2" t="s">
        <v>3139</v>
      </c>
      <c r="I6030" s="2" t="s">
        <v>3153</v>
      </c>
      <c r="J6030" s="2" t="s">
        <v>3161</v>
      </c>
      <c r="K6030" s="2" t="s">
        <v>3162</v>
      </c>
      <c r="L6030" s="2">
        <v>2020</v>
      </c>
      <c r="M6030" s="2" t="s">
        <v>3078</v>
      </c>
      <c r="N6030" s="2" t="s">
        <v>3126</v>
      </c>
      <c r="O6030" s="19" t="str">
        <f t="shared" si="188"/>
        <v>700</v>
      </c>
      <c r="P6030">
        <f t="shared" si="187"/>
        <v>130.51049210440948</v>
      </c>
    </row>
    <row r="6031" spans="1:16" ht="14.5" customHeight="1" x14ac:dyDescent="0.35">
      <c r="A6031" s="23" t="s">
        <v>2044</v>
      </c>
      <c r="B6031" s="23" t="s">
        <v>2045</v>
      </c>
      <c r="C6031" s="23" t="s">
        <v>2686</v>
      </c>
      <c r="D6031" s="2" t="s">
        <v>3169</v>
      </c>
      <c r="E6031" s="2" t="s">
        <v>3170</v>
      </c>
      <c r="F6031">
        <v>1271</v>
      </c>
      <c r="G6031">
        <v>0.76615393527494202</v>
      </c>
      <c r="H6031" s="2" t="s">
        <v>3140</v>
      </c>
      <c r="I6031" s="2" t="s">
        <v>3154</v>
      </c>
      <c r="J6031" s="2" t="s">
        <v>3161</v>
      </c>
      <c r="K6031" s="2" t="s">
        <v>3162</v>
      </c>
      <c r="L6031" s="2">
        <v>2020</v>
      </c>
      <c r="M6031" s="2" t="s">
        <v>3078</v>
      </c>
      <c r="N6031" s="2" t="s">
        <v>3126</v>
      </c>
      <c r="O6031" s="19" t="str">
        <f t="shared" si="188"/>
        <v>700</v>
      </c>
      <c r="P6031">
        <f t="shared" si="187"/>
        <v>9.7378165173445126</v>
      </c>
    </row>
    <row r="6032" spans="1:16" ht="14.5" customHeight="1" x14ac:dyDescent="0.35">
      <c r="A6032" s="23" t="s">
        <v>2044</v>
      </c>
      <c r="B6032" s="23" t="s">
        <v>2045</v>
      </c>
      <c r="C6032" s="23" t="s">
        <v>2686</v>
      </c>
      <c r="D6032" s="2" t="s">
        <v>3169</v>
      </c>
      <c r="E6032" s="2" t="s">
        <v>3170</v>
      </c>
      <c r="F6032">
        <v>1271</v>
      </c>
      <c r="G6032">
        <v>6.12923148219953</v>
      </c>
      <c r="H6032" s="2" t="s">
        <v>3141</v>
      </c>
      <c r="I6032" s="2" t="s">
        <v>3155</v>
      </c>
      <c r="J6032" s="2" t="s">
        <v>3161</v>
      </c>
      <c r="K6032" s="2" t="s">
        <v>3162</v>
      </c>
      <c r="L6032" s="2">
        <v>2020</v>
      </c>
      <c r="M6032" s="2" t="s">
        <v>3078</v>
      </c>
      <c r="N6032" s="2" t="s">
        <v>3126</v>
      </c>
      <c r="O6032" s="19" t="str">
        <f t="shared" si="188"/>
        <v>700</v>
      </c>
      <c r="P6032">
        <f t="shared" si="187"/>
        <v>77.90253213875603</v>
      </c>
    </row>
    <row r="6033" spans="1:16" ht="14.5" customHeight="1" x14ac:dyDescent="0.35">
      <c r="A6033" s="23" t="s">
        <v>308</v>
      </c>
      <c r="B6033" s="23" t="s">
        <v>309</v>
      </c>
      <c r="C6033" s="23" t="s">
        <v>1873</v>
      </c>
      <c r="D6033" s="2" t="s">
        <v>3169</v>
      </c>
      <c r="E6033" s="2" t="s">
        <v>3170</v>
      </c>
      <c r="F6033">
        <v>626</v>
      </c>
      <c r="G6033">
        <v>100</v>
      </c>
      <c r="H6033" s="2" t="s">
        <v>3131</v>
      </c>
      <c r="I6033" s="2" t="s">
        <v>3145</v>
      </c>
      <c r="J6033" s="2" t="s">
        <v>3161</v>
      </c>
      <c r="K6033" s="2" t="s">
        <v>3162</v>
      </c>
      <c r="L6033" s="2">
        <v>2020</v>
      </c>
      <c r="M6033" s="2" t="s">
        <v>3076</v>
      </c>
      <c r="N6033" s="2" t="s">
        <v>3124</v>
      </c>
      <c r="O6033" s="19" t="str">
        <f t="shared" si="188"/>
        <v>700</v>
      </c>
      <c r="P6033">
        <f t="shared" si="187"/>
        <v>626</v>
      </c>
    </row>
    <row r="6034" spans="1:16" ht="14.5" customHeight="1" x14ac:dyDescent="0.35">
      <c r="A6034" s="23" t="s">
        <v>304</v>
      </c>
      <c r="B6034" s="23" t="s">
        <v>305</v>
      </c>
      <c r="C6034" s="23" t="s">
        <v>1874</v>
      </c>
      <c r="D6034" s="2" t="s">
        <v>3169</v>
      </c>
      <c r="E6034" s="2" t="s">
        <v>3170</v>
      </c>
      <c r="F6034">
        <v>520</v>
      </c>
      <c r="G6034">
        <v>100</v>
      </c>
      <c r="H6034" s="2" t="s">
        <v>3131</v>
      </c>
      <c r="I6034" s="2" t="s">
        <v>3145</v>
      </c>
      <c r="J6034" s="2" t="s">
        <v>3161</v>
      </c>
      <c r="K6034" s="2" t="s">
        <v>3162</v>
      </c>
      <c r="L6034" s="2">
        <v>2020</v>
      </c>
      <c r="M6034" s="2" t="s">
        <v>3076</v>
      </c>
      <c r="N6034" s="2" t="s">
        <v>3124</v>
      </c>
      <c r="O6034" s="19" t="str">
        <f t="shared" si="188"/>
        <v>700</v>
      </c>
      <c r="P6034">
        <f t="shared" si="187"/>
        <v>520</v>
      </c>
    </row>
    <row r="6035" spans="1:16" ht="14.5" customHeight="1" x14ac:dyDescent="0.35">
      <c r="A6035" s="23" t="s">
        <v>311</v>
      </c>
      <c r="B6035" s="23" t="s">
        <v>312</v>
      </c>
      <c r="C6035" s="23" t="s">
        <v>1875</v>
      </c>
      <c r="D6035" s="2" t="s">
        <v>3169</v>
      </c>
      <c r="E6035" s="2" t="s">
        <v>3170</v>
      </c>
      <c r="F6035">
        <v>249515</v>
      </c>
      <c r="G6035">
        <v>100</v>
      </c>
      <c r="H6035" s="2" t="s">
        <v>3131</v>
      </c>
      <c r="I6035" s="2" t="s">
        <v>3145</v>
      </c>
      <c r="J6035" s="2" t="s">
        <v>3161</v>
      </c>
      <c r="K6035" s="2" t="s">
        <v>3162</v>
      </c>
      <c r="L6035" s="2">
        <v>2020</v>
      </c>
      <c r="M6035" s="2" t="s">
        <v>3076</v>
      </c>
      <c r="N6035" s="2" t="s">
        <v>3124</v>
      </c>
      <c r="O6035" s="19" t="str">
        <f t="shared" si="188"/>
        <v>700</v>
      </c>
      <c r="P6035">
        <f t="shared" si="187"/>
        <v>249515</v>
      </c>
    </row>
    <row r="6036" spans="1:16" ht="14.5" customHeight="1" x14ac:dyDescent="0.35">
      <c r="A6036" s="23" t="s">
        <v>3487</v>
      </c>
      <c r="B6036" s="23" t="s">
        <v>3488</v>
      </c>
      <c r="C6036" s="23" t="s">
        <v>3698</v>
      </c>
      <c r="D6036" s="2" t="s">
        <v>3169</v>
      </c>
      <c r="E6036" s="2" t="s">
        <v>3170</v>
      </c>
      <c r="F6036">
        <v>16400</v>
      </c>
      <c r="G6036">
        <v>66.726291123205101</v>
      </c>
      <c r="H6036" s="2" t="s">
        <v>3129</v>
      </c>
      <c r="I6036" s="2" t="s">
        <v>3143</v>
      </c>
      <c r="J6036" s="2" t="s">
        <v>3161</v>
      </c>
      <c r="K6036" s="2" t="s">
        <v>3162</v>
      </c>
      <c r="L6036" s="2">
        <v>2020</v>
      </c>
      <c r="M6036" s="2" t="s">
        <v>3076</v>
      </c>
      <c r="N6036" s="2" t="s">
        <v>3124</v>
      </c>
      <c r="O6036" s="19" t="str">
        <f t="shared" si="188"/>
        <v>700</v>
      </c>
      <c r="P6036">
        <f t="shared" si="187"/>
        <v>10943.111744205637</v>
      </c>
    </row>
    <row r="6037" spans="1:16" ht="14.5" customHeight="1" x14ac:dyDescent="0.35">
      <c r="A6037" s="23" t="s">
        <v>3487</v>
      </c>
      <c r="B6037" s="23" t="s">
        <v>3488</v>
      </c>
      <c r="C6037" s="23" t="s">
        <v>3698</v>
      </c>
      <c r="D6037" s="2" t="s">
        <v>3169</v>
      </c>
      <c r="E6037" s="2" t="s">
        <v>3170</v>
      </c>
      <c r="F6037">
        <v>16400</v>
      </c>
      <c r="G6037">
        <v>33.273708876794799</v>
      </c>
      <c r="H6037" s="2" t="s">
        <v>3131</v>
      </c>
      <c r="I6037" s="2" t="s">
        <v>3145</v>
      </c>
      <c r="J6037" s="2" t="s">
        <v>3161</v>
      </c>
      <c r="K6037" s="2" t="s">
        <v>3162</v>
      </c>
      <c r="L6037" s="2">
        <v>2020</v>
      </c>
      <c r="M6037" s="2" t="s">
        <v>3076</v>
      </c>
      <c r="N6037" s="2" t="s">
        <v>3124</v>
      </c>
      <c r="O6037" s="19" t="str">
        <f t="shared" si="188"/>
        <v>700</v>
      </c>
      <c r="P6037">
        <f t="shared" si="187"/>
        <v>5456.8882557943471</v>
      </c>
    </row>
    <row r="6038" spans="1:16" ht="14.5" customHeight="1" x14ac:dyDescent="0.35">
      <c r="A6038" s="23" t="s">
        <v>2687</v>
      </c>
      <c r="B6038" s="23" t="s">
        <v>2688</v>
      </c>
      <c r="C6038" s="23" t="s">
        <v>2689</v>
      </c>
      <c r="D6038" s="2" t="s">
        <v>3169</v>
      </c>
      <c r="E6038" s="2" t="s">
        <v>3170</v>
      </c>
      <c r="F6038">
        <v>881</v>
      </c>
      <c r="G6038">
        <v>100</v>
      </c>
      <c r="H6038" s="2" t="s">
        <v>3131</v>
      </c>
      <c r="I6038" s="2" t="s">
        <v>3145</v>
      </c>
      <c r="J6038" s="2" t="s">
        <v>3161</v>
      </c>
      <c r="K6038" s="2" t="s">
        <v>3162</v>
      </c>
      <c r="L6038" s="2">
        <v>2020</v>
      </c>
      <c r="M6038" s="2" t="s">
        <v>3076</v>
      </c>
      <c r="N6038" s="2" t="s">
        <v>3124</v>
      </c>
      <c r="O6038" s="19" t="str">
        <f t="shared" si="188"/>
        <v>700</v>
      </c>
      <c r="P6038">
        <f t="shared" si="187"/>
        <v>881</v>
      </c>
    </row>
    <row r="6039" spans="1:16" ht="14.5" customHeight="1" x14ac:dyDescent="0.35">
      <c r="A6039" s="23" t="s">
        <v>2690</v>
      </c>
      <c r="B6039" s="23" t="s">
        <v>2691</v>
      </c>
      <c r="C6039" s="23" t="s">
        <v>2692</v>
      </c>
      <c r="D6039" s="2" t="s">
        <v>3169</v>
      </c>
      <c r="E6039" s="2" t="s">
        <v>3170</v>
      </c>
      <c r="F6039">
        <v>2870</v>
      </c>
      <c r="G6039">
        <v>100</v>
      </c>
      <c r="H6039" s="2" t="s">
        <v>3131</v>
      </c>
      <c r="I6039" s="2" t="s">
        <v>3145</v>
      </c>
      <c r="J6039" s="2" t="s">
        <v>3161</v>
      </c>
      <c r="K6039" s="2" t="s">
        <v>3162</v>
      </c>
      <c r="L6039" s="2">
        <v>2020</v>
      </c>
      <c r="M6039" s="2" t="s">
        <v>3076</v>
      </c>
      <c r="N6039" s="2" t="s">
        <v>3124</v>
      </c>
      <c r="O6039" s="19" t="str">
        <f t="shared" si="188"/>
        <v>700</v>
      </c>
      <c r="P6039">
        <f t="shared" si="187"/>
        <v>2870</v>
      </c>
    </row>
    <row r="6040" spans="1:16" ht="14.5" customHeight="1" x14ac:dyDescent="0.35">
      <c r="A6040" s="23" t="s">
        <v>314</v>
      </c>
      <c r="B6040" s="23" t="s">
        <v>315</v>
      </c>
      <c r="C6040" s="23" t="s">
        <v>1876</v>
      </c>
      <c r="D6040" s="2" t="s">
        <v>3169</v>
      </c>
      <c r="E6040" s="2" t="s">
        <v>3170</v>
      </c>
      <c r="F6040">
        <v>6617</v>
      </c>
      <c r="G6040">
        <v>100</v>
      </c>
      <c r="H6040" s="2" t="s">
        <v>3131</v>
      </c>
      <c r="I6040" s="2" t="s">
        <v>3145</v>
      </c>
      <c r="J6040" s="2" t="s">
        <v>3161</v>
      </c>
      <c r="K6040" s="2" t="s">
        <v>3162</v>
      </c>
      <c r="L6040" s="2">
        <v>2020</v>
      </c>
      <c r="M6040" s="2" t="s">
        <v>3076</v>
      </c>
      <c r="N6040" s="2" t="s">
        <v>3124</v>
      </c>
      <c r="O6040" s="19" t="str">
        <f t="shared" si="188"/>
        <v>700</v>
      </c>
      <c r="P6040">
        <f t="shared" si="187"/>
        <v>6617</v>
      </c>
    </row>
    <row r="6041" spans="1:16" ht="14.5" customHeight="1" x14ac:dyDescent="0.35">
      <c r="A6041" s="23" t="s">
        <v>317</v>
      </c>
      <c r="B6041" s="23" t="s">
        <v>318</v>
      </c>
      <c r="C6041" s="23" t="s">
        <v>1877</v>
      </c>
      <c r="D6041" s="2" t="s">
        <v>3169</v>
      </c>
      <c r="E6041" s="2" t="s">
        <v>3170</v>
      </c>
      <c r="F6041">
        <v>2575</v>
      </c>
      <c r="G6041">
        <v>100</v>
      </c>
      <c r="H6041" s="2" t="s">
        <v>3132</v>
      </c>
      <c r="I6041" s="2" t="s">
        <v>3146</v>
      </c>
      <c r="J6041" s="2" t="s">
        <v>3161</v>
      </c>
      <c r="K6041" s="2" t="s">
        <v>3162</v>
      </c>
      <c r="L6041" s="2">
        <v>2020</v>
      </c>
      <c r="M6041" s="2" t="s">
        <v>3077</v>
      </c>
      <c r="N6041" s="2" t="s">
        <v>3125</v>
      </c>
      <c r="O6041" s="19" t="str">
        <f t="shared" si="188"/>
        <v>700</v>
      </c>
      <c r="P6041">
        <f t="shared" si="187"/>
        <v>2575</v>
      </c>
    </row>
    <row r="6042" spans="1:16" ht="14.5" customHeight="1" x14ac:dyDescent="0.35">
      <c r="A6042" s="23" t="s">
        <v>320</v>
      </c>
      <c r="B6042" s="23" t="s">
        <v>321</v>
      </c>
      <c r="C6042" s="23" t="s">
        <v>1878</v>
      </c>
      <c r="D6042" s="2" t="s">
        <v>3169</v>
      </c>
      <c r="E6042" s="2" t="s">
        <v>3170</v>
      </c>
      <c r="F6042">
        <v>573</v>
      </c>
      <c r="G6042">
        <v>55</v>
      </c>
      <c r="H6042" s="2" t="s">
        <v>3134</v>
      </c>
      <c r="I6042" s="2" t="s">
        <v>3148</v>
      </c>
      <c r="J6042" s="2" t="s">
        <v>3161</v>
      </c>
      <c r="K6042" s="2" t="s">
        <v>3162</v>
      </c>
      <c r="L6042" s="2">
        <v>2020</v>
      </c>
      <c r="M6042" s="2" t="s">
        <v>3077</v>
      </c>
      <c r="N6042" s="2" t="s">
        <v>3125</v>
      </c>
      <c r="O6042" s="19" t="str">
        <f t="shared" si="188"/>
        <v>700</v>
      </c>
      <c r="P6042">
        <f t="shared" si="187"/>
        <v>315.14999999999998</v>
      </c>
    </row>
    <row r="6043" spans="1:16" ht="14.5" customHeight="1" x14ac:dyDescent="0.35">
      <c r="A6043" s="23" t="s">
        <v>323</v>
      </c>
      <c r="B6043" s="23" t="s">
        <v>324</v>
      </c>
      <c r="C6043" s="23" t="s">
        <v>1879</v>
      </c>
      <c r="D6043" s="2" t="s">
        <v>3169</v>
      </c>
      <c r="E6043" s="2" t="s">
        <v>3170</v>
      </c>
      <c r="F6043">
        <v>9030</v>
      </c>
      <c r="G6043">
        <v>6.9255069255069301</v>
      </c>
      <c r="H6043" s="2" t="s">
        <v>3129</v>
      </c>
      <c r="I6043" s="2" t="s">
        <v>3143</v>
      </c>
      <c r="J6043" s="2" t="s">
        <v>3161</v>
      </c>
      <c r="K6043" s="2" t="s">
        <v>3162</v>
      </c>
      <c r="L6043" s="2">
        <v>2020</v>
      </c>
      <c r="M6043" s="2" t="s">
        <v>3077</v>
      </c>
      <c r="N6043" s="2" t="s">
        <v>3125</v>
      </c>
      <c r="O6043" s="19" t="str">
        <f t="shared" si="188"/>
        <v>700</v>
      </c>
      <c r="P6043">
        <f t="shared" si="187"/>
        <v>625.37327537327587</v>
      </c>
    </row>
    <row r="6044" spans="1:16" ht="14.5" customHeight="1" x14ac:dyDescent="0.35">
      <c r="A6044" s="23" t="s">
        <v>323</v>
      </c>
      <c r="B6044" s="23" t="s">
        <v>324</v>
      </c>
      <c r="C6044" s="23" t="s">
        <v>1879</v>
      </c>
      <c r="D6044" s="2" t="s">
        <v>3169</v>
      </c>
      <c r="E6044" s="2" t="s">
        <v>3170</v>
      </c>
      <c r="F6044">
        <v>9030</v>
      </c>
      <c r="G6044">
        <v>93.074493074493105</v>
      </c>
      <c r="H6044" s="2" t="s">
        <v>3141</v>
      </c>
      <c r="I6044" s="2" t="s">
        <v>3155</v>
      </c>
      <c r="J6044" s="2" t="s">
        <v>3161</v>
      </c>
      <c r="K6044" s="2" t="s">
        <v>3162</v>
      </c>
      <c r="L6044" s="2">
        <v>2020</v>
      </c>
      <c r="M6044" s="2" t="s">
        <v>3077</v>
      </c>
      <c r="N6044" s="2" t="s">
        <v>3125</v>
      </c>
      <c r="O6044" s="19" t="str">
        <f t="shared" si="188"/>
        <v>700</v>
      </c>
      <c r="P6044">
        <f t="shared" si="187"/>
        <v>8404.6267246267271</v>
      </c>
    </row>
    <row r="6045" spans="1:16" ht="14.5" customHeight="1" x14ac:dyDescent="0.35">
      <c r="A6045" s="23" t="s">
        <v>326</v>
      </c>
      <c r="B6045" s="23" t="s">
        <v>327</v>
      </c>
      <c r="C6045" s="23" t="s">
        <v>1880</v>
      </c>
      <c r="D6045" s="2" t="s">
        <v>3169</v>
      </c>
      <c r="E6045" s="2" t="s">
        <v>3170</v>
      </c>
      <c r="F6045">
        <v>259</v>
      </c>
      <c r="G6045">
        <v>100</v>
      </c>
      <c r="H6045" s="2" t="s">
        <v>3138</v>
      </c>
      <c r="I6045" s="2" t="s">
        <v>3152</v>
      </c>
      <c r="J6045" s="2" t="s">
        <v>3161</v>
      </c>
      <c r="K6045" s="2" t="s">
        <v>3162</v>
      </c>
      <c r="L6045" s="2">
        <v>2020</v>
      </c>
      <c r="M6045" s="2" t="s">
        <v>3077</v>
      </c>
      <c r="N6045" s="2" t="s">
        <v>3125</v>
      </c>
      <c r="O6045" s="19" t="str">
        <f t="shared" si="188"/>
        <v>700</v>
      </c>
      <c r="P6045">
        <f t="shared" si="187"/>
        <v>259</v>
      </c>
    </row>
    <row r="6046" spans="1:16" ht="14.5" customHeight="1" x14ac:dyDescent="0.35">
      <c r="A6046" s="23" t="s">
        <v>329</v>
      </c>
      <c r="B6046" s="23" t="s">
        <v>330</v>
      </c>
      <c r="C6046" s="23" t="s">
        <v>1881</v>
      </c>
      <c r="D6046" s="2" t="s">
        <v>3169</v>
      </c>
      <c r="E6046" s="2" t="s">
        <v>3170</v>
      </c>
      <c r="F6046">
        <v>260</v>
      </c>
      <c r="G6046">
        <v>100</v>
      </c>
      <c r="H6046" s="2" t="s">
        <v>3138</v>
      </c>
      <c r="I6046" s="2" t="s">
        <v>3152</v>
      </c>
      <c r="J6046" s="2" t="s">
        <v>3161</v>
      </c>
      <c r="K6046" s="2" t="s">
        <v>3162</v>
      </c>
      <c r="L6046" s="2">
        <v>2020</v>
      </c>
      <c r="M6046" s="2" t="s">
        <v>3077</v>
      </c>
      <c r="N6046" s="2" t="s">
        <v>3125</v>
      </c>
      <c r="O6046" s="19" t="str">
        <f t="shared" si="188"/>
        <v>700</v>
      </c>
      <c r="P6046">
        <f t="shared" si="187"/>
        <v>260</v>
      </c>
    </row>
    <row r="6047" spans="1:16" ht="14.5" customHeight="1" x14ac:dyDescent="0.35">
      <c r="A6047" s="23" t="s">
        <v>3489</v>
      </c>
      <c r="B6047" s="23" t="s">
        <v>3490</v>
      </c>
      <c r="C6047" s="23" t="s">
        <v>3699</v>
      </c>
      <c r="D6047" s="2" t="s">
        <v>3169</v>
      </c>
      <c r="E6047" s="2" t="s">
        <v>3170</v>
      </c>
      <c r="F6047">
        <v>9000</v>
      </c>
      <c r="G6047">
        <v>55</v>
      </c>
      <c r="H6047" s="2" t="s">
        <v>3132</v>
      </c>
      <c r="I6047" s="2" t="s">
        <v>3146</v>
      </c>
      <c r="J6047" s="2" t="s">
        <v>3161</v>
      </c>
      <c r="K6047" s="2" t="s">
        <v>3162</v>
      </c>
      <c r="L6047" s="2">
        <v>2020</v>
      </c>
      <c r="M6047" s="2" t="s">
        <v>3077</v>
      </c>
      <c r="N6047" s="2" t="s">
        <v>3125</v>
      </c>
      <c r="O6047" s="19" t="str">
        <f t="shared" si="188"/>
        <v>700</v>
      </c>
      <c r="P6047">
        <f t="shared" si="187"/>
        <v>4950</v>
      </c>
    </row>
    <row r="6048" spans="1:16" ht="14.5" customHeight="1" x14ac:dyDescent="0.35">
      <c r="A6048" s="23" t="s">
        <v>337</v>
      </c>
      <c r="B6048" s="23" t="s">
        <v>338</v>
      </c>
      <c r="C6048" s="23" t="s">
        <v>1882</v>
      </c>
      <c r="D6048" s="2" t="s">
        <v>3169</v>
      </c>
      <c r="E6048" s="2" t="s">
        <v>3170</v>
      </c>
      <c r="F6048">
        <v>15166</v>
      </c>
      <c r="G6048">
        <v>55</v>
      </c>
      <c r="H6048" s="2" t="s">
        <v>3138</v>
      </c>
      <c r="I6048" s="2" t="s">
        <v>3152</v>
      </c>
      <c r="J6048" s="2" t="s">
        <v>3161</v>
      </c>
      <c r="K6048" s="2" t="s">
        <v>3162</v>
      </c>
      <c r="L6048" s="2">
        <v>2020</v>
      </c>
      <c r="M6048" s="2" t="s">
        <v>3041</v>
      </c>
      <c r="N6048" s="2" t="s">
        <v>3095</v>
      </c>
      <c r="O6048" s="19" t="str">
        <f t="shared" si="188"/>
        <v>200</v>
      </c>
      <c r="P6048">
        <f t="shared" si="187"/>
        <v>8341.2999999999993</v>
      </c>
    </row>
    <row r="6049" spans="1:16" ht="14.5" customHeight="1" x14ac:dyDescent="0.35">
      <c r="A6049" s="23" t="s">
        <v>340</v>
      </c>
      <c r="B6049" s="23" t="s">
        <v>341</v>
      </c>
      <c r="C6049" s="23" t="s">
        <v>1883</v>
      </c>
      <c r="D6049" s="2" t="s">
        <v>3169</v>
      </c>
      <c r="E6049" s="2" t="s">
        <v>3170</v>
      </c>
      <c r="F6049">
        <v>14302</v>
      </c>
      <c r="G6049">
        <v>55</v>
      </c>
      <c r="H6049" s="2" t="s">
        <v>3138</v>
      </c>
      <c r="I6049" s="2" t="s">
        <v>3152</v>
      </c>
      <c r="J6049" s="2" t="s">
        <v>3161</v>
      </c>
      <c r="K6049" s="2" t="s">
        <v>3162</v>
      </c>
      <c r="L6049" s="2">
        <v>2020</v>
      </c>
      <c r="M6049" s="2" t="s">
        <v>3041</v>
      </c>
      <c r="N6049" s="2" t="s">
        <v>3095</v>
      </c>
      <c r="O6049" s="19" t="str">
        <f t="shared" si="188"/>
        <v>200</v>
      </c>
      <c r="P6049">
        <f t="shared" si="187"/>
        <v>7866.1</v>
      </c>
    </row>
    <row r="6050" spans="1:16" ht="14.5" customHeight="1" x14ac:dyDescent="0.35">
      <c r="A6050" s="23" t="s">
        <v>346</v>
      </c>
      <c r="B6050" s="23" t="s">
        <v>347</v>
      </c>
      <c r="C6050" s="23" t="s">
        <v>1885</v>
      </c>
      <c r="D6050" s="2" t="s">
        <v>3169</v>
      </c>
      <c r="E6050" s="2" t="s">
        <v>3170</v>
      </c>
      <c r="F6050">
        <v>9383</v>
      </c>
      <c r="G6050">
        <v>55</v>
      </c>
      <c r="H6050" s="2" t="s">
        <v>3131</v>
      </c>
      <c r="I6050" s="2" t="s">
        <v>3145</v>
      </c>
      <c r="J6050" s="2" t="s">
        <v>3161</v>
      </c>
      <c r="K6050" s="2" t="s">
        <v>3162</v>
      </c>
      <c r="L6050" s="2">
        <v>2020</v>
      </c>
      <c r="M6050" s="2" t="s">
        <v>3041</v>
      </c>
      <c r="N6050" s="2" t="s">
        <v>3095</v>
      </c>
      <c r="O6050" s="19" t="str">
        <f t="shared" si="188"/>
        <v>200</v>
      </c>
      <c r="P6050">
        <f t="shared" si="187"/>
        <v>5160.6499999999996</v>
      </c>
    </row>
    <row r="6051" spans="1:16" ht="14.5" customHeight="1" x14ac:dyDescent="0.35">
      <c r="A6051" s="23" t="s">
        <v>349</v>
      </c>
      <c r="B6051" s="23" t="s">
        <v>350</v>
      </c>
      <c r="C6051" s="23" t="s">
        <v>2322</v>
      </c>
      <c r="D6051" s="2" t="s">
        <v>3169</v>
      </c>
      <c r="E6051" s="2" t="s">
        <v>3170</v>
      </c>
      <c r="F6051">
        <v>4987</v>
      </c>
      <c r="G6051">
        <v>55</v>
      </c>
      <c r="H6051" s="2" t="s">
        <v>3131</v>
      </c>
      <c r="I6051" s="2" t="s">
        <v>3145</v>
      </c>
      <c r="J6051" s="2" t="s">
        <v>3161</v>
      </c>
      <c r="K6051" s="2" t="s">
        <v>3162</v>
      </c>
      <c r="L6051" s="2">
        <v>2020</v>
      </c>
      <c r="M6051" s="2" t="s">
        <v>3041</v>
      </c>
      <c r="N6051" s="2" t="s">
        <v>3095</v>
      </c>
      <c r="O6051" s="19" t="str">
        <f t="shared" si="188"/>
        <v>200</v>
      </c>
      <c r="P6051">
        <f t="shared" si="187"/>
        <v>2742.85</v>
      </c>
    </row>
    <row r="6052" spans="1:16" ht="14.5" customHeight="1" x14ac:dyDescent="0.35">
      <c r="A6052" s="23" t="s">
        <v>352</v>
      </c>
      <c r="B6052" s="23" t="s">
        <v>353</v>
      </c>
      <c r="C6052" s="23" t="s">
        <v>1886</v>
      </c>
      <c r="D6052" s="2" t="s">
        <v>3169</v>
      </c>
      <c r="E6052" s="2" t="s">
        <v>3170</v>
      </c>
      <c r="F6052">
        <v>9648</v>
      </c>
      <c r="G6052">
        <v>55</v>
      </c>
      <c r="H6052" s="2" t="s">
        <v>3131</v>
      </c>
      <c r="I6052" s="2" t="s">
        <v>3145</v>
      </c>
      <c r="J6052" s="2" t="s">
        <v>3161</v>
      </c>
      <c r="K6052" s="2" t="s">
        <v>3162</v>
      </c>
      <c r="L6052" s="2">
        <v>2020</v>
      </c>
      <c r="M6052" s="2" t="s">
        <v>3041</v>
      </c>
      <c r="N6052" s="2" t="s">
        <v>3095</v>
      </c>
      <c r="O6052" s="19" t="str">
        <f t="shared" si="188"/>
        <v>200</v>
      </c>
      <c r="P6052">
        <f t="shared" si="187"/>
        <v>5306.4</v>
      </c>
    </row>
    <row r="6053" spans="1:16" ht="14.5" customHeight="1" x14ac:dyDescent="0.35">
      <c r="A6053" s="23" t="s">
        <v>355</v>
      </c>
      <c r="B6053" s="23" t="s">
        <v>356</v>
      </c>
      <c r="C6053" s="23" t="s">
        <v>1887</v>
      </c>
      <c r="D6053" s="2" t="s">
        <v>3169</v>
      </c>
      <c r="E6053" s="2" t="s">
        <v>3170</v>
      </c>
      <c r="F6053">
        <v>1143</v>
      </c>
      <c r="G6053">
        <v>55</v>
      </c>
      <c r="H6053" s="2" t="s">
        <v>3131</v>
      </c>
      <c r="I6053" s="2" t="s">
        <v>3145</v>
      </c>
      <c r="J6053" s="2" t="s">
        <v>3161</v>
      </c>
      <c r="K6053" s="2" t="s">
        <v>3162</v>
      </c>
      <c r="L6053" s="2">
        <v>2020</v>
      </c>
      <c r="M6053" s="2" t="s">
        <v>3041</v>
      </c>
      <c r="N6053" s="2" t="s">
        <v>3095</v>
      </c>
      <c r="O6053" s="19" t="str">
        <f t="shared" si="188"/>
        <v>200</v>
      </c>
      <c r="P6053">
        <f t="shared" si="187"/>
        <v>628.65</v>
      </c>
    </row>
    <row r="6054" spans="1:16" ht="14.5" customHeight="1" x14ac:dyDescent="0.35">
      <c r="A6054" s="23" t="s">
        <v>358</v>
      </c>
      <c r="B6054" s="23" t="s">
        <v>359</v>
      </c>
      <c r="C6054" s="23" t="s">
        <v>1888</v>
      </c>
      <c r="D6054" s="2" t="s">
        <v>3169</v>
      </c>
      <c r="E6054" s="2" t="s">
        <v>3170</v>
      </c>
      <c r="F6054">
        <v>20276</v>
      </c>
      <c r="G6054">
        <v>55</v>
      </c>
      <c r="H6054" s="2" t="s">
        <v>3141</v>
      </c>
      <c r="I6054" s="2" t="s">
        <v>3155</v>
      </c>
      <c r="J6054" s="2" t="s">
        <v>3161</v>
      </c>
      <c r="K6054" s="2" t="s">
        <v>3162</v>
      </c>
      <c r="L6054" s="2">
        <v>2020</v>
      </c>
      <c r="M6054" s="2" t="s">
        <v>3041</v>
      </c>
      <c r="N6054" s="2" t="s">
        <v>3095</v>
      </c>
      <c r="O6054" s="19" t="str">
        <f t="shared" si="188"/>
        <v>200</v>
      </c>
      <c r="P6054">
        <f t="shared" ref="P6054:P6117" si="189">F6054*G6054/100</f>
        <v>11151.8</v>
      </c>
    </row>
    <row r="6055" spans="1:16" ht="14.5" customHeight="1" x14ac:dyDescent="0.35">
      <c r="A6055" s="23" t="s">
        <v>361</v>
      </c>
      <c r="B6055" s="23" t="s">
        <v>362</v>
      </c>
      <c r="C6055" s="23" t="s">
        <v>1889</v>
      </c>
      <c r="D6055" s="2" t="s">
        <v>3169</v>
      </c>
      <c r="E6055" s="2" t="s">
        <v>3170</v>
      </c>
      <c r="F6055">
        <v>10170</v>
      </c>
      <c r="G6055">
        <v>55</v>
      </c>
      <c r="H6055" s="2" t="s">
        <v>3141</v>
      </c>
      <c r="I6055" s="2" t="s">
        <v>3155</v>
      </c>
      <c r="J6055" s="2" t="s">
        <v>3161</v>
      </c>
      <c r="K6055" s="2" t="s">
        <v>3162</v>
      </c>
      <c r="L6055" s="2">
        <v>2020</v>
      </c>
      <c r="M6055" s="2" t="s">
        <v>3041</v>
      </c>
      <c r="N6055" s="2" t="s">
        <v>3095</v>
      </c>
      <c r="O6055" s="19" t="str">
        <f t="shared" si="188"/>
        <v>200</v>
      </c>
      <c r="P6055">
        <f t="shared" si="189"/>
        <v>5593.5</v>
      </c>
    </row>
    <row r="6056" spans="1:16" ht="14.5" customHeight="1" x14ac:dyDescent="0.35">
      <c r="A6056" s="23" t="s">
        <v>364</v>
      </c>
      <c r="B6056" s="23" t="s">
        <v>365</v>
      </c>
      <c r="C6056" s="23" t="s">
        <v>1890</v>
      </c>
      <c r="D6056" s="2" t="s">
        <v>3169</v>
      </c>
      <c r="E6056" s="2" t="s">
        <v>3170</v>
      </c>
      <c r="F6056">
        <v>12741</v>
      </c>
      <c r="G6056">
        <v>55</v>
      </c>
      <c r="H6056" s="2" t="s">
        <v>3138</v>
      </c>
      <c r="I6056" s="2" t="s">
        <v>3152</v>
      </c>
      <c r="J6056" s="2" t="s">
        <v>3161</v>
      </c>
      <c r="K6056" s="2" t="s">
        <v>3162</v>
      </c>
      <c r="L6056" s="2">
        <v>2020</v>
      </c>
      <c r="M6056" s="2" t="s">
        <v>3041</v>
      </c>
      <c r="N6056" s="2" t="s">
        <v>3095</v>
      </c>
      <c r="O6056" s="19" t="str">
        <f t="shared" si="188"/>
        <v>200</v>
      </c>
      <c r="P6056">
        <f t="shared" si="189"/>
        <v>7007.55</v>
      </c>
    </row>
    <row r="6057" spans="1:16" ht="14.5" customHeight="1" x14ac:dyDescent="0.35">
      <c r="A6057" s="23" t="s">
        <v>367</v>
      </c>
      <c r="B6057" s="23" t="s">
        <v>368</v>
      </c>
      <c r="C6057" s="23" t="s">
        <v>1891</v>
      </c>
      <c r="D6057" s="2" t="s">
        <v>3169</v>
      </c>
      <c r="E6057" s="2" t="s">
        <v>3170</v>
      </c>
      <c r="F6057">
        <v>9490</v>
      </c>
      <c r="G6057">
        <v>55</v>
      </c>
      <c r="H6057" s="2" t="s">
        <v>3138</v>
      </c>
      <c r="I6057" s="2" t="s">
        <v>3152</v>
      </c>
      <c r="J6057" s="2" t="s">
        <v>3161</v>
      </c>
      <c r="K6057" s="2" t="s">
        <v>3162</v>
      </c>
      <c r="L6057" s="2">
        <v>2020</v>
      </c>
      <c r="M6057" s="2" t="s">
        <v>3041</v>
      </c>
      <c r="N6057" s="2" t="s">
        <v>3095</v>
      </c>
      <c r="O6057" s="19" t="str">
        <f t="shared" si="188"/>
        <v>200</v>
      </c>
      <c r="P6057">
        <f t="shared" si="189"/>
        <v>5219.5</v>
      </c>
    </row>
    <row r="6058" spans="1:16" ht="14.5" customHeight="1" x14ac:dyDescent="0.35">
      <c r="A6058" s="23" t="s">
        <v>370</v>
      </c>
      <c r="B6058" s="23" t="s">
        <v>371</v>
      </c>
      <c r="C6058" s="23" t="s">
        <v>1892</v>
      </c>
      <c r="D6058" s="2" t="s">
        <v>3169</v>
      </c>
      <c r="E6058" s="2" t="s">
        <v>3170</v>
      </c>
      <c r="F6058">
        <v>5871</v>
      </c>
      <c r="G6058">
        <v>55</v>
      </c>
      <c r="H6058" s="2" t="s">
        <v>3138</v>
      </c>
      <c r="I6058" s="2" t="s">
        <v>3152</v>
      </c>
      <c r="J6058" s="2" t="s">
        <v>3161</v>
      </c>
      <c r="K6058" s="2" t="s">
        <v>3162</v>
      </c>
      <c r="L6058" s="2">
        <v>2020</v>
      </c>
      <c r="M6058" s="2" t="s">
        <v>3041</v>
      </c>
      <c r="N6058" s="2" t="s">
        <v>3095</v>
      </c>
      <c r="O6058" s="19" t="str">
        <f t="shared" si="188"/>
        <v>200</v>
      </c>
      <c r="P6058">
        <f t="shared" si="189"/>
        <v>3229.05</v>
      </c>
    </row>
    <row r="6059" spans="1:16" ht="14.5" customHeight="1" x14ac:dyDescent="0.35">
      <c r="A6059" s="23" t="s">
        <v>373</v>
      </c>
      <c r="B6059" s="23" t="s">
        <v>374</v>
      </c>
      <c r="C6059" s="23" t="s">
        <v>1893</v>
      </c>
      <c r="D6059" s="2" t="s">
        <v>3169</v>
      </c>
      <c r="E6059" s="2" t="s">
        <v>3170</v>
      </c>
      <c r="F6059">
        <v>41</v>
      </c>
      <c r="G6059">
        <v>55</v>
      </c>
      <c r="H6059" s="2" t="s">
        <v>3138</v>
      </c>
      <c r="I6059" s="2" t="s">
        <v>3152</v>
      </c>
      <c r="J6059" s="2" t="s">
        <v>3161</v>
      </c>
      <c r="K6059" s="2" t="s">
        <v>3162</v>
      </c>
      <c r="L6059" s="2">
        <v>2020</v>
      </c>
      <c r="M6059" s="2" t="s">
        <v>3077</v>
      </c>
      <c r="N6059" s="2" t="s">
        <v>3125</v>
      </c>
      <c r="O6059" s="19" t="str">
        <f t="shared" si="188"/>
        <v>700</v>
      </c>
      <c r="P6059">
        <f t="shared" si="189"/>
        <v>22.55</v>
      </c>
    </row>
    <row r="6060" spans="1:16" ht="14.5" customHeight="1" x14ac:dyDescent="0.35">
      <c r="A6060" s="23" t="s">
        <v>3491</v>
      </c>
      <c r="B6060" s="23" t="s">
        <v>3492</v>
      </c>
      <c r="C6060" s="23" t="s">
        <v>3700</v>
      </c>
      <c r="D6060" s="2" t="s">
        <v>3169</v>
      </c>
      <c r="E6060" s="2" t="s">
        <v>3170</v>
      </c>
      <c r="F6060">
        <v>70</v>
      </c>
      <c r="G6060">
        <v>55</v>
      </c>
      <c r="H6060" s="2" t="s">
        <v>3138</v>
      </c>
      <c r="I6060" s="2" t="s">
        <v>3152</v>
      </c>
      <c r="J6060" s="2" t="s">
        <v>3161</v>
      </c>
      <c r="K6060" s="2" t="s">
        <v>3162</v>
      </c>
      <c r="L6060" s="2">
        <v>2020</v>
      </c>
      <c r="M6060" s="2" t="s">
        <v>3057</v>
      </c>
      <c r="N6060" s="2" t="s">
        <v>3107</v>
      </c>
      <c r="O6060" s="19" t="str">
        <f t="shared" si="188"/>
        <v>300</v>
      </c>
      <c r="P6060">
        <f t="shared" si="189"/>
        <v>38.5</v>
      </c>
    </row>
    <row r="6061" spans="1:16" ht="14.5" customHeight="1" x14ac:dyDescent="0.35">
      <c r="A6061" s="23" t="s">
        <v>3493</v>
      </c>
      <c r="B6061" s="23" t="s">
        <v>3494</v>
      </c>
      <c r="C6061" s="23" t="s">
        <v>3701</v>
      </c>
      <c r="D6061" s="2" t="s">
        <v>3169</v>
      </c>
      <c r="E6061" s="2" t="s">
        <v>3170</v>
      </c>
      <c r="F6061">
        <v>2412</v>
      </c>
      <c r="G6061">
        <v>55</v>
      </c>
      <c r="H6061" s="2" t="s">
        <v>3138</v>
      </c>
      <c r="I6061" s="2" t="s">
        <v>3152</v>
      </c>
      <c r="J6061" s="2" t="s">
        <v>3161</v>
      </c>
      <c r="K6061" s="2" t="s">
        <v>3162</v>
      </c>
      <c r="L6061" s="2">
        <v>2020</v>
      </c>
      <c r="M6061" s="2" t="s">
        <v>3057</v>
      </c>
      <c r="N6061" s="2" t="s">
        <v>3107</v>
      </c>
      <c r="O6061" s="19" t="str">
        <f t="shared" si="188"/>
        <v>300</v>
      </c>
      <c r="P6061">
        <f t="shared" si="189"/>
        <v>1326.6</v>
      </c>
    </row>
    <row r="6062" spans="1:16" ht="14.5" customHeight="1" x14ac:dyDescent="0.35">
      <c r="A6062" s="23" t="s">
        <v>2053</v>
      </c>
      <c r="B6062" s="23" t="s">
        <v>2054</v>
      </c>
      <c r="C6062" s="23" t="s">
        <v>2055</v>
      </c>
      <c r="D6062" s="2" t="s">
        <v>3169</v>
      </c>
      <c r="E6062" s="2" t="s">
        <v>3170</v>
      </c>
      <c r="F6062">
        <v>64</v>
      </c>
      <c r="G6062">
        <v>55</v>
      </c>
      <c r="H6062" s="2" t="s">
        <v>3138</v>
      </c>
      <c r="I6062" s="2" t="s">
        <v>3152</v>
      </c>
      <c r="J6062" s="2" t="s">
        <v>3161</v>
      </c>
      <c r="K6062" s="2" t="s">
        <v>3162</v>
      </c>
      <c r="L6062" s="2">
        <v>2020</v>
      </c>
      <c r="M6062" s="2" t="s">
        <v>3042</v>
      </c>
      <c r="N6062" s="2" t="s">
        <v>3096</v>
      </c>
      <c r="O6062" s="19" t="str">
        <f t="shared" ref="O6062:O6125" si="190">LEFT(N6062,1) &amp; "00"</f>
        <v>200</v>
      </c>
      <c r="P6062">
        <f t="shared" si="189"/>
        <v>35.200000000000003</v>
      </c>
    </row>
    <row r="6063" spans="1:16" ht="14.5" customHeight="1" x14ac:dyDescent="0.35">
      <c r="A6063" s="23" t="s">
        <v>382</v>
      </c>
      <c r="B6063" s="23" t="s">
        <v>383</v>
      </c>
      <c r="C6063" s="23" t="s">
        <v>1896</v>
      </c>
      <c r="D6063" s="2" t="s">
        <v>3169</v>
      </c>
      <c r="E6063" s="2" t="s">
        <v>3170</v>
      </c>
      <c r="F6063">
        <v>496</v>
      </c>
      <c r="G6063">
        <v>55</v>
      </c>
      <c r="H6063" s="2" t="s">
        <v>3138</v>
      </c>
      <c r="I6063" s="2" t="s">
        <v>3152</v>
      </c>
      <c r="J6063" s="2" t="s">
        <v>3161</v>
      </c>
      <c r="K6063" s="2" t="s">
        <v>3162</v>
      </c>
      <c r="L6063" s="2">
        <v>2020</v>
      </c>
      <c r="M6063" s="2" t="s">
        <v>3042</v>
      </c>
      <c r="N6063" s="2" t="s">
        <v>3096</v>
      </c>
      <c r="O6063" s="19" t="str">
        <f t="shared" si="190"/>
        <v>200</v>
      </c>
      <c r="P6063">
        <f t="shared" si="189"/>
        <v>272.8</v>
      </c>
    </row>
    <row r="6064" spans="1:16" ht="14.5" customHeight="1" x14ac:dyDescent="0.35">
      <c r="A6064" s="23" t="s">
        <v>3244</v>
      </c>
      <c r="B6064" s="23" t="s">
        <v>3245</v>
      </c>
      <c r="C6064" s="23" t="s">
        <v>1897</v>
      </c>
      <c r="D6064" s="2" t="s">
        <v>3169</v>
      </c>
      <c r="E6064" s="2" t="s">
        <v>3170</v>
      </c>
      <c r="F6064">
        <v>1629</v>
      </c>
      <c r="G6064">
        <v>55</v>
      </c>
      <c r="H6064" s="2" t="s">
        <v>3138</v>
      </c>
      <c r="I6064" s="2" t="s">
        <v>3152</v>
      </c>
      <c r="J6064" s="2" t="s">
        <v>3161</v>
      </c>
      <c r="K6064" s="2" t="s">
        <v>3162</v>
      </c>
      <c r="L6064" s="2">
        <v>2020</v>
      </c>
      <c r="M6064" s="2" t="s">
        <v>3055</v>
      </c>
      <c r="N6064" s="2" t="s">
        <v>3105</v>
      </c>
      <c r="O6064" s="19" t="str">
        <f t="shared" si="190"/>
        <v>300</v>
      </c>
      <c r="P6064">
        <f t="shared" si="189"/>
        <v>895.95</v>
      </c>
    </row>
    <row r="6065" spans="1:16" ht="14.5" customHeight="1" x14ac:dyDescent="0.35">
      <c r="A6065" s="23" t="s">
        <v>388</v>
      </c>
      <c r="B6065" s="23" t="s">
        <v>389</v>
      </c>
      <c r="C6065" s="23" t="s">
        <v>1898</v>
      </c>
      <c r="D6065" s="2" t="s">
        <v>3169</v>
      </c>
      <c r="E6065" s="2" t="s">
        <v>3170</v>
      </c>
      <c r="F6065">
        <v>30</v>
      </c>
      <c r="G6065">
        <v>55</v>
      </c>
      <c r="H6065" s="2" t="s">
        <v>3138</v>
      </c>
      <c r="I6065" s="2" t="s">
        <v>3152</v>
      </c>
      <c r="J6065" s="2" t="s">
        <v>3161</v>
      </c>
      <c r="K6065" s="2" t="s">
        <v>3162</v>
      </c>
      <c r="L6065" s="2">
        <v>2020</v>
      </c>
      <c r="M6065" s="2" t="s">
        <v>3041</v>
      </c>
      <c r="N6065" s="2" t="s">
        <v>3095</v>
      </c>
      <c r="O6065" s="19" t="str">
        <f t="shared" si="190"/>
        <v>200</v>
      </c>
      <c r="P6065">
        <f t="shared" si="189"/>
        <v>16.5</v>
      </c>
    </row>
    <row r="6066" spans="1:16" ht="14.5" customHeight="1" x14ac:dyDescent="0.35">
      <c r="A6066" s="23" t="s">
        <v>3246</v>
      </c>
      <c r="B6066" s="23" t="s">
        <v>3246</v>
      </c>
      <c r="C6066" s="23" t="s">
        <v>1305</v>
      </c>
      <c r="D6066" s="2" t="s">
        <v>3169</v>
      </c>
      <c r="E6066" s="2" t="s">
        <v>3170</v>
      </c>
      <c r="F6066">
        <v>47</v>
      </c>
      <c r="G6066">
        <v>100</v>
      </c>
      <c r="H6066" s="2" t="s">
        <v>3137</v>
      </c>
      <c r="I6066" s="2" t="s">
        <v>3151</v>
      </c>
      <c r="J6066" s="2" t="s">
        <v>3161</v>
      </c>
      <c r="K6066" s="2" t="s">
        <v>3162</v>
      </c>
      <c r="L6066" s="2">
        <v>2020</v>
      </c>
      <c r="M6066" s="2" t="s">
        <v>3077</v>
      </c>
      <c r="N6066" s="2" t="s">
        <v>3125</v>
      </c>
      <c r="O6066" s="19" t="str">
        <f t="shared" si="190"/>
        <v>700</v>
      </c>
      <c r="P6066">
        <f t="shared" si="189"/>
        <v>47</v>
      </c>
    </row>
    <row r="6067" spans="1:16" ht="14.5" customHeight="1" x14ac:dyDescent="0.35">
      <c r="A6067" s="23" t="s">
        <v>2999</v>
      </c>
      <c r="B6067" s="23" t="s">
        <v>3000</v>
      </c>
      <c r="C6067" s="23" t="s">
        <v>3001</v>
      </c>
      <c r="D6067" s="2" t="s">
        <v>3169</v>
      </c>
      <c r="E6067" s="2" t="s">
        <v>3170</v>
      </c>
      <c r="F6067">
        <v>800</v>
      </c>
      <c r="G6067">
        <v>100</v>
      </c>
      <c r="H6067" s="2" t="s">
        <v>3141</v>
      </c>
      <c r="I6067" s="2" t="s">
        <v>3155</v>
      </c>
      <c r="J6067" s="2" t="s">
        <v>3161</v>
      </c>
      <c r="K6067" s="2" t="s">
        <v>3162</v>
      </c>
      <c r="L6067" s="2">
        <v>2020</v>
      </c>
      <c r="M6067" s="2" t="s">
        <v>3059</v>
      </c>
      <c r="N6067" s="2" t="s">
        <v>3109</v>
      </c>
      <c r="O6067" s="19" t="str">
        <f t="shared" si="190"/>
        <v>400</v>
      </c>
      <c r="P6067">
        <f t="shared" si="189"/>
        <v>800</v>
      </c>
    </row>
    <row r="6068" spans="1:16" ht="14.5" customHeight="1" x14ac:dyDescent="0.35">
      <c r="A6068" s="23" t="s">
        <v>2355</v>
      </c>
      <c r="B6068" s="23" t="s">
        <v>2355</v>
      </c>
      <c r="C6068" s="23" t="s">
        <v>3290</v>
      </c>
      <c r="F6068">
        <v>8818</v>
      </c>
      <c r="G6068">
        <v>25</v>
      </c>
      <c r="H6068" s="2" t="s">
        <v>3140</v>
      </c>
      <c r="I6068" s="2" t="s">
        <v>3154</v>
      </c>
      <c r="J6068" s="2" t="s">
        <v>3160</v>
      </c>
      <c r="K6068" s="2" t="s">
        <v>3163</v>
      </c>
      <c r="L6068" s="2">
        <v>2020</v>
      </c>
      <c r="M6068" s="2" t="s">
        <v>3024</v>
      </c>
      <c r="N6068" s="2" t="s">
        <v>3081</v>
      </c>
      <c r="O6068" s="19" t="str">
        <f t="shared" si="190"/>
        <v>100</v>
      </c>
      <c r="P6068">
        <f t="shared" si="189"/>
        <v>2204.5</v>
      </c>
    </row>
    <row r="6069" spans="1:16" ht="14.5" customHeight="1" x14ac:dyDescent="0.35">
      <c r="A6069" s="23" t="s">
        <v>2837</v>
      </c>
      <c r="B6069" s="23" t="s">
        <v>2837</v>
      </c>
      <c r="C6069" s="23" t="s">
        <v>3284</v>
      </c>
      <c r="F6069">
        <v>418</v>
      </c>
      <c r="G6069">
        <v>100</v>
      </c>
      <c r="H6069" s="2" t="s">
        <v>3139</v>
      </c>
      <c r="I6069" s="2" t="s">
        <v>3153</v>
      </c>
      <c r="J6069" s="2" t="s">
        <v>3160</v>
      </c>
      <c r="K6069" s="2" t="s">
        <v>3163</v>
      </c>
      <c r="L6069" s="2">
        <v>2020</v>
      </c>
      <c r="M6069" s="2" t="s">
        <v>3053</v>
      </c>
      <c r="N6069" s="2" t="s">
        <v>3103</v>
      </c>
      <c r="O6069" s="19" t="str">
        <f t="shared" si="190"/>
        <v>300</v>
      </c>
      <c r="P6069">
        <f t="shared" si="189"/>
        <v>418</v>
      </c>
    </row>
    <row r="6070" spans="1:16" ht="14.5" customHeight="1" x14ac:dyDescent="0.35">
      <c r="A6070" s="23" t="s">
        <v>3388</v>
      </c>
      <c r="B6070" s="23" t="s">
        <v>3388</v>
      </c>
      <c r="C6070" s="23" t="s">
        <v>3257</v>
      </c>
      <c r="F6070">
        <v>758</v>
      </c>
      <c r="G6070">
        <v>100</v>
      </c>
      <c r="H6070" s="2" t="s">
        <v>3140</v>
      </c>
      <c r="I6070" s="2" t="s">
        <v>3154</v>
      </c>
      <c r="J6070" s="2" t="s">
        <v>3160</v>
      </c>
      <c r="K6070" s="2" t="s">
        <v>3163</v>
      </c>
      <c r="L6070" s="2">
        <v>2020</v>
      </c>
      <c r="M6070" s="2" t="s">
        <v>3024</v>
      </c>
      <c r="N6070" s="2" t="s">
        <v>3081</v>
      </c>
      <c r="O6070" s="19" t="str">
        <f t="shared" si="190"/>
        <v>100</v>
      </c>
      <c r="P6070">
        <f t="shared" si="189"/>
        <v>758</v>
      </c>
    </row>
    <row r="6071" spans="1:16" ht="14.5" customHeight="1" x14ac:dyDescent="0.35">
      <c r="A6071" s="23" t="s">
        <v>2922</v>
      </c>
      <c r="B6071" s="23" t="s">
        <v>2922</v>
      </c>
      <c r="C6071" s="23" t="s">
        <v>3261</v>
      </c>
      <c r="F6071">
        <v>358</v>
      </c>
      <c r="G6071">
        <v>100</v>
      </c>
      <c r="H6071" s="2" t="s">
        <v>3140</v>
      </c>
      <c r="I6071" s="2" t="s">
        <v>3154</v>
      </c>
      <c r="J6071" s="2" t="s">
        <v>3160</v>
      </c>
      <c r="K6071" s="2" t="s">
        <v>3163</v>
      </c>
      <c r="L6071" s="2">
        <v>2020</v>
      </c>
      <c r="M6071" s="2" t="s">
        <v>3024</v>
      </c>
      <c r="N6071" s="2" t="s">
        <v>3081</v>
      </c>
      <c r="O6071" s="19" t="str">
        <f t="shared" si="190"/>
        <v>100</v>
      </c>
      <c r="P6071">
        <f t="shared" si="189"/>
        <v>358</v>
      </c>
    </row>
    <row r="6072" spans="1:16" ht="14.5" customHeight="1" x14ac:dyDescent="0.35">
      <c r="A6072" s="23" t="s">
        <v>3435</v>
      </c>
      <c r="B6072" s="23" t="s">
        <v>3435</v>
      </c>
      <c r="C6072" s="23" t="s">
        <v>3436</v>
      </c>
      <c r="F6072">
        <v>128550</v>
      </c>
      <c r="G6072">
        <v>100</v>
      </c>
      <c r="H6072" s="2" t="s">
        <v>3134</v>
      </c>
      <c r="I6072" s="2" t="s">
        <v>3148</v>
      </c>
      <c r="J6072" s="2" t="s">
        <v>3160</v>
      </c>
      <c r="K6072" s="2" t="s">
        <v>3163</v>
      </c>
      <c r="L6072" s="2">
        <v>2020</v>
      </c>
      <c r="M6072" s="2" t="s">
        <v>3071</v>
      </c>
      <c r="N6072" s="2" t="s">
        <v>3120</v>
      </c>
      <c r="O6072" s="19" t="str">
        <f t="shared" si="190"/>
        <v>600</v>
      </c>
      <c r="P6072">
        <f t="shared" si="189"/>
        <v>128550</v>
      </c>
    </row>
    <row r="6073" spans="1:16" ht="14.5" customHeight="1" x14ac:dyDescent="0.35">
      <c r="A6073" s="23" t="s">
        <v>3437</v>
      </c>
      <c r="B6073" s="23" t="s">
        <v>3437</v>
      </c>
      <c r="C6073" s="23" t="s">
        <v>3436</v>
      </c>
      <c r="F6073">
        <v>95000</v>
      </c>
      <c r="G6073">
        <v>100</v>
      </c>
      <c r="H6073" s="2" t="s">
        <v>3134</v>
      </c>
      <c r="I6073" s="2" t="s">
        <v>3148</v>
      </c>
      <c r="J6073" s="2" t="s">
        <v>3160</v>
      </c>
      <c r="K6073" s="2" t="s">
        <v>3163</v>
      </c>
      <c r="L6073" s="2">
        <v>2020</v>
      </c>
      <c r="M6073" s="2" t="s">
        <v>3071</v>
      </c>
      <c r="N6073" s="2" t="s">
        <v>3120</v>
      </c>
      <c r="O6073" s="19" t="str">
        <f t="shared" si="190"/>
        <v>600</v>
      </c>
      <c r="P6073">
        <f t="shared" si="189"/>
        <v>95000</v>
      </c>
    </row>
    <row r="6074" spans="1:16" ht="14.5" customHeight="1" x14ac:dyDescent="0.35">
      <c r="A6074" s="23" t="s">
        <v>3438</v>
      </c>
      <c r="B6074" s="23" t="s">
        <v>3438</v>
      </c>
      <c r="C6074" s="23" t="s">
        <v>3436</v>
      </c>
      <c r="F6074">
        <v>9600</v>
      </c>
      <c r="G6074">
        <v>100</v>
      </c>
      <c r="H6074" s="2" t="s">
        <v>3134</v>
      </c>
      <c r="I6074" s="2" t="s">
        <v>3148</v>
      </c>
      <c r="J6074" s="2" t="s">
        <v>3160</v>
      </c>
      <c r="K6074" s="2" t="s">
        <v>3163</v>
      </c>
      <c r="L6074" s="2">
        <v>2020</v>
      </c>
      <c r="M6074" s="2" t="s">
        <v>3071</v>
      </c>
      <c r="N6074" s="2" t="s">
        <v>3120</v>
      </c>
      <c r="O6074" s="19" t="str">
        <f t="shared" si="190"/>
        <v>600</v>
      </c>
      <c r="P6074">
        <f t="shared" si="189"/>
        <v>9600</v>
      </c>
    </row>
    <row r="6075" spans="1:16" ht="14.5" customHeight="1" x14ac:dyDescent="0.35">
      <c r="A6075" s="23" t="s">
        <v>3439</v>
      </c>
      <c r="B6075" s="23" t="s">
        <v>3439</v>
      </c>
      <c r="C6075" s="23" t="s">
        <v>3436</v>
      </c>
      <c r="F6075">
        <v>5600</v>
      </c>
      <c r="G6075">
        <v>100</v>
      </c>
      <c r="H6075" s="2" t="s">
        <v>3134</v>
      </c>
      <c r="I6075" s="2" t="s">
        <v>3148</v>
      </c>
      <c r="J6075" s="2" t="s">
        <v>3160</v>
      </c>
      <c r="K6075" s="2" t="s">
        <v>3163</v>
      </c>
      <c r="L6075" s="2">
        <v>2020</v>
      </c>
      <c r="M6075" s="2" t="s">
        <v>3071</v>
      </c>
      <c r="N6075" s="2" t="s">
        <v>3120</v>
      </c>
      <c r="O6075" s="19" t="str">
        <f t="shared" si="190"/>
        <v>600</v>
      </c>
      <c r="P6075">
        <f t="shared" si="189"/>
        <v>5600</v>
      </c>
    </row>
    <row r="6076" spans="1:16" ht="14.5" customHeight="1" x14ac:dyDescent="0.35">
      <c r="A6076" s="23" t="s">
        <v>3440</v>
      </c>
      <c r="B6076" s="23" t="s">
        <v>3440</v>
      </c>
      <c r="C6076" s="23" t="s">
        <v>3436</v>
      </c>
      <c r="F6076">
        <v>86990</v>
      </c>
      <c r="G6076">
        <v>100</v>
      </c>
      <c r="H6076" s="2" t="s">
        <v>3134</v>
      </c>
      <c r="I6076" s="2" t="s">
        <v>3148</v>
      </c>
      <c r="J6076" s="2" t="s">
        <v>3160</v>
      </c>
      <c r="K6076" s="2" t="s">
        <v>3163</v>
      </c>
      <c r="L6076" s="2">
        <v>2020</v>
      </c>
      <c r="M6076" s="2" t="s">
        <v>3071</v>
      </c>
      <c r="N6076" s="2" t="s">
        <v>3120</v>
      </c>
      <c r="O6076" s="19" t="str">
        <f t="shared" si="190"/>
        <v>600</v>
      </c>
      <c r="P6076">
        <f t="shared" si="189"/>
        <v>86990</v>
      </c>
    </row>
    <row r="6077" spans="1:16" ht="14.5" customHeight="1" x14ac:dyDescent="0.35">
      <c r="A6077" s="23" t="s">
        <v>3495</v>
      </c>
      <c r="B6077" s="23" t="s">
        <v>3495</v>
      </c>
      <c r="C6077" s="23" t="s">
        <v>3436</v>
      </c>
      <c r="F6077">
        <v>7500</v>
      </c>
      <c r="G6077">
        <v>100</v>
      </c>
      <c r="H6077" s="2" t="s">
        <v>3134</v>
      </c>
      <c r="I6077" s="2" t="s">
        <v>3148</v>
      </c>
      <c r="J6077" s="2" t="s">
        <v>3160</v>
      </c>
      <c r="K6077" s="2" t="s">
        <v>3163</v>
      </c>
      <c r="L6077" s="2">
        <v>2020</v>
      </c>
      <c r="M6077" s="2" t="s">
        <v>3071</v>
      </c>
      <c r="N6077" s="2" t="s">
        <v>3120</v>
      </c>
      <c r="O6077" s="19" t="str">
        <f t="shared" si="190"/>
        <v>600</v>
      </c>
      <c r="P6077">
        <f t="shared" si="189"/>
        <v>7500</v>
      </c>
    </row>
    <row r="6078" spans="1:16" ht="14.5" customHeight="1" x14ac:dyDescent="0.35">
      <c r="A6078" s="23" t="s">
        <v>3496</v>
      </c>
      <c r="B6078" s="23" t="s">
        <v>3496</v>
      </c>
      <c r="C6078" s="23" t="s">
        <v>3436</v>
      </c>
      <c r="F6078">
        <v>8400</v>
      </c>
      <c r="G6078">
        <v>100</v>
      </c>
      <c r="H6078" s="2" t="s">
        <v>3134</v>
      </c>
      <c r="I6078" s="2" t="s">
        <v>3148</v>
      </c>
      <c r="J6078" s="2" t="s">
        <v>3160</v>
      </c>
      <c r="K6078" s="2" t="s">
        <v>3163</v>
      </c>
      <c r="L6078" s="2">
        <v>2020</v>
      </c>
      <c r="M6078" s="2" t="s">
        <v>3071</v>
      </c>
      <c r="N6078" s="2" t="s">
        <v>3120</v>
      </c>
      <c r="O6078" s="19" t="str">
        <f t="shared" si="190"/>
        <v>600</v>
      </c>
      <c r="P6078">
        <f t="shared" si="189"/>
        <v>8400</v>
      </c>
    </row>
    <row r="6079" spans="1:16" ht="14.5" customHeight="1" x14ac:dyDescent="0.35">
      <c r="A6079" s="23" t="s">
        <v>2359</v>
      </c>
      <c r="B6079" s="23" t="s">
        <v>2359</v>
      </c>
      <c r="C6079" s="23" t="s">
        <v>3290</v>
      </c>
      <c r="F6079">
        <v>31348</v>
      </c>
      <c r="G6079">
        <v>25</v>
      </c>
      <c r="H6079" s="2" t="s">
        <v>3140</v>
      </c>
      <c r="I6079" s="2" t="s">
        <v>3154</v>
      </c>
      <c r="J6079" s="2" t="s">
        <v>3160</v>
      </c>
      <c r="K6079" s="2" t="s">
        <v>3163</v>
      </c>
      <c r="L6079" s="2">
        <v>2020</v>
      </c>
      <c r="M6079" s="2" t="s">
        <v>3038</v>
      </c>
      <c r="N6079" s="2" t="s">
        <v>3092</v>
      </c>
      <c r="O6079" s="19" t="str">
        <f t="shared" si="190"/>
        <v>100</v>
      </c>
      <c r="P6079">
        <f t="shared" si="189"/>
        <v>7837</v>
      </c>
    </row>
    <row r="6080" spans="1:16" ht="14.5" customHeight="1" x14ac:dyDescent="0.35">
      <c r="A6080" s="23" t="s">
        <v>2424</v>
      </c>
      <c r="B6080" s="23" t="s">
        <v>2424</v>
      </c>
      <c r="C6080" s="23" t="s">
        <v>3259</v>
      </c>
      <c r="F6080">
        <v>19047</v>
      </c>
      <c r="G6080">
        <v>100</v>
      </c>
      <c r="H6080" s="2" t="s">
        <v>3141</v>
      </c>
      <c r="I6080" s="2" t="s">
        <v>3155</v>
      </c>
      <c r="J6080" s="2" t="s">
        <v>3160</v>
      </c>
      <c r="K6080" s="2" t="s">
        <v>3163</v>
      </c>
      <c r="L6080" s="2">
        <v>2020</v>
      </c>
      <c r="M6080" s="2" t="s">
        <v>3035</v>
      </c>
      <c r="N6080" s="2" t="s">
        <v>3089</v>
      </c>
      <c r="O6080" s="19" t="str">
        <f t="shared" si="190"/>
        <v>100</v>
      </c>
      <c r="P6080">
        <f t="shared" si="189"/>
        <v>19047</v>
      </c>
    </row>
    <row r="6081" spans="1:16" ht="14.5" customHeight="1" x14ac:dyDescent="0.35">
      <c r="A6081" s="23" t="s">
        <v>2428</v>
      </c>
      <c r="B6081" s="23" t="s">
        <v>2428</v>
      </c>
      <c r="C6081" s="23" t="s">
        <v>3259</v>
      </c>
      <c r="F6081">
        <v>191299</v>
      </c>
      <c r="G6081">
        <v>100</v>
      </c>
      <c r="H6081" s="2" t="s">
        <v>3141</v>
      </c>
      <c r="I6081" s="2" t="s">
        <v>3155</v>
      </c>
      <c r="J6081" s="2" t="s">
        <v>3160</v>
      </c>
      <c r="K6081" s="2" t="s">
        <v>3163</v>
      </c>
      <c r="L6081" s="2">
        <v>2020</v>
      </c>
      <c r="M6081" s="2" t="s">
        <v>3035</v>
      </c>
      <c r="N6081" s="2" t="s">
        <v>3089</v>
      </c>
      <c r="O6081" s="19" t="str">
        <f t="shared" si="190"/>
        <v>100</v>
      </c>
      <c r="P6081">
        <f t="shared" si="189"/>
        <v>191299</v>
      </c>
    </row>
    <row r="6082" spans="1:16" ht="14.5" customHeight="1" x14ac:dyDescent="0.35">
      <c r="A6082" s="23" t="s">
        <v>2582</v>
      </c>
      <c r="B6082" s="23" t="s">
        <v>2582</v>
      </c>
      <c r="C6082" s="23" t="s">
        <v>3259</v>
      </c>
      <c r="F6082">
        <v>9610</v>
      </c>
      <c r="G6082">
        <v>100</v>
      </c>
      <c r="H6082" s="2" t="s">
        <v>3141</v>
      </c>
      <c r="I6082" s="2" t="s">
        <v>3155</v>
      </c>
      <c r="J6082" s="2" t="s">
        <v>3160</v>
      </c>
      <c r="K6082" s="2" t="s">
        <v>3163</v>
      </c>
      <c r="L6082" s="2">
        <v>2020</v>
      </c>
      <c r="M6082" s="2" t="s">
        <v>3035</v>
      </c>
      <c r="N6082" s="2" t="s">
        <v>3089</v>
      </c>
      <c r="O6082" s="19" t="str">
        <f t="shared" si="190"/>
        <v>100</v>
      </c>
      <c r="P6082">
        <f t="shared" si="189"/>
        <v>9610</v>
      </c>
    </row>
    <row r="6083" spans="1:16" ht="14.5" customHeight="1" x14ac:dyDescent="0.35">
      <c r="A6083" s="23" t="s">
        <v>2462</v>
      </c>
      <c r="B6083" s="23" t="s">
        <v>2462</v>
      </c>
      <c r="C6083" s="23" t="s">
        <v>3325</v>
      </c>
      <c r="F6083">
        <v>9586</v>
      </c>
      <c r="G6083">
        <v>100</v>
      </c>
      <c r="H6083" s="2" t="s">
        <v>3139</v>
      </c>
      <c r="I6083" s="2" t="s">
        <v>3153</v>
      </c>
      <c r="J6083" s="2" t="s">
        <v>3160</v>
      </c>
      <c r="K6083" s="2" t="s">
        <v>3163</v>
      </c>
      <c r="L6083" s="2">
        <v>2020</v>
      </c>
      <c r="M6083" s="2" t="s">
        <v>3053</v>
      </c>
      <c r="N6083" s="2" t="s">
        <v>3103</v>
      </c>
      <c r="O6083" s="19" t="str">
        <f t="shared" si="190"/>
        <v>300</v>
      </c>
      <c r="P6083">
        <f t="shared" si="189"/>
        <v>9586</v>
      </c>
    </row>
    <row r="6084" spans="1:16" ht="14.5" customHeight="1" x14ac:dyDescent="0.35">
      <c r="A6084" s="23" t="s">
        <v>2481</v>
      </c>
      <c r="B6084" s="23" t="s">
        <v>2481</v>
      </c>
      <c r="C6084" s="23" t="s">
        <v>3283</v>
      </c>
      <c r="F6084">
        <v>16800</v>
      </c>
      <c r="G6084">
        <v>100</v>
      </c>
      <c r="H6084" s="2" t="s">
        <v>3139</v>
      </c>
      <c r="I6084" s="2" t="s">
        <v>3153</v>
      </c>
      <c r="J6084" s="2" t="s">
        <v>3160</v>
      </c>
      <c r="K6084" s="2" t="s">
        <v>3163</v>
      </c>
      <c r="L6084" s="2">
        <v>2020</v>
      </c>
      <c r="M6084" s="2" t="s">
        <v>3058</v>
      </c>
      <c r="N6084" s="2" t="s">
        <v>3108</v>
      </c>
      <c r="O6084" s="19" t="str">
        <f t="shared" si="190"/>
        <v>300</v>
      </c>
      <c r="P6084">
        <f t="shared" si="189"/>
        <v>16800</v>
      </c>
    </row>
    <row r="6085" spans="1:16" ht="14.5" customHeight="1" x14ac:dyDescent="0.35">
      <c r="A6085" s="23" t="s">
        <v>2487</v>
      </c>
      <c r="B6085" s="23" t="s">
        <v>2487</v>
      </c>
      <c r="C6085" s="23" t="s">
        <v>3283</v>
      </c>
      <c r="F6085">
        <v>2322</v>
      </c>
      <c r="G6085">
        <v>100</v>
      </c>
      <c r="H6085" s="2" t="s">
        <v>3139</v>
      </c>
      <c r="I6085" s="2" t="s">
        <v>3153</v>
      </c>
      <c r="J6085" s="2" t="s">
        <v>3160</v>
      </c>
      <c r="K6085" s="2" t="s">
        <v>3163</v>
      </c>
      <c r="L6085" s="2">
        <v>2020</v>
      </c>
      <c r="M6085" s="2" t="s">
        <v>3054</v>
      </c>
      <c r="N6085" s="2" t="s">
        <v>3104</v>
      </c>
      <c r="O6085" s="19" t="str">
        <f t="shared" si="190"/>
        <v>300</v>
      </c>
      <c r="P6085">
        <f t="shared" si="189"/>
        <v>2322</v>
      </c>
    </row>
    <row r="6086" spans="1:16" ht="14.5" customHeight="1" x14ac:dyDescent="0.35">
      <c r="A6086" s="23" t="s">
        <v>3497</v>
      </c>
      <c r="B6086" s="23" t="s">
        <v>3497</v>
      </c>
      <c r="C6086" s="23" t="s">
        <v>3446</v>
      </c>
      <c r="F6086">
        <v>200</v>
      </c>
      <c r="G6086">
        <v>100</v>
      </c>
      <c r="H6086" s="2" t="s">
        <v>3138</v>
      </c>
      <c r="I6086" s="2" t="s">
        <v>3152</v>
      </c>
      <c r="J6086" s="2" t="s">
        <v>3160</v>
      </c>
      <c r="K6086" s="2" t="s">
        <v>3163</v>
      </c>
      <c r="L6086" s="2">
        <v>2020</v>
      </c>
      <c r="M6086" s="2" t="s">
        <v>3058</v>
      </c>
      <c r="N6086" s="2" t="s">
        <v>3108</v>
      </c>
      <c r="O6086" s="19" t="str">
        <f t="shared" si="190"/>
        <v>300</v>
      </c>
      <c r="P6086">
        <f t="shared" si="189"/>
        <v>200</v>
      </c>
    </row>
    <row r="6087" spans="1:16" ht="14.5" customHeight="1" x14ac:dyDescent="0.35">
      <c r="A6087" s="23" t="s">
        <v>3588</v>
      </c>
      <c r="B6087" s="23" t="s">
        <v>3588</v>
      </c>
      <c r="C6087" s="23" t="s">
        <v>3498</v>
      </c>
      <c r="F6087">
        <v>390</v>
      </c>
      <c r="G6087">
        <v>100</v>
      </c>
      <c r="H6087" s="2" t="s">
        <v>3138</v>
      </c>
      <c r="I6087" s="2" t="s">
        <v>3152</v>
      </c>
      <c r="J6087" s="2" t="s">
        <v>3160</v>
      </c>
      <c r="K6087" s="2" t="s">
        <v>3163</v>
      </c>
      <c r="L6087" s="2">
        <v>2020</v>
      </c>
      <c r="M6087" s="2" t="s">
        <v>3054</v>
      </c>
      <c r="N6087" s="2" t="s">
        <v>3104</v>
      </c>
      <c r="O6087" s="19" t="str">
        <f t="shared" si="190"/>
        <v>300</v>
      </c>
      <c r="P6087">
        <f t="shared" si="189"/>
        <v>390</v>
      </c>
    </row>
    <row r="6088" spans="1:16" ht="14.5" customHeight="1" x14ac:dyDescent="0.35">
      <c r="A6088" s="23" t="s">
        <v>2336</v>
      </c>
      <c r="B6088" s="23" t="s">
        <v>2336</v>
      </c>
      <c r="C6088" s="23" t="s">
        <v>3305</v>
      </c>
      <c r="F6088">
        <v>150</v>
      </c>
      <c r="G6088">
        <v>66.6666666666667</v>
      </c>
      <c r="H6088" s="2" t="s">
        <v>3138</v>
      </c>
      <c r="I6088" s="2" t="s">
        <v>3152</v>
      </c>
      <c r="J6088" s="2" t="s">
        <v>3160</v>
      </c>
      <c r="K6088" s="2" t="s">
        <v>3163</v>
      </c>
      <c r="L6088" s="2">
        <v>2020</v>
      </c>
      <c r="M6088" s="2" t="s">
        <v>3043</v>
      </c>
      <c r="N6088" s="2" t="s">
        <v>3097</v>
      </c>
      <c r="O6088" s="19" t="str">
        <f t="shared" si="190"/>
        <v>200</v>
      </c>
      <c r="P6088">
        <f t="shared" si="189"/>
        <v>100.00000000000006</v>
      </c>
    </row>
    <row r="6089" spans="1:16" ht="14.5" customHeight="1" x14ac:dyDescent="0.35">
      <c r="A6089" s="23" t="s">
        <v>2405</v>
      </c>
      <c r="B6089" s="23" t="s">
        <v>2405</v>
      </c>
      <c r="C6089" s="23" t="s">
        <v>3305</v>
      </c>
      <c r="F6089">
        <v>5780</v>
      </c>
      <c r="G6089">
        <v>55</v>
      </c>
      <c r="H6089" s="2" t="s">
        <v>3138</v>
      </c>
      <c r="I6089" s="2" t="s">
        <v>3152</v>
      </c>
      <c r="J6089" s="2" t="s">
        <v>3160</v>
      </c>
      <c r="K6089" s="2" t="s">
        <v>3163</v>
      </c>
      <c r="L6089" s="2">
        <v>2020</v>
      </c>
      <c r="M6089" s="2" t="s">
        <v>3041</v>
      </c>
      <c r="N6089" s="2" t="s">
        <v>3095</v>
      </c>
      <c r="O6089" s="19" t="str">
        <f t="shared" si="190"/>
        <v>200</v>
      </c>
      <c r="P6089">
        <f t="shared" si="189"/>
        <v>3179</v>
      </c>
    </row>
    <row r="6090" spans="1:16" ht="14.5" customHeight="1" x14ac:dyDescent="0.35">
      <c r="A6090" s="23" t="s">
        <v>3499</v>
      </c>
      <c r="B6090" s="23" t="s">
        <v>3499</v>
      </c>
      <c r="C6090" s="23" t="s">
        <v>3248</v>
      </c>
      <c r="F6090">
        <v>188</v>
      </c>
      <c r="G6090">
        <v>100</v>
      </c>
      <c r="H6090" s="2" t="s">
        <v>3139</v>
      </c>
      <c r="I6090" s="2" t="s">
        <v>3153</v>
      </c>
      <c r="J6090" s="2" t="s">
        <v>3160</v>
      </c>
      <c r="K6090" s="2" t="s">
        <v>3163</v>
      </c>
      <c r="L6090" s="2">
        <v>2020</v>
      </c>
      <c r="M6090" s="2" t="s">
        <v>3053</v>
      </c>
      <c r="N6090" s="2" t="s">
        <v>3103</v>
      </c>
      <c r="O6090" s="19" t="str">
        <f t="shared" si="190"/>
        <v>300</v>
      </c>
      <c r="P6090">
        <f t="shared" si="189"/>
        <v>188</v>
      </c>
    </row>
    <row r="6091" spans="1:16" ht="14.5" customHeight="1" x14ac:dyDescent="0.35">
      <c r="A6091" s="23" t="s">
        <v>3003</v>
      </c>
      <c r="B6091" s="23" t="s">
        <v>3003</v>
      </c>
      <c r="C6091" s="23" t="s">
        <v>3312</v>
      </c>
      <c r="F6091">
        <v>149</v>
      </c>
      <c r="G6091">
        <v>100</v>
      </c>
      <c r="H6091" s="2" t="s">
        <v>3130</v>
      </c>
      <c r="I6091" s="2" t="s">
        <v>3144</v>
      </c>
      <c r="J6091" s="2" t="s">
        <v>3160</v>
      </c>
      <c r="K6091" s="2" t="s">
        <v>3163</v>
      </c>
      <c r="L6091" s="2">
        <v>2020</v>
      </c>
      <c r="M6091" s="2" t="s">
        <v>3054</v>
      </c>
      <c r="N6091" s="2" t="s">
        <v>3104</v>
      </c>
      <c r="O6091" s="19" t="str">
        <f t="shared" si="190"/>
        <v>300</v>
      </c>
      <c r="P6091">
        <f t="shared" si="189"/>
        <v>149</v>
      </c>
    </row>
    <row r="6092" spans="1:16" ht="14.5" customHeight="1" x14ac:dyDescent="0.35">
      <c r="A6092" s="23" t="s">
        <v>3281</v>
      </c>
      <c r="B6092" s="23" t="s">
        <v>3281</v>
      </c>
      <c r="C6092" s="23" t="s">
        <v>3282</v>
      </c>
      <c r="F6092">
        <v>351</v>
      </c>
      <c r="G6092">
        <v>100</v>
      </c>
      <c r="H6092" s="2" t="s">
        <v>3139</v>
      </c>
      <c r="I6092" s="2" t="s">
        <v>3153</v>
      </c>
      <c r="J6092" s="2" t="s">
        <v>3160</v>
      </c>
      <c r="K6092" s="2" t="s">
        <v>3163</v>
      </c>
      <c r="L6092" s="2">
        <v>2020</v>
      </c>
      <c r="M6092" s="2" t="s">
        <v>3053</v>
      </c>
      <c r="N6092" s="2" t="s">
        <v>3103</v>
      </c>
      <c r="O6092" s="19" t="str">
        <f t="shared" si="190"/>
        <v>300</v>
      </c>
      <c r="P6092">
        <f t="shared" si="189"/>
        <v>351</v>
      </c>
    </row>
    <row r="6093" spans="1:16" ht="14.5" customHeight="1" x14ac:dyDescent="0.35">
      <c r="A6093" s="23" t="s">
        <v>1337</v>
      </c>
      <c r="B6093" s="23" t="s">
        <v>1337</v>
      </c>
      <c r="C6093" s="23" t="s">
        <v>3392</v>
      </c>
      <c r="F6093">
        <v>1430</v>
      </c>
      <c r="G6093">
        <v>80</v>
      </c>
      <c r="H6093" s="2" t="s">
        <v>3136</v>
      </c>
      <c r="I6093" s="2" t="s">
        <v>3150</v>
      </c>
      <c r="J6093" s="2" t="s">
        <v>3160</v>
      </c>
      <c r="K6093" s="2" t="s">
        <v>3163</v>
      </c>
      <c r="L6093" s="2">
        <v>2020</v>
      </c>
      <c r="M6093" s="2" t="s">
        <v>3041</v>
      </c>
      <c r="N6093" s="2" t="s">
        <v>3095</v>
      </c>
      <c r="O6093" s="19" t="str">
        <f t="shared" si="190"/>
        <v>200</v>
      </c>
      <c r="P6093">
        <f t="shared" si="189"/>
        <v>1144</v>
      </c>
    </row>
    <row r="6094" spans="1:16" ht="14.5" customHeight="1" x14ac:dyDescent="0.35">
      <c r="A6094" s="23" t="s">
        <v>2699</v>
      </c>
      <c r="B6094" s="23" t="s">
        <v>2699</v>
      </c>
      <c r="C6094" s="23" t="s">
        <v>3392</v>
      </c>
      <c r="F6094">
        <v>430</v>
      </c>
      <c r="G6094">
        <v>80</v>
      </c>
      <c r="H6094" s="2" t="s">
        <v>3136</v>
      </c>
      <c r="I6094" s="2" t="s">
        <v>3150</v>
      </c>
      <c r="J6094" s="2" t="s">
        <v>3160</v>
      </c>
      <c r="K6094" s="2" t="s">
        <v>3163</v>
      </c>
      <c r="L6094" s="2">
        <v>2020</v>
      </c>
      <c r="M6094" s="2" t="s">
        <v>3041</v>
      </c>
      <c r="N6094" s="2" t="s">
        <v>3095</v>
      </c>
      <c r="O6094" s="19" t="str">
        <f t="shared" si="190"/>
        <v>200</v>
      </c>
      <c r="P6094">
        <f t="shared" si="189"/>
        <v>344</v>
      </c>
    </row>
    <row r="6095" spans="1:16" ht="14.5" customHeight="1" x14ac:dyDescent="0.35">
      <c r="A6095" s="23" t="s">
        <v>3589</v>
      </c>
      <c r="B6095" s="23" t="s">
        <v>3589</v>
      </c>
      <c r="C6095" s="23" t="s">
        <v>3590</v>
      </c>
      <c r="F6095">
        <v>95</v>
      </c>
      <c r="G6095">
        <v>100</v>
      </c>
      <c r="H6095" s="2" t="s">
        <v>3134</v>
      </c>
      <c r="I6095" s="2" t="s">
        <v>3148</v>
      </c>
      <c r="J6095" s="2" t="s">
        <v>3160</v>
      </c>
      <c r="K6095" s="2" t="s">
        <v>3163</v>
      </c>
      <c r="L6095" s="2">
        <v>2020</v>
      </c>
      <c r="M6095" s="2" t="s">
        <v>3047</v>
      </c>
      <c r="N6095" s="2" t="s">
        <v>3047</v>
      </c>
      <c r="O6095" s="19" t="str">
        <f t="shared" si="190"/>
        <v>200</v>
      </c>
      <c r="P6095">
        <f t="shared" si="189"/>
        <v>95</v>
      </c>
    </row>
    <row r="6096" spans="1:16" ht="14.5" customHeight="1" x14ac:dyDescent="0.35">
      <c r="A6096" s="23" t="s">
        <v>2479</v>
      </c>
      <c r="B6096" s="23" t="s">
        <v>2479</v>
      </c>
      <c r="C6096" s="23" t="s">
        <v>3268</v>
      </c>
      <c r="F6096">
        <v>45208</v>
      </c>
      <c r="G6096">
        <v>100</v>
      </c>
      <c r="H6096" s="2" t="s">
        <v>3134</v>
      </c>
      <c r="I6096" s="2" t="s">
        <v>3148</v>
      </c>
      <c r="J6096" s="2" t="s">
        <v>3160</v>
      </c>
      <c r="K6096" s="2" t="s">
        <v>3163</v>
      </c>
      <c r="L6096" s="2">
        <v>2020</v>
      </c>
      <c r="M6096" s="2" t="s">
        <v>3047</v>
      </c>
      <c r="N6096" s="2" t="s">
        <v>3047</v>
      </c>
      <c r="O6096" s="19" t="str">
        <f t="shared" si="190"/>
        <v>200</v>
      </c>
      <c r="P6096">
        <f t="shared" si="189"/>
        <v>45208</v>
      </c>
    </row>
    <row r="6097" spans="1:16" ht="14.5" customHeight="1" x14ac:dyDescent="0.35">
      <c r="A6097" s="23" t="s">
        <v>2400</v>
      </c>
      <c r="B6097" s="23" t="s">
        <v>2400</v>
      </c>
      <c r="C6097" s="23" t="s">
        <v>3268</v>
      </c>
      <c r="F6097">
        <v>8094</v>
      </c>
      <c r="G6097">
        <v>100</v>
      </c>
      <c r="H6097" s="2" t="s">
        <v>3134</v>
      </c>
      <c r="I6097" s="2" t="s">
        <v>3148</v>
      </c>
      <c r="J6097" s="2" t="s">
        <v>3160</v>
      </c>
      <c r="K6097" s="2" t="s">
        <v>3163</v>
      </c>
      <c r="L6097" s="2">
        <v>2020</v>
      </c>
      <c r="M6097" s="2" t="s">
        <v>3047</v>
      </c>
      <c r="N6097" s="2" t="s">
        <v>3047</v>
      </c>
      <c r="O6097" s="19" t="str">
        <f t="shared" si="190"/>
        <v>200</v>
      </c>
      <c r="P6097">
        <f t="shared" si="189"/>
        <v>8094</v>
      </c>
    </row>
    <row r="6098" spans="1:16" ht="14.5" customHeight="1" x14ac:dyDescent="0.35">
      <c r="A6098" s="23" t="s">
        <v>2400</v>
      </c>
      <c r="B6098" s="23" t="s">
        <v>2400</v>
      </c>
      <c r="C6098" s="23" t="s">
        <v>3591</v>
      </c>
      <c r="F6098">
        <v>3033</v>
      </c>
      <c r="G6098">
        <v>100</v>
      </c>
      <c r="H6098" s="2" t="s">
        <v>3130</v>
      </c>
      <c r="I6098" s="2" t="s">
        <v>3144</v>
      </c>
      <c r="J6098" s="2" t="s">
        <v>3160</v>
      </c>
      <c r="K6098" s="2" t="s">
        <v>3163</v>
      </c>
      <c r="L6098" s="2">
        <v>2020</v>
      </c>
      <c r="M6098" s="2" t="s">
        <v>3047</v>
      </c>
      <c r="N6098" s="2" t="s">
        <v>3047</v>
      </c>
      <c r="O6098" s="19" t="str">
        <f t="shared" si="190"/>
        <v>200</v>
      </c>
      <c r="P6098">
        <f t="shared" si="189"/>
        <v>3033</v>
      </c>
    </row>
    <row r="6099" spans="1:16" ht="14.5" customHeight="1" x14ac:dyDescent="0.35">
      <c r="A6099" s="23" t="s">
        <v>3275</v>
      </c>
      <c r="B6099" s="23" t="s">
        <v>3275</v>
      </c>
      <c r="C6099" s="23" t="s">
        <v>3433</v>
      </c>
      <c r="F6099">
        <v>1370</v>
      </c>
      <c r="G6099">
        <v>100</v>
      </c>
      <c r="H6099" s="2" t="s">
        <v>3141</v>
      </c>
      <c r="I6099" s="2" t="s">
        <v>3155</v>
      </c>
      <c r="J6099" s="2" t="s">
        <v>3160</v>
      </c>
      <c r="K6099" s="2" t="s">
        <v>3163</v>
      </c>
      <c r="L6099" s="2">
        <v>2020</v>
      </c>
      <c r="M6099" s="2" t="s">
        <v>3702</v>
      </c>
      <c r="N6099" s="2" t="s">
        <v>3703</v>
      </c>
      <c r="O6099" s="19" t="str">
        <f t="shared" si="190"/>
        <v>700</v>
      </c>
      <c r="P6099">
        <f t="shared" si="189"/>
        <v>1370</v>
      </c>
    </row>
    <row r="6100" spans="1:16" ht="14.5" customHeight="1" x14ac:dyDescent="0.35">
      <c r="A6100" s="23" t="s">
        <v>2493</v>
      </c>
      <c r="B6100" s="23" t="s">
        <v>2493</v>
      </c>
      <c r="C6100" s="23" t="s">
        <v>3392</v>
      </c>
      <c r="F6100">
        <v>4523</v>
      </c>
      <c r="G6100">
        <v>80</v>
      </c>
      <c r="H6100" s="2" t="s">
        <v>3136</v>
      </c>
      <c r="I6100" s="2" t="s">
        <v>3150</v>
      </c>
      <c r="J6100" s="2" t="s">
        <v>3160</v>
      </c>
      <c r="K6100" s="2" t="s">
        <v>3163</v>
      </c>
      <c r="L6100" s="2">
        <v>2020</v>
      </c>
      <c r="M6100" s="2" t="s">
        <v>3041</v>
      </c>
      <c r="N6100" s="2" t="s">
        <v>3095</v>
      </c>
      <c r="O6100" s="19" t="str">
        <f t="shared" si="190"/>
        <v>200</v>
      </c>
      <c r="P6100">
        <f t="shared" si="189"/>
        <v>3618.4</v>
      </c>
    </row>
    <row r="6101" spans="1:16" ht="14.5" customHeight="1" x14ac:dyDescent="0.35">
      <c r="A6101" s="23" t="s">
        <v>3407</v>
      </c>
      <c r="B6101" s="23" t="s">
        <v>3407</v>
      </c>
      <c r="C6101" s="23" t="s">
        <v>3500</v>
      </c>
      <c r="F6101">
        <v>1111</v>
      </c>
      <c r="G6101">
        <v>100</v>
      </c>
      <c r="H6101" s="2" t="s">
        <v>3139</v>
      </c>
      <c r="I6101" s="2" t="s">
        <v>3153</v>
      </c>
      <c r="J6101" s="2" t="s">
        <v>3160</v>
      </c>
      <c r="K6101" s="2" t="s">
        <v>3163</v>
      </c>
      <c r="L6101" s="2">
        <v>2020</v>
      </c>
      <c r="M6101" s="2" t="s">
        <v>3053</v>
      </c>
      <c r="N6101" s="2" t="s">
        <v>3103</v>
      </c>
      <c r="O6101" s="19" t="str">
        <f t="shared" si="190"/>
        <v>300</v>
      </c>
      <c r="P6101">
        <f t="shared" si="189"/>
        <v>1111</v>
      </c>
    </row>
    <row r="6102" spans="1:16" ht="14.5" customHeight="1" x14ac:dyDescent="0.35">
      <c r="A6102" s="23" t="s">
        <v>2577</v>
      </c>
      <c r="B6102" s="23" t="s">
        <v>2577</v>
      </c>
      <c r="C6102" s="23" t="s">
        <v>3252</v>
      </c>
      <c r="F6102">
        <v>5037.2</v>
      </c>
      <c r="G6102">
        <v>100</v>
      </c>
      <c r="H6102" s="2" t="s">
        <v>3134</v>
      </c>
      <c r="I6102" s="2" t="s">
        <v>3148</v>
      </c>
      <c r="J6102" s="2" t="s">
        <v>3160</v>
      </c>
      <c r="K6102" s="2" t="s">
        <v>3163</v>
      </c>
      <c r="L6102" s="2">
        <v>2020</v>
      </c>
      <c r="M6102" s="2" t="s">
        <v>3053</v>
      </c>
      <c r="N6102" s="2" t="s">
        <v>3103</v>
      </c>
      <c r="O6102" s="19" t="str">
        <f t="shared" si="190"/>
        <v>300</v>
      </c>
      <c r="P6102">
        <f t="shared" si="189"/>
        <v>5037.2</v>
      </c>
    </row>
    <row r="6103" spans="1:16" ht="14.5" customHeight="1" x14ac:dyDescent="0.35">
      <c r="A6103" s="23" t="s">
        <v>2781</v>
      </c>
      <c r="B6103" s="23" t="s">
        <v>2781</v>
      </c>
      <c r="C6103" s="23" t="s">
        <v>3247</v>
      </c>
      <c r="F6103">
        <v>223638</v>
      </c>
      <c r="G6103">
        <v>100</v>
      </c>
      <c r="H6103" s="2" t="s">
        <v>3141</v>
      </c>
      <c r="I6103" s="2" t="s">
        <v>3155</v>
      </c>
      <c r="J6103" s="2" t="s">
        <v>3160</v>
      </c>
      <c r="K6103" s="2" t="s">
        <v>3163</v>
      </c>
      <c r="L6103" s="2">
        <v>2020</v>
      </c>
      <c r="M6103" s="2" t="s">
        <v>3064</v>
      </c>
      <c r="N6103" s="2" t="s">
        <v>3114</v>
      </c>
      <c r="O6103" s="19" t="str">
        <f t="shared" si="190"/>
        <v>500</v>
      </c>
      <c r="P6103">
        <f t="shared" si="189"/>
        <v>223638</v>
      </c>
    </row>
    <row r="6104" spans="1:16" ht="14.5" customHeight="1" x14ac:dyDescent="0.35">
      <c r="A6104" s="23" t="s">
        <v>2783</v>
      </c>
      <c r="B6104" s="23" t="s">
        <v>2783</v>
      </c>
      <c r="C6104" s="23" t="s">
        <v>3247</v>
      </c>
      <c r="F6104">
        <v>44381</v>
      </c>
      <c r="G6104">
        <v>100</v>
      </c>
      <c r="H6104" s="2" t="s">
        <v>3141</v>
      </c>
      <c r="I6104" s="2" t="s">
        <v>3155</v>
      </c>
      <c r="J6104" s="2" t="s">
        <v>3160</v>
      </c>
      <c r="K6104" s="2" t="s">
        <v>3163</v>
      </c>
      <c r="L6104" s="2">
        <v>2020</v>
      </c>
      <c r="M6104" s="2" t="s">
        <v>3064</v>
      </c>
      <c r="N6104" s="2" t="s">
        <v>3114</v>
      </c>
      <c r="O6104" s="19" t="str">
        <f t="shared" si="190"/>
        <v>500</v>
      </c>
      <c r="P6104">
        <f t="shared" si="189"/>
        <v>44381</v>
      </c>
    </row>
    <row r="6105" spans="1:16" ht="14.5" customHeight="1" x14ac:dyDescent="0.35">
      <c r="A6105" s="23" t="s">
        <v>2785</v>
      </c>
      <c r="B6105" s="23" t="s">
        <v>2785</v>
      </c>
      <c r="C6105" s="23" t="s">
        <v>3247</v>
      </c>
      <c r="F6105">
        <v>16859</v>
      </c>
      <c r="G6105">
        <v>100</v>
      </c>
      <c r="H6105" s="2" t="s">
        <v>3135</v>
      </c>
      <c r="I6105" s="2" t="s">
        <v>3149</v>
      </c>
      <c r="J6105" s="2" t="s">
        <v>3160</v>
      </c>
      <c r="K6105" s="2" t="s">
        <v>3163</v>
      </c>
      <c r="L6105" s="2">
        <v>2020</v>
      </c>
      <c r="M6105" s="2" t="s">
        <v>3064</v>
      </c>
      <c r="N6105" s="2" t="s">
        <v>3114</v>
      </c>
      <c r="O6105" s="19" t="str">
        <f t="shared" si="190"/>
        <v>500</v>
      </c>
      <c r="P6105">
        <f t="shared" si="189"/>
        <v>16859</v>
      </c>
    </row>
    <row r="6106" spans="1:16" ht="14.5" customHeight="1" x14ac:dyDescent="0.35">
      <c r="A6106" s="23" t="s">
        <v>2787</v>
      </c>
      <c r="B6106" s="23" t="s">
        <v>2787</v>
      </c>
      <c r="C6106" s="23" t="s">
        <v>3247</v>
      </c>
      <c r="F6106">
        <v>75238</v>
      </c>
      <c r="G6106">
        <v>100</v>
      </c>
      <c r="H6106" s="2" t="s">
        <v>3134</v>
      </c>
      <c r="I6106" s="2" t="s">
        <v>3148</v>
      </c>
      <c r="J6106" s="2" t="s">
        <v>3160</v>
      </c>
      <c r="K6106" s="2" t="s">
        <v>3163</v>
      </c>
      <c r="L6106" s="2">
        <v>2020</v>
      </c>
      <c r="M6106" s="2" t="s">
        <v>3064</v>
      </c>
      <c r="N6106" s="2" t="s">
        <v>3114</v>
      </c>
      <c r="O6106" s="19" t="str">
        <f t="shared" si="190"/>
        <v>500</v>
      </c>
      <c r="P6106">
        <f t="shared" si="189"/>
        <v>75238</v>
      </c>
    </row>
    <row r="6107" spans="1:16" ht="14.5" customHeight="1" x14ac:dyDescent="0.35">
      <c r="A6107" s="23" t="s">
        <v>3592</v>
      </c>
      <c r="B6107" s="23" t="s">
        <v>3592</v>
      </c>
      <c r="C6107" s="23" t="s">
        <v>3396</v>
      </c>
      <c r="F6107">
        <v>105</v>
      </c>
      <c r="G6107">
        <v>100</v>
      </c>
      <c r="H6107" s="2" t="s">
        <v>3130</v>
      </c>
      <c r="I6107" s="2" t="s">
        <v>3144</v>
      </c>
      <c r="J6107" s="2" t="s">
        <v>3160</v>
      </c>
      <c r="K6107" s="2" t="s">
        <v>3163</v>
      </c>
      <c r="L6107" s="2">
        <v>2020</v>
      </c>
      <c r="M6107" s="2" t="s">
        <v>3054</v>
      </c>
      <c r="N6107" s="2" t="s">
        <v>3104</v>
      </c>
      <c r="O6107" s="19" t="str">
        <f t="shared" si="190"/>
        <v>300</v>
      </c>
      <c r="P6107">
        <f t="shared" si="189"/>
        <v>105</v>
      </c>
    </row>
    <row r="6108" spans="1:16" ht="14.5" customHeight="1" x14ac:dyDescent="0.35">
      <c r="A6108" s="23" t="s">
        <v>3441</v>
      </c>
      <c r="B6108" s="23" t="s">
        <v>3441</v>
      </c>
      <c r="C6108" s="23" t="s">
        <v>3436</v>
      </c>
      <c r="F6108">
        <v>5206</v>
      </c>
      <c r="G6108">
        <v>100</v>
      </c>
      <c r="H6108" s="2" t="s">
        <v>3134</v>
      </c>
      <c r="I6108" s="2" t="s">
        <v>3148</v>
      </c>
      <c r="J6108" s="2" t="s">
        <v>3160</v>
      </c>
      <c r="K6108" s="2" t="s">
        <v>3163</v>
      </c>
      <c r="L6108" s="2">
        <v>2020</v>
      </c>
      <c r="M6108" s="2" t="s">
        <v>3071</v>
      </c>
      <c r="N6108" s="2" t="s">
        <v>3120</v>
      </c>
      <c r="O6108" s="19" t="str">
        <f t="shared" si="190"/>
        <v>600</v>
      </c>
      <c r="P6108">
        <f t="shared" si="189"/>
        <v>5206</v>
      </c>
    </row>
    <row r="6109" spans="1:16" ht="14.5" customHeight="1" x14ac:dyDescent="0.35">
      <c r="A6109" s="23" t="s">
        <v>2824</v>
      </c>
      <c r="B6109" s="23" t="s">
        <v>2824</v>
      </c>
      <c r="C6109" s="23" t="s">
        <v>3314</v>
      </c>
      <c r="F6109">
        <v>79.95</v>
      </c>
      <c r="G6109">
        <v>100</v>
      </c>
      <c r="H6109" s="2" t="s">
        <v>3130</v>
      </c>
      <c r="I6109" s="2" t="s">
        <v>3144</v>
      </c>
      <c r="J6109" s="2" t="s">
        <v>3160</v>
      </c>
      <c r="K6109" s="2" t="s">
        <v>3163</v>
      </c>
      <c r="L6109" s="2">
        <v>2020</v>
      </c>
      <c r="M6109" s="2" t="s">
        <v>3075</v>
      </c>
      <c r="N6109" s="2" t="s">
        <v>3075</v>
      </c>
      <c r="O6109" s="19" t="str">
        <f t="shared" si="190"/>
        <v>600</v>
      </c>
      <c r="P6109">
        <f t="shared" si="189"/>
        <v>79.95</v>
      </c>
    </row>
    <row r="6110" spans="1:16" ht="14.5" customHeight="1" x14ac:dyDescent="0.35">
      <c r="A6110" s="23" t="s">
        <v>2935</v>
      </c>
      <c r="B6110" s="23" t="s">
        <v>2935</v>
      </c>
      <c r="C6110" s="23" t="s">
        <v>3436</v>
      </c>
      <c r="F6110">
        <v>3780</v>
      </c>
      <c r="G6110">
        <v>100</v>
      </c>
      <c r="H6110" s="2" t="s">
        <v>3134</v>
      </c>
      <c r="I6110" s="2" t="s">
        <v>3148</v>
      </c>
      <c r="J6110" s="2" t="s">
        <v>3160</v>
      </c>
      <c r="K6110" s="2" t="s">
        <v>3163</v>
      </c>
      <c r="L6110" s="2">
        <v>2020</v>
      </c>
      <c r="M6110" s="2" t="s">
        <v>3041</v>
      </c>
      <c r="N6110" s="2" t="s">
        <v>3095</v>
      </c>
      <c r="O6110" s="19" t="str">
        <f t="shared" si="190"/>
        <v>200</v>
      </c>
      <c r="P6110">
        <f t="shared" si="189"/>
        <v>3780</v>
      </c>
    </row>
    <row r="6111" spans="1:16" ht="14.5" customHeight="1" x14ac:dyDescent="0.35">
      <c r="A6111" s="23" t="s">
        <v>2619</v>
      </c>
      <c r="B6111" s="23" t="s">
        <v>2619</v>
      </c>
      <c r="C6111" s="23" t="s">
        <v>3392</v>
      </c>
      <c r="F6111">
        <v>595</v>
      </c>
      <c r="G6111">
        <v>80</v>
      </c>
      <c r="H6111" s="2" t="s">
        <v>3136</v>
      </c>
      <c r="I6111" s="2" t="s">
        <v>3150</v>
      </c>
      <c r="J6111" s="2" t="s">
        <v>3160</v>
      </c>
      <c r="K6111" s="2" t="s">
        <v>3163</v>
      </c>
      <c r="L6111" s="2">
        <v>2020</v>
      </c>
      <c r="M6111" s="2" t="s">
        <v>3041</v>
      </c>
      <c r="N6111" s="2" t="s">
        <v>3095</v>
      </c>
      <c r="O6111" s="19" t="str">
        <f t="shared" si="190"/>
        <v>200</v>
      </c>
      <c r="P6111">
        <f t="shared" si="189"/>
        <v>476</v>
      </c>
    </row>
    <row r="6112" spans="1:16" ht="14.5" customHeight="1" x14ac:dyDescent="0.35">
      <c r="A6112" s="23" t="s">
        <v>2703</v>
      </c>
      <c r="B6112" s="23" t="s">
        <v>2703</v>
      </c>
      <c r="C6112" s="23" t="s">
        <v>3294</v>
      </c>
      <c r="F6112">
        <v>36832</v>
      </c>
      <c r="G6112">
        <v>25</v>
      </c>
      <c r="H6112" s="2" t="s">
        <v>3140</v>
      </c>
      <c r="I6112" s="2" t="s">
        <v>3154</v>
      </c>
      <c r="J6112" s="2" t="s">
        <v>3160</v>
      </c>
      <c r="K6112" s="2" t="s">
        <v>3163</v>
      </c>
      <c r="L6112" s="2">
        <v>2020</v>
      </c>
      <c r="M6112" s="2" t="s">
        <v>3057</v>
      </c>
      <c r="N6112" s="2" t="s">
        <v>3107</v>
      </c>
      <c r="O6112" s="19" t="str">
        <f t="shared" si="190"/>
        <v>300</v>
      </c>
      <c r="P6112">
        <f t="shared" si="189"/>
        <v>9208</v>
      </c>
    </row>
    <row r="6113" spans="1:16" ht="14.5" customHeight="1" x14ac:dyDescent="0.35">
      <c r="A6113" s="23" t="s">
        <v>2705</v>
      </c>
      <c r="B6113" s="23" t="s">
        <v>2705</v>
      </c>
      <c r="C6113" s="23" t="s">
        <v>3294</v>
      </c>
      <c r="F6113">
        <v>8194</v>
      </c>
      <c r="G6113">
        <v>25</v>
      </c>
      <c r="H6113" s="2" t="s">
        <v>3140</v>
      </c>
      <c r="I6113" s="2" t="s">
        <v>3154</v>
      </c>
      <c r="J6113" s="2" t="s">
        <v>3160</v>
      </c>
      <c r="K6113" s="2" t="s">
        <v>3163</v>
      </c>
      <c r="L6113" s="2">
        <v>2020</v>
      </c>
      <c r="M6113" s="2" t="s">
        <v>3024</v>
      </c>
      <c r="N6113" s="2" t="s">
        <v>3081</v>
      </c>
      <c r="O6113" s="19" t="str">
        <f t="shared" si="190"/>
        <v>100</v>
      </c>
      <c r="P6113">
        <f t="shared" si="189"/>
        <v>2048.5</v>
      </c>
    </row>
    <row r="6114" spans="1:16" ht="14.5" customHeight="1" x14ac:dyDescent="0.35">
      <c r="A6114" s="23" t="s">
        <v>2448</v>
      </c>
      <c r="B6114" s="23" t="s">
        <v>2448</v>
      </c>
      <c r="C6114" s="23" t="s">
        <v>3260</v>
      </c>
      <c r="F6114">
        <v>51855</v>
      </c>
      <c r="G6114">
        <v>100</v>
      </c>
      <c r="H6114" s="2" t="s">
        <v>3134</v>
      </c>
      <c r="I6114" s="2" t="s">
        <v>3148</v>
      </c>
      <c r="J6114" s="2" t="s">
        <v>3160</v>
      </c>
      <c r="K6114" s="2" t="s">
        <v>3163</v>
      </c>
      <c r="L6114" s="2">
        <v>2020</v>
      </c>
      <c r="M6114" s="2" t="s">
        <v>3035</v>
      </c>
      <c r="N6114" s="2" t="s">
        <v>3089</v>
      </c>
      <c r="O6114" s="19" t="str">
        <f t="shared" si="190"/>
        <v>100</v>
      </c>
      <c r="P6114">
        <f t="shared" si="189"/>
        <v>51855</v>
      </c>
    </row>
    <row r="6115" spans="1:16" ht="14.5" customHeight="1" x14ac:dyDescent="0.35">
      <c r="A6115" s="23" t="s">
        <v>2450</v>
      </c>
      <c r="B6115" s="23" t="s">
        <v>2450</v>
      </c>
      <c r="C6115" s="23" t="s">
        <v>3436</v>
      </c>
      <c r="F6115">
        <v>9586</v>
      </c>
      <c r="G6115">
        <v>100</v>
      </c>
      <c r="H6115" s="2" t="s">
        <v>3134</v>
      </c>
      <c r="I6115" s="2" t="s">
        <v>3148</v>
      </c>
      <c r="J6115" s="2" t="s">
        <v>3160</v>
      </c>
      <c r="K6115" s="2" t="s">
        <v>3163</v>
      </c>
      <c r="L6115" s="2">
        <v>2020</v>
      </c>
      <c r="M6115" s="2" t="s">
        <v>3071</v>
      </c>
      <c r="N6115" s="2" t="s">
        <v>3120</v>
      </c>
      <c r="O6115" s="19" t="str">
        <f t="shared" si="190"/>
        <v>600</v>
      </c>
      <c r="P6115">
        <f t="shared" si="189"/>
        <v>9586</v>
      </c>
    </row>
    <row r="6116" spans="1:16" ht="14.5" customHeight="1" x14ac:dyDescent="0.35">
      <c r="A6116" s="23" t="s">
        <v>2458</v>
      </c>
      <c r="B6116" s="23" t="s">
        <v>2458</v>
      </c>
      <c r="C6116" s="23" t="s">
        <v>3436</v>
      </c>
      <c r="F6116">
        <v>16800</v>
      </c>
      <c r="G6116">
        <v>100</v>
      </c>
      <c r="H6116" s="2" t="s">
        <v>3134</v>
      </c>
      <c r="I6116" s="2" t="s">
        <v>3148</v>
      </c>
      <c r="J6116" s="2" t="s">
        <v>3160</v>
      </c>
      <c r="K6116" s="2" t="s">
        <v>3163</v>
      </c>
      <c r="L6116" s="2">
        <v>2020</v>
      </c>
      <c r="M6116" s="2" t="s">
        <v>3059</v>
      </c>
      <c r="N6116" s="2" t="s">
        <v>3109</v>
      </c>
      <c r="O6116" s="19" t="str">
        <f t="shared" si="190"/>
        <v>400</v>
      </c>
      <c r="P6116">
        <f t="shared" si="189"/>
        <v>16800</v>
      </c>
    </row>
    <row r="6117" spans="1:16" ht="14.5" customHeight="1" x14ac:dyDescent="0.35">
      <c r="A6117" s="23" t="s">
        <v>2392</v>
      </c>
      <c r="B6117" s="23" t="s">
        <v>2392</v>
      </c>
      <c r="C6117" s="23" t="s">
        <v>3501</v>
      </c>
      <c r="F6117">
        <v>2322</v>
      </c>
      <c r="G6117">
        <v>100</v>
      </c>
      <c r="H6117" s="2" t="s">
        <v>3134</v>
      </c>
      <c r="I6117" s="2" t="s">
        <v>3148</v>
      </c>
      <c r="J6117" s="2" t="s">
        <v>3160</v>
      </c>
      <c r="K6117" s="2" t="s">
        <v>3163</v>
      </c>
      <c r="L6117" s="2">
        <v>2020</v>
      </c>
      <c r="M6117" s="2" t="s">
        <v>3071</v>
      </c>
      <c r="N6117" s="2" t="s">
        <v>3120</v>
      </c>
      <c r="O6117" s="19" t="str">
        <f t="shared" si="190"/>
        <v>600</v>
      </c>
      <c r="P6117">
        <f t="shared" si="189"/>
        <v>2322</v>
      </c>
    </row>
    <row r="6118" spans="1:16" ht="14.5" customHeight="1" x14ac:dyDescent="0.35">
      <c r="A6118" s="23" t="s">
        <v>2454</v>
      </c>
      <c r="B6118" s="23" t="s">
        <v>2454</v>
      </c>
      <c r="C6118" s="23" t="s">
        <v>3436</v>
      </c>
      <c r="F6118">
        <v>10299</v>
      </c>
      <c r="G6118">
        <v>100</v>
      </c>
      <c r="H6118" s="2" t="s">
        <v>3136</v>
      </c>
      <c r="I6118" s="2" t="s">
        <v>3150</v>
      </c>
      <c r="J6118" s="2" t="s">
        <v>3160</v>
      </c>
      <c r="K6118" s="2" t="s">
        <v>3163</v>
      </c>
      <c r="L6118" s="2">
        <v>2020</v>
      </c>
      <c r="M6118" s="2" t="s">
        <v>3071</v>
      </c>
      <c r="N6118" s="2" t="s">
        <v>3120</v>
      </c>
      <c r="O6118" s="19" t="str">
        <f t="shared" si="190"/>
        <v>600</v>
      </c>
      <c r="P6118">
        <f t="shared" ref="P6118:P6181" si="191">F6118*G6118/100</f>
        <v>10299</v>
      </c>
    </row>
    <row r="6119" spans="1:16" ht="14.5" customHeight="1" x14ac:dyDescent="0.35">
      <c r="A6119" s="23" t="s">
        <v>912</v>
      </c>
      <c r="B6119" s="23" t="s">
        <v>912</v>
      </c>
      <c r="C6119" s="23" t="s">
        <v>3294</v>
      </c>
      <c r="F6119">
        <v>711</v>
      </c>
      <c r="G6119">
        <v>25</v>
      </c>
      <c r="H6119" s="2" t="s">
        <v>3140</v>
      </c>
      <c r="I6119" s="2" t="s">
        <v>3154</v>
      </c>
      <c r="J6119" s="2" t="s">
        <v>3160</v>
      </c>
      <c r="K6119" s="2" t="s">
        <v>3163</v>
      </c>
      <c r="L6119" s="2">
        <v>2020</v>
      </c>
      <c r="M6119" s="2" t="s">
        <v>3028</v>
      </c>
      <c r="N6119" s="2" t="s">
        <v>3028</v>
      </c>
      <c r="O6119" s="19" t="str">
        <f t="shared" si="190"/>
        <v>100</v>
      </c>
      <c r="P6119">
        <f t="shared" si="191"/>
        <v>177.75</v>
      </c>
    </row>
    <row r="6120" spans="1:16" ht="14.5" customHeight="1" x14ac:dyDescent="0.35">
      <c r="A6120" s="23" t="s">
        <v>910</v>
      </c>
      <c r="B6120" s="23" t="s">
        <v>910</v>
      </c>
      <c r="C6120" s="23" t="s">
        <v>3295</v>
      </c>
      <c r="F6120">
        <v>29968</v>
      </c>
      <c r="G6120">
        <v>25</v>
      </c>
      <c r="H6120" s="2" t="s">
        <v>3140</v>
      </c>
      <c r="I6120" s="2" t="s">
        <v>3154</v>
      </c>
      <c r="J6120" s="2" t="s">
        <v>3160</v>
      </c>
      <c r="K6120" s="2" t="s">
        <v>3163</v>
      </c>
      <c r="L6120" s="2">
        <v>2020</v>
      </c>
      <c r="M6120" s="2" t="s">
        <v>3039</v>
      </c>
      <c r="N6120" s="2" t="s">
        <v>3093</v>
      </c>
      <c r="O6120" s="19" t="str">
        <f t="shared" si="190"/>
        <v>100</v>
      </c>
      <c r="P6120">
        <f t="shared" si="191"/>
        <v>7492</v>
      </c>
    </row>
    <row r="6121" spans="1:16" ht="14.5" customHeight="1" x14ac:dyDescent="0.35">
      <c r="A6121" s="23" t="s">
        <v>2388</v>
      </c>
      <c r="B6121" s="23" t="s">
        <v>2388</v>
      </c>
      <c r="C6121" s="23" t="s">
        <v>3452</v>
      </c>
      <c r="F6121">
        <v>396</v>
      </c>
      <c r="G6121">
        <v>100</v>
      </c>
      <c r="H6121" s="2" t="s">
        <v>3132</v>
      </c>
      <c r="I6121" s="2" t="s">
        <v>3146</v>
      </c>
      <c r="J6121" s="2" t="s">
        <v>3160</v>
      </c>
      <c r="K6121" s="2" t="s">
        <v>3163</v>
      </c>
      <c r="L6121" s="2">
        <v>2020</v>
      </c>
      <c r="M6121" s="2" t="s">
        <v>3053</v>
      </c>
      <c r="N6121" s="2" t="s">
        <v>3103</v>
      </c>
      <c r="O6121" s="19" t="str">
        <f t="shared" si="190"/>
        <v>300</v>
      </c>
      <c r="P6121">
        <f t="shared" si="191"/>
        <v>396</v>
      </c>
    </row>
    <row r="6122" spans="1:16" ht="14.5" customHeight="1" x14ac:dyDescent="0.35">
      <c r="A6122" s="23" t="s">
        <v>2831</v>
      </c>
      <c r="B6122" s="23" t="s">
        <v>2831</v>
      </c>
      <c r="C6122" s="23" t="s">
        <v>3452</v>
      </c>
      <c r="F6122">
        <v>203</v>
      </c>
      <c r="G6122">
        <v>100</v>
      </c>
      <c r="H6122" s="2" t="s">
        <v>3132</v>
      </c>
      <c r="I6122" s="2" t="s">
        <v>3146</v>
      </c>
      <c r="J6122" s="2" t="s">
        <v>3160</v>
      </c>
      <c r="K6122" s="2" t="s">
        <v>3163</v>
      </c>
      <c r="L6122" s="2">
        <v>2020</v>
      </c>
      <c r="M6122" s="2" t="s">
        <v>3053</v>
      </c>
      <c r="N6122" s="2" t="s">
        <v>3103</v>
      </c>
      <c r="O6122" s="19" t="str">
        <f t="shared" si="190"/>
        <v>300</v>
      </c>
      <c r="P6122">
        <f t="shared" si="191"/>
        <v>203</v>
      </c>
    </row>
    <row r="6123" spans="1:16" ht="14.5" customHeight="1" x14ac:dyDescent="0.35">
      <c r="A6123" s="23" t="s">
        <v>2332</v>
      </c>
      <c r="B6123" s="23" t="s">
        <v>2332</v>
      </c>
      <c r="C6123" s="23" t="s">
        <v>3329</v>
      </c>
      <c r="F6123">
        <v>107</v>
      </c>
      <c r="G6123">
        <v>100</v>
      </c>
      <c r="H6123" s="2" t="s">
        <v>3130</v>
      </c>
      <c r="I6123" s="2" t="s">
        <v>3144</v>
      </c>
      <c r="J6123" s="2" t="s">
        <v>3160</v>
      </c>
      <c r="K6123" s="2" t="s">
        <v>3163</v>
      </c>
      <c r="L6123" s="2">
        <v>2020</v>
      </c>
      <c r="M6123" s="2" t="s">
        <v>3075</v>
      </c>
      <c r="N6123" s="2" t="s">
        <v>3075</v>
      </c>
      <c r="O6123" s="19" t="str">
        <f t="shared" si="190"/>
        <v>600</v>
      </c>
      <c r="P6123">
        <f t="shared" si="191"/>
        <v>107</v>
      </c>
    </row>
    <row r="6124" spans="1:16" ht="14.5" customHeight="1" x14ac:dyDescent="0.35">
      <c r="A6124" s="23" t="s">
        <v>2501</v>
      </c>
      <c r="B6124" s="23" t="s">
        <v>2501</v>
      </c>
      <c r="C6124" s="23" t="s">
        <v>3315</v>
      </c>
      <c r="F6124">
        <v>50</v>
      </c>
      <c r="G6124">
        <v>100</v>
      </c>
      <c r="H6124" s="2" t="s">
        <v>3130</v>
      </c>
      <c r="I6124" s="2" t="s">
        <v>3144</v>
      </c>
      <c r="J6124" s="2" t="s">
        <v>3160</v>
      </c>
      <c r="K6124" s="2" t="s">
        <v>3163</v>
      </c>
      <c r="L6124" s="2">
        <v>2020</v>
      </c>
      <c r="M6124" s="2" t="s">
        <v>3041</v>
      </c>
      <c r="N6124" s="2" t="s">
        <v>3095</v>
      </c>
      <c r="O6124" s="19" t="str">
        <f t="shared" si="190"/>
        <v>200</v>
      </c>
      <c r="P6124">
        <f t="shared" si="191"/>
        <v>50</v>
      </c>
    </row>
    <row r="6125" spans="1:16" ht="14.5" customHeight="1" x14ac:dyDescent="0.35">
      <c r="A6125" s="23" t="s">
        <v>3004</v>
      </c>
      <c r="B6125" s="23" t="s">
        <v>3004</v>
      </c>
      <c r="C6125" s="23" t="s">
        <v>3315</v>
      </c>
      <c r="F6125">
        <v>2041</v>
      </c>
      <c r="G6125">
        <v>55</v>
      </c>
      <c r="H6125" s="2" t="s">
        <v>3130</v>
      </c>
      <c r="I6125" s="2" t="s">
        <v>3144</v>
      </c>
      <c r="J6125" s="2" t="s">
        <v>3160</v>
      </c>
      <c r="K6125" s="2" t="s">
        <v>3163</v>
      </c>
      <c r="L6125" s="2">
        <v>2020</v>
      </c>
      <c r="M6125" s="2" t="s">
        <v>3041</v>
      </c>
      <c r="N6125" s="2" t="s">
        <v>3095</v>
      </c>
      <c r="O6125" s="19" t="str">
        <f t="shared" si="190"/>
        <v>200</v>
      </c>
      <c r="P6125">
        <f t="shared" si="191"/>
        <v>1122.55</v>
      </c>
    </row>
    <row r="6126" spans="1:16" ht="14.5" customHeight="1" x14ac:dyDescent="0.35">
      <c r="A6126" s="23" t="s">
        <v>2503</v>
      </c>
      <c r="B6126" s="23" t="s">
        <v>2503</v>
      </c>
      <c r="C6126" s="23" t="s">
        <v>1555</v>
      </c>
      <c r="F6126">
        <v>5920</v>
      </c>
      <c r="G6126">
        <v>40.033783783783797</v>
      </c>
      <c r="H6126" s="2" t="s">
        <v>3130</v>
      </c>
      <c r="I6126" s="2" t="s">
        <v>3144</v>
      </c>
      <c r="J6126" s="2" t="s">
        <v>3160</v>
      </c>
      <c r="K6126" s="2" t="s">
        <v>3163</v>
      </c>
      <c r="L6126" s="2">
        <v>2020</v>
      </c>
      <c r="M6126" s="2" t="s">
        <v>3075</v>
      </c>
      <c r="N6126" s="2" t="s">
        <v>3075</v>
      </c>
      <c r="O6126" s="19" t="str">
        <f t="shared" ref="O6126:O6189" si="192">LEFT(N6126,1) &amp; "00"</f>
        <v>600</v>
      </c>
      <c r="P6126">
        <f t="shared" si="191"/>
        <v>2370.0000000000009</v>
      </c>
    </row>
    <row r="6127" spans="1:16" ht="14.5" customHeight="1" x14ac:dyDescent="0.35">
      <c r="A6127" s="23" t="s">
        <v>2328</v>
      </c>
      <c r="B6127" s="23" t="s">
        <v>2328</v>
      </c>
      <c r="C6127" s="23" t="s">
        <v>3456</v>
      </c>
      <c r="F6127">
        <v>171</v>
      </c>
      <c r="G6127">
        <v>100</v>
      </c>
      <c r="H6127" s="2" t="s">
        <v>3130</v>
      </c>
      <c r="I6127" s="2" t="s">
        <v>3144</v>
      </c>
      <c r="J6127" s="2" t="s">
        <v>3160</v>
      </c>
      <c r="K6127" s="2" t="s">
        <v>3163</v>
      </c>
      <c r="L6127" s="2">
        <v>2020</v>
      </c>
      <c r="M6127" s="2" t="s">
        <v>3058</v>
      </c>
      <c r="N6127" s="2" t="s">
        <v>3108</v>
      </c>
      <c r="O6127" s="19" t="str">
        <f t="shared" si="192"/>
        <v>300</v>
      </c>
      <c r="P6127">
        <f t="shared" si="191"/>
        <v>171</v>
      </c>
    </row>
    <row r="6128" spans="1:16" ht="14.5" customHeight="1" x14ac:dyDescent="0.35">
      <c r="A6128" s="23" t="s">
        <v>2621</v>
      </c>
      <c r="B6128" s="23" t="s">
        <v>2621</v>
      </c>
      <c r="C6128" s="23" t="s">
        <v>3457</v>
      </c>
      <c r="F6128">
        <v>295</v>
      </c>
      <c r="G6128">
        <v>55</v>
      </c>
      <c r="H6128" s="2" t="s">
        <v>3130</v>
      </c>
      <c r="I6128" s="2" t="s">
        <v>3144</v>
      </c>
      <c r="J6128" s="2" t="s">
        <v>3160</v>
      </c>
      <c r="K6128" s="2" t="s">
        <v>3163</v>
      </c>
      <c r="L6128" s="2">
        <v>2020</v>
      </c>
      <c r="M6128" s="2" t="s">
        <v>3054</v>
      </c>
      <c r="N6128" s="2" t="s">
        <v>3104</v>
      </c>
      <c r="O6128" s="19" t="str">
        <f t="shared" si="192"/>
        <v>300</v>
      </c>
      <c r="P6128">
        <f t="shared" si="191"/>
        <v>162.25</v>
      </c>
    </row>
    <row r="6129" spans="1:16" ht="14.5" customHeight="1" x14ac:dyDescent="0.35">
      <c r="A6129" s="23" t="s">
        <v>2621</v>
      </c>
      <c r="B6129" s="23" t="s">
        <v>2621</v>
      </c>
      <c r="C6129" s="23" t="s">
        <v>3312</v>
      </c>
      <c r="F6129">
        <v>268</v>
      </c>
      <c r="G6129">
        <v>100</v>
      </c>
      <c r="H6129" s="2" t="s">
        <v>3130</v>
      </c>
      <c r="I6129" s="2" t="s">
        <v>3144</v>
      </c>
      <c r="J6129" s="2" t="s">
        <v>3160</v>
      </c>
      <c r="K6129" s="2" t="s">
        <v>3163</v>
      </c>
      <c r="L6129" s="2">
        <v>2020</v>
      </c>
      <c r="M6129" s="2" t="s">
        <v>3054</v>
      </c>
      <c r="N6129" s="2" t="s">
        <v>3104</v>
      </c>
      <c r="O6129" s="19" t="str">
        <f t="shared" si="192"/>
        <v>300</v>
      </c>
      <c r="P6129">
        <f t="shared" si="191"/>
        <v>268</v>
      </c>
    </row>
    <row r="6130" spans="1:16" ht="14.5" customHeight="1" x14ac:dyDescent="0.35">
      <c r="A6130" s="23" t="s">
        <v>2623</v>
      </c>
      <c r="B6130" s="23" t="s">
        <v>2623</v>
      </c>
      <c r="C6130" s="23" t="s">
        <v>3318</v>
      </c>
      <c r="F6130">
        <v>327</v>
      </c>
      <c r="G6130">
        <v>100</v>
      </c>
      <c r="H6130" s="2" t="s">
        <v>3130</v>
      </c>
      <c r="I6130" s="2" t="s">
        <v>3144</v>
      </c>
      <c r="J6130" s="2" t="s">
        <v>3160</v>
      </c>
      <c r="K6130" s="2" t="s">
        <v>3163</v>
      </c>
      <c r="L6130" s="2">
        <v>2020</v>
      </c>
      <c r="M6130" s="2" t="s">
        <v>3058</v>
      </c>
      <c r="N6130" s="2" t="s">
        <v>3108</v>
      </c>
      <c r="O6130" s="19" t="str">
        <f t="shared" si="192"/>
        <v>300</v>
      </c>
      <c r="P6130">
        <f t="shared" si="191"/>
        <v>327</v>
      </c>
    </row>
    <row r="6131" spans="1:16" ht="14.5" customHeight="1" x14ac:dyDescent="0.35">
      <c r="A6131" s="23" t="s">
        <v>2622</v>
      </c>
      <c r="B6131" s="23" t="s">
        <v>2622</v>
      </c>
      <c r="C6131" s="23" t="s">
        <v>3319</v>
      </c>
      <c r="F6131">
        <v>100</v>
      </c>
      <c r="G6131">
        <v>100</v>
      </c>
      <c r="H6131" s="2" t="s">
        <v>3130</v>
      </c>
      <c r="I6131" s="2" t="s">
        <v>3144</v>
      </c>
      <c r="J6131" s="2" t="s">
        <v>3160</v>
      </c>
      <c r="K6131" s="2" t="s">
        <v>3163</v>
      </c>
      <c r="L6131" s="2">
        <v>2020</v>
      </c>
      <c r="M6131" s="2" t="s">
        <v>3075</v>
      </c>
      <c r="N6131" s="2" t="s">
        <v>3075</v>
      </c>
      <c r="O6131" s="19" t="str">
        <f t="shared" si="192"/>
        <v>600</v>
      </c>
      <c r="P6131">
        <f t="shared" si="191"/>
        <v>100</v>
      </c>
    </row>
    <row r="6132" spans="1:16" ht="14.5" customHeight="1" x14ac:dyDescent="0.35">
      <c r="A6132" s="23" t="s">
        <v>2338</v>
      </c>
      <c r="B6132" s="23" t="s">
        <v>2338</v>
      </c>
      <c r="C6132" s="23" t="s">
        <v>3320</v>
      </c>
      <c r="F6132">
        <v>96</v>
      </c>
      <c r="G6132">
        <v>100</v>
      </c>
      <c r="H6132" s="2" t="s">
        <v>3130</v>
      </c>
      <c r="I6132" s="2" t="s">
        <v>3144</v>
      </c>
      <c r="J6132" s="2" t="s">
        <v>3160</v>
      </c>
      <c r="K6132" s="2" t="s">
        <v>3163</v>
      </c>
      <c r="L6132" s="2">
        <v>2020</v>
      </c>
      <c r="M6132" s="2" t="s">
        <v>3075</v>
      </c>
      <c r="N6132" s="2" t="s">
        <v>3075</v>
      </c>
      <c r="O6132" s="19" t="str">
        <f t="shared" si="192"/>
        <v>600</v>
      </c>
      <c r="P6132">
        <f t="shared" si="191"/>
        <v>96</v>
      </c>
    </row>
    <row r="6133" spans="1:16" ht="14.5" customHeight="1" x14ac:dyDescent="0.35">
      <c r="A6133" s="23" t="s">
        <v>2500</v>
      </c>
      <c r="B6133" s="23" t="s">
        <v>2500</v>
      </c>
      <c r="C6133" s="23" t="s">
        <v>3321</v>
      </c>
      <c r="F6133">
        <v>13367</v>
      </c>
      <c r="G6133">
        <v>45</v>
      </c>
      <c r="H6133" s="2" t="s">
        <v>3130</v>
      </c>
      <c r="I6133" s="2" t="s">
        <v>3144</v>
      </c>
      <c r="J6133" s="2" t="s">
        <v>3160</v>
      </c>
      <c r="K6133" s="2" t="s">
        <v>3163</v>
      </c>
      <c r="L6133" s="2">
        <v>2020</v>
      </c>
      <c r="M6133" s="2" t="s">
        <v>3041</v>
      </c>
      <c r="N6133" s="2" t="s">
        <v>3095</v>
      </c>
      <c r="O6133" s="19" t="str">
        <f t="shared" si="192"/>
        <v>200</v>
      </c>
      <c r="P6133">
        <f t="shared" si="191"/>
        <v>6015.15</v>
      </c>
    </row>
    <row r="6134" spans="1:16" ht="14.5" customHeight="1" x14ac:dyDescent="0.35">
      <c r="A6134" s="23" t="s">
        <v>2504</v>
      </c>
      <c r="B6134" s="23" t="s">
        <v>2504</v>
      </c>
      <c r="C6134" s="23" t="s">
        <v>3593</v>
      </c>
      <c r="F6134">
        <v>389.54360000000003</v>
      </c>
      <c r="G6134">
        <v>39.200027930121301</v>
      </c>
      <c r="H6134" s="2" t="s">
        <v>3132</v>
      </c>
      <c r="I6134" s="2" t="s">
        <v>3146</v>
      </c>
      <c r="J6134" s="2" t="s">
        <v>3160</v>
      </c>
      <c r="K6134" s="2" t="s">
        <v>3163</v>
      </c>
      <c r="L6134" s="2">
        <v>2020</v>
      </c>
      <c r="M6134" s="2" t="s">
        <v>3054</v>
      </c>
      <c r="N6134" s="2" t="s">
        <v>3104</v>
      </c>
      <c r="O6134" s="19" t="str">
        <f t="shared" si="192"/>
        <v>300</v>
      </c>
      <c r="P6134">
        <f t="shared" si="191"/>
        <v>152.7012</v>
      </c>
    </row>
    <row r="6135" spans="1:16" ht="14.5" customHeight="1" x14ac:dyDescent="0.35">
      <c r="A6135" s="23" t="s">
        <v>2502</v>
      </c>
      <c r="B6135" s="23" t="s">
        <v>2502</v>
      </c>
      <c r="C6135" s="23" t="s">
        <v>3323</v>
      </c>
      <c r="F6135">
        <v>5790</v>
      </c>
      <c r="G6135">
        <v>14.7322970639033</v>
      </c>
      <c r="H6135" s="2" t="s">
        <v>3136</v>
      </c>
      <c r="I6135" s="2" t="s">
        <v>3150</v>
      </c>
      <c r="J6135" s="2" t="s">
        <v>3160</v>
      </c>
      <c r="K6135" s="2" t="s">
        <v>3163</v>
      </c>
      <c r="L6135" s="2">
        <v>2020</v>
      </c>
      <c r="M6135" s="2" t="s">
        <v>3058</v>
      </c>
      <c r="N6135" s="2" t="s">
        <v>3108</v>
      </c>
      <c r="O6135" s="19" t="str">
        <f t="shared" si="192"/>
        <v>300</v>
      </c>
      <c r="P6135">
        <f t="shared" si="191"/>
        <v>853.00000000000102</v>
      </c>
    </row>
    <row r="6136" spans="1:16" ht="14.5" customHeight="1" x14ac:dyDescent="0.35">
      <c r="A6136" s="23" t="s">
        <v>3005</v>
      </c>
      <c r="B6136" s="23" t="s">
        <v>3005</v>
      </c>
      <c r="C6136" s="23" t="s">
        <v>3324</v>
      </c>
      <c r="F6136">
        <v>228</v>
      </c>
      <c r="G6136">
        <v>100</v>
      </c>
      <c r="H6136" s="2" t="s">
        <v>3130</v>
      </c>
      <c r="I6136" s="2" t="s">
        <v>3144</v>
      </c>
      <c r="J6136" s="2" t="s">
        <v>3160</v>
      </c>
      <c r="K6136" s="2" t="s">
        <v>3163</v>
      </c>
      <c r="L6136" s="2">
        <v>2020</v>
      </c>
      <c r="M6136" s="2" t="s">
        <v>3054</v>
      </c>
      <c r="N6136" s="2" t="s">
        <v>3104</v>
      </c>
      <c r="O6136" s="19" t="str">
        <f t="shared" si="192"/>
        <v>300</v>
      </c>
      <c r="P6136">
        <f t="shared" si="191"/>
        <v>228</v>
      </c>
    </row>
    <row r="6137" spans="1:16" ht="14.5" customHeight="1" x14ac:dyDescent="0.35">
      <c r="A6137" s="23" t="s">
        <v>2324</v>
      </c>
      <c r="B6137" s="23" t="s">
        <v>2324</v>
      </c>
      <c r="C6137" s="23" t="s">
        <v>3390</v>
      </c>
      <c r="F6137">
        <v>112</v>
      </c>
      <c r="G6137">
        <v>80</v>
      </c>
      <c r="H6137" s="2" t="s">
        <v>3136</v>
      </c>
      <c r="I6137" s="2" t="s">
        <v>3150</v>
      </c>
      <c r="J6137" s="2" t="s">
        <v>3160</v>
      </c>
      <c r="K6137" s="2" t="s">
        <v>3163</v>
      </c>
      <c r="L6137" s="2">
        <v>2020</v>
      </c>
      <c r="M6137" s="2" t="s">
        <v>3054</v>
      </c>
      <c r="N6137" s="2" t="s">
        <v>3104</v>
      </c>
      <c r="O6137" s="19" t="str">
        <f t="shared" si="192"/>
        <v>300</v>
      </c>
      <c r="P6137">
        <f t="shared" si="191"/>
        <v>89.6</v>
      </c>
    </row>
    <row r="6138" spans="1:16" ht="14.5" customHeight="1" x14ac:dyDescent="0.35">
      <c r="A6138" s="23" t="s">
        <v>3594</v>
      </c>
      <c r="B6138" s="23" t="s">
        <v>3594</v>
      </c>
      <c r="C6138" s="23" t="s">
        <v>3280</v>
      </c>
      <c r="F6138">
        <v>1172</v>
      </c>
      <c r="G6138">
        <v>100</v>
      </c>
      <c r="H6138" s="2" t="s">
        <v>3139</v>
      </c>
      <c r="I6138" s="2" t="s">
        <v>3153</v>
      </c>
      <c r="J6138" s="2" t="s">
        <v>3160</v>
      </c>
      <c r="K6138" s="2" t="s">
        <v>3163</v>
      </c>
      <c r="L6138" s="2">
        <v>2020</v>
      </c>
      <c r="M6138" s="2" t="s">
        <v>3054</v>
      </c>
      <c r="N6138" s="2" t="s">
        <v>3104</v>
      </c>
      <c r="O6138" s="19" t="str">
        <f t="shared" si="192"/>
        <v>300</v>
      </c>
      <c r="P6138">
        <f t="shared" si="191"/>
        <v>1172</v>
      </c>
    </row>
    <row r="6139" spans="1:16" ht="14.5" customHeight="1" x14ac:dyDescent="0.35">
      <c r="A6139" s="23" t="s">
        <v>2489</v>
      </c>
      <c r="B6139" s="23" t="s">
        <v>2489</v>
      </c>
      <c r="C6139" s="23" t="s">
        <v>3392</v>
      </c>
      <c r="F6139">
        <v>321</v>
      </c>
      <c r="G6139">
        <v>55</v>
      </c>
      <c r="H6139" s="2" t="s">
        <v>3136</v>
      </c>
      <c r="I6139" s="2" t="s">
        <v>3150</v>
      </c>
      <c r="J6139" s="2" t="s">
        <v>3160</v>
      </c>
      <c r="K6139" s="2" t="s">
        <v>3163</v>
      </c>
      <c r="L6139" s="2">
        <v>2020</v>
      </c>
      <c r="M6139" s="2" t="s">
        <v>3041</v>
      </c>
      <c r="N6139" s="2" t="s">
        <v>3095</v>
      </c>
      <c r="O6139" s="19" t="str">
        <f t="shared" si="192"/>
        <v>200</v>
      </c>
      <c r="P6139">
        <f t="shared" si="191"/>
        <v>176.55</v>
      </c>
    </row>
    <row r="6140" spans="1:16" ht="14.5" customHeight="1" x14ac:dyDescent="0.35">
      <c r="A6140" s="23" t="s">
        <v>2942</v>
      </c>
      <c r="B6140" s="23" t="s">
        <v>2942</v>
      </c>
      <c r="C6140" s="23" t="s">
        <v>3383</v>
      </c>
      <c r="F6140">
        <v>900</v>
      </c>
      <c r="G6140">
        <v>80</v>
      </c>
      <c r="H6140" s="2" t="s">
        <v>3136</v>
      </c>
      <c r="I6140" s="2" t="s">
        <v>3150</v>
      </c>
      <c r="J6140" s="2" t="s">
        <v>3160</v>
      </c>
      <c r="K6140" s="2" t="s">
        <v>3163</v>
      </c>
      <c r="L6140" s="2">
        <v>2020</v>
      </c>
      <c r="M6140" s="2" t="s">
        <v>3041</v>
      </c>
      <c r="N6140" s="2" t="s">
        <v>3095</v>
      </c>
      <c r="O6140" s="19" t="str">
        <f t="shared" si="192"/>
        <v>200</v>
      </c>
      <c r="P6140">
        <f t="shared" si="191"/>
        <v>720</v>
      </c>
    </row>
    <row r="6141" spans="1:16" ht="14.5" customHeight="1" x14ac:dyDescent="0.35">
      <c r="A6141" s="23" t="s">
        <v>2941</v>
      </c>
      <c r="B6141" s="23" t="s">
        <v>2941</v>
      </c>
      <c r="C6141" s="23" t="s">
        <v>3383</v>
      </c>
      <c r="F6141">
        <v>3088</v>
      </c>
      <c r="G6141">
        <v>80</v>
      </c>
      <c r="H6141" s="2" t="s">
        <v>3136</v>
      </c>
      <c r="I6141" s="2" t="s">
        <v>3150</v>
      </c>
      <c r="J6141" s="2" t="s">
        <v>3160</v>
      </c>
      <c r="K6141" s="2" t="s">
        <v>3163</v>
      </c>
      <c r="L6141" s="2">
        <v>2020</v>
      </c>
      <c r="M6141" s="2" t="s">
        <v>3041</v>
      </c>
      <c r="N6141" s="2" t="s">
        <v>3095</v>
      </c>
      <c r="O6141" s="19" t="str">
        <f t="shared" si="192"/>
        <v>200</v>
      </c>
      <c r="P6141">
        <f t="shared" si="191"/>
        <v>2470.4</v>
      </c>
    </row>
    <row r="6142" spans="1:16" ht="14.5" customHeight="1" x14ac:dyDescent="0.35">
      <c r="A6142" s="23" t="s">
        <v>3454</v>
      </c>
      <c r="B6142" s="23" t="s">
        <v>3454</v>
      </c>
      <c r="C6142" s="23" t="s">
        <v>3308</v>
      </c>
      <c r="F6142">
        <v>470</v>
      </c>
      <c r="G6142">
        <v>80</v>
      </c>
      <c r="H6142" s="2" t="s">
        <v>3136</v>
      </c>
      <c r="I6142" s="2" t="s">
        <v>3150</v>
      </c>
      <c r="J6142" s="2" t="s">
        <v>3160</v>
      </c>
      <c r="K6142" s="2" t="s">
        <v>3163</v>
      </c>
      <c r="L6142" s="2">
        <v>2020</v>
      </c>
      <c r="M6142" s="2" t="s">
        <v>3041</v>
      </c>
      <c r="N6142" s="2" t="s">
        <v>3095</v>
      </c>
      <c r="O6142" s="19" t="str">
        <f t="shared" si="192"/>
        <v>200</v>
      </c>
      <c r="P6142">
        <f t="shared" si="191"/>
        <v>376</v>
      </c>
    </row>
    <row r="6143" spans="1:16" ht="14.5" customHeight="1" x14ac:dyDescent="0.35">
      <c r="A6143" s="23" t="s">
        <v>2325</v>
      </c>
      <c r="B6143" s="23" t="s">
        <v>2325</v>
      </c>
      <c r="C6143" s="23" t="s">
        <v>3391</v>
      </c>
      <c r="F6143">
        <v>2017</v>
      </c>
      <c r="G6143">
        <v>80</v>
      </c>
      <c r="H6143" s="2" t="s">
        <v>3136</v>
      </c>
      <c r="I6143" s="2" t="s">
        <v>3150</v>
      </c>
      <c r="J6143" s="2" t="s">
        <v>3160</v>
      </c>
      <c r="K6143" s="2" t="s">
        <v>3163</v>
      </c>
      <c r="L6143" s="2">
        <v>2020</v>
      </c>
      <c r="M6143" s="2" t="s">
        <v>3053</v>
      </c>
      <c r="N6143" s="2" t="s">
        <v>3103</v>
      </c>
      <c r="O6143" s="19" t="str">
        <f t="shared" si="192"/>
        <v>300</v>
      </c>
      <c r="P6143">
        <f t="shared" si="191"/>
        <v>1613.6</v>
      </c>
    </row>
    <row r="6144" spans="1:16" ht="14.5" customHeight="1" x14ac:dyDescent="0.35">
      <c r="A6144" s="23" t="s">
        <v>2486</v>
      </c>
      <c r="B6144" s="23" t="s">
        <v>2486</v>
      </c>
      <c r="C6144" s="23" t="s">
        <v>3382</v>
      </c>
      <c r="F6144">
        <v>15350</v>
      </c>
      <c r="G6144">
        <v>80</v>
      </c>
      <c r="H6144" s="2" t="s">
        <v>3136</v>
      </c>
      <c r="I6144" s="2" t="s">
        <v>3150</v>
      </c>
      <c r="J6144" s="2" t="s">
        <v>3160</v>
      </c>
      <c r="K6144" s="2" t="s">
        <v>3163</v>
      </c>
      <c r="L6144" s="2">
        <v>2020</v>
      </c>
      <c r="M6144" s="2" t="s">
        <v>3041</v>
      </c>
      <c r="N6144" s="2" t="s">
        <v>3095</v>
      </c>
      <c r="O6144" s="19" t="str">
        <f t="shared" si="192"/>
        <v>200</v>
      </c>
      <c r="P6144">
        <f t="shared" si="191"/>
        <v>12280</v>
      </c>
    </row>
    <row r="6145" spans="1:16" ht="14.5" customHeight="1" x14ac:dyDescent="0.35">
      <c r="A6145" s="23" t="s">
        <v>3002</v>
      </c>
      <c r="B6145" s="23" t="s">
        <v>3002</v>
      </c>
      <c r="C6145" s="23" t="s">
        <v>3269</v>
      </c>
      <c r="F6145">
        <v>858</v>
      </c>
      <c r="G6145">
        <v>100</v>
      </c>
      <c r="H6145" s="2" t="s">
        <v>3134</v>
      </c>
      <c r="I6145" s="2" t="s">
        <v>3148</v>
      </c>
      <c r="J6145" s="2" t="s">
        <v>3160</v>
      </c>
      <c r="K6145" s="2" t="s">
        <v>3163</v>
      </c>
      <c r="L6145" s="2">
        <v>2020</v>
      </c>
      <c r="M6145" s="2" t="s">
        <v>3050</v>
      </c>
      <c r="N6145" s="2" t="s">
        <v>3050</v>
      </c>
      <c r="O6145" s="19" t="str">
        <f t="shared" si="192"/>
        <v>200</v>
      </c>
      <c r="P6145">
        <f t="shared" si="191"/>
        <v>858</v>
      </c>
    </row>
    <row r="6146" spans="1:16" ht="14.5" customHeight="1" x14ac:dyDescent="0.35">
      <c r="A6146" s="23" t="s">
        <v>2386</v>
      </c>
      <c r="B6146" s="23" t="s">
        <v>2386</v>
      </c>
      <c r="C6146" s="23" t="s">
        <v>3452</v>
      </c>
      <c r="F6146">
        <v>302</v>
      </c>
      <c r="G6146">
        <v>100</v>
      </c>
      <c r="H6146" s="2" t="s">
        <v>3132</v>
      </c>
      <c r="I6146" s="2" t="s">
        <v>3146</v>
      </c>
      <c r="J6146" s="2" t="s">
        <v>3160</v>
      </c>
      <c r="K6146" s="2" t="s">
        <v>3163</v>
      </c>
      <c r="L6146" s="2">
        <v>2020</v>
      </c>
      <c r="M6146" s="2" t="s">
        <v>3053</v>
      </c>
      <c r="N6146" s="2" t="s">
        <v>3103</v>
      </c>
      <c r="O6146" s="19" t="str">
        <f t="shared" si="192"/>
        <v>300</v>
      </c>
      <c r="P6146">
        <f t="shared" si="191"/>
        <v>302</v>
      </c>
    </row>
    <row r="6147" spans="1:16" ht="14.5" customHeight="1" x14ac:dyDescent="0.35">
      <c r="A6147" s="23" t="s">
        <v>3434</v>
      </c>
      <c r="B6147" s="23" t="s">
        <v>3434</v>
      </c>
      <c r="C6147" s="23" t="s">
        <v>3502</v>
      </c>
      <c r="F6147">
        <v>500</v>
      </c>
      <c r="G6147">
        <v>100</v>
      </c>
      <c r="H6147" s="2" t="s">
        <v>3132</v>
      </c>
      <c r="I6147" s="2" t="s">
        <v>3146</v>
      </c>
      <c r="J6147" s="2" t="s">
        <v>3160</v>
      </c>
      <c r="K6147" s="2" t="s">
        <v>3163</v>
      </c>
      <c r="L6147" s="2">
        <v>2020</v>
      </c>
      <c r="M6147" s="2" t="s">
        <v>3053</v>
      </c>
      <c r="N6147" s="2" t="s">
        <v>3103</v>
      </c>
      <c r="O6147" s="19" t="str">
        <f t="shared" si="192"/>
        <v>300</v>
      </c>
      <c r="P6147">
        <f t="shared" si="191"/>
        <v>500</v>
      </c>
    </row>
    <row r="6148" spans="1:16" ht="14.5" customHeight="1" x14ac:dyDescent="0.35">
      <c r="A6148" s="23" t="s">
        <v>2923</v>
      </c>
      <c r="B6148" s="23" t="s">
        <v>2923</v>
      </c>
      <c r="C6148" s="23" t="s">
        <v>3257</v>
      </c>
      <c r="F6148">
        <v>536</v>
      </c>
      <c r="G6148">
        <v>100</v>
      </c>
      <c r="H6148" s="2" t="s">
        <v>3140</v>
      </c>
      <c r="I6148" s="2" t="s">
        <v>3154</v>
      </c>
      <c r="J6148" s="2" t="s">
        <v>3160</v>
      </c>
      <c r="K6148" s="2" t="s">
        <v>3163</v>
      </c>
      <c r="L6148" s="2">
        <v>2020</v>
      </c>
      <c r="M6148" s="2" t="s">
        <v>3024</v>
      </c>
      <c r="N6148" s="2" t="s">
        <v>3081</v>
      </c>
      <c r="O6148" s="19" t="str">
        <f t="shared" si="192"/>
        <v>100</v>
      </c>
      <c r="P6148">
        <f t="shared" si="191"/>
        <v>536</v>
      </c>
    </row>
    <row r="6149" spans="1:16" ht="14.5" customHeight="1" x14ac:dyDescent="0.35">
      <c r="A6149" s="23" t="s">
        <v>2402</v>
      </c>
      <c r="B6149" s="23" t="s">
        <v>2402</v>
      </c>
      <c r="C6149" s="23" t="s">
        <v>3595</v>
      </c>
      <c r="F6149">
        <v>5561</v>
      </c>
      <c r="G6149">
        <v>98.903074986513204</v>
      </c>
      <c r="H6149" s="2" t="s">
        <v>3137</v>
      </c>
      <c r="I6149" s="2" t="s">
        <v>3151</v>
      </c>
      <c r="J6149" s="2" t="s">
        <v>3160</v>
      </c>
      <c r="K6149" s="2" t="s">
        <v>3163</v>
      </c>
      <c r="L6149" s="2">
        <v>2020</v>
      </c>
      <c r="M6149" s="2" t="s">
        <v>3054</v>
      </c>
      <c r="N6149" s="2" t="s">
        <v>3104</v>
      </c>
      <c r="O6149" s="19" t="str">
        <f t="shared" si="192"/>
        <v>300</v>
      </c>
      <c r="P6149">
        <f t="shared" si="191"/>
        <v>5499.9999999999991</v>
      </c>
    </row>
    <row r="6150" spans="1:16" ht="14.5" customHeight="1" x14ac:dyDescent="0.35">
      <c r="A6150" s="23" t="s">
        <v>2808</v>
      </c>
      <c r="B6150" s="23" t="s">
        <v>2808</v>
      </c>
      <c r="C6150" s="23" t="s">
        <v>3595</v>
      </c>
      <c r="F6150">
        <v>1003</v>
      </c>
      <c r="G6150">
        <v>100</v>
      </c>
      <c r="H6150" s="2" t="s">
        <v>3137</v>
      </c>
      <c r="I6150" s="2" t="s">
        <v>3151</v>
      </c>
      <c r="J6150" s="2" t="s">
        <v>3160</v>
      </c>
      <c r="K6150" s="2" t="s">
        <v>3163</v>
      </c>
      <c r="L6150" s="2">
        <v>2020</v>
      </c>
      <c r="M6150" s="2" t="s">
        <v>3059</v>
      </c>
      <c r="N6150" s="2" t="s">
        <v>3109</v>
      </c>
      <c r="O6150" s="19" t="str">
        <f t="shared" si="192"/>
        <v>400</v>
      </c>
      <c r="P6150">
        <f t="shared" si="191"/>
        <v>1003</v>
      </c>
    </row>
    <row r="6151" spans="1:16" ht="14.5" customHeight="1" x14ac:dyDescent="0.35">
      <c r="A6151" s="23" t="s">
        <v>2340</v>
      </c>
      <c r="B6151" s="23" t="s">
        <v>2340</v>
      </c>
      <c r="C6151" s="23" t="s">
        <v>3595</v>
      </c>
      <c r="F6151">
        <v>1505</v>
      </c>
      <c r="G6151">
        <v>100</v>
      </c>
      <c r="H6151" s="2" t="s">
        <v>3137</v>
      </c>
      <c r="I6151" s="2" t="s">
        <v>3151</v>
      </c>
      <c r="J6151" s="2" t="s">
        <v>3160</v>
      </c>
      <c r="K6151" s="2" t="s">
        <v>3163</v>
      </c>
      <c r="L6151" s="2">
        <v>2020</v>
      </c>
      <c r="M6151" s="2" t="s">
        <v>3059</v>
      </c>
      <c r="N6151" s="2" t="s">
        <v>3109</v>
      </c>
      <c r="O6151" s="19" t="str">
        <f t="shared" si="192"/>
        <v>400</v>
      </c>
      <c r="P6151">
        <f t="shared" si="191"/>
        <v>1505</v>
      </c>
    </row>
    <row r="6152" spans="1:16" ht="14.5" customHeight="1" x14ac:dyDescent="0.35">
      <c r="A6152" s="23" t="s">
        <v>2583</v>
      </c>
      <c r="B6152" s="23" t="s">
        <v>2583</v>
      </c>
      <c r="C6152" s="23" t="s">
        <v>3263</v>
      </c>
      <c r="F6152">
        <v>12738</v>
      </c>
      <c r="G6152">
        <v>100</v>
      </c>
      <c r="H6152" s="2" t="s">
        <v>3129</v>
      </c>
      <c r="I6152" s="2" t="s">
        <v>3143</v>
      </c>
      <c r="J6152" s="2" t="s">
        <v>3160</v>
      </c>
      <c r="K6152" s="2" t="s">
        <v>3163</v>
      </c>
      <c r="L6152" s="2">
        <v>2020</v>
      </c>
      <c r="M6152" s="2" t="s">
        <v>3053</v>
      </c>
      <c r="N6152" s="2" t="s">
        <v>3103</v>
      </c>
      <c r="O6152" s="19" t="str">
        <f t="shared" si="192"/>
        <v>300</v>
      </c>
      <c r="P6152">
        <f t="shared" si="191"/>
        <v>12738</v>
      </c>
    </row>
    <row r="6153" spans="1:16" ht="14.5" customHeight="1" x14ac:dyDescent="0.35">
      <c r="A6153" s="23" t="s">
        <v>2799</v>
      </c>
      <c r="B6153" s="23" t="s">
        <v>2799</v>
      </c>
      <c r="C6153" s="23" t="s">
        <v>3264</v>
      </c>
      <c r="F6153">
        <v>4835</v>
      </c>
      <c r="G6153">
        <v>100</v>
      </c>
      <c r="H6153" s="2" t="s">
        <v>3129</v>
      </c>
      <c r="I6153" s="2" t="s">
        <v>3143</v>
      </c>
      <c r="J6153" s="2" t="s">
        <v>3160</v>
      </c>
      <c r="K6153" s="2" t="s">
        <v>3163</v>
      </c>
      <c r="L6153" s="2">
        <v>2020</v>
      </c>
      <c r="M6153" s="2" t="s">
        <v>3053</v>
      </c>
      <c r="N6153" s="2" t="s">
        <v>3103</v>
      </c>
      <c r="O6153" s="19" t="str">
        <f t="shared" si="192"/>
        <v>300</v>
      </c>
      <c r="P6153">
        <f t="shared" si="191"/>
        <v>4835</v>
      </c>
    </row>
    <row r="6154" spans="1:16" ht="14.5" customHeight="1" x14ac:dyDescent="0.35">
      <c r="A6154" s="23" t="s">
        <v>2933</v>
      </c>
      <c r="B6154" s="23" t="s">
        <v>2933</v>
      </c>
      <c r="C6154" s="23" t="s">
        <v>3436</v>
      </c>
      <c r="F6154">
        <v>3603</v>
      </c>
      <c r="G6154">
        <v>100</v>
      </c>
      <c r="H6154" s="2" t="s">
        <v>3134</v>
      </c>
      <c r="I6154" s="2" t="s">
        <v>3148</v>
      </c>
      <c r="J6154" s="2" t="s">
        <v>3160</v>
      </c>
      <c r="K6154" s="2" t="s">
        <v>3163</v>
      </c>
      <c r="L6154" s="2">
        <v>2020</v>
      </c>
      <c r="M6154" s="2" t="s">
        <v>3041</v>
      </c>
      <c r="N6154" s="2" t="s">
        <v>3095</v>
      </c>
      <c r="O6154" s="19" t="str">
        <f t="shared" si="192"/>
        <v>200</v>
      </c>
      <c r="P6154">
        <f t="shared" si="191"/>
        <v>3603</v>
      </c>
    </row>
    <row r="6155" spans="1:16" ht="14.5" customHeight="1" x14ac:dyDescent="0.35">
      <c r="A6155" s="23" t="s">
        <v>2410</v>
      </c>
      <c r="B6155" s="23" t="s">
        <v>2410</v>
      </c>
      <c r="C6155" s="23" t="s">
        <v>3290</v>
      </c>
      <c r="F6155">
        <v>30011</v>
      </c>
      <c r="G6155">
        <v>100</v>
      </c>
      <c r="H6155" s="2" t="s">
        <v>3134</v>
      </c>
      <c r="I6155" s="2" t="s">
        <v>3148</v>
      </c>
      <c r="J6155" s="2" t="s">
        <v>3160</v>
      </c>
      <c r="K6155" s="2" t="s">
        <v>3163</v>
      </c>
      <c r="L6155" s="2">
        <v>2020</v>
      </c>
      <c r="M6155" s="2" t="s">
        <v>3071</v>
      </c>
      <c r="N6155" s="2" t="s">
        <v>3120</v>
      </c>
      <c r="O6155" s="19" t="str">
        <f t="shared" si="192"/>
        <v>600</v>
      </c>
      <c r="P6155">
        <f t="shared" si="191"/>
        <v>30011</v>
      </c>
    </row>
    <row r="6156" spans="1:16" ht="14.5" customHeight="1" x14ac:dyDescent="0.35">
      <c r="A6156" s="23" t="s">
        <v>3503</v>
      </c>
      <c r="B6156" s="23" t="s">
        <v>3503</v>
      </c>
      <c r="C6156" s="23" t="s">
        <v>3379</v>
      </c>
      <c r="F6156">
        <v>754</v>
      </c>
      <c r="G6156">
        <v>100</v>
      </c>
      <c r="H6156" s="2" t="s">
        <v>3139</v>
      </c>
      <c r="I6156" s="2" t="s">
        <v>3153</v>
      </c>
      <c r="J6156" s="2" t="s">
        <v>3160</v>
      </c>
      <c r="K6156" s="2" t="s">
        <v>3163</v>
      </c>
      <c r="L6156" s="2">
        <v>2020</v>
      </c>
      <c r="M6156" s="2" t="s">
        <v>3055</v>
      </c>
      <c r="N6156" s="2" t="s">
        <v>3105</v>
      </c>
      <c r="O6156" s="19" t="str">
        <f t="shared" si="192"/>
        <v>300</v>
      </c>
      <c r="P6156">
        <f t="shared" si="191"/>
        <v>754</v>
      </c>
    </row>
    <row r="6157" spans="1:16" ht="14.5" customHeight="1" x14ac:dyDescent="0.35">
      <c r="A6157" s="23" t="s">
        <v>3504</v>
      </c>
      <c r="B6157" s="23" t="s">
        <v>3504</v>
      </c>
      <c r="C6157" s="23" t="s">
        <v>3252</v>
      </c>
      <c r="F6157">
        <v>11807</v>
      </c>
      <c r="G6157">
        <v>100</v>
      </c>
      <c r="H6157" s="2" t="s">
        <v>3134</v>
      </c>
      <c r="I6157" s="2" t="s">
        <v>3148</v>
      </c>
      <c r="J6157" s="2" t="s">
        <v>3160</v>
      </c>
      <c r="K6157" s="2" t="s">
        <v>3163</v>
      </c>
      <c r="L6157" s="2">
        <v>2020</v>
      </c>
      <c r="M6157" s="2" t="s">
        <v>3042</v>
      </c>
      <c r="N6157" s="2" t="s">
        <v>3096</v>
      </c>
      <c r="O6157" s="19" t="str">
        <f t="shared" si="192"/>
        <v>200</v>
      </c>
      <c r="P6157">
        <f t="shared" si="191"/>
        <v>11807</v>
      </c>
    </row>
    <row r="6158" spans="1:16" ht="14.5" customHeight="1" x14ac:dyDescent="0.35">
      <c r="A6158" s="23" t="s">
        <v>2947</v>
      </c>
      <c r="B6158" s="23" t="s">
        <v>2947</v>
      </c>
      <c r="C6158" s="23" t="s">
        <v>3271</v>
      </c>
      <c r="F6158">
        <v>911</v>
      </c>
      <c r="G6158">
        <v>100</v>
      </c>
      <c r="H6158" s="2" t="s">
        <v>3134</v>
      </c>
      <c r="I6158" s="2" t="s">
        <v>3148</v>
      </c>
      <c r="J6158" s="2" t="s">
        <v>3160</v>
      </c>
      <c r="K6158" s="2" t="s">
        <v>3163</v>
      </c>
      <c r="L6158" s="2">
        <v>2020</v>
      </c>
      <c r="M6158" s="2" t="s">
        <v>3048</v>
      </c>
      <c r="N6158" s="2" t="s">
        <v>3048</v>
      </c>
      <c r="O6158" s="19" t="str">
        <f t="shared" si="192"/>
        <v>200</v>
      </c>
      <c r="P6158">
        <f t="shared" si="191"/>
        <v>911</v>
      </c>
    </row>
    <row r="6159" spans="1:16" ht="14.5" customHeight="1" x14ac:dyDescent="0.35">
      <c r="A6159" s="23" t="s">
        <v>2382</v>
      </c>
      <c r="B6159" s="23" t="s">
        <v>2382</v>
      </c>
      <c r="C6159" s="23" t="s">
        <v>3453</v>
      </c>
      <c r="F6159">
        <v>173</v>
      </c>
      <c r="G6159">
        <v>100</v>
      </c>
      <c r="H6159" s="2" t="s">
        <v>3132</v>
      </c>
      <c r="I6159" s="2" t="s">
        <v>3146</v>
      </c>
      <c r="J6159" s="2" t="s">
        <v>3160</v>
      </c>
      <c r="K6159" s="2" t="s">
        <v>3163</v>
      </c>
      <c r="L6159" s="2">
        <v>2020</v>
      </c>
      <c r="M6159" s="2" t="s">
        <v>3058</v>
      </c>
      <c r="N6159" s="2" t="s">
        <v>3108</v>
      </c>
      <c r="O6159" s="19" t="str">
        <f t="shared" si="192"/>
        <v>300</v>
      </c>
      <c r="P6159">
        <f t="shared" si="191"/>
        <v>173</v>
      </c>
    </row>
    <row r="6160" spans="1:16" ht="14.5" customHeight="1" x14ac:dyDescent="0.35">
      <c r="A6160" s="23" t="s">
        <v>2464</v>
      </c>
      <c r="B6160" s="23" t="s">
        <v>2464</v>
      </c>
      <c r="C6160" s="23" t="s">
        <v>3326</v>
      </c>
      <c r="F6160">
        <v>150</v>
      </c>
      <c r="G6160">
        <v>100</v>
      </c>
      <c r="H6160" s="2" t="s">
        <v>3132</v>
      </c>
      <c r="I6160" s="2" t="s">
        <v>3146</v>
      </c>
      <c r="J6160" s="2" t="s">
        <v>3160</v>
      </c>
      <c r="K6160" s="2" t="s">
        <v>3163</v>
      </c>
      <c r="L6160" s="2">
        <v>2020</v>
      </c>
      <c r="M6160" s="2" t="s">
        <v>3054</v>
      </c>
      <c r="N6160" s="2" t="s">
        <v>3104</v>
      </c>
      <c r="O6160" s="19" t="str">
        <f t="shared" si="192"/>
        <v>300</v>
      </c>
      <c r="P6160">
        <f t="shared" si="191"/>
        <v>150</v>
      </c>
    </row>
    <row r="6161" spans="1:16" ht="14.5" customHeight="1" x14ac:dyDescent="0.35">
      <c r="A6161" s="23" t="s">
        <v>2468</v>
      </c>
      <c r="B6161" s="23" t="s">
        <v>2468</v>
      </c>
      <c r="C6161" s="23" t="s">
        <v>3327</v>
      </c>
      <c r="F6161">
        <v>12276</v>
      </c>
      <c r="G6161">
        <v>33.25</v>
      </c>
      <c r="H6161" s="2" t="s">
        <v>3139</v>
      </c>
      <c r="I6161" s="2" t="s">
        <v>3153</v>
      </c>
      <c r="J6161" s="2" t="s">
        <v>3160</v>
      </c>
      <c r="K6161" s="2" t="s">
        <v>3163</v>
      </c>
      <c r="L6161" s="2">
        <v>2020</v>
      </c>
      <c r="M6161" s="2" t="s">
        <v>3041</v>
      </c>
      <c r="N6161" s="2" t="s">
        <v>3095</v>
      </c>
      <c r="O6161" s="19" t="str">
        <f t="shared" si="192"/>
        <v>200</v>
      </c>
      <c r="P6161">
        <f t="shared" si="191"/>
        <v>4081.77</v>
      </c>
    </row>
    <row r="6162" spans="1:16" ht="14.5" customHeight="1" x14ac:dyDescent="0.35">
      <c r="A6162" s="23" t="s">
        <v>2956</v>
      </c>
      <c r="B6162" s="23" t="s">
        <v>2956</v>
      </c>
      <c r="C6162" s="23" t="s">
        <v>3393</v>
      </c>
      <c r="F6162">
        <v>712</v>
      </c>
      <c r="G6162">
        <v>100</v>
      </c>
      <c r="H6162" s="2" t="s">
        <v>3132</v>
      </c>
      <c r="I6162" s="2" t="s">
        <v>3146</v>
      </c>
      <c r="J6162" s="2" t="s">
        <v>3160</v>
      </c>
      <c r="K6162" s="2" t="s">
        <v>3163</v>
      </c>
      <c r="L6162" s="2">
        <v>2020</v>
      </c>
      <c r="M6162" s="2" t="s">
        <v>3053</v>
      </c>
      <c r="N6162" s="2" t="s">
        <v>3103</v>
      </c>
      <c r="O6162" s="19" t="str">
        <f t="shared" si="192"/>
        <v>300</v>
      </c>
      <c r="P6162">
        <f t="shared" si="191"/>
        <v>712</v>
      </c>
    </row>
    <row r="6163" spans="1:16" ht="14.5" customHeight="1" x14ac:dyDescent="0.35">
      <c r="A6163" s="23" t="s">
        <v>2381</v>
      </c>
      <c r="B6163" s="23" t="s">
        <v>2381</v>
      </c>
      <c r="C6163" s="23" t="s">
        <v>3393</v>
      </c>
      <c r="F6163">
        <v>100</v>
      </c>
      <c r="G6163">
        <v>100</v>
      </c>
      <c r="H6163" s="2" t="s">
        <v>3132</v>
      </c>
      <c r="I6163" s="2" t="s">
        <v>3146</v>
      </c>
      <c r="J6163" s="2" t="s">
        <v>3160</v>
      </c>
      <c r="K6163" s="2" t="s">
        <v>3163</v>
      </c>
      <c r="L6163" s="2">
        <v>2020</v>
      </c>
      <c r="M6163" s="2" t="s">
        <v>3054</v>
      </c>
      <c r="N6163" s="2" t="s">
        <v>3104</v>
      </c>
      <c r="O6163" s="19" t="str">
        <f t="shared" si="192"/>
        <v>300</v>
      </c>
      <c r="P6163">
        <f t="shared" si="191"/>
        <v>100</v>
      </c>
    </row>
    <row r="6164" spans="1:16" ht="14.5" customHeight="1" x14ac:dyDescent="0.35">
      <c r="A6164" s="23" t="s">
        <v>2803</v>
      </c>
      <c r="B6164" s="23" t="s">
        <v>2803</v>
      </c>
      <c r="C6164" s="23" t="s">
        <v>3251</v>
      </c>
      <c r="F6164">
        <v>470</v>
      </c>
      <c r="G6164">
        <v>100</v>
      </c>
      <c r="H6164" s="2" t="s">
        <v>3134</v>
      </c>
      <c r="I6164" s="2" t="s">
        <v>3148</v>
      </c>
      <c r="J6164" s="2" t="s">
        <v>3160</v>
      </c>
      <c r="K6164" s="2" t="s">
        <v>3163</v>
      </c>
      <c r="L6164" s="2">
        <v>2020</v>
      </c>
      <c r="M6164" s="2" t="s">
        <v>3053</v>
      </c>
      <c r="N6164" s="2" t="s">
        <v>3103</v>
      </c>
      <c r="O6164" s="19" t="str">
        <f t="shared" si="192"/>
        <v>300</v>
      </c>
      <c r="P6164">
        <f t="shared" si="191"/>
        <v>470</v>
      </c>
    </row>
    <row r="6165" spans="1:16" ht="14.5" customHeight="1" x14ac:dyDescent="0.35">
      <c r="A6165" s="23" t="s">
        <v>918</v>
      </c>
      <c r="B6165" s="23" t="s">
        <v>918</v>
      </c>
      <c r="C6165" s="23" t="s">
        <v>3297</v>
      </c>
      <c r="F6165">
        <v>118</v>
      </c>
      <c r="G6165">
        <v>100</v>
      </c>
      <c r="H6165" s="2" t="s">
        <v>3139</v>
      </c>
      <c r="I6165" s="2" t="s">
        <v>3153</v>
      </c>
      <c r="J6165" s="2" t="s">
        <v>3160</v>
      </c>
      <c r="K6165" s="2" t="s">
        <v>3163</v>
      </c>
      <c r="L6165" s="2">
        <v>2020</v>
      </c>
      <c r="M6165" s="2" t="s">
        <v>3054</v>
      </c>
      <c r="N6165" s="2" t="s">
        <v>3104</v>
      </c>
      <c r="O6165" s="19" t="str">
        <f t="shared" si="192"/>
        <v>300</v>
      </c>
      <c r="P6165">
        <f t="shared" si="191"/>
        <v>118</v>
      </c>
    </row>
    <row r="6166" spans="1:16" ht="14.5" customHeight="1" x14ac:dyDescent="0.35">
      <c r="A6166" s="23" t="s">
        <v>2365</v>
      </c>
      <c r="B6166" s="23" t="s">
        <v>2365</v>
      </c>
      <c r="C6166" s="23" t="s">
        <v>3290</v>
      </c>
      <c r="F6166">
        <v>2024</v>
      </c>
      <c r="G6166">
        <v>25</v>
      </c>
      <c r="H6166" s="2" t="s">
        <v>3140</v>
      </c>
      <c r="I6166" s="2" t="s">
        <v>3154</v>
      </c>
      <c r="J6166" s="2" t="s">
        <v>3160</v>
      </c>
      <c r="K6166" s="2" t="s">
        <v>3163</v>
      </c>
      <c r="L6166" s="2">
        <v>2020</v>
      </c>
      <c r="M6166" s="2" t="s">
        <v>3027</v>
      </c>
      <c r="N6166" s="2" t="s">
        <v>3027</v>
      </c>
      <c r="O6166" s="19" t="str">
        <f t="shared" si="192"/>
        <v>100</v>
      </c>
      <c r="P6166">
        <f t="shared" si="191"/>
        <v>506</v>
      </c>
    </row>
    <row r="6167" spans="1:16" ht="14.5" customHeight="1" x14ac:dyDescent="0.35">
      <c r="A6167" s="23" t="s">
        <v>2589</v>
      </c>
      <c r="B6167" s="23" t="s">
        <v>2589</v>
      </c>
      <c r="C6167" s="23" t="s">
        <v>3270</v>
      </c>
      <c r="F6167">
        <v>31719</v>
      </c>
      <c r="G6167">
        <v>100</v>
      </c>
      <c r="H6167" s="2" t="s">
        <v>3134</v>
      </c>
      <c r="I6167" s="2" t="s">
        <v>3148</v>
      </c>
      <c r="J6167" s="2" t="s">
        <v>3160</v>
      </c>
      <c r="K6167" s="2" t="s">
        <v>3163</v>
      </c>
      <c r="L6167" s="2">
        <v>2020</v>
      </c>
      <c r="M6167" s="2" t="s">
        <v>3380</v>
      </c>
      <c r="N6167" s="2" t="s">
        <v>3380</v>
      </c>
      <c r="O6167" s="19" t="str">
        <f t="shared" si="192"/>
        <v>200</v>
      </c>
      <c r="P6167">
        <f t="shared" si="191"/>
        <v>31719</v>
      </c>
    </row>
    <row r="6168" spans="1:16" ht="14.5" customHeight="1" x14ac:dyDescent="0.35">
      <c r="A6168" s="23" t="s">
        <v>2366</v>
      </c>
      <c r="B6168" s="23" t="s">
        <v>2366</v>
      </c>
      <c r="C6168" s="23" t="s">
        <v>3288</v>
      </c>
      <c r="F6168">
        <v>987</v>
      </c>
      <c r="G6168">
        <v>25</v>
      </c>
      <c r="H6168" s="2" t="s">
        <v>3140</v>
      </c>
      <c r="I6168" s="2" t="s">
        <v>3154</v>
      </c>
      <c r="J6168" s="2" t="s">
        <v>3160</v>
      </c>
      <c r="K6168" s="2" t="s">
        <v>3163</v>
      </c>
      <c r="L6168" s="2">
        <v>2020</v>
      </c>
      <c r="M6168" s="2" t="s">
        <v>3034</v>
      </c>
      <c r="N6168" s="2" t="s">
        <v>3034</v>
      </c>
      <c r="O6168" s="19" t="str">
        <f t="shared" si="192"/>
        <v>100</v>
      </c>
      <c r="P6168">
        <f t="shared" si="191"/>
        <v>246.75</v>
      </c>
    </row>
    <row r="6169" spans="1:16" ht="14.5" customHeight="1" x14ac:dyDescent="0.35">
      <c r="A6169" s="23" t="s">
        <v>2805</v>
      </c>
      <c r="B6169" s="23" t="s">
        <v>2805</v>
      </c>
      <c r="C6169" s="23" t="s">
        <v>3249</v>
      </c>
      <c r="F6169">
        <v>1000</v>
      </c>
      <c r="G6169">
        <v>100</v>
      </c>
      <c r="H6169" s="2" t="s">
        <v>3139</v>
      </c>
      <c r="I6169" s="2" t="s">
        <v>3153</v>
      </c>
      <c r="J6169" s="2" t="s">
        <v>3160</v>
      </c>
      <c r="K6169" s="2" t="s">
        <v>3163</v>
      </c>
      <c r="L6169" s="2">
        <v>2020</v>
      </c>
      <c r="M6169" s="2" t="s">
        <v>3053</v>
      </c>
      <c r="N6169" s="2" t="s">
        <v>3103</v>
      </c>
      <c r="O6169" s="19" t="str">
        <f t="shared" si="192"/>
        <v>300</v>
      </c>
      <c r="P6169">
        <f t="shared" si="191"/>
        <v>1000</v>
      </c>
    </row>
    <row r="6170" spans="1:16" ht="14.5" customHeight="1" x14ac:dyDescent="0.35">
      <c r="A6170" s="23" t="s">
        <v>2610</v>
      </c>
      <c r="B6170" s="23" t="s">
        <v>2610</v>
      </c>
      <c r="C6170" s="23" t="s">
        <v>3291</v>
      </c>
      <c r="F6170">
        <v>914</v>
      </c>
      <c r="G6170">
        <v>25</v>
      </c>
      <c r="H6170" s="2" t="s">
        <v>3140</v>
      </c>
      <c r="I6170" s="2" t="s">
        <v>3154</v>
      </c>
      <c r="J6170" s="2" t="s">
        <v>3160</v>
      </c>
      <c r="K6170" s="2" t="s">
        <v>3163</v>
      </c>
      <c r="L6170" s="2">
        <v>2020</v>
      </c>
      <c r="M6170" s="2" t="s">
        <v>3024</v>
      </c>
      <c r="N6170" s="2" t="s">
        <v>3081</v>
      </c>
      <c r="O6170" s="19" t="str">
        <f t="shared" si="192"/>
        <v>100</v>
      </c>
      <c r="P6170">
        <f t="shared" si="191"/>
        <v>228.5</v>
      </c>
    </row>
    <row r="6171" spans="1:16" ht="14.5" customHeight="1" x14ac:dyDescent="0.35">
      <c r="A6171" s="23" t="s">
        <v>813</v>
      </c>
      <c r="B6171" s="23" t="s">
        <v>813</v>
      </c>
      <c r="C6171" s="23" t="s">
        <v>3262</v>
      </c>
      <c r="F6171">
        <v>1166</v>
      </c>
      <c r="G6171">
        <v>100</v>
      </c>
      <c r="H6171" s="2" t="s">
        <v>3138</v>
      </c>
      <c r="I6171" s="2" t="s">
        <v>3152</v>
      </c>
      <c r="J6171" s="2" t="s">
        <v>3160</v>
      </c>
      <c r="K6171" s="2" t="s">
        <v>3163</v>
      </c>
      <c r="L6171" s="2">
        <v>2020</v>
      </c>
      <c r="M6171" s="2" t="s">
        <v>3043</v>
      </c>
      <c r="N6171" s="2" t="s">
        <v>3097</v>
      </c>
      <c r="O6171" s="19" t="str">
        <f t="shared" si="192"/>
        <v>200</v>
      </c>
      <c r="P6171">
        <f t="shared" si="191"/>
        <v>1166</v>
      </c>
    </row>
    <row r="6172" spans="1:16" ht="14.5" customHeight="1" x14ac:dyDescent="0.35">
      <c r="A6172" s="23" t="s">
        <v>2412</v>
      </c>
      <c r="B6172" s="23" t="s">
        <v>2412</v>
      </c>
      <c r="C6172" s="23" t="s">
        <v>3257</v>
      </c>
      <c r="F6172">
        <v>1146</v>
      </c>
      <c r="G6172">
        <v>100</v>
      </c>
      <c r="H6172" s="2" t="s">
        <v>3130</v>
      </c>
      <c r="I6172" s="2" t="s">
        <v>3144</v>
      </c>
      <c r="J6172" s="2" t="s">
        <v>3160</v>
      </c>
      <c r="K6172" s="2" t="s">
        <v>3163</v>
      </c>
      <c r="L6172" s="2">
        <v>2020</v>
      </c>
      <c r="M6172" s="2" t="s">
        <v>3053</v>
      </c>
      <c r="N6172" s="2" t="s">
        <v>3103</v>
      </c>
      <c r="O6172" s="19" t="str">
        <f t="shared" si="192"/>
        <v>300</v>
      </c>
      <c r="P6172">
        <f t="shared" si="191"/>
        <v>1146</v>
      </c>
    </row>
    <row r="6173" spans="1:16" ht="14.5" customHeight="1" x14ac:dyDescent="0.35">
      <c r="A6173" s="23" t="s">
        <v>2364</v>
      </c>
      <c r="B6173" s="23" t="s">
        <v>2364</v>
      </c>
      <c r="C6173" s="23" t="s">
        <v>3290</v>
      </c>
      <c r="F6173">
        <v>2263</v>
      </c>
      <c r="G6173">
        <v>25</v>
      </c>
      <c r="H6173" s="2" t="s">
        <v>3140</v>
      </c>
      <c r="I6173" s="2" t="s">
        <v>3154</v>
      </c>
      <c r="J6173" s="2" t="s">
        <v>3160</v>
      </c>
      <c r="K6173" s="2" t="s">
        <v>3163</v>
      </c>
      <c r="L6173" s="2">
        <v>2020</v>
      </c>
      <c r="M6173" s="2" t="s">
        <v>3027</v>
      </c>
      <c r="N6173" s="2" t="s">
        <v>3027</v>
      </c>
      <c r="O6173" s="19" t="str">
        <f t="shared" si="192"/>
        <v>100</v>
      </c>
      <c r="P6173">
        <f t="shared" si="191"/>
        <v>565.75</v>
      </c>
    </row>
    <row r="6174" spans="1:16" ht="14.5" customHeight="1" x14ac:dyDescent="0.35">
      <c r="A6174" s="23" t="s">
        <v>1665</v>
      </c>
      <c r="B6174" s="23" t="s">
        <v>1665</v>
      </c>
      <c r="C6174" s="23" t="s">
        <v>3290</v>
      </c>
      <c r="F6174">
        <v>184</v>
      </c>
      <c r="G6174">
        <v>25</v>
      </c>
      <c r="H6174" s="2" t="s">
        <v>3140</v>
      </c>
      <c r="I6174" s="2" t="s">
        <v>3154</v>
      </c>
      <c r="J6174" s="2" t="s">
        <v>3160</v>
      </c>
      <c r="K6174" s="2" t="s">
        <v>3163</v>
      </c>
      <c r="L6174" s="2">
        <v>2020</v>
      </c>
      <c r="M6174" s="2" t="s">
        <v>3033</v>
      </c>
      <c r="N6174" s="2" t="s">
        <v>3088</v>
      </c>
      <c r="O6174" s="19" t="str">
        <f t="shared" si="192"/>
        <v>100</v>
      </c>
      <c r="P6174">
        <f t="shared" si="191"/>
        <v>46</v>
      </c>
    </row>
    <row r="6175" spans="1:16" ht="14.5" customHeight="1" x14ac:dyDescent="0.35">
      <c r="A6175" s="23" t="s">
        <v>1677</v>
      </c>
      <c r="B6175" s="23" t="s">
        <v>1677</v>
      </c>
      <c r="C6175" s="23" t="s">
        <v>3288</v>
      </c>
      <c r="F6175">
        <v>1910</v>
      </c>
      <c r="G6175">
        <v>25</v>
      </c>
      <c r="H6175" s="2" t="s">
        <v>3140</v>
      </c>
      <c r="I6175" s="2" t="s">
        <v>3154</v>
      </c>
      <c r="J6175" s="2" t="s">
        <v>3160</v>
      </c>
      <c r="K6175" s="2" t="s">
        <v>3163</v>
      </c>
      <c r="L6175" s="2">
        <v>2020</v>
      </c>
      <c r="M6175" s="2" t="s">
        <v>3034</v>
      </c>
      <c r="N6175" s="2" t="s">
        <v>3034</v>
      </c>
      <c r="O6175" s="19" t="str">
        <f t="shared" si="192"/>
        <v>100</v>
      </c>
      <c r="P6175">
        <f t="shared" si="191"/>
        <v>477.5</v>
      </c>
    </row>
    <row r="6176" spans="1:16" ht="14.5" customHeight="1" x14ac:dyDescent="0.35">
      <c r="A6176" s="23" t="s">
        <v>2377</v>
      </c>
      <c r="B6176" s="23" t="s">
        <v>2377</v>
      </c>
      <c r="C6176" s="23" t="s">
        <v>3250</v>
      </c>
      <c r="F6176">
        <v>2880</v>
      </c>
      <c r="G6176">
        <v>100</v>
      </c>
      <c r="H6176" s="2" t="s">
        <v>3139</v>
      </c>
      <c r="I6176" s="2" t="s">
        <v>3153</v>
      </c>
      <c r="J6176" s="2" t="s">
        <v>3160</v>
      </c>
      <c r="K6176" s="2" t="s">
        <v>3163</v>
      </c>
      <c r="L6176" s="2">
        <v>2020</v>
      </c>
      <c r="M6176" s="2" t="s">
        <v>3053</v>
      </c>
      <c r="N6176" s="2" t="s">
        <v>3103</v>
      </c>
      <c r="O6176" s="19" t="str">
        <f t="shared" si="192"/>
        <v>300</v>
      </c>
      <c r="P6176">
        <f t="shared" si="191"/>
        <v>2880</v>
      </c>
    </row>
    <row r="6177" spans="1:16" ht="14.5" customHeight="1" x14ac:dyDescent="0.35">
      <c r="A6177" s="23" t="s">
        <v>2414</v>
      </c>
      <c r="B6177" s="23" t="s">
        <v>2414</v>
      </c>
      <c r="C6177" s="23" t="s">
        <v>3258</v>
      </c>
      <c r="F6177">
        <v>6198</v>
      </c>
      <c r="G6177">
        <v>100</v>
      </c>
      <c r="H6177" s="2" t="s">
        <v>3129</v>
      </c>
      <c r="I6177" s="2" t="s">
        <v>3143</v>
      </c>
      <c r="J6177" s="2" t="s">
        <v>3160</v>
      </c>
      <c r="K6177" s="2" t="s">
        <v>3163</v>
      </c>
      <c r="L6177" s="2">
        <v>2020</v>
      </c>
      <c r="M6177" s="2" t="s">
        <v>3053</v>
      </c>
      <c r="N6177" s="2" t="s">
        <v>3103</v>
      </c>
      <c r="O6177" s="19" t="str">
        <f t="shared" si="192"/>
        <v>300</v>
      </c>
      <c r="P6177">
        <f t="shared" si="191"/>
        <v>6198</v>
      </c>
    </row>
    <row r="6178" spans="1:16" ht="14.5" customHeight="1" x14ac:dyDescent="0.35">
      <c r="A6178" s="23" t="s">
        <v>2581</v>
      </c>
      <c r="B6178" s="23" t="s">
        <v>2581</v>
      </c>
      <c r="C6178" s="23" t="s">
        <v>3258</v>
      </c>
      <c r="F6178">
        <v>910</v>
      </c>
      <c r="G6178">
        <v>100</v>
      </c>
      <c r="H6178" s="2" t="s">
        <v>3129</v>
      </c>
      <c r="I6178" s="2" t="s">
        <v>3143</v>
      </c>
      <c r="J6178" s="2" t="s">
        <v>3160</v>
      </c>
      <c r="K6178" s="2" t="s">
        <v>3163</v>
      </c>
      <c r="L6178" s="2">
        <v>2020</v>
      </c>
      <c r="M6178" s="2" t="s">
        <v>3053</v>
      </c>
      <c r="N6178" s="2" t="s">
        <v>3103</v>
      </c>
      <c r="O6178" s="19" t="str">
        <f t="shared" si="192"/>
        <v>300</v>
      </c>
      <c r="P6178">
        <f t="shared" si="191"/>
        <v>910</v>
      </c>
    </row>
    <row r="6179" spans="1:16" ht="14.5" customHeight="1" x14ac:dyDescent="0.35">
      <c r="A6179" s="23" t="s">
        <v>2442</v>
      </c>
      <c r="B6179" s="23" t="s">
        <v>2442</v>
      </c>
      <c r="C6179" s="23" t="s">
        <v>3267</v>
      </c>
      <c r="F6179">
        <v>111551</v>
      </c>
      <c r="G6179">
        <v>100</v>
      </c>
      <c r="H6179" s="2" t="s">
        <v>3134</v>
      </c>
      <c r="I6179" s="2" t="s">
        <v>3148</v>
      </c>
      <c r="J6179" s="2" t="s">
        <v>3160</v>
      </c>
      <c r="K6179" s="2" t="s">
        <v>3163</v>
      </c>
      <c r="L6179" s="2">
        <v>2020</v>
      </c>
      <c r="M6179" s="2" t="s">
        <v>3048</v>
      </c>
      <c r="N6179" s="2" t="s">
        <v>3048</v>
      </c>
      <c r="O6179" s="19" t="str">
        <f t="shared" si="192"/>
        <v>200</v>
      </c>
      <c r="P6179">
        <f t="shared" si="191"/>
        <v>111551</v>
      </c>
    </row>
    <row r="6180" spans="1:16" ht="14.5" customHeight="1" x14ac:dyDescent="0.35">
      <c r="A6180" s="23" t="s">
        <v>3596</v>
      </c>
      <c r="B6180" s="23" t="s">
        <v>3596</v>
      </c>
      <c r="C6180" s="23" t="s">
        <v>3597</v>
      </c>
      <c r="F6180">
        <v>50</v>
      </c>
      <c r="G6180">
        <v>100</v>
      </c>
      <c r="H6180" s="2" t="s">
        <v>3134</v>
      </c>
      <c r="I6180" s="2" t="s">
        <v>3148</v>
      </c>
      <c r="J6180" s="2" t="s">
        <v>3160</v>
      </c>
      <c r="K6180" s="2" t="s">
        <v>3163</v>
      </c>
      <c r="L6180" s="2">
        <v>2020</v>
      </c>
      <c r="M6180" s="2" t="s">
        <v>3050</v>
      </c>
      <c r="N6180" s="2" t="s">
        <v>3050</v>
      </c>
      <c r="O6180" s="19" t="str">
        <f t="shared" si="192"/>
        <v>200</v>
      </c>
      <c r="P6180">
        <f t="shared" si="191"/>
        <v>50</v>
      </c>
    </row>
    <row r="6181" spans="1:16" ht="14.5" customHeight="1" x14ac:dyDescent="0.35">
      <c r="A6181" s="23" t="s">
        <v>2398</v>
      </c>
      <c r="B6181" s="23" t="s">
        <v>2398</v>
      </c>
      <c r="C6181" s="23" t="s">
        <v>3267</v>
      </c>
      <c r="F6181">
        <v>858</v>
      </c>
      <c r="G6181">
        <v>100</v>
      </c>
      <c r="H6181" s="2" t="s">
        <v>3134</v>
      </c>
      <c r="I6181" s="2" t="s">
        <v>3148</v>
      </c>
      <c r="J6181" s="2" t="s">
        <v>3160</v>
      </c>
      <c r="K6181" s="2" t="s">
        <v>3163</v>
      </c>
      <c r="L6181" s="2">
        <v>2020</v>
      </c>
      <c r="M6181" s="2" t="s">
        <v>3048</v>
      </c>
      <c r="N6181" s="2" t="s">
        <v>3048</v>
      </c>
      <c r="O6181" s="19" t="str">
        <f t="shared" si="192"/>
        <v>200</v>
      </c>
      <c r="P6181">
        <f t="shared" si="191"/>
        <v>858</v>
      </c>
    </row>
    <row r="6182" spans="1:16" ht="14.5" customHeight="1" x14ac:dyDescent="0.35">
      <c r="A6182" s="23" t="s">
        <v>2373</v>
      </c>
      <c r="B6182" s="23" t="s">
        <v>2373</v>
      </c>
      <c r="C6182" s="23" t="s">
        <v>3249</v>
      </c>
      <c r="F6182">
        <v>1301</v>
      </c>
      <c r="G6182">
        <v>100</v>
      </c>
      <c r="H6182" s="2" t="s">
        <v>3139</v>
      </c>
      <c r="I6182" s="2" t="s">
        <v>3153</v>
      </c>
      <c r="J6182" s="2" t="s">
        <v>3160</v>
      </c>
      <c r="K6182" s="2" t="s">
        <v>3163</v>
      </c>
      <c r="L6182" s="2">
        <v>2020</v>
      </c>
      <c r="M6182" s="2" t="s">
        <v>3078</v>
      </c>
      <c r="N6182" s="2" t="s">
        <v>3126</v>
      </c>
      <c r="O6182" s="19" t="str">
        <f t="shared" si="192"/>
        <v>700</v>
      </c>
      <c r="P6182">
        <f t="shared" ref="P6182:P6245" si="193">F6182*G6182/100</f>
        <v>1301</v>
      </c>
    </row>
    <row r="6183" spans="1:16" ht="14.5" customHeight="1" x14ac:dyDescent="0.35">
      <c r="A6183" s="23" t="s">
        <v>2420</v>
      </c>
      <c r="B6183" s="23" t="s">
        <v>2420</v>
      </c>
      <c r="C6183" s="23" t="s">
        <v>3269</v>
      </c>
      <c r="F6183">
        <v>59969</v>
      </c>
      <c r="G6183">
        <v>100</v>
      </c>
      <c r="H6183" s="2" t="s">
        <v>3134</v>
      </c>
      <c r="I6183" s="2" t="s">
        <v>3148</v>
      </c>
      <c r="J6183" s="2" t="s">
        <v>3160</v>
      </c>
      <c r="K6183" s="2" t="s">
        <v>3163</v>
      </c>
      <c r="L6183" s="2">
        <v>2020</v>
      </c>
      <c r="M6183" s="2" t="s">
        <v>3050</v>
      </c>
      <c r="N6183" s="2" t="s">
        <v>3050</v>
      </c>
      <c r="O6183" s="19" t="str">
        <f t="shared" si="192"/>
        <v>200</v>
      </c>
      <c r="P6183">
        <f t="shared" si="193"/>
        <v>59969</v>
      </c>
    </row>
    <row r="6184" spans="1:16" ht="14.5" customHeight="1" x14ac:dyDescent="0.35">
      <c r="A6184" s="23" t="s">
        <v>2367</v>
      </c>
      <c r="B6184" s="23" t="s">
        <v>2367</v>
      </c>
      <c r="C6184" s="23" t="s">
        <v>3291</v>
      </c>
      <c r="F6184">
        <v>11062</v>
      </c>
      <c r="G6184">
        <v>25</v>
      </c>
      <c r="H6184" s="2" t="s">
        <v>3140</v>
      </c>
      <c r="I6184" s="2" t="s">
        <v>3154</v>
      </c>
      <c r="J6184" s="2" t="s">
        <v>3160</v>
      </c>
      <c r="K6184" s="2" t="s">
        <v>3163</v>
      </c>
      <c r="L6184" s="2">
        <v>2020</v>
      </c>
      <c r="M6184" s="2" t="s">
        <v>3028</v>
      </c>
      <c r="N6184" s="2" t="s">
        <v>3028</v>
      </c>
      <c r="O6184" s="19" t="str">
        <f t="shared" si="192"/>
        <v>100</v>
      </c>
      <c r="P6184">
        <f t="shared" si="193"/>
        <v>2765.5</v>
      </c>
    </row>
    <row r="6185" spans="1:16" ht="14.5" customHeight="1" x14ac:dyDescent="0.35">
      <c r="A6185" s="23" t="s">
        <v>881</v>
      </c>
      <c r="B6185" s="23" t="s">
        <v>881</v>
      </c>
      <c r="C6185" s="23" t="s">
        <v>3292</v>
      </c>
      <c r="F6185">
        <v>664</v>
      </c>
      <c r="G6185">
        <v>25</v>
      </c>
      <c r="H6185" s="2" t="s">
        <v>3137</v>
      </c>
      <c r="I6185" s="2" t="s">
        <v>3151</v>
      </c>
      <c r="J6185" s="2" t="s">
        <v>3160</v>
      </c>
      <c r="K6185" s="2" t="s">
        <v>3163</v>
      </c>
      <c r="L6185" s="2">
        <v>2020</v>
      </c>
      <c r="M6185" s="2" t="s">
        <v>3057</v>
      </c>
      <c r="N6185" s="2" t="s">
        <v>3107</v>
      </c>
      <c r="O6185" s="19" t="str">
        <f t="shared" si="192"/>
        <v>300</v>
      </c>
      <c r="P6185">
        <f t="shared" si="193"/>
        <v>166</v>
      </c>
    </row>
    <row r="6186" spans="1:16" ht="14.5" customHeight="1" x14ac:dyDescent="0.35">
      <c r="A6186" s="23" t="s">
        <v>930</v>
      </c>
      <c r="B6186" s="23" t="s">
        <v>930</v>
      </c>
      <c r="C6186" s="23" t="s">
        <v>3301</v>
      </c>
      <c r="F6186">
        <v>2314</v>
      </c>
      <c r="G6186">
        <v>35.004321521175498</v>
      </c>
      <c r="H6186" s="2" t="s">
        <v>3135</v>
      </c>
      <c r="I6186" s="2" t="s">
        <v>3149</v>
      </c>
      <c r="J6186" s="2" t="s">
        <v>3160</v>
      </c>
      <c r="K6186" s="2" t="s">
        <v>3163</v>
      </c>
      <c r="L6186" s="2">
        <v>2020</v>
      </c>
      <c r="M6186" s="2" t="s">
        <v>3057</v>
      </c>
      <c r="N6186" s="2" t="s">
        <v>3107</v>
      </c>
      <c r="O6186" s="19" t="str">
        <f t="shared" si="192"/>
        <v>300</v>
      </c>
      <c r="P6186">
        <f t="shared" si="193"/>
        <v>810.00000000000102</v>
      </c>
    </row>
    <row r="6187" spans="1:16" ht="14.5" customHeight="1" x14ac:dyDescent="0.35">
      <c r="A6187" s="23" t="s">
        <v>894</v>
      </c>
      <c r="B6187" s="23" t="s">
        <v>894</v>
      </c>
      <c r="C6187" s="23" t="s">
        <v>3290</v>
      </c>
      <c r="F6187">
        <v>85964</v>
      </c>
      <c r="G6187">
        <v>100</v>
      </c>
      <c r="H6187" s="2" t="s">
        <v>3140</v>
      </c>
      <c r="I6187" s="2" t="s">
        <v>3154</v>
      </c>
      <c r="J6187" s="2" t="s">
        <v>3160</v>
      </c>
      <c r="K6187" s="2" t="s">
        <v>3163</v>
      </c>
      <c r="L6187" s="2">
        <v>2020</v>
      </c>
      <c r="M6187" s="2" t="s">
        <v>3024</v>
      </c>
      <c r="N6187" s="2" t="s">
        <v>3081</v>
      </c>
      <c r="O6187" s="19" t="str">
        <f t="shared" si="192"/>
        <v>100</v>
      </c>
      <c r="P6187">
        <f t="shared" si="193"/>
        <v>85964</v>
      </c>
    </row>
    <row r="6188" spans="1:16" ht="14.5" customHeight="1" x14ac:dyDescent="0.35">
      <c r="A6188" s="23" t="s">
        <v>771</v>
      </c>
      <c r="B6188" s="23" t="s">
        <v>771</v>
      </c>
      <c r="C6188" s="23" t="s">
        <v>3249</v>
      </c>
      <c r="F6188">
        <v>539</v>
      </c>
      <c r="G6188">
        <v>100</v>
      </c>
      <c r="H6188" s="2" t="s">
        <v>3139</v>
      </c>
      <c r="I6188" s="2" t="s">
        <v>3153</v>
      </c>
      <c r="J6188" s="2" t="s">
        <v>3160</v>
      </c>
      <c r="K6188" s="2" t="s">
        <v>3163</v>
      </c>
      <c r="L6188" s="2">
        <v>2020</v>
      </c>
      <c r="M6188" s="2" t="s">
        <v>3078</v>
      </c>
      <c r="N6188" s="2" t="s">
        <v>3126</v>
      </c>
      <c r="O6188" s="19" t="str">
        <f t="shared" si="192"/>
        <v>700</v>
      </c>
      <c r="P6188">
        <f t="shared" si="193"/>
        <v>539</v>
      </c>
    </row>
    <row r="6189" spans="1:16" ht="14.5" customHeight="1" x14ac:dyDescent="0.35">
      <c r="A6189" s="23" t="s">
        <v>2360</v>
      </c>
      <c r="B6189" s="23" t="s">
        <v>2360</v>
      </c>
      <c r="C6189" s="23" t="s">
        <v>3259</v>
      </c>
      <c r="F6189">
        <v>2961</v>
      </c>
      <c r="G6189">
        <v>100</v>
      </c>
      <c r="H6189" s="2" t="s">
        <v>3140</v>
      </c>
      <c r="I6189" s="2" t="s">
        <v>3154</v>
      </c>
      <c r="J6189" s="2" t="s">
        <v>3160</v>
      </c>
      <c r="K6189" s="2" t="s">
        <v>3163</v>
      </c>
      <c r="L6189" s="2">
        <v>2020</v>
      </c>
      <c r="M6189" s="2" t="s">
        <v>3024</v>
      </c>
      <c r="N6189" s="2" t="s">
        <v>3081</v>
      </c>
      <c r="O6189" s="19" t="str">
        <f t="shared" si="192"/>
        <v>100</v>
      </c>
      <c r="P6189">
        <f t="shared" si="193"/>
        <v>2961</v>
      </c>
    </row>
    <row r="6190" spans="1:16" ht="14.5" customHeight="1" x14ac:dyDescent="0.35">
      <c r="A6190" s="23" t="s">
        <v>3008</v>
      </c>
      <c r="B6190" s="23" t="s">
        <v>3008</v>
      </c>
      <c r="C6190" s="23" t="s">
        <v>3329</v>
      </c>
      <c r="F6190">
        <v>198</v>
      </c>
      <c r="G6190">
        <v>100</v>
      </c>
      <c r="H6190" s="2" t="s">
        <v>3130</v>
      </c>
      <c r="I6190" s="2" t="s">
        <v>3144</v>
      </c>
      <c r="J6190" s="2" t="s">
        <v>3160</v>
      </c>
      <c r="K6190" s="2" t="s">
        <v>3163</v>
      </c>
      <c r="L6190" s="2">
        <v>2020</v>
      </c>
      <c r="M6190" s="2" t="s">
        <v>3054</v>
      </c>
      <c r="N6190" s="2" t="s">
        <v>3104</v>
      </c>
      <c r="O6190" s="19" t="str">
        <f t="shared" ref="O6190:O6253" si="194">LEFT(N6190,1) &amp; "00"</f>
        <v>300</v>
      </c>
      <c r="P6190">
        <f t="shared" si="193"/>
        <v>198</v>
      </c>
    </row>
    <row r="6191" spans="1:16" ht="14.5" customHeight="1" x14ac:dyDescent="0.35">
      <c r="A6191" s="23" t="s">
        <v>879</v>
      </c>
      <c r="B6191" s="23" t="s">
        <v>879</v>
      </c>
      <c r="C6191" s="23" t="s">
        <v>3292</v>
      </c>
      <c r="F6191">
        <v>566</v>
      </c>
      <c r="G6191">
        <v>25</v>
      </c>
      <c r="H6191" s="2" t="s">
        <v>3140</v>
      </c>
      <c r="I6191" s="2" t="s">
        <v>3154</v>
      </c>
      <c r="J6191" s="2" t="s">
        <v>3160</v>
      </c>
      <c r="K6191" s="2" t="s">
        <v>3163</v>
      </c>
      <c r="L6191" s="2">
        <v>2020</v>
      </c>
      <c r="M6191" s="2" t="s">
        <v>3024</v>
      </c>
      <c r="N6191" s="2" t="s">
        <v>3081</v>
      </c>
      <c r="O6191" s="19" t="str">
        <f t="shared" si="194"/>
        <v>100</v>
      </c>
      <c r="P6191">
        <f t="shared" si="193"/>
        <v>141.5</v>
      </c>
    </row>
    <row r="6192" spans="1:16" ht="14.5" customHeight="1" x14ac:dyDescent="0.35">
      <c r="A6192" s="23" t="s">
        <v>2643</v>
      </c>
      <c r="B6192" s="23" t="s">
        <v>2643</v>
      </c>
      <c r="C6192" s="23" t="s">
        <v>3290</v>
      </c>
      <c r="F6192">
        <v>55123</v>
      </c>
      <c r="G6192">
        <v>25</v>
      </c>
      <c r="H6192" s="2" t="s">
        <v>3140</v>
      </c>
      <c r="I6192" s="2" t="s">
        <v>3154</v>
      </c>
      <c r="J6192" s="2" t="s">
        <v>3160</v>
      </c>
      <c r="K6192" s="2" t="s">
        <v>3163</v>
      </c>
      <c r="L6192" s="2">
        <v>2020</v>
      </c>
      <c r="M6192" s="2" t="s">
        <v>3037</v>
      </c>
      <c r="N6192" s="2" t="s">
        <v>3091</v>
      </c>
      <c r="O6192" s="19" t="str">
        <f t="shared" si="194"/>
        <v>100</v>
      </c>
      <c r="P6192">
        <f t="shared" si="193"/>
        <v>13780.75</v>
      </c>
    </row>
    <row r="6193" spans="1:16" ht="14.5" customHeight="1" x14ac:dyDescent="0.35">
      <c r="A6193" s="23" t="s">
        <v>763</v>
      </c>
      <c r="B6193" s="23" t="s">
        <v>763</v>
      </c>
      <c r="C6193" s="23" t="s">
        <v>3249</v>
      </c>
      <c r="F6193">
        <v>58</v>
      </c>
      <c r="G6193">
        <v>100</v>
      </c>
      <c r="H6193" s="2" t="s">
        <v>3139</v>
      </c>
      <c r="I6193" s="2" t="s">
        <v>3153</v>
      </c>
      <c r="J6193" s="2" t="s">
        <v>3160</v>
      </c>
      <c r="K6193" s="2" t="s">
        <v>3163</v>
      </c>
      <c r="L6193" s="2">
        <v>2020</v>
      </c>
      <c r="M6193" s="2" t="s">
        <v>3078</v>
      </c>
      <c r="N6193" s="2" t="s">
        <v>3126</v>
      </c>
      <c r="O6193" s="19" t="str">
        <f t="shared" si="194"/>
        <v>700</v>
      </c>
      <c r="P6193">
        <f t="shared" si="193"/>
        <v>58</v>
      </c>
    </row>
    <row r="6194" spans="1:16" ht="14.5" customHeight="1" x14ac:dyDescent="0.35">
      <c r="A6194" s="23" t="s">
        <v>3598</v>
      </c>
      <c r="B6194" s="23" t="s">
        <v>3598</v>
      </c>
      <c r="C6194" s="23" t="s">
        <v>3505</v>
      </c>
      <c r="F6194">
        <v>6500</v>
      </c>
      <c r="G6194">
        <v>76.923076923076906</v>
      </c>
      <c r="H6194" s="2" t="s">
        <v>3134</v>
      </c>
      <c r="I6194" s="2" t="s">
        <v>3148</v>
      </c>
      <c r="J6194" s="2" t="s">
        <v>3160</v>
      </c>
      <c r="K6194" s="2" t="s">
        <v>3163</v>
      </c>
      <c r="L6194" s="2">
        <v>2020</v>
      </c>
      <c r="M6194" s="2" t="s">
        <v>3042</v>
      </c>
      <c r="N6194" s="2" t="s">
        <v>3096</v>
      </c>
      <c r="O6194" s="19" t="str">
        <f t="shared" si="194"/>
        <v>200</v>
      </c>
      <c r="P6194">
        <f t="shared" si="193"/>
        <v>4999.9999999999991</v>
      </c>
    </row>
    <row r="6195" spans="1:16" ht="14.5" customHeight="1" x14ac:dyDescent="0.35">
      <c r="A6195" s="23" t="s">
        <v>3599</v>
      </c>
      <c r="B6195" s="23" t="s">
        <v>3599</v>
      </c>
      <c r="C6195" s="23" t="s">
        <v>3505</v>
      </c>
      <c r="F6195">
        <v>11404</v>
      </c>
      <c r="G6195">
        <v>87.688530340231495</v>
      </c>
      <c r="H6195" s="2" t="s">
        <v>3134</v>
      </c>
      <c r="I6195" s="2" t="s">
        <v>3148</v>
      </c>
      <c r="J6195" s="2" t="s">
        <v>3160</v>
      </c>
      <c r="K6195" s="2" t="s">
        <v>3163</v>
      </c>
      <c r="L6195" s="2">
        <v>2020</v>
      </c>
      <c r="M6195" s="2" t="s">
        <v>3042</v>
      </c>
      <c r="N6195" s="2" t="s">
        <v>3096</v>
      </c>
      <c r="O6195" s="19" t="str">
        <f t="shared" si="194"/>
        <v>200</v>
      </c>
      <c r="P6195">
        <f t="shared" si="193"/>
        <v>10000</v>
      </c>
    </row>
    <row r="6196" spans="1:16" ht="14.5" customHeight="1" x14ac:dyDescent="0.35">
      <c r="A6196" s="23" t="s">
        <v>3397</v>
      </c>
      <c r="B6196" s="23" t="s">
        <v>3397</v>
      </c>
      <c r="C6196" s="23" t="s">
        <v>3456</v>
      </c>
      <c r="F6196">
        <v>190</v>
      </c>
      <c r="G6196">
        <v>100</v>
      </c>
      <c r="H6196" s="2" t="s">
        <v>3130</v>
      </c>
      <c r="I6196" s="2" t="s">
        <v>3144</v>
      </c>
      <c r="J6196" s="2" t="s">
        <v>3160</v>
      </c>
      <c r="K6196" s="2" t="s">
        <v>3163</v>
      </c>
      <c r="L6196" s="2">
        <v>2020</v>
      </c>
      <c r="M6196" s="2" t="s">
        <v>3054</v>
      </c>
      <c r="N6196" s="2" t="s">
        <v>3104</v>
      </c>
      <c r="O6196" s="19" t="str">
        <f t="shared" si="194"/>
        <v>300</v>
      </c>
      <c r="P6196">
        <f t="shared" si="193"/>
        <v>190</v>
      </c>
    </row>
    <row r="6197" spans="1:16" ht="14.5" customHeight="1" x14ac:dyDescent="0.35">
      <c r="A6197" s="23" t="s">
        <v>2925</v>
      </c>
      <c r="B6197" s="23" t="s">
        <v>2925</v>
      </c>
      <c r="C6197" s="23" t="s">
        <v>3261</v>
      </c>
      <c r="F6197">
        <v>487</v>
      </c>
      <c r="G6197">
        <v>100</v>
      </c>
      <c r="H6197" s="2" t="s">
        <v>3140</v>
      </c>
      <c r="I6197" s="2" t="s">
        <v>3154</v>
      </c>
      <c r="J6197" s="2" t="s">
        <v>3160</v>
      </c>
      <c r="K6197" s="2" t="s">
        <v>3163</v>
      </c>
      <c r="L6197" s="2">
        <v>2020</v>
      </c>
      <c r="M6197" s="2" t="s">
        <v>3024</v>
      </c>
      <c r="N6197" s="2" t="s">
        <v>3081</v>
      </c>
      <c r="O6197" s="19" t="str">
        <f t="shared" si="194"/>
        <v>100</v>
      </c>
      <c r="P6197">
        <f t="shared" si="193"/>
        <v>487</v>
      </c>
    </row>
    <row r="6198" spans="1:16" ht="14.5" customHeight="1" x14ac:dyDescent="0.35">
      <c r="A6198" s="23" t="s">
        <v>3398</v>
      </c>
      <c r="B6198" s="23" t="s">
        <v>3398</v>
      </c>
      <c r="C6198" s="23" t="s">
        <v>3457</v>
      </c>
      <c r="F6198">
        <v>84</v>
      </c>
      <c r="G6198">
        <v>100</v>
      </c>
      <c r="H6198" s="2" t="s">
        <v>3130</v>
      </c>
      <c r="I6198" s="2" t="s">
        <v>3144</v>
      </c>
      <c r="J6198" s="2" t="s">
        <v>3160</v>
      </c>
      <c r="K6198" s="2" t="s">
        <v>3163</v>
      </c>
      <c r="L6198" s="2">
        <v>2020</v>
      </c>
      <c r="M6198" s="2" t="s">
        <v>3054</v>
      </c>
      <c r="N6198" s="2" t="s">
        <v>3104</v>
      </c>
      <c r="O6198" s="19" t="str">
        <f t="shared" si="194"/>
        <v>300</v>
      </c>
      <c r="P6198">
        <f t="shared" si="193"/>
        <v>84</v>
      </c>
    </row>
    <row r="6199" spans="1:16" ht="14.5" customHeight="1" x14ac:dyDescent="0.35">
      <c r="A6199" s="23" t="s">
        <v>3600</v>
      </c>
      <c r="B6199" s="23" t="s">
        <v>3600</v>
      </c>
      <c r="C6199" s="23" t="s">
        <v>3601</v>
      </c>
      <c r="F6199">
        <v>1169</v>
      </c>
      <c r="G6199">
        <v>100</v>
      </c>
      <c r="H6199" s="2" t="s">
        <v>3132</v>
      </c>
      <c r="I6199" s="2" t="s">
        <v>3146</v>
      </c>
      <c r="J6199" s="2" t="s">
        <v>3160</v>
      </c>
      <c r="K6199" s="2" t="s">
        <v>3163</v>
      </c>
      <c r="L6199" s="2">
        <v>2020</v>
      </c>
      <c r="M6199" s="2" t="s">
        <v>3042</v>
      </c>
      <c r="N6199" s="2" t="s">
        <v>3096</v>
      </c>
      <c r="O6199" s="19" t="str">
        <f t="shared" si="194"/>
        <v>200</v>
      </c>
      <c r="P6199">
        <f t="shared" si="193"/>
        <v>1169</v>
      </c>
    </row>
    <row r="6200" spans="1:16" ht="14.5" customHeight="1" x14ac:dyDescent="0.35">
      <c r="A6200" s="23" t="s">
        <v>3602</v>
      </c>
      <c r="B6200" s="23" t="s">
        <v>3602</v>
      </c>
      <c r="C6200" s="23" t="s">
        <v>3603</v>
      </c>
      <c r="F6200">
        <v>684</v>
      </c>
      <c r="G6200">
        <v>100</v>
      </c>
      <c r="H6200" s="2" t="s">
        <v>3132</v>
      </c>
      <c r="I6200" s="2" t="s">
        <v>3146</v>
      </c>
      <c r="J6200" s="2" t="s">
        <v>3160</v>
      </c>
      <c r="K6200" s="2" t="s">
        <v>3163</v>
      </c>
      <c r="L6200" s="2">
        <v>2020</v>
      </c>
      <c r="M6200" s="2" t="s">
        <v>3058</v>
      </c>
      <c r="N6200" s="2" t="s">
        <v>3108</v>
      </c>
      <c r="O6200" s="19" t="str">
        <f t="shared" si="194"/>
        <v>300</v>
      </c>
      <c r="P6200">
        <f t="shared" si="193"/>
        <v>684</v>
      </c>
    </row>
    <row r="6201" spans="1:16" ht="14.5" customHeight="1" x14ac:dyDescent="0.35">
      <c r="A6201" s="23" t="s">
        <v>2710</v>
      </c>
      <c r="B6201" s="23" t="s">
        <v>2710</v>
      </c>
      <c r="C6201" s="23" t="s">
        <v>3289</v>
      </c>
      <c r="F6201">
        <v>5447</v>
      </c>
      <c r="G6201">
        <v>25</v>
      </c>
      <c r="H6201" s="2" t="s">
        <v>3140</v>
      </c>
      <c r="I6201" s="2" t="s">
        <v>3154</v>
      </c>
      <c r="J6201" s="2" t="s">
        <v>3160</v>
      </c>
      <c r="K6201" s="2" t="s">
        <v>3163</v>
      </c>
      <c r="L6201" s="2">
        <v>2020</v>
      </c>
      <c r="M6201" s="2" t="s">
        <v>3024</v>
      </c>
      <c r="N6201" s="2" t="s">
        <v>3081</v>
      </c>
      <c r="O6201" s="19" t="str">
        <f t="shared" si="194"/>
        <v>100</v>
      </c>
      <c r="P6201">
        <f t="shared" si="193"/>
        <v>1361.75</v>
      </c>
    </row>
    <row r="6202" spans="1:16" ht="14.5" customHeight="1" x14ac:dyDescent="0.35">
      <c r="A6202" s="23" t="s">
        <v>877</v>
      </c>
      <c r="B6202" s="23" t="s">
        <v>877</v>
      </c>
      <c r="C6202" s="23" t="s">
        <v>3290</v>
      </c>
      <c r="F6202">
        <v>962185.12118000002</v>
      </c>
      <c r="G6202">
        <v>25</v>
      </c>
      <c r="H6202" s="2" t="s">
        <v>3140</v>
      </c>
      <c r="I6202" s="2" t="s">
        <v>3154</v>
      </c>
      <c r="J6202" s="2" t="s">
        <v>3160</v>
      </c>
      <c r="K6202" s="2" t="s">
        <v>3163</v>
      </c>
      <c r="L6202" s="2">
        <v>2020</v>
      </c>
      <c r="M6202" s="2" t="s">
        <v>3024</v>
      </c>
      <c r="N6202" s="2" t="s">
        <v>3081</v>
      </c>
      <c r="O6202" s="19" t="str">
        <f t="shared" si="194"/>
        <v>100</v>
      </c>
      <c r="P6202">
        <f t="shared" si="193"/>
        <v>240546.280295</v>
      </c>
    </row>
    <row r="6203" spans="1:16" ht="14.5" customHeight="1" x14ac:dyDescent="0.35">
      <c r="A6203" s="23" t="s">
        <v>2346</v>
      </c>
      <c r="B6203" s="23" t="s">
        <v>2346</v>
      </c>
      <c r="C6203" s="23" t="s">
        <v>3306</v>
      </c>
      <c r="F6203">
        <v>630</v>
      </c>
      <c r="G6203">
        <v>100</v>
      </c>
      <c r="H6203" s="2" t="s">
        <v>3139</v>
      </c>
      <c r="I6203" s="2" t="s">
        <v>3153</v>
      </c>
      <c r="J6203" s="2" t="s">
        <v>3160</v>
      </c>
      <c r="K6203" s="2" t="s">
        <v>3163</v>
      </c>
      <c r="L6203" s="2">
        <v>2020</v>
      </c>
      <c r="M6203" s="2" t="s">
        <v>3054</v>
      </c>
      <c r="N6203" s="2" t="s">
        <v>3104</v>
      </c>
      <c r="O6203" s="19" t="str">
        <f t="shared" si="194"/>
        <v>300</v>
      </c>
      <c r="P6203">
        <f t="shared" si="193"/>
        <v>630</v>
      </c>
    </row>
    <row r="6204" spans="1:16" ht="14.5" customHeight="1" x14ac:dyDescent="0.35">
      <c r="A6204" s="23" t="s">
        <v>2345</v>
      </c>
      <c r="B6204" s="23" t="s">
        <v>2345</v>
      </c>
      <c r="C6204" s="23" t="s">
        <v>3306</v>
      </c>
      <c r="F6204">
        <v>600</v>
      </c>
      <c r="G6204">
        <v>100</v>
      </c>
      <c r="H6204" s="2" t="s">
        <v>3139</v>
      </c>
      <c r="I6204" s="2" t="s">
        <v>3153</v>
      </c>
      <c r="J6204" s="2" t="s">
        <v>3160</v>
      </c>
      <c r="K6204" s="2" t="s">
        <v>3163</v>
      </c>
      <c r="L6204" s="2">
        <v>2020</v>
      </c>
      <c r="M6204" s="2" t="s">
        <v>3054</v>
      </c>
      <c r="N6204" s="2" t="s">
        <v>3104</v>
      </c>
      <c r="O6204" s="19" t="str">
        <f t="shared" si="194"/>
        <v>300</v>
      </c>
      <c r="P6204">
        <f t="shared" si="193"/>
        <v>600</v>
      </c>
    </row>
    <row r="6205" spans="1:16" ht="14.5" customHeight="1" x14ac:dyDescent="0.35">
      <c r="A6205" s="23" t="s">
        <v>2417</v>
      </c>
      <c r="B6205" s="23" t="s">
        <v>2417</v>
      </c>
      <c r="C6205" s="23" t="s">
        <v>3298</v>
      </c>
      <c r="F6205">
        <v>108.27500000000001</v>
      </c>
      <c r="G6205">
        <v>61.8794735626876</v>
      </c>
      <c r="H6205" s="2" t="s">
        <v>3139</v>
      </c>
      <c r="I6205" s="2" t="s">
        <v>3153</v>
      </c>
      <c r="J6205" s="2" t="s">
        <v>3160</v>
      </c>
      <c r="K6205" s="2" t="s">
        <v>3163</v>
      </c>
      <c r="L6205" s="2">
        <v>2020</v>
      </c>
      <c r="M6205" s="2" t="s">
        <v>3057</v>
      </c>
      <c r="N6205" s="2" t="s">
        <v>3107</v>
      </c>
      <c r="O6205" s="19" t="str">
        <f t="shared" si="194"/>
        <v>300</v>
      </c>
      <c r="P6205">
        <f t="shared" si="193"/>
        <v>67</v>
      </c>
    </row>
    <row r="6206" spans="1:16" ht="14.5" customHeight="1" x14ac:dyDescent="0.35">
      <c r="A6206" s="23" t="s">
        <v>2418</v>
      </c>
      <c r="B6206" s="23" t="s">
        <v>2418</v>
      </c>
      <c r="C6206" s="23" t="s">
        <v>3299</v>
      </c>
      <c r="F6206">
        <v>300</v>
      </c>
      <c r="G6206">
        <v>100</v>
      </c>
      <c r="H6206" s="2" t="s">
        <v>3139</v>
      </c>
      <c r="I6206" s="2" t="s">
        <v>3153</v>
      </c>
      <c r="J6206" s="2" t="s">
        <v>3160</v>
      </c>
      <c r="K6206" s="2" t="s">
        <v>3163</v>
      </c>
      <c r="L6206" s="2">
        <v>2020</v>
      </c>
      <c r="M6206" s="2" t="s">
        <v>3057</v>
      </c>
      <c r="N6206" s="2" t="s">
        <v>3107</v>
      </c>
      <c r="O6206" s="19" t="str">
        <f t="shared" si="194"/>
        <v>300</v>
      </c>
      <c r="P6206">
        <f t="shared" si="193"/>
        <v>300</v>
      </c>
    </row>
    <row r="6207" spans="1:16" ht="14.5" customHeight="1" x14ac:dyDescent="0.35">
      <c r="A6207" s="23" t="s">
        <v>2352</v>
      </c>
      <c r="B6207" s="23" t="s">
        <v>2352</v>
      </c>
      <c r="C6207" s="23" t="s">
        <v>3297</v>
      </c>
      <c r="F6207">
        <v>309</v>
      </c>
      <c r="G6207">
        <v>100</v>
      </c>
      <c r="H6207" s="2" t="s">
        <v>3135</v>
      </c>
      <c r="I6207" s="2" t="s">
        <v>3149</v>
      </c>
      <c r="J6207" s="2" t="s">
        <v>3160</v>
      </c>
      <c r="K6207" s="2" t="s">
        <v>3163</v>
      </c>
      <c r="L6207" s="2">
        <v>2020</v>
      </c>
      <c r="M6207" s="2" t="s">
        <v>3053</v>
      </c>
      <c r="N6207" s="2" t="s">
        <v>3103</v>
      </c>
      <c r="O6207" s="19" t="str">
        <f t="shared" si="194"/>
        <v>300</v>
      </c>
      <c r="P6207">
        <f t="shared" si="193"/>
        <v>309</v>
      </c>
    </row>
    <row r="6208" spans="1:16" ht="14.5" customHeight="1" x14ac:dyDescent="0.35">
      <c r="A6208" s="23" t="s">
        <v>2344</v>
      </c>
      <c r="B6208" s="23" t="s">
        <v>2344</v>
      </c>
      <c r="C6208" s="23" t="s">
        <v>3300</v>
      </c>
      <c r="F6208">
        <v>881</v>
      </c>
      <c r="G6208">
        <v>100</v>
      </c>
      <c r="H6208" s="2" t="s">
        <v>3135</v>
      </c>
      <c r="I6208" s="2" t="s">
        <v>3149</v>
      </c>
      <c r="J6208" s="2" t="s">
        <v>3160</v>
      </c>
      <c r="K6208" s="2" t="s">
        <v>3163</v>
      </c>
      <c r="L6208" s="2">
        <v>2020</v>
      </c>
      <c r="M6208" s="2" t="s">
        <v>3054</v>
      </c>
      <c r="N6208" s="2" t="s">
        <v>3104</v>
      </c>
      <c r="O6208" s="19" t="str">
        <f t="shared" si="194"/>
        <v>300</v>
      </c>
      <c r="P6208">
        <f t="shared" si="193"/>
        <v>881</v>
      </c>
    </row>
    <row r="6209" spans="1:16" ht="14.5" customHeight="1" x14ac:dyDescent="0.35">
      <c r="A6209" s="23" t="s">
        <v>3384</v>
      </c>
      <c r="B6209" s="23" t="s">
        <v>3384</v>
      </c>
      <c r="C6209" s="23" t="s">
        <v>3385</v>
      </c>
      <c r="F6209">
        <v>509</v>
      </c>
      <c r="G6209">
        <v>25</v>
      </c>
      <c r="H6209" s="2" t="s">
        <v>3132</v>
      </c>
      <c r="I6209" s="2" t="s">
        <v>3146</v>
      </c>
      <c r="J6209" s="2" t="s">
        <v>3160</v>
      </c>
      <c r="K6209" s="2" t="s">
        <v>3163</v>
      </c>
      <c r="L6209" s="2">
        <v>2020</v>
      </c>
      <c r="M6209" s="2" t="s">
        <v>3051</v>
      </c>
      <c r="N6209" s="2" t="s">
        <v>3101</v>
      </c>
      <c r="O6209" s="19" t="str">
        <f t="shared" si="194"/>
        <v>300</v>
      </c>
      <c r="P6209">
        <f t="shared" si="193"/>
        <v>127.25</v>
      </c>
    </row>
    <row r="6210" spans="1:16" ht="14.5" customHeight="1" x14ac:dyDescent="0.35">
      <c r="A6210" s="23" t="s">
        <v>2937</v>
      </c>
      <c r="B6210" s="23" t="s">
        <v>2937</v>
      </c>
      <c r="C6210" s="23" t="s">
        <v>3445</v>
      </c>
      <c r="F6210">
        <v>457</v>
      </c>
      <c r="G6210">
        <v>15.973741794310699</v>
      </c>
      <c r="H6210" s="2" t="s">
        <v>3135</v>
      </c>
      <c r="I6210" s="2" t="s">
        <v>3149</v>
      </c>
      <c r="J6210" s="2" t="s">
        <v>3160</v>
      </c>
      <c r="K6210" s="2" t="s">
        <v>3163</v>
      </c>
      <c r="L6210" s="2">
        <v>2020</v>
      </c>
      <c r="M6210" s="2" t="s">
        <v>3041</v>
      </c>
      <c r="N6210" s="2" t="s">
        <v>3095</v>
      </c>
      <c r="O6210" s="19" t="str">
        <f t="shared" si="194"/>
        <v>200</v>
      </c>
      <c r="P6210">
        <f t="shared" si="193"/>
        <v>72.999999999999901</v>
      </c>
    </row>
    <row r="6211" spans="1:16" ht="14.5" customHeight="1" x14ac:dyDescent="0.35">
      <c r="A6211" s="23" t="s">
        <v>2937</v>
      </c>
      <c r="B6211" s="23" t="s">
        <v>2937</v>
      </c>
      <c r="C6211" s="23" t="s">
        <v>3445</v>
      </c>
      <c r="F6211">
        <v>587</v>
      </c>
      <c r="G6211">
        <v>12.265758091993201</v>
      </c>
      <c r="H6211" s="2" t="s">
        <v>3135</v>
      </c>
      <c r="I6211" s="2" t="s">
        <v>3149</v>
      </c>
      <c r="J6211" s="2" t="s">
        <v>3160</v>
      </c>
      <c r="K6211" s="2" t="s">
        <v>3163</v>
      </c>
      <c r="L6211" s="2">
        <v>2020</v>
      </c>
      <c r="M6211" s="2" t="s">
        <v>3041</v>
      </c>
      <c r="N6211" s="2" t="s">
        <v>3095</v>
      </c>
      <c r="O6211" s="19" t="str">
        <f t="shared" si="194"/>
        <v>200</v>
      </c>
      <c r="P6211">
        <f t="shared" si="193"/>
        <v>72.000000000000085</v>
      </c>
    </row>
    <row r="6212" spans="1:16" ht="14.5" customHeight="1" x14ac:dyDescent="0.35">
      <c r="A6212" s="23" t="s">
        <v>3399</v>
      </c>
      <c r="B6212" s="23" t="s">
        <v>3399</v>
      </c>
      <c r="C6212" s="23" t="s">
        <v>1076</v>
      </c>
      <c r="F6212">
        <v>5840</v>
      </c>
      <c r="G6212">
        <v>48</v>
      </c>
      <c r="H6212" s="2" t="s">
        <v>3139</v>
      </c>
      <c r="I6212" s="2" t="s">
        <v>3153</v>
      </c>
      <c r="J6212" s="2" t="s">
        <v>3159</v>
      </c>
      <c r="K6212" s="2" t="s">
        <v>3164</v>
      </c>
      <c r="L6212" s="2">
        <v>2020</v>
      </c>
      <c r="M6212" s="2" t="s">
        <v>3054</v>
      </c>
      <c r="N6212" s="2" t="s">
        <v>3104</v>
      </c>
      <c r="O6212" s="19" t="str">
        <f t="shared" si="194"/>
        <v>300</v>
      </c>
      <c r="P6212">
        <f t="shared" si="193"/>
        <v>2803.2</v>
      </c>
    </row>
    <row r="6213" spans="1:16" ht="14.5" customHeight="1" x14ac:dyDescent="0.35">
      <c r="A6213" s="23" t="s">
        <v>3334</v>
      </c>
      <c r="B6213" s="23" t="s">
        <v>3334</v>
      </c>
      <c r="C6213" s="23" t="s">
        <v>1078</v>
      </c>
      <c r="F6213">
        <v>330</v>
      </c>
      <c r="G6213">
        <v>25</v>
      </c>
      <c r="H6213" s="2" t="s">
        <v>3139</v>
      </c>
      <c r="I6213" s="2" t="s">
        <v>3153</v>
      </c>
      <c r="J6213" s="2" t="s">
        <v>3159</v>
      </c>
      <c r="K6213" s="2" t="s">
        <v>3164</v>
      </c>
      <c r="L6213" s="2">
        <v>2020</v>
      </c>
      <c r="M6213" s="2" t="s">
        <v>3054</v>
      </c>
      <c r="N6213" s="2" t="s">
        <v>3104</v>
      </c>
      <c r="O6213" s="19" t="str">
        <f t="shared" si="194"/>
        <v>300</v>
      </c>
      <c r="P6213">
        <f t="shared" si="193"/>
        <v>82.5</v>
      </c>
    </row>
    <row r="6214" spans="1:16" ht="14.5" customHeight="1" x14ac:dyDescent="0.35">
      <c r="A6214" s="23" t="s">
        <v>3506</v>
      </c>
      <c r="B6214" s="23" t="s">
        <v>3506</v>
      </c>
      <c r="C6214" s="23" t="s">
        <v>3464</v>
      </c>
      <c r="F6214">
        <v>20270</v>
      </c>
      <c r="G6214">
        <v>1</v>
      </c>
      <c r="H6214" s="2" t="s">
        <v>3132</v>
      </c>
      <c r="I6214" s="2" t="s">
        <v>3146</v>
      </c>
      <c r="J6214" s="2" t="s">
        <v>3159</v>
      </c>
      <c r="K6214" s="2" t="s">
        <v>3164</v>
      </c>
      <c r="L6214" s="2">
        <v>2020</v>
      </c>
      <c r="M6214" s="2" t="s">
        <v>3054</v>
      </c>
      <c r="N6214" s="2" t="s">
        <v>3104</v>
      </c>
      <c r="O6214" s="19" t="str">
        <f t="shared" si="194"/>
        <v>300</v>
      </c>
      <c r="P6214">
        <f t="shared" si="193"/>
        <v>202.7</v>
      </c>
    </row>
    <row r="6215" spans="1:16" ht="14.5" customHeight="1" x14ac:dyDescent="0.35">
      <c r="A6215" s="23" t="s">
        <v>3507</v>
      </c>
      <c r="B6215" s="23" t="s">
        <v>3507</v>
      </c>
      <c r="C6215" s="23" t="s">
        <v>3461</v>
      </c>
      <c r="F6215">
        <v>2300</v>
      </c>
      <c r="G6215">
        <v>0.8</v>
      </c>
      <c r="H6215" s="2" t="s">
        <v>3132</v>
      </c>
      <c r="I6215" s="2" t="s">
        <v>3146</v>
      </c>
      <c r="J6215" s="2" t="s">
        <v>3159</v>
      </c>
      <c r="K6215" s="2" t="s">
        <v>3164</v>
      </c>
      <c r="L6215" s="2">
        <v>2020</v>
      </c>
      <c r="M6215" s="2" t="s">
        <v>3054</v>
      </c>
      <c r="N6215" s="2" t="s">
        <v>3104</v>
      </c>
      <c r="O6215" s="19" t="str">
        <f t="shared" si="194"/>
        <v>300</v>
      </c>
      <c r="P6215">
        <f t="shared" si="193"/>
        <v>18.399999999999999</v>
      </c>
    </row>
    <row r="6216" spans="1:16" ht="14.5" customHeight="1" x14ac:dyDescent="0.35">
      <c r="A6216" s="23" t="s">
        <v>3508</v>
      </c>
      <c r="B6216" s="23" t="s">
        <v>3508</v>
      </c>
      <c r="C6216" s="23" t="s">
        <v>3462</v>
      </c>
      <c r="F6216">
        <v>2000</v>
      </c>
      <c r="G6216">
        <v>0.8</v>
      </c>
      <c r="H6216" s="2" t="s">
        <v>3132</v>
      </c>
      <c r="I6216" s="2" t="s">
        <v>3146</v>
      </c>
      <c r="J6216" s="2" t="s">
        <v>3159</v>
      </c>
      <c r="K6216" s="2" t="s">
        <v>3164</v>
      </c>
      <c r="L6216" s="2">
        <v>2020</v>
      </c>
      <c r="M6216" s="2" t="s">
        <v>3054</v>
      </c>
      <c r="N6216" s="2" t="s">
        <v>3104</v>
      </c>
      <c r="O6216" s="19" t="str">
        <f t="shared" si="194"/>
        <v>300</v>
      </c>
      <c r="P6216">
        <f t="shared" si="193"/>
        <v>16</v>
      </c>
    </row>
    <row r="6217" spans="1:16" ht="14.5" customHeight="1" x14ac:dyDescent="0.35">
      <c r="A6217" s="23" t="s">
        <v>3509</v>
      </c>
      <c r="B6217" s="23" t="s">
        <v>3509</v>
      </c>
      <c r="C6217" s="23" t="s">
        <v>3463</v>
      </c>
      <c r="F6217">
        <v>268</v>
      </c>
      <c r="G6217">
        <v>0.8</v>
      </c>
      <c r="H6217" s="2" t="s">
        <v>3132</v>
      </c>
      <c r="I6217" s="2" t="s">
        <v>3146</v>
      </c>
      <c r="J6217" s="2" t="s">
        <v>3159</v>
      </c>
      <c r="K6217" s="2" t="s">
        <v>3164</v>
      </c>
      <c r="L6217" s="2">
        <v>2020</v>
      </c>
      <c r="M6217" s="2" t="s">
        <v>3054</v>
      </c>
      <c r="N6217" s="2" t="s">
        <v>3104</v>
      </c>
      <c r="O6217" s="19" t="str">
        <f t="shared" si="194"/>
        <v>300</v>
      </c>
      <c r="P6217">
        <f t="shared" si="193"/>
        <v>2.1440000000000001</v>
      </c>
    </row>
    <row r="6218" spans="1:16" ht="14.5" customHeight="1" x14ac:dyDescent="0.35">
      <c r="A6218" s="23" t="s">
        <v>3510</v>
      </c>
      <c r="B6218" s="23" t="s">
        <v>3510</v>
      </c>
      <c r="C6218" s="23" t="s">
        <v>3460</v>
      </c>
      <c r="F6218">
        <v>1460</v>
      </c>
      <c r="G6218">
        <v>10</v>
      </c>
      <c r="H6218" s="2" t="s">
        <v>3132</v>
      </c>
      <c r="I6218" s="2" t="s">
        <v>3146</v>
      </c>
      <c r="J6218" s="2" t="s">
        <v>3159</v>
      </c>
      <c r="K6218" s="2" t="s">
        <v>3164</v>
      </c>
      <c r="L6218" s="2">
        <v>2020</v>
      </c>
      <c r="M6218" s="2" t="s">
        <v>3054</v>
      </c>
      <c r="N6218" s="2" t="s">
        <v>3104</v>
      </c>
      <c r="O6218" s="19" t="str">
        <f t="shared" si="194"/>
        <v>300</v>
      </c>
      <c r="P6218">
        <f t="shared" si="193"/>
        <v>146</v>
      </c>
    </row>
    <row r="6219" spans="1:16" ht="14.5" customHeight="1" x14ac:dyDescent="0.35">
      <c r="A6219" s="23" t="s">
        <v>3511</v>
      </c>
      <c r="B6219" s="23" t="s">
        <v>3511</v>
      </c>
      <c r="C6219" s="23" t="s">
        <v>1356</v>
      </c>
      <c r="F6219">
        <v>294</v>
      </c>
      <c r="G6219">
        <v>90</v>
      </c>
      <c r="H6219" s="2" t="s">
        <v>3136</v>
      </c>
      <c r="I6219" s="2" t="s">
        <v>3150</v>
      </c>
      <c r="J6219" s="2" t="s">
        <v>3159</v>
      </c>
      <c r="K6219" s="2" t="s">
        <v>3164</v>
      </c>
      <c r="L6219" s="2">
        <v>2020</v>
      </c>
      <c r="M6219" s="2" t="s">
        <v>3054</v>
      </c>
      <c r="N6219" s="2" t="s">
        <v>3104</v>
      </c>
      <c r="O6219" s="19" t="str">
        <f t="shared" si="194"/>
        <v>300</v>
      </c>
      <c r="P6219">
        <f t="shared" si="193"/>
        <v>264.60000000000002</v>
      </c>
    </row>
    <row r="6220" spans="1:16" ht="14.5" customHeight="1" x14ac:dyDescent="0.35">
      <c r="A6220" s="23" t="s">
        <v>3512</v>
      </c>
      <c r="B6220" s="23" t="s">
        <v>3512</v>
      </c>
      <c r="C6220" s="23" t="s">
        <v>1711</v>
      </c>
      <c r="F6220">
        <v>10</v>
      </c>
      <c r="G6220">
        <v>100</v>
      </c>
      <c r="H6220" s="2" t="s">
        <v>3136</v>
      </c>
      <c r="I6220" s="2" t="s">
        <v>3150</v>
      </c>
      <c r="J6220" s="2" t="s">
        <v>3159</v>
      </c>
      <c r="K6220" s="2" t="s">
        <v>3164</v>
      </c>
      <c r="L6220" s="2">
        <v>2020</v>
      </c>
      <c r="M6220" s="2" t="s">
        <v>3054</v>
      </c>
      <c r="N6220" s="2" t="s">
        <v>3104</v>
      </c>
      <c r="O6220" s="19" t="str">
        <f t="shared" si="194"/>
        <v>300</v>
      </c>
      <c r="P6220">
        <f t="shared" si="193"/>
        <v>10</v>
      </c>
    </row>
    <row r="6221" spans="1:16" ht="14.5" customHeight="1" x14ac:dyDescent="0.35">
      <c r="A6221" s="23" t="s">
        <v>3342</v>
      </c>
      <c r="B6221" s="23" t="s">
        <v>3342</v>
      </c>
      <c r="C6221" s="23" t="s">
        <v>1099</v>
      </c>
      <c r="F6221">
        <v>20991</v>
      </c>
      <c r="G6221">
        <v>100</v>
      </c>
      <c r="H6221" s="2" t="s">
        <v>3136</v>
      </c>
      <c r="I6221" s="2" t="s">
        <v>3150</v>
      </c>
      <c r="J6221" s="2" t="s">
        <v>3159</v>
      </c>
      <c r="K6221" s="2" t="s">
        <v>3164</v>
      </c>
      <c r="L6221" s="2">
        <v>2020</v>
      </c>
      <c r="M6221" s="2" t="s">
        <v>3054</v>
      </c>
      <c r="N6221" s="2" t="s">
        <v>3104</v>
      </c>
      <c r="O6221" s="19" t="str">
        <f t="shared" si="194"/>
        <v>300</v>
      </c>
      <c r="P6221">
        <f t="shared" si="193"/>
        <v>20991</v>
      </c>
    </row>
    <row r="6222" spans="1:16" ht="14.5" customHeight="1" x14ac:dyDescent="0.35">
      <c r="A6222" s="23" t="s">
        <v>1357</v>
      </c>
      <c r="B6222" s="23" t="s">
        <v>1357</v>
      </c>
      <c r="C6222" s="23" t="s">
        <v>1714</v>
      </c>
      <c r="F6222">
        <v>2708</v>
      </c>
      <c r="G6222">
        <v>100</v>
      </c>
      <c r="H6222" s="2" t="s">
        <v>3136</v>
      </c>
      <c r="I6222" s="2" t="s">
        <v>3150</v>
      </c>
      <c r="J6222" s="2" t="s">
        <v>3159</v>
      </c>
      <c r="K6222" s="2" t="s">
        <v>3164</v>
      </c>
      <c r="L6222" s="2">
        <v>2020</v>
      </c>
      <c r="M6222" s="2" t="s">
        <v>3054</v>
      </c>
      <c r="N6222" s="2" t="s">
        <v>3104</v>
      </c>
      <c r="O6222" s="19" t="str">
        <f t="shared" si="194"/>
        <v>300</v>
      </c>
      <c r="P6222">
        <f t="shared" si="193"/>
        <v>2708</v>
      </c>
    </row>
    <row r="6223" spans="1:16" ht="14.5" customHeight="1" x14ac:dyDescent="0.35">
      <c r="A6223" s="23" t="s">
        <v>3604</v>
      </c>
      <c r="B6223" s="23" t="s">
        <v>3604</v>
      </c>
      <c r="C6223" s="23" t="s">
        <v>1103</v>
      </c>
      <c r="F6223">
        <v>733</v>
      </c>
      <c r="G6223">
        <v>3</v>
      </c>
      <c r="H6223" s="2" t="s">
        <v>3130</v>
      </c>
      <c r="I6223" s="2" t="s">
        <v>3144</v>
      </c>
      <c r="J6223" s="2" t="s">
        <v>3159</v>
      </c>
      <c r="K6223" s="2" t="s">
        <v>3164</v>
      </c>
      <c r="L6223" s="2">
        <v>2020</v>
      </c>
      <c r="M6223" s="2" t="s">
        <v>3054</v>
      </c>
      <c r="N6223" s="2" t="s">
        <v>3104</v>
      </c>
      <c r="O6223" s="19" t="str">
        <f t="shared" si="194"/>
        <v>300</v>
      </c>
      <c r="P6223">
        <f t="shared" si="193"/>
        <v>21.99</v>
      </c>
    </row>
    <row r="6224" spans="1:16" ht="14.5" customHeight="1" x14ac:dyDescent="0.35">
      <c r="A6224" s="23" t="s">
        <v>3345</v>
      </c>
      <c r="B6224" s="23" t="s">
        <v>3345</v>
      </c>
      <c r="C6224" s="23" t="s">
        <v>1105</v>
      </c>
      <c r="F6224">
        <v>1260</v>
      </c>
      <c r="G6224">
        <v>12</v>
      </c>
      <c r="H6224" s="2" t="s">
        <v>3130</v>
      </c>
      <c r="I6224" s="2" t="s">
        <v>3144</v>
      </c>
      <c r="J6224" s="2" t="s">
        <v>3159</v>
      </c>
      <c r="K6224" s="2" t="s">
        <v>3164</v>
      </c>
      <c r="L6224" s="2">
        <v>2020</v>
      </c>
      <c r="M6224" s="2" t="s">
        <v>3054</v>
      </c>
      <c r="N6224" s="2" t="s">
        <v>3104</v>
      </c>
      <c r="O6224" s="19" t="str">
        <f t="shared" si="194"/>
        <v>300</v>
      </c>
      <c r="P6224">
        <f t="shared" si="193"/>
        <v>151.19999999999999</v>
      </c>
    </row>
    <row r="6225" spans="1:16" ht="14.5" customHeight="1" x14ac:dyDescent="0.35">
      <c r="A6225" s="23" t="s">
        <v>3346</v>
      </c>
      <c r="B6225" s="23" t="s">
        <v>3346</v>
      </c>
      <c r="C6225" s="23" t="s">
        <v>1111</v>
      </c>
      <c r="F6225">
        <v>128</v>
      </c>
      <c r="G6225">
        <v>17</v>
      </c>
      <c r="H6225" s="2" t="s">
        <v>3130</v>
      </c>
      <c r="I6225" s="2" t="s">
        <v>3144</v>
      </c>
      <c r="J6225" s="2" t="s">
        <v>3159</v>
      </c>
      <c r="K6225" s="2" t="s">
        <v>3164</v>
      </c>
      <c r="L6225" s="2">
        <v>2020</v>
      </c>
      <c r="M6225" s="2" t="s">
        <v>3054</v>
      </c>
      <c r="N6225" s="2" t="s">
        <v>3104</v>
      </c>
      <c r="O6225" s="19" t="str">
        <f t="shared" si="194"/>
        <v>300</v>
      </c>
      <c r="P6225">
        <f t="shared" si="193"/>
        <v>21.76</v>
      </c>
    </row>
    <row r="6226" spans="1:16" ht="14.5" customHeight="1" x14ac:dyDescent="0.35">
      <c r="A6226" s="23" t="s">
        <v>3347</v>
      </c>
      <c r="B6226" s="23" t="s">
        <v>3347</v>
      </c>
      <c r="C6226" s="23" t="s">
        <v>978</v>
      </c>
      <c r="F6226">
        <v>180</v>
      </c>
      <c r="G6226">
        <v>73.7</v>
      </c>
      <c r="H6226" s="2" t="s">
        <v>3130</v>
      </c>
      <c r="I6226" s="2" t="s">
        <v>3144</v>
      </c>
      <c r="J6226" s="2" t="s">
        <v>3159</v>
      </c>
      <c r="K6226" s="2" t="s">
        <v>3164</v>
      </c>
      <c r="L6226" s="2">
        <v>2020</v>
      </c>
      <c r="M6226" s="2" t="s">
        <v>3054</v>
      </c>
      <c r="N6226" s="2" t="s">
        <v>3104</v>
      </c>
      <c r="O6226" s="19" t="str">
        <f t="shared" si="194"/>
        <v>300</v>
      </c>
      <c r="P6226">
        <f t="shared" si="193"/>
        <v>132.66</v>
      </c>
    </row>
    <row r="6227" spans="1:16" ht="14.5" customHeight="1" x14ac:dyDescent="0.35">
      <c r="A6227" s="23" t="s">
        <v>3513</v>
      </c>
      <c r="B6227" s="23" t="s">
        <v>3513</v>
      </c>
      <c r="C6227" s="23" t="s">
        <v>991</v>
      </c>
      <c r="F6227">
        <v>900</v>
      </c>
      <c r="G6227">
        <v>10</v>
      </c>
      <c r="H6227" s="2" t="s">
        <v>3130</v>
      </c>
      <c r="I6227" s="2" t="s">
        <v>3144</v>
      </c>
      <c r="J6227" s="2" t="s">
        <v>3159</v>
      </c>
      <c r="K6227" s="2" t="s">
        <v>3164</v>
      </c>
      <c r="L6227" s="2">
        <v>2020</v>
      </c>
      <c r="M6227" s="2" t="s">
        <v>3054</v>
      </c>
      <c r="N6227" s="2" t="s">
        <v>3104</v>
      </c>
      <c r="O6227" s="19" t="str">
        <f t="shared" si="194"/>
        <v>300</v>
      </c>
      <c r="P6227">
        <f t="shared" si="193"/>
        <v>90</v>
      </c>
    </row>
    <row r="6228" spans="1:16" ht="14.5" customHeight="1" x14ac:dyDescent="0.35">
      <c r="A6228" s="23" t="s">
        <v>3350</v>
      </c>
      <c r="B6228" s="23" t="s">
        <v>3350</v>
      </c>
      <c r="C6228" s="23" t="s">
        <v>3010</v>
      </c>
      <c r="F6228">
        <v>2410</v>
      </c>
      <c r="G6228">
        <v>100</v>
      </c>
      <c r="H6228" s="2" t="s">
        <v>3129</v>
      </c>
      <c r="I6228" s="2" t="s">
        <v>3143</v>
      </c>
      <c r="J6228" s="2" t="s">
        <v>3159</v>
      </c>
      <c r="K6228" s="2" t="s">
        <v>3164</v>
      </c>
      <c r="L6228" s="2">
        <v>2020</v>
      </c>
      <c r="M6228" s="2" t="s">
        <v>3054</v>
      </c>
      <c r="N6228" s="2" t="s">
        <v>3104</v>
      </c>
      <c r="O6228" s="19" t="str">
        <f t="shared" si="194"/>
        <v>300</v>
      </c>
      <c r="P6228">
        <f t="shared" si="193"/>
        <v>2410</v>
      </c>
    </row>
    <row r="6229" spans="1:16" ht="14.5" customHeight="1" x14ac:dyDescent="0.35">
      <c r="A6229" s="23" t="s">
        <v>3514</v>
      </c>
      <c r="B6229" s="23" t="s">
        <v>3514</v>
      </c>
      <c r="C6229" s="23" t="s">
        <v>1962</v>
      </c>
      <c r="F6229">
        <v>1371</v>
      </c>
      <c r="G6229">
        <v>100</v>
      </c>
      <c r="H6229" s="2" t="s">
        <v>3133</v>
      </c>
      <c r="I6229" s="2" t="s">
        <v>3147</v>
      </c>
      <c r="J6229" s="2" t="s">
        <v>3159</v>
      </c>
      <c r="K6229" s="2" t="s">
        <v>3164</v>
      </c>
      <c r="L6229" s="2">
        <v>2020</v>
      </c>
      <c r="M6229" s="2" t="s">
        <v>3054</v>
      </c>
      <c r="N6229" s="2" t="s">
        <v>3104</v>
      </c>
      <c r="O6229" s="19" t="str">
        <f t="shared" si="194"/>
        <v>300</v>
      </c>
      <c r="P6229">
        <f t="shared" si="193"/>
        <v>1371</v>
      </c>
    </row>
    <row r="6230" spans="1:16" ht="14.5" customHeight="1" x14ac:dyDescent="0.35">
      <c r="A6230" s="23" t="s">
        <v>3352</v>
      </c>
      <c r="B6230" s="23" t="s">
        <v>3352</v>
      </c>
      <c r="C6230" s="23" t="s">
        <v>3353</v>
      </c>
      <c r="F6230">
        <v>1408</v>
      </c>
      <c r="G6230">
        <v>100</v>
      </c>
      <c r="H6230" s="2" t="s">
        <v>3133</v>
      </c>
      <c r="I6230" s="2" t="s">
        <v>3147</v>
      </c>
      <c r="J6230" s="2" t="s">
        <v>3159</v>
      </c>
      <c r="K6230" s="2" t="s">
        <v>3164</v>
      </c>
      <c r="L6230" s="2">
        <v>2020</v>
      </c>
      <c r="M6230" s="2" t="s">
        <v>3054</v>
      </c>
      <c r="N6230" s="2" t="s">
        <v>3104</v>
      </c>
      <c r="O6230" s="19" t="str">
        <f t="shared" si="194"/>
        <v>300</v>
      </c>
      <c r="P6230">
        <f t="shared" si="193"/>
        <v>1408</v>
      </c>
    </row>
    <row r="6231" spans="1:16" ht="14.5" customHeight="1" x14ac:dyDescent="0.35">
      <c r="A6231" s="23" t="s">
        <v>3354</v>
      </c>
      <c r="B6231" s="23" t="s">
        <v>3354</v>
      </c>
      <c r="C6231" s="23" t="s">
        <v>1003</v>
      </c>
      <c r="F6231">
        <v>400</v>
      </c>
      <c r="G6231">
        <v>100</v>
      </c>
      <c r="H6231" s="2" t="s">
        <v>3133</v>
      </c>
      <c r="I6231" s="2" t="s">
        <v>3147</v>
      </c>
      <c r="J6231" s="2" t="s">
        <v>3159</v>
      </c>
      <c r="K6231" s="2" t="s">
        <v>3164</v>
      </c>
      <c r="L6231" s="2">
        <v>2020</v>
      </c>
      <c r="M6231" s="2" t="s">
        <v>3054</v>
      </c>
      <c r="N6231" s="2" t="s">
        <v>3104</v>
      </c>
      <c r="O6231" s="19" t="str">
        <f t="shared" si="194"/>
        <v>300</v>
      </c>
      <c r="P6231">
        <f t="shared" si="193"/>
        <v>400</v>
      </c>
    </row>
    <row r="6232" spans="1:16" ht="14.5" customHeight="1" x14ac:dyDescent="0.35">
      <c r="A6232" s="23" t="s">
        <v>3355</v>
      </c>
      <c r="B6232" s="23" t="s">
        <v>3355</v>
      </c>
      <c r="C6232" s="23" t="s">
        <v>1009</v>
      </c>
      <c r="F6232">
        <v>1957</v>
      </c>
      <c r="G6232">
        <v>10</v>
      </c>
      <c r="H6232" s="2" t="s">
        <v>3135</v>
      </c>
      <c r="I6232" s="2" t="s">
        <v>3149</v>
      </c>
      <c r="J6232" s="2" t="s">
        <v>3159</v>
      </c>
      <c r="K6232" s="2" t="s">
        <v>3164</v>
      </c>
      <c r="L6232" s="2">
        <v>2020</v>
      </c>
      <c r="M6232" s="2" t="s">
        <v>3054</v>
      </c>
      <c r="N6232" s="2" t="s">
        <v>3104</v>
      </c>
      <c r="O6232" s="19" t="str">
        <f t="shared" si="194"/>
        <v>300</v>
      </c>
      <c r="P6232">
        <f t="shared" si="193"/>
        <v>195.7</v>
      </c>
    </row>
    <row r="6233" spans="1:16" ht="14.5" customHeight="1" x14ac:dyDescent="0.35">
      <c r="A6233" s="23" t="s">
        <v>3515</v>
      </c>
      <c r="B6233" s="23" t="s">
        <v>3515</v>
      </c>
      <c r="C6233" s="23" t="s">
        <v>1021</v>
      </c>
      <c r="F6233">
        <v>36</v>
      </c>
      <c r="G6233">
        <v>100</v>
      </c>
      <c r="H6233" s="2" t="s">
        <v>3139</v>
      </c>
      <c r="I6233" s="2" t="s">
        <v>3153</v>
      </c>
      <c r="J6233" s="2" t="s">
        <v>3159</v>
      </c>
      <c r="K6233" s="2" t="s">
        <v>3164</v>
      </c>
      <c r="L6233" s="2">
        <v>2020</v>
      </c>
      <c r="M6233" s="2" t="s">
        <v>3054</v>
      </c>
      <c r="N6233" s="2" t="s">
        <v>3104</v>
      </c>
      <c r="O6233" s="19" t="str">
        <f t="shared" si="194"/>
        <v>300</v>
      </c>
      <c r="P6233">
        <f t="shared" si="193"/>
        <v>36</v>
      </c>
    </row>
    <row r="6234" spans="1:16" ht="14.5" customHeight="1" x14ac:dyDescent="0.35">
      <c r="A6234" s="23" t="s">
        <v>3357</v>
      </c>
      <c r="B6234" s="23" t="s">
        <v>3357</v>
      </c>
      <c r="C6234" s="23" t="s">
        <v>1023</v>
      </c>
      <c r="F6234">
        <v>56136</v>
      </c>
      <c r="G6234">
        <v>1.4</v>
      </c>
      <c r="H6234" s="2" t="s">
        <v>3139</v>
      </c>
      <c r="I6234" s="2" t="s">
        <v>3153</v>
      </c>
      <c r="J6234" s="2" t="s">
        <v>3159</v>
      </c>
      <c r="K6234" s="2" t="s">
        <v>3164</v>
      </c>
      <c r="L6234" s="2">
        <v>2020</v>
      </c>
      <c r="M6234" s="2" t="s">
        <v>3054</v>
      </c>
      <c r="N6234" s="2" t="s">
        <v>3104</v>
      </c>
      <c r="O6234" s="19" t="str">
        <f t="shared" si="194"/>
        <v>300</v>
      </c>
      <c r="P6234">
        <f t="shared" si="193"/>
        <v>785.904</v>
      </c>
    </row>
    <row r="6235" spans="1:16" ht="14.5" customHeight="1" x14ac:dyDescent="0.35">
      <c r="A6235" s="23" t="s">
        <v>3358</v>
      </c>
      <c r="B6235" s="23" t="s">
        <v>3358</v>
      </c>
      <c r="C6235" s="23" t="s">
        <v>1025</v>
      </c>
      <c r="F6235">
        <v>131057</v>
      </c>
      <c r="G6235">
        <v>3.2</v>
      </c>
      <c r="H6235" s="2" t="s">
        <v>3139</v>
      </c>
      <c r="I6235" s="2" t="s">
        <v>3153</v>
      </c>
      <c r="J6235" s="2" t="s">
        <v>3159</v>
      </c>
      <c r="K6235" s="2" t="s">
        <v>3164</v>
      </c>
      <c r="L6235" s="2">
        <v>2020</v>
      </c>
      <c r="M6235" s="2" t="s">
        <v>3054</v>
      </c>
      <c r="N6235" s="2" t="s">
        <v>3104</v>
      </c>
      <c r="O6235" s="19" t="str">
        <f t="shared" si="194"/>
        <v>300</v>
      </c>
      <c r="P6235">
        <f t="shared" si="193"/>
        <v>4193.8240000000005</v>
      </c>
    </row>
    <row r="6236" spans="1:16" ht="14.5" customHeight="1" x14ac:dyDescent="0.35">
      <c r="A6236" s="23" t="s">
        <v>3359</v>
      </c>
      <c r="B6236" s="23" t="s">
        <v>3359</v>
      </c>
      <c r="C6236" s="23" t="s">
        <v>1027</v>
      </c>
      <c r="F6236">
        <v>37877</v>
      </c>
      <c r="G6236">
        <v>42</v>
      </c>
      <c r="H6236" s="2" t="s">
        <v>3139</v>
      </c>
      <c r="I6236" s="2" t="s">
        <v>3153</v>
      </c>
      <c r="J6236" s="2" t="s">
        <v>3159</v>
      </c>
      <c r="K6236" s="2" t="s">
        <v>3164</v>
      </c>
      <c r="L6236" s="2">
        <v>2020</v>
      </c>
      <c r="M6236" s="2" t="s">
        <v>3054</v>
      </c>
      <c r="N6236" s="2" t="s">
        <v>3104</v>
      </c>
      <c r="O6236" s="19" t="str">
        <f t="shared" si="194"/>
        <v>300</v>
      </c>
      <c r="P6236">
        <f t="shared" si="193"/>
        <v>15908.34</v>
      </c>
    </row>
    <row r="6237" spans="1:16" ht="14.5" customHeight="1" x14ac:dyDescent="0.35">
      <c r="A6237" s="23" t="s">
        <v>3516</v>
      </c>
      <c r="B6237" s="23" t="s">
        <v>3516</v>
      </c>
      <c r="C6237" s="23" t="s">
        <v>1037</v>
      </c>
      <c r="F6237">
        <v>110261</v>
      </c>
      <c r="G6237">
        <v>100</v>
      </c>
      <c r="H6237" s="2" t="s">
        <v>3134</v>
      </c>
      <c r="I6237" s="2" t="s">
        <v>3148</v>
      </c>
      <c r="J6237" s="2" t="s">
        <v>3159</v>
      </c>
      <c r="K6237" s="2" t="s">
        <v>3164</v>
      </c>
      <c r="L6237" s="2">
        <v>2020</v>
      </c>
      <c r="M6237" s="2" t="s">
        <v>3059</v>
      </c>
      <c r="N6237" s="2" t="s">
        <v>3109</v>
      </c>
      <c r="O6237" s="19" t="str">
        <f t="shared" si="194"/>
        <v>400</v>
      </c>
      <c r="P6237">
        <f t="shared" si="193"/>
        <v>110261</v>
      </c>
    </row>
    <row r="6238" spans="1:16" ht="14.5" customHeight="1" x14ac:dyDescent="0.35">
      <c r="A6238" s="23" t="s">
        <v>3517</v>
      </c>
      <c r="B6238" s="23" t="s">
        <v>3517</v>
      </c>
      <c r="C6238" s="23" t="s">
        <v>1949</v>
      </c>
      <c r="F6238">
        <v>30779</v>
      </c>
      <c r="G6238">
        <v>100</v>
      </c>
      <c r="H6238" s="2" t="s">
        <v>3134</v>
      </c>
      <c r="I6238" s="2" t="s">
        <v>3148</v>
      </c>
      <c r="J6238" s="2" t="s">
        <v>3159</v>
      </c>
      <c r="K6238" s="2" t="s">
        <v>3164</v>
      </c>
      <c r="L6238" s="2">
        <v>2020</v>
      </c>
      <c r="M6238" s="2" t="s">
        <v>3059</v>
      </c>
      <c r="N6238" s="2" t="s">
        <v>3109</v>
      </c>
      <c r="O6238" s="19" t="str">
        <f t="shared" si="194"/>
        <v>400</v>
      </c>
      <c r="P6238">
        <f t="shared" si="193"/>
        <v>30779</v>
      </c>
    </row>
    <row r="6239" spans="1:16" ht="14.5" customHeight="1" x14ac:dyDescent="0.35">
      <c r="A6239" s="23" t="s">
        <v>3518</v>
      </c>
      <c r="B6239" s="23" t="s">
        <v>3518</v>
      </c>
      <c r="C6239" s="23" t="s">
        <v>1039</v>
      </c>
      <c r="F6239">
        <v>2860</v>
      </c>
      <c r="G6239">
        <v>100</v>
      </c>
      <c r="H6239" s="2" t="s">
        <v>3134</v>
      </c>
      <c r="I6239" s="2" t="s">
        <v>3148</v>
      </c>
      <c r="J6239" s="2" t="s">
        <v>3159</v>
      </c>
      <c r="K6239" s="2" t="s">
        <v>3164</v>
      </c>
      <c r="L6239" s="2">
        <v>2020</v>
      </c>
      <c r="M6239" s="2" t="s">
        <v>3059</v>
      </c>
      <c r="N6239" s="2" t="s">
        <v>3109</v>
      </c>
      <c r="O6239" s="19" t="str">
        <f t="shared" si="194"/>
        <v>400</v>
      </c>
      <c r="P6239">
        <f t="shared" si="193"/>
        <v>2860</v>
      </c>
    </row>
    <row r="6240" spans="1:16" ht="14.5" customHeight="1" x14ac:dyDescent="0.35">
      <c r="A6240" s="23" t="s">
        <v>3361</v>
      </c>
      <c r="B6240" s="23" t="s">
        <v>3361</v>
      </c>
      <c r="C6240" s="23" t="s">
        <v>2958</v>
      </c>
      <c r="F6240">
        <v>6000</v>
      </c>
      <c r="G6240">
        <v>100</v>
      </c>
      <c r="H6240" s="2" t="s">
        <v>3134</v>
      </c>
      <c r="I6240" s="2" t="s">
        <v>3148</v>
      </c>
      <c r="J6240" s="2" t="s">
        <v>3159</v>
      </c>
      <c r="K6240" s="2" t="s">
        <v>3164</v>
      </c>
      <c r="L6240" s="2">
        <v>2020</v>
      </c>
      <c r="M6240" s="2" t="s">
        <v>3059</v>
      </c>
      <c r="N6240" s="2" t="s">
        <v>3109</v>
      </c>
      <c r="O6240" s="19" t="str">
        <f t="shared" si="194"/>
        <v>400</v>
      </c>
      <c r="P6240">
        <f t="shared" si="193"/>
        <v>6000</v>
      </c>
    </row>
    <row r="6241" spans="1:16" ht="14.5" customHeight="1" x14ac:dyDescent="0.35">
      <c r="A6241" s="23" t="s">
        <v>3519</v>
      </c>
      <c r="B6241" s="23" t="s">
        <v>3519</v>
      </c>
      <c r="C6241" s="23" t="s">
        <v>2717</v>
      </c>
      <c r="F6241">
        <v>50693</v>
      </c>
      <c r="G6241">
        <v>100</v>
      </c>
      <c r="H6241" s="2" t="s">
        <v>3134</v>
      </c>
      <c r="I6241" s="2" t="s">
        <v>3148</v>
      </c>
      <c r="J6241" s="2" t="s">
        <v>3159</v>
      </c>
      <c r="K6241" s="2" t="s">
        <v>3164</v>
      </c>
      <c r="L6241" s="2">
        <v>2020</v>
      </c>
      <c r="M6241" s="2" t="s">
        <v>3059</v>
      </c>
      <c r="N6241" s="2" t="s">
        <v>3109</v>
      </c>
      <c r="O6241" s="19" t="str">
        <f t="shared" si="194"/>
        <v>400</v>
      </c>
      <c r="P6241">
        <f t="shared" si="193"/>
        <v>50693</v>
      </c>
    </row>
    <row r="6242" spans="1:16" ht="14.5" customHeight="1" x14ac:dyDescent="0.35">
      <c r="A6242" s="23" t="s">
        <v>3520</v>
      </c>
      <c r="B6242" s="23" t="s">
        <v>3520</v>
      </c>
      <c r="C6242" s="23" t="s">
        <v>1045</v>
      </c>
      <c r="F6242">
        <v>2500</v>
      </c>
      <c r="G6242">
        <v>100</v>
      </c>
      <c r="H6242" s="2" t="s">
        <v>3134</v>
      </c>
      <c r="I6242" s="2" t="s">
        <v>3148</v>
      </c>
      <c r="J6242" s="2" t="s">
        <v>3159</v>
      </c>
      <c r="K6242" s="2" t="s">
        <v>3164</v>
      </c>
      <c r="L6242" s="2">
        <v>2020</v>
      </c>
      <c r="M6242" s="2" t="s">
        <v>3054</v>
      </c>
      <c r="N6242" s="2" t="s">
        <v>3104</v>
      </c>
      <c r="O6242" s="19" t="str">
        <f t="shared" si="194"/>
        <v>300</v>
      </c>
      <c r="P6242">
        <f t="shared" si="193"/>
        <v>2500</v>
      </c>
    </row>
    <row r="6243" spans="1:16" ht="14.5" customHeight="1" x14ac:dyDescent="0.35">
      <c r="A6243" s="23" t="s">
        <v>3521</v>
      </c>
      <c r="B6243" s="23" t="s">
        <v>3521</v>
      </c>
      <c r="C6243" s="23" t="s">
        <v>3522</v>
      </c>
      <c r="F6243">
        <v>7405</v>
      </c>
      <c r="G6243">
        <v>100</v>
      </c>
      <c r="H6243" s="2" t="s">
        <v>3134</v>
      </c>
      <c r="I6243" s="2" t="s">
        <v>3148</v>
      </c>
      <c r="J6243" s="2" t="s">
        <v>3159</v>
      </c>
      <c r="K6243" s="2" t="s">
        <v>3164</v>
      </c>
      <c r="L6243" s="2">
        <v>2020</v>
      </c>
      <c r="M6243" s="2" t="s">
        <v>3054</v>
      </c>
      <c r="N6243" s="2" t="s">
        <v>3104</v>
      </c>
      <c r="O6243" s="19" t="str">
        <f t="shared" si="194"/>
        <v>300</v>
      </c>
      <c r="P6243">
        <f t="shared" si="193"/>
        <v>7405</v>
      </c>
    </row>
    <row r="6244" spans="1:16" ht="14.5" customHeight="1" x14ac:dyDescent="0.35">
      <c r="A6244" s="23" t="s">
        <v>3405</v>
      </c>
      <c r="B6244" s="23" t="s">
        <v>3405</v>
      </c>
      <c r="C6244" s="23" t="s">
        <v>3406</v>
      </c>
      <c r="F6244">
        <v>69595</v>
      </c>
      <c r="G6244">
        <v>95</v>
      </c>
      <c r="H6244" s="2" t="s">
        <v>3134</v>
      </c>
      <c r="I6244" s="2" t="s">
        <v>3148</v>
      </c>
      <c r="J6244" s="2" t="s">
        <v>3159</v>
      </c>
      <c r="K6244" s="2" t="s">
        <v>3164</v>
      </c>
      <c r="L6244" s="2">
        <v>2020</v>
      </c>
      <c r="M6244" s="2" t="s">
        <v>3059</v>
      </c>
      <c r="N6244" s="2" t="s">
        <v>3109</v>
      </c>
      <c r="O6244" s="19" t="str">
        <f t="shared" si="194"/>
        <v>400</v>
      </c>
      <c r="P6244">
        <f t="shared" si="193"/>
        <v>66115.25</v>
      </c>
    </row>
    <row r="6245" spans="1:16" ht="14.5" customHeight="1" x14ac:dyDescent="0.35">
      <c r="A6245" s="23" t="s">
        <v>3473</v>
      </c>
      <c r="B6245" s="23" t="s">
        <v>3473</v>
      </c>
      <c r="C6245" s="23" t="s">
        <v>3474</v>
      </c>
      <c r="F6245">
        <v>20000</v>
      </c>
      <c r="G6245">
        <v>100</v>
      </c>
      <c r="H6245" s="2" t="s">
        <v>3134</v>
      </c>
      <c r="I6245" s="2" t="s">
        <v>3148</v>
      </c>
      <c r="J6245" s="2" t="s">
        <v>3159</v>
      </c>
      <c r="K6245" s="2" t="s">
        <v>3164</v>
      </c>
      <c r="L6245" s="2">
        <v>2020</v>
      </c>
      <c r="M6245" s="2" t="s">
        <v>3059</v>
      </c>
      <c r="N6245" s="2" t="s">
        <v>3109</v>
      </c>
      <c r="O6245" s="19" t="str">
        <f t="shared" si="194"/>
        <v>400</v>
      </c>
      <c r="P6245">
        <f t="shared" si="193"/>
        <v>20000</v>
      </c>
    </row>
    <row r="6246" spans="1:16" ht="14.5" customHeight="1" x14ac:dyDescent="0.35">
      <c r="A6246" s="23" t="s">
        <v>3605</v>
      </c>
      <c r="B6246" s="23" t="s">
        <v>3605</v>
      </c>
      <c r="C6246" s="23" t="s">
        <v>3606</v>
      </c>
      <c r="F6246">
        <v>579.84</v>
      </c>
      <c r="G6246">
        <v>100</v>
      </c>
      <c r="H6246" s="2" t="s">
        <v>3134</v>
      </c>
      <c r="I6246" s="2" t="s">
        <v>3148</v>
      </c>
      <c r="J6246" s="2" t="s">
        <v>3159</v>
      </c>
      <c r="K6246" s="2" t="s">
        <v>3164</v>
      </c>
      <c r="L6246" s="2">
        <v>2020</v>
      </c>
      <c r="M6246" s="2" t="s">
        <v>3059</v>
      </c>
      <c r="N6246" s="2" t="s">
        <v>3109</v>
      </c>
      <c r="O6246" s="19" t="str">
        <f t="shared" si="194"/>
        <v>400</v>
      </c>
      <c r="P6246">
        <f t="shared" ref="P6246:P6309" si="195">F6246*G6246/100</f>
        <v>579.84</v>
      </c>
    </row>
    <row r="6247" spans="1:16" ht="14.5" customHeight="1" x14ac:dyDescent="0.35">
      <c r="A6247" s="23" t="s">
        <v>3607</v>
      </c>
      <c r="B6247" s="23" t="s">
        <v>3607</v>
      </c>
      <c r="C6247" s="23" t="s">
        <v>3608</v>
      </c>
      <c r="F6247">
        <v>1475.98</v>
      </c>
      <c r="G6247">
        <v>75.459999999999994</v>
      </c>
      <c r="H6247" s="2" t="s">
        <v>3134</v>
      </c>
      <c r="I6247" s="2" t="s">
        <v>3148</v>
      </c>
      <c r="J6247" s="2" t="s">
        <v>3159</v>
      </c>
      <c r="K6247" s="2" t="s">
        <v>3164</v>
      </c>
      <c r="L6247" s="2">
        <v>2020</v>
      </c>
      <c r="M6247" s="2" t="s">
        <v>3059</v>
      </c>
      <c r="N6247" s="2" t="s">
        <v>3109</v>
      </c>
      <c r="O6247" s="19" t="str">
        <f t="shared" si="194"/>
        <v>400</v>
      </c>
      <c r="P6247">
        <f t="shared" si="195"/>
        <v>1113.774508</v>
      </c>
    </row>
    <row r="6248" spans="1:16" ht="14.5" customHeight="1" x14ac:dyDescent="0.35">
      <c r="A6248" s="23" t="s">
        <v>3609</v>
      </c>
      <c r="B6248" s="23" t="s">
        <v>3609</v>
      </c>
      <c r="C6248" s="23" t="s">
        <v>3610</v>
      </c>
      <c r="F6248">
        <v>238.99</v>
      </c>
      <c r="G6248">
        <v>47.25</v>
      </c>
      <c r="H6248" s="2" t="s">
        <v>3136</v>
      </c>
      <c r="I6248" s="2" t="s">
        <v>3150</v>
      </c>
      <c r="J6248" s="2" t="s">
        <v>3159</v>
      </c>
      <c r="K6248" s="2" t="s">
        <v>3164</v>
      </c>
      <c r="L6248" s="2">
        <v>2020</v>
      </c>
      <c r="M6248" s="2" t="s">
        <v>3059</v>
      </c>
      <c r="N6248" s="2" t="s">
        <v>3109</v>
      </c>
      <c r="O6248" s="19" t="str">
        <f t="shared" si="194"/>
        <v>400</v>
      </c>
      <c r="P6248">
        <f t="shared" si="195"/>
        <v>112.922775</v>
      </c>
    </row>
    <row r="6249" spans="1:16" ht="14.5" customHeight="1" x14ac:dyDescent="0.35">
      <c r="A6249" s="23" t="s">
        <v>3611</v>
      </c>
      <c r="B6249" s="23" t="s">
        <v>3611</v>
      </c>
      <c r="C6249" s="23" t="s">
        <v>3612</v>
      </c>
      <c r="F6249">
        <v>499</v>
      </c>
      <c r="G6249">
        <v>95</v>
      </c>
      <c r="H6249" s="2" t="s">
        <v>3138</v>
      </c>
      <c r="I6249" s="2" t="s">
        <v>3152</v>
      </c>
      <c r="J6249" s="2" t="s">
        <v>3159</v>
      </c>
      <c r="K6249" s="2" t="s">
        <v>3164</v>
      </c>
      <c r="L6249" s="2">
        <v>2020</v>
      </c>
      <c r="M6249" s="2" t="s">
        <v>3059</v>
      </c>
      <c r="N6249" s="2" t="s">
        <v>3109</v>
      </c>
      <c r="O6249" s="19" t="str">
        <f t="shared" si="194"/>
        <v>400</v>
      </c>
      <c r="P6249">
        <f t="shared" si="195"/>
        <v>474.05</v>
      </c>
    </row>
    <row r="6250" spans="1:16" ht="14.5" customHeight="1" x14ac:dyDescent="0.35">
      <c r="A6250" s="23" t="s">
        <v>3613</v>
      </c>
      <c r="B6250" s="23" t="s">
        <v>3613</v>
      </c>
      <c r="C6250" s="23" t="s">
        <v>3614</v>
      </c>
      <c r="F6250">
        <v>2410.77</v>
      </c>
      <c r="G6250">
        <v>100</v>
      </c>
      <c r="H6250" s="2" t="s">
        <v>3134</v>
      </c>
      <c r="I6250" s="2" t="s">
        <v>3148</v>
      </c>
      <c r="J6250" s="2" t="s">
        <v>3159</v>
      </c>
      <c r="K6250" s="2" t="s">
        <v>3164</v>
      </c>
      <c r="L6250" s="2">
        <v>2020</v>
      </c>
      <c r="M6250" s="2" t="s">
        <v>3059</v>
      </c>
      <c r="N6250" s="2" t="s">
        <v>3109</v>
      </c>
      <c r="O6250" s="19" t="str">
        <f t="shared" si="194"/>
        <v>400</v>
      </c>
      <c r="P6250">
        <f t="shared" si="195"/>
        <v>2410.77</v>
      </c>
    </row>
    <row r="6251" spans="1:16" ht="14.5" customHeight="1" x14ac:dyDescent="0.35">
      <c r="A6251" s="23" t="s">
        <v>3615</v>
      </c>
      <c r="B6251" s="23" t="s">
        <v>3615</v>
      </c>
      <c r="C6251" s="23" t="s">
        <v>3616</v>
      </c>
      <c r="F6251">
        <v>2146.65</v>
      </c>
      <c r="G6251">
        <v>94</v>
      </c>
      <c r="H6251" s="2" t="s">
        <v>3134</v>
      </c>
      <c r="I6251" s="2" t="s">
        <v>3148</v>
      </c>
      <c r="J6251" s="2" t="s">
        <v>3159</v>
      </c>
      <c r="K6251" s="2" t="s">
        <v>3164</v>
      </c>
      <c r="L6251" s="2">
        <v>2020</v>
      </c>
      <c r="M6251" s="2" t="s">
        <v>3059</v>
      </c>
      <c r="N6251" s="2" t="s">
        <v>3109</v>
      </c>
      <c r="O6251" s="19" t="str">
        <f t="shared" si="194"/>
        <v>400</v>
      </c>
      <c r="P6251">
        <f t="shared" si="195"/>
        <v>2017.8510000000001</v>
      </c>
    </row>
    <row r="6252" spans="1:16" ht="14.5" customHeight="1" x14ac:dyDescent="0.35">
      <c r="A6252" s="23" t="s">
        <v>3617</v>
      </c>
      <c r="B6252" s="23" t="s">
        <v>3618</v>
      </c>
      <c r="C6252" s="23" t="s">
        <v>3403</v>
      </c>
      <c r="F6252">
        <v>12716.065549999999</v>
      </c>
      <c r="G6252">
        <v>100</v>
      </c>
      <c r="H6252" s="2" t="s">
        <v>3135</v>
      </c>
      <c r="I6252" s="2" t="s">
        <v>3149</v>
      </c>
      <c r="J6252" s="2" t="s">
        <v>3159</v>
      </c>
      <c r="K6252" s="2" t="s">
        <v>3164</v>
      </c>
      <c r="L6252" s="2">
        <v>2020</v>
      </c>
      <c r="M6252" s="2" t="s">
        <v>3059</v>
      </c>
      <c r="N6252" s="2" t="s">
        <v>3109</v>
      </c>
      <c r="O6252" s="19" t="str">
        <f t="shared" si="194"/>
        <v>400</v>
      </c>
      <c r="P6252">
        <f t="shared" si="195"/>
        <v>12716.065549999999</v>
      </c>
    </row>
    <row r="6253" spans="1:16" ht="14.5" customHeight="1" x14ac:dyDescent="0.35">
      <c r="A6253" s="23" t="s">
        <v>3619</v>
      </c>
      <c r="B6253" s="23" t="s">
        <v>3619</v>
      </c>
      <c r="C6253" s="23" t="s">
        <v>3620</v>
      </c>
      <c r="F6253">
        <v>25183</v>
      </c>
      <c r="G6253">
        <v>100</v>
      </c>
      <c r="H6253" s="2" t="s">
        <v>3134</v>
      </c>
      <c r="I6253" s="2" t="s">
        <v>3148</v>
      </c>
      <c r="J6253" s="2" t="s">
        <v>3159</v>
      </c>
      <c r="K6253" s="2" t="s">
        <v>3164</v>
      </c>
      <c r="L6253" s="2">
        <v>2020</v>
      </c>
      <c r="M6253" s="2" t="s">
        <v>3059</v>
      </c>
      <c r="N6253" s="2" t="s">
        <v>3109</v>
      </c>
      <c r="O6253" s="19" t="str">
        <f t="shared" si="194"/>
        <v>400</v>
      </c>
      <c r="P6253">
        <f t="shared" si="195"/>
        <v>25183</v>
      </c>
    </row>
    <row r="6254" spans="1:16" ht="14.5" customHeight="1" x14ac:dyDescent="0.35">
      <c r="A6254" s="23" t="s">
        <v>3621</v>
      </c>
      <c r="B6254" s="23" t="s">
        <v>3621</v>
      </c>
      <c r="C6254" s="23" t="s">
        <v>2291</v>
      </c>
      <c r="F6254">
        <v>3541.6</v>
      </c>
      <c r="G6254">
        <v>100</v>
      </c>
      <c r="H6254" s="2" t="s">
        <v>3135</v>
      </c>
      <c r="I6254" s="2" t="s">
        <v>3149</v>
      </c>
      <c r="J6254" s="2" t="s">
        <v>3159</v>
      </c>
      <c r="K6254" s="2" t="s">
        <v>3164</v>
      </c>
      <c r="L6254" s="2">
        <v>2020</v>
      </c>
      <c r="M6254" s="2" t="s">
        <v>3059</v>
      </c>
      <c r="N6254" s="2" t="s">
        <v>3109</v>
      </c>
      <c r="O6254" s="19" t="str">
        <f t="shared" ref="O6254:O6317" si="196">LEFT(N6254,1) &amp; "00"</f>
        <v>400</v>
      </c>
      <c r="P6254">
        <f t="shared" si="195"/>
        <v>3541.6</v>
      </c>
    </row>
    <row r="6255" spans="1:16" ht="14.5" customHeight="1" x14ac:dyDescent="0.35">
      <c r="A6255" s="23" t="s">
        <v>3622</v>
      </c>
      <c r="B6255" s="23" t="s">
        <v>3622</v>
      </c>
      <c r="C6255" s="23" t="s">
        <v>3623</v>
      </c>
      <c r="F6255">
        <v>2104.7890699999998</v>
      </c>
      <c r="G6255">
        <v>100</v>
      </c>
      <c r="H6255" s="2" t="s">
        <v>3135</v>
      </c>
      <c r="I6255" s="2" t="s">
        <v>3149</v>
      </c>
      <c r="J6255" s="2" t="s">
        <v>3159</v>
      </c>
      <c r="K6255" s="2" t="s">
        <v>3164</v>
      </c>
      <c r="L6255" s="2">
        <v>2020</v>
      </c>
      <c r="M6255" s="2" t="s">
        <v>3059</v>
      </c>
      <c r="N6255" s="2" t="s">
        <v>3109</v>
      </c>
      <c r="O6255" s="19" t="str">
        <f t="shared" si="196"/>
        <v>400</v>
      </c>
      <c r="P6255">
        <f t="shared" si="195"/>
        <v>2104.7890699999998</v>
      </c>
    </row>
    <row r="6256" spans="1:16" ht="14.5" customHeight="1" x14ac:dyDescent="0.35">
      <c r="A6256" s="23" t="s">
        <v>3526</v>
      </c>
      <c r="B6256" s="23" t="s">
        <v>3527</v>
      </c>
      <c r="C6256" s="23" t="s">
        <v>2663</v>
      </c>
      <c r="F6256">
        <v>869</v>
      </c>
      <c r="G6256">
        <v>100</v>
      </c>
      <c r="H6256" s="2" t="s">
        <v>3134</v>
      </c>
      <c r="I6256" s="2" t="s">
        <v>3148</v>
      </c>
      <c r="J6256" s="2" t="s">
        <v>3157</v>
      </c>
      <c r="K6256" s="2" t="s">
        <v>3165</v>
      </c>
      <c r="L6256" s="2">
        <v>2021</v>
      </c>
      <c r="M6256" s="2" t="s">
        <v>3059</v>
      </c>
      <c r="N6256" s="2" t="s">
        <v>3109</v>
      </c>
      <c r="O6256" s="19" t="str">
        <f t="shared" si="196"/>
        <v>400</v>
      </c>
      <c r="P6256">
        <f t="shared" si="195"/>
        <v>869</v>
      </c>
    </row>
    <row r="6257" spans="1:16" ht="14.5" customHeight="1" x14ac:dyDescent="0.35">
      <c r="A6257" s="23" t="s">
        <v>3719</v>
      </c>
      <c r="B6257" s="23" t="s">
        <v>3720</v>
      </c>
      <c r="C6257" s="23" t="s">
        <v>3721</v>
      </c>
      <c r="F6257">
        <v>231</v>
      </c>
      <c r="G6257">
        <v>100</v>
      </c>
      <c r="H6257" s="2" t="s">
        <v>3134</v>
      </c>
      <c r="I6257" s="2" t="s">
        <v>3148</v>
      </c>
      <c r="J6257" s="2" t="s">
        <v>3157</v>
      </c>
      <c r="K6257" s="2" t="s">
        <v>3165</v>
      </c>
      <c r="L6257" s="2">
        <v>2021</v>
      </c>
      <c r="M6257" s="2" t="s">
        <v>3059</v>
      </c>
      <c r="N6257" s="2" t="s">
        <v>3109</v>
      </c>
      <c r="O6257" s="19" t="str">
        <f t="shared" si="196"/>
        <v>400</v>
      </c>
      <c r="P6257">
        <f t="shared" si="195"/>
        <v>231</v>
      </c>
    </row>
    <row r="6258" spans="1:16" ht="14.5" customHeight="1" x14ac:dyDescent="0.35">
      <c r="A6258" s="23" t="s">
        <v>3722</v>
      </c>
      <c r="B6258" s="23" t="s">
        <v>3723</v>
      </c>
      <c r="C6258" s="23" t="s">
        <v>3724</v>
      </c>
      <c r="F6258">
        <v>28</v>
      </c>
      <c r="G6258">
        <v>100</v>
      </c>
      <c r="H6258" s="2" t="s">
        <v>3141</v>
      </c>
      <c r="I6258" s="2" t="s">
        <v>3155</v>
      </c>
      <c r="J6258" s="2" t="s">
        <v>3157</v>
      </c>
      <c r="K6258" s="2" t="s">
        <v>3165</v>
      </c>
      <c r="L6258" s="2">
        <v>2021</v>
      </c>
      <c r="M6258" s="2" t="s">
        <v>3059</v>
      </c>
      <c r="N6258" s="2" t="s">
        <v>3109</v>
      </c>
      <c r="O6258" s="19" t="str">
        <f t="shared" si="196"/>
        <v>400</v>
      </c>
      <c r="P6258">
        <f t="shared" si="195"/>
        <v>28</v>
      </c>
    </row>
    <row r="6259" spans="1:16" ht="14.5" customHeight="1" x14ac:dyDescent="0.35">
      <c r="A6259" s="23" t="s">
        <v>3725</v>
      </c>
      <c r="B6259" s="23" t="s">
        <v>3726</v>
      </c>
      <c r="C6259" s="23" t="s">
        <v>3539</v>
      </c>
      <c r="F6259">
        <v>184</v>
      </c>
      <c r="G6259">
        <v>100</v>
      </c>
      <c r="H6259" s="2" t="s">
        <v>3141</v>
      </c>
      <c r="I6259" s="2" t="s">
        <v>3155</v>
      </c>
      <c r="J6259" s="2" t="s">
        <v>3157</v>
      </c>
      <c r="K6259" s="2" t="s">
        <v>3165</v>
      </c>
      <c r="L6259" s="2">
        <v>2021</v>
      </c>
      <c r="M6259" s="2" t="s">
        <v>3059</v>
      </c>
      <c r="N6259" s="2" t="s">
        <v>3109</v>
      </c>
      <c r="O6259" s="19" t="str">
        <f t="shared" si="196"/>
        <v>400</v>
      </c>
      <c r="P6259">
        <f t="shared" si="195"/>
        <v>184</v>
      </c>
    </row>
    <row r="6260" spans="1:16" ht="14.5" customHeight="1" x14ac:dyDescent="0.35">
      <c r="A6260" s="23" t="s">
        <v>3727</v>
      </c>
      <c r="B6260" s="23" t="s">
        <v>3728</v>
      </c>
      <c r="C6260" s="23" t="s">
        <v>3729</v>
      </c>
      <c r="F6260">
        <v>487</v>
      </c>
      <c r="G6260">
        <v>100</v>
      </c>
      <c r="H6260" s="2" t="s">
        <v>3134</v>
      </c>
      <c r="I6260" s="2" t="s">
        <v>3148</v>
      </c>
      <c r="J6260" s="2" t="s">
        <v>3157</v>
      </c>
      <c r="K6260" s="2" t="s">
        <v>3165</v>
      </c>
      <c r="L6260" s="2">
        <v>2021</v>
      </c>
      <c r="M6260" s="2" t="s">
        <v>3059</v>
      </c>
      <c r="N6260" s="2" t="s">
        <v>3109</v>
      </c>
      <c r="O6260" s="19" t="str">
        <f t="shared" si="196"/>
        <v>400</v>
      </c>
      <c r="P6260">
        <f t="shared" si="195"/>
        <v>487</v>
      </c>
    </row>
    <row r="6261" spans="1:16" ht="14.5" customHeight="1" x14ac:dyDescent="0.35">
      <c r="A6261" s="23" t="s">
        <v>3730</v>
      </c>
      <c r="B6261" s="23" t="s">
        <v>3731</v>
      </c>
      <c r="C6261" s="23" t="s">
        <v>3732</v>
      </c>
      <c r="F6261">
        <v>1461</v>
      </c>
      <c r="G6261">
        <v>100</v>
      </c>
      <c r="H6261" s="2" t="s">
        <v>3134</v>
      </c>
      <c r="I6261" s="2" t="s">
        <v>3148</v>
      </c>
      <c r="J6261" s="2" t="s">
        <v>3157</v>
      </c>
      <c r="K6261" s="2" t="s">
        <v>3165</v>
      </c>
      <c r="L6261" s="2">
        <v>2021</v>
      </c>
      <c r="M6261" s="2" t="s">
        <v>3059</v>
      </c>
      <c r="N6261" s="2" t="s">
        <v>3109</v>
      </c>
      <c r="O6261" s="19" t="str">
        <f t="shared" si="196"/>
        <v>400</v>
      </c>
      <c r="P6261">
        <f t="shared" si="195"/>
        <v>1461</v>
      </c>
    </row>
    <row r="6262" spans="1:16" ht="14.5" customHeight="1" x14ac:dyDescent="0.35">
      <c r="A6262" s="23" t="s">
        <v>3524</v>
      </c>
      <c r="B6262" s="23" t="s">
        <v>3525</v>
      </c>
      <c r="C6262" s="23" t="s">
        <v>2652</v>
      </c>
      <c r="F6262">
        <v>21984</v>
      </c>
      <c r="G6262">
        <v>100</v>
      </c>
      <c r="H6262" s="2" t="s">
        <v>3134</v>
      </c>
      <c r="I6262" s="2" t="s">
        <v>3148</v>
      </c>
      <c r="J6262" s="2" t="s">
        <v>3157</v>
      </c>
      <c r="K6262" s="2" t="s">
        <v>3165</v>
      </c>
      <c r="L6262" s="2">
        <v>2021</v>
      </c>
      <c r="M6262" s="2" t="s">
        <v>3059</v>
      </c>
      <c r="N6262" s="2" t="s">
        <v>3109</v>
      </c>
      <c r="O6262" s="19" t="str">
        <f t="shared" si="196"/>
        <v>400</v>
      </c>
      <c r="P6262">
        <f t="shared" si="195"/>
        <v>21984</v>
      </c>
    </row>
    <row r="6263" spans="1:16" ht="14.5" customHeight="1" x14ac:dyDescent="0.35">
      <c r="A6263" s="23" t="s">
        <v>3540</v>
      </c>
      <c r="B6263" s="23" t="s">
        <v>3541</v>
      </c>
      <c r="C6263" s="23" t="s">
        <v>2656</v>
      </c>
      <c r="F6263">
        <v>2413</v>
      </c>
      <c r="G6263">
        <v>100</v>
      </c>
      <c r="H6263" s="2" t="s">
        <v>3141</v>
      </c>
      <c r="I6263" s="2" t="s">
        <v>3155</v>
      </c>
      <c r="J6263" s="2" t="s">
        <v>3157</v>
      </c>
      <c r="K6263" s="2" t="s">
        <v>3165</v>
      </c>
      <c r="L6263" s="2">
        <v>2021</v>
      </c>
      <c r="M6263" s="2" t="s">
        <v>3059</v>
      </c>
      <c r="N6263" s="2" t="s">
        <v>3109</v>
      </c>
      <c r="O6263" s="19" t="str">
        <f t="shared" si="196"/>
        <v>400</v>
      </c>
      <c r="P6263">
        <f t="shared" si="195"/>
        <v>2413</v>
      </c>
    </row>
    <row r="6264" spans="1:16" ht="14.5" customHeight="1" x14ac:dyDescent="0.35">
      <c r="A6264" s="23" t="s">
        <v>3546</v>
      </c>
      <c r="B6264" s="23" t="s">
        <v>3547</v>
      </c>
      <c r="C6264" s="23" t="s">
        <v>3548</v>
      </c>
      <c r="F6264">
        <v>7990</v>
      </c>
      <c r="G6264">
        <v>100</v>
      </c>
      <c r="H6264" s="2" t="s">
        <v>3141</v>
      </c>
      <c r="I6264" s="2" t="s">
        <v>3155</v>
      </c>
      <c r="J6264" s="2" t="s">
        <v>3157</v>
      </c>
      <c r="K6264" s="2" t="s">
        <v>3165</v>
      </c>
      <c r="L6264" s="2">
        <v>2021</v>
      </c>
      <c r="M6264" s="2" t="s">
        <v>3059</v>
      </c>
      <c r="N6264" s="2" t="s">
        <v>3109</v>
      </c>
      <c r="O6264" s="19" t="str">
        <f t="shared" si="196"/>
        <v>400</v>
      </c>
      <c r="P6264">
        <f t="shared" si="195"/>
        <v>7990</v>
      </c>
    </row>
    <row r="6265" spans="1:16" ht="14.5" customHeight="1" x14ac:dyDescent="0.35">
      <c r="A6265" s="23" t="s">
        <v>3549</v>
      </c>
      <c r="B6265" s="23" t="s">
        <v>3550</v>
      </c>
      <c r="C6265" s="23" t="s">
        <v>3551</v>
      </c>
      <c r="F6265">
        <v>5612</v>
      </c>
      <c r="G6265">
        <v>100</v>
      </c>
      <c r="H6265" s="2" t="s">
        <v>3141</v>
      </c>
      <c r="I6265" s="2" t="s">
        <v>3155</v>
      </c>
      <c r="J6265" s="2" t="s">
        <v>3157</v>
      </c>
      <c r="K6265" s="2" t="s">
        <v>3165</v>
      </c>
      <c r="L6265" s="2">
        <v>2021</v>
      </c>
      <c r="M6265" s="2" t="s">
        <v>3059</v>
      </c>
      <c r="N6265" s="2" t="s">
        <v>3109</v>
      </c>
      <c r="O6265" s="19" t="str">
        <f t="shared" si="196"/>
        <v>400</v>
      </c>
      <c r="P6265">
        <f t="shared" si="195"/>
        <v>5612</v>
      </c>
    </row>
    <row r="6266" spans="1:16" ht="14.5" customHeight="1" x14ac:dyDescent="0.35">
      <c r="A6266" s="23" t="s">
        <v>3624</v>
      </c>
      <c r="B6266" s="23" t="s">
        <v>3625</v>
      </c>
      <c r="C6266" s="23" t="s">
        <v>3566</v>
      </c>
      <c r="F6266">
        <v>13</v>
      </c>
      <c r="G6266">
        <v>100</v>
      </c>
      <c r="H6266" s="2" t="s">
        <v>3141</v>
      </c>
      <c r="I6266" s="2" t="s">
        <v>3155</v>
      </c>
      <c r="J6266" s="2" t="s">
        <v>3157</v>
      </c>
      <c r="K6266" s="2" t="s">
        <v>3165</v>
      </c>
      <c r="L6266" s="2">
        <v>2021</v>
      </c>
      <c r="M6266" s="2" t="s">
        <v>3059</v>
      </c>
      <c r="N6266" s="2" t="s">
        <v>3109</v>
      </c>
      <c r="O6266" s="19" t="str">
        <f t="shared" si="196"/>
        <v>400</v>
      </c>
      <c r="P6266">
        <f t="shared" si="195"/>
        <v>13</v>
      </c>
    </row>
    <row r="6267" spans="1:16" ht="14.5" customHeight="1" x14ac:dyDescent="0.35">
      <c r="A6267" s="23" t="s">
        <v>3567</v>
      </c>
      <c r="B6267" s="23" t="s">
        <v>3568</v>
      </c>
      <c r="C6267" s="23" t="s">
        <v>3569</v>
      </c>
      <c r="F6267">
        <v>15</v>
      </c>
      <c r="G6267">
        <v>100</v>
      </c>
      <c r="H6267" s="2" t="s">
        <v>3141</v>
      </c>
      <c r="I6267" s="2" t="s">
        <v>3155</v>
      </c>
      <c r="J6267" s="2" t="s">
        <v>3157</v>
      </c>
      <c r="K6267" s="2" t="s">
        <v>3165</v>
      </c>
      <c r="L6267" s="2">
        <v>2021</v>
      </c>
      <c r="M6267" s="2" t="s">
        <v>3059</v>
      </c>
      <c r="N6267" s="2" t="s">
        <v>3109</v>
      </c>
      <c r="O6267" s="19" t="str">
        <f t="shared" si="196"/>
        <v>400</v>
      </c>
      <c r="P6267">
        <f t="shared" si="195"/>
        <v>15</v>
      </c>
    </row>
    <row r="6268" spans="1:16" ht="14.5" customHeight="1" x14ac:dyDescent="0.35">
      <c r="A6268" s="23" t="s">
        <v>3570</v>
      </c>
      <c r="B6268" s="23" t="s">
        <v>3571</v>
      </c>
      <c r="C6268" s="23" t="s">
        <v>3572</v>
      </c>
      <c r="F6268">
        <v>184</v>
      </c>
      <c r="G6268">
        <v>100</v>
      </c>
      <c r="H6268" s="2" t="s">
        <v>3141</v>
      </c>
      <c r="I6268" s="2" t="s">
        <v>3155</v>
      </c>
      <c r="J6268" s="2" t="s">
        <v>3157</v>
      </c>
      <c r="K6268" s="2" t="s">
        <v>3165</v>
      </c>
      <c r="L6268" s="2">
        <v>2021</v>
      </c>
      <c r="M6268" s="2" t="s">
        <v>3059</v>
      </c>
      <c r="N6268" s="2" t="s">
        <v>3109</v>
      </c>
      <c r="O6268" s="19" t="str">
        <f t="shared" si="196"/>
        <v>400</v>
      </c>
      <c r="P6268">
        <f t="shared" si="195"/>
        <v>184</v>
      </c>
    </row>
    <row r="6269" spans="1:16" ht="14.5" customHeight="1" x14ac:dyDescent="0.35">
      <c r="A6269" s="23" t="s">
        <v>3552</v>
      </c>
      <c r="B6269" s="23" t="s">
        <v>3553</v>
      </c>
      <c r="C6269" s="23" t="s">
        <v>3554</v>
      </c>
      <c r="F6269">
        <v>3024</v>
      </c>
      <c r="G6269">
        <v>100</v>
      </c>
      <c r="H6269" s="2" t="s">
        <v>3141</v>
      </c>
      <c r="I6269" s="2" t="s">
        <v>3155</v>
      </c>
      <c r="J6269" s="2" t="s">
        <v>3157</v>
      </c>
      <c r="K6269" s="2" t="s">
        <v>3165</v>
      </c>
      <c r="L6269" s="2">
        <v>2021</v>
      </c>
      <c r="M6269" s="2" t="s">
        <v>3059</v>
      </c>
      <c r="N6269" s="2" t="s">
        <v>3109</v>
      </c>
      <c r="O6269" s="19" t="str">
        <f t="shared" si="196"/>
        <v>400</v>
      </c>
      <c r="P6269">
        <f t="shared" si="195"/>
        <v>3024</v>
      </c>
    </row>
    <row r="6270" spans="1:16" ht="14.5" customHeight="1" x14ac:dyDescent="0.35">
      <c r="A6270" s="23" t="s">
        <v>3555</v>
      </c>
      <c r="B6270" s="23" t="s">
        <v>3556</v>
      </c>
      <c r="C6270" s="23" t="s">
        <v>3557</v>
      </c>
      <c r="F6270">
        <v>1828</v>
      </c>
      <c r="G6270">
        <v>100</v>
      </c>
      <c r="H6270" s="2" t="s">
        <v>3141</v>
      </c>
      <c r="I6270" s="2" t="s">
        <v>3155</v>
      </c>
      <c r="J6270" s="2" t="s">
        <v>3157</v>
      </c>
      <c r="K6270" s="2" t="s">
        <v>3165</v>
      </c>
      <c r="L6270" s="2">
        <v>2021</v>
      </c>
      <c r="M6270" s="2" t="s">
        <v>3059</v>
      </c>
      <c r="N6270" s="2" t="s">
        <v>3109</v>
      </c>
      <c r="O6270" s="19" t="str">
        <f t="shared" si="196"/>
        <v>400</v>
      </c>
      <c r="P6270">
        <f t="shared" si="195"/>
        <v>1828</v>
      </c>
    </row>
    <row r="6271" spans="1:16" ht="14.5" customHeight="1" x14ac:dyDescent="0.35">
      <c r="A6271" s="23" t="s">
        <v>3733</v>
      </c>
      <c r="B6271" s="23" t="s">
        <v>3734</v>
      </c>
      <c r="C6271" s="23" t="s">
        <v>3735</v>
      </c>
      <c r="F6271">
        <v>2542</v>
      </c>
      <c r="G6271">
        <v>100</v>
      </c>
      <c r="H6271" s="2" t="s">
        <v>3141</v>
      </c>
      <c r="I6271" s="2" t="s">
        <v>3155</v>
      </c>
      <c r="J6271" s="2" t="s">
        <v>3157</v>
      </c>
      <c r="K6271" s="2" t="s">
        <v>3165</v>
      </c>
      <c r="L6271" s="2">
        <v>2021</v>
      </c>
      <c r="M6271" s="2" t="s">
        <v>3059</v>
      </c>
      <c r="N6271" s="2" t="s">
        <v>3109</v>
      </c>
      <c r="O6271" s="19" t="str">
        <f t="shared" si="196"/>
        <v>400</v>
      </c>
      <c r="P6271">
        <f t="shared" si="195"/>
        <v>2542</v>
      </c>
    </row>
    <row r="6272" spans="1:16" ht="14.5" customHeight="1" x14ac:dyDescent="0.35">
      <c r="A6272" s="23" t="s">
        <v>3736</v>
      </c>
      <c r="B6272" s="23" t="s">
        <v>3737</v>
      </c>
      <c r="C6272" s="23" t="s">
        <v>3738</v>
      </c>
      <c r="F6272">
        <v>2586</v>
      </c>
      <c r="G6272">
        <v>100</v>
      </c>
      <c r="H6272" s="2" t="s">
        <v>3141</v>
      </c>
      <c r="I6272" s="2" t="s">
        <v>3155</v>
      </c>
      <c r="J6272" s="2" t="s">
        <v>3157</v>
      </c>
      <c r="K6272" s="2" t="s">
        <v>3165</v>
      </c>
      <c r="L6272" s="2">
        <v>2021</v>
      </c>
      <c r="M6272" s="2" t="s">
        <v>3059</v>
      </c>
      <c r="N6272" s="2" t="s">
        <v>3109</v>
      </c>
      <c r="O6272" s="19" t="str">
        <f t="shared" si="196"/>
        <v>400</v>
      </c>
      <c r="P6272">
        <f t="shared" si="195"/>
        <v>2586</v>
      </c>
    </row>
    <row r="6273" spans="1:16" ht="14.5" customHeight="1" x14ac:dyDescent="0.35">
      <c r="A6273" s="23" t="s">
        <v>3626</v>
      </c>
      <c r="B6273" s="23" t="s">
        <v>3627</v>
      </c>
      <c r="C6273" s="23" t="s">
        <v>3628</v>
      </c>
      <c r="F6273">
        <v>140</v>
      </c>
      <c r="G6273">
        <v>100</v>
      </c>
      <c r="H6273" s="2" t="s">
        <v>3141</v>
      </c>
      <c r="I6273" s="2" t="s">
        <v>3155</v>
      </c>
      <c r="J6273" s="2" t="s">
        <v>3157</v>
      </c>
      <c r="K6273" s="2" t="s">
        <v>3165</v>
      </c>
      <c r="L6273" s="2">
        <v>2021</v>
      </c>
      <c r="M6273" s="2" t="s">
        <v>3059</v>
      </c>
      <c r="N6273" s="2" t="s">
        <v>3109</v>
      </c>
      <c r="O6273" s="19" t="str">
        <f t="shared" si="196"/>
        <v>400</v>
      </c>
      <c r="P6273">
        <f t="shared" si="195"/>
        <v>140</v>
      </c>
    </row>
    <row r="6274" spans="1:16" ht="14.5" customHeight="1" x14ac:dyDescent="0.35">
      <c r="A6274" s="23" t="s">
        <v>2972</v>
      </c>
      <c r="B6274" s="23" t="s">
        <v>2973</v>
      </c>
      <c r="C6274" s="23" t="s">
        <v>2974</v>
      </c>
      <c r="F6274">
        <v>100</v>
      </c>
      <c r="G6274">
        <v>100</v>
      </c>
      <c r="H6274" s="2" t="s">
        <v>3134</v>
      </c>
      <c r="I6274" s="2" t="s">
        <v>3148</v>
      </c>
      <c r="J6274" s="2" t="s">
        <v>3157</v>
      </c>
      <c r="K6274" s="2" t="s">
        <v>3165</v>
      </c>
      <c r="L6274" s="2">
        <v>2021</v>
      </c>
      <c r="M6274" s="2" t="s">
        <v>3057</v>
      </c>
      <c r="N6274" s="2" t="s">
        <v>3107</v>
      </c>
      <c r="O6274" s="19" t="str">
        <f t="shared" si="196"/>
        <v>300</v>
      </c>
      <c r="P6274">
        <f t="shared" si="195"/>
        <v>100</v>
      </c>
    </row>
    <row r="6275" spans="1:16" ht="14.5" customHeight="1" x14ac:dyDescent="0.35">
      <c r="A6275" s="23" t="s">
        <v>2975</v>
      </c>
      <c r="B6275" s="23" t="s">
        <v>2976</v>
      </c>
      <c r="C6275" s="23" t="s">
        <v>2977</v>
      </c>
      <c r="F6275">
        <v>30</v>
      </c>
      <c r="G6275">
        <v>100</v>
      </c>
      <c r="H6275" s="2" t="s">
        <v>3134</v>
      </c>
      <c r="I6275" s="2" t="s">
        <v>3148</v>
      </c>
      <c r="J6275" s="2" t="s">
        <v>3157</v>
      </c>
      <c r="K6275" s="2" t="s">
        <v>3165</v>
      </c>
      <c r="L6275" s="2">
        <v>2021</v>
      </c>
      <c r="M6275" s="2" t="s">
        <v>3057</v>
      </c>
      <c r="N6275" s="2" t="s">
        <v>3107</v>
      </c>
      <c r="O6275" s="19" t="str">
        <f t="shared" si="196"/>
        <v>300</v>
      </c>
      <c r="P6275">
        <f t="shared" si="195"/>
        <v>30</v>
      </c>
    </row>
    <row r="6276" spans="1:16" ht="14.5" customHeight="1" x14ac:dyDescent="0.35">
      <c r="A6276" s="23" t="s">
        <v>1983</v>
      </c>
      <c r="B6276" s="23" t="s">
        <v>1983</v>
      </c>
      <c r="C6276" s="23">
        <v>14114101</v>
      </c>
      <c r="F6276">
        <v>39795</v>
      </c>
      <c r="G6276">
        <v>2</v>
      </c>
      <c r="H6276" s="2" t="s">
        <v>3137</v>
      </c>
      <c r="I6276" s="2" t="s">
        <v>3151</v>
      </c>
      <c r="J6276" s="2" t="s">
        <v>3158</v>
      </c>
      <c r="K6276" s="2" t="s">
        <v>3166</v>
      </c>
      <c r="L6276" s="2">
        <v>2021</v>
      </c>
      <c r="M6276" s="2" t="s">
        <v>3056</v>
      </c>
      <c r="N6276" s="2" t="s">
        <v>3106</v>
      </c>
      <c r="O6276" s="19" t="str">
        <f t="shared" si="196"/>
        <v>300</v>
      </c>
      <c r="P6276">
        <f t="shared" si="195"/>
        <v>795.9</v>
      </c>
    </row>
    <row r="6277" spans="1:16" ht="14.5" customHeight="1" x14ac:dyDescent="0.35">
      <c r="A6277" s="23" t="s">
        <v>111</v>
      </c>
      <c r="B6277" s="23" t="s">
        <v>111</v>
      </c>
      <c r="C6277" s="23">
        <v>19114101</v>
      </c>
      <c r="F6277">
        <v>477661</v>
      </c>
      <c r="G6277">
        <v>1</v>
      </c>
      <c r="H6277" s="2" t="s">
        <v>3135</v>
      </c>
      <c r="I6277" s="2" t="s">
        <v>3149</v>
      </c>
      <c r="J6277" s="2" t="s">
        <v>3158</v>
      </c>
      <c r="K6277" s="2" t="s">
        <v>3166</v>
      </c>
      <c r="L6277" s="2">
        <v>2021</v>
      </c>
      <c r="M6277" s="2" t="s">
        <v>3053</v>
      </c>
      <c r="N6277" s="2" t="s">
        <v>3103</v>
      </c>
      <c r="O6277" s="19" t="str">
        <f t="shared" si="196"/>
        <v>300</v>
      </c>
      <c r="P6277">
        <f t="shared" si="195"/>
        <v>4776.6099999999997</v>
      </c>
    </row>
    <row r="6278" spans="1:16" ht="14.5" customHeight="1" x14ac:dyDescent="0.35">
      <c r="A6278" s="23" t="s">
        <v>173</v>
      </c>
      <c r="B6278" s="23" t="s">
        <v>173</v>
      </c>
      <c r="C6278" s="23">
        <v>20111220</v>
      </c>
      <c r="F6278">
        <v>262</v>
      </c>
      <c r="G6278">
        <v>55</v>
      </c>
      <c r="H6278" s="2" t="s">
        <v>3138</v>
      </c>
      <c r="I6278" s="2" t="s">
        <v>3152</v>
      </c>
      <c r="J6278" s="2" t="s">
        <v>3158</v>
      </c>
      <c r="K6278" s="2" t="s">
        <v>3166</v>
      </c>
      <c r="L6278" s="2">
        <v>2021</v>
      </c>
      <c r="M6278" s="2" t="s">
        <v>3058</v>
      </c>
      <c r="N6278" s="2" t="s">
        <v>3108</v>
      </c>
      <c r="O6278" s="19" t="str">
        <f t="shared" si="196"/>
        <v>300</v>
      </c>
      <c r="P6278">
        <f t="shared" si="195"/>
        <v>144.1</v>
      </c>
    </row>
    <row r="6279" spans="1:16" ht="14.5" customHeight="1" x14ac:dyDescent="0.35">
      <c r="A6279" s="23" t="s">
        <v>157</v>
      </c>
      <c r="B6279" s="23" t="s">
        <v>157</v>
      </c>
      <c r="C6279" s="23">
        <v>24113307</v>
      </c>
      <c r="F6279">
        <v>657</v>
      </c>
      <c r="G6279">
        <v>25</v>
      </c>
      <c r="H6279" s="2" t="s">
        <v>3138</v>
      </c>
      <c r="I6279" s="2" t="s">
        <v>3152</v>
      </c>
      <c r="J6279" s="2" t="s">
        <v>3158</v>
      </c>
      <c r="K6279" s="2" t="s">
        <v>3166</v>
      </c>
      <c r="L6279" s="2">
        <v>2021</v>
      </c>
      <c r="M6279" s="2" t="s">
        <v>3058</v>
      </c>
      <c r="N6279" s="2" t="s">
        <v>3108</v>
      </c>
      <c r="O6279" s="19" t="str">
        <f t="shared" si="196"/>
        <v>300</v>
      </c>
      <c r="P6279">
        <f t="shared" si="195"/>
        <v>164.25</v>
      </c>
    </row>
    <row r="6280" spans="1:16" ht="14.5" customHeight="1" x14ac:dyDescent="0.35">
      <c r="A6280" s="23" t="s">
        <v>157</v>
      </c>
      <c r="B6280" s="23" t="s">
        <v>157</v>
      </c>
      <c r="C6280" s="23">
        <v>24113334</v>
      </c>
      <c r="F6280">
        <v>5738</v>
      </c>
      <c r="G6280">
        <v>22</v>
      </c>
      <c r="H6280" s="2" t="s">
        <v>3138</v>
      </c>
      <c r="I6280" s="2" t="s">
        <v>3152</v>
      </c>
      <c r="J6280" s="2" t="s">
        <v>3158</v>
      </c>
      <c r="K6280" s="2" t="s">
        <v>3166</v>
      </c>
      <c r="L6280" s="2">
        <v>2021</v>
      </c>
      <c r="M6280" s="2" t="s">
        <v>3058</v>
      </c>
      <c r="N6280" s="2" t="s">
        <v>3108</v>
      </c>
      <c r="O6280" s="19" t="str">
        <f t="shared" si="196"/>
        <v>300</v>
      </c>
      <c r="P6280">
        <f t="shared" si="195"/>
        <v>1262.3599999999999</v>
      </c>
    </row>
    <row r="6281" spans="1:16" ht="14.5" customHeight="1" x14ac:dyDescent="0.35">
      <c r="A6281" s="23" t="s">
        <v>170</v>
      </c>
      <c r="B6281" s="23" t="s">
        <v>170</v>
      </c>
      <c r="C6281" s="23">
        <v>24114314</v>
      </c>
      <c r="F6281">
        <v>8786</v>
      </c>
      <c r="G6281">
        <v>25</v>
      </c>
      <c r="H6281" s="2" t="s">
        <v>3138</v>
      </c>
      <c r="I6281" s="2" t="s">
        <v>3152</v>
      </c>
      <c r="J6281" s="2" t="s">
        <v>3158</v>
      </c>
      <c r="K6281" s="2" t="s">
        <v>3166</v>
      </c>
      <c r="L6281" s="2">
        <v>2021</v>
      </c>
      <c r="M6281" s="2" t="s">
        <v>3058</v>
      </c>
      <c r="N6281" s="2" t="s">
        <v>3108</v>
      </c>
      <c r="O6281" s="19" t="str">
        <f t="shared" si="196"/>
        <v>300</v>
      </c>
      <c r="P6281">
        <f t="shared" si="195"/>
        <v>2196.5</v>
      </c>
    </row>
    <row r="6282" spans="1:16" ht="14.5" customHeight="1" x14ac:dyDescent="0.35">
      <c r="A6282" s="23" t="s">
        <v>115</v>
      </c>
      <c r="B6282" s="23" t="s">
        <v>115</v>
      </c>
      <c r="C6282" s="23">
        <v>26221232</v>
      </c>
      <c r="F6282">
        <v>130</v>
      </c>
      <c r="G6282">
        <v>25</v>
      </c>
      <c r="H6282" s="2" t="s">
        <v>3138</v>
      </c>
      <c r="I6282" s="2" t="s">
        <v>3152</v>
      </c>
      <c r="J6282" s="2" t="s">
        <v>3158</v>
      </c>
      <c r="K6282" s="2" t="s">
        <v>3166</v>
      </c>
      <c r="L6282" s="2">
        <v>2021</v>
      </c>
      <c r="M6282" s="2" t="s">
        <v>3054</v>
      </c>
      <c r="N6282" s="2" t="s">
        <v>3104</v>
      </c>
      <c r="O6282" s="19" t="str">
        <f t="shared" si="196"/>
        <v>300</v>
      </c>
      <c r="P6282">
        <f t="shared" si="195"/>
        <v>32.5</v>
      </c>
    </row>
    <row r="6283" spans="1:16" ht="14.5" customHeight="1" x14ac:dyDescent="0.35">
      <c r="A6283" s="23" t="s">
        <v>2762</v>
      </c>
      <c r="B6283" s="23" t="s">
        <v>2762</v>
      </c>
      <c r="C6283" s="23">
        <v>27111260</v>
      </c>
      <c r="F6283">
        <v>116</v>
      </c>
      <c r="G6283">
        <v>1</v>
      </c>
      <c r="H6283" s="2" t="s">
        <v>3138</v>
      </c>
      <c r="I6283" s="2" t="s">
        <v>3152</v>
      </c>
      <c r="J6283" s="2" t="s">
        <v>3158</v>
      </c>
      <c r="K6283" s="2" t="s">
        <v>3166</v>
      </c>
      <c r="L6283" s="2">
        <v>2021</v>
      </c>
      <c r="M6283" s="2" t="s">
        <v>3058</v>
      </c>
      <c r="N6283" s="2" t="s">
        <v>3108</v>
      </c>
      <c r="O6283" s="19" t="str">
        <f t="shared" si="196"/>
        <v>300</v>
      </c>
      <c r="P6283">
        <f t="shared" si="195"/>
        <v>1.1599999999999999</v>
      </c>
    </row>
    <row r="6284" spans="1:16" ht="14.5" customHeight="1" x14ac:dyDescent="0.35">
      <c r="A6284" s="23" t="s">
        <v>2764</v>
      </c>
      <c r="B6284" s="23" t="s">
        <v>2764</v>
      </c>
      <c r="C6284" s="23">
        <v>27123332</v>
      </c>
      <c r="F6284">
        <v>328</v>
      </c>
      <c r="G6284">
        <v>50</v>
      </c>
      <c r="H6284" s="2" t="s">
        <v>3138</v>
      </c>
      <c r="I6284" s="2" t="s">
        <v>3152</v>
      </c>
      <c r="J6284" s="2" t="s">
        <v>3158</v>
      </c>
      <c r="K6284" s="2" t="s">
        <v>3166</v>
      </c>
      <c r="L6284" s="2">
        <v>2021</v>
      </c>
      <c r="M6284" s="2" t="s">
        <v>3058</v>
      </c>
      <c r="N6284" s="2" t="s">
        <v>3108</v>
      </c>
      <c r="O6284" s="19" t="str">
        <f t="shared" si="196"/>
        <v>300</v>
      </c>
      <c r="P6284">
        <f t="shared" si="195"/>
        <v>164</v>
      </c>
    </row>
    <row r="6285" spans="1:16" ht="14.5" customHeight="1" x14ac:dyDescent="0.35">
      <c r="A6285" s="23" t="s">
        <v>3371</v>
      </c>
      <c r="B6285" s="23" t="s">
        <v>3371</v>
      </c>
      <c r="C6285" s="23">
        <v>40300107</v>
      </c>
      <c r="F6285">
        <v>980</v>
      </c>
      <c r="G6285">
        <v>15.4</v>
      </c>
      <c r="H6285" s="2" t="s">
        <v>3137</v>
      </c>
      <c r="I6285" s="2" t="s">
        <v>3151</v>
      </c>
      <c r="J6285" s="2" t="s">
        <v>3158</v>
      </c>
      <c r="K6285" s="2" t="s">
        <v>3166</v>
      </c>
      <c r="L6285" s="2">
        <v>2021</v>
      </c>
      <c r="M6285" s="2" t="s">
        <v>3058</v>
      </c>
      <c r="N6285" s="2" t="s">
        <v>3108</v>
      </c>
      <c r="O6285" s="19" t="str">
        <f t="shared" si="196"/>
        <v>300</v>
      </c>
      <c r="P6285">
        <f t="shared" si="195"/>
        <v>150.91999999999999</v>
      </c>
    </row>
    <row r="6286" spans="1:16" ht="14.5" customHeight="1" x14ac:dyDescent="0.35">
      <c r="A6286" s="23" t="s">
        <v>61</v>
      </c>
      <c r="B6286" s="23" t="s">
        <v>61</v>
      </c>
      <c r="C6286" s="23">
        <v>40303301</v>
      </c>
      <c r="F6286">
        <v>218</v>
      </c>
      <c r="G6286">
        <v>100</v>
      </c>
      <c r="H6286" s="2" t="s">
        <v>3137</v>
      </c>
      <c r="I6286" s="2" t="s">
        <v>3151</v>
      </c>
      <c r="J6286" s="2" t="s">
        <v>3158</v>
      </c>
      <c r="K6286" s="2" t="s">
        <v>3166</v>
      </c>
      <c r="L6286" s="2">
        <v>2021</v>
      </c>
      <c r="M6286" s="2" t="s">
        <v>3078</v>
      </c>
      <c r="N6286" s="2" t="s">
        <v>3126</v>
      </c>
      <c r="O6286" s="19" t="str">
        <f t="shared" si="196"/>
        <v>700</v>
      </c>
      <c r="P6286">
        <f t="shared" si="195"/>
        <v>218</v>
      </c>
    </row>
    <row r="6287" spans="1:16" ht="14.5" customHeight="1" x14ac:dyDescent="0.35">
      <c r="A6287" s="23" t="s">
        <v>109</v>
      </c>
      <c r="B6287" s="23" t="s">
        <v>109</v>
      </c>
      <c r="C6287" s="23">
        <v>40303307</v>
      </c>
      <c r="F6287">
        <v>72</v>
      </c>
      <c r="G6287">
        <v>25</v>
      </c>
      <c r="H6287" s="2" t="s">
        <v>3141</v>
      </c>
      <c r="I6287" s="2" t="s">
        <v>3155</v>
      </c>
      <c r="J6287" s="2" t="s">
        <v>3158</v>
      </c>
      <c r="K6287" s="2" t="s">
        <v>3166</v>
      </c>
      <c r="L6287" s="2">
        <v>2021</v>
      </c>
      <c r="M6287" s="2" t="s">
        <v>3053</v>
      </c>
      <c r="N6287" s="2" t="s">
        <v>3103</v>
      </c>
      <c r="O6287" s="19" t="str">
        <f t="shared" si="196"/>
        <v>300</v>
      </c>
      <c r="P6287">
        <f t="shared" si="195"/>
        <v>18</v>
      </c>
    </row>
    <row r="6288" spans="1:16" ht="14.5" customHeight="1" x14ac:dyDescent="0.35">
      <c r="A6288" s="23" t="s">
        <v>123</v>
      </c>
      <c r="B6288" s="23" t="s">
        <v>123</v>
      </c>
      <c r="C6288" s="23">
        <v>40303311</v>
      </c>
      <c r="F6288">
        <v>114</v>
      </c>
      <c r="G6288">
        <v>10</v>
      </c>
      <c r="H6288" s="2" t="s">
        <v>3137</v>
      </c>
      <c r="I6288" s="2" t="s">
        <v>3151</v>
      </c>
      <c r="J6288" s="2" t="s">
        <v>3158</v>
      </c>
      <c r="K6288" s="2" t="s">
        <v>3166</v>
      </c>
      <c r="L6288" s="2">
        <v>2021</v>
      </c>
      <c r="M6288" s="2" t="s">
        <v>3055</v>
      </c>
      <c r="N6288" s="2" t="s">
        <v>3105</v>
      </c>
      <c r="O6288" s="19" t="str">
        <f t="shared" si="196"/>
        <v>300</v>
      </c>
      <c r="P6288">
        <f t="shared" si="195"/>
        <v>11.4</v>
      </c>
    </row>
    <row r="6289" spans="1:16" ht="14.5" customHeight="1" x14ac:dyDescent="0.35">
      <c r="A6289" s="23" t="s">
        <v>2666</v>
      </c>
      <c r="B6289" s="23" t="s">
        <v>2666</v>
      </c>
      <c r="C6289" s="23">
        <v>40604140</v>
      </c>
      <c r="F6289">
        <v>4321</v>
      </c>
      <c r="G6289">
        <v>25</v>
      </c>
      <c r="H6289" s="2" t="s">
        <v>3141</v>
      </c>
      <c r="I6289" s="2" t="s">
        <v>3155</v>
      </c>
      <c r="J6289" s="2" t="s">
        <v>3158</v>
      </c>
      <c r="K6289" s="2" t="s">
        <v>3166</v>
      </c>
      <c r="L6289" s="2">
        <v>2021</v>
      </c>
      <c r="M6289" s="2" t="s">
        <v>3057</v>
      </c>
      <c r="N6289" s="2" t="s">
        <v>3107</v>
      </c>
      <c r="O6289" s="19" t="str">
        <f t="shared" si="196"/>
        <v>300</v>
      </c>
      <c r="P6289">
        <f t="shared" si="195"/>
        <v>1080.25</v>
      </c>
    </row>
    <row r="6290" spans="1:16" ht="14.5" customHeight="1" x14ac:dyDescent="0.35">
      <c r="A6290" s="23" t="s">
        <v>133</v>
      </c>
      <c r="B6290" s="23" t="s">
        <v>133</v>
      </c>
      <c r="C6290" s="23">
        <v>45021202</v>
      </c>
      <c r="F6290">
        <v>31</v>
      </c>
      <c r="G6290">
        <v>25</v>
      </c>
      <c r="H6290" s="2" t="s">
        <v>3141</v>
      </c>
      <c r="I6290" s="2" t="s">
        <v>3155</v>
      </c>
      <c r="J6290" s="2" t="s">
        <v>3158</v>
      </c>
      <c r="K6290" s="2" t="s">
        <v>3166</v>
      </c>
      <c r="L6290" s="2">
        <v>2021</v>
      </c>
      <c r="M6290" s="2" t="s">
        <v>3056</v>
      </c>
      <c r="N6290" s="2" t="s">
        <v>3106</v>
      </c>
      <c r="O6290" s="19" t="str">
        <f t="shared" si="196"/>
        <v>300</v>
      </c>
      <c r="P6290">
        <f t="shared" si="195"/>
        <v>7.75</v>
      </c>
    </row>
    <row r="6291" spans="1:16" ht="14.5" customHeight="1" x14ac:dyDescent="0.35">
      <c r="A6291" s="23" t="s">
        <v>1984</v>
      </c>
      <c r="B6291" s="23" t="s">
        <v>1984</v>
      </c>
      <c r="C6291" s="23">
        <v>45027401</v>
      </c>
      <c r="F6291">
        <v>3</v>
      </c>
      <c r="G6291">
        <v>25</v>
      </c>
      <c r="H6291" s="2" t="s">
        <v>3141</v>
      </c>
      <c r="I6291" s="2" t="s">
        <v>3155</v>
      </c>
      <c r="J6291" s="2" t="s">
        <v>3158</v>
      </c>
      <c r="K6291" s="2" t="s">
        <v>3166</v>
      </c>
      <c r="L6291" s="2">
        <v>2021</v>
      </c>
      <c r="M6291" s="2" t="s">
        <v>3056</v>
      </c>
      <c r="N6291" s="2" t="s">
        <v>3106</v>
      </c>
      <c r="O6291" s="19" t="str">
        <f t="shared" si="196"/>
        <v>300</v>
      </c>
      <c r="P6291">
        <f t="shared" si="195"/>
        <v>0.75</v>
      </c>
    </row>
    <row r="6292" spans="1:16" ht="14.5" customHeight="1" x14ac:dyDescent="0.35">
      <c r="A6292" s="23" t="s">
        <v>3629</v>
      </c>
      <c r="B6292" s="23" t="s">
        <v>3629</v>
      </c>
      <c r="C6292" s="23">
        <v>45120101</v>
      </c>
      <c r="F6292">
        <v>261</v>
      </c>
      <c r="G6292">
        <v>100</v>
      </c>
      <c r="H6292" s="2" t="s">
        <v>3141</v>
      </c>
      <c r="I6292" s="2" t="s">
        <v>3155</v>
      </c>
      <c r="J6292" s="2" t="s">
        <v>3158</v>
      </c>
      <c r="K6292" s="2" t="s">
        <v>3166</v>
      </c>
      <c r="L6292" s="2">
        <v>2021</v>
      </c>
      <c r="M6292" s="2" t="s">
        <v>3055</v>
      </c>
      <c r="N6292" s="2" t="s">
        <v>3105</v>
      </c>
      <c r="O6292" s="19" t="str">
        <f t="shared" si="196"/>
        <v>300</v>
      </c>
      <c r="P6292">
        <f t="shared" si="195"/>
        <v>261</v>
      </c>
    </row>
    <row r="6293" spans="1:16" ht="14.5" customHeight="1" x14ac:dyDescent="0.35">
      <c r="A6293" s="23" t="s">
        <v>3630</v>
      </c>
      <c r="B6293" s="23" t="s">
        <v>3630</v>
      </c>
      <c r="C6293" s="23">
        <v>45123306</v>
      </c>
      <c r="F6293">
        <v>34</v>
      </c>
      <c r="G6293">
        <v>100</v>
      </c>
      <c r="H6293" s="2" t="s">
        <v>3141</v>
      </c>
      <c r="I6293" s="2" t="s">
        <v>3155</v>
      </c>
      <c r="J6293" s="2" t="s">
        <v>3158</v>
      </c>
      <c r="K6293" s="2" t="s">
        <v>3166</v>
      </c>
      <c r="L6293" s="2">
        <v>2021</v>
      </c>
      <c r="M6293" s="2" t="s">
        <v>3057</v>
      </c>
      <c r="N6293" s="2" t="s">
        <v>3107</v>
      </c>
      <c r="O6293" s="19" t="str">
        <f t="shared" si="196"/>
        <v>300</v>
      </c>
      <c r="P6293">
        <f t="shared" si="195"/>
        <v>34</v>
      </c>
    </row>
    <row r="6294" spans="1:16" ht="14.5" customHeight="1" x14ac:dyDescent="0.35">
      <c r="A6294" s="23" t="s">
        <v>3631</v>
      </c>
      <c r="B6294" s="23" t="s">
        <v>3632</v>
      </c>
      <c r="C6294" s="23">
        <v>45123308</v>
      </c>
      <c r="F6294">
        <v>233</v>
      </c>
      <c r="G6294">
        <v>100</v>
      </c>
      <c r="H6294" s="2" t="s">
        <v>3141</v>
      </c>
      <c r="I6294" s="2" t="s">
        <v>3155</v>
      </c>
      <c r="J6294" s="2" t="s">
        <v>3158</v>
      </c>
      <c r="K6294" s="2" t="s">
        <v>3166</v>
      </c>
      <c r="L6294" s="2">
        <v>2021</v>
      </c>
      <c r="M6294" s="2" t="s">
        <v>3055</v>
      </c>
      <c r="N6294" s="2" t="s">
        <v>3105</v>
      </c>
      <c r="O6294" s="19" t="str">
        <f t="shared" si="196"/>
        <v>300</v>
      </c>
      <c r="P6294">
        <f t="shared" si="195"/>
        <v>233</v>
      </c>
    </row>
    <row r="6295" spans="1:16" ht="14.5" customHeight="1" x14ac:dyDescent="0.35">
      <c r="A6295" s="23" t="s">
        <v>3633</v>
      </c>
      <c r="B6295" s="23" t="s">
        <v>3633</v>
      </c>
      <c r="C6295" s="23">
        <v>45123310</v>
      </c>
      <c r="F6295">
        <v>26</v>
      </c>
      <c r="G6295">
        <v>100</v>
      </c>
      <c r="H6295" s="2" t="s">
        <v>3141</v>
      </c>
      <c r="I6295" s="2" t="s">
        <v>3155</v>
      </c>
      <c r="J6295" s="2" t="s">
        <v>3158</v>
      </c>
      <c r="K6295" s="2" t="s">
        <v>3166</v>
      </c>
      <c r="L6295" s="2">
        <v>2021</v>
      </c>
      <c r="M6295" s="2" t="s">
        <v>3062</v>
      </c>
      <c r="N6295" s="2" t="s">
        <v>3112</v>
      </c>
      <c r="O6295" s="19" t="str">
        <f t="shared" si="196"/>
        <v>400</v>
      </c>
      <c r="P6295">
        <f t="shared" si="195"/>
        <v>26</v>
      </c>
    </row>
    <row r="6296" spans="1:16" ht="14.5" customHeight="1" x14ac:dyDescent="0.35">
      <c r="A6296" s="23" t="s">
        <v>3739</v>
      </c>
      <c r="B6296" s="23" t="s">
        <v>3739</v>
      </c>
      <c r="C6296" s="23">
        <v>45123313</v>
      </c>
      <c r="F6296">
        <v>250</v>
      </c>
      <c r="G6296">
        <v>100</v>
      </c>
      <c r="H6296" s="2" t="s">
        <v>3141</v>
      </c>
      <c r="I6296" s="2" t="s">
        <v>3155</v>
      </c>
      <c r="J6296" s="2" t="s">
        <v>3158</v>
      </c>
      <c r="K6296" s="2" t="s">
        <v>3166</v>
      </c>
      <c r="L6296" s="2">
        <v>2021</v>
      </c>
      <c r="M6296" s="2" t="s">
        <v>3057</v>
      </c>
      <c r="N6296" s="2" t="s">
        <v>3107</v>
      </c>
      <c r="O6296" s="19" t="str">
        <f t="shared" si="196"/>
        <v>300</v>
      </c>
      <c r="P6296">
        <f t="shared" si="195"/>
        <v>250</v>
      </c>
    </row>
    <row r="6297" spans="1:16" ht="14.5" customHeight="1" x14ac:dyDescent="0.35">
      <c r="A6297" s="23" t="s">
        <v>3233</v>
      </c>
      <c r="B6297" s="23" t="s">
        <v>3233</v>
      </c>
      <c r="C6297" s="23">
        <v>45200105</v>
      </c>
      <c r="F6297">
        <v>1025</v>
      </c>
      <c r="G6297">
        <v>100</v>
      </c>
      <c r="H6297" s="2" t="s">
        <v>3141</v>
      </c>
      <c r="I6297" s="2" t="s">
        <v>3155</v>
      </c>
      <c r="J6297" s="2" t="s">
        <v>3158</v>
      </c>
      <c r="K6297" s="2" t="s">
        <v>3166</v>
      </c>
      <c r="L6297" s="2">
        <v>2021</v>
      </c>
      <c r="M6297" s="2" t="s">
        <v>3029</v>
      </c>
      <c r="N6297" s="2" t="s">
        <v>3084</v>
      </c>
      <c r="O6297" s="19" t="str">
        <f t="shared" si="196"/>
        <v>100</v>
      </c>
      <c r="P6297">
        <f t="shared" si="195"/>
        <v>1025</v>
      </c>
    </row>
    <row r="6298" spans="1:16" ht="14.5" customHeight="1" x14ac:dyDescent="0.35">
      <c r="A6298" s="23" t="s">
        <v>3740</v>
      </c>
      <c r="B6298" s="23" t="s">
        <v>3740</v>
      </c>
      <c r="C6298" s="23">
        <v>45200106</v>
      </c>
      <c r="F6298">
        <v>5000</v>
      </c>
      <c r="G6298">
        <v>100</v>
      </c>
      <c r="H6298" s="2" t="s">
        <v>3141</v>
      </c>
      <c r="I6298" s="2" t="s">
        <v>3155</v>
      </c>
      <c r="J6298" s="2" t="s">
        <v>3158</v>
      </c>
      <c r="K6298" s="2" t="s">
        <v>3166</v>
      </c>
      <c r="L6298" s="2">
        <v>2021</v>
      </c>
      <c r="M6298" s="2" t="s">
        <v>3055</v>
      </c>
      <c r="N6298" s="2" t="s">
        <v>3105</v>
      </c>
      <c r="O6298" s="19" t="str">
        <f t="shared" si="196"/>
        <v>300</v>
      </c>
      <c r="P6298">
        <f t="shared" si="195"/>
        <v>5000</v>
      </c>
    </row>
    <row r="6299" spans="1:16" ht="14.5" customHeight="1" x14ac:dyDescent="0.35">
      <c r="A6299" s="23" t="s">
        <v>193</v>
      </c>
      <c r="B6299" s="23" t="s">
        <v>193</v>
      </c>
      <c r="C6299" s="23">
        <v>45203101</v>
      </c>
      <c r="F6299">
        <v>109</v>
      </c>
      <c r="G6299">
        <v>100</v>
      </c>
      <c r="H6299" s="2" t="s">
        <v>3141</v>
      </c>
      <c r="I6299" s="2" t="s">
        <v>3155</v>
      </c>
      <c r="J6299" s="2" t="s">
        <v>3158</v>
      </c>
      <c r="K6299" s="2" t="s">
        <v>3166</v>
      </c>
      <c r="L6299" s="2">
        <v>2021</v>
      </c>
      <c r="M6299" s="2" t="s">
        <v>3062</v>
      </c>
      <c r="N6299" s="2" t="s">
        <v>3112</v>
      </c>
      <c r="O6299" s="19" t="str">
        <f t="shared" si="196"/>
        <v>400</v>
      </c>
      <c r="P6299">
        <f t="shared" si="195"/>
        <v>109</v>
      </c>
    </row>
    <row r="6300" spans="1:16" ht="14.5" customHeight="1" x14ac:dyDescent="0.35">
      <c r="A6300" s="23" t="s">
        <v>3634</v>
      </c>
      <c r="B6300" s="23" t="s">
        <v>3634</v>
      </c>
      <c r="C6300" s="23">
        <v>45203302</v>
      </c>
      <c r="F6300">
        <v>66</v>
      </c>
      <c r="G6300">
        <v>100</v>
      </c>
      <c r="H6300" s="2" t="s">
        <v>3141</v>
      </c>
      <c r="I6300" s="2" t="s">
        <v>3155</v>
      </c>
      <c r="J6300" s="2" t="s">
        <v>3158</v>
      </c>
      <c r="K6300" s="2" t="s">
        <v>3166</v>
      </c>
      <c r="L6300" s="2">
        <v>2021</v>
      </c>
      <c r="M6300" s="2" t="s">
        <v>3062</v>
      </c>
      <c r="N6300" s="2" t="s">
        <v>3112</v>
      </c>
      <c r="O6300" s="19" t="str">
        <f t="shared" si="196"/>
        <v>400</v>
      </c>
      <c r="P6300">
        <f t="shared" si="195"/>
        <v>66</v>
      </c>
    </row>
    <row r="6301" spans="1:16" ht="14.5" customHeight="1" x14ac:dyDescent="0.35">
      <c r="A6301" s="23" t="s">
        <v>3635</v>
      </c>
      <c r="B6301" s="23" t="s">
        <v>3636</v>
      </c>
      <c r="C6301" s="23">
        <v>45203303</v>
      </c>
      <c r="F6301">
        <v>12</v>
      </c>
      <c r="G6301">
        <v>100</v>
      </c>
      <c r="H6301" s="2" t="s">
        <v>3141</v>
      </c>
      <c r="I6301" s="2" t="s">
        <v>3155</v>
      </c>
      <c r="J6301" s="2" t="s">
        <v>3158</v>
      </c>
      <c r="K6301" s="2" t="s">
        <v>3166</v>
      </c>
      <c r="L6301" s="2">
        <v>2021</v>
      </c>
      <c r="M6301" s="2" t="s">
        <v>3057</v>
      </c>
      <c r="N6301" s="2" t="s">
        <v>3107</v>
      </c>
      <c r="O6301" s="19" t="str">
        <f t="shared" si="196"/>
        <v>300</v>
      </c>
      <c r="P6301">
        <f t="shared" si="195"/>
        <v>12</v>
      </c>
    </row>
    <row r="6302" spans="1:16" ht="14.5" customHeight="1" x14ac:dyDescent="0.35">
      <c r="A6302" s="23" t="s">
        <v>3741</v>
      </c>
      <c r="B6302" s="23" t="s">
        <v>3741</v>
      </c>
      <c r="C6302" s="23">
        <v>45203304</v>
      </c>
      <c r="F6302">
        <v>168</v>
      </c>
      <c r="G6302">
        <v>100</v>
      </c>
      <c r="H6302" s="2" t="s">
        <v>3141</v>
      </c>
      <c r="I6302" s="2" t="s">
        <v>3155</v>
      </c>
      <c r="J6302" s="2" t="s">
        <v>3158</v>
      </c>
      <c r="K6302" s="2" t="s">
        <v>3166</v>
      </c>
      <c r="L6302" s="2">
        <v>2021</v>
      </c>
      <c r="M6302" s="2" t="s">
        <v>3055</v>
      </c>
      <c r="N6302" s="2" t="s">
        <v>3105</v>
      </c>
      <c r="O6302" s="19" t="str">
        <f t="shared" si="196"/>
        <v>300</v>
      </c>
      <c r="P6302">
        <f t="shared" si="195"/>
        <v>168</v>
      </c>
    </row>
    <row r="6303" spans="1:16" ht="14.5" customHeight="1" x14ac:dyDescent="0.35">
      <c r="A6303" s="23" t="s">
        <v>3637</v>
      </c>
      <c r="B6303" s="23" t="s">
        <v>3637</v>
      </c>
      <c r="C6303" s="23">
        <v>45203309</v>
      </c>
      <c r="F6303">
        <v>162</v>
      </c>
      <c r="G6303">
        <v>100</v>
      </c>
      <c r="H6303" s="2" t="s">
        <v>3141</v>
      </c>
      <c r="I6303" s="2" t="s">
        <v>3155</v>
      </c>
      <c r="J6303" s="2" t="s">
        <v>3158</v>
      </c>
      <c r="K6303" s="2" t="s">
        <v>3166</v>
      </c>
      <c r="L6303" s="2">
        <v>2021</v>
      </c>
      <c r="M6303" s="2" t="s">
        <v>3055</v>
      </c>
      <c r="N6303" s="2" t="s">
        <v>3105</v>
      </c>
      <c r="O6303" s="19" t="str">
        <f t="shared" si="196"/>
        <v>300</v>
      </c>
      <c r="P6303">
        <f t="shared" si="195"/>
        <v>162</v>
      </c>
    </row>
    <row r="6304" spans="1:16" ht="14.5" customHeight="1" x14ac:dyDescent="0.35">
      <c r="A6304" s="23" t="s">
        <v>3638</v>
      </c>
      <c r="B6304" s="23" t="s">
        <v>3638</v>
      </c>
      <c r="C6304" s="23">
        <v>45203311</v>
      </c>
      <c r="F6304">
        <v>442</v>
      </c>
      <c r="G6304">
        <v>100</v>
      </c>
      <c r="H6304" s="2" t="s">
        <v>3141</v>
      </c>
      <c r="I6304" s="2" t="s">
        <v>3155</v>
      </c>
      <c r="J6304" s="2" t="s">
        <v>3158</v>
      </c>
      <c r="K6304" s="2" t="s">
        <v>3166</v>
      </c>
      <c r="L6304" s="2">
        <v>2021</v>
      </c>
      <c r="M6304" s="2" t="s">
        <v>3062</v>
      </c>
      <c r="N6304" s="2" t="s">
        <v>3112</v>
      </c>
      <c r="O6304" s="19" t="str">
        <f t="shared" si="196"/>
        <v>400</v>
      </c>
      <c r="P6304">
        <f t="shared" si="195"/>
        <v>442</v>
      </c>
    </row>
    <row r="6305" spans="1:16" ht="14.5" customHeight="1" x14ac:dyDescent="0.35">
      <c r="A6305" s="23" t="s">
        <v>3639</v>
      </c>
      <c r="B6305" s="23" t="s">
        <v>3639</v>
      </c>
      <c r="C6305" s="23">
        <v>45204110</v>
      </c>
      <c r="F6305">
        <v>608</v>
      </c>
      <c r="G6305">
        <v>15</v>
      </c>
      <c r="H6305" s="2" t="s">
        <v>3141</v>
      </c>
      <c r="I6305" s="2" t="s">
        <v>3155</v>
      </c>
      <c r="J6305" s="2" t="s">
        <v>3158</v>
      </c>
      <c r="K6305" s="2" t="s">
        <v>3166</v>
      </c>
      <c r="L6305" s="2">
        <v>2021</v>
      </c>
      <c r="M6305" s="2" t="s">
        <v>3057</v>
      </c>
      <c r="N6305" s="2" t="s">
        <v>3107</v>
      </c>
      <c r="O6305" s="19" t="str">
        <f t="shared" si="196"/>
        <v>300</v>
      </c>
      <c r="P6305">
        <f t="shared" si="195"/>
        <v>91.2</v>
      </c>
    </row>
    <row r="6306" spans="1:16" ht="14.5" customHeight="1" x14ac:dyDescent="0.35">
      <c r="A6306" s="23" t="s">
        <v>3640</v>
      </c>
      <c r="B6306" s="23" t="s">
        <v>3640</v>
      </c>
      <c r="C6306" s="23">
        <v>45204113</v>
      </c>
      <c r="F6306">
        <v>16857</v>
      </c>
      <c r="G6306">
        <v>100</v>
      </c>
      <c r="H6306" s="2" t="s">
        <v>3141</v>
      </c>
      <c r="I6306" s="2" t="s">
        <v>3155</v>
      </c>
      <c r="J6306" s="2" t="s">
        <v>3158</v>
      </c>
      <c r="K6306" s="2" t="s">
        <v>3166</v>
      </c>
      <c r="L6306" s="2">
        <v>2021</v>
      </c>
      <c r="M6306" s="2" t="s">
        <v>3060</v>
      </c>
      <c r="N6306" s="2" t="s">
        <v>3110</v>
      </c>
      <c r="O6306" s="19" t="str">
        <f t="shared" si="196"/>
        <v>400</v>
      </c>
      <c r="P6306">
        <f t="shared" si="195"/>
        <v>16857</v>
      </c>
    </row>
    <row r="6307" spans="1:16" ht="14.5" customHeight="1" x14ac:dyDescent="0.35">
      <c r="A6307" s="23" t="s">
        <v>3641</v>
      </c>
      <c r="B6307" s="23" t="s">
        <v>3641</v>
      </c>
      <c r="C6307" s="23">
        <v>45204114</v>
      </c>
      <c r="F6307">
        <v>19763</v>
      </c>
      <c r="G6307">
        <v>100</v>
      </c>
      <c r="H6307" s="2" t="s">
        <v>3141</v>
      </c>
      <c r="I6307" s="2" t="s">
        <v>3155</v>
      </c>
      <c r="J6307" s="2" t="s">
        <v>3158</v>
      </c>
      <c r="K6307" s="2" t="s">
        <v>3166</v>
      </c>
      <c r="L6307" s="2">
        <v>2021</v>
      </c>
      <c r="M6307" s="2" t="s">
        <v>3035</v>
      </c>
      <c r="N6307" s="2" t="s">
        <v>3089</v>
      </c>
      <c r="O6307" s="19" t="str">
        <f t="shared" si="196"/>
        <v>100</v>
      </c>
      <c r="P6307">
        <f t="shared" si="195"/>
        <v>19763</v>
      </c>
    </row>
    <row r="6308" spans="1:16" ht="14.5" customHeight="1" x14ac:dyDescent="0.35">
      <c r="A6308" s="23" t="s">
        <v>3642</v>
      </c>
      <c r="B6308" s="23" t="s">
        <v>3642</v>
      </c>
      <c r="C6308" s="23">
        <v>45204115</v>
      </c>
      <c r="F6308">
        <v>150</v>
      </c>
      <c r="G6308">
        <v>100</v>
      </c>
      <c r="H6308" s="2" t="s">
        <v>3141</v>
      </c>
      <c r="I6308" s="2" t="s">
        <v>3155</v>
      </c>
      <c r="J6308" s="2" t="s">
        <v>3158</v>
      </c>
      <c r="K6308" s="2" t="s">
        <v>3166</v>
      </c>
      <c r="L6308" s="2">
        <v>2021</v>
      </c>
      <c r="M6308" s="2" t="s">
        <v>3056</v>
      </c>
      <c r="N6308" s="2" t="s">
        <v>3106</v>
      </c>
      <c r="O6308" s="19" t="str">
        <f t="shared" si="196"/>
        <v>300</v>
      </c>
      <c r="P6308">
        <f t="shared" si="195"/>
        <v>150</v>
      </c>
    </row>
    <row r="6309" spans="1:16" ht="14.5" customHeight="1" x14ac:dyDescent="0.35">
      <c r="A6309" s="23" t="s">
        <v>3458</v>
      </c>
      <c r="B6309" s="23" t="s">
        <v>3458</v>
      </c>
      <c r="C6309" s="23">
        <v>45310102</v>
      </c>
      <c r="F6309">
        <v>2012</v>
      </c>
      <c r="G6309">
        <v>100</v>
      </c>
      <c r="H6309" s="2" t="s">
        <v>3141</v>
      </c>
      <c r="I6309" s="2" t="s">
        <v>3155</v>
      </c>
      <c r="J6309" s="2" t="s">
        <v>3158</v>
      </c>
      <c r="K6309" s="2" t="s">
        <v>3166</v>
      </c>
      <c r="L6309" s="2">
        <v>2021</v>
      </c>
      <c r="M6309" s="2" t="s">
        <v>3055</v>
      </c>
      <c r="N6309" s="2" t="s">
        <v>3105</v>
      </c>
      <c r="O6309" s="19" t="str">
        <f t="shared" si="196"/>
        <v>300</v>
      </c>
      <c r="P6309">
        <f t="shared" si="195"/>
        <v>2012</v>
      </c>
    </row>
    <row r="6310" spans="1:16" ht="14.5" customHeight="1" x14ac:dyDescent="0.35">
      <c r="A6310" s="23" t="s">
        <v>2995</v>
      </c>
      <c r="B6310" s="23" t="s">
        <v>2995</v>
      </c>
      <c r="C6310" s="23">
        <v>45334001</v>
      </c>
      <c r="F6310">
        <v>270</v>
      </c>
      <c r="G6310">
        <v>100</v>
      </c>
      <c r="H6310" s="2" t="s">
        <v>3141</v>
      </c>
      <c r="I6310" s="2" t="s">
        <v>3155</v>
      </c>
      <c r="J6310" s="2" t="s">
        <v>3158</v>
      </c>
      <c r="K6310" s="2" t="s">
        <v>3166</v>
      </c>
      <c r="L6310" s="2">
        <v>2021</v>
      </c>
      <c r="M6310" s="2" t="s">
        <v>3029</v>
      </c>
      <c r="N6310" s="2" t="s">
        <v>3084</v>
      </c>
      <c r="O6310" s="19" t="str">
        <f t="shared" si="196"/>
        <v>100</v>
      </c>
      <c r="P6310">
        <f t="shared" ref="P6310:P6373" si="197">F6310*G6310/100</f>
        <v>270</v>
      </c>
    </row>
    <row r="6311" spans="1:16" ht="14.5" customHeight="1" x14ac:dyDescent="0.35">
      <c r="A6311" s="23" t="s">
        <v>3742</v>
      </c>
      <c r="B6311" s="23" t="s">
        <v>3742</v>
      </c>
      <c r="C6311" s="23">
        <v>45334101</v>
      </c>
      <c r="F6311">
        <v>250</v>
      </c>
      <c r="G6311">
        <v>100</v>
      </c>
      <c r="H6311" s="2" t="s">
        <v>3141</v>
      </c>
      <c r="I6311" s="2" t="s">
        <v>3155</v>
      </c>
      <c r="J6311" s="2" t="s">
        <v>3158</v>
      </c>
      <c r="K6311" s="2" t="s">
        <v>3166</v>
      </c>
      <c r="L6311" s="2">
        <v>2021</v>
      </c>
      <c r="M6311" s="2" t="s">
        <v>3029</v>
      </c>
      <c r="N6311" s="2" t="s">
        <v>3084</v>
      </c>
      <c r="O6311" s="19" t="str">
        <f t="shared" si="196"/>
        <v>100</v>
      </c>
      <c r="P6311">
        <f t="shared" si="197"/>
        <v>250</v>
      </c>
    </row>
    <row r="6312" spans="1:16" ht="14.5" customHeight="1" x14ac:dyDescent="0.35">
      <c r="A6312" s="23" t="s">
        <v>2529</v>
      </c>
      <c r="B6312" s="23" t="s">
        <v>2529</v>
      </c>
      <c r="C6312" s="23">
        <v>45334104</v>
      </c>
      <c r="F6312">
        <v>92640</v>
      </c>
      <c r="G6312">
        <v>100</v>
      </c>
      <c r="H6312" s="2" t="s">
        <v>3141</v>
      </c>
      <c r="I6312" s="2" t="s">
        <v>3155</v>
      </c>
      <c r="J6312" s="2" t="s">
        <v>3158</v>
      </c>
      <c r="K6312" s="2" t="s">
        <v>3166</v>
      </c>
      <c r="L6312" s="2">
        <v>2021</v>
      </c>
      <c r="M6312" s="2" t="s">
        <v>3064</v>
      </c>
      <c r="N6312" s="2" t="s">
        <v>3114</v>
      </c>
      <c r="O6312" s="19" t="str">
        <f t="shared" si="196"/>
        <v>500</v>
      </c>
      <c r="P6312">
        <f t="shared" si="197"/>
        <v>92640</v>
      </c>
    </row>
    <row r="6313" spans="1:16" ht="14.5" customHeight="1" x14ac:dyDescent="0.35">
      <c r="A6313" s="23" t="s">
        <v>2991</v>
      </c>
      <c r="B6313" s="23" t="s">
        <v>3643</v>
      </c>
      <c r="C6313" s="23">
        <v>45334105</v>
      </c>
      <c r="F6313">
        <v>14603</v>
      </c>
      <c r="G6313">
        <v>100</v>
      </c>
      <c r="H6313" s="2" t="s">
        <v>3141</v>
      </c>
      <c r="I6313" s="2" t="s">
        <v>3155</v>
      </c>
      <c r="J6313" s="2" t="s">
        <v>3158</v>
      </c>
      <c r="K6313" s="2" t="s">
        <v>3166</v>
      </c>
      <c r="L6313" s="2">
        <v>2021</v>
      </c>
      <c r="M6313" s="2" t="s">
        <v>3064</v>
      </c>
      <c r="N6313" s="2" t="s">
        <v>3114</v>
      </c>
      <c r="O6313" s="19" t="str">
        <f t="shared" si="196"/>
        <v>500</v>
      </c>
      <c r="P6313">
        <f t="shared" si="197"/>
        <v>14603</v>
      </c>
    </row>
    <row r="6314" spans="1:16" ht="14.5" customHeight="1" x14ac:dyDescent="0.35">
      <c r="A6314" s="23" t="s">
        <v>2531</v>
      </c>
      <c r="B6314" s="23" t="s">
        <v>2531</v>
      </c>
      <c r="C6314" s="23">
        <v>45334107</v>
      </c>
      <c r="F6314">
        <v>13612</v>
      </c>
      <c r="G6314">
        <v>100</v>
      </c>
      <c r="H6314" s="2" t="s">
        <v>3141</v>
      </c>
      <c r="I6314" s="2" t="s">
        <v>3155</v>
      </c>
      <c r="J6314" s="2" t="s">
        <v>3158</v>
      </c>
      <c r="K6314" s="2" t="s">
        <v>3166</v>
      </c>
      <c r="L6314" s="2">
        <v>2021</v>
      </c>
      <c r="M6314" s="2" t="s">
        <v>3063</v>
      </c>
      <c r="N6314" s="2" t="s">
        <v>3113</v>
      </c>
      <c r="O6314" s="19" t="str">
        <f t="shared" si="196"/>
        <v>400</v>
      </c>
      <c r="P6314">
        <f t="shared" si="197"/>
        <v>13612</v>
      </c>
    </row>
    <row r="6315" spans="1:16" ht="14.5" customHeight="1" x14ac:dyDescent="0.35">
      <c r="A6315" s="23" t="s">
        <v>2532</v>
      </c>
      <c r="B6315" s="23" t="s">
        <v>2532</v>
      </c>
      <c r="C6315" s="23">
        <v>45334109</v>
      </c>
      <c r="F6315">
        <v>5793</v>
      </c>
      <c r="G6315">
        <v>100</v>
      </c>
      <c r="H6315" s="2" t="s">
        <v>3141</v>
      </c>
      <c r="I6315" s="2" t="s">
        <v>3155</v>
      </c>
      <c r="J6315" s="2" t="s">
        <v>3158</v>
      </c>
      <c r="K6315" s="2" t="s">
        <v>3166</v>
      </c>
      <c r="L6315" s="2">
        <v>2021</v>
      </c>
      <c r="M6315" s="2" t="s">
        <v>3068</v>
      </c>
      <c r="N6315" s="2" t="s">
        <v>3118</v>
      </c>
      <c r="O6315" s="19" t="str">
        <f t="shared" si="196"/>
        <v>500</v>
      </c>
      <c r="P6315">
        <f t="shared" si="197"/>
        <v>5793</v>
      </c>
    </row>
    <row r="6316" spans="1:16" ht="14.5" customHeight="1" x14ac:dyDescent="0.35">
      <c r="A6316" s="23" t="s">
        <v>2533</v>
      </c>
      <c r="B6316" s="23" t="s">
        <v>2533</v>
      </c>
      <c r="C6316" s="23">
        <v>45334110</v>
      </c>
      <c r="F6316">
        <v>17466</v>
      </c>
      <c r="G6316">
        <v>100</v>
      </c>
      <c r="H6316" s="2" t="s">
        <v>3141</v>
      </c>
      <c r="I6316" s="2" t="s">
        <v>3155</v>
      </c>
      <c r="J6316" s="2" t="s">
        <v>3158</v>
      </c>
      <c r="K6316" s="2" t="s">
        <v>3166</v>
      </c>
      <c r="L6316" s="2">
        <v>2021</v>
      </c>
      <c r="M6316" s="2" t="s">
        <v>3065</v>
      </c>
      <c r="N6316" s="2" t="s">
        <v>3115</v>
      </c>
      <c r="O6316" s="19" t="str">
        <f t="shared" si="196"/>
        <v>500</v>
      </c>
      <c r="P6316">
        <f t="shared" si="197"/>
        <v>17466</v>
      </c>
    </row>
    <row r="6317" spans="1:16" ht="14.5" customHeight="1" x14ac:dyDescent="0.35">
      <c r="A6317" s="23" t="s">
        <v>105</v>
      </c>
      <c r="B6317" s="23" t="s">
        <v>105</v>
      </c>
      <c r="C6317" s="23" t="s">
        <v>106</v>
      </c>
      <c r="F6317">
        <v>1872</v>
      </c>
      <c r="G6317">
        <v>75</v>
      </c>
      <c r="H6317" s="2" t="s">
        <v>3141</v>
      </c>
      <c r="I6317" s="2" t="s">
        <v>3155</v>
      </c>
      <c r="J6317" s="2" t="s">
        <v>3158</v>
      </c>
      <c r="K6317" s="2" t="s">
        <v>3166</v>
      </c>
      <c r="L6317" s="2">
        <v>2021</v>
      </c>
      <c r="M6317" s="2" t="s">
        <v>3043</v>
      </c>
      <c r="N6317" s="2" t="s">
        <v>3097</v>
      </c>
      <c r="O6317" s="19" t="str">
        <f t="shared" si="196"/>
        <v>200</v>
      </c>
      <c r="P6317">
        <f t="shared" si="197"/>
        <v>1404</v>
      </c>
    </row>
    <row r="6318" spans="1:16" ht="14.5" customHeight="1" x14ac:dyDescent="0.35">
      <c r="A6318" s="23" t="s">
        <v>135</v>
      </c>
      <c r="B6318" s="23" t="s">
        <v>135</v>
      </c>
      <c r="C6318" s="23">
        <v>54011101</v>
      </c>
      <c r="F6318">
        <v>875</v>
      </c>
      <c r="G6318">
        <v>25</v>
      </c>
      <c r="H6318" s="2" t="s">
        <v>3141</v>
      </c>
      <c r="I6318" s="2" t="s">
        <v>3155</v>
      </c>
      <c r="J6318" s="2" t="s">
        <v>3158</v>
      </c>
      <c r="K6318" s="2" t="s">
        <v>3166</v>
      </c>
      <c r="L6318" s="2">
        <v>2021</v>
      </c>
      <c r="M6318" s="2" t="s">
        <v>3056</v>
      </c>
      <c r="N6318" s="2" t="s">
        <v>3106</v>
      </c>
      <c r="O6318" s="19" t="str">
        <f t="shared" ref="O6318:O6381" si="198">LEFT(N6318,1) &amp; "00"</f>
        <v>300</v>
      </c>
      <c r="P6318">
        <f t="shared" si="197"/>
        <v>218.75</v>
      </c>
    </row>
    <row r="6319" spans="1:16" ht="14.5" customHeight="1" x14ac:dyDescent="0.35">
      <c r="A6319" s="23" t="s">
        <v>2875</v>
      </c>
      <c r="B6319" s="23" t="s">
        <v>2875</v>
      </c>
      <c r="C6319" s="23">
        <v>54011102</v>
      </c>
      <c r="F6319">
        <v>46</v>
      </c>
      <c r="G6319">
        <v>25</v>
      </c>
      <c r="H6319" s="2" t="s">
        <v>3141</v>
      </c>
      <c r="I6319" s="2" t="s">
        <v>3155</v>
      </c>
      <c r="J6319" s="2" t="s">
        <v>3158</v>
      </c>
      <c r="K6319" s="2" t="s">
        <v>3166</v>
      </c>
      <c r="L6319" s="2">
        <v>2021</v>
      </c>
      <c r="M6319" s="2" t="s">
        <v>3056</v>
      </c>
      <c r="N6319" s="2" t="s">
        <v>3106</v>
      </c>
      <c r="O6319" s="19" t="str">
        <f t="shared" si="198"/>
        <v>300</v>
      </c>
      <c r="P6319">
        <f t="shared" si="197"/>
        <v>11.5</v>
      </c>
    </row>
    <row r="6320" spans="1:16" ht="14.5" customHeight="1" x14ac:dyDescent="0.35">
      <c r="A6320" s="23" t="s">
        <v>135</v>
      </c>
      <c r="B6320" s="23" t="s">
        <v>135</v>
      </c>
      <c r="C6320" s="23">
        <v>54011201</v>
      </c>
      <c r="F6320">
        <v>716</v>
      </c>
      <c r="G6320">
        <v>25</v>
      </c>
      <c r="H6320" s="2" t="s">
        <v>3141</v>
      </c>
      <c r="I6320" s="2" t="s">
        <v>3155</v>
      </c>
      <c r="J6320" s="2" t="s">
        <v>3158</v>
      </c>
      <c r="K6320" s="2" t="s">
        <v>3166</v>
      </c>
      <c r="L6320" s="2">
        <v>2021</v>
      </c>
      <c r="M6320" s="2" t="s">
        <v>3056</v>
      </c>
      <c r="N6320" s="2" t="s">
        <v>3106</v>
      </c>
      <c r="O6320" s="19" t="str">
        <f t="shared" si="198"/>
        <v>300</v>
      </c>
      <c r="P6320">
        <f t="shared" si="197"/>
        <v>179</v>
      </c>
    </row>
    <row r="6321" spans="1:16" ht="14.5" customHeight="1" x14ac:dyDescent="0.35">
      <c r="A6321" s="23" t="s">
        <v>135</v>
      </c>
      <c r="B6321" s="23" t="s">
        <v>135</v>
      </c>
      <c r="C6321" s="23">
        <v>54011202</v>
      </c>
      <c r="F6321">
        <v>250</v>
      </c>
      <c r="G6321">
        <v>25</v>
      </c>
      <c r="H6321" s="2" t="s">
        <v>3141</v>
      </c>
      <c r="I6321" s="2" t="s">
        <v>3155</v>
      </c>
      <c r="J6321" s="2" t="s">
        <v>3158</v>
      </c>
      <c r="K6321" s="2" t="s">
        <v>3166</v>
      </c>
      <c r="L6321" s="2">
        <v>2021</v>
      </c>
      <c r="M6321" s="2" t="s">
        <v>3056</v>
      </c>
      <c r="N6321" s="2" t="s">
        <v>3106</v>
      </c>
      <c r="O6321" s="19" t="str">
        <f t="shared" si="198"/>
        <v>300</v>
      </c>
      <c r="P6321">
        <f t="shared" si="197"/>
        <v>62.5</v>
      </c>
    </row>
    <row r="6322" spans="1:16" ht="14.5" customHeight="1" x14ac:dyDescent="0.35">
      <c r="A6322" s="23" t="s">
        <v>75</v>
      </c>
      <c r="B6322" s="23" t="s">
        <v>75</v>
      </c>
      <c r="C6322" s="23" t="s">
        <v>3743</v>
      </c>
      <c r="F6322">
        <v>261355</v>
      </c>
      <c r="G6322">
        <v>25</v>
      </c>
      <c r="H6322" s="2" t="s">
        <v>3140</v>
      </c>
      <c r="I6322" s="2" t="s">
        <v>3154</v>
      </c>
      <c r="J6322" s="2" t="s">
        <v>3158</v>
      </c>
      <c r="K6322" s="2" t="s">
        <v>3166</v>
      </c>
      <c r="L6322" s="2">
        <v>2021</v>
      </c>
      <c r="M6322" s="2" t="s">
        <v>3023</v>
      </c>
      <c r="N6322" s="2" t="s">
        <v>3082</v>
      </c>
      <c r="O6322" s="19" t="str">
        <f t="shared" si="198"/>
        <v>100</v>
      </c>
      <c r="P6322">
        <f t="shared" si="197"/>
        <v>65338.75</v>
      </c>
    </row>
    <row r="6323" spans="1:16" ht="14.5" customHeight="1" x14ac:dyDescent="0.35">
      <c r="A6323" s="23" t="s">
        <v>95</v>
      </c>
      <c r="B6323" s="23" t="s">
        <v>95</v>
      </c>
      <c r="C6323" s="23">
        <v>54114116</v>
      </c>
      <c r="F6323">
        <v>8924</v>
      </c>
      <c r="G6323">
        <v>25</v>
      </c>
      <c r="H6323" s="2" t="s">
        <v>3140</v>
      </c>
      <c r="I6323" s="2" t="s">
        <v>3154</v>
      </c>
      <c r="J6323" s="2" t="s">
        <v>3158</v>
      </c>
      <c r="K6323" s="2" t="s">
        <v>3166</v>
      </c>
      <c r="L6323" s="2">
        <v>2021</v>
      </c>
      <c r="M6323" s="2" t="s">
        <v>3040</v>
      </c>
      <c r="N6323" s="2" t="s">
        <v>3094</v>
      </c>
      <c r="O6323" s="19" t="str">
        <f t="shared" si="198"/>
        <v>100</v>
      </c>
      <c r="P6323">
        <f t="shared" si="197"/>
        <v>2231</v>
      </c>
    </row>
    <row r="6324" spans="1:16" ht="14.5" customHeight="1" x14ac:dyDescent="0.35">
      <c r="A6324" s="23" t="s">
        <v>91</v>
      </c>
      <c r="B6324" s="23" t="s">
        <v>91</v>
      </c>
      <c r="C6324" s="23">
        <v>54116101</v>
      </c>
      <c r="F6324">
        <v>2297</v>
      </c>
      <c r="G6324">
        <v>25</v>
      </c>
      <c r="H6324" s="2" t="s">
        <v>3140</v>
      </c>
      <c r="I6324" s="2" t="s">
        <v>3154</v>
      </c>
      <c r="J6324" s="2" t="s">
        <v>3158</v>
      </c>
      <c r="K6324" s="2" t="s">
        <v>3166</v>
      </c>
      <c r="L6324" s="2">
        <v>2021</v>
      </c>
      <c r="M6324" s="2" t="s">
        <v>3039</v>
      </c>
      <c r="N6324" s="2" t="s">
        <v>3093</v>
      </c>
      <c r="O6324" s="19" t="str">
        <f t="shared" si="198"/>
        <v>100</v>
      </c>
      <c r="P6324">
        <f t="shared" si="197"/>
        <v>574.25</v>
      </c>
    </row>
    <row r="6325" spans="1:16" ht="14.5" customHeight="1" x14ac:dyDescent="0.35">
      <c r="A6325" s="23" t="s">
        <v>65</v>
      </c>
      <c r="B6325" s="23" t="s">
        <v>65</v>
      </c>
      <c r="C6325" s="23">
        <v>54134115</v>
      </c>
      <c r="F6325">
        <v>9292</v>
      </c>
      <c r="G6325">
        <v>25</v>
      </c>
      <c r="H6325" s="2" t="s">
        <v>3140</v>
      </c>
      <c r="I6325" s="2" t="s">
        <v>3154</v>
      </c>
      <c r="J6325" s="2" t="s">
        <v>3158</v>
      </c>
      <c r="K6325" s="2" t="s">
        <v>3166</v>
      </c>
      <c r="L6325" s="2">
        <v>2021</v>
      </c>
      <c r="M6325" s="2" t="s">
        <v>3023</v>
      </c>
      <c r="N6325" s="2" t="s">
        <v>3082</v>
      </c>
      <c r="O6325" s="19" t="str">
        <f t="shared" si="198"/>
        <v>100</v>
      </c>
      <c r="P6325">
        <f t="shared" si="197"/>
        <v>2323</v>
      </c>
    </row>
    <row r="6326" spans="1:16" ht="14.5" customHeight="1" x14ac:dyDescent="0.35">
      <c r="A6326" s="23" t="s">
        <v>93</v>
      </c>
      <c r="B6326" s="23" t="s">
        <v>93</v>
      </c>
      <c r="C6326" s="23">
        <v>54204402</v>
      </c>
      <c r="F6326">
        <v>9224</v>
      </c>
      <c r="G6326">
        <v>25</v>
      </c>
      <c r="H6326" s="2" t="s">
        <v>3140</v>
      </c>
      <c r="I6326" s="2" t="s">
        <v>3154</v>
      </c>
      <c r="J6326" s="2" t="s">
        <v>3158</v>
      </c>
      <c r="K6326" s="2" t="s">
        <v>3166</v>
      </c>
      <c r="L6326" s="2">
        <v>2021</v>
      </c>
      <c r="M6326" s="2" t="s">
        <v>3040</v>
      </c>
      <c r="N6326" s="2" t="s">
        <v>3094</v>
      </c>
      <c r="O6326" s="19" t="str">
        <f t="shared" si="198"/>
        <v>100</v>
      </c>
      <c r="P6326">
        <f t="shared" si="197"/>
        <v>2306</v>
      </c>
    </row>
    <row r="6327" spans="1:16" ht="14.5" customHeight="1" x14ac:dyDescent="0.35">
      <c r="A6327" s="23" t="s">
        <v>87</v>
      </c>
      <c r="B6327" s="23" t="s">
        <v>87</v>
      </c>
      <c r="C6327" s="23">
        <v>54214405</v>
      </c>
      <c r="F6327">
        <v>152</v>
      </c>
      <c r="G6327">
        <v>25</v>
      </c>
      <c r="H6327" s="2" t="s">
        <v>3141</v>
      </c>
      <c r="I6327" s="2" t="s">
        <v>3155</v>
      </c>
      <c r="J6327" s="2" t="s">
        <v>3158</v>
      </c>
      <c r="K6327" s="2" t="s">
        <v>3166</v>
      </c>
      <c r="L6327" s="2">
        <v>2021</v>
      </c>
      <c r="M6327" s="2" t="s">
        <v>3033</v>
      </c>
      <c r="N6327" s="2" t="s">
        <v>3088</v>
      </c>
      <c r="O6327" s="19" t="str">
        <f t="shared" si="198"/>
        <v>100</v>
      </c>
      <c r="P6327">
        <f t="shared" si="197"/>
        <v>38</v>
      </c>
    </row>
    <row r="6328" spans="1:16" ht="14.5" customHeight="1" x14ac:dyDescent="0.35">
      <c r="A6328" s="23" t="s">
        <v>69</v>
      </c>
      <c r="B6328" s="23" t="s">
        <v>69</v>
      </c>
      <c r="C6328" s="23">
        <v>54224403</v>
      </c>
      <c r="F6328">
        <v>20981</v>
      </c>
      <c r="G6328">
        <v>25</v>
      </c>
      <c r="H6328" s="2" t="s">
        <v>3140</v>
      </c>
      <c r="I6328" s="2" t="s">
        <v>3154</v>
      </c>
      <c r="J6328" s="2" t="s">
        <v>3158</v>
      </c>
      <c r="K6328" s="2" t="s">
        <v>3166</v>
      </c>
      <c r="L6328" s="2">
        <v>2021</v>
      </c>
      <c r="M6328" s="2" t="s">
        <v>3023</v>
      </c>
      <c r="N6328" s="2" t="s">
        <v>3082</v>
      </c>
      <c r="O6328" s="19" t="str">
        <f t="shared" si="198"/>
        <v>100</v>
      </c>
      <c r="P6328">
        <f t="shared" si="197"/>
        <v>5245.25</v>
      </c>
    </row>
    <row r="6329" spans="1:16" ht="14.5" customHeight="1" x14ac:dyDescent="0.35">
      <c r="A6329" s="23" t="s">
        <v>77</v>
      </c>
      <c r="B6329" s="23" t="s">
        <v>77</v>
      </c>
      <c r="C6329" s="23" t="s">
        <v>78</v>
      </c>
      <c r="F6329">
        <v>513280</v>
      </c>
      <c r="G6329">
        <v>25</v>
      </c>
      <c r="H6329" s="2" t="s">
        <v>3140</v>
      </c>
      <c r="I6329" s="2" t="s">
        <v>3154</v>
      </c>
      <c r="J6329" s="2" t="s">
        <v>3158</v>
      </c>
      <c r="K6329" s="2" t="s">
        <v>3166</v>
      </c>
      <c r="L6329" s="2">
        <v>2021</v>
      </c>
      <c r="M6329" s="2" t="s">
        <v>3023</v>
      </c>
      <c r="N6329" s="2" t="s">
        <v>3082</v>
      </c>
      <c r="O6329" s="19" t="str">
        <f t="shared" si="198"/>
        <v>100</v>
      </c>
      <c r="P6329">
        <f t="shared" si="197"/>
        <v>128320</v>
      </c>
    </row>
    <row r="6330" spans="1:16" ht="14.5" customHeight="1" x14ac:dyDescent="0.35">
      <c r="A6330" s="23" t="s">
        <v>139</v>
      </c>
      <c r="B6330" s="23" t="s">
        <v>139</v>
      </c>
      <c r="C6330" s="23">
        <v>54411201</v>
      </c>
      <c r="F6330">
        <v>20</v>
      </c>
      <c r="G6330">
        <v>25</v>
      </c>
      <c r="H6330" s="2" t="s">
        <v>3141</v>
      </c>
      <c r="I6330" s="2" t="s">
        <v>3155</v>
      </c>
      <c r="J6330" s="2" t="s">
        <v>3158</v>
      </c>
      <c r="K6330" s="2" t="s">
        <v>3166</v>
      </c>
      <c r="L6330" s="2">
        <v>2021</v>
      </c>
      <c r="M6330" s="2" t="s">
        <v>3057</v>
      </c>
      <c r="N6330" s="2" t="s">
        <v>3107</v>
      </c>
      <c r="O6330" s="19" t="str">
        <f t="shared" si="198"/>
        <v>300</v>
      </c>
      <c r="P6330">
        <f t="shared" si="197"/>
        <v>5</v>
      </c>
    </row>
    <row r="6331" spans="1:16" ht="14.5" customHeight="1" x14ac:dyDescent="0.35">
      <c r="A6331" s="23" t="s">
        <v>165</v>
      </c>
      <c r="B6331" s="23" t="s">
        <v>165</v>
      </c>
      <c r="C6331" s="23">
        <v>54413301</v>
      </c>
      <c r="F6331">
        <v>43</v>
      </c>
      <c r="G6331">
        <v>15</v>
      </c>
      <c r="H6331" s="2" t="s">
        <v>3140</v>
      </c>
      <c r="I6331" s="2" t="s">
        <v>3154</v>
      </c>
      <c r="J6331" s="2" t="s">
        <v>3158</v>
      </c>
      <c r="K6331" s="2" t="s">
        <v>3166</v>
      </c>
      <c r="L6331" s="2">
        <v>2021</v>
      </c>
      <c r="M6331" s="2" t="s">
        <v>3058</v>
      </c>
      <c r="N6331" s="2" t="s">
        <v>3108</v>
      </c>
      <c r="O6331" s="19" t="str">
        <f t="shared" si="198"/>
        <v>300</v>
      </c>
      <c r="P6331">
        <f t="shared" si="197"/>
        <v>6.45</v>
      </c>
    </row>
    <row r="6332" spans="1:16" ht="14.5" customHeight="1" x14ac:dyDescent="0.35">
      <c r="A6332" s="23" t="s">
        <v>99</v>
      </c>
      <c r="B6332" s="23" t="s">
        <v>99</v>
      </c>
      <c r="C6332" s="23">
        <v>54433315</v>
      </c>
      <c r="F6332">
        <v>168</v>
      </c>
      <c r="G6332">
        <v>25</v>
      </c>
      <c r="H6332" s="2" t="s">
        <v>3134</v>
      </c>
      <c r="I6332" s="2" t="s">
        <v>3148</v>
      </c>
      <c r="J6332" s="2" t="s">
        <v>3158</v>
      </c>
      <c r="K6332" s="2" t="s">
        <v>3166</v>
      </c>
      <c r="L6332" s="2">
        <v>2021</v>
      </c>
      <c r="M6332" s="2" t="s">
        <v>3041</v>
      </c>
      <c r="N6332" s="2" t="s">
        <v>3095</v>
      </c>
      <c r="O6332" s="19" t="str">
        <f t="shared" si="198"/>
        <v>200</v>
      </c>
      <c r="P6332">
        <f t="shared" si="197"/>
        <v>42</v>
      </c>
    </row>
    <row r="6333" spans="1:16" ht="14.5" customHeight="1" x14ac:dyDescent="0.35">
      <c r="A6333" s="23" t="s">
        <v>83</v>
      </c>
      <c r="B6333" s="23" t="s">
        <v>83</v>
      </c>
      <c r="C6333" s="23">
        <v>54434414</v>
      </c>
      <c r="F6333">
        <v>194</v>
      </c>
      <c r="G6333">
        <v>25</v>
      </c>
      <c r="H6333" s="2" t="s">
        <v>3140</v>
      </c>
      <c r="I6333" s="2" t="s">
        <v>3154</v>
      </c>
      <c r="J6333" s="2" t="s">
        <v>3158</v>
      </c>
      <c r="K6333" s="2" t="s">
        <v>3166</v>
      </c>
      <c r="L6333" s="2">
        <v>2021</v>
      </c>
      <c r="M6333" s="2" t="s">
        <v>3030</v>
      </c>
      <c r="N6333" s="2" t="s">
        <v>3085</v>
      </c>
      <c r="O6333" s="19" t="str">
        <f t="shared" si="198"/>
        <v>100</v>
      </c>
      <c r="P6333">
        <f t="shared" si="197"/>
        <v>48.5</v>
      </c>
    </row>
    <row r="6334" spans="1:16" ht="14.5" customHeight="1" x14ac:dyDescent="0.35">
      <c r="A6334" s="23" t="s">
        <v>63</v>
      </c>
      <c r="B6334" s="23" t="s">
        <v>63</v>
      </c>
      <c r="C6334" s="23">
        <v>54454002</v>
      </c>
      <c r="F6334">
        <v>223</v>
      </c>
      <c r="G6334">
        <v>100</v>
      </c>
      <c r="H6334" s="2" t="s">
        <v>3141</v>
      </c>
      <c r="I6334" s="2" t="s">
        <v>3155</v>
      </c>
      <c r="J6334" s="2" t="s">
        <v>3158</v>
      </c>
      <c r="K6334" s="2" t="s">
        <v>3166</v>
      </c>
      <c r="L6334" s="2">
        <v>2021</v>
      </c>
      <c r="M6334" s="2" t="s">
        <v>3023</v>
      </c>
      <c r="N6334" s="2" t="s">
        <v>3082</v>
      </c>
      <c r="O6334" s="19" t="str">
        <f t="shared" si="198"/>
        <v>100</v>
      </c>
      <c r="P6334">
        <f t="shared" si="197"/>
        <v>223</v>
      </c>
    </row>
    <row r="6335" spans="1:16" ht="14.5" customHeight="1" x14ac:dyDescent="0.35">
      <c r="A6335" s="23" t="s">
        <v>85</v>
      </c>
      <c r="B6335" s="23" t="s">
        <v>85</v>
      </c>
      <c r="C6335" s="23">
        <v>54454003</v>
      </c>
      <c r="F6335">
        <v>275</v>
      </c>
      <c r="G6335">
        <v>25</v>
      </c>
      <c r="H6335" s="2" t="s">
        <v>3140</v>
      </c>
      <c r="I6335" s="2" t="s">
        <v>3154</v>
      </c>
      <c r="J6335" s="2" t="s">
        <v>3158</v>
      </c>
      <c r="K6335" s="2" t="s">
        <v>3166</v>
      </c>
      <c r="L6335" s="2">
        <v>2021</v>
      </c>
      <c r="M6335" s="2" t="s">
        <v>3030</v>
      </c>
      <c r="N6335" s="2" t="s">
        <v>3085</v>
      </c>
      <c r="O6335" s="19" t="str">
        <f t="shared" si="198"/>
        <v>100</v>
      </c>
      <c r="P6335">
        <f t="shared" si="197"/>
        <v>68.75</v>
      </c>
    </row>
    <row r="6336" spans="1:16" ht="14.5" customHeight="1" x14ac:dyDescent="0.35">
      <c r="A6336" s="23" t="s">
        <v>97</v>
      </c>
      <c r="B6336" s="23" t="s">
        <v>97</v>
      </c>
      <c r="C6336" s="23" t="s">
        <v>98</v>
      </c>
      <c r="F6336">
        <v>7</v>
      </c>
      <c r="G6336">
        <v>25</v>
      </c>
      <c r="H6336" s="2" t="s">
        <v>3141</v>
      </c>
      <c r="I6336" s="2" t="s">
        <v>3155</v>
      </c>
      <c r="J6336" s="2" t="s">
        <v>3158</v>
      </c>
      <c r="K6336" s="2" t="s">
        <v>3166</v>
      </c>
      <c r="L6336" s="2">
        <v>2021</v>
      </c>
      <c r="M6336" s="2" t="s">
        <v>3040</v>
      </c>
      <c r="N6336" s="2" t="s">
        <v>3094</v>
      </c>
      <c r="O6336" s="19" t="str">
        <f t="shared" si="198"/>
        <v>100</v>
      </c>
      <c r="P6336">
        <f t="shared" si="197"/>
        <v>1.75</v>
      </c>
    </row>
    <row r="6337" spans="1:16" ht="14.5" customHeight="1" x14ac:dyDescent="0.35">
      <c r="A6337" s="23" t="s">
        <v>398</v>
      </c>
      <c r="B6337" s="23" t="s">
        <v>399</v>
      </c>
      <c r="C6337" s="23" t="s">
        <v>2996</v>
      </c>
      <c r="D6337" s="2" t="s">
        <v>3171</v>
      </c>
      <c r="E6337" s="2" t="s">
        <v>3172</v>
      </c>
      <c r="F6337">
        <v>104</v>
      </c>
      <c r="G6337">
        <v>100</v>
      </c>
      <c r="H6337" s="2" t="s">
        <v>3139</v>
      </c>
      <c r="I6337" s="2" t="s">
        <v>3153</v>
      </c>
      <c r="J6337" s="2" t="s">
        <v>3161</v>
      </c>
      <c r="K6337" s="2" t="s">
        <v>3162</v>
      </c>
      <c r="L6337" s="2">
        <v>2021</v>
      </c>
      <c r="M6337" s="2" t="s">
        <v>3059</v>
      </c>
      <c r="N6337" s="2" t="s">
        <v>3109</v>
      </c>
      <c r="O6337" s="19" t="str">
        <f t="shared" si="198"/>
        <v>400</v>
      </c>
      <c r="P6337">
        <f t="shared" si="197"/>
        <v>104</v>
      </c>
    </row>
    <row r="6338" spans="1:16" ht="14.5" customHeight="1" x14ac:dyDescent="0.35">
      <c r="A6338" s="23" t="s">
        <v>406</v>
      </c>
      <c r="B6338" s="23" t="s">
        <v>407</v>
      </c>
      <c r="C6338" s="23" t="s">
        <v>1119</v>
      </c>
      <c r="D6338" s="2" t="s">
        <v>3171</v>
      </c>
      <c r="E6338" s="2" t="s">
        <v>3172</v>
      </c>
      <c r="F6338">
        <v>10249</v>
      </c>
      <c r="G6338">
        <v>55</v>
      </c>
      <c r="H6338" s="2" t="s">
        <v>3139</v>
      </c>
      <c r="I6338" s="2" t="s">
        <v>3153</v>
      </c>
      <c r="J6338" s="2" t="s">
        <v>3161</v>
      </c>
      <c r="K6338" s="2" t="s">
        <v>3162</v>
      </c>
      <c r="L6338" s="2">
        <v>2021</v>
      </c>
      <c r="M6338" s="2" t="s">
        <v>3041</v>
      </c>
      <c r="N6338" s="2" t="s">
        <v>3095</v>
      </c>
      <c r="O6338" s="19" t="str">
        <f t="shared" si="198"/>
        <v>200</v>
      </c>
      <c r="P6338">
        <f t="shared" si="197"/>
        <v>5636.95</v>
      </c>
    </row>
    <row r="6339" spans="1:16" ht="14.5" customHeight="1" x14ac:dyDescent="0.35">
      <c r="A6339" s="23" t="s">
        <v>1124</v>
      </c>
      <c r="B6339" s="23" t="s">
        <v>1125</v>
      </c>
      <c r="C6339" s="23" t="s">
        <v>2534</v>
      </c>
      <c r="D6339" s="2" t="s">
        <v>3173</v>
      </c>
      <c r="E6339" s="2" t="s">
        <v>3174</v>
      </c>
      <c r="F6339">
        <v>392</v>
      </c>
      <c r="G6339">
        <v>100</v>
      </c>
      <c r="H6339" s="2" t="s">
        <v>3139</v>
      </c>
      <c r="I6339" s="2" t="s">
        <v>3153</v>
      </c>
      <c r="J6339" s="2" t="s">
        <v>3161</v>
      </c>
      <c r="K6339" s="2" t="s">
        <v>3162</v>
      </c>
      <c r="L6339" s="2">
        <v>2021</v>
      </c>
      <c r="M6339" s="2" t="s">
        <v>3059</v>
      </c>
      <c r="N6339" s="2" t="s">
        <v>3109</v>
      </c>
      <c r="O6339" s="19" t="str">
        <f t="shared" si="198"/>
        <v>400</v>
      </c>
      <c r="P6339">
        <f t="shared" si="197"/>
        <v>392</v>
      </c>
    </row>
    <row r="6340" spans="1:16" ht="14.5" customHeight="1" x14ac:dyDescent="0.35">
      <c r="A6340" s="23" t="s">
        <v>2768</v>
      </c>
      <c r="B6340" s="23" t="s">
        <v>2769</v>
      </c>
      <c r="C6340" s="23" t="s">
        <v>3877</v>
      </c>
      <c r="D6340" s="2" t="s">
        <v>3175</v>
      </c>
      <c r="E6340" s="2" t="s">
        <v>3176</v>
      </c>
      <c r="F6340">
        <v>4980</v>
      </c>
      <c r="G6340">
        <v>94.218435097847006</v>
      </c>
      <c r="H6340" s="2" t="s">
        <v>3133</v>
      </c>
      <c r="I6340" s="2" t="s">
        <v>3147</v>
      </c>
      <c r="J6340" s="2" t="s">
        <v>3161</v>
      </c>
      <c r="K6340" s="2" t="s">
        <v>3162</v>
      </c>
      <c r="L6340" s="2">
        <v>2021</v>
      </c>
      <c r="M6340" s="2" t="s">
        <v>3077</v>
      </c>
      <c r="N6340" s="2" t="s">
        <v>3125</v>
      </c>
      <c r="O6340" s="19" t="str">
        <f t="shared" si="198"/>
        <v>700</v>
      </c>
      <c r="P6340">
        <f t="shared" si="197"/>
        <v>4692.0780678727806</v>
      </c>
    </row>
    <row r="6341" spans="1:16" ht="14.5" customHeight="1" x14ac:dyDescent="0.35">
      <c r="A6341" s="23" t="s">
        <v>2768</v>
      </c>
      <c r="B6341" s="23" t="s">
        <v>2769</v>
      </c>
      <c r="C6341" s="23" t="s">
        <v>3877</v>
      </c>
      <c r="D6341" s="2" t="s">
        <v>3175</v>
      </c>
      <c r="E6341" s="2" t="s">
        <v>3176</v>
      </c>
      <c r="F6341">
        <v>4980</v>
      </c>
      <c r="G6341">
        <v>5.78156490215299</v>
      </c>
      <c r="H6341" s="2" t="s">
        <v>3141</v>
      </c>
      <c r="I6341" s="2" t="s">
        <v>3155</v>
      </c>
      <c r="J6341" s="2" t="s">
        <v>3161</v>
      </c>
      <c r="K6341" s="2" t="s">
        <v>3162</v>
      </c>
      <c r="L6341" s="2">
        <v>2021</v>
      </c>
      <c r="M6341" s="2" t="s">
        <v>3077</v>
      </c>
      <c r="N6341" s="2" t="s">
        <v>3125</v>
      </c>
      <c r="O6341" s="19" t="str">
        <f t="shared" si="198"/>
        <v>700</v>
      </c>
      <c r="P6341">
        <f t="shared" si="197"/>
        <v>287.92193212721889</v>
      </c>
    </row>
    <row r="6342" spans="1:16" ht="14.5" customHeight="1" x14ac:dyDescent="0.35">
      <c r="A6342" s="23" t="s">
        <v>2877</v>
      </c>
      <c r="B6342" s="23" t="s">
        <v>2878</v>
      </c>
      <c r="C6342" s="23" t="s">
        <v>2879</v>
      </c>
      <c r="D6342" s="2" t="s">
        <v>3175</v>
      </c>
      <c r="E6342" s="2" t="s">
        <v>3176</v>
      </c>
      <c r="F6342">
        <v>3640</v>
      </c>
      <c r="G6342">
        <v>100</v>
      </c>
      <c r="H6342" s="2" t="s">
        <v>3141</v>
      </c>
      <c r="I6342" s="2" t="s">
        <v>3155</v>
      </c>
      <c r="J6342" s="2" t="s">
        <v>3161</v>
      </c>
      <c r="K6342" s="2" t="s">
        <v>3162</v>
      </c>
      <c r="L6342" s="2">
        <v>2021</v>
      </c>
      <c r="M6342" s="2" t="s">
        <v>3078</v>
      </c>
      <c r="N6342" s="2" t="s">
        <v>3126</v>
      </c>
      <c r="O6342" s="19" t="str">
        <f t="shared" si="198"/>
        <v>700</v>
      </c>
      <c r="P6342">
        <f t="shared" si="197"/>
        <v>3640</v>
      </c>
    </row>
    <row r="6343" spans="1:16" ht="14.5" customHeight="1" x14ac:dyDescent="0.35">
      <c r="A6343" s="23" t="s">
        <v>3235</v>
      </c>
      <c r="B6343" s="23" t="s">
        <v>2881</v>
      </c>
      <c r="C6343" s="23" t="s">
        <v>2882</v>
      </c>
      <c r="D6343" s="2" t="s">
        <v>3175</v>
      </c>
      <c r="E6343" s="2" t="s">
        <v>3176</v>
      </c>
      <c r="F6343">
        <v>29767</v>
      </c>
      <c r="G6343">
        <v>55</v>
      </c>
      <c r="H6343" s="2" t="s">
        <v>3139</v>
      </c>
      <c r="I6343" s="2" t="s">
        <v>3153</v>
      </c>
      <c r="J6343" s="2" t="s">
        <v>3161</v>
      </c>
      <c r="K6343" s="2" t="s">
        <v>3162</v>
      </c>
      <c r="L6343" s="2">
        <v>2021</v>
      </c>
      <c r="M6343" s="2" t="s">
        <v>3078</v>
      </c>
      <c r="N6343" s="2" t="s">
        <v>3126</v>
      </c>
      <c r="O6343" s="19" t="str">
        <f t="shared" si="198"/>
        <v>700</v>
      </c>
      <c r="P6343">
        <f t="shared" si="197"/>
        <v>16371.85</v>
      </c>
    </row>
    <row r="6344" spans="1:16" ht="14.5" customHeight="1" x14ac:dyDescent="0.35">
      <c r="A6344" s="23" t="s">
        <v>3236</v>
      </c>
      <c r="B6344" s="23" t="s">
        <v>2884</v>
      </c>
      <c r="C6344" s="23" t="s">
        <v>2885</v>
      </c>
      <c r="D6344" s="2" t="s">
        <v>3175</v>
      </c>
      <c r="E6344" s="2" t="s">
        <v>3176</v>
      </c>
      <c r="F6344">
        <v>31922</v>
      </c>
      <c r="G6344">
        <v>55</v>
      </c>
      <c r="H6344" s="2" t="s">
        <v>3139</v>
      </c>
      <c r="I6344" s="2" t="s">
        <v>3153</v>
      </c>
      <c r="J6344" s="2" t="s">
        <v>3161</v>
      </c>
      <c r="K6344" s="2" t="s">
        <v>3162</v>
      </c>
      <c r="L6344" s="2">
        <v>2021</v>
      </c>
      <c r="M6344" s="2" t="s">
        <v>3078</v>
      </c>
      <c r="N6344" s="2" t="s">
        <v>3126</v>
      </c>
      <c r="O6344" s="19" t="str">
        <f t="shared" si="198"/>
        <v>700</v>
      </c>
      <c r="P6344">
        <f t="shared" si="197"/>
        <v>17557.099999999999</v>
      </c>
    </row>
    <row r="6345" spans="1:16" ht="14.5" customHeight="1" x14ac:dyDescent="0.35">
      <c r="A6345" s="23" t="s">
        <v>2886</v>
      </c>
      <c r="B6345" s="23" t="s">
        <v>2887</v>
      </c>
      <c r="C6345" s="23" t="s">
        <v>2888</v>
      </c>
      <c r="D6345" s="2" t="s">
        <v>3175</v>
      </c>
      <c r="E6345" s="2" t="s">
        <v>3176</v>
      </c>
      <c r="F6345">
        <v>13416</v>
      </c>
      <c r="G6345">
        <v>100</v>
      </c>
      <c r="H6345" s="2" t="s">
        <v>3135</v>
      </c>
      <c r="I6345" s="2" t="s">
        <v>3149</v>
      </c>
      <c r="J6345" s="2" t="s">
        <v>3161</v>
      </c>
      <c r="K6345" s="2" t="s">
        <v>3162</v>
      </c>
      <c r="L6345" s="2">
        <v>2021</v>
      </c>
      <c r="M6345" s="2" t="s">
        <v>3078</v>
      </c>
      <c r="N6345" s="2" t="s">
        <v>3126</v>
      </c>
      <c r="O6345" s="19" t="str">
        <f t="shared" si="198"/>
        <v>700</v>
      </c>
      <c r="P6345">
        <f t="shared" si="197"/>
        <v>13416</v>
      </c>
    </row>
    <row r="6346" spans="1:16" ht="14.5" customHeight="1" x14ac:dyDescent="0.35">
      <c r="A6346" s="23" t="s">
        <v>2771</v>
      </c>
      <c r="B6346" s="23" t="s">
        <v>2772</v>
      </c>
      <c r="C6346" s="23" t="s">
        <v>2889</v>
      </c>
      <c r="D6346" s="2" t="s">
        <v>3175</v>
      </c>
      <c r="E6346" s="2" t="s">
        <v>3176</v>
      </c>
      <c r="F6346">
        <v>2500</v>
      </c>
      <c r="G6346">
        <v>100</v>
      </c>
      <c r="H6346" s="2" t="s">
        <v>3139</v>
      </c>
      <c r="I6346" s="2" t="s">
        <v>3153</v>
      </c>
      <c r="J6346" s="2" t="s">
        <v>3161</v>
      </c>
      <c r="K6346" s="2" t="s">
        <v>3162</v>
      </c>
      <c r="L6346" s="2">
        <v>2021</v>
      </c>
      <c r="M6346" s="2" t="s">
        <v>3078</v>
      </c>
      <c r="N6346" s="2" t="s">
        <v>3126</v>
      </c>
      <c r="O6346" s="19" t="str">
        <f t="shared" si="198"/>
        <v>700</v>
      </c>
      <c r="P6346">
        <f t="shared" si="197"/>
        <v>2500</v>
      </c>
    </row>
    <row r="6347" spans="1:16" ht="14.5" customHeight="1" x14ac:dyDescent="0.35">
      <c r="A6347" s="23" t="s">
        <v>3573</v>
      </c>
      <c r="B6347" s="23" t="s">
        <v>3574</v>
      </c>
      <c r="C6347" s="23" t="s">
        <v>3683</v>
      </c>
      <c r="D6347" s="2" t="s">
        <v>3177</v>
      </c>
      <c r="E6347" s="2" t="s">
        <v>3178</v>
      </c>
      <c r="F6347">
        <v>23963</v>
      </c>
      <c r="G6347">
        <v>55</v>
      </c>
      <c r="H6347" s="2" t="s">
        <v>3142</v>
      </c>
      <c r="I6347" s="2" t="s">
        <v>3156</v>
      </c>
      <c r="J6347" s="2" t="s">
        <v>3161</v>
      </c>
      <c r="K6347" s="2" t="s">
        <v>3162</v>
      </c>
      <c r="L6347" s="2">
        <v>2021</v>
      </c>
      <c r="M6347" s="2" t="s">
        <v>3041</v>
      </c>
      <c r="N6347" s="2" t="s">
        <v>3095</v>
      </c>
      <c r="O6347" s="19" t="str">
        <f t="shared" si="198"/>
        <v>200</v>
      </c>
      <c r="P6347">
        <f t="shared" si="197"/>
        <v>13179.65</v>
      </c>
    </row>
    <row r="6348" spans="1:16" ht="14.5" customHeight="1" x14ac:dyDescent="0.35">
      <c r="A6348" s="23" t="s">
        <v>3575</v>
      </c>
      <c r="B6348" s="23" t="s">
        <v>3576</v>
      </c>
      <c r="C6348" s="23" t="s">
        <v>3684</v>
      </c>
      <c r="D6348" s="2" t="s">
        <v>3177</v>
      </c>
      <c r="E6348" s="2" t="s">
        <v>3178</v>
      </c>
      <c r="F6348">
        <v>6253</v>
      </c>
      <c r="G6348">
        <v>55</v>
      </c>
      <c r="H6348" s="2" t="s">
        <v>3142</v>
      </c>
      <c r="I6348" s="2" t="s">
        <v>3156</v>
      </c>
      <c r="J6348" s="2" t="s">
        <v>3161</v>
      </c>
      <c r="K6348" s="2" t="s">
        <v>3162</v>
      </c>
      <c r="L6348" s="2">
        <v>2021</v>
      </c>
      <c r="M6348" s="2" t="s">
        <v>3041</v>
      </c>
      <c r="N6348" s="2" t="s">
        <v>3095</v>
      </c>
      <c r="O6348" s="19" t="str">
        <f t="shared" si="198"/>
        <v>200</v>
      </c>
      <c r="P6348">
        <f t="shared" si="197"/>
        <v>3439.15</v>
      </c>
    </row>
    <row r="6349" spans="1:16" ht="14.5" customHeight="1" x14ac:dyDescent="0.35">
      <c r="A6349" s="23" t="s">
        <v>3577</v>
      </c>
      <c r="B6349" s="23" t="s">
        <v>3578</v>
      </c>
      <c r="C6349" s="23" t="s">
        <v>3685</v>
      </c>
      <c r="D6349" s="2" t="s">
        <v>3177</v>
      </c>
      <c r="E6349" s="2" t="s">
        <v>3178</v>
      </c>
      <c r="F6349">
        <v>99</v>
      </c>
      <c r="G6349">
        <v>55</v>
      </c>
      <c r="H6349" s="2" t="s">
        <v>3142</v>
      </c>
      <c r="I6349" s="2" t="s">
        <v>3156</v>
      </c>
      <c r="J6349" s="2" t="s">
        <v>3161</v>
      </c>
      <c r="K6349" s="2" t="s">
        <v>3162</v>
      </c>
      <c r="L6349" s="2">
        <v>2021</v>
      </c>
      <c r="M6349" s="2" t="s">
        <v>3041</v>
      </c>
      <c r="N6349" s="2" t="s">
        <v>3095</v>
      </c>
      <c r="O6349" s="19" t="str">
        <f t="shared" si="198"/>
        <v>200</v>
      </c>
      <c r="P6349">
        <f t="shared" si="197"/>
        <v>54.45</v>
      </c>
    </row>
    <row r="6350" spans="1:16" ht="14.5" customHeight="1" x14ac:dyDescent="0.35">
      <c r="A6350" s="23" t="s">
        <v>3579</v>
      </c>
      <c r="B6350" s="23" t="s">
        <v>3580</v>
      </c>
      <c r="C6350" s="23" t="s">
        <v>3686</v>
      </c>
      <c r="D6350" s="2" t="s">
        <v>3177</v>
      </c>
      <c r="E6350" s="2" t="s">
        <v>3178</v>
      </c>
      <c r="F6350">
        <v>9309</v>
      </c>
      <c r="G6350">
        <v>55</v>
      </c>
      <c r="H6350" s="2" t="s">
        <v>3142</v>
      </c>
      <c r="I6350" s="2" t="s">
        <v>3156</v>
      </c>
      <c r="J6350" s="2" t="s">
        <v>3161</v>
      </c>
      <c r="K6350" s="2" t="s">
        <v>3162</v>
      </c>
      <c r="L6350" s="2">
        <v>2021</v>
      </c>
      <c r="M6350" s="2" t="s">
        <v>3041</v>
      </c>
      <c r="N6350" s="2" t="s">
        <v>3095</v>
      </c>
      <c r="O6350" s="19" t="str">
        <f t="shared" si="198"/>
        <v>200</v>
      </c>
      <c r="P6350">
        <f t="shared" si="197"/>
        <v>5119.95</v>
      </c>
    </row>
    <row r="6351" spans="1:16" ht="14.5" customHeight="1" x14ac:dyDescent="0.35">
      <c r="A6351" s="23" t="s">
        <v>3581</v>
      </c>
      <c r="B6351" s="23" t="s">
        <v>3582</v>
      </c>
      <c r="C6351" s="23" t="s">
        <v>3687</v>
      </c>
      <c r="D6351" s="2" t="s">
        <v>3177</v>
      </c>
      <c r="E6351" s="2" t="s">
        <v>3178</v>
      </c>
      <c r="F6351">
        <v>154</v>
      </c>
      <c r="G6351">
        <v>55</v>
      </c>
      <c r="H6351" s="2" t="s">
        <v>3142</v>
      </c>
      <c r="I6351" s="2" t="s">
        <v>3156</v>
      </c>
      <c r="J6351" s="2" t="s">
        <v>3161</v>
      </c>
      <c r="K6351" s="2" t="s">
        <v>3162</v>
      </c>
      <c r="L6351" s="2">
        <v>2021</v>
      </c>
      <c r="M6351" s="2" t="s">
        <v>3041</v>
      </c>
      <c r="N6351" s="2" t="s">
        <v>3095</v>
      </c>
      <c r="O6351" s="19" t="str">
        <f t="shared" si="198"/>
        <v>200</v>
      </c>
      <c r="P6351">
        <f t="shared" si="197"/>
        <v>84.7</v>
      </c>
    </row>
    <row r="6352" spans="1:16" ht="14.5" customHeight="1" x14ac:dyDescent="0.35">
      <c r="A6352" s="23" t="s">
        <v>3583</v>
      </c>
      <c r="B6352" s="23" t="s">
        <v>3584</v>
      </c>
      <c r="C6352" s="23" t="s">
        <v>3688</v>
      </c>
      <c r="D6352" s="2" t="s">
        <v>3177</v>
      </c>
      <c r="E6352" s="2" t="s">
        <v>3178</v>
      </c>
      <c r="F6352">
        <v>310</v>
      </c>
      <c r="G6352">
        <v>55</v>
      </c>
      <c r="H6352" s="2" t="s">
        <v>3142</v>
      </c>
      <c r="I6352" s="2" t="s">
        <v>3156</v>
      </c>
      <c r="J6352" s="2" t="s">
        <v>3161</v>
      </c>
      <c r="K6352" s="2" t="s">
        <v>3162</v>
      </c>
      <c r="L6352" s="2">
        <v>2021</v>
      </c>
      <c r="M6352" s="2" t="s">
        <v>3041</v>
      </c>
      <c r="N6352" s="2" t="s">
        <v>3095</v>
      </c>
      <c r="O6352" s="19" t="str">
        <f t="shared" si="198"/>
        <v>200</v>
      </c>
      <c r="P6352">
        <f t="shared" si="197"/>
        <v>170.5</v>
      </c>
    </row>
    <row r="6353" spans="1:16" ht="14.5" customHeight="1" x14ac:dyDescent="0.35">
      <c r="A6353" s="23" t="s">
        <v>3585</v>
      </c>
      <c r="B6353" s="23" t="s">
        <v>3586</v>
      </c>
      <c r="C6353" s="23" t="s">
        <v>3689</v>
      </c>
      <c r="D6353" s="2" t="s">
        <v>3177</v>
      </c>
      <c r="E6353" s="2" t="s">
        <v>3178</v>
      </c>
      <c r="F6353">
        <v>81</v>
      </c>
      <c r="G6353">
        <v>55</v>
      </c>
      <c r="H6353" s="2" t="s">
        <v>3142</v>
      </c>
      <c r="I6353" s="2" t="s">
        <v>3156</v>
      </c>
      <c r="J6353" s="2" t="s">
        <v>3161</v>
      </c>
      <c r="K6353" s="2" t="s">
        <v>3162</v>
      </c>
      <c r="L6353" s="2">
        <v>2021</v>
      </c>
      <c r="M6353" s="2" t="s">
        <v>3041</v>
      </c>
      <c r="N6353" s="2" t="s">
        <v>3095</v>
      </c>
      <c r="O6353" s="19" t="str">
        <f t="shared" si="198"/>
        <v>200</v>
      </c>
      <c r="P6353">
        <f t="shared" si="197"/>
        <v>44.55</v>
      </c>
    </row>
    <row r="6354" spans="1:16" ht="14.5" customHeight="1" x14ac:dyDescent="0.35">
      <c r="A6354" s="23" t="s">
        <v>468</v>
      </c>
      <c r="B6354" s="23" t="s">
        <v>469</v>
      </c>
      <c r="C6354" s="23" t="s">
        <v>1996</v>
      </c>
      <c r="D6354" s="2" t="s">
        <v>3177</v>
      </c>
      <c r="E6354" s="2" t="s">
        <v>3178</v>
      </c>
      <c r="F6354">
        <v>1768</v>
      </c>
      <c r="G6354">
        <v>55</v>
      </c>
      <c r="H6354" s="2" t="s">
        <v>3142</v>
      </c>
      <c r="I6354" s="2" t="s">
        <v>3156</v>
      </c>
      <c r="J6354" s="2" t="s">
        <v>3161</v>
      </c>
      <c r="K6354" s="2" t="s">
        <v>3162</v>
      </c>
      <c r="L6354" s="2">
        <v>2021</v>
      </c>
      <c r="M6354" s="2" t="s">
        <v>3041</v>
      </c>
      <c r="N6354" s="2" t="s">
        <v>3095</v>
      </c>
      <c r="O6354" s="19" t="str">
        <f t="shared" si="198"/>
        <v>200</v>
      </c>
      <c r="P6354">
        <f t="shared" si="197"/>
        <v>972.4</v>
      </c>
    </row>
    <row r="6355" spans="1:16" ht="14.5" customHeight="1" x14ac:dyDescent="0.35">
      <c r="A6355" s="23" t="s">
        <v>474</v>
      </c>
      <c r="B6355" s="23" t="s">
        <v>475</v>
      </c>
      <c r="C6355" s="23" t="s">
        <v>1997</v>
      </c>
      <c r="D6355" s="2" t="s">
        <v>3177</v>
      </c>
      <c r="E6355" s="2" t="s">
        <v>3178</v>
      </c>
      <c r="F6355">
        <v>2015</v>
      </c>
      <c r="G6355">
        <v>100</v>
      </c>
      <c r="H6355" s="2" t="s">
        <v>3142</v>
      </c>
      <c r="I6355" s="2" t="s">
        <v>3156</v>
      </c>
      <c r="J6355" s="2" t="s">
        <v>3161</v>
      </c>
      <c r="K6355" s="2" t="s">
        <v>3162</v>
      </c>
      <c r="L6355" s="2">
        <v>2021</v>
      </c>
      <c r="M6355" s="2" t="s">
        <v>3054</v>
      </c>
      <c r="N6355" s="2" t="s">
        <v>3104</v>
      </c>
      <c r="O6355" s="19" t="str">
        <f t="shared" si="198"/>
        <v>300</v>
      </c>
      <c r="P6355">
        <f t="shared" si="197"/>
        <v>2015</v>
      </c>
    </row>
    <row r="6356" spans="1:16" ht="14.5" customHeight="1" x14ac:dyDescent="0.35">
      <c r="A6356" s="23" t="s">
        <v>2669</v>
      </c>
      <c r="B6356" s="23" t="s">
        <v>2670</v>
      </c>
      <c r="C6356" s="23" t="s">
        <v>3690</v>
      </c>
      <c r="D6356" s="2" t="s">
        <v>3177</v>
      </c>
      <c r="E6356" s="2" t="s">
        <v>3178</v>
      </c>
      <c r="F6356">
        <v>4096</v>
      </c>
      <c r="G6356">
        <v>55</v>
      </c>
      <c r="H6356" s="2" t="s">
        <v>3142</v>
      </c>
      <c r="I6356" s="2" t="s">
        <v>3156</v>
      </c>
      <c r="J6356" s="2" t="s">
        <v>3161</v>
      </c>
      <c r="K6356" s="2" t="s">
        <v>3162</v>
      </c>
      <c r="L6356" s="2">
        <v>2021</v>
      </c>
      <c r="M6356" s="2" t="s">
        <v>3054</v>
      </c>
      <c r="N6356" s="2" t="s">
        <v>3104</v>
      </c>
      <c r="O6356" s="19" t="str">
        <f t="shared" si="198"/>
        <v>300</v>
      </c>
      <c r="P6356">
        <f t="shared" si="197"/>
        <v>2252.8000000000002</v>
      </c>
    </row>
    <row r="6357" spans="1:16" ht="14.5" customHeight="1" x14ac:dyDescent="0.35">
      <c r="A6357" s="23" t="s">
        <v>477</v>
      </c>
      <c r="B6357" s="23" t="s">
        <v>478</v>
      </c>
      <c r="C6357" s="23" t="s">
        <v>2002</v>
      </c>
      <c r="D6357" s="2" t="s">
        <v>3177</v>
      </c>
      <c r="E6357" s="2" t="s">
        <v>3178</v>
      </c>
      <c r="F6357">
        <v>469</v>
      </c>
      <c r="G6357">
        <v>100</v>
      </c>
      <c r="H6357" s="2" t="s">
        <v>3142</v>
      </c>
      <c r="I6357" s="2" t="s">
        <v>3156</v>
      </c>
      <c r="J6357" s="2" t="s">
        <v>3161</v>
      </c>
      <c r="K6357" s="2" t="s">
        <v>3162</v>
      </c>
      <c r="L6357" s="2">
        <v>2021</v>
      </c>
      <c r="M6357" s="2" t="s">
        <v>3054</v>
      </c>
      <c r="N6357" s="2" t="s">
        <v>3104</v>
      </c>
      <c r="O6357" s="19" t="str">
        <f t="shared" si="198"/>
        <v>300</v>
      </c>
      <c r="P6357">
        <f t="shared" si="197"/>
        <v>469</v>
      </c>
    </row>
    <row r="6358" spans="1:16" ht="14.5" customHeight="1" x14ac:dyDescent="0.35">
      <c r="A6358" s="23" t="s">
        <v>2997</v>
      </c>
      <c r="B6358" s="23" t="s">
        <v>2997</v>
      </c>
      <c r="C6358" s="23" t="s">
        <v>2998</v>
      </c>
      <c r="D6358" s="2" t="s">
        <v>3177</v>
      </c>
      <c r="E6358" s="2" t="s">
        <v>3178</v>
      </c>
      <c r="F6358">
        <v>12907</v>
      </c>
      <c r="G6358">
        <v>55</v>
      </c>
      <c r="H6358" s="2" t="s">
        <v>3141</v>
      </c>
      <c r="I6358" s="2" t="s">
        <v>3155</v>
      </c>
      <c r="J6358" s="2" t="s">
        <v>3161</v>
      </c>
      <c r="K6358" s="2" t="s">
        <v>3162</v>
      </c>
      <c r="L6358" s="2">
        <v>2021</v>
      </c>
      <c r="M6358" s="2" t="s">
        <v>3041</v>
      </c>
      <c r="N6358" s="2" t="s">
        <v>3095</v>
      </c>
      <c r="O6358" s="19" t="str">
        <f t="shared" si="198"/>
        <v>200</v>
      </c>
      <c r="P6358">
        <f t="shared" si="197"/>
        <v>7098.85</v>
      </c>
    </row>
    <row r="6359" spans="1:16" ht="14.5" customHeight="1" x14ac:dyDescent="0.35">
      <c r="A6359" s="23" t="s">
        <v>1151</v>
      </c>
      <c r="B6359" s="23" t="s">
        <v>1152</v>
      </c>
      <c r="C6359" s="23" t="s">
        <v>1153</v>
      </c>
      <c r="D6359" s="2" t="s">
        <v>3183</v>
      </c>
      <c r="E6359" s="2" t="s">
        <v>3184</v>
      </c>
      <c r="F6359">
        <v>38</v>
      </c>
      <c r="G6359">
        <v>100</v>
      </c>
      <c r="H6359" s="2" t="s">
        <v>3139</v>
      </c>
      <c r="I6359" s="2" t="s">
        <v>3153</v>
      </c>
      <c r="J6359" s="2" t="s">
        <v>3161</v>
      </c>
      <c r="K6359" s="2" t="s">
        <v>3162</v>
      </c>
      <c r="L6359" s="2">
        <v>2021</v>
      </c>
      <c r="M6359" s="2" t="s">
        <v>3059</v>
      </c>
      <c r="N6359" s="2" t="s">
        <v>3109</v>
      </c>
      <c r="O6359" s="19" t="str">
        <f t="shared" si="198"/>
        <v>400</v>
      </c>
      <c r="P6359">
        <f t="shared" si="197"/>
        <v>38</v>
      </c>
    </row>
    <row r="6360" spans="1:16" ht="14.5" customHeight="1" x14ac:dyDescent="0.35">
      <c r="A6360" s="23" t="s">
        <v>489</v>
      </c>
      <c r="B6360" s="23" t="s">
        <v>490</v>
      </c>
      <c r="C6360" s="23" t="s">
        <v>1154</v>
      </c>
      <c r="D6360" s="2" t="s">
        <v>3183</v>
      </c>
      <c r="E6360" s="2" t="s">
        <v>3184</v>
      </c>
      <c r="F6360">
        <v>643</v>
      </c>
      <c r="G6360">
        <v>100</v>
      </c>
      <c r="H6360" s="2" t="s">
        <v>3139</v>
      </c>
      <c r="I6360" s="2" t="s">
        <v>3153</v>
      </c>
      <c r="J6360" s="2" t="s">
        <v>3161</v>
      </c>
      <c r="K6360" s="2" t="s">
        <v>3162</v>
      </c>
      <c r="L6360" s="2">
        <v>2021</v>
      </c>
      <c r="M6360" s="2" t="s">
        <v>3059</v>
      </c>
      <c r="N6360" s="2" t="s">
        <v>3109</v>
      </c>
      <c r="O6360" s="19" t="str">
        <f t="shared" si="198"/>
        <v>400</v>
      </c>
      <c r="P6360">
        <f t="shared" si="197"/>
        <v>643</v>
      </c>
    </row>
    <row r="6361" spans="1:16" ht="14.5" customHeight="1" x14ac:dyDescent="0.35">
      <c r="A6361" s="23" t="s">
        <v>2004</v>
      </c>
      <c r="B6361" s="23" t="s">
        <v>2005</v>
      </c>
      <c r="C6361" s="23" t="s">
        <v>2006</v>
      </c>
      <c r="D6361" s="2" t="s">
        <v>3185</v>
      </c>
      <c r="E6361" s="2" t="s">
        <v>3186</v>
      </c>
      <c r="F6361">
        <v>1037</v>
      </c>
      <c r="G6361">
        <v>55</v>
      </c>
      <c r="H6361" s="2" t="s">
        <v>3135</v>
      </c>
      <c r="I6361" s="2" t="s">
        <v>3149</v>
      </c>
      <c r="J6361" s="2" t="s">
        <v>3161</v>
      </c>
      <c r="K6361" s="2" t="s">
        <v>3162</v>
      </c>
      <c r="L6361" s="2">
        <v>2021</v>
      </c>
      <c r="M6361" s="2" t="s">
        <v>3041</v>
      </c>
      <c r="N6361" s="2" t="s">
        <v>3095</v>
      </c>
      <c r="O6361" s="19" t="str">
        <f t="shared" si="198"/>
        <v>200</v>
      </c>
      <c r="P6361">
        <f t="shared" si="197"/>
        <v>570.35</v>
      </c>
    </row>
    <row r="6362" spans="1:16" ht="14.5" customHeight="1" x14ac:dyDescent="0.35">
      <c r="A6362" s="23" t="s">
        <v>2007</v>
      </c>
      <c r="B6362" s="23" t="s">
        <v>2008</v>
      </c>
      <c r="C6362" s="23" t="s">
        <v>2009</v>
      </c>
      <c r="D6362" s="2" t="s">
        <v>3185</v>
      </c>
      <c r="E6362" s="2" t="s">
        <v>3186</v>
      </c>
      <c r="F6362">
        <v>551</v>
      </c>
      <c r="G6362">
        <v>55</v>
      </c>
      <c r="H6362" s="2" t="s">
        <v>3135</v>
      </c>
      <c r="I6362" s="2" t="s">
        <v>3149</v>
      </c>
      <c r="J6362" s="2" t="s">
        <v>3161</v>
      </c>
      <c r="K6362" s="2" t="s">
        <v>3162</v>
      </c>
      <c r="L6362" s="2">
        <v>2021</v>
      </c>
      <c r="M6362" s="2" t="s">
        <v>3041</v>
      </c>
      <c r="N6362" s="2" t="s">
        <v>3095</v>
      </c>
      <c r="O6362" s="19" t="str">
        <f t="shared" si="198"/>
        <v>200</v>
      </c>
      <c r="P6362">
        <f t="shared" si="197"/>
        <v>303.05</v>
      </c>
    </row>
    <row r="6363" spans="1:16" ht="14.5" customHeight="1" x14ac:dyDescent="0.35">
      <c r="A6363" s="23" t="s">
        <v>510</v>
      </c>
      <c r="B6363" s="23" t="s">
        <v>511</v>
      </c>
      <c r="C6363" s="23" t="s">
        <v>2010</v>
      </c>
      <c r="D6363" s="2" t="s">
        <v>3185</v>
      </c>
      <c r="E6363" s="2" t="s">
        <v>3186</v>
      </c>
      <c r="F6363">
        <v>192</v>
      </c>
      <c r="G6363">
        <v>55</v>
      </c>
      <c r="H6363" s="2" t="s">
        <v>3135</v>
      </c>
      <c r="I6363" s="2" t="s">
        <v>3149</v>
      </c>
      <c r="J6363" s="2" t="s">
        <v>3161</v>
      </c>
      <c r="K6363" s="2" t="s">
        <v>3162</v>
      </c>
      <c r="L6363" s="2">
        <v>2021</v>
      </c>
      <c r="M6363" s="2" t="s">
        <v>3041</v>
      </c>
      <c r="N6363" s="2" t="s">
        <v>3095</v>
      </c>
      <c r="O6363" s="19" t="str">
        <f t="shared" si="198"/>
        <v>200</v>
      </c>
      <c r="P6363">
        <f t="shared" si="197"/>
        <v>105.6</v>
      </c>
    </row>
    <row r="6364" spans="1:16" ht="14.5" customHeight="1" x14ac:dyDescent="0.35">
      <c r="A6364" s="23" t="s">
        <v>2013</v>
      </c>
      <c r="B6364" s="23" t="s">
        <v>2014</v>
      </c>
      <c r="C6364" s="23" t="s">
        <v>2560</v>
      </c>
      <c r="D6364" s="2" t="s">
        <v>3185</v>
      </c>
      <c r="E6364" s="2" t="s">
        <v>3186</v>
      </c>
      <c r="F6364">
        <v>4</v>
      </c>
      <c r="G6364">
        <v>55</v>
      </c>
      <c r="H6364" s="2" t="s">
        <v>3135</v>
      </c>
      <c r="I6364" s="2" t="s">
        <v>3149</v>
      </c>
      <c r="J6364" s="2" t="s">
        <v>3161</v>
      </c>
      <c r="K6364" s="2" t="s">
        <v>3162</v>
      </c>
      <c r="L6364" s="2">
        <v>2021</v>
      </c>
      <c r="M6364" s="2" t="s">
        <v>3041</v>
      </c>
      <c r="N6364" s="2" t="s">
        <v>3095</v>
      </c>
      <c r="O6364" s="19" t="str">
        <f t="shared" si="198"/>
        <v>200</v>
      </c>
      <c r="P6364">
        <f t="shared" si="197"/>
        <v>2.2000000000000002</v>
      </c>
    </row>
    <row r="6365" spans="1:16" ht="14.5" customHeight="1" x14ac:dyDescent="0.35">
      <c r="A6365" s="23" t="s">
        <v>510</v>
      </c>
      <c r="B6365" s="23" t="s">
        <v>511</v>
      </c>
      <c r="C6365" s="23" t="s">
        <v>2012</v>
      </c>
      <c r="D6365" s="2" t="s">
        <v>3185</v>
      </c>
      <c r="E6365" s="2" t="s">
        <v>3186</v>
      </c>
      <c r="F6365">
        <v>40</v>
      </c>
      <c r="G6365">
        <v>55</v>
      </c>
      <c r="H6365" s="2" t="s">
        <v>3135</v>
      </c>
      <c r="I6365" s="2" t="s">
        <v>3149</v>
      </c>
      <c r="J6365" s="2" t="s">
        <v>3161</v>
      </c>
      <c r="K6365" s="2" t="s">
        <v>3162</v>
      </c>
      <c r="L6365" s="2">
        <v>2021</v>
      </c>
      <c r="M6365" s="2" t="s">
        <v>3041</v>
      </c>
      <c r="N6365" s="2" t="s">
        <v>3095</v>
      </c>
      <c r="O6365" s="19" t="str">
        <f t="shared" si="198"/>
        <v>200</v>
      </c>
      <c r="P6365">
        <f t="shared" si="197"/>
        <v>22</v>
      </c>
    </row>
    <row r="6366" spans="1:16" ht="14.5" customHeight="1" x14ac:dyDescent="0.35">
      <c r="A6366" s="23" t="s">
        <v>2013</v>
      </c>
      <c r="B6366" s="23" t="s">
        <v>2014</v>
      </c>
      <c r="C6366" s="23" t="s">
        <v>2015</v>
      </c>
      <c r="D6366" s="2" t="s">
        <v>3185</v>
      </c>
      <c r="E6366" s="2" t="s">
        <v>3186</v>
      </c>
      <c r="F6366">
        <v>9</v>
      </c>
      <c r="G6366">
        <v>55</v>
      </c>
      <c r="H6366" s="2" t="s">
        <v>3135</v>
      </c>
      <c r="I6366" s="2" t="s">
        <v>3149</v>
      </c>
      <c r="J6366" s="2" t="s">
        <v>3161</v>
      </c>
      <c r="K6366" s="2" t="s">
        <v>3162</v>
      </c>
      <c r="L6366" s="2">
        <v>2021</v>
      </c>
      <c r="M6366" s="2" t="s">
        <v>3041</v>
      </c>
      <c r="N6366" s="2" t="s">
        <v>3095</v>
      </c>
      <c r="O6366" s="19" t="str">
        <f t="shared" si="198"/>
        <v>200</v>
      </c>
      <c r="P6366">
        <f t="shared" si="197"/>
        <v>4.95</v>
      </c>
    </row>
    <row r="6367" spans="1:16" ht="14.5" customHeight="1" x14ac:dyDescent="0.35">
      <c r="A6367" s="23" t="s">
        <v>2016</v>
      </c>
      <c r="B6367" s="23" t="s">
        <v>2017</v>
      </c>
      <c r="C6367" s="23" t="s">
        <v>2018</v>
      </c>
      <c r="D6367" s="2" t="s">
        <v>3185</v>
      </c>
      <c r="E6367" s="2" t="s">
        <v>3186</v>
      </c>
      <c r="F6367">
        <v>1061</v>
      </c>
      <c r="G6367">
        <v>100</v>
      </c>
      <c r="H6367" s="2" t="s">
        <v>3135</v>
      </c>
      <c r="I6367" s="2" t="s">
        <v>3149</v>
      </c>
      <c r="J6367" s="2" t="s">
        <v>3161</v>
      </c>
      <c r="K6367" s="2" t="s">
        <v>3162</v>
      </c>
      <c r="L6367" s="2">
        <v>2021</v>
      </c>
      <c r="M6367" s="2" t="s">
        <v>3041</v>
      </c>
      <c r="N6367" s="2" t="s">
        <v>3095</v>
      </c>
      <c r="O6367" s="19" t="str">
        <f t="shared" si="198"/>
        <v>200</v>
      </c>
      <c r="P6367">
        <f t="shared" si="197"/>
        <v>1061</v>
      </c>
    </row>
    <row r="6368" spans="1:16" ht="14.5" customHeight="1" x14ac:dyDescent="0.35">
      <c r="A6368" s="23" t="s">
        <v>2025</v>
      </c>
      <c r="B6368" s="23" t="s">
        <v>2026</v>
      </c>
      <c r="C6368" s="23" t="s">
        <v>2561</v>
      </c>
      <c r="D6368" s="2" t="s">
        <v>3185</v>
      </c>
      <c r="E6368" s="2" t="s">
        <v>3186</v>
      </c>
      <c r="F6368">
        <v>760</v>
      </c>
      <c r="G6368">
        <v>100</v>
      </c>
      <c r="H6368" s="2" t="s">
        <v>3135</v>
      </c>
      <c r="I6368" s="2" t="s">
        <v>3149</v>
      </c>
      <c r="J6368" s="2" t="s">
        <v>3161</v>
      </c>
      <c r="K6368" s="2" t="s">
        <v>3162</v>
      </c>
      <c r="L6368" s="2">
        <v>2021</v>
      </c>
      <c r="M6368" s="2" t="s">
        <v>3041</v>
      </c>
      <c r="N6368" s="2" t="s">
        <v>3095</v>
      </c>
      <c r="O6368" s="19" t="str">
        <f t="shared" si="198"/>
        <v>200</v>
      </c>
      <c r="P6368">
        <f t="shared" si="197"/>
        <v>760</v>
      </c>
    </row>
    <row r="6369" spans="1:16" ht="14.5" customHeight="1" x14ac:dyDescent="0.35">
      <c r="A6369" s="23" t="s">
        <v>2025</v>
      </c>
      <c r="B6369" s="23" t="s">
        <v>2026</v>
      </c>
      <c r="C6369" s="23" t="s">
        <v>2562</v>
      </c>
      <c r="D6369" s="2" t="s">
        <v>3185</v>
      </c>
      <c r="E6369" s="2" t="s">
        <v>3186</v>
      </c>
      <c r="F6369">
        <v>1860</v>
      </c>
      <c r="G6369">
        <v>100</v>
      </c>
      <c r="H6369" s="2" t="s">
        <v>3135</v>
      </c>
      <c r="I6369" s="2" t="s">
        <v>3149</v>
      </c>
      <c r="J6369" s="2" t="s">
        <v>3161</v>
      </c>
      <c r="K6369" s="2" t="s">
        <v>3162</v>
      </c>
      <c r="L6369" s="2">
        <v>2021</v>
      </c>
      <c r="M6369" s="2" t="s">
        <v>3041</v>
      </c>
      <c r="N6369" s="2" t="s">
        <v>3095</v>
      </c>
      <c r="O6369" s="19" t="str">
        <f t="shared" si="198"/>
        <v>200</v>
      </c>
      <c r="P6369">
        <f t="shared" si="197"/>
        <v>1860</v>
      </c>
    </row>
    <row r="6370" spans="1:16" ht="14.5" customHeight="1" x14ac:dyDescent="0.35">
      <c r="A6370" s="23" t="s">
        <v>2563</v>
      </c>
      <c r="B6370" s="23" t="s">
        <v>2023</v>
      </c>
      <c r="C6370" s="23" t="s">
        <v>2564</v>
      </c>
      <c r="D6370" s="2" t="s">
        <v>3185</v>
      </c>
      <c r="E6370" s="2" t="s">
        <v>3186</v>
      </c>
      <c r="F6370">
        <v>2547</v>
      </c>
      <c r="G6370">
        <v>100</v>
      </c>
      <c r="H6370" s="2" t="s">
        <v>3141</v>
      </c>
      <c r="I6370" s="2" t="s">
        <v>3155</v>
      </c>
      <c r="J6370" s="2" t="s">
        <v>3161</v>
      </c>
      <c r="K6370" s="2" t="s">
        <v>3162</v>
      </c>
      <c r="L6370" s="2">
        <v>2021</v>
      </c>
      <c r="M6370" s="2" t="s">
        <v>3067</v>
      </c>
      <c r="N6370" s="2" t="s">
        <v>3117</v>
      </c>
      <c r="O6370" s="19" t="str">
        <f t="shared" si="198"/>
        <v>500</v>
      </c>
      <c r="P6370">
        <f t="shared" si="197"/>
        <v>2547</v>
      </c>
    </row>
    <row r="6371" spans="1:16" ht="14.5" customHeight="1" x14ac:dyDescent="0.35">
      <c r="A6371" s="23" t="s">
        <v>2890</v>
      </c>
      <c r="B6371" s="23" t="s">
        <v>2891</v>
      </c>
      <c r="C6371" s="23" t="s">
        <v>2892</v>
      </c>
      <c r="D6371" s="2" t="s">
        <v>3185</v>
      </c>
      <c r="E6371" s="2" t="s">
        <v>3186</v>
      </c>
      <c r="F6371">
        <v>26430</v>
      </c>
      <c r="G6371">
        <v>55</v>
      </c>
      <c r="H6371" s="2" t="s">
        <v>3135</v>
      </c>
      <c r="I6371" s="2" t="s">
        <v>3149</v>
      </c>
      <c r="J6371" s="2" t="s">
        <v>3161</v>
      </c>
      <c r="K6371" s="2" t="s">
        <v>3162</v>
      </c>
      <c r="L6371" s="2">
        <v>2021</v>
      </c>
      <c r="M6371" s="2" t="s">
        <v>3041</v>
      </c>
      <c r="N6371" s="2" t="s">
        <v>3095</v>
      </c>
      <c r="O6371" s="19" t="str">
        <f t="shared" si="198"/>
        <v>200</v>
      </c>
      <c r="P6371">
        <f t="shared" si="197"/>
        <v>14536.5</v>
      </c>
    </row>
    <row r="6372" spans="1:16" ht="14.5" customHeight="1" x14ac:dyDescent="0.35">
      <c r="A6372" s="23" t="s">
        <v>1846</v>
      </c>
      <c r="B6372" s="23" t="s">
        <v>580</v>
      </c>
      <c r="C6372" s="23" t="s">
        <v>1847</v>
      </c>
      <c r="D6372" s="2" t="s">
        <v>3187</v>
      </c>
      <c r="E6372" s="2" t="s">
        <v>3188</v>
      </c>
      <c r="F6372">
        <v>638</v>
      </c>
      <c r="G6372">
        <v>100</v>
      </c>
      <c r="H6372" s="2" t="s">
        <v>3133</v>
      </c>
      <c r="I6372" s="2" t="s">
        <v>3147</v>
      </c>
      <c r="J6372" s="2" t="s">
        <v>3161</v>
      </c>
      <c r="K6372" s="2" t="s">
        <v>3162</v>
      </c>
      <c r="L6372" s="2">
        <v>2021</v>
      </c>
      <c r="M6372" s="2" t="s">
        <v>3078</v>
      </c>
      <c r="N6372" s="2" t="s">
        <v>3126</v>
      </c>
      <c r="O6372" s="19" t="str">
        <f t="shared" si="198"/>
        <v>700</v>
      </c>
      <c r="P6372">
        <f t="shared" si="197"/>
        <v>638</v>
      </c>
    </row>
    <row r="6373" spans="1:16" ht="14.5" customHeight="1" x14ac:dyDescent="0.35">
      <c r="A6373" s="23" t="s">
        <v>567</v>
      </c>
      <c r="B6373" s="23" t="s">
        <v>568</v>
      </c>
      <c r="C6373" s="23" t="s">
        <v>1460</v>
      </c>
      <c r="D6373" s="2" t="s">
        <v>3187</v>
      </c>
      <c r="E6373" s="2" t="s">
        <v>3188</v>
      </c>
      <c r="F6373">
        <v>30258</v>
      </c>
      <c r="G6373">
        <v>100</v>
      </c>
      <c r="H6373" s="2" t="s">
        <v>3141</v>
      </c>
      <c r="I6373" s="2" t="s">
        <v>3155</v>
      </c>
      <c r="J6373" s="2" t="s">
        <v>3161</v>
      </c>
      <c r="K6373" s="2" t="s">
        <v>3162</v>
      </c>
      <c r="L6373" s="2">
        <v>2021</v>
      </c>
      <c r="M6373" s="2" t="s">
        <v>3078</v>
      </c>
      <c r="N6373" s="2" t="s">
        <v>3126</v>
      </c>
      <c r="O6373" s="19" t="str">
        <f t="shared" si="198"/>
        <v>700</v>
      </c>
      <c r="P6373">
        <f t="shared" si="197"/>
        <v>30258</v>
      </c>
    </row>
    <row r="6374" spans="1:16" ht="14.5" customHeight="1" x14ac:dyDescent="0.35">
      <c r="A6374" s="23" t="s">
        <v>570</v>
      </c>
      <c r="B6374" s="23" t="s">
        <v>571</v>
      </c>
      <c r="C6374" s="23" t="s">
        <v>1461</v>
      </c>
      <c r="D6374" s="2" t="s">
        <v>3187</v>
      </c>
      <c r="E6374" s="2" t="s">
        <v>3188</v>
      </c>
      <c r="F6374">
        <v>155</v>
      </c>
      <c r="G6374">
        <v>100</v>
      </c>
      <c r="H6374" s="2" t="s">
        <v>3133</v>
      </c>
      <c r="I6374" s="2" t="s">
        <v>3147</v>
      </c>
      <c r="J6374" s="2" t="s">
        <v>3161</v>
      </c>
      <c r="K6374" s="2" t="s">
        <v>3162</v>
      </c>
      <c r="L6374" s="2">
        <v>2021</v>
      </c>
      <c r="M6374" s="2" t="s">
        <v>3078</v>
      </c>
      <c r="N6374" s="2" t="s">
        <v>3126</v>
      </c>
      <c r="O6374" s="19" t="str">
        <f t="shared" si="198"/>
        <v>700</v>
      </c>
      <c r="P6374">
        <f t="shared" ref="P6374:P6437" si="199">F6374*G6374/100</f>
        <v>155</v>
      </c>
    </row>
    <row r="6375" spans="1:16" ht="14.5" customHeight="1" x14ac:dyDescent="0.35">
      <c r="A6375" s="23" t="s">
        <v>588</v>
      </c>
      <c r="B6375" s="23" t="s">
        <v>589</v>
      </c>
      <c r="C6375" s="23" t="s">
        <v>1462</v>
      </c>
      <c r="D6375" s="2" t="s">
        <v>3187</v>
      </c>
      <c r="E6375" s="2" t="s">
        <v>3188</v>
      </c>
      <c r="F6375">
        <v>53720</v>
      </c>
      <c r="G6375">
        <v>55</v>
      </c>
      <c r="H6375" s="2" t="s">
        <v>3133</v>
      </c>
      <c r="I6375" s="2" t="s">
        <v>3147</v>
      </c>
      <c r="J6375" s="2" t="s">
        <v>3161</v>
      </c>
      <c r="K6375" s="2" t="s">
        <v>3162</v>
      </c>
      <c r="L6375" s="2">
        <v>2021</v>
      </c>
      <c r="M6375" s="2" t="s">
        <v>3045</v>
      </c>
      <c r="N6375" s="2" t="s">
        <v>3098</v>
      </c>
      <c r="O6375" s="19" t="str">
        <f t="shared" si="198"/>
        <v>200</v>
      </c>
      <c r="P6375">
        <f t="shared" si="199"/>
        <v>29546</v>
      </c>
    </row>
    <row r="6376" spans="1:16" ht="14.5" customHeight="1" x14ac:dyDescent="0.35">
      <c r="A6376" s="23" t="s">
        <v>3475</v>
      </c>
      <c r="B6376" s="23" t="s">
        <v>3476</v>
      </c>
      <c r="C6376" s="23" t="s">
        <v>3691</v>
      </c>
      <c r="D6376" s="2" t="s">
        <v>3187</v>
      </c>
      <c r="E6376" s="2" t="s">
        <v>3188</v>
      </c>
      <c r="F6376">
        <v>200</v>
      </c>
      <c r="G6376">
        <v>100</v>
      </c>
      <c r="H6376" s="2" t="s">
        <v>3133</v>
      </c>
      <c r="I6376" s="2" t="s">
        <v>3147</v>
      </c>
      <c r="J6376" s="2" t="s">
        <v>3161</v>
      </c>
      <c r="K6376" s="2" t="s">
        <v>3162</v>
      </c>
      <c r="L6376" s="2">
        <v>2021</v>
      </c>
      <c r="M6376" s="2" t="s">
        <v>3078</v>
      </c>
      <c r="N6376" s="2" t="s">
        <v>3126</v>
      </c>
      <c r="O6376" s="19" t="str">
        <f t="shared" si="198"/>
        <v>700</v>
      </c>
      <c r="P6376">
        <f t="shared" si="199"/>
        <v>200</v>
      </c>
    </row>
    <row r="6377" spans="1:16" ht="14.5" customHeight="1" x14ac:dyDescent="0.35">
      <c r="A6377" s="23" t="s">
        <v>3477</v>
      </c>
      <c r="B6377" s="23" t="s">
        <v>3478</v>
      </c>
      <c r="C6377" s="23" t="s">
        <v>3692</v>
      </c>
      <c r="D6377" s="2" t="s">
        <v>3187</v>
      </c>
      <c r="E6377" s="2" t="s">
        <v>3188</v>
      </c>
      <c r="F6377">
        <v>200</v>
      </c>
      <c r="G6377">
        <v>100</v>
      </c>
      <c r="H6377" s="2" t="s">
        <v>3133</v>
      </c>
      <c r="I6377" s="2" t="s">
        <v>3147</v>
      </c>
      <c r="J6377" s="2" t="s">
        <v>3161</v>
      </c>
      <c r="K6377" s="2" t="s">
        <v>3162</v>
      </c>
      <c r="L6377" s="2">
        <v>2021</v>
      </c>
      <c r="M6377" s="2" t="s">
        <v>3078</v>
      </c>
      <c r="N6377" s="2" t="s">
        <v>3126</v>
      </c>
      <c r="O6377" s="19" t="str">
        <f t="shared" si="198"/>
        <v>700</v>
      </c>
      <c r="P6377">
        <f t="shared" si="199"/>
        <v>200</v>
      </c>
    </row>
    <row r="6378" spans="1:16" ht="14.5" customHeight="1" x14ac:dyDescent="0.35">
      <c r="A6378" s="23" t="s">
        <v>561</v>
      </c>
      <c r="B6378" s="23" t="s">
        <v>562</v>
      </c>
      <c r="C6378" s="23" t="s">
        <v>2893</v>
      </c>
      <c r="D6378" s="2" t="s">
        <v>3187</v>
      </c>
      <c r="E6378" s="2" t="s">
        <v>3188</v>
      </c>
      <c r="F6378">
        <v>3764</v>
      </c>
      <c r="G6378">
        <v>100</v>
      </c>
      <c r="H6378" s="2" t="s">
        <v>3141</v>
      </c>
      <c r="I6378" s="2" t="s">
        <v>3155</v>
      </c>
      <c r="J6378" s="2" t="s">
        <v>3161</v>
      </c>
      <c r="K6378" s="2" t="s">
        <v>3162</v>
      </c>
      <c r="L6378" s="2">
        <v>2021</v>
      </c>
      <c r="M6378" s="2" t="s">
        <v>3066</v>
      </c>
      <c r="N6378" s="2" t="s">
        <v>3116</v>
      </c>
      <c r="O6378" s="19" t="str">
        <f t="shared" si="198"/>
        <v>500</v>
      </c>
      <c r="P6378">
        <f t="shared" si="199"/>
        <v>3764</v>
      </c>
    </row>
    <row r="6379" spans="1:16" ht="14.5" customHeight="1" x14ac:dyDescent="0.35">
      <c r="A6379" s="23" t="s">
        <v>591</v>
      </c>
      <c r="B6379" s="23" t="s">
        <v>592</v>
      </c>
      <c r="C6379" s="23" t="s">
        <v>1464</v>
      </c>
      <c r="D6379" s="2" t="s">
        <v>3187</v>
      </c>
      <c r="E6379" s="2" t="s">
        <v>3188</v>
      </c>
      <c r="F6379">
        <v>3978</v>
      </c>
      <c r="G6379">
        <v>16.5</v>
      </c>
      <c r="H6379" s="2" t="s">
        <v>3134</v>
      </c>
      <c r="I6379" s="2" t="s">
        <v>3148</v>
      </c>
      <c r="J6379" s="2" t="s">
        <v>3161</v>
      </c>
      <c r="K6379" s="2" t="s">
        <v>3162</v>
      </c>
      <c r="L6379" s="2">
        <v>2021</v>
      </c>
      <c r="M6379" s="2" t="s">
        <v>3044</v>
      </c>
      <c r="N6379" s="2" t="s">
        <v>3044</v>
      </c>
      <c r="O6379" s="19" t="str">
        <f t="shared" si="198"/>
        <v>200</v>
      </c>
      <c r="P6379">
        <f t="shared" si="199"/>
        <v>656.37</v>
      </c>
    </row>
    <row r="6380" spans="1:16" ht="14.5" customHeight="1" x14ac:dyDescent="0.35">
      <c r="A6380" s="23" t="s">
        <v>591</v>
      </c>
      <c r="B6380" s="23" t="s">
        <v>592</v>
      </c>
      <c r="C6380" s="23" t="s">
        <v>1464</v>
      </c>
      <c r="D6380" s="2" t="s">
        <v>3187</v>
      </c>
      <c r="E6380" s="2" t="s">
        <v>3188</v>
      </c>
      <c r="F6380">
        <v>3978</v>
      </c>
      <c r="G6380">
        <v>38.5</v>
      </c>
      <c r="H6380" s="2" t="s">
        <v>3135</v>
      </c>
      <c r="I6380" s="2" t="s">
        <v>3149</v>
      </c>
      <c r="J6380" s="2" t="s">
        <v>3161</v>
      </c>
      <c r="K6380" s="2" t="s">
        <v>3162</v>
      </c>
      <c r="L6380" s="2">
        <v>2021</v>
      </c>
      <c r="M6380" s="2" t="s">
        <v>3044</v>
      </c>
      <c r="N6380" s="2" t="s">
        <v>3044</v>
      </c>
      <c r="O6380" s="19" t="str">
        <f t="shared" si="198"/>
        <v>200</v>
      </c>
      <c r="P6380">
        <f t="shared" si="199"/>
        <v>1531.53</v>
      </c>
    </row>
    <row r="6381" spans="1:16" ht="14.5" customHeight="1" x14ac:dyDescent="0.35">
      <c r="A6381" s="23" t="s">
        <v>594</v>
      </c>
      <c r="B6381" s="23" t="s">
        <v>595</v>
      </c>
      <c r="C6381" s="23" t="s">
        <v>1465</v>
      </c>
      <c r="D6381" s="2" t="s">
        <v>3187</v>
      </c>
      <c r="E6381" s="2" t="s">
        <v>3188</v>
      </c>
      <c r="F6381">
        <v>4111</v>
      </c>
      <c r="G6381">
        <v>55</v>
      </c>
      <c r="H6381" s="2" t="s">
        <v>3133</v>
      </c>
      <c r="I6381" s="2" t="s">
        <v>3147</v>
      </c>
      <c r="J6381" s="2" t="s">
        <v>3161</v>
      </c>
      <c r="K6381" s="2" t="s">
        <v>3162</v>
      </c>
      <c r="L6381" s="2">
        <v>2021</v>
      </c>
      <c r="M6381" s="2" t="s">
        <v>3045</v>
      </c>
      <c r="N6381" s="2" t="s">
        <v>3098</v>
      </c>
      <c r="O6381" s="19" t="str">
        <f t="shared" si="198"/>
        <v>200</v>
      </c>
      <c r="P6381">
        <f t="shared" si="199"/>
        <v>2261.0500000000002</v>
      </c>
    </row>
    <row r="6382" spans="1:16" ht="14.5" customHeight="1" x14ac:dyDescent="0.35">
      <c r="A6382" s="23" t="s">
        <v>3479</v>
      </c>
      <c r="B6382" s="23" t="s">
        <v>3480</v>
      </c>
      <c r="C6382" s="23" t="s">
        <v>3693</v>
      </c>
      <c r="D6382" s="2" t="s">
        <v>3187</v>
      </c>
      <c r="E6382" s="2" t="s">
        <v>3188</v>
      </c>
      <c r="F6382">
        <v>67</v>
      </c>
      <c r="G6382">
        <v>100</v>
      </c>
      <c r="H6382" s="2" t="s">
        <v>3133</v>
      </c>
      <c r="I6382" s="2" t="s">
        <v>3147</v>
      </c>
      <c r="J6382" s="2" t="s">
        <v>3161</v>
      </c>
      <c r="K6382" s="2" t="s">
        <v>3162</v>
      </c>
      <c r="L6382" s="2">
        <v>2021</v>
      </c>
      <c r="M6382" s="2" t="s">
        <v>3045</v>
      </c>
      <c r="N6382" s="2" t="s">
        <v>3098</v>
      </c>
      <c r="O6382" s="19" t="str">
        <f t="shared" ref="O6382:O6445" si="200">LEFT(N6382,1) &amp; "00"</f>
        <v>200</v>
      </c>
      <c r="P6382">
        <f t="shared" si="199"/>
        <v>67</v>
      </c>
    </row>
    <row r="6383" spans="1:16" ht="14.5" customHeight="1" x14ac:dyDescent="0.35">
      <c r="A6383" s="23" t="s">
        <v>3481</v>
      </c>
      <c r="B6383" s="23" t="s">
        <v>3482</v>
      </c>
      <c r="C6383" s="23" t="s">
        <v>3694</v>
      </c>
      <c r="D6383" s="2" t="s">
        <v>3187</v>
      </c>
      <c r="E6383" s="2" t="s">
        <v>3188</v>
      </c>
      <c r="F6383">
        <v>686</v>
      </c>
      <c r="G6383">
        <v>100</v>
      </c>
      <c r="H6383" s="2" t="s">
        <v>3133</v>
      </c>
      <c r="I6383" s="2" t="s">
        <v>3147</v>
      </c>
      <c r="J6383" s="2" t="s">
        <v>3161</v>
      </c>
      <c r="K6383" s="2" t="s">
        <v>3162</v>
      </c>
      <c r="L6383" s="2">
        <v>2021</v>
      </c>
      <c r="M6383" s="2" t="s">
        <v>3032</v>
      </c>
      <c r="N6383" s="2" t="s">
        <v>3087</v>
      </c>
      <c r="O6383" s="19" t="str">
        <f t="shared" si="200"/>
        <v>100</v>
      </c>
      <c r="P6383">
        <f t="shared" si="199"/>
        <v>686</v>
      </c>
    </row>
    <row r="6384" spans="1:16" ht="14.5" customHeight="1" x14ac:dyDescent="0.35">
      <c r="A6384" s="23" t="s">
        <v>3483</v>
      </c>
      <c r="B6384" s="23" t="s">
        <v>3484</v>
      </c>
      <c r="C6384" s="23" t="s">
        <v>3695</v>
      </c>
      <c r="D6384" s="2" t="s">
        <v>3187</v>
      </c>
      <c r="E6384" s="2" t="s">
        <v>3188</v>
      </c>
      <c r="F6384">
        <v>134</v>
      </c>
      <c r="G6384">
        <v>100</v>
      </c>
      <c r="H6384" s="2" t="s">
        <v>3133</v>
      </c>
      <c r="I6384" s="2" t="s">
        <v>3147</v>
      </c>
      <c r="J6384" s="2" t="s">
        <v>3161</v>
      </c>
      <c r="K6384" s="2" t="s">
        <v>3162</v>
      </c>
      <c r="L6384" s="2">
        <v>2021</v>
      </c>
      <c r="M6384" s="2" t="s">
        <v>3035</v>
      </c>
      <c r="N6384" s="2" t="s">
        <v>3089</v>
      </c>
      <c r="O6384" s="19" t="str">
        <f t="shared" si="200"/>
        <v>100</v>
      </c>
      <c r="P6384">
        <f t="shared" si="199"/>
        <v>134</v>
      </c>
    </row>
    <row r="6385" spans="1:16" ht="14.5" customHeight="1" x14ac:dyDescent="0.35">
      <c r="A6385" s="23" t="s">
        <v>3485</v>
      </c>
      <c r="B6385" s="23" t="s">
        <v>3486</v>
      </c>
      <c r="C6385" s="23" t="s">
        <v>3696</v>
      </c>
      <c r="D6385" s="2" t="s">
        <v>3187</v>
      </c>
      <c r="E6385" s="2" t="s">
        <v>3188</v>
      </c>
      <c r="F6385">
        <v>134</v>
      </c>
      <c r="G6385">
        <v>100</v>
      </c>
      <c r="H6385" s="2" t="s">
        <v>3133</v>
      </c>
      <c r="I6385" s="2" t="s">
        <v>3147</v>
      </c>
      <c r="J6385" s="2" t="s">
        <v>3161</v>
      </c>
      <c r="K6385" s="2" t="s">
        <v>3162</v>
      </c>
      <c r="L6385" s="2">
        <v>2021</v>
      </c>
      <c r="M6385" s="2" t="s">
        <v>3035</v>
      </c>
      <c r="N6385" s="2" t="s">
        <v>3089</v>
      </c>
      <c r="O6385" s="19" t="str">
        <f t="shared" si="200"/>
        <v>100</v>
      </c>
      <c r="P6385">
        <f t="shared" si="199"/>
        <v>134</v>
      </c>
    </row>
    <row r="6386" spans="1:16" ht="14.5" customHeight="1" x14ac:dyDescent="0.35">
      <c r="A6386" s="23" t="s">
        <v>582</v>
      </c>
      <c r="B6386" s="23" t="s">
        <v>583</v>
      </c>
      <c r="C6386" s="23" t="s">
        <v>3237</v>
      </c>
      <c r="D6386" s="2" t="s">
        <v>3187</v>
      </c>
      <c r="E6386" s="2" t="s">
        <v>3188</v>
      </c>
      <c r="F6386">
        <v>8000</v>
      </c>
      <c r="G6386">
        <v>100</v>
      </c>
      <c r="H6386" s="2" t="s">
        <v>3134</v>
      </c>
      <c r="I6386" s="2" t="s">
        <v>3148</v>
      </c>
      <c r="J6386" s="2" t="s">
        <v>3161</v>
      </c>
      <c r="K6386" s="2" t="s">
        <v>3162</v>
      </c>
      <c r="L6386" s="2">
        <v>2021</v>
      </c>
      <c r="M6386" s="2" t="s">
        <v>3074</v>
      </c>
      <c r="N6386" s="2" t="s">
        <v>3123</v>
      </c>
      <c r="O6386" s="19" t="str">
        <f t="shared" si="200"/>
        <v>600</v>
      </c>
      <c r="P6386">
        <f t="shared" si="199"/>
        <v>8000</v>
      </c>
    </row>
    <row r="6387" spans="1:16" ht="14.5" customHeight="1" x14ac:dyDescent="0.35">
      <c r="A6387" s="23" t="s">
        <v>573</v>
      </c>
      <c r="B6387" s="23" t="s">
        <v>574</v>
      </c>
      <c r="C6387" s="23" t="s">
        <v>1469</v>
      </c>
      <c r="D6387" s="2" t="s">
        <v>3187</v>
      </c>
      <c r="E6387" s="2" t="s">
        <v>3188</v>
      </c>
      <c r="F6387">
        <v>29</v>
      </c>
      <c r="G6387">
        <v>100</v>
      </c>
      <c r="H6387" s="2" t="s">
        <v>3134</v>
      </c>
      <c r="I6387" s="2" t="s">
        <v>3148</v>
      </c>
      <c r="J6387" s="2" t="s">
        <v>3161</v>
      </c>
      <c r="K6387" s="2" t="s">
        <v>3162</v>
      </c>
      <c r="L6387" s="2">
        <v>2021</v>
      </c>
      <c r="M6387" s="2" t="s">
        <v>3077</v>
      </c>
      <c r="N6387" s="2" t="s">
        <v>3125</v>
      </c>
      <c r="O6387" s="19" t="str">
        <f t="shared" si="200"/>
        <v>700</v>
      </c>
      <c r="P6387">
        <f t="shared" si="199"/>
        <v>29</v>
      </c>
    </row>
    <row r="6388" spans="1:16" ht="14.5" customHeight="1" x14ac:dyDescent="0.35">
      <c r="A6388" s="23" t="s">
        <v>555</v>
      </c>
      <c r="B6388" s="23" t="s">
        <v>556</v>
      </c>
      <c r="C6388" s="23" t="s">
        <v>3238</v>
      </c>
      <c r="D6388" s="2" t="s">
        <v>3187</v>
      </c>
      <c r="E6388" s="2" t="s">
        <v>3188</v>
      </c>
      <c r="F6388">
        <v>4462</v>
      </c>
      <c r="G6388">
        <v>55</v>
      </c>
      <c r="H6388" s="2" t="s">
        <v>3134</v>
      </c>
      <c r="I6388" s="2" t="s">
        <v>3148</v>
      </c>
      <c r="J6388" s="2" t="s">
        <v>3161</v>
      </c>
      <c r="K6388" s="2" t="s">
        <v>3162</v>
      </c>
      <c r="L6388" s="2">
        <v>2021</v>
      </c>
      <c r="M6388" s="2" t="s">
        <v>3046</v>
      </c>
      <c r="N6388" s="2" t="s">
        <v>3099</v>
      </c>
      <c r="O6388" s="19" t="str">
        <f t="shared" si="200"/>
        <v>200</v>
      </c>
      <c r="P6388">
        <f t="shared" si="199"/>
        <v>2454.1</v>
      </c>
    </row>
    <row r="6389" spans="1:16" ht="14.5" customHeight="1" x14ac:dyDescent="0.35">
      <c r="A6389" s="23" t="s">
        <v>558</v>
      </c>
      <c r="B6389" s="23" t="s">
        <v>559</v>
      </c>
      <c r="C6389" s="23" t="s">
        <v>1471</v>
      </c>
      <c r="D6389" s="2" t="s">
        <v>3187</v>
      </c>
      <c r="E6389" s="2" t="s">
        <v>3188</v>
      </c>
      <c r="F6389">
        <v>1938</v>
      </c>
      <c r="G6389">
        <v>55</v>
      </c>
      <c r="H6389" s="2" t="s">
        <v>3134</v>
      </c>
      <c r="I6389" s="2" t="s">
        <v>3148</v>
      </c>
      <c r="J6389" s="2" t="s">
        <v>3161</v>
      </c>
      <c r="K6389" s="2" t="s">
        <v>3162</v>
      </c>
      <c r="L6389" s="2">
        <v>2021</v>
      </c>
      <c r="M6389" s="2" t="s">
        <v>3046</v>
      </c>
      <c r="N6389" s="2" t="s">
        <v>3099</v>
      </c>
      <c r="O6389" s="19" t="str">
        <f t="shared" si="200"/>
        <v>200</v>
      </c>
      <c r="P6389">
        <f t="shared" si="199"/>
        <v>1065.9000000000001</v>
      </c>
    </row>
    <row r="6390" spans="1:16" ht="14.5" customHeight="1" x14ac:dyDescent="0.35">
      <c r="A6390" s="23" t="s">
        <v>195</v>
      </c>
      <c r="B6390" s="23" t="s">
        <v>196</v>
      </c>
      <c r="C6390" s="23" t="s">
        <v>1228</v>
      </c>
      <c r="D6390" s="2" t="s">
        <v>3169</v>
      </c>
      <c r="E6390" s="2" t="s">
        <v>3170</v>
      </c>
      <c r="F6390">
        <v>8800</v>
      </c>
      <c r="G6390">
        <v>55</v>
      </c>
      <c r="H6390" s="2" t="s">
        <v>3139</v>
      </c>
      <c r="I6390" s="2" t="s">
        <v>3153</v>
      </c>
      <c r="J6390" s="2" t="s">
        <v>3161</v>
      </c>
      <c r="K6390" s="2" t="s">
        <v>3162</v>
      </c>
      <c r="L6390" s="2">
        <v>2021</v>
      </c>
      <c r="M6390" s="2" t="s">
        <v>3052</v>
      </c>
      <c r="N6390" s="2" t="s">
        <v>3102</v>
      </c>
      <c r="O6390" s="19" t="str">
        <f t="shared" si="200"/>
        <v>300</v>
      </c>
      <c r="P6390">
        <f t="shared" si="199"/>
        <v>4840</v>
      </c>
    </row>
    <row r="6391" spans="1:16" ht="14.5" customHeight="1" x14ac:dyDescent="0.35">
      <c r="A6391" s="23" t="s">
        <v>198</v>
      </c>
      <c r="B6391" s="23" t="s">
        <v>199</v>
      </c>
      <c r="C6391" s="23" t="s">
        <v>1229</v>
      </c>
      <c r="D6391" s="2" t="s">
        <v>3169</v>
      </c>
      <c r="E6391" s="2" t="s">
        <v>3170</v>
      </c>
      <c r="F6391">
        <v>4637</v>
      </c>
      <c r="G6391">
        <v>55</v>
      </c>
      <c r="H6391" s="2" t="s">
        <v>3139</v>
      </c>
      <c r="I6391" s="2" t="s">
        <v>3153</v>
      </c>
      <c r="J6391" s="2" t="s">
        <v>3161</v>
      </c>
      <c r="K6391" s="2" t="s">
        <v>3162</v>
      </c>
      <c r="L6391" s="2">
        <v>2021</v>
      </c>
      <c r="M6391" s="2" t="s">
        <v>3052</v>
      </c>
      <c r="N6391" s="2" t="s">
        <v>3102</v>
      </c>
      <c r="O6391" s="19" t="str">
        <f t="shared" si="200"/>
        <v>300</v>
      </c>
      <c r="P6391">
        <f t="shared" si="199"/>
        <v>2550.35</v>
      </c>
    </row>
    <row r="6392" spans="1:16" ht="14.5" customHeight="1" x14ac:dyDescent="0.35">
      <c r="A6392" s="23" t="s">
        <v>3644</v>
      </c>
      <c r="B6392" s="23" t="s">
        <v>3645</v>
      </c>
      <c r="C6392" s="23" t="s">
        <v>3704</v>
      </c>
      <c r="D6392" s="2" t="s">
        <v>3169</v>
      </c>
      <c r="E6392" s="2" t="s">
        <v>3170</v>
      </c>
      <c r="F6392">
        <v>29</v>
      </c>
      <c r="G6392">
        <v>100</v>
      </c>
      <c r="H6392" s="2" t="s">
        <v>3139</v>
      </c>
      <c r="I6392" s="2" t="s">
        <v>3153</v>
      </c>
      <c r="J6392" s="2" t="s">
        <v>3161</v>
      </c>
      <c r="K6392" s="2" t="s">
        <v>3162</v>
      </c>
      <c r="L6392" s="2">
        <v>2021</v>
      </c>
      <c r="M6392" s="2" t="s">
        <v>3052</v>
      </c>
      <c r="N6392" s="2" t="s">
        <v>3102</v>
      </c>
      <c r="O6392" s="19" t="str">
        <f t="shared" si="200"/>
        <v>300</v>
      </c>
      <c r="P6392">
        <f t="shared" si="199"/>
        <v>29</v>
      </c>
    </row>
    <row r="6393" spans="1:16" ht="14.5" customHeight="1" x14ac:dyDescent="0.35">
      <c r="A6393" s="23" t="s">
        <v>204</v>
      </c>
      <c r="B6393" s="23" t="s">
        <v>205</v>
      </c>
      <c r="C6393" s="23" t="s">
        <v>1850</v>
      </c>
      <c r="D6393" s="2" t="s">
        <v>3169</v>
      </c>
      <c r="E6393" s="2" t="s">
        <v>3170</v>
      </c>
      <c r="F6393">
        <v>1058</v>
      </c>
      <c r="G6393">
        <v>55</v>
      </c>
      <c r="H6393" s="2" t="s">
        <v>3139</v>
      </c>
      <c r="I6393" s="2" t="s">
        <v>3153</v>
      </c>
      <c r="J6393" s="2" t="s">
        <v>3161</v>
      </c>
      <c r="K6393" s="2" t="s">
        <v>3162</v>
      </c>
      <c r="L6393" s="2">
        <v>2021</v>
      </c>
      <c r="M6393" s="2" t="s">
        <v>3052</v>
      </c>
      <c r="N6393" s="2" t="s">
        <v>3102</v>
      </c>
      <c r="O6393" s="19" t="str">
        <f t="shared" si="200"/>
        <v>300</v>
      </c>
      <c r="P6393">
        <f t="shared" si="199"/>
        <v>581.9</v>
      </c>
    </row>
    <row r="6394" spans="1:16" ht="14.5" customHeight="1" x14ac:dyDescent="0.35">
      <c r="A6394" s="23" t="s">
        <v>2318</v>
      </c>
      <c r="B6394" s="23" t="s">
        <v>2319</v>
      </c>
      <c r="C6394" s="23" t="s">
        <v>1851</v>
      </c>
      <c r="D6394" s="2" t="s">
        <v>3169</v>
      </c>
      <c r="E6394" s="2" t="s">
        <v>3170</v>
      </c>
      <c r="F6394">
        <v>221</v>
      </c>
      <c r="G6394">
        <v>55</v>
      </c>
      <c r="H6394" s="2" t="s">
        <v>3134</v>
      </c>
      <c r="I6394" s="2" t="s">
        <v>3148</v>
      </c>
      <c r="J6394" s="2" t="s">
        <v>3161</v>
      </c>
      <c r="K6394" s="2" t="s">
        <v>3162</v>
      </c>
      <c r="L6394" s="2">
        <v>2021</v>
      </c>
      <c r="M6394" s="2" t="s">
        <v>3059</v>
      </c>
      <c r="N6394" s="2" t="s">
        <v>3109</v>
      </c>
      <c r="O6394" s="19" t="str">
        <f t="shared" si="200"/>
        <v>400</v>
      </c>
      <c r="P6394">
        <f t="shared" si="199"/>
        <v>121.55</v>
      </c>
    </row>
    <row r="6395" spans="1:16" ht="14.5" customHeight="1" x14ac:dyDescent="0.35">
      <c r="A6395" s="23" t="s">
        <v>222</v>
      </c>
      <c r="B6395" s="23" t="s">
        <v>223</v>
      </c>
      <c r="C6395" s="23" t="s">
        <v>1852</v>
      </c>
      <c r="D6395" s="2" t="s">
        <v>3169</v>
      </c>
      <c r="E6395" s="2" t="s">
        <v>3170</v>
      </c>
      <c r="F6395">
        <v>8</v>
      </c>
      <c r="G6395">
        <v>55</v>
      </c>
      <c r="H6395" s="2" t="s">
        <v>3139</v>
      </c>
      <c r="I6395" s="2" t="s">
        <v>3153</v>
      </c>
      <c r="J6395" s="2" t="s">
        <v>3161</v>
      </c>
      <c r="K6395" s="2" t="s">
        <v>3162</v>
      </c>
      <c r="L6395" s="2">
        <v>2021</v>
      </c>
      <c r="M6395" s="2" t="s">
        <v>3052</v>
      </c>
      <c r="N6395" s="2" t="s">
        <v>3102</v>
      </c>
      <c r="O6395" s="19" t="str">
        <f t="shared" si="200"/>
        <v>300</v>
      </c>
      <c r="P6395">
        <f t="shared" si="199"/>
        <v>4.4000000000000004</v>
      </c>
    </row>
    <row r="6396" spans="1:16" ht="14.5" customHeight="1" x14ac:dyDescent="0.35">
      <c r="A6396" s="23" t="s">
        <v>3646</v>
      </c>
      <c r="B6396" s="23" t="s">
        <v>3647</v>
      </c>
      <c r="C6396" s="23" t="s">
        <v>3705</v>
      </c>
      <c r="D6396" s="2" t="s">
        <v>3169</v>
      </c>
      <c r="E6396" s="2" t="s">
        <v>3170</v>
      </c>
      <c r="F6396">
        <v>29</v>
      </c>
      <c r="G6396">
        <v>55</v>
      </c>
      <c r="H6396" s="2" t="s">
        <v>3139</v>
      </c>
      <c r="I6396" s="2" t="s">
        <v>3153</v>
      </c>
      <c r="J6396" s="2" t="s">
        <v>3161</v>
      </c>
      <c r="K6396" s="2" t="s">
        <v>3162</v>
      </c>
      <c r="L6396" s="2">
        <v>2021</v>
      </c>
      <c r="M6396" s="2" t="s">
        <v>3059</v>
      </c>
      <c r="N6396" s="2" t="s">
        <v>3109</v>
      </c>
      <c r="O6396" s="19" t="str">
        <f t="shared" si="200"/>
        <v>400</v>
      </c>
      <c r="P6396">
        <f t="shared" si="199"/>
        <v>15.95</v>
      </c>
    </row>
    <row r="6397" spans="1:16" ht="14.5" customHeight="1" x14ac:dyDescent="0.35">
      <c r="A6397" s="23" t="s">
        <v>225</v>
      </c>
      <c r="B6397" s="23" t="s">
        <v>226</v>
      </c>
      <c r="C6397" s="23" t="s">
        <v>1853</v>
      </c>
      <c r="D6397" s="2" t="s">
        <v>3169</v>
      </c>
      <c r="E6397" s="2" t="s">
        <v>3170</v>
      </c>
      <c r="F6397">
        <v>15</v>
      </c>
      <c r="G6397">
        <v>55</v>
      </c>
      <c r="H6397" s="2" t="s">
        <v>3139</v>
      </c>
      <c r="I6397" s="2" t="s">
        <v>3153</v>
      </c>
      <c r="J6397" s="2" t="s">
        <v>3161</v>
      </c>
      <c r="K6397" s="2" t="s">
        <v>3162</v>
      </c>
      <c r="L6397" s="2">
        <v>2021</v>
      </c>
      <c r="M6397" s="2" t="s">
        <v>3052</v>
      </c>
      <c r="N6397" s="2" t="s">
        <v>3102</v>
      </c>
      <c r="O6397" s="19" t="str">
        <f t="shared" si="200"/>
        <v>300</v>
      </c>
      <c r="P6397">
        <f t="shared" si="199"/>
        <v>8.25</v>
      </c>
    </row>
    <row r="6398" spans="1:16" ht="14.5" customHeight="1" x14ac:dyDescent="0.35">
      <c r="A6398" s="23" t="s">
        <v>2776</v>
      </c>
      <c r="B6398" s="23" t="s">
        <v>214</v>
      </c>
      <c r="C6398" s="23" t="s">
        <v>1854</v>
      </c>
      <c r="D6398" s="2" t="s">
        <v>3169</v>
      </c>
      <c r="E6398" s="2" t="s">
        <v>3170</v>
      </c>
      <c r="F6398">
        <v>50</v>
      </c>
      <c r="G6398">
        <v>55</v>
      </c>
      <c r="H6398" s="2" t="s">
        <v>3139</v>
      </c>
      <c r="I6398" s="2" t="s">
        <v>3153</v>
      </c>
      <c r="J6398" s="2" t="s">
        <v>3161</v>
      </c>
      <c r="K6398" s="2" t="s">
        <v>3162</v>
      </c>
      <c r="L6398" s="2">
        <v>2021</v>
      </c>
      <c r="M6398" s="2" t="s">
        <v>3052</v>
      </c>
      <c r="N6398" s="2" t="s">
        <v>3102</v>
      </c>
      <c r="O6398" s="19" t="str">
        <f t="shared" si="200"/>
        <v>300</v>
      </c>
      <c r="P6398">
        <f t="shared" si="199"/>
        <v>27.5</v>
      </c>
    </row>
    <row r="6399" spans="1:16" ht="14.5" customHeight="1" x14ac:dyDescent="0.35">
      <c r="A6399" s="23" t="s">
        <v>216</v>
      </c>
      <c r="B6399" s="23" t="s">
        <v>217</v>
      </c>
      <c r="C6399" s="23" t="s">
        <v>1855</v>
      </c>
      <c r="D6399" s="2" t="s">
        <v>3169</v>
      </c>
      <c r="E6399" s="2" t="s">
        <v>3170</v>
      </c>
      <c r="F6399">
        <v>82</v>
      </c>
      <c r="G6399">
        <v>55</v>
      </c>
      <c r="H6399" s="2" t="s">
        <v>3134</v>
      </c>
      <c r="I6399" s="2" t="s">
        <v>3148</v>
      </c>
      <c r="J6399" s="2" t="s">
        <v>3161</v>
      </c>
      <c r="K6399" s="2" t="s">
        <v>3162</v>
      </c>
      <c r="L6399" s="2">
        <v>2021</v>
      </c>
      <c r="M6399" s="2" t="s">
        <v>3052</v>
      </c>
      <c r="N6399" s="2" t="s">
        <v>3102</v>
      </c>
      <c r="O6399" s="19" t="str">
        <f t="shared" si="200"/>
        <v>300</v>
      </c>
      <c r="P6399">
        <f t="shared" si="199"/>
        <v>45.1</v>
      </c>
    </row>
    <row r="6400" spans="1:16" ht="14.5" customHeight="1" x14ac:dyDescent="0.35">
      <c r="A6400" s="23" t="s">
        <v>235</v>
      </c>
      <c r="B6400" s="23" t="s">
        <v>236</v>
      </c>
      <c r="C6400" s="23" t="s">
        <v>1856</v>
      </c>
      <c r="D6400" s="2" t="s">
        <v>3169</v>
      </c>
      <c r="E6400" s="2" t="s">
        <v>3170</v>
      </c>
      <c r="F6400">
        <v>770</v>
      </c>
      <c r="G6400">
        <v>100</v>
      </c>
      <c r="H6400" s="2" t="s">
        <v>3141</v>
      </c>
      <c r="I6400" s="2" t="s">
        <v>3155</v>
      </c>
      <c r="J6400" s="2" t="s">
        <v>3161</v>
      </c>
      <c r="K6400" s="2" t="s">
        <v>3162</v>
      </c>
      <c r="L6400" s="2">
        <v>2021</v>
      </c>
      <c r="M6400" s="2" t="s">
        <v>3058</v>
      </c>
      <c r="N6400" s="2" t="s">
        <v>3108</v>
      </c>
      <c r="O6400" s="19" t="str">
        <f t="shared" si="200"/>
        <v>300</v>
      </c>
      <c r="P6400">
        <f t="shared" si="199"/>
        <v>770</v>
      </c>
    </row>
    <row r="6401" spans="1:16" ht="14.5" customHeight="1" x14ac:dyDescent="0.35">
      <c r="A6401" s="23" t="s">
        <v>231</v>
      </c>
      <c r="B6401" s="23" t="s">
        <v>232</v>
      </c>
      <c r="C6401" s="23" t="s">
        <v>1857</v>
      </c>
      <c r="D6401" s="2" t="s">
        <v>3169</v>
      </c>
      <c r="E6401" s="2" t="s">
        <v>3170</v>
      </c>
      <c r="F6401">
        <v>662</v>
      </c>
      <c r="G6401">
        <v>100</v>
      </c>
      <c r="H6401" s="2" t="s">
        <v>3141</v>
      </c>
      <c r="I6401" s="2" t="s">
        <v>3155</v>
      </c>
      <c r="J6401" s="2" t="s">
        <v>3161</v>
      </c>
      <c r="K6401" s="2" t="s">
        <v>3162</v>
      </c>
      <c r="L6401" s="2">
        <v>2021</v>
      </c>
      <c r="M6401" s="2" t="s">
        <v>3061</v>
      </c>
      <c r="N6401" s="2" t="s">
        <v>3111</v>
      </c>
      <c r="O6401" s="19" t="str">
        <f t="shared" si="200"/>
        <v>400</v>
      </c>
      <c r="P6401">
        <f t="shared" si="199"/>
        <v>662</v>
      </c>
    </row>
    <row r="6402" spans="1:16" ht="14.5" customHeight="1" x14ac:dyDescent="0.35">
      <c r="A6402" s="23" t="s">
        <v>2674</v>
      </c>
      <c r="B6402" s="23" t="s">
        <v>2675</v>
      </c>
      <c r="C6402" s="23" t="s">
        <v>2676</v>
      </c>
      <c r="D6402" s="2" t="s">
        <v>3169</v>
      </c>
      <c r="E6402" s="2" t="s">
        <v>3170</v>
      </c>
      <c r="F6402">
        <v>10303</v>
      </c>
      <c r="G6402">
        <v>20.084938007862799</v>
      </c>
      <c r="H6402" s="2" t="s">
        <v>3129</v>
      </c>
      <c r="I6402" s="2" t="s">
        <v>3143</v>
      </c>
      <c r="J6402" s="2" t="s">
        <v>3161</v>
      </c>
      <c r="K6402" s="2" t="s">
        <v>3162</v>
      </c>
      <c r="L6402" s="2">
        <v>2021</v>
      </c>
      <c r="M6402" s="2" t="s">
        <v>3059</v>
      </c>
      <c r="N6402" s="2" t="s">
        <v>3109</v>
      </c>
      <c r="O6402" s="19" t="str">
        <f t="shared" si="200"/>
        <v>400</v>
      </c>
      <c r="P6402">
        <f t="shared" si="199"/>
        <v>2069.3511629501045</v>
      </c>
    </row>
    <row r="6403" spans="1:16" ht="14.5" customHeight="1" x14ac:dyDescent="0.35">
      <c r="A6403" s="23" t="s">
        <v>2674</v>
      </c>
      <c r="B6403" s="23" t="s">
        <v>2675</v>
      </c>
      <c r="C6403" s="23" t="s">
        <v>2676</v>
      </c>
      <c r="D6403" s="2" t="s">
        <v>3169</v>
      </c>
      <c r="E6403" s="2" t="s">
        <v>3170</v>
      </c>
      <c r="F6403">
        <v>10303</v>
      </c>
      <c r="G6403">
        <v>8.4525274508028705</v>
      </c>
      <c r="H6403" s="2" t="s">
        <v>3130</v>
      </c>
      <c r="I6403" s="2" t="s">
        <v>3144</v>
      </c>
      <c r="J6403" s="2" t="s">
        <v>3161</v>
      </c>
      <c r="K6403" s="2" t="s">
        <v>3162</v>
      </c>
      <c r="L6403" s="2">
        <v>2021</v>
      </c>
      <c r="M6403" s="2" t="s">
        <v>3059</v>
      </c>
      <c r="N6403" s="2" t="s">
        <v>3109</v>
      </c>
      <c r="O6403" s="19" t="str">
        <f t="shared" si="200"/>
        <v>400</v>
      </c>
      <c r="P6403">
        <f t="shared" si="199"/>
        <v>870.86390325621983</v>
      </c>
    </row>
    <row r="6404" spans="1:16" ht="14.5" customHeight="1" x14ac:dyDescent="0.35">
      <c r="A6404" s="23" t="s">
        <v>2674</v>
      </c>
      <c r="B6404" s="23" t="s">
        <v>2675</v>
      </c>
      <c r="C6404" s="23" t="s">
        <v>2676</v>
      </c>
      <c r="D6404" s="2" t="s">
        <v>3169</v>
      </c>
      <c r="E6404" s="2" t="s">
        <v>3170</v>
      </c>
      <c r="F6404">
        <v>10303</v>
      </c>
      <c r="G6404">
        <v>4.6057246357974204</v>
      </c>
      <c r="H6404" s="2" t="s">
        <v>3131</v>
      </c>
      <c r="I6404" s="2" t="s">
        <v>3145</v>
      </c>
      <c r="J6404" s="2" t="s">
        <v>3161</v>
      </c>
      <c r="K6404" s="2" t="s">
        <v>3162</v>
      </c>
      <c r="L6404" s="2">
        <v>2021</v>
      </c>
      <c r="M6404" s="2" t="s">
        <v>3059</v>
      </c>
      <c r="N6404" s="2" t="s">
        <v>3109</v>
      </c>
      <c r="O6404" s="19" t="str">
        <f t="shared" si="200"/>
        <v>400</v>
      </c>
      <c r="P6404">
        <f t="shared" si="199"/>
        <v>474.52780922620821</v>
      </c>
    </row>
    <row r="6405" spans="1:16" ht="14.5" customHeight="1" x14ac:dyDescent="0.35">
      <c r="A6405" s="23" t="s">
        <v>2674</v>
      </c>
      <c r="B6405" s="23" t="s">
        <v>2675</v>
      </c>
      <c r="C6405" s="23" t="s">
        <v>2676</v>
      </c>
      <c r="D6405" s="2" t="s">
        <v>3169</v>
      </c>
      <c r="E6405" s="2" t="s">
        <v>3170</v>
      </c>
      <c r="F6405">
        <v>10303</v>
      </c>
      <c r="G6405">
        <v>3.77393871572137</v>
      </c>
      <c r="H6405" s="2" t="s">
        <v>3132</v>
      </c>
      <c r="I6405" s="2" t="s">
        <v>3146</v>
      </c>
      <c r="J6405" s="2" t="s">
        <v>3161</v>
      </c>
      <c r="K6405" s="2" t="s">
        <v>3162</v>
      </c>
      <c r="L6405" s="2">
        <v>2021</v>
      </c>
      <c r="M6405" s="2" t="s">
        <v>3059</v>
      </c>
      <c r="N6405" s="2" t="s">
        <v>3109</v>
      </c>
      <c r="O6405" s="19" t="str">
        <f t="shared" si="200"/>
        <v>400</v>
      </c>
      <c r="P6405">
        <f t="shared" si="199"/>
        <v>388.82890588077271</v>
      </c>
    </row>
    <row r="6406" spans="1:16" ht="14.5" customHeight="1" x14ac:dyDescent="0.35">
      <c r="A6406" s="23" t="s">
        <v>2674</v>
      </c>
      <c r="B6406" s="23" t="s">
        <v>2675</v>
      </c>
      <c r="C6406" s="23" t="s">
        <v>2676</v>
      </c>
      <c r="D6406" s="2" t="s">
        <v>3169</v>
      </c>
      <c r="E6406" s="2" t="s">
        <v>3170</v>
      </c>
      <c r="F6406">
        <v>10303</v>
      </c>
      <c r="G6406">
        <v>0.28018560734423498</v>
      </c>
      <c r="H6406" s="2" t="s">
        <v>3135</v>
      </c>
      <c r="I6406" s="2" t="s">
        <v>3149</v>
      </c>
      <c r="J6406" s="2" t="s">
        <v>3161</v>
      </c>
      <c r="K6406" s="2" t="s">
        <v>3162</v>
      </c>
      <c r="L6406" s="2">
        <v>2021</v>
      </c>
      <c r="M6406" s="2" t="s">
        <v>3059</v>
      </c>
      <c r="N6406" s="2" t="s">
        <v>3109</v>
      </c>
      <c r="O6406" s="19" t="str">
        <f t="shared" si="200"/>
        <v>400</v>
      </c>
      <c r="P6406">
        <f t="shared" si="199"/>
        <v>28.867523124676531</v>
      </c>
    </row>
    <row r="6407" spans="1:16" ht="14.5" customHeight="1" x14ac:dyDescent="0.35">
      <c r="A6407" s="23" t="s">
        <v>2674</v>
      </c>
      <c r="B6407" s="23" t="s">
        <v>2675</v>
      </c>
      <c r="C6407" s="23" t="s">
        <v>2676</v>
      </c>
      <c r="D6407" s="2" t="s">
        <v>3169</v>
      </c>
      <c r="E6407" s="2" t="s">
        <v>3170</v>
      </c>
      <c r="F6407">
        <v>10303</v>
      </c>
      <c r="G6407">
        <v>14.2320419343308</v>
      </c>
      <c r="H6407" s="2" t="s">
        <v>3138</v>
      </c>
      <c r="I6407" s="2" t="s">
        <v>3152</v>
      </c>
      <c r="J6407" s="2" t="s">
        <v>3161</v>
      </c>
      <c r="K6407" s="2" t="s">
        <v>3162</v>
      </c>
      <c r="L6407" s="2">
        <v>2021</v>
      </c>
      <c r="M6407" s="2" t="s">
        <v>3059</v>
      </c>
      <c r="N6407" s="2" t="s">
        <v>3109</v>
      </c>
      <c r="O6407" s="19" t="str">
        <f t="shared" si="200"/>
        <v>400</v>
      </c>
      <c r="P6407">
        <f t="shared" si="199"/>
        <v>1466.3272804941025</v>
      </c>
    </row>
    <row r="6408" spans="1:16" ht="14.5" customHeight="1" x14ac:dyDescent="0.35">
      <c r="A6408" s="23" t="s">
        <v>2674</v>
      </c>
      <c r="B6408" s="23" t="s">
        <v>2675</v>
      </c>
      <c r="C6408" s="23" t="s">
        <v>2676</v>
      </c>
      <c r="D6408" s="2" t="s">
        <v>3169</v>
      </c>
      <c r="E6408" s="2" t="s">
        <v>3170</v>
      </c>
      <c r="F6408">
        <v>10303</v>
      </c>
      <c r="G6408">
        <v>5.6856172238404099</v>
      </c>
      <c r="H6408" s="2" t="s">
        <v>3139</v>
      </c>
      <c r="I6408" s="2" t="s">
        <v>3153</v>
      </c>
      <c r="J6408" s="2" t="s">
        <v>3161</v>
      </c>
      <c r="K6408" s="2" t="s">
        <v>3162</v>
      </c>
      <c r="L6408" s="2">
        <v>2021</v>
      </c>
      <c r="M6408" s="2" t="s">
        <v>3059</v>
      </c>
      <c r="N6408" s="2" t="s">
        <v>3109</v>
      </c>
      <c r="O6408" s="19" t="str">
        <f t="shared" si="200"/>
        <v>400</v>
      </c>
      <c r="P6408">
        <f t="shared" si="199"/>
        <v>585.78914257227746</v>
      </c>
    </row>
    <row r="6409" spans="1:16" ht="14.5" customHeight="1" x14ac:dyDescent="0.35">
      <c r="A6409" s="23" t="s">
        <v>2674</v>
      </c>
      <c r="B6409" s="23" t="s">
        <v>2675</v>
      </c>
      <c r="C6409" s="23" t="s">
        <v>2676</v>
      </c>
      <c r="D6409" s="2" t="s">
        <v>3169</v>
      </c>
      <c r="E6409" s="2" t="s">
        <v>3170</v>
      </c>
      <c r="F6409">
        <v>10303</v>
      </c>
      <c r="G6409">
        <v>42.8850264243002</v>
      </c>
      <c r="H6409" s="2" t="s">
        <v>3141</v>
      </c>
      <c r="I6409" s="2" t="s">
        <v>3155</v>
      </c>
      <c r="J6409" s="2" t="s">
        <v>3161</v>
      </c>
      <c r="K6409" s="2" t="s">
        <v>3162</v>
      </c>
      <c r="L6409" s="2">
        <v>2021</v>
      </c>
      <c r="M6409" s="2" t="s">
        <v>3059</v>
      </c>
      <c r="N6409" s="2" t="s">
        <v>3109</v>
      </c>
      <c r="O6409" s="19" t="str">
        <f t="shared" si="200"/>
        <v>400</v>
      </c>
      <c r="P6409">
        <f t="shared" si="199"/>
        <v>4418.4442724956498</v>
      </c>
    </row>
    <row r="6410" spans="1:16" ht="14.5" customHeight="1" x14ac:dyDescent="0.35">
      <c r="A6410" s="23" t="s">
        <v>3648</v>
      </c>
      <c r="B6410" s="23" t="s">
        <v>3649</v>
      </c>
      <c r="C6410" s="23" t="s">
        <v>2779</v>
      </c>
      <c r="D6410" s="2" t="s">
        <v>3169</v>
      </c>
      <c r="E6410" s="2" t="s">
        <v>3170</v>
      </c>
      <c r="F6410">
        <v>345</v>
      </c>
      <c r="G6410">
        <v>100</v>
      </c>
      <c r="H6410" s="2" t="s">
        <v>3139</v>
      </c>
      <c r="I6410" s="2" t="s">
        <v>3153</v>
      </c>
      <c r="J6410" s="2" t="s">
        <v>3161</v>
      </c>
      <c r="K6410" s="2" t="s">
        <v>3162</v>
      </c>
      <c r="L6410" s="2">
        <v>2021</v>
      </c>
      <c r="M6410" s="2" t="s">
        <v>3054</v>
      </c>
      <c r="N6410" s="2" t="s">
        <v>3104</v>
      </c>
      <c r="O6410" s="19" t="str">
        <f t="shared" si="200"/>
        <v>300</v>
      </c>
      <c r="P6410">
        <f t="shared" si="199"/>
        <v>345</v>
      </c>
    </row>
    <row r="6411" spans="1:16" ht="14.5" customHeight="1" x14ac:dyDescent="0.35">
      <c r="A6411" s="23" t="s">
        <v>3650</v>
      </c>
      <c r="B6411" s="23" t="s">
        <v>3651</v>
      </c>
      <c r="C6411" s="23" t="s">
        <v>3706</v>
      </c>
      <c r="D6411" s="2" t="s">
        <v>3169</v>
      </c>
      <c r="E6411" s="2" t="s">
        <v>3170</v>
      </c>
      <c r="F6411">
        <v>400</v>
      </c>
      <c r="G6411">
        <v>4.1672438086151598</v>
      </c>
      <c r="H6411" s="2" t="s">
        <v>3129</v>
      </c>
      <c r="I6411" s="2" t="s">
        <v>3143</v>
      </c>
      <c r="J6411" s="2" t="s">
        <v>3161</v>
      </c>
      <c r="K6411" s="2" t="s">
        <v>3162</v>
      </c>
      <c r="L6411" s="2">
        <v>2021</v>
      </c>
      <c r="M6411" s="2" t="s">
        <v>3059</v>
      </c>
      <c r="N6411" s="2" t="s">
        <v>3109</v>
      </c>
      <c r="O6411" s="19" t="str">
        <f t="shared" si="200"/>
        <v>400</v>
      </c>
      <c r="P6411">
        <f t="shared" si="199"/>
        <v>16.668975234460639</v>
      </c>
    </row>
    <row r="6412" spans="1:16" ht="14.5" customHeight="1" x14ac:dyDescent="0.35">
      <c r="A6412" s="23" t="s">
        <v>3650</v>
      </c>
      <c r="B6412" s="23" t="s">
        <v>3651</v>
      </c>
      <c r="C6412" s="23" t="s">
        <v>3706</v>
      </c>
      <c r="D6412" s="2" t="s">
        <v>3169</v>
      </c>
      <c r="E6412" s="2" t="s">
        <v>3170</v>
      </c>
      <c r="F6412">
        <v>400</v>
      </c>
      <c r="G6412">
        <v>5.2648730535589401</v>
      </c>
      <c r="H6412" s="2" t="s">
        <v>3130</v>
      </c>
      <c r="I6412" s="2" t="s">
        <v>3144</v>
      </c>
      <c r="J6412" s="2" t="s">
        <v>3161</v>
      </c>
      <c r="K6412" s="2" t="s">
        <v>3162</v>
      </c>
      <c r="L6412" s="2">
        <v>2021</v>
      </c>
      <c r="M6412" s="2" t="s">
        <v>3059</v>
      </c>
      <c r="N6412" s="2" t="s">
        <v>3109</v>
      </c>
      <c r="O6412" s="19" t="str">
        <f t="shared" si="200"/>
        <v>400</v>
      </c>
      <c r="P6412">
        <f t="shared" si="199"/>
        <v>21.05949221423576</v>
      </c>
    </row>
    <row r="6413" spans="1:16" ht="14.5" customHeight="1" x14ac:dyDescent="0.35">
      <c r="A6413" s="23" t="s">
        <v>3650</v>
      </c>
      <c r="B6413" s="23" t="s">
        <v>3651</v>
      </c>
      <c r="C6413" s="23" t="s">
        <v>3706</v>
      </c>
      <c r="D6413" s="2" t="s">
        <v>3169</v>
      </c>
      <c r="E6413" s="2" t="s">
        <v>3170</v>
      </c>
      <c r="F6413">
        <v>400</v>
      </c>
      <c r="G6413">
        <v>26.624322937004901</v>
      </c>
      <c r="H6413" s="2" t="s">
        <v>3135</v>
      </c>
      <c r="I6413" s="2" t="s">
        <v>3149</v>
      </c>
      <c r="J6413" s="2" t="s">
        <v>3161</v>
      </c>
      <c r="K6413" s="2" t="s">
        <v>3162</v>
      </c>
      <c r="L6413" s="2">
        <v>2021</v>
      </c>
      <c r="M6413" s="2" t="s">
        <v>3059</v>
      </c>
      <c r="N6413" s="2" t="s">
        <v>3109</v>
      </c>
      <c r="O6413" s="19" t="str">
        <f t="shared" si="200"/>
        <v>400</v>
      </c>
      <c r="P6413">
        <f t="shared" si="199"/>
        <v>106.49729174801959</v>
      </c>
    </row>
    <row r="6414" spans="1:16" ht="14.5" customHeight="1" x14ac:dyDescent="0.35">
      <c r="A6414" s="23" t="s">
        <v>3650</v>
      </c>
      <c r="B6414" s="23" t="s">
        <v>3651</v>
      </c>
      <c r="C6414" s="23" t="s">
        <v>3706</v>
      </c>
      <c r="D6414" s="2" t="s">
        <v>3169</v>
      </c>
      <c r="E6414" s="2" t="s">
        <v>3170</v>
      </c>
      <c r="F6414">
        <v>400</v>
      </c>
      <c r="G6414">
        <v>3.75610794185812</v>
      </c>
      <c r="H6414" s="2" t="s">
        <v>3138</v>
      </c>
      <c r="I6414" s="2" t="s">
        <v>3152</v>
      </c>
      <c r="J6414" s="2" t="s">
        <v>3161</v>
      </c>
      <c r="K6414" s="2" t="s">
        <v>3162</v>
      </c>
      <c r="L6414" s="2">
        <v>2021</v>
      </c>
      <c r="M6414" s="2" t="s">
        <v>3059</v>
      </c>
      <c r="N6414" s="2" t="s">
        <v>3109</v>
      </c>
      <c r="O6414" s="19" t="str">
        <f t="shared" si="200"/>
        <v>400</v>
      </c>
      <c r="P6414">
        <f t="shared" si="199"/>
        <v>15.02443176743248</v>
      </c>
    </row>
    <row r="6415" spans="1:16" ht="14.5" customHeight="1" x14ac:dyDescent="0.35">
      <c r="A6415" s="23" t="s">
        <v>3650</v>
      </c>
      <c r="B6415" s="23" t="s">
        <v>3651</v>
      </c>
      <c r="C6415" s="23" t="s">
        <v>3706</v>
      </c>
      <c r="D6415" s="2" t="s">
        <v>3169</v>
      </c>
      <c r="E6415" s="2" t="s">
        <v>3170</v>
      </c>
      <c r="F6415">
        <v>400</v>
      </c>
      <c r="G6415">
        <v>5.0628817178263903</v>
      </c>
      <c r="H6415" s="2" t="s">
        <v>3139</v>
      </c>
      <c r="I6415" s="2" t="s">
        <v>3153</v>
      </c>
      <c r="J6415" s="2" t="s">
        <v>3161</v>
      </c>
      <c r="K6415" s="2" t="s">
        <v>3162</v>
      </c>
      <c r="L6415" s="2">
        <v>2021</v>
      </c>
      <c r="M6415" s="2" t="s">
        <v>3059</v>
      </c>
      <c r="N6415" s="2" t="s">
        <v>3109</v>
      </c>
      <c r="O6415" s="19" t="str">
        <f t="shared" si="200"/>
        <v>400</v>
      </c>
      <c r="P6415">
        <f t="shared" si="199"/>
        <v>20.251526871305561</v>
      </c>
    </row>
    <row r="6416" spans="1:16" ht="14.5" customHeight="1" x14ac:dyDescent="0.35">
      <c r="A6416" s="23" t="s">
        <v>3650</v>
      </c>
      <c r="B6416" s="23" t="s">
        <v>3651</v>
      </c>
      <c r="C6416" s="23" t="s">
        <v>3706</v>
      </c>
      <c r="D6416" s="2" t="s">
        <v>3169</v>
      </c>
      <c r="E6416" s="2" t="s">
        <v>3170</v>
      </c>
      <c r="F6416">
        <v>400</v>
      </c>
      <c r="G6416">
        <v>55.124570541136499</v>
      </c>
      <c r="H6416" s="2" t="s">
        <v>3141</v>
      </c>
      <c r="I6416" s="2" t="s">
        <v>3155</v>
      </c>
      <c r="J6416" s="2" t="s">
        <v>3161</v>
      </c>
      <c r="K6416" s="2" t="s">
        <v>3162</v>
      </c>
      <c r="L6416" s="2">
        <v>2021</v>
      </c>
      <c r="M6416" s="2" t="s">
        <v>3059</v>
      </c>
      <c r="N6416" s="2" t="s">
        <v>3109</v>
      </c>
      <c r="O6416" s="19" t="str">
        <f t="shared" si="200"/>
        <v>400</v>
      </c>
      <c r="P6416">
        <f t="shared" si="199"/>
        <v>220.498282164546</v>
      </c>
    </row>
    <row r="6417" spans="1:16" ht="14.5" customHeight="1" x14ac:dyDescent="0.35">
      <c r="A6417" s="23" t="s">
        <v>2677</v>
      </c>
      <c r="B6417" s="23" t="s">
        <v>2678</v>
      </c>
      <c r="C6417" s="23" t="s">
        <v>2679</v>
      </c>
      <c r="D6417" s="2" t="s">
        <v>3169</v>
      </c>
      <c r="E6417" s="2" t="s">
        <v>3170</v>
      </c>
      <c r="F6417">
        <v>25734</v>
      </c>
      <c r="G6417">
        <v>25.873878510520399</v>
      </c>
      <c r="H6417" s="2" t="s">
        <v>3129</v>
      </c>
      <c r="I6417" s="2" t="s">
        <v>3143</v>
      </c>
      <c r="J6417" s="2" t="s">
        <v>3161</v>
      </c>
      <c r="K6417" s="2" t="s">
        <v>3162</v>
      </c>
      <c r="L6417" s="2">
        <v>2021</v>
      </c>
      <c r="M6417" s="2" t="s">
        <v>3059</v>
      </c>
      <c r="N6417" s="2" t="s">
        <v>3109</v>
      </c>
      <c r="O6417" s="19" t="str">
        <f t="shared" si="200"/>
        <v>400</v>
      </c>
      <c r="P6417">
        <f t="shared" si="199"/>
        <v>6658.3838958973192</v>
      </c>
    </row>
    <row r="6418" spans="1:16" ht="14.5" customHeight="1" x14ac:dyDescent="0.35">
      <c r="A6418" s="23" t="s">
        <v>2677</v>
      </c>
      <c r="B6418" s="23" t="s">
        <v>2678</v>
      </c>
      <c r="C6418" s="23" t="s">
        <v>2679</v>
      </c>
      <c r="D6418" s="2" t="s">
        <v>3169</v>
      </c>
      <c r="E6418" s="2" t="s">
        <v>3170</v>
      </c>
      <c r="F6418">
        <v>25734</v>
      </c>
      <c r="G6418">
        <v>8.6134492748371692</v>
      </c>
      <c r="H6418" s="2" t="s">
        <v>3130</v>
      </c>
      <c r="I6418" s="2" t="s">
        <v>3144</v>
      </c>
      <c r="J6418" s="2" t="s">
        <v>3161</v>
      </c>
      <c r="K6418" s="2" t="s">
        <v>3162</v>
      </c>
      <c r="L6418" s="2">
        <v>2021</v>
      </c>
      <c r="M6418" s="2" t="s">
        <v>3059</v>
      </c>
      <c r="N6418" s="2" t="s">
        <v>3109</v>
      </c>
      <c r="O6418" s="19" t="str">
        <f t="shared" si="200"/>
        <v>400</v>
      </c>
      <c r="P6418">
        <f t="shared" si="199"/>
        <v>2216.585036386597</v>
      </c>
    </row>
    <row r="6419" spans="1:16" ht="14.5" customHeight="1" x14ac:dyDescent="0.35">
      <c r="A6419" s="23" t="s">
        <v>2677</v>
      </c>
      <c r="B6419" s="23" t="s">
        <v>2678</v>
      </c>
      <c r="C6419" s="23" t="s">
        <v>2679</v>
      </c>
      <c r="D6419" s="2" t="s">
        <v>3169</v>
      </c>
      <c r="E6419" s="2" t="s">
        <v>3170</v>
      </c>
      <c r="F6419">
        <v>25734</v>
      </c>
      <c r="G6419">
        <v>1.60510019236816</v>
      </c>
      <c r="H6419" s="2" t="s">
        <v>3131</v>
      </c>
      <c r="I6419" s="2" t="s">
        <v>3145</v>
      </c>
      <c r="J6419" s="2" t="s">
        <v>3161</v>
      </c>
      <c r="K6419" s="2" t="s">
        <v>3162</v>
      </c>
      <c r="L6419" s="2">
        <v>2021</v>
      </c>
      <c r="M6419" s="2" t="s">
        <v>3059</v>
      </c>
      <c r="N6419" s="2" t="s">
        <v>3109</v>
      </c>
      <c r="O6419" s="19" t="str">
        <f t="shared" si="200"/>
        <v>400</v>
      </c>
      <c r="P6419">
        <f t="shared" si="199"/>
        <v>413.05648350402231</v>
      </c>
    </row>
    <row r="6420" spans="1:16" ht="14.5" customHeight="1" x14ac:dyDescent="0.35">
      <c r="A6420" s="23" t="s">
        <v>2677</v>
      </c>
      <c r="B6420" s="23" t="s">
        <v>2678</v>
      </c>
      <c r="C6420" s="23" t="s">
        <v>2679</v>
      </c>
      <c r="D6420" s="2" t="s">
        <v>3169</v>
      </c>
      <c r="E6420" s="2" t="s">
        <v>3170</v>
      </c>
      <c r="F6420">
        <v>25734</v>
      </c>
      <c r="G6420">
        <v>3.6652059390117899</v>
      </c>
      <c r="H6420" s="2" t="s">
        <v>3135</v>
      </c>
      <c r="I6420" s="2" t="s">
        <v>3149</v>
      </c>
      <c r="J6420" s="2" t="s">
        <v>3161</v>
      </c>
      <c r="K6420" s="2" t="s">
        <v>3162</v>
      </c>
      <c r="L6420" s="2">
        <v>2021</v>
      </c>
      <c r="M6420" s="2" t="s">
        <v>3059</v>
      </c>
      <c r="N6420" s="2" t="s">
        <v>3109</v>
      </c>
      <c r="O6420" s="19" t="str">
        <f t="shared" si="200"/>
        <v>400</v>
      </c>
      <c r="P6420">
        <f t="shared" si="199"/>
        <v>943.20409634529415</v>
      </c>
    </row>
    <row r="6421" spans="1:16" ht="14.5" customHeight="1" x14ac:dyDescent="0.35">
      <c r="A6421" s="23" t="s">
        <v>2677</v>
      </c>
      <c r="B6421" s="23" t="s">
        <v>2678</v>
      </c>
      <c r="C6421" s="23" t="s">
        <v>2679</v>
      </c>
      <c r="D6421" s="2" t="s">
        <v>3169</v>
      </c>
      <c r="E6421" s="2" t="s">
        <v>3170</v>
      </c>
      <c r="F6421">
        <v>25734</v>
      </c>
      <c r="G6421">
        <v>8.1323780387637896</v>
      </c>
      <c r="H6421" s="2" t="s">
        <v>3138</v>
      </c>
      <c r="I6421" s="2" t="s">
        <v>3152</v>
      </c>
      <c r="J6421" s="2" t="s">
        <v>3161</v>
      </c>
      <c r="K6421" s="2" t="s">
        <v>3162</v>
      </c>
      <c r="L6421" s="2">
        <v>2021</v>
      </c>
      <c r="M6421" s="2" t="s">
        <v>3059</v>
      </c>
      <c r="N6421" s="2" t="s">
        <v>3109</v>
      </c>
      <c r="O6421" s="19" t="str">
        <f t="shared" si="200"/>
        <v>400</v>
      </c>
      <c r="P6421">
        <f t="shared" si="199"/>
        <v>2092.7861644954737</v>
      </c>
    </row>
    <row r="6422" spans="1:16" ht="14.5" customHeight="1" x14ac:dyDescent="0.35">
      <c r="A6422" s="23" t="s">
        <v>2677</v>
      </c>
      <c r="B6422" s="23" t="s">
        <v>2678</v>
      </c>
      <c r="C6422" s="23" t="s">
        <v>2679</v>
      </c>
      <c r="D6422" s="2" t="s">
        <v>3169</v>
      </c>
      <c r="E6422" s="2" t="s">
        <v>3170</v>
      </c>
      <c r="F6422">
        <v>25734</v>
      </c>
      <c r="G6422">
        <v>19.608297312166201</v>
      </c>
      <c r="H6422" s="2" t="s">
        <v>3139</v>
      </c>
      <c r="I6422" s="2" t="s">
        <v>3153</v>
      </c>
      <c r="J6422" s="2" t="s">
        <v>3161</v>
      </c>
      <c r="K6422" s="2" t="s">
        <v>3162</v>
      </c>
      <c r="L6422" s="2">
        <v>2021</v>
      </c>
      <c r="M6422" s="2" t="s">
        <v>3059</v>
      </c>
      <c r="N6422" s="2" t="s">
        <v>3109</v>
      </c>
      <c r="O6422" s="19" t="str">
        <f t="shared" si="200"/>
        <v>400</v>
      </c>
      <c r="P6422">
        <f t="shared" si="199"/>
        <v>5045.9992303128502</v>
      </c>
    </row>
    <row r="6423" spans="1:16" ht="14.5" customHeight="1" x14ac:dyDescent="0.35">
      <c r="A6423" s="23" t="s">
        <v>2677</v>
      </c>
      <c r="B6423" s="23" t="s">
        <v>2678</v>
      </c>
      <c r="C6423" s="23" t="s">
        <v>2679</v>
      </c>
      <c r="D6423" s="2" t="s">
        <v>3169</v>
      </c>
      <c r="E6423" s="2" t="s">
        <v>3170</v>
      </c>
      <c r="F6423">
        <v>25734</v>
      </c>
      <c r="G6423">
        <v>32.501690732332499</v>
      </c>
      <c r="H6423" s="2" t="s">
        <v>3141</v>
      </c>
      <c r="I6423" s="2" t="s">
        <v>3155</v>
      </c>
      <c r="J6423" s="2" t="s">
        <v>3161</v>
      </c>
      <c r="K6423" s="2" t="s">
        <v>3162</v>
      </c>
      <c r="L6423" s="2">
        <v>2021</v>
      </c>
      <c r="M6423" s="2" t="s">
        <v>3059</v>
      </c>
      <c r="N6423" s="2" t="s">
        <v>3109</v>
      </c>
      <c r="O6423" s="19" t="str">
        <f t="shared" si="200"/>
        <v>400</v>
      </c>
      <c r="P6423">
        <f t="shared" si="199"/>
        <v>8363.9850930584453</v>
      </c>
    </row>
    <row r="6424" spans="1:16" ht="14.5" customHeight="1" x14ac:dyDescent="0.35">
      <c r="A6424" s="23" t="s">
        <v>2894</v>
      </c>
      <c r="B6424" s="23" t="s">
        <v>2895</v>
      </c>
      <c r="C6424" s="23" t="s">
        <v>2896</v>
      </c>
      <c r="D6424" s="2" t="s">
        <v>3169</v>
      </c>
      <c r="E6424" s="2" t="s">
        <v>3170</v>
      </c>
      <c r="F6424">
        <v>5773</v>
      </c>
      <c r="G6424">
        <v>100</v>
      </c>
      <c r="H6424" s="2" t="s">
        <v>3129</v>
      </c>
      <c r="I6424" s="2" t="s">
        <v>3143</v>
      </c>
      <c r="J6424" s="2" t="s">
        <v>3161</v>
      </c>
      <c r="K6424" s="2" t="s">
        <v>3162</v>
      </c>
      <c r="L6424" s="2">
        <v>2021</v>
      </c>
      <c r="M6424" s="2" t="s">
        <v>3059</v>
      </c>
      <c r="N6424" s="2" t="s">
        <v>3109</v>
      </c>
      <c r="O6424" s="19" t="str">
        <f t="shared" si="200"/>
        <v>400</v>
      </c>
      <c r="P6424">
        <f t="shared" si="199"/>
        <v>5773</v>
      </c>
    </row>
    <row r="6425" spans="1:16" ht="14.5" customHeight="1" x14ac:dyDescent="0.35">
      <c r="A6425" s="23" t="s">
        <v>1258</v>
      </c>
      <c r="B6425" s="23" t="s">
        <v>1259</v>
      </c>
      <c r="C6425" s="23" t="s">
        <v>3697</v>
      </c>
      <c r="D6425" s="2" t="s">
        <v>3169</v>
      </c>
      <c r="E6425" s="2" t="s">
        <v>3170</v>
      </c>
      <c r="F6425">
        <v>251</v>
      </c>
      <c r="G6425">
        <v>55</v>
      </c>
      <c r="H6425" s="2" t="s">
        <v>3138</v>
      </c>
      <c r="I6425" s="2" t="s">
        <v>3152</v>
      </c>
      <c r="J6425" s="2" t="s">
        <v>3161</v>
      </c>
      <c r="K6425" s="2" t="s">
        <v>3162</v>
      </c>
      <c r="L6425" s="2">
        <v>2021</v>
      </c>
      <c r="M6425" s="2" t="s">
        <v>3043</v>
      </c>
      <c r="N6425" s="2" t="s">
        <v>3097</v>
      </c>
      <c r="O6425" s="19" t="str">
        <f t="shared" si="200"/>
        <v>200</v>
      </c>
      <c r="P6425">
        <f t="shared" si="199"/>
        <v>138.05000000000001</v>
      </c>
    </row>
    <row r="6426" spans="1:16" ht="14.5" customHeight="1" x14ac:dyDescent="0.35">
      <c r="A6426" s="23" t="s">
        <v>279</v>
      </c>
      <c r="B6426" s="23" t="s">
        <v>280</v>
      </c>
      <c r="C6426" s="23" t="s">
        <v>2898</v>
      </c>
      <c r="D6426" s="2" t="s">
        <v>3169</v>
      </c>
      <c r="E6426" s="2" t="s">
        <v>3170</v>
      </c>
      <c r="F6426">
        <v>8000</v>
      </c>
      <c r="G6426">
        <v>100</v>
      </c>
      <c r="H6426" s="2" t="s">
        <v>3134</v>
      </c>
      <c r="I6426" s="2" t="s">
        <v>3148</v>
      </c>
      <c r="J6426" s="2" t="s">
        <v>3161</v>
      </c>
      <c r="K6426" s="2" t="s">
        <v>3162</v>
      </c>
      <c r="L6426" s="2">
        <v>2021</v>
      </c>
      <c r="M6426" s="2" t="s">
        <v>3074</v>
      </c>
      <c r="N6426" s="2" t="s">
        <v>3123</v>
      </c>
      <c r="O6426" s="19" t="str">
        <f t="shared" si="200"/>
        <v>600</v>
      </c>
      <c r="P6426">
        <f t="shared" si="199"/>
        <v>8000</v>
      </c>
    </row>
    <row r="6427" spans="1:16" ht="14.5" customHeight="1" x14ac:dyDescent="0.35">
      <c r="A6427" s="23" t="s">
        <v>282</v>
      </c>
      <c r="B6427" s="23" t="s">
        <v>283</v>
      </c>
      <c r="C6427" s="23" t="s">
        <v>1868</v>
      </c>
      <c r="D6427" s="2" t="s">
        <v>3169</v>
      </c>
      <c r="E6427" s="2" t="s">
        <v>3170</v>
      </c>
      <c r="F6427">
        <v>25</v>
      </c>
      <c r="G6427">
        <v>55</v>
      </c>
      <c r="H6427" s="2" t="s">
        <v>3138</v>
      </c>
      <c r="I6427" s="2" t="s">
        <v>3152</v>
      </c>
      <c r="J6427" s="2" t="s">
        <v>3161</v>
      </c>
      <c r="K6427" s="2" t="s">
        <v>3162</v>
      </c>
      <c r="L6427" s="2">
        <v>2021</v>
      </c>
      <c r="M6427" s="2" t="s">
        <v>3057</v>
      </c>
      <c r="N6427" s="2" t="s">
        <v>3107</v>
      </c>
      <c r="O6427" s="19" t="str">
        <f t="shared" si="200"/>
        <v>300</v>
      </c>
      <c r="P6427">
        <f t="shared" si="199"/>
        <v>13.75</v>
      </c>
    </row>
    <row r="6428" spans="1:16" ht="14.5" customHeight="1" x14ac:dyDescent="0.35">
      <c r="A6428" s="23" t="s">
        <v>285</v>
      </c>
      <c r="B6428" s="23" t="s">
        <v>286</v>
      </c>
      <c r="C6428" s="23" t="s">
        <v>1869</v>
      </c>
      <c r="D6428" s="2" t="s">
        <v>3169</v>
      </c>
      <c r="E6428" s="2" t="s">
        <v>3170</v>
      </c>
      <c r="F6428">
        <v>8594</v>
      </c>
      <c r="G6428">
        <v>55</v>
      </c>
      <c r="H6428" s="2" t="s">
        <v>3132</v>
      </c>
      <c r="I6428" s="2" t="s">
        <v>3146</v>
      </c>
      <c r="J6428" s="2" t="s">
        <v>3161</v>
      </c>
      <c r="K6428" s="2" t="s">
        <v>3162</v>
      </c>
      <c r="L6428" s="2">
        <v>2021</v>
      </c>
      <c r="M6428" s="2" t="s">
        <v>3057</v>
      </c>
      <c r="N6428" s="2" t="s">
        <v>3107</v>
      </c>
      <c r="O6428" s="19" t="str">
        <f t="shared" si="200"/>
        <v>300</v>
      </c>
      <c r="P6428">
        <f t="shared" si="199"/>
        <v>4726.7</v>
      </c>
    </row>
    <row r="6429" spans="1:16" ht="14.5" customHeight="1" x14ac:dyDescent="0.35">
      <c r="A6429" s="23" t="s">
        <v>3587</v>
      </c>
      <c r="B6429" s="23" t="s">
        <v>2037</v>
      </c>
      <c r="C6429" s="23" t="s">
        <v>2038</v>
      </c>
      <c r="D6429" s="2" t="s">
        <v>3169</v>
      </c>
      <c r="E6429" s="2" t="s">
        <v>3170</v>
      </c>
      <c r="F6429">
        <v>3388</v>
      </c>
      <c r="G6429">
        <v>55</v>
      </c>
      <c r="H6429" s="2" t="s">
        <v>3129</v>
      </c>
      <c r="I6429" s="2" t="s">
        <v>3143</v>
      </c>
      <c r="J6429" s="2" t="s">
        <v>3161</v>
      </c>
      <c r="K6429" s="2" t="s">
        <v>3162</v>
      </c>
      <c r="L6429" s="2">
        <v>2021</v>
      </c>
      <c r="M6429" s="2" t="s">
        <v>3059</v>
      </c>
      <c r="N6429" s="2" t="s">
        <v>3109</v>
      </c>
      <c r="O6429" s="19" t="str">
        <f t="shared" si="200"/>
        <v>400</v>
      </c>
      <c r="P6429">
        <f t="shared" si="199"/>
        <v>1863.4</v>
      </c>
    </row>
    <row r="6430" spans="1:16" ht="14.5" customHeight="1" x14ac:dyDescent="0.35">
      <c r="A6430" s="23" t="s">
        <v>3376</v>
      </c>
      <c r="B6430" s="23" t="s">
        <v>3377</v>
      </c>
      <c r="C6430" s="23" t="s">
        <v>3378</v>
      </c>
      <c r="D6430" s="2" t="s">
        <v>3169</v>
      </c>
      <c r="E6430" s="2" t="s">
        <v>3170</v>
      </c>
      <c r="F6430">
        <v>31300</v>
      </c>
      <c r="G6430">
        <v>55</v>
      </c>
      <c r="H6430" s="2" t="s">
        <v>3133</v>
      </c>
      <c r="I6430" s="2" t="s">
        <v>3147</v>
      </c>
      <c r="J6430" s="2" t="s">
        <v>3161</v>
      </c>
      <c r="K6430" s="2" t="s">
        <v>3162</v>
      </c>
      <c r="L6430" s="2">
        <v>2021</v>
      </c>
      <c r="M6430" s="2" t="s">
        <v>3045</v>
      </c>
      <c r="N6430" s="2" t="s">
        <v>3098</v>
      </c>
      <c r="O6430" s="19" t="str">
        <f t="shared" si="200"/>
        <v>200</v>
      </c>
      <c r="P6430">
        <f t="shared" si="199"/>
        <v>17215</v>
      </c>
    </row>
    <row r="6431" spans="1:16" ht="14.5" customHeight="1" x14ac:dyDescent="0.35">
      <c r="A6431" s="23" t="s">
        <v>1482</v>
      </c>
      <c r="B6431" s="23" t="s">
        <v>1483</v>
      </c>
      <c r="C6431" s="23" t="s">
        <v>2321</v>
      </c>
      <c r="D6431" s="2" t="s">
        <v>3169</v>
      </c>
      <c r="E6431" s="2" t="s">
        <v>3170</v>
      </c>
      <c r="F6431">
        <v>12327</v>
      </c>
      <c r="G6431">
        <v>55</v>
      </c>
      <c r="H6431" s="2" t="s">
        <v>3133</v>
      </c>
      <c r="I6431" s="2" t="s">
        <v>3147</v>
      </c>
      <c r="J6431" s="2" t="s">
        <v>3161</v>
      </c>
      <c r="K6431" s="2" t="s">
        <v>3162</v>
      </c>
      <c r="L6431" s="2">
        <v>2021</v>
      </c>
      <c r="M6431" s="2" t="s">
        <v>3045</v>
      </c>
      <c r="N6431" s="2" t="s">
        <v>3098</v>
      </c>
      <c r="O6431" s="19" t="str">
        <f t="shared" si="200"/>
        <v>200</v>
      </c>
      <c r="P6431">
        <f t="shared" si="199"/>
        <v>6779.85</v>
      </c>
    </row>
    <row r="6432" spans="1:16" ht="14.5" customHeight="1" x14ac:dyDescent="0.35">
      <c r="A6432" s="23" t="s">
        <v>3239</v>
      </c>
      <c r="B6432" s="23" t="s">
        <v>2043</v>
      </c>
      <c r="C6432" s="23" t="s">
        <v>1870</v>
      </c>
      <c r="D6432" s="2" t="s">
        <v>3169</v>
      </c>
      <c r="E6432" s="2" t="s">
        <v>3170</v>
      </c>
      <c r="F6432">
        <v>135</v>
      </c>
      <c r="G6432">
        <v>55</v>
      </c>
      <c r="H6432" s="2" t="s">
        <v>3131</v>
      </c>
      <c r="I6432" s="2" t="s">
        <v>3145</v>
      </c>
      <c r="J6432" s="2" t="s">
        <v>3161</v>
      </c>
      <c r="K6432" s="2" t="s">
        <v>3162</v>
      </c>
      <c r="L6432" s="2">
        <v>2021</v>
      </c>
      <c r="M6432" s="2" t="s">
        <v>3076</v>
      </c>
      <c r="N6432" s="2" t="s">
        <v>3124</v>
      </c>
      <c r="O6432" s="19" t="str">
        <f t="shared" si="200"/>
        <v>700</v>
      </c>
      <c r="P6432">
        <f t="shared" si="199"/>
        <v>74.25</v>
      </c>
    </row>
    <row r="6433" spans="1:16" ht="14.5" customHeight="1" x14ac:dyDescent="0.35">
      <c r="A6433" s="23" t="s">
        <v>2683</v>
      </c>
      <c r="B6433" s="23" t="s">
        <v>2684</v>
      </c>
      <c r="C6433" s="23" t="s">
        <v>2685</v>
      </c>
      <c r="D6433" s="2" t="s">
        <v>3169</v>
      </c>
      <c r="E6433" s="2" t="s">
        <v>3170</v>
      </c>
      <c r="F6433">
        <v>850</v>
      </c>
      <c r="G6433">
        <v>14.405317328044401</v>
      </c>
      <c r="H6433" s="2" t="s">
        <v>3129</v>
      </c>
      <c r="I6433" s="2" t="s">
        <v>3143</v>
      </c>
      <c r="J6433" s="2" t="s">
        <v>3161</v>
      </c>
      <c r="K6433" s="2" t="s">
        <v>3162</v>
      </c>
      <c r="L6433" s="2">
        <v>2021</v>
      </c>
      <c r="M6433" s="2" t="s">
        <v>3078</v>
      </c>
      <c r="N6433" s="2" t="s">
        <v>3126</v>
      </c>
      <c r="O6433" s="19" t="str">
        <f t="shared" si="200"/>
        <v>700</v>
      </c>
      <c r="P6433">
        <f t="shared" si="199"/>
        <v>122.4451972883774</v>
      </c>
    </row>
    <row r="6434" spans="1:16" ht="14.5" customHeight="1" x14ac:dyDescent="0.35">
      <c r="A6434" s="23" t="s">
        <v>2683</v>
      </c>
      <c r="B6434" s="23" t="s">
        <v>2684</v>
      </c>
      <c r="C6434" s="23" t="s">
        <v>2685</v>
      </c>
      <c r="D6434" s="2" t="s">
        <v>3169</v>
      </c>
      <c r="E6434" s="2" t="s">
        <v>3170</v>
      </c>
      <c r="F6434">
        <v>850</v>
      </c>
      <c r="G6434">
        <v>69.365482365279902</v>
      </c>
      <c r="H6434" s="2" t="s">
        <v>3130</v>
      </c>
      <c r="I6434" s="2" t="s">
        <v>3144</v>
      </c>
      <c r="J6434" s="2" t="s">
        <v>3161</v>
      </c>
      <c r="K6434" s="2" t="s">
        <v>3162</v>
      </c>
      <c r="L6434" s="2">
        <v>2021</v>
      </c>
      <c r="M6434" s="2" t="s">
        <v>3078</v>
      </c>
      <c r="N6434" s="2" t="s">
        <v>3126</v>
      </c>
      <c r="O6434" s="19" t="str">
        <f t="shared" si="200"/>
        <v>700</v>
      </c>
      <c r="P6434">
        <f t="shared" si="199"/>
        <v>589.60660010487913</v>
      </c>
    </row>
    <row r="6435" spans="1:16" ht="14.5" customHeight="1" x14ac:dyDescent="0.35">
      <c r="A6435" s="23" t="s">
        <v>2683</v>
      </c>
      <c r="B6435" s="23" t="s">
        <v>2684</v>
      </c>
      <c r="C6435" s="23" t="s">
        <v>2685</v>
      </c>
      <c r="D6435" s="2" t="s">
        <v>3169</v>
      </c>
      <c r="E6435" s="2" t="s">
        <v>3170</v>
      </c>
      <c r="F6435">
        <v>850</v>
      </c>
      <c r="G6435">
        <v>5.2157183429126199</v>
      </c>
      <c r="H6435" s="2" t="s">
        <v>3138</v>
      </c>
      <c r="I6435" s="2" t="s">
        <v>3152</v>
      </c>
      <c r="J6435" s="2" t="s">
        <v>3161</v>
      </c>
      <c r="K6435" s="2" t="s">
        <v>3162</v>
      </c>
      <c r="L6435" s="2">
        <v>2021</v>
      </c>
      <c r="M6435" s="2" t="s">
        <v>3078</v>
      </c>
      <c r="N6435" s="2" t="s">
        <v>3126</v>
      </c>
      <c r="O6435" s="19" t="str">
        <f t="shared" si="200"/>
        <v>700</v>
      </c>
      <c r="P6435">
        <f t="shared" si="199"/>
        <v>44.333605914757271</v>
      </c>
    </row>
    <row r="6436" spans="1:16" ht="14.5" customHeight="1" x14ac:dyDescent="0.35">
      <c r="A6436" s="23" t="s">
        <v>2683</v>
      </c>
      <c r="B6436" s="23" t="s">
        <v>2684</v>
      </c>
      <c r="C6436" s="23" t="s">
        <v>2685</v>
      </c>
      <c r="D6436" s="2" t="s">
        <v>3169</v>
      </c>
      <c r="E6436" s="2" t="s">
        <v>3170</v>
      </c>
      <c r="F6436">
        <v>850</v>
      </c>
      <c r="G6436">
        <v>5.7954947049976697</v>
      </c>
      <c r="H6436" s="2" t="s">
        <v>3139</v>
      </c>
      <c r="I6436" s="2" t="s">
        <v>3153</v>
      </c>
      <c r="J6436" s="2" t="s">
        <v>3161</v>
      </c>
      <c r="K6436" s="2" t="s">
        <v>3162</v>
      </c>
      <c r="L6436" s="2">
        <v>2021</v>
      </c>
      <c r="M6436" s="2" t="s">
        <v>3078</v>
      </c>
      <c r="N6436" s="2" t="s">
        <v>3126</v>
      </c>
      <c r="O6436" s="19" t="str">
        <f t="shared" si="200"/>
        <v>700</v>
      </c>
      <c r="P6436">
        <f t="shared" si="199"/>
        <v>49.26170499248019</v>
      </c>
    </row>
    <row r="6437" spans="1:16" ht="14.5" customHeight="1" x14ac:dyDescent="0.35">
      <c r="A6437" s="23" t="s">
        <v>2683</v>
      </c>
      <c r="B6437" s="23" t="s">
        <v>2684</v>
      </c>
      <c r="C6437" s="23" t="s">
        <v>2685</v>
      </c>
      <c r="D6437" s="2" t="s">
        <v>3169</v>
      </c>
      <c r="E6437" s="2" t="s">
        <v>3170</v>
      </c>
      <c r="F6437">
        <v>850</v>
      </c>
      <c r="G6437">
        <v>0.57977636208504901</v>
      </c>
      <c r="H6437" s="2" t="s">
        <v>3140</v>
      </c>
      <c r="I6437" s="2" t="s">
        <v>3154</v>
      </c>
      <c r="J6437" s="2" t="s">
        <v>3161</v>
      </c>
      <c r="K6437" s="2" t="s">
        <v>3162</v>
      </c>
      <c r="L6437" s="2">
        <v>2021</v>
      </c>
      <c r="M6437" s="2" t="s">
        <v>3078</v>
      </c>
      <c r="N6437" s="2" t="s">
        <v>3126</v>
      </c>
      <c r="O6437" s="19" t="str">
        <f t="shared" si="200"/>
        <v>700</v>
      </c>
      <c r="P6437">
        <f t="shared" si="199"/>
        <v>4.9280990777229166</v>
      </c>
    </row>
    <row r="6438" spans="1:16" ht="14.5" customHeight="1" x14ac:dyDescent="0.35">
      <c r="A6438" s="23" t="s">
        <v>2683</v>
      </c>
      <c r="B6438" s="23" t="s">
        <v>2684</v>
      </c>
      <c r="C6438" s="23" t="s">
        <v>2685</v>
      </c>
      <c r="D6438" s="2" t="s">
        <v>3169</v>
      </c>
      <c r="E6438" s="2" t="s">
        <v>3170</v>
      </c>
      <c r="F6438">
        <v>850</v>
      </c>
      <c r="G6438">
        <v>4.6382108966803903</v>
      </c>
      <c r="H6438" s="2" t="s">
        <v>3141</v>
      </c>
      <c r="I6438" s="2" t="s">
        <v>3155</v>
      </c>
      <c r="J6438" s="2" t="s">
        <v>3161</v>
      </c>
      <c r="K6438" s="2" t="s">
        <v>3162</v>
      </c>
      <c r="L6438" s="2">
        <v>2021</v>
      </c>
      <c r="M6438" s="2" t="s">
        <v>3078</v>
      </c>
      <c r="N6438" s="2" t="s">
        <v>3126</v>
      </c>
      <c r="O6438" s="19" t="str">
        <f t="shared" si="200"/>
        <v>700</v>
      </c>
      <c r="P6438">
        <f t="shared" ref="P6438:P6501" si="201">F6438*G6438/100</f>
        <v>39.424792621783318</v>
      </c>
    </row>
    <row r="6439" spans="1:16" ht="14.5" customHeight="1" x14ac:dyDescent="0.35">
      <c r="A6439" s="23" t="s">
        <v>2044</v>
      </c>
      <c r="B6439" s="23" t="s">
        <v>2045</v>
      </c>
      <c r="C6439" s="23" t="s">
        <v>2686</v>
      </c>
      <c r="D6439" s="2" t="s">
        <v>3169</v>
      </c>
      <c r="E6439" s="2" t="s">
        <v>3170</v>
      </c>
      <c r="F6439">
        <v>1271</v>
      </c>
      <c r="G6439">
        <v>76.501498204677105</v>
      </c>
      <c r="H6439" s="2" t="s">
        <v>3130</v>
      </c>
      <c r="I6439" s="2" t="s">
        <v>3144</v>
      </c>
      <c r="J6439" s="2" t="s">
        <v>3161</v>
      </c>
      <c r="K6439" s="2" t="s">
        <v>3162</v>
      </c>
      <c r="L6439" s="2">
        <v>2021</v>
      </c>
      <c r="M6439" s="2" t="s">
        <v>3078</v>
      </c>
      <c r="N6439" s="2" t="s">
        <v>3126</v>
      </c>
      <c r="O6439" s="19" t="str">
        <f t="shared" si="200"/>
        <v>700</v>
      </c>
      <c r="P6439">
        <f t="shared" si="201"/>
        <v>972.33404218144597</v>
      </c>
    </row>
    <row r="6440" spans="1:16" ht="14.5" customHeight="1" x14ac:dyDescent="0.35">
      <c r="A6440" s="23" t="s">
        <v>2044</v>
      </c>
      <c r="B6440" s="23" t="s">
        <v>2045</v>
      </c>
      <c r="C6440" s="23" t="s">
        <v>2686</v>
      </c>
      <c r="D6440" s="2" t="s">
        <v>3169</v>
      </c>
      <c r="E6440" s="2" t="s">
        <v>3170</v>
      </c>
      <c r="F6440">
        <v>1271</v>
      </c>
      <c r="G6440">
        <v>6.3347849770293996</v>
      </c>
      <c r="H6440" s="2" t="s">
        <v>3138</v>
      </c>
      <c r="I6440" s="2" t="s">
        <v>3152</v>
      </c>
      <c r="J6440" s="2" t="s">
        <v>3161</v>
      </c>
      <c r="K6440" s="2" t="s">
        <v>3162</v>
      </c>
      <c r="L6440" s="2">
        <v>2021</v>
      </c>
      <c r="M6440" s="2" t="s">
        <v>3078</v>
      </c>
      <c r="N6440" s="2" t="s">
        <v>3126</v>
      </c>
      <c r="O6440" s="19" t="str">
        <f t="shared" si="200"/>
        <v>700</v>
      </c>
      <c r="P6440">
        <f t="shared" si="201"/>
        <v>80.515117058043671</v>
      </c>
    </row>
    <row r="6441" spans="1:16" ht="14.5" customHeight="1" x14ac:dyDescent="0.35">
      <c r="A6441" s="23" t="s">
        <v>2044</v>
      </c>
      <c r="B6441" s="23" t="s">
        <v>2045</v>
      </c>
      <c r="C6441" s="23" t="s">
        <v>2686</v>
      </c>
      <c r="D6441" s="2" t="s">
        <v>3169</v>
      </c>
      <c r="E6441" s="2" t="s">
        <v>3170</v>
      </c>
      <c r="F6441">
        <v>1271</v>
      </c>
      <c r="G6441">
        <v>10.268331400818999</v>
      </c>
      <c r="H6441" s="2" t="s">
        <v>3139</v>
      </c>
      <c r="I6441" s="2" t="s">
        <v>3153</v>
      </c>
      <c r="J6441" s="2" t="s">
        <v>3161</v>
      </c>
      <c r="K6441" s="2" t="s">
        <v>3162</v>
      </c>
      <c r="L6441" s="2">
        <v>2021</v>
      </c>
      <c r="M6441" s="2" t="s">
        <v>3078</v>
      </c>
      <c r="N6441" s="2" t="s">
        <v>3126</v>
      </c>
      <c r="O6441" s="19" t="str">
        <f t="shared" si="200"/>
        <v>700</v>
      </c>
      <c r="P6441">
        <f t="shared" si="201"/>
        <v>130.51049210440948</v>
      </c>
    </row>
    <row r="6442" spans="1:16" ht="14.5" customHeight="1" x14ac:dyDescent="0.35">
      <c r="A6442" s="23" t="s">
        <v>2044</v>
      </c>
      <c r="B6442" s="23" t="s">
        <v>2045</v>
      </c>
      <c r="C6442" s="23" t="s">
        <v>2686</v>
      </c>
      <c r="D6442" s="2" t="s">
        <v>3169</v>
      </c>
      <c r="E6442" s="2" t="s">
        <v>3170</v>
      </c>
      <c r="F6442">
        <v>1271</v>
      </c>
      <c r="G6442">
        <v>0.76615393527494202</v>
      </c>
      <c r="H6442" s="2" t="s">
        <v>3140</v>
      </c>
      <c r="I6442" s="2" t="s">
        <v>3154</v>
      </c>
      <c r="J6442" s="2" t="s">
        <v>3161</v>
      </c>
      <c r="K6442" s="2" t="s">
        <v>3162</v>
      </c>
      <c r="L6442" s="2">
        <v>2021</v>
      </c>
      <c r="M6442" s="2" t="s">
        <v>3078</v>
      </c>
      <c r="N6442" s="2" t="s">
        <v>3126</v>
      </c>
      <c r="O6442" s="19" t="str">
        <f t="shared" si="200"/>
        <v>700</v>
      </c>
      <c r="P6442">
        <f t="shared" si="201"/>
        <v>9.7378165173445126</v>
      </c>
    </row>
    <row r="6443" spans="1:16" ht="14.5" customHeight="1" x14ac:dyDescent="0.35">
      <c r="A6443" s="23" t="s">
        <v>2044</v>
      </c>
      <c r="B6443" s="23" t="s">
        <v>2045</v>
      </c>
      <c r="C6443" s="23" t="s">
        <v>2686</v>
      </c>
      <c r="D6443" s="2" t="s">
        <v>3169</v>
      </c>
      <c r="E6443" s="2" t="s">
        <v>3170</v>
      </c>
      <c r="F6443">
        <v>1271</v>
      </c>
      <c r="G6443">
        <v>6.12923148219953</v>
      </c>
      <c r="H6443" s="2" t="s">
        <v>3141</v>
      </c>
      <c r="I6443" s="2" t="s">
        <v>3155</v>
      </c>
      <c r="J6443" s="2" t="s">
        <v>3161</v>
      </c>
      <c r="K6443" s="2" t="s">
        <v>3162</v>
      </c>
      <c r="L6443" s="2">
        <v>2021</v>
      </c>
      <c r="M6443" s="2" t="s">
        <v>3078</v>
      </c>
      <c r="N6443" s="2" t="s">
        <v>3126</v>
      </c>
      <c r="O6443" s="19" t="str">
        <f t="shared" si="200"/>
        <v>700</v>
      </c>
      <c r="P6443">
        <f t="shared" si="201"/>
        <v>77.90253213875603</v>
      </c>
    </row>
    <row r="6444" spans="1:16" ht="14.5" customHeight="1" x14ac:dyDescent="0.35">
      <c r="A6444" s="23" t="s">
        <v>308</v>
      </c>
      <c r="B6444" s="23" t="s">
        <v>309</v>
      </c>
      <c r="C6444" s="23" t="s">
        <v>1873</v>
      </c>
      <c r="D6444" s="2" t="s">
        <v>3169</v>
      </c>
      <c r="E6444" s="2" t="s">
        <v>3170</v>
      </c>
      <c r="F6444">
        <v>397</v>
      </c>
      <c r="G6444">
        <v>100</v>
      </c>
      <c r="H6444" s="2" t="s">
        <v>3131</v>
      </c>
      <c r="I6444" s="2" t="s">
        <v>3145</v>
      </c>
      <c r="J6444" s="2" t="s">
        <v>3161</v>
      </c>
      <c r="K6444" s="2" t="s">
        <v>3162</v>
      </c>
      <c r="L6444" s="2">
        <v>2021</v>
      </c>
      <c r="M6444" s="2" t="s">
        <v>3076</v>
      </c>
      <c r="N6444" s="2" t="s">
        <v>3124</v>
      </c>
      <c r="O6444" s="19" t="str">
        <f t="shared" si="200"/>
        <v>700</v>
      </c>
      <c r="P6444">
        <f t="shared" si="201"/>
        <v>397</v>
      </c>
    </row>
    <row r="6445" spans="1:16" ht="14.5" customHeight="1" x14ac:dyDescent="0.35">
      <c r="A6445" s="23" t="s">
        <v>304</v>
      </c>
      <c r="B6445" s="23" t="s">
        <v>305</v>
      </c>
      <c r="C6445" s="23" t="s">
        <v>1874</v>
      </c>
      <c r="D6445" s="2" t="s">
        <v>3169</v>
      </c>
      <c r="E6445" s="2" t="s">
        <v>3170</v>
      </c>
      <c r="F6445">
        <v>410</v>
      </c>
      <c r="G6445">
        <v>100</v>
      </c>
      <c r="H6445" s="2" t="s">
        <v>3131</v>
      </c>
      <c r="I6445" s="2" t="s">
        <v>3145</v>
      </c>
      <c r="J6445" s="2" t="s">
        <v>3161</v>
      </c>
      <c r="K6445" s="2" t="s">
        <v>3162</v>
      </c>
      <c r="L6445" s="2">
        <v>2021</v>
      </c>
      <c r="M6445" s="2" t="s">
        <v>3076</v>
      </c>
      <c r="N6445" s="2" t="s">
        <v>3124</v>
      </c>
      <c r="O6445" s="19" t="str">
        <f t="shared" si="200"/>
        <v>700</v>
      </c>
      <c r="P6445">
        <f t="shared" si="201"/>
        <v>410</v>
      </c>
    </row>
    <row r="6446" spans="1:16" ht="14.5" customHeight="1" x14ac:dyDescent="0.35">
      <c r="A6446" s="23" t="s">
        <v>311</v>
      </c>
      <c r="B6446" s="23" t="s">
        <v>312</v>
      </c>
      <c r="C6446" s="23" t="s">
        <v>1875</v>
      </c>
      <c r="D6446" s="2" t="s">
        <v>3169</v>
      </c>
      <c r="E6446" s="2" t="s">
        <v>3170</v>
      </c>
      <c r="F6446">
        <v>257241</v>
      </c>
      <c r="G6446">
        <v>100</v>
      </c>
      <c r="H6446" s="2" t="s">
        <v>3131</v>
      </c>
      <c r="I6446" s="2" t="s">
        <v>3145</v>
      </c>
      <c r="J6446" s="2" t="s">
        <v>3161</v>
      </c>
      <c r="K6446" s="2" t="s">
        <v>3162</v>
      </c>
      <c r="L6446" s="2">
        <v>2021</v>
      </c>
      <c r="M6446" s="2" t="s">
        <v>3076</v>
      </c>
      <c r="N6446" s="2" t="s">
        <v>3124</v>
      </c>
      <c r="O6446" s="19" t="str">
        <f t="shared" ref="O6446:O6509" si="202">LEFT(N6446,1) &amp; "00"</f>
        <v>700</v>
      </c>
      <c r="P6446">
        <f t="shared" si="201"/>
        <v>257241</v>
      </c>
    </row>
    <row r="6447" spans="1:16" ht="14.5" customHeight="1" x14ac:dyDescent="0.35">
      <c r="A6447" s="23" t="s">
        <v>3487</v>
      </c>
      <c r="B6447" s="23" t="s">
        <v>3488</v>
      </c>
      <c r="C6447" s="23" t="s">
        <v>3698</v>
      </c>
      <c r="D6447" s="2" t="s">
        <v>3169</v>
      </c>
      <c r="E6447" s="2" t="s">
        <v>3170</v>
      </c>
      <c r="F6447">
        <v>16542</v>
      </c>
      <c r="G6447">
        <v>67.845067621320595</v>
      </c>
      <c r="H6447" s="2" t="s">
        <v>3129</v>
      </c>
      <c r="I6447" s="2" t="s">
        <v>3143</v>
      </c>
      <c r="J6447" s="2" t="s">
        <v>3161</v>
      </c>
      <c r="K6447" s="2" t="s">
        <v>3162</v>
      </c>
      <c r="L6447" s="2">
        <v>2021</v>
      </c>
      <c r="M6447" s="2" t="s">
        <v>3076</v>
      </c>
      <c r="N6447" s="2" t="s">
        <v>3124</v>
      </c>
      <c r="O6447" s="19" t="str">
        <f t="shared" si="202"/>
        <v>700</v>
      </c>
      <c r="P6447">
        <f t="shared" si="201"/>
        <v>11222.931085918854</v>
      </c>
    </row>
    <row r="6448" spans="1:16" ht="14.5" customHeight="1" x14ac:dyDescent="0.35">
      <c r="A6448" s="23" t="s">
        <v>3487</v>
      </c>
      <c r="B6448" s="23" t="s">
        <v>3488</v>
      </c>
      <c r="C6448" s="23" t="s">
        <v>3698</v>
      </c>
      <c r="D6448" s="2" t="s">
        <v>3169</v>
      </c>
      <c r="E6448" s="2" t="s">
        <v>3170</v>
      </c>
      <c r="F6448">
        <v>16542</v>
      </c>
      <c r="G6448">
        <v>32.154932378679398</v>
      </c>
      <c r="H6448" s="2" t="s">
        <v>3131</v>
      </c>
      <c r="I6448" s="2" t="s">
        <v>3145</v>
      </c>
      <c r="J6448" s="2" t="s">
        <v>3161</v>
      </c>
      <c r="K6448" s="2" t="s">
        <v>3162</v>
      </c>
      <c r="L6448" s="2">
        <v>2021</v>
      </c>
      <c r="M6448" s="2" t="s">
        <v>3076</v>
      </c>
      <c r="N6448" s="2" t="s">
        <v>3124</v>
      </c>
      <c r="O6448" s="19" t="str">
        <f t="shared" si="202"/>
        <v>700</v>
      </c>
      <c r="P6448">
        <f t="shared" si="201"/>
        <v>5319.0689140811455</v>
      </c>
    </row>
    <row r="6449" spans="1:16" ht="14.5" customHeight="1" x14ac:dyDescent="0.35">
      <c r="A6449" s="23" t="s">
        <v>2687</v>
      </c>
      <c r="B6449" s="23" t="s">
        <v>2688</v>
      </c>
      <c r="C6449" s="23" t="s">
        <v>2689</v>
      </c>
      <c r="D6449" s="2" t="s">
        <v>3169</v>
      </c>
      <c r="E6449" s="2" t="s">
        <v>3170</v>
      </c>
      <c r="F6449">
        <v>202</v>
      </c>
      <c r="G6449">
        <v>100</v>
      </c>
      <c r="H6449" s="2" t="s">
        <v>3131</v>
      </c>
      <c r="I6449" s="2" t="s">
        <v>3145</v>
      </c>
      <c r="J6449" s="2" t="s">
        <v>3161</v>
      </c>
      <c r="K6449" s="2" t="s">
        <v>3162</v>
      </c>
      <c r="L6449" s="2">
        <v>2021</v>
      </c>
      <c r="M6449" s="2" t="s">
        <v>3076</v>
      </c>
      <c r="N6449" s="2" t="s">
        <v>3124</v>
      </c>
      <c r="O6449" s="19" t="str">
        <f t="shared" si="202"/>
        <v>700</v>
      </c>
      <c r="P6449">
        <f t="shared" si="201"/>
        <v>202</v>
      </c>
    </row>
    <row r="6450" spans="1:16" ht="14.5" customHeight="1" x14ac:dyDescent="0.35">
      <c r="A6450" s="23" t="s">
        <v>2690</v>
      </c>
      <c r="B6450" s="23" t="s">
        <v>2691</v>
      </c>
      <c r="C6450" s="23" t="s">
        <v>2692</v>
      </c>
      <c r="D6450" s="2" t="s">
        <v>3169</v>
      </c>
      <c r="E6450" s="2" t="s">
        <v>3170</v>
      </c>
      <c r="F6450">
        <v>1465</v>
      </c>
      <c r="G6450">
        <v>100</v>
      </c>
      <c r="H6450" s="2" t="s">
        <v>3131</v>
      </c>
      <c r="I6450" s="2" t="s">
        <v>3145</v>
      </c>
      <c r="J6450" s="2" t="s">
        <v>3161</v>
      </c>
      <c r="K6450" s="2" t="s">
        <v>3162</v>
      </c>
      <c r="L6450" s="2">
        <v>2021</v>
      </c>
      <c r="M6450" s="2" t="s">
        <v>3076</v>
      </c>
      <c r="N6450" s="2" t="s">
        <v>3124</v>
      </c>
      <c r="O6450" s="19" t="str">
        <f t="shared" si="202"/>
        <v>700</v>
      </c>
      <c r="P6450">
        <f t="shared" si="201"/>
        <v>1465</v>
      </c>
    </row>
    <row r="6451" spans="1:16" ht="14.5" customHeight="1" x14ac:dyDescent="0.35">
      <c r="A6451" s="23" t="s">
        <v>314</v>
      </c>
      <c r="B6451" s="23" t="s">
        <v>315</v>
      </c>
      <c r="C6451" s="23" t="s">
        <v>1876</v>
      </c>
      <c r="D6451" s="2" t="s">
        <v>3169</v>
      </c>
      <c r="E6451" s="2" t="s">
        <v>3170</v>
      </c>
      <c r="F6451">
        <v>3670</v>
      </c>
      <c r="G6451">
        <v>100</v>
      </c>
      <c r="H6451" s="2" t="s">
        <v>3131</v>
      </c>
      <c r="I6451" s="2" t="s">
        <v>3145</v>
      </c>
      <c r="J6451" s="2" t="s">
        <v>3161</v>
      </c>
      <c r="K6451" s="2" t="s">
        <v>3162</v>
      </c>
      <c r="L6451" s="2">
        <v>2021</v>
      </c>
      <c r="M6451" s="2" t="s">
        <v>3076</v>
      </c>
      <c r="N6451" s="2" t="s">
        <v>3124</v>
      </c>
      <c r="O6451" s="19" t="str">
        <f t="shared" si="202"/>
        <v>700</v>
      </c>
      <c r="P6451">
        <f t="shared" si="201"/>
        <v>3670</v>
      </c>
    </row>
    <row r="6452" spans="1:16" ht="14.5" customHeight="1" x14ac:dyDescent="0.35">
      <c r="A6452" s="23" t="s">
        <v>317</v>
      </c>
      <c r="B6452" s="23" t="s">
        <v>318</v>
      </c>
      <c r="C6452" s="23" t="s">
        <v>1877</v>
      </c>
      <c r="D6452" s="2" t="s">
        <v>3169</v>
      </c>
      <c r="E6452" s="2" t="s">
        <v>3170</v>
      </c>
      <c r="F6452">
        <v>2575</v>
      </c>
      <c r="G6452">
        <v>100</v>
      </c>
      <c r="H6452" s="2" t="s">
        <v>3132</v>
      </c>
      <c r="I6452" s="2" t="s">
        <v>3146</v>
      </c>
      <c r="J6452" s="2" t="s">
        <v>3161</v>
      </c>
      <c r="K6452" s="2" t="s">
        <v>3162</v>
      </c>
      <c r="L6452" s="2">
        <v>2021</v>
      </c>
      <c r="M6452" s="2" t="s">
        <v>3077</v>
      </c>
      <c r="N6452" s="2" t="s">
        <v>3125</v>
      </c>
      <c r="O6452" s="19" t="str">
        <f t="shared" si="202"/>
        <v>700</v>
      </c>
      <c r="P6452">
        <f t="shared" si="201"/>
        <v>2575</v>
      </c>
    </row>
    <row r="6453" spans="1:16" ht="14.5" customHeight="1" x14ac:dyDescent="0.35">
      <c r="A6453" s="23" t="s">
        <v>320</v>
      </c>
      <c r="B6453" s="23" t="s">
        <v>321</v>
      </c>
      <c r="C6453" s="23" t="s">
        <v>1878</v>
      </c>
      <c r="D6453" s="2" t="s">
        <v>3169</v>
      </c>
      <c r="E6453" s="2" t="s">
        <v>3170</v>
      </c>
      <c r="F6453">
        <v>573</v>
      </c>
      <c r="G6453">
        <v>55</v>
      </c>
      <c r="H6453" s="2" t="s">
        <v>3134</v>
      </c>
      <c r="I6453" s="2" t="s">
        <v>3148</v>
      </c>
      <c r="J6453" s="2" t="s">
        <v>3161</v>
      </c>
      <c r="K6453" s="2" t="s">
        <v>3162</v>
      </c>
      <c r="L6453" s="2">
        <v>2021</v>
      </c>
      <c r="M6453" s="2" t="s">
        <v>3077</v>
      </c>
      <c r="N6453" s="2" t="s">
        <v>3125</v>
      </c>
      <c r="O6453" s="19" t="str">
        <f t="shared" si="202"/>
        <v>700</v>
      </c>
      <c r="P6453">
        <f t="shared" si="201"/>
        <v>315.14999999999998</v>
      </c>
    </row>
    <row r="6454" spans="1:16" ht="14.5" customHeight="1" x14ac:dyDescent="0.35">
      <c r="A6454" s="23" t="s">
        <v>323</v>
      </c>
      <c r="B6454" s="23" t="s">
        <v>324</v>
      </c>
      <c r="C6454" s="23" t="s">
        <v>1879</v>
      </c>
      <c r="D6454" s="2" t="s">
        <v>3169</v>
      </c>
      <c r="E6454" s="2" t="s">
        <v>3170</v>
      </c>
      <c r="F6454">
        <v>8936</v>
      </c>
      <c r="G6454">
        <v>6.6139333529301698</v>
      </c>
      <c r="H6454" s="2" t="s">
        <v>3129</v>
      </c>
      <c r="I6454" s="2" t="s">
        <v>3143</v>
      </c>
      <c r="J6454" s="2" t="s">
        <v>3161</v>
      </c>
      <c r="K6454" s="2" t="s">
        <v>3162</v>
      </c>
      <c r="L6454" s="2">
        <v>2021</v>
      </c>
      <c r="M6454" s="2" t="s">
        <v>3077</v>
      </c>
      <c r="N6454" s="2" t="s">
        <v>3125</v>
      </c>
      <c r="O6454" s="19" t="str">
        <f t="shared" si="202"/>
        <v>700</v>
      </c>
      <c r="P6454">
        <f t="shared" si="201"/>
        <v>591.02108441783992</v>
      </c>
    </row>
    <row r="6455" spans="1:16" ht="14.5" customHeight="1" x14ac:dyDescent="0.35">
      <c r="A6455" s="23" t="s">
        <v>323</v>
      </c>
      <c r="B6455" s="23" t="s">
        <v>324</v>
      </c>
      <c r="C6455" s="23" t="s">
        <v>1879</v>
      </c>
      <c r="D6455" s="2" t="s">
        <v>3169</v>
      </c>
      <c r="E6455" s="2" t="s">
        <v>3170</v>
      </c>
      <c r="F6455">
        <v>8936</v>
      </c>
      <c r="G6455">
        <v>93.386066647069796</v>
      </c>
      <c r="H6455" s="2" t="s">
        <v>3141</v>
      </c>
      <c r="I6455" s="2" t="s">
        <v>3155</v>
      </c>
      <c r="J6455" s="2" t="s">
        <v>3161</v>
      </c>
      <c r="K6455" s="2" t="s">
        <v>3162</v>
      </c>
      <c r="L6455" s="2">
        <v>2021</v>
      </c>
      <c r="M6455" s="2" t="s">
        <v>3077</v>
      </c>
      <c r="N6455" s="2" t="s">
        <v>3125</v>
      </c>
      <c r="O6455" s="19" t="str">
        <f t="shared" si="202"/>
        <v>700</v>
      </c>
      <c r="P6455">
        <f t="shared" si="201"/>
        <v>8344.9789155821563</v>
      </c>
    </row>
    <row r="6456" spans="1:16" ht="14.5" customHeight="1" x14ac:dyDescent="0.35">
      <c r="A6456" s="23" t="s">
        <v>326</v>
      </c>
      <c r="B6456" s="23" t="s">
        <v>327</v>
      </c>
      <c r="C6456" s="23" t="s">
        <v>1880</v>
      </c>
      <c r="D6456" s="2" t="s">
        <v>3169</v>
      </c>
      <c r="E6456" s="2" t="s">
        <v>3170</v>
      </c>
      <c r="F6456">
        <v>259</v>
      </c>
      <c r="G6456">
        <v>100</v>
      </c>
      <c r="H6456" s="2" t="s">
        <v>3138</v>
      </c>
      <c r="I6456" s="2" t="s">
        <v>3152</v>
      </c>
      <c r="J6456" s="2" t="s">
        <v>3161</v>
      </c>
      <c r="K6456" s="2" t="s">
        <v>3162</v>
      </c>
      <c r="L6456" s="2">
        <v>2021</v>
      </c>
      <c r="M6456" s="2" t="s">
        <v>3077</v>
      </c>
      <c r="N6456" s="2" t="s">
        <v>3125</v>
      </c>
      <c r="O6456" s="19" t="str">
        <f t="shared" si="202"/>
        <v>700</v>
      </c>
      <c r="P6456">
        <f t="shared" si="201"/>
        <v>259</v>
      </c>
    </row>
    <row r="6457" spans="1:16" ht="14.5" customHeight="1" x14ac:dyDescent="0.35">
      <c r="A6457" s="23" t="s">
        <v>329</v>
      </c>
      <c r="B6457" s="23" t="s">
        <v>330</v>
      </c>
      <c r="C6457" s="23" t="s">
        <v>1881</v>
      </c>
      <c r="D6457" s="2" t="s">
        <v>3169</v>
      </c>
      <c r="E6457" s="2" t="s">
        <v>3170</v>
      </c>
      <c r="F6457">
        <v>260</v>
      </c>
      <c r="G6457">
        <v>100</v>
      </c>
      <c r="H6457" s="2" t="s">
        <v>3138</v>
      </c>
      <c r="I6457" s="2" t="s">
        <v>3152</v>
      </c>
      <c r="J6457" s="2" t="s">
        <v>3161</v>
      </c>
      <c r="K6457" s="2" t="s">
        <v>3162</v>
      </c>
      <c r="L6457" s="2">
        <v>2021</v>
      </c>
      <c r="M6457" s="2" t="s">
        <v>3077</v>
      </c>
      <c r="N6457" s="2" t="s">
        <v>3125</v>
      </c>
      <c r="O6457" s="19" t="str">
        <f t="shared" si="202"/>
        <v>700</v>
      </c>
      <c r="P6457">
        <f t="shared" si="201"/>
        <v>260</v>
      </c>
    </row>
    <row r="6458" spans="1:16" ht="14.5" customHeight="1" x14ac:dyDescent="0.35">
      <c r="A6458" s="23" t="s">
        <v>3489</v>
      </c>
      <c r="B6458" s="23" t="s">
        <v>3490</v>
      </c>
      <c r="C6458" s="23" t="s">
        <v>3699</v>
      </c>
      <c r="D6458" s="2" t="s">
        <v>3169</v>
      </c>
      <c r="E6458" s="2" t="s">
        <v>3170</v>
      </c>
      <c r="F6458">
        <v>9000</v>
      </c>
      <c r="G6458">
        <v>55</v>
      </c>
      <c r="H6458" s="2" t="s">
        <v>3132</v>
      </c>
      <c r="I6458" s="2" t="s">
        <v>3146</v>
      </c>
      <c r="J6458" s="2" t="s">
        <v>3161</v>
      </c>
      <c r="K6458" s="2" t="s">
        <v>3162</v>
      </c>
      <c r="L6458" s="2">
        <v>2021</v>
      </c>
      <c r="M6458" s="2" t="s">
        <v>3077</v>
      </c>
      <c r="N6458" s="2" t="s">
        <v>3125</v>
      </c>
      <c r="O6458" s="19" t="str">
        <f t="shared" si="202"/>
        <v>700</v>
      </c>
      <c r="P6458">
        <f t="shared" si="201"/>
        <v>4950</v>
      </c>
    </row>
    <row r="6459" spans="1:16" ht="14.5" customHeight="1" x14ac:dyDescent="0.35">
      <c r="A6459" s="23" t="s">
        <v>337</v>
      </c>
      <c r="B6459" s="23" t="s">
        <v>338</v>
      </c>
      <c r="C6459" s="23" t="s">
        <v>1882</v>
      </c>
      <c r="D6459" s="2" t="s">
        <v>3169</v>
      </c>
      <c r="E6459" s="2" t="s">
        <v>3170</v>
      </c>
      <c r="F6459">
        <v>15221</v>
      </c>
      <c r="G6459">
        <v>55</v>
      </c>
      <c r="H6459" s="2" t="s">
        <v>3138</v>
      </c>
      <c r="I6459" s="2" t="s">
        <v>3152</v>
      </c>
      <c r="J6459" s="2" t="s">
        <v>3161</v>
      </c>
      <c r="K6459" s="2" t="s">
        <v>3162</v>
      </c>
      <c r="L6459" s="2">
        <v>2021</v>
      </c>
      <c r="M6459" s="2" t="s">
        <v>3041</v>
      </c>
      <c r="N6459" s="2" t="s">
        <v>3095</v>
      </c>
      <c r="O6459" s="19" t="str">
        <f t="shared" si="202"/>
        <v>200</v>
      </c>
      <c r="P6459">
        <f t="shared" si="201"/>
        <v>8371.5499999999993</v>
      </c>
    </row>
    <row r="6460" spans="1:16" ht="14.5" customHeight="1" x14ac:dyDescent="0.35">
      <c r="A6460" s="23" t="s">
        <v>340</v>
      </c>
      <c r="B6460" s="23" t="s">
        <v>341</v>
      </c>
      <c r="C6460" s="23" t="s">
        <v>1883</v>
      </c>
      <c r="D6460" s="2" t="s">
        <v>3169</v>
      </c>
      <c r="E6460" s="2" t="s">
        <v>3170</v>
      </c>
      <c r="F6460">
        <v>14359</v>
      </c>
      <c r="G6460">
        <v>55</v>
      </c>
      <c r="H6460" s="2" t="s">
        <v>3138</v>
      </c>
      <c r="I6460" s="2" t="s">
        <v>3152</v>
      </c>
      <c r="J6460" s="2" t="s">
        <v>3161</v>
      </c>
      <c r="K6460" s="2" t="s">
        <v>3162</v>
      </c>
      <c r="L6460" s="2">
        <v>2021</v>
      </c>
      <c r="M6460" s="2" t="s">
        <v>3041</v>
      </c>
      <c r="N6460" s="2" t="s">
        <v>3095</v>
      </c>
      <c r="O6460" s="19" t="str">
        <f t="shared" si="202"/>
        <v>200</v>
      </c>
      <c r="P6460">
        <f t="shared" si="201"/>
        <v>7897.45</v>
      </c>
    </row>
    <row r="6461" spans="1:16" ht="14.5" customHeight="1" x14ac:dyDescent="0.35">
      <c r="A6461" s="23" t="s">
        <v>346</v>
      </c>
      <c r="B6461" s="23" t="s">
        <v>347</v>
      </c>
      <c r="C6461" s="23" t="s">
        <v>1885</v>
      </c>
      <c r="D6461" s="2" t="s">
        <v>3169</v>
      </c>
      <c r="E6461" s="2" t="s">
        <v>3170</v>
      </c>
      <c r="F6461">
        <v>9082</v>
      </c>
      <c r="G6461">
        <v>55</v>
      </c>
      <c r="H6461" s="2" t="s">
        <v>3131</v>
      </c>
      <c r="I6461" s="2" t="s">
        <v>3145</v>
      </c>
      <c r="J6461" s="2" t="s">
        <v>3161</v>
      </c>
      <c r="K6461" s="2" t="s">
        <v>3162</v>
      </c>
      <c r="L6461" s="2">
        <v>2021</v>
      </c>
      <c r="M6461" s="2" t="s">
        <v>3041</v>
      </c>
      <c r="N6461" s="2" t="s">
        <v>3095</v>
      </c>
      <c r="O6461" s="19" t="str">
        <f t="shared" si="202"/>
        <v>200</v>
      </c>
      <c r="P6461">
        <f t="shared" si="201"/>
        <v>4995.1000000000004</v>
      </c>
    </row>
    <row r="6462" spans="1:16" ht="14.5" customHeight="1" x14ac:dyDescent="0.35">
      <c r="A6462" s="23" t="s">
        <v>349</v>
      </c>
      <c r="B6462" s="23" t="s">
        <v>350</v>
      </c>
      <c r="C6462" s="23" t="s">
        <v>2322</v>
      </c>
      <c r="D6462" s="2" t="s">
        <v>3169</v>
      </c>
      <c r="E6462" s="2" t="s">
        <v>3170</v>
      </c>
      <c r="F6462">
        <v>5007</v>
      </c>
      <c r="G6462">
        <v>55</v>
      </c>
      <c r="H6462" s="2" t="s">
        <v>3131</v>
      </c>
      <c r="I6462" s="2" t="s">
        <v>3145</v>
      </c>
      <c r="J6462" s="2" t="s">
        <v>3161</v>
      </c>
      <c r="K6462" s="2" t="s">
        <v>3162</v>
      </c>
      <c r="L6462" s="2">
        <v>2021</v>
      </c>
      <c r="M6462" s="2" t="s">
        <v>3041</v>
      </c>
      <c r="N6462" s="2" t="s">
        <v>3095</v>
      </c>
      <c r="O6462" s="19" t="str">
        <f t="shared" si="202"/>
        <v>200</v>
      </c>
      <c r="P6462">
        <f t="shared" si="201"/>
        <v>2753.85</v>
      </c>
    </row>
    <row r="6463" spans="1:16" ht="14.5" customHeight="1" x14ac:dyDescent="0.35">
      <c r="A6463" s="23" t="s">
        <v>352</v>
      </c>
      <c r="B6463" s="23" t="s">
        <v>353</v>
      </c>
      <c r="C6463" s="23" t="s">
        <v>1886</v>
      </c>
      <c r="D6463" s="2" t="s">
        <v>3169</v>
      </c>
      <c r="E6463" s="2" t="s">
        <v>3170</v>
      </c>
      <c r="F6463">
        <v>6601</v>
      </c>
      <c r="G6463">
        <v>55</v>
      </c>
      <c r="H6463" s="2" t="s">
        <v>3131</v>
      </c>
      <c r="I6463" s="2" t="s">
        <v>3145</v>
      </c>
      <c r="J6463" s="2" t="s">
        <v>3161</v>
      </c>
      <c r="K6463" s="2" t="s">
        <v>3162</v>
      </c>
      <c r="L6463" s="2">
        <v>2021</v>
      </c>
      <c r="M6463" s="2" t="s">
        <v>3041</v>
      </c>
      <c r="N6463" s="2" t="s">
        <v>3095</v>
      </c>
      <c r="O6463" s="19" t="str">
        <f t="shared" si="202"/>
        <v>200</v>
      </c>
      <c r="P6463">
        <f t="shared" si="201"/>
        <v>3630.55</v>
      </c>
    </row>
    <row r="6464" spans="1:16" ht="14.5" customHeight="1" x14ac:dyDescent="0.35">
      <c r="A6464" s="23" t="s">
        <v>355</v>
      </c>
      <c r="B6464" s="23" t="s">
        <v>356</v>
      </c>
      <c r="C6464" s="23" t="s">
        <v>1887</v>
      </c>
      <c r="D6464" s="2" t="s">
        <v>3169</v>
      </c>
      <c r="E6464" s="2" t="s">
        <v>3170</v>
      </c>
      <c r="F6464">
        <v>1143</v>
      </c>
      <c r="G6464">
        <v>55</v>
      </c>
      <c r="H6464" s="2" t="s">
        <v>3131</v>
      </c>
      <c r="I6464" s="2" t="s">
        <v>3145</v>
      </c>
      <c r="J6464" s="2" t="s">
        <v>3161</v>
      </c>
      <c r="K6464" s="2" t="s">
        <v>3162</v>
      </c>
      <c r="L6464" s="2">
        <v>2021</v>
      </c>
      <c r="M6464" s="2" t="s">
        <v>3041</v>
      </c>
      <c r="N6464" s="2" t="s">
        <v>3095</v>
      </c>
      <c r="O6464" s="19" t="str">
        <f t="shared" si="202"/>
        <v>200</v>
      </c>
      <c r="P6464">
        <f t="shared" si="201"/>
        <v>628.65</v>
      </c>
    </row>
    <row r="6465" spans="1:16" ht="14.5" customHeight="1" x14ac:dyDescent="0.35">
      <c r="A6465" s="23" t="s">
        <v>3652</v>
      </c>
      <c r="B6465" s="23" t="s">
        <v>3653</v>
      </c>
      <c r="C6465" s="23" t="s">
        <v>3707</v>
      </c>
      <c r="D6465" s="2" t="s">
        <v>3169</v>
      </c>
      <c r="E6465" s="2" t="s">
        <v>3170</v>
      </c>
      <c r="F6465">
        <v>337</v>
      </c>
      <c r="G6465">
        <v>55</v>
      </c>
      <c r="H6465" s="2" t="s">
        <v>3131</v>
      </c>
      <c r="I6465" s="2" t="s">
        <v>3145</v>
      </c>
      <c r="J6465" s="2" t="s">
        <v>3161</v>
      </c>
      <c r="K6465" s="2" t="s">
        <v>3162</v>
      </c>
      <c r="L6465" s="2">
        <v>2021</v>
      </c>
      <c r="M6465" s="2" t="s">
        <v>3041</v>
      </c>
      <c r="N6465" s="2" t="s">
        <v>3095</v>
      </c>
      <c r="O6465" s="19" t="str">
        <f t="shared" si="202"/>
        <v>200</v>
      </c>
      <c r="P6465">
        <f t="shared" si="201"/>
        <v>185.35</v>
      </c>
    </row>
    <row r="6466" spans="1:16" ht="14.5" customHeight="1" x14ac:dyDescent="0.35">
      <c r="A6466" s="23" t="s">
        <v>3654</v>
      </c>
      <c r="B6466" s="23" t="s">
        <v>3655</v>
      </c>
      <c r="C6466" s="23" t="s">
        <v>3708</v>
      </c>
      <c r="D6466" s="2" t="s">
        <v>3169</v>
      </c>
      <c r="E6466" s="2" t="s">
        <v>3170</v>
      </c>
      <c r="F6466">
        <v>3088</v>
      </c>
      <c r="G6466">
        <v>55</v>
      </c>
      <c r="H6466" s="2" t="s">
        <v>3131</v>
      </c>
      <c r="I6466" s="2" t="s">
        <v>3145</v>
      </c>
      <c r="J6466" s="2" t="s">
        <v>3161</v>
      </c>
      <c r="K6466" s="2" t="s">
        <v>3162</v>
      </c>
      <c r="L6466" s="2">
        <v>2021</v>
      </c>
      <c r="M6466" s="2" t="s">
        <v>3041</v>
      </c>
      <c r="N6466" s="2" t="s">
        <v>3095</v>
      </c>
      <c r="O6466" s="19" t="str">
        <f t="shared" si="202"/>
        <v>200</v>
      </c>
      <c r="P6466">
        <f t="shared" si="201"/>
        <v>1698.4</v>
      </c>
    </row>
    <row r="6467" spans="1:16" ht="14.5" customHeight="1" x14ac:dyDescent="0.35">
      <c r="A6467" s="23" t="s">
        <v>3656</v>
      </c>
      <c r="B6467" s="23" t="s">
        <v>3657</v>
      </c>
      <c r="C6467" s="23" t="s">
        <v>1888</v>
      </c>
      <c r="D6467" s="2" t="s">
        <v>3169</v>
      </c>
      <c r="E6467" s="2" t="s">
        <v>3170</v>
      </c>
      <c r="F6467">
        <v>16764</v>
      </c>
      <c r="G6467">
        <v>55</v>
      </c>
      <c r="H6467" s="2" t="s">
        <v>3141</v>
      </c>
      <c r="I6467" s="2" t="s">
        <v>3155</v>
      </c>
      <c r="J6467" s="2" t="s">
        <v>3161</v>
      </c>
      <c r="K6467" s="2" t="s">
        <v>3162</v>
      </c>
      <c r="L6467" s="2">
        <v>2021</v>
      </c>
      <c r="M6467" s="2" t="s">
        <v>3041</v>
      </c>
      <c r="N6467" s="2" t="s">
        <v>3095</v>
      </c>
      <c r="O6467" s="19" t="str">
        <f t="shared" si="202"/>
        <v>200</v>
      </c>
      <c r="P6467">
        <f t="shared" si="201"/>
        <v>9220.2000000000007</v>
      </c>
    </row>
    <row r="6468" spans="1:16" ht="14.5" customHeight="1" x14ac:dyDescent="0.35">
      <c r="A6468" s="23" t="s">
        <v>361</v>
      </c>
      <c r="B6468" s="23" t="s">
        <v>362</v>
      </c>
      <c r="C6468" s="23" t="s">
        <v>1889</v>
      </c>
      <c r="D6468" s="2" t="s">
        <v>3169</v>
      </c>
      <c r="E6468" s="2" t="s">
        <v>3170</v>
      </c>
      <c r="F6468">
        <v>10212</v>
      </c>
      <c r="G6468">
        <v>55</v>
      </c>
      <c r="H6468" s="2" t="s">
        <v>3141</v>
      </c>
      <c r="I6468" s="2" t="s">
        <v>3155</v>
      </c>
      <c r="J6468" s="2" t="s">
        <v>3161</v>
      </c>
      <c r="K6468" s="2" t="s">
        <v>3162</v>
      </c>
      <c r="L6468" s="2">
        <v>2021</v>
      </c>
      <c r="M6468" s="2" t="s">
        <v>3041</v>
      </c>
      <c r="N6468" s="2" t="s">
        <v>3095</v>
      </c>
      <c r="O6468" s="19" t="str">
        <f t="shared" si="202"/>
        <v>200</v>
      </c>
      <c r="P6468">
        <f t="shared" si="201"/>
        <v>5616.6</v>
      </c>
    </row>
    <row r="6469" spans="1:16" ht="14.5" customHeight="1" x14ac:dyDescent="0.35">
      <c r="A6469" s="23" t="s">
        <v>3658</v>
      </c>
      <c r="B6469" s="23" t="s">
        <v>3659</v>
      </c>
      <c r="C6469" s="23" t="s">
        <v>3709</v>
      </c>
      <c r="D6469" s="2" t="s">
        <v>3169</v>
      </c>
      <c r="E6469" s="2" t="s">
        <v>3170</v>
      </c>
      <c r="F6469">
        <v>3416</v>
      </c>
      <c r="G6469">
        <v>55</v>
      </c>
      <c r="H6469" s="2" t="s">
        <v>3141</v>
      </c>
      <c r="I6469" s="2" t="s">
        <v>3155</v>
      </c>
      <c r="J6469" s="2" t="s">
        <v>3161</v>
      </c>
      <c r="K6469" s="2" t="s">
        <v>3162</v>
      </c>
      <c r="L6469" s="2">
        <v>2021</v>
      </c>
      <c r="M6469" s="2" t="s">
        <v>3041</v>
      </c>
      <c r="N6469" s="2" t="s">
        <v>3095</v>
      </c>
      <c r="O6469" s="19" t="str">
        <f t="shared" si="202"/>
        <v>200</v>
      </c>
      <c r="P6469">
        <f t="shared" si="201"/>
        <v>1878.8</v>
      </c>
    </row>
    <row r="6470" spans="1:16" ht="14.5" customHeight="1" x14ac:dyDescent="0.35">
      <c r="A6470" s="23" t="s">
        <v>364</v>
      </c>
      <c r="B6470" s="23" t="s">
        <v>365</v>
      </c>
      <c r="C6470" s="23" t="s">
        <v>1890</v>
      </c>
      <c r="D6470" s="2" t="s">
        <v>3169</v>
      </c>
      <c r="E6470" s="2" t="s">
        <v>3170</v>
      </c>
      <c r="F6470">
        <v>12789</v>
      </c>
      <c r="G6470">
        <v>55</v>
      </c>
      <c r="H6470" s="2" t="s">
        <v>3138</v>
      </c>
      <c r="I6470" s="2" t="s">
        <v>3152</v>
      </c>
      <c r="J6470" s="2" t="s">
        <v>3161</v>
      </c>
      <c r="K6470" s="2" t="s">
        <v>3162</v>
      </c>
      <c r="L6470" s="2">
        <v>2021</v>
      </c>
      <c r="M6470" s="2" t="s">
        <v>3041</v>
      </c>
      <c r="N6470" s="2" t="s">
        <v>3095</v>
      </c>
      <c r="O6470" s="19" t="str">
        <f t="shared" si="202"/>
        <v>200</v>
      </c>
      <c r="P6470">
        <f t="shared" si="201"/>
        <v>7033.95</v>
      </c>
    </row>
    <row r="6471" spans="1:16" ht="14.5" customHeight="1" x14ac:dyDescent="0.35">
      <c r="A6471" s="23" t="s">
        <v>367</v>
      </c>
      <c r="B6471" s="23" t="s">
        <v>368</v>
      </c>
      <c r="C6471" s="23" t="s">
        <v>1891</v>
      </c>
      <c r="D6471" s="2" t="s">
        <v>3169</v>
      </c>
      <c r="E6471" s="2" t="s">
        <v>3170</v>
      </c>
      <c r="F6471">
        <v>9522</v>
      </c>
      <c r="G6471">
        <v>55</v>
      </c>
      <c r="H6471" s="2" t="s">
        <v>3138</v>
      </c>
      <c r="I6471" s="2" t="s">
        <v>3152</v>
      </c>
      <c r="J6471" s="2" t="s">
        <v>3161</v>
      </c>
      <c r="K6471" s="2" t="s">
        <v>3162</v>
      </c>
      <c r="L6471" s="2">
        <v>2021</v>
      </c>
      <c r="M6471" s="2" t="s">
        <v>3041</v>
      </c>
      <c r="N6471" s="2" t="s">
        <v>3095</v>
      </c>
      <c r="O6471" s="19" t="str">
        <f t="shared" si="202"/>
        <v>200</v>
      </c>
      <c r="P6471">
        <f t="shared" si="201"/>
        <v>5237.1000000000004</v>
      </c>
    </row>
    <row r="6472" spans="1:16" ht="14.5" customHeight="1" x14ac:dyDescent="0.35">
      <c r="A6472" s="23" t="s">
        <v>370</v>
      </c>
      <c r="B6472" s="23" t="s">
        <v>371</v>
      </c>
      <c r="C6472" s="23" t="s">
        <v>1892</v>
      </c>
      <c r="D6472" s="2" t="s">
        <v>3169</v>
      </c>
      <c r="E6472" s="2" t="s">
        <v>3170</v>
      </c>
      <c r="F6472">
        <v>5895</v>
      </c>
      <c r="G6472">
        <v>55</v>
      </c>
      <c r="H6472" s="2" t="s">
        <v>3138</v>
      </c>
      <c r="I6472" s="2" t="s">
        <v>3152</v>
      </c>
      <c r="J6472" s="2" t="s">
        <v>3161</v>
      </c>
      <c r="K6472" s="2" t="s">
        <v>3162</v>
      </c>
      <c r="L6472" s="2">
        <v>2021</v>
      </c>
      <c r="M6472" s="2" t="s">
        <v>3041</v>
      </c>
      <c r="N6472" s="2" t="s">
        <v>3095</v>
      </c>
      <c r="O6472" s="19" t="str">
        <f t="shared" si="202"/>
        <v>200</v>
      </c>
      <c r="P6472">
        <f t="shared" si="201"/>
        <v>3242.25</v>
      </c>
    </row>
    <row r="6473" spans="1:16" ht="14.5" customHeight="1" x14ac:dyDescent="0.35">
      <c r="A6473" s="23" t="s">
        <v>373</v>
      </c>
      <c r="B6473" s="23" t="s">
        <v>374</v>
      </c>
      <c r="C6473" s="23" t="s">
        <v>1893</v>
      </c>
      <c r="D6473" s="2" t="s">
        <v>3169</v>
      </c>
      <c r="E6473" s="2" t="s">
        <v>3170</v>
      </c>
      <c r="F6473">
        <v>41</v>
      </c>
      <c r="G6473">
        <v>55</v>
      </c>
      <c r="H6473" s="2" t="s">
        <v>3138</v>
      </c>
      <c r="I6473" s="2" t="s">
        <v>3152</v>
      </c>
      <c r="J6473" s="2" t="s">
        <v>3161</v>
      </c>
      <c r="K6473" s="2" t="s">
        <v>3162</v>
      </c>
      <c r="L6473" s="2">
        <v>2021</v>
      </c>
      <c r="M6473" s="2" t="s">
        <v>3077</v>
      </c>
      <c r="N6473" s="2" t="s">
        <v>3125</v>
      </c>
      <c r="O6473" s="19" t="str">
        <f t="shared" si="202"/>
        <v>700</v>
      </c>
      <c r="P6473">
        <f t="shared" si="201"/>
        <v>22.55</v>
      </c>
    </row>
    <row r="6474" spans="1:16" ht="14.5" customHeight="1" x14ac:dyDescent="0.35">
      <c r="A6474" s="23" t="s">
        <v>3491</v>
      </c>
      <c r="B6474" s="23" t="s">
        <v>3492</v>
      </c>
      <c r="C6474" s="23" t="s">
        <v>3700</v>
      </c>
      <c r="D6474" s="2" t="s">
        <v>3169</v>
      </c>
      <c r="E6474" s="2" t="s">
        <v>3170</v>
      </c>
      <c r="F6474">
        <v>70</v>
      </c>
      <c r="G6474">
        <v>55</v>
      </c>
      <c r="H6474" s="2" t="s">
        <v>3138</v>
      </c>
      <c r="I6474" s="2" t="s">
        <v>3152</v>
      </c>
      <c r="J6474" s="2" t="s">
        <v>3161</v>
      </c>
      <c r="K6474" s="2" t="s">
        <v>3162</v>
      </c>
      <c r="L6474" s="2">
        <v>2021</v>
      </c>
      <c r="M6474" s="2" t="s">
        <v>3057</v>
      </c>
      <c r="N6474" s="2" t="s">
        <v>3107</v>
      </c>
      <c r="O6474" s="19" t="str">
        <f t="shared" si="202"/>
        <v>300</v>
      </c>
      <c r="P6474">
        <f t="shared" si="201"/>
        <v>38.5</v>
      </c>
    </row>
    <row r="6475" spans="1:16" ht="14.5" customHeight="1" x14ac:dyDescent="0.35">
      <c r="A6475" s="23" t="s">
        <v>3493</v>
      </c>
      <c r="B6475" s="23" t="s">
        <v>3494</v>
      </c>
      <c r="C6475" s="23" t="s">
        <v>3701</v>
      </c>
      <c r="D6475" s="2" t="s">
        <v>3169</v>
      </c>
      <c r="E6475" s="2" t="s">
        <v>3170</v>
      </c>
      <c r="F6475">
        <v>2571</v>
      </c>
      <c r="G6475">
        <v>55</v>
      </c>
      <c r="H6475" s="2" t="s">
        <v>3138</v>
      </c>
      <c r="I6475" s="2" t="s">
        <v>3152</v>
      </c>
      <c r="J6475" s="2" t="s">
        <v>3161</v>
      </c>
      <c r="K6475" s="2" t="s">
        <v>3162</v>
      </c>
      <c r="L6475" s="2">
        <v>2021</v>
      </c>
      <c r="M6475" s="2" t="s">
        <v>3057</v>
      </c>
      <c r="N6475" s="2" t="s">
        <v>3107</v>
      </c>
      <c r="O6475" s="19" t="str">
        <f t="shared" si="202"/>
        <v>300</v>
      </c>
      <c r="P6475">
        <f t="shared" si="201"/>
        <v>1414.05</v>
      </c>
    </row>
    <row r="6476" spans="1:16" ht="14.5" customHeight="1" x14ac:dyDescent="0.35">
      <c r="A6476" s="23" t="s">
        <v>2053</v>
      </c>
      <c r="B6476" s="23" t="s">
        <v>2054</v>
      </c>
      <c r="C6476" s="23" t="s">
        <v>2055</v>
      </c>
      <c r="D6476" s="2" t="s">
        <v>3169</v>
      </c>
      <c r="E6476" s="2" t="s">
        <v>3170</v>
      </c>
      <c r="F6476">
        <v>69</v>
      </c>
      <c r="G6476">
        <v>55</v>
      </c>
      <c r="H6476" s="2" t="s">
        <v>3138</v>
      </c>
      <c r="I6476" s="2" t="s">
        <v>3152</v>
      </c>
      <c r="J6476" s="2" t="s">
        <v>3161</v>
      </c>
      <c r="K6476" s="2" t="s">
        <v>3162</v>
      </c>
      <c r="L6476" s="2">
        <v>2021</v>
      </c>
      <c r="M6476" s="2" t="s">
        <v>3042</v>
      </c>
      <c r="N6476" s="2" t="s">
        <v>3096</v>
      </c>
      <c r="O6476" s="19" t="str">
        <f t="shared" si="202"/>
        <v>200</v>
      </c>
      <c r="P6476">
        <f t="shared" si="201"/>
        <v>37.950000000000003</v>
      </c>
    </row>
    <row r="6477" spans="1:16" ht="14.5" customHeight="1" x14ac:dyDescent="0.35">
      <c r="A6477" s="23" t="s">
        <v>382</v>
      </c>
      <c r="B6477" s="23" t="s">
        <v>383</v>
      </c>
      <c r="C6477" s="23" t="s">
        <v>1896</v>
      </c>
      <c r="D6477" s="2" t="s">
        <v>3169</v>
      </c>
      <c r="E6477" s="2" t="s">
        <v>3170</v>
      </c>
      <c r="F6477">
        <v>490</v>
      </c>
      <c r="G6477">
        <v>55</v>
      </c>
      <c r="H6477" s="2" t="s">
        <v>3138</v>
      </c>
      <c r="I6477" s="2" t="s">
        <v>3152</v>
      </c>
      <c r="J6477" s="2" t="s">
        <v>3161</v>
      </c>
      <c r="K6477" s="2" t="s">
        <v>3162</v>
      </c>
      <c r="L6477" s="2">
        <v>2021</v>
      </c>
      <c r="M6477" s="2" t="s">
        <v>3042</v>
      </c>
      <c r="N6477" s="2" t="s">
        <v>3096</v>
      </c>
      <c r="O6477" s="19" t="str">
        <f t="shared" si="202"/>
        <v>200</v>
      </c>
      <c r="P6477">
        <f t="shared" si="201"/>
        <v>269.5</v>
      </c>
    </row>
    <row r="6478" spans="1:16" ht="14.5" customHeight="1" x14ac:dyDescent="0.35">
      <c r="A6478" s="23" t="s">
        <v>3244</v>
      </c>
      <c r="B6478" s="23" t="s">
        <v>3245</v>
      </c>
      <c r="C6478" s="23" t="s">
        <v>1897</v>
      </c>
      <c r="D6478" s="2" t="s">
        <v>3169</v>
      </c>
      <c r="E6478" s="2" t="s">
        <v>3170</v>
      </c>
      <c r="F6478">
        <v>1596</v>
      </c>
      <c r="G6478">
        <v>55</v>
      </c>
      <c r="H6478" s="2" t="s">
        <v>3138</v>
      </c>
      <c r="I6478" s="2" t="s">
        <v>3152</v>
      </c>
      <c r="J6478" s="2" t="s">
        <v>3161</v>
      </c>
      <c r="K6478" s="2" t="s">
        <v>3162</v>
      </c>
      <c r="L6478" s="2">
        <v>2021</v>
      </c>
      <c r="M6478" s="2" t="s">
        <v>3055</v>
      </c>
      <c r="N6478" s="2" t="s">
        <v>3105</v>
      </c>
      <c r="O6478" s="19" t="str">
        <f t="shared" si="202"/>
        <v>300</v>
      </c>
      <c r="P6478">
        <f t="shared" si="201"/>
        <v>877.8</v>
      </c>
    </row>
    <row r="6479" spans="1:16" ht="14.5" customHeight="1" x14ac:dyDescent="0.35">
      <c r="A6479" s="23" t="s">
        <v>3246</v>
      </c>
      <c r="B6479" s="23" t="s">
        <v>3246</v>
      </c>
      <c r="C6479" s="23" t="s">
        <v>1305</v>
      </c>
      <c r="D6479" s="2" t="s">
        <v>3169</v>
      </c>
      <c r="E6479" s="2" t="s">
        <v>3170</v>
      </c>
      <c r="F6479">
        <v>47</v>
      </c>
      <c r="G6479">
        <v>100</v>
      </c>
      <c r="H6479" s="2" t="s">
        <v>3137</v>
      </c>
      <c r="I6479" s="2" t="s">
        <v>3151</v>
      </c>
      <c r="J6479" s="2" t="s">
        <v>3161</v>
      </c>
      <c r="K6479" s="2" t="s">
        <v>3162</v>
      </c>
      <c r="L6479" s="2">
        <v>2021</v>
      </c>
      <c r="M6479" s="2" t="s">
        <v>3077</v>
      </c>
      <c r="N6479" s="2" t="s">
        <v>3125</v>
      </c>
      <c r="O6479" s="19" t="str">
        <f t="shared" si="202"/>
        <v>700</v>
      </c>
      <c r="P6479">
        <f t="shared" si="201"/>
        <v>47</v>
      </c>
    </row>
    <row r="6480" spans="1:16" ht="14.5" customHeight="1" x14ac:dyDescent="0.35">
      <c r="A6480" s="23" t="s">
        <v>3660</v>
      </c>
      <c r="B6480" s="23" t="s">
        <v>3661</v>
      </c>
      <c r="C6480" s="23" t="s">
        <v>3710</v>
      </c>
      <c r="D6480" s="2" t="s">
        <v>3169</v>
      </c>
      <c r="E6480" s="2" t="s">
        <v>3170</v>
      </c>
      <c r="F6480">
        <v>117</v>
      </c>
      <c r="G6480">
        <v>55</v>
      </c>
      <c r="H6480" s="2" t="s">
        <v>3141</v>
      </c>
      <c r="I6480" s="2" t="s">
        <v>3155</v>
      </c>
      <c r="J6480" s="2" t="s">
        <v>3161</v>
      </c>
      <c r="K6480" s="2" t="s">
        <v>3162</v>
      </c>
      <c r="L6480" s="2">
        <v>2021</v>
      </c>
      <c r="M6480" s="2" t="s">
        <v>3078</v>
      </c>
      <c r="N6480" s="2" t="s">
        <v>3126</v>
      </c>
      <c r="O6480" s="19" t="str">
        <f t="shared" si="202"/>
        <v>700</v>
      </c>
      <c r="P6480">
        <f t="shared" si="201"/>
        <v>64.349999999999994</v>
      </c>
    </row>
    <row r="6481" spans="1:16" ht="14.5" customHeight="1" x14ac:dyDescent="0.35">
      <c r="A6481" s="23" t="s">
        <v>3662</v>
      </c>
      <c r="B6481" s="23" t="s">
        <v>3663</v>
      </c>
      <c r="C6481" s="23" t="s">
        <v>3711</v>
      </c>
      <c r="D6481" s="2" t="s">
        <v>3169</v>
      </c>
      <c r="E6481" s="2" t="s">
        <v>3170</v>
      </c>
      <c r="F6481">
        <v>76</v>
      </c>
      <c r="G6481">
        <v>100</v>
      </c>
      <c r="H6481" s="2" t="s">
        <v>3141</v>
      </c>
      <c r="I6481" s="2" t="s">
        <v>3155</v>
      </c>
      <c r="J6481" s="2" t="s">
        <v>3161</v>
      </c>
      <c r="K6481" s="2" t="s">
        <v>3162</v>
      </c>
      <c r="L6481" s="2">
        <v>2021</v>
      </c>
      <c r="M6481" s="2" t="s">
        <v>3078</v>
      </c>
      <c r="N6481" s="2" t="s">
        <v>3126</v>
      </c>
      <c r="O6481" s="19" t="str">
        <f t="shared" si="202"/>
        <v>700</v>
      </c>
      <c r="P6481">
        <f t="shared" si="201"/>
        <v>76</v>
      </c>
    </row>
    <row r="6482" spans="1:16" ht="14.5" customHeight="1" x14ac:dyDescent="0.35">
      <c r="A6482" s="23" t="s">
        <v>3664</v>
      </c>
      <c r="B6482" s="23" t="s">
        <v>3665</v>
      </c>
      <c r="C6482" s="23" t="s">
        <v>3712</v>
      </c>
      <c r="D6482" s="2" t="s">
        <v>3169</v>
      </c>
      <c r="E6482" s="2" t="s">
        <v>3170</v>
      </c>
      <c r="F6482">
        <v>60</v>
      </c>
      <c r="G6482">
        <v>55</v>
      </c>
      <c r="H6482" s="2" t="s">
        <v>3141</v>
      </c>
      <c r="I6482" s="2" t="s">
        <v>3155</v>
      </c>
      <c r="J6482" s="2" t="s">
        <v>3161</v>
      </c>
      <c r="K6482" s="2" t="s">
        <v>3162</v>
      </c>
      <c r="L6482" s="2">
        <v>2021</v>
      </c>
      <c r="M6482" s="2" t="s">
        <v>3078</v>
      </c>
      <c r="N6482" s="2" t="s">
        <v>3126</v>
      </c>
      <c r="O6482" s="19" t="str">
        <f t="shared" si="202"/>
        <v>700</v>
      </c>
      <c r="P6482">
        <f t="shared" si="201"/>
        <v>33</v>
      </c>
    </row>
    <row r="6483" spans="1:16" ht="14.5" customHeight="1" x14ac:dyDescent="0.35">
      <c r="A6483" s="23" t="s">
        <v>3666</v>
      </c>
      <c r="B6483" s="23" t="s">
        <v>3667</v>
      </c>
      <c r="C6483" s="23" t="s">
        <v>3713</v>
      </c>
      <c r="D6483" s="2" t="s">
        <v>3169</v>
      </c>
      <c r="E6483" s="2" t="s">
        <v>3170</v>
      </c>
      <c r="F6483">
        <v>83</v>
      </c>
      <c r="G6483">
        <v>55</v>
      </c>
      <c r="H6483" s="2" t="s">
        <v>3141</v>
      </c>
      <c r="I6483" s="2" t="s">
        <v>3155</v>
      </c>
      <c r="J6483" s="2" t="s">
        <v>3161</v>
      </c>
      <c r="K6483" s="2" t="s">
        <v>3162</v>
      </c>
      <c r="L6483" s="2">
        <v>2021</v>
      </c>
      <c r="M6483" s="2" t="s">
        <v>3078</v>
      </c>
      <c r="N6483" s="2" t="s">
        <v>3126</v>
      </c>
      <c r="O6483" s="19" t="str">
        <f t="shared" si="202"/>
        <v>700</v>
      </c>
      <c r="P6483">
        <f t="shared" si="201"/>
        <v>45.65</v>
      </c>
    </row>
    <row r="6484" spans="1:16" ht="14.5" customHeight="1" x14ac:dyDescent="0.35">
      <c r="A6484" s="23" t="s">
        <v>3668</v>
      </c>
      <c r="B6484" s="23" t="s">
        <v>3669</v>
      </c>
      <c r="C6484" s="23" t="s">
        <v>3714</v>
      </c>
      <c r="D6484" s="2" t="s">
        <v>3169</v>
      </c>
      <c r="E6484" s="2" t="s">
        <v>3170</v>
      </c>
      <c r="F6484">
        <v>3000</v>
      </c>
      <c r="G6484">
        <v>100</v>
      </c>
      <c r="H6484" s="2" t="s">
        <v>3141</v>
      </c>
      <c r="I6484" s="2" t="s">
        <v>3155</v>
      </c>
      <c r="J6484" s="2" t="s">
        <v>3161</v>
      </c>
      <c r="K6484" s="2" t="s">
        <v>3162</v>
      </c>
      <c r="L6484" s="2">
        <v>2021</v>
      </c>
      <c r="M6484" s="2" t="s">
        <v>3078</v>
      </c>
      <c r="N6484" s="2" t="s">
        <v>3126</v>
      </c>
      <c r="O6484" s="19" t="str">
        <f t="shared" si="202"/>
        <v>700</v>
      </c>
      <c r="P6484">
        <f t="shared" si="201"/>
        <v>3000</v>
      </c>
    </row>
    <row r="6485" spans="1:16" ht="14.5" customHeight="1" x14ac:dyDescent="0.35">
      <c r="A6485" s="23" t="s">
        <v>3670</v>
      </c>
      <c r="B6485" s="23" t="s">
        <v>3671</v>
      </c>
      <c r="C6485" s="23" t="s">
        <v>3715</v>
      </c>
      <c r="D6485" s="2" t="s">
        <v>3169</v>
      </c>
      <c r="E6485" s="2" t="s">
        <v>3170</v>
      </c>
      <c r="F6485">
        <v>730</v>
      </c>
      <c r="G6485">
        <v>100</v>
      </c>
      <c r="H6485" s="2" t="s">
        <v>3141</v>
      </c>
      <c r="I6485" s="2" t="s">
        <v>3155</v>
      </c>
      <c r="J6485" s="2" t="s">
        <v>3161</v>
      </c>
      <c r="K6485" s="2" t="s">
        <v>3162</v>
      </c>
      <c r="L6485" s="2">
        <v>2021</v>
      </c>
      <c r="M6485" s="2" t="s">
        <v>3078</v>
      </c>
      <c r="N6485" s="2" t="s">
        <v>3126</v>
      </c>
      <c r="O6485" s="19" t="str">
        <f t="shared" si="202"/>
        <v>700</v>
      </c>
      <c r="P6485">
        <f t="shared" si="201"/>
        <v>730</v>
      </c>
    </row>
    <row r="6486" spans="1:16" ht="14.5" customHeight="1" x14ac:dyDescent="0.35">
      <c r="A6486" s="23" t="s">
        <v>3672</v>
      </c>
      <c r="B6486" s="23" t="s">
        <v>3673</v>
      </c>
      <c r="C6486" s="23" t="s">
        <v>3716</v>
      </c>
      <c r="D6486" s="2" t="s">
        <v>3169</v>
      </c>
      <c r="E6486" s="2" t="s">
        <v>3170</v>
      </c>
      <c r="F6486">
        <v>68</v>
      </c>
      <c r="G6486">
        <v>100</v>
      </c>
      <c r="H6486" s="2" t="s">
        <v>3141</v>
      </c>
      <c r="I6486" s="2" t="s">
        <v>3155</v>
      </c>
      <c r="J6486" s="2" t="s">
        <v>3161</v>
      </c>
      <c r="K6486" s="2" t="s">
        <v>3162</v>
      </c>
      <c r="L6486" s="2">
        <v>2021</v>
      </c>
      <c r="M6486" s="2" t="s">
        <v>3078</v>
      </c>
      <c r="N6486" s="2" t="s">
        <v>3126</v>
      </c>
      <c r="O6486" s="19" t="str">
        <f t="shared" si="202"/>
        <v>700</v>
      </c>
      <c r="P6486">
        <f t="shared" si="201"/>
        <v>68</v>
      </c>
    </row>
    <row r="6487" spans="1:16" ht="14.5" customHeight="1" x14ac:dyDescent="0.35">
      <c r="A6487" s="23" t="s">
        <v>3674</v>
      </c>
      <c r="B6487" s="23" t="s">
        <v>3675</v>
      </c>
      <c r="C6487" s="23" t="s">
        <v>3717</v>
      </c>
      <c r="D6487" s="2" t="s">
        <v>3169</v>
      </c>
      <c r="E6487" s="2" t="s">
        <v>3170</v>
      </c>
      <c r="F6487">
        <v>7</v>
      </c>
      <c r="G6487">
        <v>100</v>
      </c>
      <c r="H6487" s="2" t="s">
        <v>3141</v>
      </c>
      <c r="I6487" s="2" t="s">
        <v>3155</v>
      </c>
      <c r="J6487" s="2" t="s">
        <v>3161</v>
      </c>
      <c r="K6487" s="2" t="s">
        <v>3162</v>
      </c>
      <c r="L6487" s="2">
        <v>2021</v>
      </c>
      <c r="M6487" s="2" t="s">
        <v>3078</v>
      </c>
      <c r="N6487" s="2" t="s">
        <v>3126</v>
      </c>
      <c r="O6487" s="19" t="str">
        <f t="shared" si="202"/>
        <v>700</v>
      </c>
      <c r="P6487">
        <f t="shared" si="201"/>
        <v>7</v>
      </c>
    </row>
    <row r="6488" spans="1:16" ht="14.5" customHeight="1" x14ac:dyDescent="0.35">
      <c r="A6488" s="23" t="s">
        <v>2999</v>
      </c>
      <c r="B6488" s="23" t="s">
        <v>3000</v>
      </c>
      <c r="C6488" s="23" t="s">
        <v>3001</v>
      </c>
      <c r="D6488" s="2" t="s">
        <v>3169</v>
      </c>
      <c r="E6488" s="2" t="s">
        <v>3170</v>
      </c>
      <c r="F6488">
        <v>255</v>
      </c>
      <c r="G6488">
        <v>100</v>
      </c>
      <c r="H6488" s="2" t="s">
        <v>3141</v>
      </c>
      <c r="I6488" s="2" t="s">
        <v>3155</v>
      </c>
      <c r="J6488" s="2" t="s">
        <v>3161</v>
      </c>
      <c r="K6488" s="2" t="s">
        <v>3162</v>
      </c>
      <c r="L6488" s="2">
        <v>2021</v>
      </c>
      <c r="M6488" s="2" t="s">
        <v>3078</v>
      </c>
      <c r="N6488" s="2" t="s">
        <v>3126</v>
      </c>
      <c r="O6488" s="19" t="str">
        <f t="shared" si="202"/>
        <v>700</v>
      </c>
      <c r="P6488">
        <f t="shared" si="201"/>
        <v>255</v>
      </c>
    </row>
    <row r="6489" spans="1:16" ht="14.5" customHeight="1" x14ac:dyDescent="0.35">
      <c r="A6489" s="23" t="s">
        <v>3676</v>
      </c>
      <c r="B6489" s="23" t="s">
        <v>217</v>
      </c>
      <c r="C6489" s="23" t="s">
        <v>3718</v>
      </c>
      <c r="D6489" s="2" t="s">
        <v>3169</v>
      </c>
      <c r="E6489" s="2" t="s">
        <v>3170</v>
      </c>
      <c r="F6489">
        <v>5</v>
      </c>
      <c r="G6489">
        <v>55</v>
      </c>
      <c r="H6489" s="2" t="s">
        <v>3141</v>
      </c>
      <c r="I6489" s="2" t="s">
        <v>3155</v>
      </c>
      <c r="J6489" s="2" t="s">
        <v>3161</v>
      </c>
      <c r="K6489" s="2" t="s">
        <v>3162</v>
      </c>
      <c r="L6489" s="2">
        <v>2021</v>
      </c>
      <c r="M6489" s="2" t="s">
        <v>3078</v>
      </c>
      <c r="N6489" s="2" t="s">
        <v>3126</v>
      </c>
      <c r="O6489" s="19" t="str">
        <f t="shared" si="202"/>
        <v>700</v>
      </c>
      <c r="P6489">
        <f t="shared" si="201"/>
        <v>2.75</v>
      </c>
    </row>
    <row r="6490" spans="1:16" ht="14.5" customHeight="1" x14ac:dyDescent="0.35">
      <c r="A6490" s="23" t="s">
        <v>3744</v>
      </c>
      <c r="B6490" s="23" t="s">
        <v>3744</v>
      </c>
      <c r="C6490" s="23" t="s">
        <v>3677</v>
      </c>
      <c r="F6490">
        <v>1839</v>
      </c>
      <c r="G6490">
        <v>100</v>
      </c>
      <c r="H6490" s="2" t="s">
        <v>3139</v>
      </c>
      <c r="I6490" s="2" t="s">
        <v>3153</v>
      </c>
      <c r="J6490" s="2" t="s">
        <v>3160</v>
      </c>
      <c r="K6490" s="2" t="s">
        <v>3163</v>
      </c>
      <c r="L6490" s="2">
        <v>2021</v>
      </c>
      <c r="M6490" s="2" t="s">
        <v>3054</v>
      </c>
      <c r="N6490" s="2" t="s">
        <v>3104</v>
      </c>
      <c r="O6490" s="19" t="str">
        <f t="shared" si="202"/>
        <v>300</v>
      </c>
      <c r="P6490">
        <f t="shared" si="201"/>
        <v>1839</v>
      </c>
    </row>
    <row r="6491" spans="1:16" ht="14.5" customHeight="1" x14ac:dyDescent="0.35">
      <c r="A6491" s="23" t="s">
        <v>2355</v>
      </c>
      <c r="B6491" s="23" t="s">
        <v>2355</v>
      </c>
      <c r="C6491" s="23" t="s">
        <v>3290</v>
      </c>
      <c r="F6491">
        <v>8973</v>
      </c>
      <c r="G6491">
        <v>25</v>
      </c>
      <c r="H6491" s="2" t="s">
        <v>3140</v>
      </c>
      <c r="I6491" s="2" t="s">
        <v>3154</v>
      </c>
      <c r="J6491" s="2" t="s">
        <v>3160</v>
      </c>
      <c r="K6491" s="2" t="s">
        <v>3163</v>
      </c>
      <c r="L6491" s="2">
        <v>2021</v>
      </c>
      <c r="M6491" s="2" t="s">
        <v>3024</v>
      </c>
      <c r="N6491" s="2" t="s">
        <v>3081</v>
      </c>
      <c r="O6491" s="19" t="str">
        <f t="shared" si="202"/>
        <v>100</v>
      </c>
      <c r="P6491">
        <f t="shared" si="201"/>
        <v>2243.25</v>
      </c>
    </row>
    <row r="6492" spans="1:16" ht="14.5" customHeight="1" x14ac:dyDescent="0.35">
      <c r="A6492" s="23" t="s">
        <v>2359</v>
      </c>
      <c r="B6492" s="23" t="s">
        <v>2359</v>
      </c>
      <c r="C6492" s="23" t="s">
        <v>3290</v>
      </c>
      <c r="F6492">
        <v>31943</v>
      </c>
      <c r="G6492">
        <v>25</v>
      </c>
      <c r="H6492" s="2" t="s">
        <v>3140</v>
      </c>
      <c r="I6492" s="2" t="s">
        <v>3154</v>
      </c>
      <c r="J6492" s="2" t="s">
        <v>3160</v>
      </c>
      <c r="K6492" s="2" t="s">
        <v>3163</v>
      </c>
      <c r="L6492" s="2">
        <v>2021</v>
      </c>
      <c r="M6492" s="2" t="s">
        <v>3038</v>
      </c>
      <c r="N6492" s="2" t="s">
        <v>3092</v>
      </c>
      <c r="O6492" s="19" t="str">
        <f t="shared" si="202"/>
        <v>100</v>
      </c>
      <c r="P6492">
        <f t="shared" si="201"/>
        <v>7985.75</v>
      </c>
    </row>
    <row r="6493" spans="1:16" ht="14.5" customHeight="1" x14ac:dyDescent="0.35">
      <c r="A6493" s="23" t="s">
        <v>3275</v>
      </c>
      <c r="B6493" s="23" t="s">
        <v>3275</v>
      </c>
      <c r="C6493" s="23" t="s">
        <v>3433</v>
      </c>
      <c r="F6493">
        <v>10930.403</v>
      </c>
      <c r="G6493">
        <v>50.097425502060602</v>
      </c>
      <c r="H6493" s="2" t="s">
        <v>3134</v>
      </c>
      <c r="I6493" s="2" t="s">
        <v>3148</v>
      </c>
      <c r="J6493" s="2" t="s">
        <v>3160</v>
      </c>
      <c r="K6493" s="2" t="s">
        <v>3163</v>
      </c>
      <c r="L6493" s="2">
        <v>2021</v>
      </c>
      <c r="M6493" s="2" t="s">
        <v>3071</v>
      </c>
      <c r="N6493" s="2" t="s">
        <v>3120</v>
      </c>
      <c r="O6493" s="19" t="str">
        <f t="shared" si="202"/>
        <v>600</v>
      </c>
      <c r="P6493">
        <f t="shared" si="201"/>
        <v>5475.8504999999968</v>
      </c>
    </row>
    <row r="6494" spans="1:16" ht="14.5" customHeight="1" x14ac:dyDescent="0.35">
      <c r="A6494" s="23" t="s">
        <v>3407</v>
      </c>
      <c r="B6494" s="23" t="s">
        <v>3407</v>
      </c>
      <c r="C6494" s="23" t="s">
        <v>3408</v>
      </c>
      <c r="F6494">
        <v>672</v>
      </c>
      <c r="G6494">
        <v>100</v>
      </c>
      <c r="H6494" s="2" t="s">
        <v>3139</v>
      </c>
      <c r="I6494" s="2" t="s">
        <v>3153</v>
      </c>
      <c r="J6494" s="2" t="s">
        <v>3160</v>
      </c>
      <c r="K6494" s="2" t="s">
        <v>3163</v>
      </c>
      <c r="L6494" s="2">
        <v>2021</v>
      </c>
      <c r="M6494" s="2" t="s">
        <v>3053</v>
      </c>
      <c r="N6494" s="2" t="s">
        <v>3103</v>
      </c>
      <c r="O6494" s="19" t="str">
        <f t="shared" si="202"/>
        <v>300</v>
      </c>
      <c r="P6494">
        <f t="shared" si="201"/>
        <v>672</v>
      </c>
    </row>
    <row r="6495" spans="1:16" ht="14.5" customHeight="1" x14ac:dyDescent="0.35">
      <c r="A6495" s="23" t="s">
        <v>2577</v>
      </c>
      <c r="B6495" s="23" t="s">
        <v>2577</v>
      </c>
      <c r="C6495" s="23" t="s">
        <v>3745</v>
      </c>
      <c r="F6495">
        <v>4837.2</v>
      </c>
      <c r="G6495">
        <v>100</v>
      </c>
      <c r="H6495" s="2" t="s">
        <v>3134</v>
      </c>
      <c r="I6495" s="2" t="s">
        <v>3148</v>
      </c>
      <c r="J6495" s="2" t="s">
        <v>3160</v>
      </c>
      <c r="K6495" s="2" t="s">
        <v>3163</v>
      </c>
      <c r="L6495" s="2">
        <v>2021</v>
      </c>
      <c r="M6495" s="2" t="s">
        <v>3053</v>
      </c>
      <c r="N6495" s="2" t="s">
        <v>3103</v>
      </c>
      <c r="O6495" s="19" t="str">
        <f t="shared" si="202"/>
        <v>300</v>
      </c>
      <c r="P6495">
        <f t="shared" si="201"/>
        <v>4837.2</v>
      </c>
    </row>
    <row r="6496" spans="1:16" ht="14.5" customHeight="1" x14ac:dyDescent="0.35">
      <c r="A6496" s="23" t="s">
        <v>3434</v>
      </c>
      <c r="B6496" s="23" t="s">
        <v>3434</v>
      </c>
      <c r="C6496" s="23" t="s">
        <v>3433</v>
      </c>
      <c r="F6496">
        <v>500</v>
      </c>
      <c r="G6496">
        <v>100</v>
      </c>
      <c r="H6496" s="2" t="s">
        <v>3132</v>
      </c>
      <c r="I6496" s="2" t="s">
        <v>3146</v>
      </c>
      <c r="J6496" s="2" t="s">
        <v>3160</v>
      </c>
      <c r="K6496" s="2" t="s">
        <v>3163</v>
      </c>
      <c r="L6496" s="2">
        <v>2021</v>
      </c>
      <c r="M6496" s="2" t="s">
        <v>3053</v>
      </c>
      <c r="N6496" s="2" t="s">
        <v>3103</v>
      </c>
      <c r="O6496" s="19" t="str">
        <f t="shared" si="202"/>
        <v>300</v>
      </c>
      <c r="P6496">
        <f t="shared" si="201"/>
        <v>500</v>
      </c>
    </row>
    <row r="6497" spans="1:16" ht="14.5" customHeight="1" x14ac:dyDescent="0.35">
      <c r="A6497" s="23" t="s">
        <v>3497</v>
      </c>
      <c r="B6497" s="23" t="s">
        <v>3497</v>
      </c>
      <c r="C6497" s="23" t="s">
        <v>3746</v>
      </c>
      <c r="F6497">
        <v>680</v>
      </c>
      <c r="G6497">
        <v>100</v>
      </c>
      <c r="H6497" s="2" t="s">
        <v>3138</v>
      </c>
      <c r="I6497" s="2" t="s">
        <v>3152</v>
      </c>
      <c r="J6497" s="2" t="s">
        <v>3160</v>
      </c>
      <c r="K6497" s="2" t="s">
        <v>3163</v>
      </c>
      <c r="L6497" s="2">
        <v>2021</v>
      </c>
      <c r="M6497" s="2" t="s">
        <v>3058</v>
      </c>
      <c r="N6497" s="2" t="s">
        <v>3108</v>
      </c>
      <c r="O6497" s="19" t="str">
        <f t="shared" si="202"/>
        <v>300</v>
      </c>
      <c r="P6497">
        <f t="shared" si="201"/>
        <v>680</v>
      </c>
    </row>
    <row r="6498" spans="1:16" ht="14.5" customHeight="1" x14ac:dyDescent="0.35">
      <c r="A6498" s="23" t="s">
        <v>3588</v>
      </c>
      <c r="B6498" s="23" t="s">
        <v>3588</v>
      </c>
      <c r="C6498" s="23" t="s">
        <v>3747</v>
      </c>
      <c r="F6498">
        <v>650</v>
      </c>
      <c r="G6498">
        <v>100</v>
      </c>
      <c r="H6498" s="2" t="s">
        <v>3138</v>
      </c>
      <c r="I6498" s="2" t="s">
        <v>3152</v>
      </c>
      <c r="J6498" s="2" t="s">
        <v>3160</v>
      </c>
      <c r="K6498" s="2" t="s">
        <v>3163</v>
      </c>
      <c r="L6498" s="2">
        <v>2021</v>
      </c>
      <c r="M6498" s="2" t="s">
        <v>3054</v>
      </c>
      <c r="N6498" s="2" t="s">
        <v>3104</v>
      </c>
      <c r="O6498" s="19" t="str">
        <f t="shared" si="202"/>
        <v>300</v>
      </c>
      <c r="P6498">
        <f t="shared" si="201"/>
        <v>650</v>
      </c>
    </row>
    <row r="6499" spans="1:16" ht="14.5" customHeight="1" x14ac:dyDescent="0.35">
      <c r="A6499" s="23" t="s">
        <v>2464</v>
      </c>
      <c r="B6499" s="23" t="s">
        <v>2464</v>
      </c>
      <c r="C6499" s="23" t="s">
        <v>3326</v>
      </c>
      <c r="F6499">
        <v>150</v>
      </c>
      <c r="G6499">
        <v>100</v>
      </c>
      <c r="H6499" s="2" t="s">
        <v>3132</v>
      </c>
      <c r="I6499" s="2" t="s">
        <v>3146</v>
      </c>
      <c r="J6499" s="2" t="s">
        <v>3160</v>
      </c>
      <c r="K6499" s="2" t="s">
        <v>3163</v>
      </c>
      <c r="L6499" s="2">
        <v>2021</v>
      </c>
      <c r="M6499" s="2" t="s">
        <v>3054</v>
      </c>
      <c r="N6499" s="2" t="s">
        <v>3104</v>
      </c>
      <c r="O6499" s="19" t="str">
        <f t="shared" si="202"/>
        <v>300</v>
      </c>
      <c r="P6499">
        <f t="shared" si="201"/>
        <v>150</v>
      </c>
    </row>
    <row r="6500" spans="1:16" ht="14.5" customHeight="1" x14ac:dyDescent="0.35">
      <c r="A6500" s="23" t="s">
        <v>2837</v>
      </c>
      <c r="B6500" s="23" t="s">
        <v>2837</v>
      </c>
      <c r="C6500" s="23" t="s">
        <v>3678</v>
      </c>
      <c r="F6500">
        <v>524</v>
      </c>
      <c r="G6500">
        <v>100</v>
      </c>
      <c r="H6500" s="2" t="s">
        <v>3139</v>
      </c>
      <c r="I6500" s="2" t="s">
        <v>3153</v>
      </c>
      <c r="J6500" s="2" t="s">
        <v>3160</v>
      </c>
      <c r="K6500" s="2" t="s">
        <v>3163</v>
      </c>
      <c r="L6500" s="2">
        <v>2021</v>
      </c>
      <c r="M6500" s="2" t="s">
        <v>3053</v>
      </c>
      <c r="N6500" s="2" t="s">
        <v>3103</v>
      </c>
      <c r="O6500" s="19" t="str">
        <f t="shared" si="202"/>
        <v>300</v>
      </c>
      <c r="P6500">
        <f t="shared" si="201"/>
        <v>524</v>
      </c>
    </row>
    <row r="6501" spans="1:16" ht="14.5" customHeight="1" x14ac:dyDescent="0.35">
      <c r="A6501" s="23" t="s">
        <v>2336</v>
      </c>
      <c r="B6501" s="23" t="s">
        <v>2336</v>
      </c>
      <c r="C6501" s="23" t="s">
        <v>3305</v>
      </c>
      <c r="F6501">
        <v>15.858000000000001</v>
      </c>
      <c r="G6501">
        <v>63.828982217177497</v>
      </c>
      <c r="H6501" s="2" t="s">
        <v>3138</v>
      </c>
      <c r="I6501" s="2" t="s">
        <v>3152</v>
      </c>
      <c r="J6501" s="2" t="s">
        <v>3160</v>
      </c>
      <c r="K6501" s="2" t="s">
        <v>3163</v>
      </c>
      <c r="L6501" s="2">
        <v>2021</v>
      </c>
      <c r="M6501" s="2" t="s">
        <v>3043</v>
      </c>
      <c r="N6501" s="2" t="s">
        <v>3097</v>
      </c>
      <c r="O6501" s="19" t="str">
        <f t="shared" si="202"/>
        <v>200</v>
      </c>
      <c r="P6501">
        <f t="shared" si="201"/>
        <v>10.122000000000009</v>
      </c>
    </row>
    <row r="6502" spans="1:16" ht="14.5" customHeight="1" x14ac:dyDescent="0.35">
      <c r="A6502" s="23" t="s">
        <v>2405</v>
      </c>
      <c r="B6502" s="23" t="s">
        <v>2405</v>
      </c>
      <c r="C6502" s="23" t="s">
        <v>3305</v>
      </c>
      <c r="F6502">
        <v>6527</v>
      </c>
      <c r="G6502">
        <v>55</v>
      </c>
      <c r="H6502" s="2" t="s">
        <v>3138</v>
      </c>
      <c r="I6502" s="2" t="s">
        <v>3152</v>
      </c>
      <c r="J6502" s="2" t="s">
        <v>3160</v>
      </c>
      <c r="K6502" s="2" t="s">
        <v>3163</v>
      </c>
      <c r="L6502" s="2">
        <v>2021</v>
      </c>
      <c r="M6502" s="2" t="s">
        <v>3041</v>
      </c>
      <c r="N6502" s="2" t="s">
        <v>3095</v>
      </c>
      <c r="O6502" s="19" t="str">
        <f t="shared" si="202"/>
        <v>200</v>
      </c>
      <c r="P6502">
        <f t="shared" ref="P6502:P6565" si="203">F6502*G6502/100</f>
        <v>3589.85</v>
      </c>
    </row>
    <row r="6503" spans="1:16" ht="14.5" customHeight="1" x14ac:dyDescent="0.35">
      <c r="A6503" s="23" t="s">
        <v>3003</v>
      </c>
      <c r="B6503" s="23" t="s">
        <v>3003</v>
      </c>
      <c r="C6503" s="23" t="s">
        <v>3312</v>
      </c>
      <c r="F6503">
        <v>97</v>
      </c>
      <c r="G6503">
        <v>100</v>
      </c>
      <c r="H6503" s="2" t="s">
        <v>3130</v>
      </c>
      <c r="I6503" s="2" t="s">
        <v>3144</v>
      </c>
      <c r="J6503" s="2" t="s">
        <v>3160</v>
      </c>
      <c r="K6503" s="2" t="s">
        <v>3163</v>
      </c>
      <c r="L6503" s="2">
        <v>2021</v>
      </c>
      <c r="M6503" s="2" t="s">
        <v>3054</v>
      </c>
      <c r="N6503" s="2" t="s">
        <v>3104</v>
      </c>
      <c r="O6503" s="19" t="str">
        <f t="shared" si="202"/>
        <v>300</v>
      </c>
      <c r="P6503">
        <f t="shared" si="203"/>
        <v>97</v>
      </c>
    </row>
    <row r="6504" spans="1:16" ht="14.5" customHeight="1" x14ac:dyDescent="0.35">
      <c r="A6504" s="23" t="s">
        <v>3388</v>
      </c>
      <c r="B6504" s="23" t="s">
        <v>3388</v>
      </c>
      <c r="C6504" s="23" t="s">
        <v>3257</v>
      </c>
      <c r="F6504">
        <v>680.50699999999995</v>
      </c>
      <c r="G6504">
        <v>100</v>
      </c>
      <c r="H6504" s="2" t="s">
        <v>3140</v>
      </c>
      <c r="I6504" s="2" t="s">
        <v>3154</v>
      </c>
      <c r="J6504" s="2" t="s">
        <v>3160</v>
      </c>
      <c r="K6504" s="2" t="s">
        <v>3163</v>
      </c>
      <c r="L6504" s="2">
        <v>2021</v>
      </c>
      <c r="M6504" s="2" t="s">
        <v>3024</v>
      </c>
      <c r="N6504" s="2" t="s">
        <v>3081</v>
      </c>
      <c r="O6504" s="19" t="str">
        <f t="shared" si="202"/>
        <v>100</v>
      </c>
      <c r="P6504">
        <f t="shared" si="203"/>
        <v>680.50699999999995</v>
      </c>
    </row>
    <row r="6505" spans="1:16" ht="14.5" customHeight="1" x14ac:dyDescent="0.35">
      <c r="A6505" s="23" t="s">
        <v>2922</v>
      </c>
      <c r="B6505" s="23" t="s">
        <v>2922</v>
      </c>
      <c r="C6505" s="23" t="s">
        <v>3261</v>
      </c>
      <c r="F6505">
        <v>385</v>
      </c>
      <c r="G6505">
        <v>100</v>
      </c>
      <c r="H6505" s="2" t="s">
        <v>3140</v>
      </c>
      <c r="I6505" s="2" t="s">
        <v>3154</v>
      </c>
      <c r="J6505" s="2" t="s">
        <v>3160</v>
      </c>
      <c r="K6505" s="2" t="s">
        <v>3163</v>
      </c>
      <c r="L6505" s="2">
        <v>2021</v>
      </c>
      <c r="M6505" s="2" t="s">
        <v>3024</v>
      </c>
      <c r="N6505" s="2" t="s">
        <v>3081</v>
      </c>
      <c r="O6505" s="19" t="str">
        <f t="shared" si="202"/>
        <v>100</v>
      </c>
      <c r="P6505">
        <f t="shared" si="203"/>
        <v>385</v>
      </c>
    </row>
    <row r="6506" spans="1:16" ht="14.5" customHeight="1" x14ac:dyDescent="0.35">
      <c r="A6506" s="23" t="s">
        <v>2481</v>
      </c>
      <c r="B6506" s="23" t="s">
        <v>2481</v>
      </c>
      <c r="C6506" s="23" t="s">
        <v>3678</v>
      </c>
      <c r="F6506">
        <v>320</v>
      </c>
      <c r="G6506">
        <v>100</v>
      </c>
      <c r="H6506" s="2" t="s">
        <v>3139</v>
      </c>
      <c r="I6506" s="2" t="s">
        <v>3153</v>
      </c>
      <c r="J6506" s="2" t="s">
        <v>3160</v>
      </c>
      <c r="K6506" s="2" t="s">
        <v>3163</v>
      </c>
      <c r="L6506" s="2">
        <v>2021</v>
      </c>
      <c r="M6506" s="2" t="s">
        <v>3058</v>
      </c>
      <c r="N6506" s="2" t="s">
        <v>3108</v>
      </c>
      <c r="O6506" s="19" t="str">
        <f t="shared" si="202"/>
        <v>300</v>
      </c>
      <c r="P6506">
        <f t="shared" si="203"/>
        <v>320</v>
      </c>
    </row>
    <row r="6507" spans="1:16" ht="14.5" customHeight="1" x14ac:dyDescent="0.35">
      <c r="A6507" s="23" t="s">
        <v>1337</v>
      </c>
      <c r="B6507" s="23" t="s">
        <v>1337</v>
      </c>
      <c r="C6507" s="23" t="s">
        <v>3392</v>
      </c>
      <c r="F6507">
        <v>1935</v>
      </c>
      <c r="G6507">
        <v>80</v>
      </c>
      <c r="H6507" s="2" t="s">
        <v>3136</v>
      </c>
      <c r="I6507" s="2" t="s">
        <v>3150</v>
      </c>
      <c r="J6507" s="2" t="s">
        <v>3160</v>
      </c>
      <c r="K6507" s="2" t="s">
        <v>3163</v>
      </c>
      <c r="L6507" s="2">
        <v>2021</v>
      </c>
      <c r="M6507" s="2" t="s">
        <v>3041</v>
      </c>
      <c r="N6507" s="2" t="s">
        <v>3095</v>
      </c>
      <c r="O6507" s="19" t="str">
        <f t="shared" si="202"/>
        <v>200</v>
      </c>
      <c r="P6507">
        <f t="shared" si="203"/>
        <v>1548</v>
      </c>
    </row>
    <row r="6508" spans="1:16" ht="14.5" customHeight="1" x14ac:dyDescent="0.35">
      <c r="A6508" s="23" t="s">
        <v>3311</v>
      </c>
      <c r="B6508" s="23" t="s">
        <v>3311</v>
      </c>
      <c r="C6508" s="23" t="s">
        <v>3392</v>
      </c>
      <c r="F6508">
        <v>430</v>
      </c>
      <c r="G6508">
        <v>80</v>
      </c>
      <c r="H6508" s="2" t="s">
        <v>3136</v>
      </c>
      <c r="I6508" s="2" t="s">
        <v>3150</v>
      </c>
      <c r="J6508" s="2" t="s">
        <v>3160</v>
      </c>
      <c r="K6508" s="2" t="s">
        <v>3163</v>
      </c>
      <c r="L6508" s="2">
        <v>2021</v>
      </c>
      <c r="M6508" s="2" t="s">
        <v>3041</v>
      </c>
      <c r="N6508" s="2" t="s">
        <v>3095</v>
      </c>
      <c r="O6508" s="19" t="str">
        <f t="shared" si="202"/>
        <v>200</v>
      </c>
      <c r="P6508">
        <f t="shared" si="203"/>
        <v>344</v>
      </c>
    </row>
    <row r="6509" spans="1:16" ht="14.5" customHeight="1" x14ac:dyDescent="0.35">
      <c r="A6509" s="23" t="s">
        <v>3748</v>
      </c>
      <c r="B6509" s="23" t="s">
        <v>3748</v>
      </c>
      <c r="C6509" s="23" t="s">
        <v>3749</v>
      </c>
      <c r="F6509">
        <v>336</v>
      </c>
      <c r="G6509">
        <v>100</v>
      </c>
      <c r="H6509" s="2" t="s">
        <v>3136</v>
      </c>
      <c r="I6509" s="2" t="s">
        <v>3150</v>
      </c>
      <c r="J6509" s="2" t="s">
        <v>3160</v>
      </c>
      <c r="K6509" s="2" t="s">
        <v>3163</v>
      </c>
      <c r="L6509" s="2">
        <v>2021</v>
      </c>
      <c r="M6509" s="2" t="s">
        <v>3041</v>
      </c>
      <c r="N6509" s="2" t="s">
        <v>3095</v>
      </c>
      <c r="O6509" s="19" t="str">
        <f t="shared" si="202"/>
        <v>200</v>
      </c>
      <c r="P6509">
        <f t="shared" si="203"/>
        <v>336</v>
      </c>
    </row>
    <row r="6510" spans="1:16" ht="14.5" customHeight="1" x14ac:dyDescent="0.35">
      <c r="A6510" s="23" t="s">
        <v>2424</v>
      </c>
      <c r="B6510" s="23" t="s">
        <v>2424</v>
      </c>
      <c r="C6510" s="23" t="s">
        <v>3259</v>
      </c>
      <c r="F6510">
        <v>19215</v>
      </c>
      <c r="G6510">
        <v>100</v>
      </c>
      <c r="H6510" s="2" t="s">
        <v>3141</v>
      </c>
      <c r="I6510" s="2" t="s">
        <v>3155</v>
      </c>
      <c r="J6510" s="2" t="s">
        <v>3160</v>
      </c>
      <c r="K6510" s="2" t="s">
        <v>3163</v>
      </c>
      <c r="L6510" s="2">
        <v>2021</v>
      </c>
      <c r="M6510" s="2" t="s">
        <v>3035</v>
      </c>
      <c r="N6510" s="2" t="s">
        <v>3089</v>
      </c>
      <c r="O6510" s="19" t="str">
        <f t="shared" ref="O6510:O6573" si="204">LEFT(N6510,1) &amp; "00"</f>
        <v>100</v>
      </c>
      <c r="P6510">
        <f t="shared" si="203"/>
        <v>19215</v>
      </c>
    </row>
    <row r="6511" spans="1:16" ht="14.5" customHeight="1" x14ac:dyDescent="0.35">
      <c r="A6511" s="23" t="s">
        <v>2428</v>
      </c>
      <c r="B6511" s="23" t="s">
        <v>2428</v>
      </c>
      <c r="C6511" s="23" t="s">
        <v>3259</v>
      </c>
      <c r="F6511">
        <v>192983</v>
      </c>
      <c r="G6511">
        <v>100</v>
      </c>
      <c r="H6511" s="2" t="s">
        <v>3141</v>
      </c>
      <c r="I6511" s="2" t="s">
        <v>3155</v>
      </c>
      <c r="J6511" s="2" t="s">
        <v>3160</v>
      </c>
      <c r="K6511" s="2" t="s">
        <v>3163</v>
      </c>
      <c r="L6511" s="2">
        <v>2021</v>
      </c>
      <c r="M6511" s="2" t="s">
        <v>3035</v>
      </c>
      <c r="N6511" s="2" t="s">
        <v>3089</v>
      </c>
      <c r="O6511" s="19" t="str">
        <f t="shared" si="204"/>
        <v>100</v>
      </c>
      <c r="P6511">
        <f t="shared" si="203"/>
        <v>192983</v>
      </c>
    </row>
    <row r="6512" spans="1:16" ht="14.5" customHeight="1" x14ac:dyDescent="0.35">
      <c r="A6512" s="23" t="s">
        <v>2400</v>
      </c>
      <c r="B6512" s="23" t="s">
        <v>2400</v>
      </c>
      <c r="C6512" s="23" t="s">
        <v>3313</v>
      </c>
      <c r="F6512">
        <v>2809</v>
      </c>
      <c r="G6512">
        <v>100</v>
      </c>
      <c r="H6512" s="2" t="s">
        <v>3130</v>
      </c>
      <c r="I6512" s="2" t="s">
        <v>3144</v>
      </c>
      <c r="J6512" s="2" t="s">
        <v>3160</v>
      </c>
      <c r="K6512" s="2" t="s">
        <v>3163</v>
      </c>
      <c r="L6512" s="2">
        <v>2021</v>
      </c>
      <c r="M6512" s="2" t="s">
        <v>3047</v>
      </c>
      <c r="N6512" s="2" t="s">
        <v>3047</v>
      </c>
      <c r="O6512" s="19" t="str">
        <f t="shared" si="204"/>
        <v>200</v>
      </c>
      <c r="P6512">
        <f t="shared" si="203"/>
        <v>2809</v>
      </c>
    </row>
    <row r="6513" spans="1:16" ht="14.5" customHeight="1" x14ac:dyDescent="0.35">
      <c r="A6513" s="23" t="s">
        <v>2582</v>
      </c>
      <c r="B6513" s="23" t="s">
        <v>2582</v>
      </c>
      <c r="C6513" s="23" t="s">
        <v>3259</v>
      </c>
      <c r="F6513">
        <v>9695</v>
      </c>
      <c r="G6513">
        <v>100</v>
      </c>
      <c r="H6513" s="2" t="s">
        <v>3141</v>
      </c>
      <c r="I6513" s="2" t="s">
        <v>3155</v>
      </c>
      <c r="J6513" s="2" t="s">
        <v>3160</v>
      </c>
      <c r="K6513" s="2" t="s">
        <v>3163</v>
      </c>
      <c r="L6513" s="2">
        <v>2021</v>
      </c>
      <c r="M6513" s="2" t="s">
        <v>3035</v>
      </c>
      <c r="N6513" s="2" t="s">
        <v>3089</v>
      </c>
      <c r="O6513" s="19" t="str">
        <f t="shared" si="204"/>
        <v>100</v>
      </c>
      <c r="P6513">
        <f t="shared" si="203"/>
        <v>9695</v>
      </c>
    </row>
    <row r="6514" spans="1:16" ht="14.5" customHeight="1" x14ac:dyDescent="0.35">
      <c r="A6514" s="23" t="s">
        <v>2493</v>
      </c>
      <c r="B6514" s="23" t="s">
        <v>2493</v>
      </c>
      <c r="C6514" s="23" t="s">
        <v>3392</v>
      </c>
      <c r="F6514">
        <v>3208</v>
      </c>
      <c r="G6514">
        <v>80</v>
      </c>
      <c r="H6514" s="2" t="s">
        <v>3136</v>
      </c>
      <c r="I6514" s="2" t="s">
        <v>3150</v>
      </c>
      <c r="J6514" s="2" t="s">
        <v>3160</v>
      </c>
      <c r="K6514" s="2" t="s">
        <v>3163</v>
      </c>
      <c r="L6514" s="2">
        <v>2021</v>
      </c>
      <c r="M6514" s="2" t="s">
        <v>3041</v>
      </c>
      <c r="N6514" s="2" t="s">
        <v>3095</v>
      </c>
      <c r="O6514" s="19" t="str">
        <f t="shared" si="204"/>
        <v>200</v>
      </c>
      <c r="P6514">
        <f t="shared" si="203"/>
        <v>2566.4</v>
      </c>
    </row>
    <row r="6515" spans="1:16" ht="14.5" customHeight="1" x14ac:dyDescent="0.35">
      <c r="A6515" s="23" t="s">
        <v>3499</v>
      </c>
      <c r="B6515" s="23" t="s">
        <v>3499</v>
      </c>
      <c r="C6515" s="23" t="s">
        <v>3248</v>
      </c>
      <c r="F6515">
        <v>188</v>
      </c>
      <c r="G6515">
        <v>100</v>
      </c>
      <c r="H6515" s="2" t="s">
        <v>3139</v>
      </c>
      <c r="I6515" s="2" t="s">
        <v>3153</v>
      </c>
      <c r="J6515" s="2" t="s">
        <v>3160</v>
      </c>
      <c r="K6515" s="2" t="s">
        <v>3163</v>
      </c>
      <c r="L6515" s="2">
        <v>2021</v>
      </c>
      <c r="M6515" s="2" t="s">
        <v>3053</v>
      </c>
      <c r="N6515" s="2" t="s">
        <v>3103</v>
      </c>
      <c r="O6515" s="19" t="str">
        <f t="shared" si="204"/>
        <v>300</v>
      </c>
      <c r="P6515">
        <f t="shared" si="203"/>
        <v>188</v>
      </c>
    </row>
    <row r="6516" spans="1:16" ht="14.5" customHeight="1" x14ac:dyDescent="0.35">
      <c r="A6516" s="23" t="s">
        <v>3750</v>
      </c>
      <c r="B6516" s="23" t="s">
        <v>3750</v>
      </c>
      <c r="C6516" s="23" t="s">
        <v>3751</v>
      </c>
      <c r="F6516">
        <v>50</v>
      </c>
      <c r="G6516">
        <v>100</v>
      </c>
      <c r="H6516" s="2" t="s">
        <v>3141</v>
      </c>
      <c r="I6516" s="2" t="s">
        <v>3155</v>
      </c>
      <c r="J6516" s="2" t="s">
        <v>3160</v>
      </c>
      <c r="K6516" s="2" t="s">
        <v>3163</v>
      </c>
      <c r="L6516" s="2">
        <v>2021</v>
      </c>
      <c r="M6516" s="2" t="s">
        <v>3064</v>
      </c>
      <c r="N6516" s="2" t="s">
        <v>3114</v>
      </c>
      <c r="O6516" s="19" t="str">
        <f t="shared" si="204"/>
        <v>500</v>
      </c>
      <c r="P6516">
        <f t="shared" si="203"/>
        <v>50</v>
      </c>
    </row>
    <row r="6517" spans="1:16" ht="14.5" customHeight="1" x14ac:dyDescent="0.35">
      <c r="A6517" s="23" t="s">
        <v>3752</v>
      </c>
      <c r="B6517" s="23" t="s">
        <v>3752</v>
      </c>
      <c r="C6517" s="23" t="s">
        <v>3751</v>
      </c>
      <c r="F6517">
        <v>71</v>
      </c>
      <c r="G6517">
        <v>100</v>
      </c>
      <c r="H6517" s="2" t="s">
        <v>3141</v>
      </c>
      <c r="I6517" s="2" t="s">
        <v>3155</v>
      </c>
      <c r="J6517" s="2" t="s">
        <v>3160</v>
      </c>
      <c r="K6517" s="2" t="s">
        <v>3163</v>
      </c>
      <c r="L6517" s="2">
        <v>2021</v>
      </c>
      <c r="M6517" s="2" t="s">
        <v>3064</v>
      </c>
      <c r="N6517" s="2" t="s">
        <v>3114</v>
      </c>
      <c r="O6517" s="19" t="str">
        <f t="shared" si="204"/>
        <v>500</v>
      </c>
      <c r="P6517">
        <f t="shared" si="203"/>
        <v>71</v>
      </c>
    </row>
    <row r="6518" spans="1:16" ht="14.5" customHeight="1" x14ac:dyDescent="0.35">
      <c r="A6518" s="23" t="s">
        <v>3753</v>
      </c>
      <c r="B6518" s="23" t="s">
        <v>3753</v>
      </c>
      <c r="C6518" s="23" t="s">
        <v>3754</v>
      </c>
      <c r="F6518">
        <v>1305</v>
      </c>
      <c r="G6518">
        <v>100</v>
      </c>
      <c r="H6518" s="2" t="s">
        <v>3141</v>
      </c>
      <c r="I6518" s="2" t="s">
        <v>3155</v>
      </c>
      <c r="J6518" s="2" t="s">
        <v>3160</v>
      </c>
      <c r="K6518" s="2" t="s">
        <v>3163</v>
      </c>
      <c r="L6518" s="2">
        <v>2021</v>
      </c>
      <c r="M6518" s="2" t="s">
        <v>3064</v>
      </c>
      <c r="N6518" s="2" t="s">
        <v>3114</v>
      </c>
      <c r="O6518" s="19" t="str">
        <f t="shared" si="204"/>
        <v>500</v>
      </c>
      <c r="P6518">
        <f t="shared" si="203"/>
        <v>1305</v>
      </c>
    </row>
    <row r="6519" spans="1:16" ht="14.5" customHeight="1" x14ac:dyDescent="0.35">
      <c r="A6519" s="23" t="s">
        <v>2781</v>
      </c>
      <c r="B6519" s="23" t="s">
        <v>2781</v>
      </c>
      <c r="C6519" s="23" t="s">
        <v>3754</v>
      </c>
      <c r="F6519">
        <v>357590</v>
      </c>
      <c r="G6519">
        <v>100</v>
      </c>
      <c r="H6519" s="2" t="s">
        <v>3141</v>
      </c>
      <c r="I6519" s="2" t="s">
        <v>3155</v>
      </c>
      <c r="J6519" s="2" t="s">
        <v>3160</v>
      </c>
      <c r="K6519" s="2" t="s">
        <v>3163</v>
      </c>
      <c r="L6519" s="2">
        <v>2021</v>
      </c>
      <c r="M6519" s="2" t="s">
        <v>3064</v>
      </c>
      <c r="N6519" s="2" t="s">
        <v>3114</v>
      </c>
      <c r="O6519" s="19" t="str">
        <f t="shared" si="204"/>
        <v>500</v>
      </c>
      <c r="P6519">
        <f t="shared" si="203"/>
        <v>357590</v>
      </c>
    </row>
    <row r="6520" spans="1:16" ht="14.5" customHeight="1" x14ac:dyDescent="0.35">
      <c r="A6520" s="23" t="s">
        <v>2787</v>
      </c>
      <c r="B6520" s="23" t="s">
        <v>2787</v>
      </c>
      <c r="C6520" s="23" t="s">
        <v>3754</v>
      </c>
      <c r="F6520">
        <v>80130</v>
      </c>
      <c r="G6520">
        <v>100</v>
      </c>
      <c r="H6520" s="2" t="s">
        <v>3134</v>
      </c>
      <c r="I6520" s="2" t="s">
        <v>3148</v>
      </c>
      <c r="J6520" s="2" t="s">
        <v>3160</v>
      </c>
      <c r="K6520" s="2" t="s">
        <v>3163</v>
      </c>
      <c r="L6520" s="2">
        <v>2021</v>
      </c>
      <c r="M6520" s="2" t="s">
        <v>3064</v>
      </c>
      <c r="N6520" s="2" t="s">
        <v>3114</v>
      </c>
      <c r="O6520" s="19" t="str">
        <f t="shared" si="204"/>
        <v>500</v>
      </c>
      <c r="P6520">
        <f t="shared" si="203"/>
        <v>80130</v>
      </c>
    </row>
    <row r="6521" spans="1:16" ht="14.5" customHeight="1" x14ac:dyDescent="0.35">
      <c r="A6521" s="23" t="s">
        <v>2785</v>
      </c>
      <c r="B6521" s="23" t="s">
        <v>2785</v>
      </c>
      <c r="C6521" s="23" t="s">
        <v>3754</v>
      </c>
      <c r="F6521">
        <v>17190</v>
      </c>
      <c r="G6521">
        <v>100</v>
      </c>
      <c r="H6521" s="2" t="s">
        <v>3135</v>
      </c>
      <c r="I6521" s="2" t="s">
        <v>3149</v>
      </c>
      <c r="J6521" s="2" t="s">
        <v>3160</v>
      </c>
      <c r="K6521" s="2" t="s">
        <v>3163</v>
      </c>
      <c r="L6521" s="2">
        <v>2021</v>
      </c>
      <c r="M6521" s="2" t="s">
        <v>3064</v>
      </c>
      <c r="N6521" s="2" t="s">
        <v>3114</v>
      </c>
      <c r="O6521" s="19" t="str">
        <f t="shared" si="204"/>
        <v>500</v>
      </c>
      <c r="P6521">
        <f t="shared" si="203"/>
        <v>17190</v>
      </c>
    </row>
    <row r="6522" spans="1:16" ht="14.5" customHeight="1" x14ac:dyDescent="0.35">
      <c r="A6522" s="23" t="s">
        <v>2783</v>
      </c>
      <c r="B6522" s="23" t="s">
        <v>2783</v>
      </c>
      <c r="C6522" s="23" t="s">
        <v>3754</v>
      </c>
      <c r="F6522">
        <v>32300</v>
      </c>
      <c r="G6522">
        <v>100</v>
      </c>
      <c r="H6522" s="2" t="s">
        <v>3141</v>
      </c>
      <c r="I6522" s="2" t="s">
        <v>3155</v>
      </c>
      <c r="J6522" s="2" t="s">
        <v>3160</v>
      </c>
      <c r="K6522" s="2" t="s">
        <v>3163</v>
      </c>
      <c r="L6522" s="2">
        <v>2021</v>
      </c>
      <c r="M6522" s="2" t="s">
        <v>3064</v>
      </c>
      <c r="N6522" s="2" t="s">
        <v>3114</v>
      </c>
      <c r="O6522" s="19" t="str">
        <f t="shared" si="204"/>
        <v>500</v>
      </c>
      <c r="P6522">
        <f t="shared" si="203"/>
        <v>32300</v>
      </c>
    </row>
    <row r="6523" spans="1:16" ht="14.5" customHeight="1" x14ac:dyDescent="0.35">
      <c r="A6523" s="23" t="s">
        <v>3755</v>
      </c>
      <c r="B6523" s="23" t="s">
        <v>3755</v>
      </c>
      <c r="C6523" s="23" t="s">
        <v>3754</v>
      </c>
      <c r="F6523">
        <v>1106</v>
      </c>
      <c r="G6523">
        <v>100</v>
      </c>
      <c r="H6523" s="2" t="s">
        <v>3141</v>
      </c>
      <c r="I6523" s="2" t="s">
        <v>3155</v>
      </c>
      <c r="J6523" s="2" t="s">
        <v>3160</v>
      </c>
      <c r="K6523" s="2" t="s">
        <v>3163</v>
      </c>
      <c r="L6523" s="2">
        <v>2021</v>
      </c>
      <c r="M6523" s="2" t="s">
        <v>3064</v>
      </c>
      <c r="N6523" s="2" t="s">
        <v>3114</v>
      </c>
      <c r="O6523" s="19" t="str">
        <f t="shared" si="204"/>
        <v>500</v>
      </c>
      <c r="P6523">
        <f t="shared" si="203"/>
        <v>1106</v>
      </c>
    </row>
    <row r="6524" spans="1:16" ht="14.5" customHeight="1" x14ac:dyDescent="0.35">
      <c r="A6524" s="23" t="s">
        <v>3750</v>
      </c>
      <c r="B6524" s="23" t="s">
        <v>3750</v>
      </c>
      <c r="C6524" s="23" t="s">
        <v>3754</v>
      </c>
      <c r="F6524">
        <v>2950</v>
      </c>
      <c r="G6524">
        <v>100</v>
      </c>
      <c r="H6524" s="2" t="s">
        <v>3141</v>
      </c>
      <c r="I6524" s="2" t="s">
        <v>3155</v>
      </c>
      <c r="J6524" s="2" t="s">
        <v>3160</v>
      </c>
      <c r="K6524" s="2" t="s">
        <v>3163</v>
      </c>
      <c r="L6524" s="2">
        <v>2021</v>
      </c>
      <c r="M6524" s="2" t="s">
        <v>3064</v>
      </c>
      <c r="N6524" s="2" t="s">
        <v>3114</v>
      </c>
      <c r="O6524" s="19" t="str">
        <f t="shared" si="204"/>
        <v>500</v>
      </c>
      <c r="P6524">
        <f t="shared" si="203"/>
        <v>2950</v>
      </c>
    </row>
    <row r="6525" spans="1:16" ht="14.5" customHeight="1" x14ac:dyDescent="0.35">
      <c r="A6525" s="23" t="s">
        <v>2448</v>
      </c>
      <c r="B6525" s="23" t="s">
        <v>2448</v>
      </c>
      <c r="C6525" s="23" t="s">
        <v>3260</v>
      </c>
      <c r="F6525">
        <v>52311</v>
      </c>
      <c r="G6525">
        <v>100</v>
      </c>
      <c r="H6525" s="2" t="s">
        <v>3134</v>
      </c>
      <c r="I6525" s="2" t="s">
        <v>3148</v>
      </c>
      <c r="J6525" s="2" t="s">
        <v>3160</v>
      </c>
      <c r="K6525" s="2" t="s">
        <v>3163</v>
      </c>
      <c r="L6525" s="2">
        <v>2021</v>
      </c>
      <c r="M6525" s="2" t="s">
        <v>3035</v>
      </c>
      <c r="N6525" s="2" t="s">
        <v>3089</v>
      </c>
      <c r="O6525" s="19" t="str">
        <f t="shared" si="204"/>
        <v>100</v>
      </c>
      <c r="P6525">
        <f t="shared" si="203"/>
        <v>52311</v>
      </c>
    </row>
    <row r="6526" spans="1:16" ht="14.5" customHeight="1" x14ac:dyDescent="0.35">
      <c r="A6526" s="23" t="s">
        <v>3756</v>
      </c>
      <c r="B6526" s="23" t="s">
        <v>3756</v>
      </c>
      <c r="C6526" s="23" t="s">
        <v>3757</v>
      </c>
      <c r="F6526">
        <v>150</v>
      </c>
      <c r="G6526">
        <v>100</v>
      </c>
      <c r="H6526" s="2" t="s">
        <v>3130</v>
      </c>
      <c r="I6526" s="2" t="s">
        <v>3144</v>
      </c>
      <c r="J6526" s="2" t="s">
        <v>3160</v>
      </c>
      <c r="K6526" s="2" t="s">
        <v>3163</v>
      </c>
      <c r="L6526" s="2">
        <v>2021</v>
      </c>
      <c r="M6526" s="2" t="s">
        <v>3054</v>
      </c>
      <c r="N6526" s="2" t="s">
        <v>3104</v>
      </c>
      <c r="O6526" s="19" t="str">
        <f t="shared" si="204"/>
        <v>300</v>
      </c>
      <c r="P6526">
        <f t="shared" si="203"/>
        <v>150</v>
      </c>
    </row>
    <row r="6527" spans="1:16" ht="14.5" customHeight="1" x14ac:dyDescent="0.35">
      <c r="A6527" s="23" t="s">
        <v>2923</v>
      </c>
      <c r="B6527" s="23" t="s">
        <v>2923</v>
      </c>
      <c r="C6527" s="23" t="s">
        <v>3257</v>
      </c>
      <c r="F6527">
        <v>540.57399999999996</v>
      </c>
      <c r="G6527">
        <v>100</v>
      </c>
      <c r="H6527" s="2" t="s">
        <v>3140</v>
      </c>
      <c r="I6527" s="2" t="s">
        <v>3154</v>
      </c>
      <c r="J6527" s="2" t="s">
        <v>3160</v>
      </c>
      <c r="K6527" s="2" t="s">
        <v>3163</v>
      </c>
      <c r="L6527" s="2">
        <v>2021</v>
      </c>
      <c r="M6527" s="2" t="s">
        <v>3024</v>
      </c>
      <c r="N6527" s="2" t="s">
        <v>3081</v>
      </c>
      <c r="O6527" s="19" t="str">
        <f t="shared" si="204"/>
        <v>100</v>
      </c>
      <c r="P6527">
        <f t="shared" si="203"/>
        <v>540.57399999999996</v>
      </c>
    </row>
    <row r="6528" spans="1:16" ht="14.5" customHeight="1" x14ac:dyDescent="0.35">
      <c r="A6528" s="23" t="s">
        <v>2583</v>
      </c>
      <c r="B6528" s="23" t="s">
        <v>2583</v>
      </c>
      <c r="C6528" s="23" t="s">
        <v>3263</v>
      </c>
      <c r="F6528">
        <v>12862</v>
      </c>
      <c r="G6528">
        <v>100</v>
      </c>
      <c r="H6528" s="2" t="s">
        <v>3129</v>
      </c>
      <c r="I6528" s="2" t="s">
        <v>3143</v>
      </c>
      <c r="J6528" s="2" t="s">
        <v>3160</v>
      </c>
      <c r="K6528" s="2" t="s">
        <v>3163</v>
      </c>
      <c r="L6528" s="2">
        <v>2021</v>
      </c>
      <c r="M6528" s="2" t="s">
        <v>3053</v>
      </c>
      <c r="N6528" s="2" t="s">
        <v>3103</v>
      </c>
      <c r="O6528" s="19" t="str">
        <f t="shared" si="204"/>
        <v>300</v>
      </c>
      <c r="P6528">
        <f t="shared" si="203"/>
        <v>12862</v>
      </c>
    </row>
    <row r="6529" spans="1:16" ht="14.5" customHeight="1" x14ac:dyDescent="0.35">
      <c r="A6529" s="23" t="s">
        <v>2824</v>
      </c>
      <c r="B6529" s="23" t="s">
        <v>2824</v>
      </c>
      <c r="C6529" s="23" t="s">
        <v>3758</v>
      </c>
      <c r="F6529">
        <v>216</v>
      </c>
      <c r="G6529">
        <v>100</v>
      </c>
      <c r="H6529" s="2" t="s">
        <v>3130</v>
      </c>
      <c r="I6529" s="2" t="s">
        <v>3144</v>
      </c>
      <c r="J6529" s="2" t="s">
        <v>3160</v>
      </c>
      <c r="K6529" s="2" t="s">
        <v>3163</v>
      </c>
      <c r="L6529" s="2">
        <v>2021</v>
      </c>
      <c r="M6529" s="2" t="s">
        <v>3075</v>
      </c>
      <c r="N6529" s="2" t="s">
        <v>3075</v>
      </c>
      <c r="O6529" s="19" t="str">
        <f t="shared" si="204"/>
        <v>600</v>
      </c>
      <c r="P6529">
        <f t="shared" si="203"/>
        <v>216</v>
      </c>
    </row>
    <row r="6530" spans="1:16" ht="14.5" customHeight="1" x14ac:dyDescent="0.35">
      <c r="A6530" s="23" t="s">
        <v>2799</v>
      </c>
      <c r="B6530" s="23" t="s">
        <v>2799</v>
      </c>
      <c r="C6530" s="23" t="s">
        <v>3264</v>
      </c>
      <c r="F6530">
        <v>5000</v>
      </c>
      <c r="G6530">
        <v>100</v>
      </c>
      <c r="H6530" s="2" t="s">
        <v>3129</v>
      </c>
      <c r="I6530" s="2" t="s">
        <v>3143</v>
      </c>
      <c r="J6530" s="2" t="s">
        <v>3160</v>
      </c>
      <c r="K6530" s="2" t="s">
        <v>3163</v>
      </c>
      <c r="L6530" s="2">
        <v>2021</v>
      </c>
      <c r="M6530" s="2" t="s">
        <v>3053</v>
      </c>
      <c r="N6530" s="2" t="s">
        <v>3103</v>
      </c>
      <c r="O6530" s="19" t="str">
        <f t="shared" si="204"/>
        <v>300</v>
      </c>
      <c r="P6530">
        <f t="shared" si="203"/>
        <v>5000</v>
      </c>
    </row>
    <row r="6531" spans="1:16" ht="14.5" customHeight="1" x14ac:dyDescent="0.35">
      <c r="A6531" s="23" t="s">
        <v>3309</v>
      </c>
      <c r="B6531" s="23" t="s">
        <v>3309</v>
      </c>
      <c r="C6531" s="23" t="s">
        <v>3392</v>
      </c>
      <c r="F6531">
        <v>535</v>
      </c>
      <c r="G6531">
        <v>80</v>
      </c>
      <c r="H6531" s="2" t="s">
        <v>3136</v>
      </c>
      <c r="I6531" s="2" t="s">
        <v>3150</v>
      </c>
      <c r="J6531" s="2" t="s">
        <v>3160</v>
      </c>
      <c r="K6531" s="2" t="s">
        <v>3163</v>
      </c>
      <c r="L6531" s="2">
        <v>2021</v>
      </c>
      <c r="M6531" s="2" t="s">
        <v>3041</v>
      </c>
      <c r="N6531" s="2" t="s">
        <v>3095</v>
      </c>
      <c r="O6531" s="19" t="str">
        <f t="shared" si="204"/>
        <v>200</v>
      </c>
      <c r="P6531">
        <f t="shared" si="203"/>
        <v>428</v>
      </c>
    </row>
    <row r="6532" spans="1:16" ht="14.5" customHeight="1" x14ac:dyDescent="0.35">
      <c r="A6532" s="23" t="s">
        <v>3296</v>
      </c>
      <c r="B6532" s="23" t="s">
        <v>3296</v>
      </c>
      <c r="C6532" s="23" t="s">
        <v>3294</v>
      </c>
      <c r="F6532">
        <v>36831</v>
      </c>
      <c r="G6532">
        <v>25</v>
      </c>
      <c r="H6532" s="2" t="s">
        <v>3140</v>
      </c>
      <c r="I6532" s="2" t="s">
        <v>3154</v>
      </c>
      <c r="J6532" s="2" t="s">
        <v>3160</v>
      </c>
      <c r="K6532" s="2" t="s">
        <v>3163</v>
      </c>
      <c r="L6532" s="2">
        <v>2021</v>
      </c>
      <c r="M6532" s="2" t="s">
        <v>3057</v>
      </c>
      <c r="N6532" s="2" t="s">
        <v>3107</v>
      </c>
      <c r="O6532" s="19" t="str">
        <f t="shared" si="204"/>
        <v>300</v>
      </c>
      <c r="P6532">
        <f t="shared" si="203"/>
        <v>9207.75</v>
      </c>
    </row>
    <row r="6533" spans="1:16" ht="14.5" customHeight="1" x14ac:dyDescent="0.35">
      <c r="A6533" s="23" t="s">
        <v>2705</v>
      </c>
      <c r="B6533" s="23" t="s">
        <v>2705</v>
      </c>
      <c r="C6533" s="23" t="s">
        <v>3294</v>
      </c>
      <c r="F6533">
        <v>294</v>
      </c>
      <c r="G6533">
        <v>25</v>
      </c>
      <c r="H6533" s="2" t="s">
        <v>3140</v>
      </c>
      <c r="I6533" s="2" t="s">
        <v>3154</v>
      </c>
      <c r="J6533" s="2" t="s">
        <v>3160</v>
      </c>
      <c r="K6533" s="2" t="s">
        <v>3163</v>
      </c>
      <c r="L6533" s="2">
        <v>2021</v>
      </c>
      <c r="M6533" s="2" t="s">
        <v>3024</v>
      </c>
      <c r="N6533" s="2" t="s">
        <v>3081</v>
      </c>
      <c r="O6533" s="19" t="str">
        <f t="shared" si="204"/>
        <v>100</v>
      </c>
      <c r="P6533">
        <f t="shared" si="203"/>
        <v>73.5</v>
      </c>
    </row>
    <row r="6534" spans="1:16" ht="14.5" customHeight="1" x14ac:dyDescent="0.35">
      <c r="A6534" s="23" t="s">
        <v>2805</v>
      </c>
      <c r="B6534" s="23" t="s">
        <v>2805</v>
      </c>
      <c r="C6534" s="23" t="s">
        <v>3249</v>
      </c>
      <c r="F6534">
        <v>1000</v>
      </c>
      <c r="G6534">
        <v>100</v>
      </c>
      <c r="H6534" s="2" t="s">
        <v>3139</v>
      </c>
      <c r="I6534" s="2" t="s">
        <v>3153</v>
      </c>
      <c r="J6534" s="2" t="s">
        <v>3160</v>
      </c>
      <c r="K6534" s="2" t="s">
        <v>3163</v>
      </c>
      <c r="L6534" s="2">
        <v>2021</v>
      </c>
      <c r="M6534" s="2" t="s">
        <v>3053</v>
      </c>
      <c r="N6534" s="2" t="s">
        <v>3103</v>
      </c>
      <c r="O6534" s="19" t="str">
        <f t="shared" si="204"/>
        <v>300</v>
      </c>
      <c r="P6534">
        <f t="shared" si="203"/>
        <v>1000</v>
      </c>
    </row>
    <row r="6535" spans="1:16" ht="14.5" customHeight="1" x14ac:dyDescent="0.35">
      <c r="A6535" s="23" t="s">
        <v>813</v>
      </c>
      <c r="B6535" s="23" t="s">
        <v>813</v>
      </c>
      <c r="C6535" s="23" t="s">
        <v>3262</v>
      </c>
      <c r="F6535">
        <v>1166</v>
      </c>
      <c r="G6535">
        <v>100</v>
      </c>
      <c r="H6535" s="2" t="s">
        <v>3138</v>
      </c>
      <c r="I6535" s="2" t="s">
        <v>3152</v>
      </c>
      <c r="J6535" s="2" t="s">
        <v>3160</v>
      </c>
      <c r="K6535" s="2" t="s">
        <v>3163</v>
      </c>
      <c r="L6535" s="2">
        <v>2021</v>
      </c>
      <c r="M6535" s="2" t="s">
        <v>3043</v>
      </c>
      <c r="N6535" s="2" t="s">
        <v>3097</v>
      </c>
      <c r="O6535" s="19" t="str">
        <f t="shared" si="204"/>
        <v>200</v>
      </c>
      <c r="P6535">
        <f t="shared" si="203"/>
        <v>1166</v>
      </c>
    </row>
    <row r="6536" spans="1:16" ht="14.5" customHeight="1" x14ac:dyDescent="0.35">
      <c r="A6536" s="23" t="s">
        <v>2412</v>
      </c>
      <c r="B6536" s="23" t="s">
        <v>2412</v>
      </c>
      <c r="C6536" s="23" t="s">
        <v>3257</v>
      </c>
      <c r="F6536">
        <v>1155.9190000000001</v>
      </c>
      <c r="G6536">
        <v>100</v>
      </c>
      <c r="H6536" s="2" t="s">
        <v>3130</v>
      </c>
      <c r="I6536" s="2" t="s">
        <v>3144</v>
      </c>
      <c r="J6536" s="2" t="s">
        <v>3160</v>
      </c>
      <c r="K6536" s="2" t="s">
        <v>3163</v>
      </c>
      <c r="L6536" s="2">
        <v>2021</v>
      </c>
      <c r="M6536" s="2" t="s">
        <v>3053</v>
      </c>
      <c r="N6536" s="2" t="s">
        <v>3103</v>
      </c>
      <c r="O6536" s="19" t="str">
        <f t="shared" si="204"/>
        <v>300</v>
      </c>
      <c r="P6536">
        <f t="shared" si="203"/>
        <v>1155.9190000000001</v>
      </c>
    </row>
    <row r="6537" spans="1:16" ht="14.5" customHeight="1" x14ac:dyDescent="0.35">
      <c r="A6537" s="23" t="s">
        <v>3759</v>
      </c>
      <c r="B6537" s="23" t="s">
        <v>3759</v>
      </c>
      <c r="C6537" s="23" t="s">
        <v>3760</v>
      </c>
      <c r="F6537">
        <v>3795</v>
      </c>
      <c r="G6537">
        <v>100</v>
      </c>
      <c r="H6537" s="2" t="s">
        <v>3139</v>
      </c>
      <c r="I6537" s="2" t="s">
        <v>3153</v>
      </c>
      <c r="J6537" s="2" t="s">
        <v>3160</v>
      </c>
      <c r="K6537" s="2" t="s">
        <v>3163</v>
      </c>
      <c r="L6537" s="2">
        <v>2021</v>
      </c>
      <c r="M6537" s="2" t="s">
        <v>3053</v>
      </c>
      <c r="N6537" s="2" t="s">
        <v>3103</v>
      </c>
      <c r="O6537" s="19" t="str">
        <f t="shared" si="204"/>
        <v>300</v>
      </c>
      <c r="P6537">
        <f t="shared" si="203"/>
        <v>3795</v>
      </c>
    </row>
    <row r="6538" spans="1:16" ht="14.5" customHeight="1" x14ac:dyDescent="0.35">
      <c r="A6538" s="23" t="s">
        <v>912</v>
      </c>
      <c r="B6538" s="23" t="s">
        <v>912</v>
      </c>
      <c r="C6538" s="23" t="s">
        <v>3294</v>
      </c>
      <c r="F6538">
        <v>711</v>
      </c>
      <c r="G6538">
        <v>25</v>
      </c>
      <c r="H6538" s="2" t="s">
        <v>3140</v>
      </c>
      <c r="I6538" s="2" t="s">
        <v>3154</v>
      </c>
      <c r="J6538" s="2" t="s">
        <v>3160</v>
      </c>
      <c r="K6538" s="2" t="s">
        <v>3163</v>
      </c>
      <c r="L6538" s="2">
        <v>2021</v>
      </c>
      <c r="M6538" s="2" t="s">
        <v>3028</v>
      </c>
      <c r="N6538" s="2" t="s">
        <v>3028</v>
      </c>
      <c r="O6538" s="19" t="str">
        <f t="shared" si="204"/>
        <v>100</v>
      </c>
      <c r="P6538">
        <f t="shared" si="203"/>
        <v>177.75</v>
      </c>
    </row>
    <row r="6539" spans="1:16" ht="14.5" customHeight="1" x14ac:dyDescent="0.35">
      <c r="A6539" s="23" t="s">
        <v>910</v>
      </c>
      <c r="B6539" s="23" t="s">
        <v>910</v>
      </c>
      <c r="C6539" s="23" t="s">
        <v>3295</v>
      </c>
      <c r="F6539">
        <v>29967</v>
      </c>
      <c r="G6539">
        <v>25</v>
      </c>
      <c r="H6539" s="2" t="s">
        <v>3140</v>
      </c>
      <c r="I6539" s="2" t="s">
        <v>3154</v>
      </c>
      <c r="J6539" s="2" t="s">
        <v>3160</v>
      </c>
      <c r="K6539" s="2" t="s">
        <v>3163</v>
      </c>
      <c r="L6539" s="2">
        <v>2021</v>
      </c>
      <c r="M6539" s="2" t="s">
        <v>3039</v>
      </c>
      <c r="N6539" s="2" t="s">
        <v>3093</v>
      </c>
      <c r="O6539" s="19" t="str">
        <f t="shared" si="204"/>
        <v>100</v>
      </c>
      <c r="P6539">
        <f t="shared" si="203"/>
        <v>7491.75</v>
      </c>
    </row>
    <row r="6540" spans="1:16" ht="14.5" customHeight="1" x14ac:dyDescent="0.35">
      <c r="A6540" s="23" t="s">
        <v>2414</v>
      </c>
      <c r="B6540" s="23" t="s">
        <v>2414</v>
      </c>
      <c r="C6540" s="23" t="s">
        <v>3258</v>
      </c>
      <c r="F6540">
        <v>6198</v>
      </c>
      <c r="G6540">
        <v>100</v>
      </c>
      <c r="H6540" s="2" t="s">
        <v>3129</v>
      </c>
      <c r="I6540" s="2" t="s">
        <v>3143</v>
      </c>
      <c r="J6540" s="2" t="s">
        <v>3160</v>
      </c>
      <c r="K6540" s="2" t="s">
        <v>3163</v>
      </c>
      <c r="L6540" s="2">
        <v>2021</v>
      </c>
      <c r="M6540" s="2" t="s">
        <v>3053</v>
      </c>
      <c r="N6540" s="2" t="s">
        <v>3103</v>
      </c>
      <c r="O6540" s="19" t="str">
        <f t="shared" si="204"/>
        <v>300</v>
      </c>
      <c r="P6540">
        <f t="shared" si="203"/>
        <v>6198</v>
      </c>
    </row>
    <row r="6541" spans="1:16" ht="14.5" customHeight="1" x14ac:dyDescent="0.35">
      <c r="A6541" s="23" t="s">
        <v>2388</v>
      </c>
      <c r="B6541" s="23" t="s">
        <v>2388</v>
      </c>
      <c r="C6541" s="23" t="s">
        <v>3452</v>
      </c>
      <c r="F6541">
        <v>336</v>
      </c>
      <c r="G6541">
        <v>10</v>
      </c>
      <c r="H6541" s="2" t="s">
        <v>3132</v>
      </c>
      <c r="I6541" s="2" t="s">
        <v>3146</v>
      </c>
      <c r="J6541" s="2" t="s">
        <v>3160</v>
      </c>
      <c r="K6541" s="2" t="s">
        <v>3163</v>
      </c>
      <c r="L6541" s="2">
        <v>2021</v>
      </c>
      <c r="M6541" s="2" t="s">
        <v>3053</v>
      </c>
      <c r="N6541" s="2" t="s">
        <v>3103</v>
      </c>
      <c r="O6541" s="19" t="str">
        <f t="shared" si="204"/>
        <v>300</v>
      </c>
      <c r="P6541">
        <f t="shared" si="203"/>
        <v>33.6</v>
      </c>
    </row>
    <row r="6542" spans="1:16" ht="14.5" customHeight="1" x14ac:dyDescent="0.35">
      <c r="A6542" s="23" t="s">
        <v>2831</v>
      </c>
      <c r="B6542" s="23" t="s">
        <v>2831</v>
      </c>
      <c r="C6542" s="23" t="s">
        <v>3452</v>
      </c>
      <c r="F6542">
        <v>206</v>
      </c>
      <c r="G6542">
        <v>100</v>
      </c>
      <c r="H6542" s="2" t="s">
        <v>3132</v>
      </c>
      <c r="I6542" s="2" t="s">
        <v>3146</v>
      </c>
      <c r="J6542" s="2" t="s">
        <v>3160</v>
      </c>
      <c r="K6542" s="2" t="s">
        <v>3163</v>
      </c>
      <c r="L6542" s="2">
        <v>2021</v>
      </c>
      <c r="M6542" s="2" t="s">
        <v>3053</v>
      </c>
      <c r="N6542" s="2" t="s">
        <v>3103</v>
      </c>
      <c r="O6542" s="19" t="str">
        <f t="shared" si="204"/>
        <v>300</v>
      </c>
      <c r="P6542">
        <f t="shared" si="203"/>
        <v>206</v>
      </c>
    </row>
    <row r="6543" spans="1:16" ht="14.5" customHeight="1" x14ac:dyDescent="0.35">
      <c r="A6543" s="23" t="s">
        <v>2332</v>
      </c>
      <c r="B6543" s="23" t="s">
        <v>2332</v>
      </c>
      <c r="C6543" s="23" t="s">
        <v>3761</v>
      </c>
      <c r="F6543">
        <v>627</v>
      </c>
      <c r="G6543">
        <v>100</v>
      </c>
      <c r="H6543" s="2" t="s">
        <v>3130</v>
      </c>
      <c r="I6543" s="2" t="s">
        <v>3144</v>
      </c>
      <c r="J6543" s="2" t="s">
        <v>3160</v>
      </c>
      <c r="K6543" s="2" t="s">
        <v>3163</v>
      </c>
      <c r="L6543" s="2">
        <v>2021</v>
      </c>
      <c r="M6543" s="2" t="s">
        <v>3075</v>
      </c>
      <c r="N6543" s="2" t="s">
        <v>3075</v>
      </c>
      <c r="O6543" s="19" t="str">
        <f t="shared" si="204"/>
        <v>600</v>
      </c>
      <c r="P6543">
        <f t="shared" si="203"/>
        <v>627</v>
      </c>
    </row>
    <row r="6544" spans="1:16" ht="14.5" customHeight="1" x14ac:dyDescent="0.35">
      <c r="A6544" s="23" t="s">
        <v>2501</v>
      </c>
      <c r="B6544" s="23" t="s">
        <v>2501</v>
      </c>
      <c r="C6544" s="23" t="s">
        <v>3315</v>
      </c>
      <c r="F6544">
        <v>50</v>
      </c>
      <c r="G6544">
        <v>68</v>
      </c>
      <c r="H6544" s="2" t="s">
        <v>3130</v>
      </c>
      <c r="I6544" s="2" t="s">
        <v>3144</v>
      </c>
      <c r="J6544" s="2" t="s">
        <v>3160</v>
      </c>
      <c r="K6544" s="2" t="s">
        <v>3163</v>
      </c>
      <c r="L6544" s="2">
        <v>2021</v>
      </c>
      <c r="M6544" s="2" t="s">
        <v>3041</v>
      </c>
      <c r="N6544" s="2" t="s">
        <v>3095</v>
      </c>
      <c r="O6544" s="19" t="str">
        <f t="shared" si="204"/>
        <v>200</v>
      </c>
      <c r="P6544">
        <f t="shared" si="203"/>
        <v>34</v>
      </c>
    </row>
    <row r="6545" spans="1:16" ht="14.5" customHeight="1" x14ac:dyDescent="0.35">
      <c r="A6545" s="23" t="s">
        <v>3004</v>
      </c>
      <c r="B6545" s="23" t="s">
        <v>3004</v>
      </c>
      <c r="C6545" s="23" t="s">
        <v>3315</v>
      </c>
      <c r="F6545">
        <v>2068</v>
      </c>
      <c r="G6545">
        <v>55</v>
      </c>
      <c r="H6545" s="2" t="s">
        <v>3130</v>
      </c>
      <c r="I6545" s="2" t="s">
        <v>3144</v>
      </c>
      <c r="J6545" s="2" t="s">
        <v>3160</v>
      </c>
      <c r="K6545" s="2" t="s">
        <v>3163</v>
      </c>
      <c r="L6545" s="2">
        <v>2021</v>
      </c>
      <c r="M6545" s="2" t="s">
        <v>3041</v>
      </c>
      <c r="N6545" s="2" t="s">
        <v>3095</v>
      </c>
      <c r="O6545" s="19" t="str">
        <f t="shared" si="204"/>
        <v>200</v>
      </c>
      <c r="P6545">
        <f t="shared" si="203"/>
        <v>1137.4000000000001</v>
      </c>
    </row>
    <row r="6546" spans="1:16" ht="14.5" customHeight="1" x14ac:dyDescent="0.35">
      <c r="A6546" s="23" t="s">
        <v>2503</v>
      </c>
      <c r="B6546" s="23" t="s">
        <v>2503</v>
      </c>
      <c r="C6546" s="23" t="s">
        <v>1555</v>
      </c>
      <c r="F6546">
        <v>6000</v>
      </c>
      <c r="G6546">
        <v>40</v>
      </c>
      <c r="H6546" s="2" t="s">
        <v>3130</v>
      </c>
      <c r="I6546" s="2" t="s">
        <v>3144</v>
      </c>
      <c r="J6546" s="2" t="s">
        <v>3160</v>
      </c>
      <c r="K6546" s="2" t="s">
        <v>3163</v>
      </c>
      <c r="L6546" s="2">
        <v>2021</v>
      </c>
      <c r="M6546" s="2" t="s">
        <v>3075</v>
      </c>
      <c r="N6546" s="2" t="s">
        <v>3075</v>
      </c>
      <c r="O6546" s="19" t="str">
        <f t="shared" si="204"/>
        <v>600</v>
      </c>
      <c r="P6546">
        <f t="shared" si="203"/>
        <v>2400</v>
      </c>
    </row>
    <row r="6547" spans="1:16" ht="14.5" customHeight="1" x14ac:dyDescent="0.35">
      <c r="A6547" s="23" t="s">
        <v>2328</v>
      </c>
      <c r="B6547" s="23" t="s">
        <v>2328</v>
      </c>
      <c r="C6547" s="23" t="s">
        <v>3316</v>
      </c>
      <c r="F6547">
        <v>194</v>
      </c>
      <c r="G6547">
        <v>100</v>
      </c>
      <c r="H6547" s="2" t="s">
        <v>3130</v>
      </c>
      <c r="I6547" s="2" t="s">
        <v>3144</v>
      </c>
      <c r="J6547" s="2" t="s">
        <v>3160</v>
      </c>
      <c r="K6547" s="2" t="s">
        <v>3163</v>
      </c>
      <c r="L6547" s="2">
        <v>2021</v>
      </c>
      <c r="M6547" s="2" t="s">
        <v>3058</v>
      </c>
      <c r="N6547" s="2" t="s">
        <v>3108</v>
      </c>
      <c r="O6547" s="19" t="str">
        <f t="shared" si="204"/>
        <v>300</v>
      </c>
      <c r="P6547">
        <f t="shared" si="203"/>
        <v>194</v>
      </c>
    </row>
    <row r="6548" spans="1:16" ht="14.5" customHeight="1" x14ac:dyDescent="0.35">
      <c r="A6548" s="23" t="s">
        <v>2621</v>
      </c>
      <c r="B6548" s="23" t="s">
        <v>2621</v>
      </c>
      <c r="C6548" s="23" t="s">
        <v>3312</v>
      </c>
      <c r="F6548">
        <v>308</v>
      </c>
      <c r="G6548">
        <v>100</v>
      </c>
      <c r="H6548" s="2" t="s">
        <v>3130</v>
      </c>
      <c r="I6548" s="2" t="s">
        <v>3144</v>
      </c>
      <c r="J6548" s="2" t="s">
        <v>3160</v>
      </c>
      <c r="K6548" s="2" t="s">
        <v>3163</v>
      </c>
      <c r="L6548" s="2">
        <v>2021</v>
      </c>
      <c r="M6548" s="2" t="s">
        <v>3054</v>
      </c>
      <c r="N6548" s="2" t="s">
        <v>3104</v>
      </c>
      <c r="O6548" s="19" t="str">
        <f t="shared" si="204"/>
        <v>300</v>
      </c>
      <c r="P6548">
        <f t="shared" si="203"/>
        <v>308</v>
      </c>
    </row>
    <row r="6549" spans="1:16" ht="14.5" customHeight="1" x14ac:dyDescent="0.35">
      <c r="A6549" s="23" t="s">
        <v>2623</v>
      </c>
      <c r="B6549" s="23" t="s">
        <v>2623</v>
      </c>
      <c r="C6549" s="23" t="s">
        <v>3318</v>
      </c>
      <c r="F6549">
        <v>189</v>
      </c>
      <c r="G6549">
        <v>100</v>
      </c>
      <c r="H6549" s="2" t="s">
        <v>3130</v>
      </c>
      <c r="I6549" s="2" t="s">
        <v>3144</v>
      </c>
      <c r="J6549" s="2" t="s">
        <v>3160</v>
      </c>
      <c r="K6549" s="2" t="s">
        <v>3163</v>
      </c>
      <c r="L6549" s="2">
        <v>2021</v>
      </c>
      <c r="M6549" s="2" t="s">
        <v>3058</v>
      </c>
      <c r="N6549" s="2" t="s">
        <v>3108</v>
      </c>
      <c r="O6549" s="19" t="str">
        <f t="shared" si="204"/>
        <v>300</v>
      </c>
      <c r="P6549">
        <f t="shared" si="203"/>
        <v>189</v>
      </c>
    </row>
    <row r="6550" spans="1:16" ht="14.5" customHeight="1" x14ac:dyDescent="0.35">
      <c r="A6550" s="23" t="s">
        <v>2955</v>
      </c>
      <c r="B6550" s="23" t="s">
        <v>2955</v>
      </c>
      <c r="C6550" s="23" t="s">
        <v>3316</v>
      </c>
      <c r="F6550">
        <v>241</v>
      </c>
      <c r="G6550">
        <v>100</v>
      </c>
      <c r="H6550" s="2" t="s">
        <v>3130</v>
      </c>
      <c r="I6550" s="2" t="s">
        <v>3144</v>
      </c>
      <c r="J6550" s="2" t="s">
        <v>3160</v>
      </c>
      <c r="K6550" s="2" t="s">
        <v>3163</v>
      </c>
      <c r="L6550" s="2">
        <v>2021</v>
      </c>
      <c r="M6550" s="2" t="s">
        <v>3075</v>
      </c>
      <c r="N6550" s="2" t="s">
        <v>3075</v>
      </c>
      <c r="O6550" s="19" t="str">
        <f t="shared" si="204"/>
        <v>600</v>
      </c>
      <c r="P6550">
        <f t="shared" si="203"/>
        <v>241</v>
      </c>
    </row>
    <row r="6551" spans="1:16" ht="14.5" customHeight="1" x14ac:dyDescent="0.35">
      <c r="A6551" s="23" t="s">
        <v>3762</v>
      </c>
      <c r="B6551" s="23" t="s">
        <v>3762</v>
      </c>
      <c r="C6551" s="23" t="s">
        <v>3763</v>
      </c>
      <c r="F6551">
        <v>54</v>
      </c>
      <c r="G6551">
        <v>100</v>
      </c>
      <c r="H6551" s="2" t="s">
        <v>3130</v>
      </c>
      <c r="I6551" s="2" t="s">
        <v>3144</v>
      </c>
      <c r="J6551" s="2" t="s">
        <v>3160</v>
      </c>
      <c r="K6551" s="2" t="s">
        <v>3163</v>
      </c>
      <c r="L6551" s="2">
        <v>2021</v>
      </c>
      <c r="M6551" s="2" t="s">
        <v>3075</v>
      </c>
      <c r="N6551" s="2" t="s">
        <v>3075</v>
      </c>
      <c r="O6551" s="19" t="str">
        <f t="shared" si="204"/>
        <v>600</v>
      </c>
      <c r="P6551">
        <f t="shared" si="203"/>
        <v>54</v>
      </c>
    </row>
    <row r="6552" spans="1:16" ht="14.5" customHeight="1" x14ac:dyDescent="0.35">
      <c r="A6552" s="23" t="s">
        <v>2338</v>
      </c>
      <c r="B6552" s="23" t="s">
        <v>2338</v>
      </c>
      <c r="C6552" s="23" t="s">
        <v>3320</v>
      </c>
      <c r="F6552">
        <v>500</v>
      </c>
      <c r="G6552">
        <v>100</v>
      </c>
      <c r="H6552" s="2" t="s">
        <v>3130</v>
      </c>
      <c r="I6552" s="2" t="s">
        <v>3144</v>
      </c>
      <c r="J6552" s="2" t="s">
        <v>3160</v>
      </c>
      <c r="K6552" s="2" t="s">
        <v>3163</v>
      </c>
      <c r="L6552" s="2">
        <v>2021</v>
      </c>
      <c r="M6552" s="2" t="s">
        <v>3075</v>
      </c>
      <c r="N6552" s="2" t="s">
        <v>3075</v>
      </c>
      <c r="O6552" s="19" t="str">
        <f t="shared" si="204"/>
        <v>600</v>
      </c>
      <c r="P6552">
        <f t="shared" si="203"/>
        <v>500</v>
      </c>
    </row>
    <row r="6553" spans="1:16" ht="14.5" customHeight="1" x14ac:dyDescent="0.35">
      <c r="A6553" s="23" t="s">
        <v>2500</v>
      </c>
      <c r="B6553" s="23" t="s">
        <v>2500</v>
      </c>
      <c r="C6553" s="23" t="s">
        <v>3321</v>
      </c>
      <c r="F6553">
        <v>13500</v>
      </c>
      <c r="G6553">
        <v>45</v>
      </c>
      <c r="H6553" s="2" t="s">
        <v>3130</v>
      </c>
      <c r="I6553" s="2" t="s">
        <v>3144</v>
      </c>
      <c r="J6553" s="2" t="s">
        <v>3160</v>
      </c>
      <c r="K6553" s="2" t="s">
        <v>3163</v>
      </c>
      <c r="L6553" s="2">
        <v>2021</v>
      </c>
      <c r="M6553" s="2" t="s">
        <v>3041</v>
      </c>
      <c r="N6553" s="2" t="s">
        <v>3095</v>
      </c>
      <c r="O6553" s="19" t="str">
        <f t="shared" si="204"/>
        <v>200</v>
      </c>
      <c r="P6553">
        <f t="shared" si="203"/>
        <v>6075</v>
      </c>
    </row>
    <row r="6554" spans="1:16" ht="14.5" customHeight="1" x14ac:dyDescent="0.35">
      <c r="A6554" s="23" t="s">
        <v>2504</v>
      </c>
      <c r="B6554" s="23" t="s">
        <v>2504</v>
      </c>
      <c r="C6554" s="23" t="s">
        <v>3764</v>
      </c>
      <c r="F6554">
        <v>451.23</v>
      </c>
      <c r="G6554">
        <v>43.931032954369201</v>
      </c>
      <c r="H6554" s="2" t="s">
        <v>3132</v>
      </c>
      <c r="I6554" s="2" t="s">
        <v>3146</v>
      </c>
      <c r="J6554" s="2" t="s">
        <v>3160</v>
      </c>
      <c r="K6554" s="2" t="s">
        <v>3163</v>
      </c>
      <c r="L6554" s="2">
        <v>2021</v>
      </c>
      <c r="M6554" s="2" t="s">
        <v>3054</v>
      </c>
      <c r="N6554" s="2" t="s">
        <v>3104</v>
      </c>
      <c r="O6554" s="19" t="str">
        <f t="shared" si="204"/>
        <v>300</v>
      </c>
      <c r="P6554">
        <f t="shared" si="203"/>
        <v>198.23000000000013</v>
      </c>
    </row>
    <row r="6555" spans="1:16" ht="14.5" customHeight="1" x14ac:dyDescent="0.35">
      <c r="A6555" s="23" t="s">
        <v>2502</v>
      </c>
      <c r="B6555" s="23" t="s">
        <v>2502</v>
      </c>
      <c r="C6555" s="23" t="s">
        <v>3323</v>
      </c>
      <c r="F6555">
        <v>5567</v>
      </c>
      <c r="G6555">
        <v>11.1550206574457</v>
      </c>
      <c r="H6555" s="2" t="s">
        <v>3136</v>
      </c>
      <c r="I6555" s="2" t="s">
        <v>3150</v>
      </c>
      <c r="J6555" s="2" t="s">
        <v>3160</v>
      </c>
      <c r="K6555" s="2" t="s">
        <v>3163</v>
      </c>
      <c r="L6555" s="2">
        <v>2021</v>
      </c>
      <c r="M6555" s="2" t="s">
        <v>3058</v>
      </c>
      <c r="N6555" s="2" t="s">
        <v>3108</v>
      </c>
      <c r="O6555" s="19" t="str">
        <f t="shared" si="204"/>
        <v>300</v>
      </c>
      <c r="P6555">
        <f t="shared" si="203"/>
        <v>621.00000000000216</v>
      </c>
    </row>
    <row r="6556" spans="1:16" ht="14.5" customHeight="1" x14ac:dyDescent="0.35">
      <c r="A6556" s="23" t="s">
        <v>2324</v>
      </c>
      <c r="B6556" s="23" t="s">
        <v>2324</v>
      </c>
      <c r="C6556" s="23" t="s">
        <v>3390</v>
      </c>
      <c r="F6556">
        <v>112</v>
      </c>
      <c r="G6556">
        <v>80</v>
      </c>
      <c r="H6556" s="2" t="s">
        <v>3136</v>
      </c>
      <c r="I6556" s="2" t="s">
        <v>3150</v>
      </c>
      <c r="J6556" s="2" t="s">
        <v>3160</v>
      </c>
      <c r="K6556" s="2" t="s">
        <v>3163</v>
      </c>
      <c r="L6556" s="2">
        <v>2021</v>
      </c>
      <c r="M6556" s="2" t="s">
        <v>3054</v>
      </c>
      <c r="N6556" s="2" t="s">
        <v>3104</v>
      </c>
      <c r="O6556" s="19" t="str">
        <f t="shared" si="204"/>
        <v>300</v>
      </c>
      <c r="P6556">
        <f t="shared" si="203"/>
        <v>89.6</v>
      </c>
    </row>
    <row r="6557" spans="1:16" ht="14.5" customHeight="1" x14ac:dyDescent="0.35">
      <c r="A6557" s="23" t="s">
        <v>2489</v>
      </c>
      <c r="B6557" s="23" t="s">
        <v>2489</v>
      </c>
      <c r="C6557" s="23" t="s">
        <v>3392</v>
      </c>
      <c r="F6557">
        <v>321</v>
      </c>
      <c r="G6557">
        <v>55</v>
      </c>
      <c r="H6557" s="2" t="s">
        <v>3136</v>
      </c>
      <c r="I6557" s="2" t="s">
        <v>3150</v>
      </c>
      <c r="J6557" s="2" t="s">
        <v>3160</v>
      </c>
      <c r="K6557" s="2" t="s">
        <v>3163</v>
      </c>
      <c r="L6557" s="2">
        <v>2021</v>
      </c>
      <c r="M6557" s="2" t="s">
        <v>3041</v>
      </c>
      <c r="N6557" s="2" t="s">
        <v>3095</v>
      </c>
      <c r="O6557" s="19" t="str">
        <f t="shared" si="204"/>
        <v>200</v>
      </c>
      <c r="P6557">
        <f t="shared" si="203"/>
        <v>176.55</v>
      </c>
    </row>
    <row r="6558" spans="1:16" ht="14.5" customHeight="1" x14ac:dyDescent="0.35">
      <c r="A6558" s="23" t="s">
        <v>2942</v>
      </c>
      <c r="B6558" s="23" t="s">
        <v>2942</v>
      </c>
      <c r="C6558" s="23" t="s">
        <v>3383</v>
      </c>
      <c r="F6558">
        <v>700</v>
      </c>
      <c r="G6558">
        <v>80</v>
      </c>
      <c r="H6558" s="2" t="s">
        <v>3136</v>
      </c>
      <c r="I6558" s="2" t="s">
        <v>3150</v>
      </c>
      <c r="J6558" s="2" t="s">
        <v>3160</v>
      </c>
      <c r="K6558" s="2" t="s">
        <v>3163</v>
      </c>
      <c r="L6558" s="2">
        <v>2021</v>
      </c>
      <c r="M6558" s="2" t="s">
        <v>3041</v>
      </c>
      <c r="N6558" s="2" t="s">
        <v>3095</v>
      </c>
      <c r="O6558" s="19" t="str">
        <f t="shared" si="204"/>
        <v>200</v>
      </c>
      <c r="P6558">
        <f t="shared" si="203"/>
        <v>560</v>
      </c>
    </row>
    <row r="6559" spans="1:16" ht="14.5" customHeight="1" x14ac:dyDescent="0.35">
      <c r="A6559" s="23" t="s">
        <v>2941</v>
      </c>
      <c r="B6559" s="23" t="s">
        <v>2941</v>
      </c>
      <c r="C6559" s="23" t="s">
        <v>3383</v>
      </c>
      <c r="F6559">
        <v>3170</v>
      </c>
      <c r="G6559">
        <v>80</v>
      </c>
      <c r="H6559" s="2" t="s">
        <v>3136</v>
      </c>
      <c r="I6559" s="2" t="s">
        <v>3150</v>
      </c>
      <c r="J6559" s="2" t="s">
        <v>3160</v>
      </c>
      <c r="K6559" s="2" t="s">
        <v>3163</v>
      </c>
      <c r="L6559" s="2">
        <v>2021</v>
      </c>
      <c r="M6559" s="2" t="s">
        <v>3041</v>
      </c>
      <c r="N6559" s="2" t="s">
        <v>3095</v>
      </c>
      <c r="O6559" s="19" t="str">
        <f t="shared" si="204"/>
        <v>200</v>
      </c>
      <c r="P6559">
        <f t="shared" si="203"/>
        <v>2536</v>
      </c>
    </row>
    <row r="6560" spans="1:16" ht="14.5" customHeight="1" x14ac:dyDescent="0.35">
      <c r="A6560" s="23" t="s">
        <v>3765</v>
      </c>
      <c r="B6560" s="23" t="s">
        <v>3765</v>
      </c>
      <c r="C6560" s="23" t="s">
        <v>3677</v>
      </c>
      <c r="F6560">
        <v>428</v>
      </c>
      <c r="G6560">
        <v>100</v>
      </c>
      <c r="H6560" s="2" t="s">
        <v>3139</v>
      </c>
      <c r="I6560" s="2" t="s">
        <v>3153</v>
      </c>
      <c r="J6560" s="2" t="s">
        <v>3160</v>
      </c>
      <c r="K6560" s="2" t="s">
        <v>3163</v>
      </c>
      <c r="L6560" s="2">
        <v>2021</v>
      </c>
      <c r="M6560" s="2" t="s">
        <v>3054</v>
      </c>
      <c r="N6560" s="2" t="s">
        <v>3104</v>
      </c>
      <c r="O6560" s="19" t="str">
        <f t="shared" si="204"/>
        <v>300</v>
      </c>
      <c r="P6560">
        <f t="shared" si="203"/>
        <v>428</v>
      </c>
    </row>
    <row r="6561" spans="1:16" ht="14.5" customHeight="1" x14ac:dyDescent="0.35">
      <c r="A6561" s="23" t="s">
        <v>3454</v>
      </c>
      <c r="B6561" s="23" t="s">
        <v>3454</v>
      </c>
      <c r="C6561" s="23" t="s">
        <v>3308</v>
      </c>
      <c r="F6561">
        <v>470</v>
      </c>
      <c r="G6561">
        <v>80</v>
      </c>
      <c r="H6561" s="2" t="s">
        <v>3136</v>
      </c>
      <c r="I6561" s="2" t="s">
        <v>3150</v>
      </c>
      <c r="J6561" s="2" t="s">
        <v>3160</v>
      </c>
      <c r="K6561" s="2" t="s">
        <v>3163</v>
      </c>
      <c r="L6561" s="2">
        <v>2021</v>
      </c>
      <c r="M6561" s="2" t="s">
        <v>3041</v>
      </c>
      <c r="N6561" s="2" t="s">
        <v>3095</v>
      </c>
      <c r="O6561" s="19" t="str">
        <f t="shared" si="204"/>
        <v>200</v>
      </c>
      <c r="P6561">
        <f t="shared" si="203"/>
        <v>376</v>
      </c>
    </row>
    <row r="6562" spans="1:16" ht="14.5" customHeight="1" x14ac:dyDescent="0.35">
      <c r="A6562" s="23" t="s">
        <v>2325</v>
      </c>
      <c r="B6562" s="23" t="s">
        <v>2325</v>
      </c>
      <c r="C6562" s="23" t="s">
        <v>3391</v>
      </c>
      <c r="F6562">
        <v>2054</v>
      </c>
      <c r="G6562">
        <v>80</v>
      </c>
      <c r="H6562" s="2" t="s">
        <v>3136</v>
      </c>
      <c r="I6562" s="2" t="s">
        <v>3150</v>
      </c>
      <c r="J6562" s="2" t="s">
        <v>3160</v>
      </c>
      <c r="K6562" s="2" t="s">
        <v>3163</v>
      </c>
      <c r="L6562" s="2">
        <v>2021</v>
      </c>
      <c r="M6562" s="2" t="s">
        <v>3053</v>
      </c>
      <c r="N6562" s="2" t="s">
        <v>3103</v>
      </c>
      <c r="O6562" s="19" t="str">
        <f t="shared" si="204"/>
        <v>300</v>
      </c>
      <c r="P6562">
        <f t="shared" si="203"/>
        <v>1643.2</v>
      </c>
    </row>
    <row r="6563" spans="1:16" ht="14.5" customHeight="1" x14ac:dyDescent="0.35">
      <c r="A6563" s="23" t="s">
        <v>2486</v>
      </c>
      <c r="B6563" s="23" t="s">
        <v>2486</v>
      </c>
      <c r="C6563" s="23" t="s">
        <v>3382</v>
      </c>
      <c r="F6563">
        <v>15439</v>
      </c>
      <c r="G6563">
        <v>80</v>
      </c>
      <c r="H6563" s="2" t="s">
        <v>3136</v>
      </c>
      <c r="I6563" s="2" t="s">
        <v>3150</v>
      </c>
      <c r="J6563" s="2" t="s">
        <v>3160</v>
      </c>
      <c r="K6563" s="2" t="s">
        <v>3163</v>
      </c>
      <c r="L6563" s="2">
        <v>2021</v>
      </c>
      <c r="M6563" s="2" t="s">
        <v>3041</v>
      </c>
      <c r="N6563" s="2" t="s">
        <v>3095</v>
      </c>
      <c r="O6563" s="19" t="str">
        <f t="shared" si="204"/>
        <v>200</v>
      </c>
      <c r="P6563">
        <f t="shared" si="203"/>
        <v>12351.2</v>
      </c>
    </row>
    <row r="6564" spans="1:16" ht="14.5" customHeight="1" x14ac:dyDescent="0.35">
      <c r="A6564" s="23" t="s">
        <v>2581</v>
      </c>
      <c r="B6564" s="23" t="s">
        <v>2581</v>
      </c>
      <c r="C6564" s="23" t="s">
        <v>3258</v>
      </c>
      <c r="F6564">
        <v>910</v>
      </c>
      <c r="G6564">
        <v>100</v>
      </c>
      <c r="H6564" s="2" t="s">
        <v>3129</v>
      </c>
      <c r="I6564" s="2" t="s">
        <v>3143</v>
      </c>
      <c r="J6564" s="2" t="s">
        <v>3160</v>
      </c>
      <c r="K6564" s="2" t="s">
        <v>3163</v>
      </c>
      <c r="L6564" s="2">
        <v>2021</v>
      </c>
      <c r="M6564" s="2" t="s">
        <v>3053</v>
      </c>
      <c r="N6564" s="2" t="s">
        <v>3103</v>
      </c>
      <c r="O6564" s="19" t="str">
        <f t="shared" si="204"/>
        <v>300</v>
      </c>
      <c r="P6564">
        <f t="shared" si="203"/>
        <v>910</v>
      </c>
    </row>
    <row r="6565" spans="1:16" ht="14.5" customHeight="1" x14ac:dyDescent="0.35">
      <c r="A6565" s="23" t="s">
        <v>2386</v>
      </c>
      <c r="B6565" s="23" t="s">
        <v>2386</v>
      </c>
      <c r="C6565" s="23" t="s">
        <v>3452</v>
      </c>
      <c r="F6565">
        <v>60</v>
      </c>
      <c r="G6565">
        <v>100</v>
      </c>
      <c r="H6565" s="2" t="s">
        <v>3132</v>
      </c>
      <c r="I6565" s="2" t="s">
        <v>3146</v>
      </c>
      <c r="J6565" s="2" t="s">
        <v>3160</v>
      </c>
      <c r="K6565" s="2" t="s">
        <v>3163</v>
      </c>
      <c r="L6565" s="2">
        <v>2021</v>
      </c>
      <c r="M6565" s="2" t="s">
        <v>3053</v>
      </c>
      <c r="N6565" s="2" t="s">
        <v>3103</v>
      </c>
      <c r="O6565" s="19" t="str">
        <f t="shared" si="204"/>
        <v>300</v>
      </c>
      <c r="P6565">
        <f t="shared" si="203"/>
        <v>60</v>
      </c>
    </row>
    <row r="6566" spans="1:16" ht="14.5" customHeight="1" x14ac:dyDescent="0.35">
      <c r="A6566" s="23" t="s">
        <v>2487</v>
      </c>
      <c r="B6566" s="23" t="s">
        <v>2487</v>
      </c>
      <c r="C6566" s="23" t="s">
        <v>3679</v>
      </c>
      <c r="F6566">
        <v>850</v>
      </c>
      <c r="G6566">
        <v>100</v>
      </c>
      <c r="H6566" s="2" t="s">
        <v>3139</v>
      </c>
      <c r="I6566" s="2" t="s">
        <v>3153</v>
      </c>
      <c r="J6566" s="2" t="s">
        <v>3160</v>
      </c>
      <c r="K6566" s="2" t="s">
        <v>3163</v>
      </c>
      <c r="L6566" s="2">
        <v>2021</v>
      </c>
      <c r="M6566" s="2" t="s">
        <v>3054</v>
      </c>
      <c r="N6566" s="2" t="s">
        <v>3104</v>
      </c>
      <c r="O6566" s="19" t="str">
        <f t="shared" si="204"/>
        <v>300</v>
      </c>
      <c r="P6566">
        <f t="shared" ref="P6566:P6629" si="205">F6566*G6566/100</f>
        <v>850</v>
      </c>
    </row>
    <row r="6567" spans="1:16" ht="14.5" customHeight="1" x14ac:dyDescent="0.35">
      <c r="A6567" s="23" t="s">
        <v>2615</v>
      </c>
      <c r="B6567" s="23" t="s">
        <v>2615</v>
      </c>
      <c r="C6567" s="23" t="s">
        <v>3766</v>
      </c>
      <c r="F6567">
        <v>483</v>
      </c>
      <c r="G6567">
        <v>100</v>
      </c>
      <c r="H6567" s="2" t="s">
        <v>3139</v>
      </c>
      <c r="I6567" s="2" t="s">
        <v>3153</v>
      </c>
      <c r="J6567" s="2" t="s">
        <v>3160</v>
      </c>
      <c r="K6567" s="2" t="s">
        <v>3163</v>
      </c>
      <c r="L6567" s="2">
        <v>2021</v>
      </c>
      <c r="M6567" s="2" t="s">
        <v>3053</v>
      </c>
      <c r="N6567" s="2" t="s">
        <v>3103</v>
      </c>
      <c r="O6567" s="19" t="str">
        <f t="shared" si="204"/>
        <v>300</v>
      </c>
      <c r="P6567">
        <f t="shared" si="205"/>
        <v>483</v>
      </c>
    </row>
    <row r="6568" spans="1:16" ht="14.5" customHeight="1" x14ac:dyDescent="0.35">
      <c r="A6568" s="23" t="s">
        <v>797</v>
      </c>
      <c r="B6568" s="23" t="s">
        <v>797</v>
      </c>
      <c r="C6568" s="23" t="s">
        <v>3249</v>
      </c>
      <c r="F6568">
        <v>1301</v>
      </c>
      <c r="G6568">
        <v>100</v>
      </c>
      <c r="H6568" s="2" t="s">
        <v>3139</v>
      </c>
      <c r="I6568" s="2" t="s">
        <v>3153</v>
      </c>
      <c r="J6568" s="2" t="s">
        <v>3160</v>
      </c>
      <c r="K6568" s="2" t="s">
        <v>3163</v>
      </c>
      <c r="L6568" s="2">
        <v>2021</v>
      </c>
      <c r="M6568" s="2" t="s">
        <v>3078</v>
      </c>
      <c r="N6568" s="2" t="s">
        <v>3126</v>
      </c>
      <c r="O6568" s="19" t="str">
        <f t="shared" si="204"/>
        <v>700</v>
      </c>
      <c r="P6568">
        <f t="shared" si="205"/>
        <v>1301</v>
      </c>
    </row>
    <row r="6569" spans="1:16" ht="14.5" customHeight="1" x14ac:dyDescent="0.35">
      <c r="A6569" s="23" t="s">
        <v>771</v>
      </c>
      <c r="B6569" s="23" t="s">
        <v>771</v>
      </c>
      <c r="C6569" s="23" t="s">
        <v>3767</v>
      </c>
      <c r="F6569">
        <v>205</v>
      </c>
      <c r="G6569">
        <v>100</v>
      </c>
      <c r="H6569" s="2" t="s">
        <v>3139</v>
      </c>
      <c r="I6569" s="2" t="s">
        <v>3153</v>
      </c>
      <c r="J6569" s="2" t="s">
        <v>3160</v>
      </c>
      <c r="K6569" s="2" t="s">
        <v>3163</v>
      </c>
      <c r="L6569" s="2">
        <v>2021</v>
      </c>
      <c r="M6569" s="2" t="s">
        <v>3078</v>
      </c>
      <c r="N6569" s="2" t="s">
        <v>3126</v>
      </c>
      <c r="O6569" s="19" t="str">
        <f t="shared" si="204"/>
        <v>700</v>
      </c>
      <c r="P6569">
        <f t="shared" si="205"/>
        <v>205</v>
      </c>
    </row>
    <row r="6570" spans="1:16" ht="14.5" customHeight="1" x14ac:dyDescent="0.35">
      <c r="A6570" s="23" t="s">
        <v>2360</v>
      </c>
      <c r="B6570" s="23" t="s">
        <v>2360</v>
      </c>
      <c r="C6570" s="23" t="s">
        <v>3259</v>
      </c>
      <c r="F6570">
        <v>4985</v>
      </c>
      <c r="G6570">
        <v>100</v>
      </c>
      <c r="H6570" s="2" t="s">
        <v>3140</v>
      </c>
      <c r="I6570" s="2" t="s">
        <v>3154</v>
      </c>
      <c r="J6570" s="2" t="s">
        <v>3160</v>
      </c>
      <c r="K6570" s="2" t="s">
        <v>3163</v>
      </c>
      <c r="L6570" s="2">
        <v>2021</v>
      </c>
      <c r="M6570" s="2" t="s">
        <v>3024</v>
      </c>
      <c r="N6570" s="2" t="s">
        <v>3081</v>
      </c>
      <c r="O6570" s="19" t="str">
        <f t="shared" si="204"/>
        <v>100</v>
      </c>
      <c r="P6570">
        <f t="shared" si="205"/>
        <v>4985</v>
      </c>
    </row>
    <row r="6571" spans="1:16" ht="14.5" customHeight="1" x14ac:dyDescent="0.35">
      <c r="A6571" s="23" t="s">
        <v>3768</v>
      </c>
      <c r="B6571" s="23" t="s">
        <v>3768</v>
      </c>
      <c r="C6571" s="23" t="s">
        <v>3680</v>
      </c>
      <c r="F6571">
        <v>2660</v>
      </c>
      <c r="G6571">
        <v>100</v>
      </c>
      <c r="H6571" s="2" t="s">
        <v>3137</v>
      </c>
      <c r="I6571" s="2" t="s">
        <v>3151</v>
      </c>
      <c r="J6571" s="2" t="s">
        <v>3160</v>
      </c>
      <c r="K6571" s="2" t="s">
        <v>3163</v>
      </c>
      <c r="L6571" s="2">
        <v>2021</v>
      </c>
      <c r="M6571" s="2" t="s">
        <v>3054</v>
      </c>
      <c r="N6571" s="2" t="s">
        <v>3104</v>
      </c>
      <c r="O6571" s="19" t="str">
        <f t="shared" si="204"/>
        <v>300</v>
      </c>
      <c r="P6571">
        <f t="shared" si="205"/>
        <v>2660</v>
      </c>
    </row>
    <row r="6572" spans="1:16" ht="14.5" customHeight="1" x14ac:dyDescent="0.35">
      <c r="A6572" s="23" t="s">
        <v>3769</v>
      </c>
      <c r="B6572" s="23" t="s">
        <v>3769</v>
      </c>
      <c r="C6572" s="23" t="s">
        <v>3680</v>
      </c>
      <c r="F6572">
        <v>1823</v>
      </c>
      <c r="G6572">
        <v>100</v>
      </c>
      <c r="H6572" s="2" t="s">
        <v>3137</v>
      </c>
      <c r="I6572" s="2" t="s">
        <v>3151</v>
      </c>
      <c r="J6572" s="2" t="s">
        <v>3160</v>
      </c>
      <c r="K6572" s="2" t="s">
        <v>3163</v>
      </c>
      <c r="L6572" s="2">
        <v>2021</v>
      </c>
      <c r="M6572" s="2" t="s">
        <v>3059</v>
      </c>
      <c r="N6572" s="2" t="s">
        <v>3109</v>
      </c>
      <c r="O6572" s="19" t="str">
        <f t="shared" si="204"/>
        <v>400</v>
      </c>
      <c r="P6572">
        <f t="shared" si="205"/>
        <v>1823</v>
      </c>
    </row>
    <row r="6573" spans="1:16" ht="14.5" customHeight="1" x14ac:dyDescent="0.35">
      <c r="A6573" s="23" t="s">
        <v>3770</v>
      </c>
      <c r="B6573" s="23" t="s">
        <v>3770</v>
      </c>
      <c r="C6573" s="23" t="s">
        <v>3680</v>
      </c>
      <c r="F6573">
        <v>7141</v>
      </c>
      <c r="G6573">
        <v>57.162862344209501</v>
      </c>
      <c r="H6573" s="2" t="s">
        <v>3137</v>
      </c>
      <c r="I6573" s="2" t="s">
        <v>3151</v>
      </c>
      <c r="J6573" s="2" t="s">
        <v>3160</v>
      </c>
      <c r="K6573" s="2" t="s">
        <v>3163</v>
      </c>
      <c r="L6573" s="2">
        <v>2021</v>
      </c>
      <c r="M6573" s="2" t="s">
        <v>3059</v>
      </c>
      <c r="N6573" s="2" t="s">
        <v>3109</v>
      </c>
      <c r="O6573" s="19" t="str">
        <f t="shared" si="204"/>
        <v>400</v>
      </c>
      <c r="P6573">
        <f t="shared" si="205"/>
        <v>4082.0000000000005</v>
      </c>
    </row>
    <row r="6574" spans="1:16" ht="14.5" customHeight="1" x14ac:dyDescent="0.35">
      <c r="A6574" s="23" t="s">
        <v>763</v>
      </c>
      <c r="B6574" s="23" t="s">
        <v>763</v>
      </c>
      <c r="C6574" s="23" t="s">
        <v>3767</v>
      </c>
      <c r="F6574">
        <v>58</v>
      </c>
      <c r="G6574">
        <v>100</v>
      </c>
      <c r="H6574" s="2" t="s">
        <v>3139</v>
      </c>
      <c r="I6574" s="2" t="s">
        <v>3153</v>
      </c>
      <c r="J6574" s="2" t="s">
        <v>3160</v>
      </c>
      <c r="K6574" s="2" t="s">
        <v>3163</v>
      </c>
      <c r="L6574" s="2">
        <v>2021</v>
      </c>
      <c r="M6574" s="2" t="s">
        <v>3078</v>
      </c>
      <c r="N6574" s="2" t="s">
        <v>3126</v>
      </c>
      <c r="O6574" s="19" t="str">
        <f t="shared" ref="O6574:O6637" si="206">LEFT(N6574,1) &amp; "00"</f>
        <v>700</v>
      </c>
      <c r="P6574">
        <f t="shared" si="205"/>
        <v>58</v>
      </c>
    </row>
    <row r="6575" spans="1:16" ht="14.5" customHeight="1" x14ac:dyDescent="0.35">
      <c r="A6575" s="23" t="s">
        <v>3752</v>
      </c>
      <c r="B6575" s="23" t="s">
        <v>3752</v>
      </c>
      <c r="C6575" s="23" t="s">
        <v>3771</v>
      </c>
      <c r="F6575">
        <v>65</v>
      </c>
      <c r="G6575">
        <v>100</v>
      </c>
      <c r="H6575" s="2" t="s">
        <v>3139</v>
      </c>
      <c r="I6575" s="2" t="s">
        <v>3153</v>
      </c>
      <c r="J6575" s="2" t="s">
        <v>3160</v>
      </c>
      <c r="K6575" s="2" t="s">
        <v>3163</v>
      </c>
      <c r="L6575" s="2">
        <v>2021</v>
      </c>
      <c r="M6575" s="2" t="s">
        <v>3071</v>
      </c>
      <c r="N6575" s="2" t="s">
        <v>3120</v>
      </c>
      <c r="O6575" s="19" t="str">
        <f t="shared" si="206"/>
        <v>600</v>
      </c>
      <c r="P6575">
        <f t="shared" si="205"/>
        <v>65</v>
      </c>
    </row>
    <row r="6576" spans="1:16" ht="14.5" customHeight="1" x14ac:dyDescent="0.35">
      <c r="A6576" s="23" t="s">
        <v>3772</v>
      </c>
      <c r="B6576" s="23" t="s">
        <v>3772</v>
      </c>
      <c r="C6576" s="23" t="s">
        <v>3773</v>
      </c>
      <c r="F6576">
        <v>13542</v>
      </c>
      <c r="G6576">
        <v>86.449564318416805</v>
      </c>
      <c r="H6576" s="2" t="s">
        <v>3139</v>
      </c>
      <c r="I6576" s="2" t="s">
        <v>3153</v>
      </c>
      <c r="J6576" s="2" t="s">
        <v>3160</v>
      </c>
      <c r="K6576" s="2" t="s">
        <v>3163</v>
      </c>
      <c r="L6576" s="2">
        <v>2021</v>
      </c>
      <c r="M6576" s="2" t="s">
        <v>3042</v>
      </c>
      <c r="N6576" s="2" t="s">
        <v>3096</v>
      </c>
      <c r="O6576" s="19" t="str">
        <f t="shared" si="206"/>
        <v>200</v>
      </c>
      <c r="P6576">
        <f t="shared" si="205"/>
        <v>11707.000000000005</v>
      </c>
    </row>
    <row r="6577" spans="1:16" ht="14.5" customHeight="1" x14ac:dyDescent="0.35">
      <c r="A6577" s="23" t="s">
        <v>3598</v>
      </c>
      <c r="B6577" s="23" t="s">
        <v>3598</v>
      </c>
      <c r="C6577" s="23" t="s">
        <v>3773</v>
      </c>
      <c r="F6577">
        <v>9329</v>
      </c>
      <c r="G6577">
        <v>85.754100117911904</v>
      </c>
      <c r="H6577" s="2" t="s">
        <v>3139</v>
      </c>
      <c r="I6577" s="2" t="s">
        <v>3153</v>
      </c>
      <c r="J6577" s="2" t="s">
        <v>3160</v>
      </c>
      <c r="K6577" s="2" t="s">
        <v>3163</v>
      </c>
      <c r="L6577" s="2">
        <v>2021</v>
      </c>
      <c r="M6577" s="2" t="s">
        <v>3042</v>
      </c>
      <c r="N6577" s="2" t="s">
        <v>3096</v>
      </c>
      <c r="O6577" s="19" t="str">
        <f t="shared" si="206"/>
        <v>200</v>
      </c>
      <c r="P6577">
        <f t="shared" si="205"/>
        <v>8000.0000000000009</v>
      </c>
    </row>
    <row r="6578" spans="1:16" ht="14.5" customHeight="1" x14ac:dyDescent="0.35">
      <c r="A6578" s="23" t="s">
        <v>3774</v>
      </c>
      <c r="B6578" s="23" t="s">
        <v>3774</v>
      </c>
      <c r="C6578" s="23" t="s">
        <v>3453</v>
      </c>
      <c r="F6578">
        <v>73.599999999999994</v>
      </c>
      <c r="G6578">
        <v>100</v>
      </c>
      <c r="H6578" s="2" t="s">
        <v>3132</v>
      </c>
      <c r="I6578" s="2" t="s">
        <v>3146</v>
      </c>
      <c r="J6578" s="2" t="s">
        <v>3160</v>
      </c>
      <c r="K6578" s="2" t="s">
        <v>3163</v>
      </c>
      <c r="L6578" s="2">
        <v>2021</v>
      </c>
      <c r="M6578" s="2" t="s">
        <v>3054</v>
      </c>
      <c r="N6578" s="2" t="s">
        <v>3104</v>
      </c>
      <c r="O6578" s="19" t="str">
        <f t="shared" si="206"/>
        <v>300</v>
      </c>
      <c r="P6578">
        <f t="shared" si="205"/>
        <v>73.599999999999994</v>
      </c>
    </row>
    <row r="6579" spans="1:16" ht="14.5" customHeight="1" x14ac:dyDescent="0.35">
      <c r="A6579" s="23" t="s">
        <v>2410</v>
      </c>
      <c r="B6579" s="23" t="s">
        <v>2410</v>
      </c>
      <c r="C6579" s="23" t="s">
        <v>3290</v>
      </c>
      <c r="F6579">
        <v>30471</v>
      </c>
      <c r="G6579">
        <v>100</v>
      </c>
      <c r="H6579" s="2" t="s">
        <v>3134</v>
      </c>
      <c r="I6579" s="2" t="s">
        <v>3148</v>
      </c>
      <c r="J6579" s="2" t="s">
        <v>3160</v>
      </c>
      <c r="K6579" s="2" t="s">
        <v>3163</v>
      </c>
      <c r="L6579" s="2">
        <v>2021</v>
      </c>
      <c r="M6579" s="2" t="s">
        <v>3071</v>
      </c>
      <c r="N6579" s="2" t="s">
        <v>3120</v>
      </c>
      <c r="O6579" s="19" t="str">
        <f t="shared" si="206"/>
        <v>600</v>
      </c>
      <c r="P6579">
        <f t="shared" si="205"/>
        <v>30471</v>
      </c>
    </row>
    <row r="6580" spans="1:16" ht="14.5" customHeight="1" x14ac:dyDescent="0.35">
      <c r="A6580" s="23" t="s">
        <v>2925</v>
      </c>
      <c r="B6580" s="23" t="s">
        <v>2925</v>
      </c>
      <c r="C6580" s="23" t="s">
        <v>3261</v>
      </c>
      <c r="F6580">
        <v>741</v>
      </c>
      <c r="G6580">
        <v>100</v>
      </c>
      <c r="H6580" s="2" t="s">
        <v>3140</v>
      </c>
      <c r="I6580" s="2" t="s">
        <v>3154</v>
      </c>
      <c r="J6580" s="2" t="s">
        <v>3160</v>
      </c>
      <c r="K6580" s="2" t="s">
        <v>3163</v>
      </c>
      <c r="L6580" s="2">
        <v>2021</v>
      </c>
      <c r="M6580" s="2" t="s">
        <v>3024</v>
      </c>
      <c r="N6580" s="2" t="s">
        <v>3081</v>
      </c>
      <c r="O6580" s="19" t="str">
        <f t="shared" si="206"/>
        <v>100</v>
      </c>
      <c r="P6580">
        <f t="shared" si="205"/>
        <v>741</v>
      </c>
    </row>
    <row r="6581" spans="1:16" ht="14.5" customHeight="1" x14ac:dyDescent="0.35">
      <c r="A6581" s="23" t="s">
        <v>3435</v>
      </c>
      <c r="B6581" s="23" t="s">
        <v>3435</v>
      </c>
      <c r="C6581" s="23" t="s">
        <v>3436</v>
      </c>
      <c r="F6581">
        <v>128550</v>
      </c>
      <c r="G6581">
        <v>100</v>
      </c>
      <c r="H6581" s="2" t="s">
        <v>3134</v>
      </c>
      <c r="I6581" s="2" t="s">
        <v>3148</v>
      </c>
      <c r="J6581" s="2" t="s">
        <v>3160</v>
      </c>
      <c r="K6581" s="2" t="s">
        <v>3163</v>
      </c>
      <c r="L6581" s="2">
        <v>2021</v>
      </c>
      <c r="M6581" s="2" t="s">
        <v>3071</v>
      </c>
      <c r="N6581" s="2" t="s">
        <v>3120</v>
      </c>
      <c r="O6581" s="19" t="str">
        <f t="shared" si="206"/>
        <v>600</v>
      </c>
      <c r="P6581">
        <f t="shared" si="205"/>
        <v>128550</v>
      </c>
    </row>
    <row r="6582" spans="1:16" ht="14.5" customHeight="1" x14ac:dyDescent="0.35">
      <c r="A6582" s="23" t="s">
        <v>3437</v>
      </c>
      <c r="B6582" s="23" t="s">
        <v>3437</v>
      </c>
      <c r="C6582" s="23" t="s">
        <v>3436</v>
      </c>
      <c r="F6582">
        <v>95000</v>
      </c>
      <c r="G6582">
        <v>100</v>
      </c>
      <c r="H6582" s="2" t="s">
        <v>3134</v>
      </c>
      <c r="I6582" s="2" t="s">
        <v>3148</v>
      </c>
      <c r="J6582" s="2" t="s">
        <v>3160</v>
      </c>
      <c r="K6582" s="2" t="s">
        <v>3163</v>
      </c>
      <c r="L6582" s="2">
        <v>2021</v>
      </c>
      <c r="M6582" s="2" t="s">
        <v>3071</v>
      </c>
      <c r="N6582" s="2" t="s">
        <v>3120</v>
      </c>
      <c r="O6582" s="19" t="str">
        <f t="shared" si="206"/>
        <v>600</v>
      </c>
      <c r="P6582">
        <f t="shared" si="205"/>
        <v>95000</v>
      </c>
    </row>
    <row r="6583" spans="1:16" ht="14.5" customHeight="1" x14ac:dyDescent="0.35">
      <c r="A6583" s="23" t="s">
        <v>3775</v>
      </c>
      <c r="B6583" s="23" t="s">
        <v>3775</v>
      </c>
      <c r="C6583" s="23" t="s">
        <v>3453</v>
      </c>
      <c r="F6583">
        <v>775</v>
      </c>
      <c r="G6583">
        <v>100</v>
      </c>
      <c r="H6583" s="2" t="s">
        <v>3132</v>
      </c>
      <c r="I6583" s="2" t="s">
        <v>3146</v>
      </c>
      <c r="J6583" s="2" t="s">
        <v>3160</v>
      </c>
      <c r="K6583" s="2" t="s">
        <v>3163</v>
      </c>
      <c r="L6583" s="2">
        <v>2021</v>
      </c>
      <c r="M6583" s="2" t="s">
        <v>3058</v>
      </c>
      <c r="N6583" s="2" t="s">
        <v>3108</v>
      </c>
      <c r="O6583" s="19" t="str">
        <f t="shared" si="206"/>
        <v>300</v>
      </c>
      <c r="P6583">
        <f t="shared" si="205"/>
        <v>775</v>
      </c>
    </row>
    <row r="6584" spans="1:16" ht="14.5" customHeight="1" x14ac:dyDescent="0.35">
      <c r="A6584" s="23" t="s">
        <v>2468</v>
      </c>
      <c r="B6584" s="23" t="s">
        <v>2468</v>
      </c>
      <c r="C6584" s="23" t="s">
        <v>3327</v>
      </c>
      <c r="F6584">
        <v>17419</v>
      </c>
      <c r="G6584">
        <v>33.71</v>
      </c>
      <c r="H6584" s="2" t="s">
        <v>3139</v>
      </c>
      <c r="I6584" s="2" t="s">
        <v>3153</v>
      </c>
      <c r="J6584" s="2" t="s">
        <v>3160</v>
      </c>
      <c r="K6584" s="2" t="s">
        <v>3163</v>
      </c>
      <c r="L6584" s="2">
        <v>2021</v>
      </c>
      <c r="M6584" s="2" t="s">
        <v>3041</v>
      </c>
      <c r="N6584" s="2" t="s">
        <v>3095</v>
      </c>
      <c r="O6584" s="19" t="str">
        <f t="shared" si="206"/>
        <v>200</v>
      </c>
      <c r="P6584">
        <f t="shared" si="205"/>
        <v>5871.9448999999995</v>
      </c>
    </row>
    <row r="6585" spans="1:16" ht="14.5" customHeight="1" x14ac:dyDescent="0.35">
      <c r="A6585" s="23" t="s">
        <v>2956</v>
      </c>
      <c r="B6585" s="23" t="s">
        <v>2956</v>
      </c>
      <c r="C6585" s="23" t="s">
        <v>3393</v>
      </c>
      <c r="F6585">
        <v>569</v>
      </c>
      <c r="G6585">
        <v>100</v>
      </c>
      <c r="H6585" s="2" t="s">
        <v>3132</v>
      </c>
      <c r="I6585" s="2" t="s">
        <v>3146</v>
      </c>
      <c r="J6585" s="2" t="s">
        <v>3160</v>
      </c>
      <c r="K6585" s="2" t="s">
        <v>3163</v>
      </c>
      <c r="L6585" s="2">
        <v>2021</v>
      </c>
      <c r="M6585" s="2" t="s">
        <v>3053</v>
      </c>
      <c r="N6585" s="2" t="s">
        <v>3103</v>
      </c>
      <c r="O6585" s="19" t="str">
        <f t="shared" si="206"/>
        <v>300</v>
      </c>
      <c r="P6585">
        <f t="shared" si="205"/>
        <v>569</v>
      </c>
    </row>
    <row r="6586" spans="1:16" ht="14.5" customHeight="1" x14ac:dyDescent="0.35">
      <c r="A6586" s="23" t="s">
        <v>2381</v>
      </c>
      <c r="B6586" s="23" t="s">
        <v>2381</v>
      </c>
      <c r="C6586" s="23" t="s">
        <v>3393</v>
      </c>
      <c r="F6586">
        <v>100</v>
      </c>
      <c r="G6586">
        <v>100</v>
      </c>
      <c r="H6586" s="2" t="s">
        <v>3132</v>
      </c>
      <c r="I6586" s="2" t="s">
        <v>3146</v>
      </c>
      <c r="J6586" s="2" t="s">
        <v>3160</v>
      </c>
      <c r="K6586" s="2" t="s">
        <v>3163</v>
      </c>
      <c r="L6586" s="2">
        <v>2021</v>
      </c>
      <c r="M6586" s="2" t="s">
        <v>3054</v>
      </c>
      <c r="N6586" s="2" t="s">
        <v>3104</v>
      </c>
      <c r="O6586" s="19" t="str">
        <f t="shared" si="206"/>
        <v>300</v>
      </c>
      <c r="P6586">
        <f t="shared" si="205"/>
        <v>100</v>
      </c>
    </row>
    <row r="6587" spans="1:16" ht="14.5" customHeight="1" x14ac:dyDescent="0.35">
      <c r="A6587" s="23" t="s">
        <v>2384</v>
      </c>
      <c r="B6587" s="23" t="s">
        <v>2384</v>
      </c>
      <c r="C6587" s="23" t="s">
        <v>3452</v>
      </c>
      <c r="F6587">
        <v>351</v>
      </c>
      <c r="G6587">
        <v>100</v>
      </c>
      <c r="H6587" s="2" t="s">
        <v>3132</v>
      </c>
      <c r="I6587" s="2" t="s">
        <v>3146</v>
      </c>
      <c r="J6587" s="2" t="s">
        <v>3160</v>
      </c>
      <c r="K6587" s="2" t="s">
        <v>3163</v>
      </c>
      <c r="L6587" s="2">
        <v>2021</v>
      </c>
      <c r="M6587" s="2" t="s">
        <v>3053</v>
      </c>
      <c r="N6587" s="2" t="s">
        <v>3103</v>
      </c>
      <c r="O6587" s="19" t="str">
        <f t="shared" si="206"/>
        <v>300</v>
      </c>
      <c r="P6587">
        <f t="shared" si="205"/>
        <v>351</v>
      </c>
    </row>
    <row r="6588" spans="1:16" ht="14.5" customHeight="1" x14ac:dyDescent="0.35">
      <c r="A6588" s="23" t="s">
        <v>3438</v>
      </c>
      <c r="B6588" s="23" t="s">
        <v>3438</v>
      </c>
      <c r="C6588" s="23" t="s">
        <v>3436</v>
      </c>
      <c r="F6588">
        <v>9600</v>
      </c>
      <c r="G6588">
        <v>100</v>
      </c>
      <c r="H6588" s="2" t="s">
        <v>3134</v>
      </c>
      <c r="I6588" s="2" t="s">
        <v>3148</v>
      </c>
      <c r="J6588" s="2" t="s">
        <v>3160</v>
      </c>
      <c r="K6588" s="2" t="s">
        <v>3163</v>
      </c>
      <c r="L6588" s="2">
        <v>2021</v>
      </c>
      <c r="M6588" s="2" t="s">
        <v>3071</v>
      </c>
      <c r="N6588" s="2" t="s">
        <v>3120</v>
      </c>
      <c r="O6588" s="19" t="str">
        <f t="shared" si="206"/>
        <v>600</v>
      </c>
      <c r="P6588">
        <f t="shared" si="205"/>
        <v>9600</v>
      </c>
    </row>
    <row r="6589" spans="1:16" ht="14.5" customHeight="1" x14ac:dyDescent="0.35">
      <c r="A6589" s="23" t="s">
        <v>3439</v>
      </c>
      <c r="B6589" s="23" t="s">
        <v>3439</v>
      </c>
      <c r="C6589" s="23" t="s">
        <v>3436</v>
      </c>
      <c r="F6589">
        <v>5600</v>
      </c>
      <c r="G6589">
        <v>100</v>
      </c>
      <c r="H6589" s="2" t="s">
        <v>3134</v>
      </c>
      <c r="I6589" s="2" t="s">
        <v>3148</v>
      </c>
      <c r="J6589" s="2" t="s">
        <v>3160</v>
      </c>
      <c r="K6589" s="2" t="s">
        <v>3163</v>
      </c>
      <c r="L6589" s="2">
        <v>2021</v>
      </c>
      <c r="M6589" s="2" t="s">
        <v>3071</v>
      </c>
      <c r="N6589" s="2" t="s">
        <v>3120</v>
      </c>
      <c r="O6589" s="19" t="str">
        <f t="shared" si="206"/>
        <v>600</v>
      </c>
      <c r="P6589">
        <f t="shared" si="205"/>
        <v>5600</v>
      </c>
    </row>
    <row r="6590" spans="1:16" ht="14.5" customHeight="1" x14ac:dyDescent="0.35">
      <c r="A6590" s="23" t="s">
        <v>918</v>
      </c>
      <c r="B6590" s="23" t="s">
        <v>918</v>
      </c>
      <c r="C6590" s="23" t="s">
        <v>3297</v>
      </c>
      <c r="F6590">
        <v>118</v>
      </c>
      <c r="G6590">
        <v>100</v>
      </c>
      <c r="H6590" s="2" t="s">
        <v>3139</v>
      </c>
      <c r="I6590" s="2" t="s">
        <v>3153</v>
      </c>
      <c r="J6590" s="2" t="s">
        <v>3160</v>
      </c>
      <c r="K6590" s="2" t="s">
        <v>3163</v>
      </c>
      <c r="L6590" s="2">
        <v>2021</v>
      </c>
      <c r="M6590" s="2" t="s">
        <v>3054</v>
      </c>
      <c r="N6590" s="2" t="s">
        <v>3104</v>
      </c>
      <c r="O6590" s="19" t="str">
        <f t="shared" si="206"/>
        <v>300</v>
      </c>
      <c r="P6590">
        <f t="shared" si="205"/>
        <v>118</v>
      </c>
    </row>
    <row r="6591" spans="1:16" ht="14.5" customHeight="1" x14ac:dyDescent="0.35">
      <c r="A6591" s="23" t="s">
        <v>896</v>
      </c>
      <c r="B6591" s="23" t="s">
        <v>896</v>
      </c>
      <c r="C6591" s="23" t="s">
        <v>3290</v>
      </c>
      <c r="F6591">
        <v>2054</v>
      </c>
      <c r="G6591">
        <v>25</v>
      </c>
      <c r="H6591" s="2" t="s">
        <v>3140</v>
      </c>
      <c r="I6591" s="2" t="s">
        <v>3154</v>
      </c>
      <c r="J6591" s="2" t="s">
        <v>3160</v>
      </c>
      <c r="K6591" s="2" t="s">
        <v>3163</v>
      </c>
      <c r="L6591" s="2">
        <v>2021</v>
      </c>
      <c r="M6591" s="2" t="s">
        <v>3027</v>
      </c>
      <c r="N6591" s="2" t="s">
        <v>3027</v>
      </c>
      <c r="O6591" s="19" t="str">
        <f t="shared" si="206"/>
        <v>100</v>
      </c>
      <c r="P6591">
        <f t="shared" si="205"/>
        <v>513.5</v>
      </c>
    </row>
    <row r="6592" spans="1:16" ht="14.5" customHeight="1" x14ac:dyDescent="0.35">
      <c r="A6592" s="23" t="s">
        <v>3440</v>
      </c>
      <c r="B6592" s="23" t="s">
        <v>3440</v>
      </c>
      <c r="C6592" s="23" t="s">
        <v>3436</v>
      </c>
      <c r="F6592">
        <v>89209</v>
      </c>
      <c r="G6592">
        <v>100</v>
      </c>
      <c r="H6592" s="2" t="s">
        <v>3134</v>
      </c>
      <c r="I6592" s="2" t="s">
        <v>3148</v>
      </c>
      <c r="J6592" s="2" t="s">
        <v>3160</v>
      </c>
      <c r="K6592" s="2" t="s">
        <v>3163</v>
      </c>
      <c r="L6592" s="2">
        <v>2021</v>
      </c>
      <c r="M6592" s="2" t="s">
        <v>3071</v>
      </c>
      <c r="N6592" s="2" t="s">
        <v>3120</v>
      </c>
      <c r="O6592" s="19" t="str">
        <f t="shared" si="206"/>
        <v>600</v>
      </c>
      <c r="P6592">
        <f t="shared" si="205"/>
        <v>89209</v>
      </c>
    </row>
    <row r="6593" spans="1:16" ht="14.5" customHeight="1" x14ac:dyDescent="0.35">
      <c r="A6593" s="23" t="s">
        <v>1589</v>
      </c>
      <c r="B6593" s="23" t="s">
        <v>1589</v>
      </c>
      <c r="C6593" s="23" t="s">
        <v>3288</v>
      </c>
      <c r="F6593">
        <v>1002</v>
      </c>
      <c r="G6593">
        <v>25</v>
      </c>
      <c r="H6593" s="2" t="s">
        <v>3140</v>
      </c>
      <c r="I6593" s="2" t="s">
        <v>3154</v>
      </c>
      <c r="J6593" s="2" t="s">
        <v>3160</v>
      </c>
      <c r="K6593" s="2" t="s">
        <v>3163</v>
      </c>
      <c r="L6593" s="2">
        <v>2021</v>
      </c>
      <c r="M6593" s="2" t="s">
        <v>3034</v>
      </c>
      <c r="N6593" s="2" t="s">
        <v>3034</v>
      </c>
      <c r="O6593" s="19" t="str">
        <f t="shared" si="206"/>
        <v>100</v>
      </c>
      <c r="P6593">
        <f t="shared" si="205"/>
        <v>250.5</v>
      </c>
    </row>
    <row r="6594" spans="1:16" ht="14.5" customHeight="1" x14ac:dyDescent="0.35">
      <c r="A6594" s="23" t="s">
        <v>3776</v>
      </c>
      <c r="B6594" s="23" t="s">
        <v>3776</v>
      </c>
      <c r="C6594" s="23" t="s">
        <v>3433</v>
      </c>
      <c r="F6594">
        <v>2850</v>
      </c>
      <c r="G6594">
        <v>100</v>
      </c>
      <c r="H6594" s="2" t="s">
        <v>3134</v>
      </c>
      <c r="I6594" s="2" t="s">
        <v>3148</v>
      </c>
      <c r="J6594" s="2" t="s">
        <v>3160</v>
      </c>
      <c r="K6594" s="2" t="s">
        <v>3163</v>
      </c>
      <c r="L6594" s="2">
        <v>2021</v>
      </c>
      <c r="M6594" s="2" t="s">
        <v>3071</v>
      </c>
      <c r="N6594" s="2" t="s">
        <v>3120</v>
      </c>
      <c r="O6594" s="19" t="str">
        <f t="shared" si="206"/>
        <v>600</v>
      </c>
      <c r="P6594">
        <f t="shared" si="205"/>
        <v>2850</v>
      </c>
    </row>
    <row r="6595" spans="1:16" ht="14.5" customHeight="1" x14ac:dyDescent="0.35">
      <c r="A6595" s="23" t="s">
        <v>2610</v>
      </c>
      <c r="B6595" s="23" t="s">
        <v>2610</v>
      </c>
      <c r="C6595" s="23" t="s">
        <v>3291</v>
      </c>
      <c r="F6595">
        <v>927</v>
      </c>
      <c r="G6595">
        <v>25</v>
      </c>
      <c r="H6595" s="2" t="s">
        <v>3140</v>
      </c>
      <c r="I6595" s="2" t="s">
        <v>3154</v>
      </c>
      <c r="J6595" s="2" t="s">
        <v>3160</v>
      </c>
      <c r="K6595" s="2" t="s">
        <v>3163</v>
      </c>
      <c r="L6595" s="2">
        <v>2021</v>
      </c>
      <c r="M6595" s="2" t="s">
        <v>3024</v>
      </c>
      <c r="N6595" s="2" t="s">
        <v>3081</v>
      </c>
      <c r="O6595" s="19" t="str">
        <f t="shared" si="206"/>
        <v>100</v>
      </c>
      <c r="P6595">
        <f t="shared" si="205"/>
        <v>231.75</v>
      </c>
    </row>
    <row r="6596" spans="1:16" ht="14.5" customHeight="1" x14ac:dyDescent="0.35">
      <c r="A6596" s="23" t="s">
        <v>3495</v>
      </c>
      <c r="B6596" s="23" t="s">
        <v>3495</v>
      </c>
      <c r="C6596" s="23" t="s">
        <v>3436</v>
      </c>
      <c r="F6596">
        <v>8400</v>
      </c>
      <c r="G6596">
        <v>100</v>
      </c>
      <c r="H6596" s="2" t="s">
        <v>3134</v>
      </c>
      <c r="I6596" s="2" t="s">
        <v>3148</v>
      </c>
      <c r="J6596" s="2" t="s">
        <v>3160</v>
      </c>
      <c r="K6596" s="2" t="s">
        <v>3163</v>
      </c>
      <c r="L6596" s="2">
        <v>2021</v>
      </c>
      <c r="M6596" s="2" t="s">
        <v>3071</v>
      </c>
      <c r="N6596" s="2" t="s">
        <v>3120</v>
      </c>
      <c r="O6596" s="19" t="str">
        <f t="shared" si="206"/>
        <v>600</v>
      </c>
      <c r="P6596">
        <f t="shared" si="205"/>
        <v>8400</v>
      </c>
    </row>
    <row r="6597" spans="1:16" ht="14.5" customHeight="1" x14ac:dyDescent="0.35">
      <c r="A6597" s="23" t="s">
        <v>3496</v>
      </c>
      <c r="B6597" s="23" t="s">
        <v>3496</v>
      </c>
      <c r="C6597" s="23" t="s">
        <v>3436</v>
      </c>
      <c r="F6597">
        <v>7500</v>
      </c>
      <c r="G6597">
        <v>100</v>
      </c>
      <c r="H6597" s="2" t="s">
        <v>3134</v>
      </c>
      <c r="I6597" s="2" t="s">
        <v>3148</v>
      </c>
      <c r="J6597" s="2" t="s">
        <v>3160</v>
      </c>
      <c r="K6597" s="2" t="s">
        <v>3163</v>
      </c>
      <c r="L6597" s="2">
        <v>2021</v>
      </c>
      <c r="M6597" s="2" t="s">
        <v>3071</v>
      </c>
      <c r="N6597" s="2" t="s">
        <v>3120</v>
      </c>
      <c r="O6597" s="19" t="str">
        <f t="shared" si="206"/>
        <v>600</v>
      </c>
      <c r="P6597">
        <f t="shared" si="205"/>
        <v>7500</v>
      </c>
    </row>
    <row r="6598" spans="1:16" ht="14.5" customHeight="1" x14ac:dyDescent="0.35">
      <c r="A6598" s="23" t="s">
        <v>3589</v>
      </c>
      <c r="B6598" s="23" t="s">
        <v>3589</v>
      </c>
      <c r="C6598" s="23" t="s">
        <v>3590</v>
      </c>
      <c r="F6598">
        <v>193.33699999999999</v>
      </c>
      <c r="G6598">
        <v>100</v>
      </c>
      <c r="H6598" s="2" t="s">
        <v>3134</v>
      </c>
      <c r="I6598" s="2" t="s">
        <v>3148</v>
      </c>
      <c r="J6598" s="2" t="s">
        <v>3160</v>
      </c>
      <c r="K6598" s="2" t="s">
        <v>3163</v>
      </c>
      <c r="L6598" s="2">
        <v>2021</v>
      </c>
      <c r="M6598" s="2" t="s">
        <v>3047</v>
      </c>
      <c r="N6598" s="2" t="s">
        <v>3047</v>
      </c>
      <c r="O6598" s="19" t="str">
        <f t="shared" si="206"/>
        <v>200</v>
      </c>
      <c r="P6598">
        <f t="shared" si="205"/>
        <v>193.33699999999996</v>
      </c>
    </row>
    <row r="6599" spans="1:16" ht="14.5" customHeight="1" x14ac:dyDescent="0.35">
      <c r="A6599" s="23" t="s">
        <v>2479</v>
      </c>
      <c r="B6599" s="23" t="s">
        <v>2479</v>
      </c>
      <c r="C6599" s="23" t="s">
        <v>3268</v>
      </c>
      <c r="F6599">
        <v>48846.898000000001</v>
      </c>
      <c r="G6599">
        <v>100</v>
      </c>
      <c r="H6599" s="2" t="s">
        <v>3134</v>
      </c>
      <c r="I6599" s="2" t="s">
        <v>3148</v>
      </c>
      <c r="J6599" s="2" t="s">
        <v>3160</v>
      </c>
      <c r="K6599" s="2" t="s">
        <v>3163</v>
      </c>
      <c r="L6599" s="2">
        <v>2021</v>
      </c>
      <c r="M6599" s="2" t="s">
        <v>3047</v>
      </c>
      <c r="N6599" s="2" t="s">
        <v>3047</v>
      </c>
      <c r="O6599" s="19" t="str">
        <f t="shared" si="206"/>
        <v>200</v>
      </c>
      <c r="P6599">
        <f t="shared" si="205"/>
        <v>48846.898000000001</v>
      </c>
    </row>
    <row r="6600" spans="1:16" ht="14.5" customHeight="1" x14ac:dyDescent="0.35">
      <c r="A6600" s="23" t="s">
        <v>2400</v>
      </c>
      <c r="B6600" s="23" t="s">
        <v>2400</v>
      </c>
      <c r="C6600" s="23" t="s">
        <v>3268</v>
      </c>
      <c r="F6600">
        <v>7554.1019999999999</v>
      </c>
      <c r="G6600">
        <v>100</v>
      </c>
      <c r="H6600" s="2" t="s">
        <v>3134</v>
      </c>
      <c r="I6600" s="2" t="s">
        <v>3148</v>
      </c>
      <c r="J6600" s="2" t="s">
        <v>3160</v>
      </c>
      <c r="K6600" s="2" t="s">
        <v>3163</v>
      </c>
      <c r="L6600" s="2">
        <v>2021</v>
      </c>
      <c r="M6600" s="2" t="s">
        <v>3047</v>
      </c>
      <c r="N6600" s="2" t="s">
        <v>3047</v>
      </c>
      <c r="O6600" s="19" t="str">
        <f t="shared" si="206"/>
        <v>200</v>
      </c>
      <c r="P6600">
        <f t="shared" si="205"/>
        <v>7554.1019999999999</v>
      </c>
    </row>
    <row r="6601" spans="1:16" ht="14.5" customHeight="1" x14ac:dyDescent="0.35">
      <c r="A6601" s="23" t="s">
        <v>2364</v>
      </c>
      <c r="B6601" s="23" t="s">
        <v>2364</v>
      </c>
      <c r="C6601" s="23" t="s">
        <v>3290</v>
      </c>
      <c r="F6601">
        <v>2296</v>
      </c>
      <c r="G6601">
        <v>25</v>
      </c>
      <c r="H6601" s="2" t="s">
        <v>3140</v>
      </c>
      <c r="I6601" s="2" t="s">
        <v>3154</v>
      </c>
      <c r="J6601" s="2" t="s">
        <v>3160</v>
      </c>
      <c r="K6601" s="2" t="s">
        <v>3163</v>
      </c>
      <c r="L6601" s="2">
        <v>2021</v>
      </c>
      <c r="M6601" s="2" t="s">
        <v>3027</v>
      </c>
      <c r="N6601" s="2" t="s">
        <v>3027</v>
      </c>
      <c r="O6601" s="19" t="str">
        <f t="shared" si="206"/>
        <v>100</v>
      </c>
      <c r="P6601">
        <f t="shared" si="205"/>
        <v>574</v>
      </c>
    </row>
    <row r="6602" spans="1:16" ht="14.5" customHeight="1" x14ac:dyDescent="0.35">
      <c r="A6602" s="23" t="s">
        <v>1665</v>
      </c>
      <c r="B6602" s="23" t="s">
        <v>1665</v>
      </c>
      <c r="C6602" s="23" t="s">
        <v>3290</v>
      </c>
      <c r="F6602">
        <v>185</v>
      </c>
      <c r="G6602">
        <v>25</v>
      </c>
      <c r="H6602" s="2" t="s">
        <v>3140</v>
      </c>
      <c r="I6602" s="2" t="s">
        <v>3154</v>
      </c>
      <c r="J6602" s="2" t="s">
        <v>3160</v>
      </c>
      <c r="K6602" s="2" t="s">
        <v>3163</v>
      </c>
      <c r="L6602" s="2">
        <v>2021</v>
      </c>
      <c r="M6602" s="2" t="s">
        <v>3033</v>
      </c>
      <c r="N6602" s="2" t="s">
        <v>3088</v>
      </c>
      <c r="O6602" s="19" t="str">
        <f t="shared" si="206"/>
        <v>100</v>
      </c>
      <c r="P6602">
        <f t="shared" si="205"/>
        <v>46.25</v>
      </c>
    </row>
    <row r="6603" spans="1:16" ht="14.5" customHeight="1" x14ac:dyDescent="0.35">
      <c r="A6603" s="23" t="s">
        <v>1677</v>
      </c>
      <c r="B6603" s="23" t="s">
        <v>1677</v>
      </c>
      <c r="C6603" s="23" t="s">
        <v>3288</v>
      </c>
      <c r="F6603">
        <v>1939</v>
      </c>
      <c r="G6603">
        <v>25</v>
      </c>
      <c r="H6603" s="2" t="s">
        <v>3140</v>
      </c>
      <c r="I6603" s="2" t="s">
        <v>3154</v>
      </c>
      <c r="J6603" s="2" t="s">
        <v>3160</v>
      </c>
      <c r="K6603" s="2" t="s">
        <v>3163</v>
      </c>
      <c r="L6603" s="2">
        <v>2021</v>
      </c>
      <c r="M6603" s="2" t="s">
        <v>3034</v>
      </c>
      <c r="N6603" s="2" t="s">
        <v>3034</v>
      </c>
      <c r="O6603" s="19" t="str">
        <f t="shared" si="206"/>
        <v>100</v>
      </c>
      <c r="P6603">
        <f t="shared" si="205"/>
        <v>484.75</v>
      </c>
    </row>
    <row r="6604" spans="1:16" ht="14.5" customHeight="1" x14ac:dyDescent="0.35">
      <c r="A6604" s="23" t="s">
        <v>3441</v>
      </c>
      <c r="B6604" s="23" t="s">
        <v>3441</v>
      </c>
      <c r="C6604" s="23" t="s">
        <v>3436</v>
      </c>
      <c r="F6604">
        <v>5444</v>
      </c>
      <c r="G6604">
        <v>100</v>
      </c>
      <c r="H6604" s="2" t="s">
        <v>3134</v>
      </c>
      <c r="I6604" s="2" t="s">
        <v>3148</v>
      </c>
      <c r="J6604" s="2" t="s">
        <v>3160</v>
      </c>
      <c r="K6604" s="2" t="s">
        <v>3163</v>
      </c>
      <c r="L6604" s="2">
        <v>2021</v>
      </c>
      <c r="M6604" s="2" t="s">
        <v>3071</v>
      </c>
      <c r="N6604" s="2" t="s">
        <v>3120</v>
      </c>
      <c r="O6604" s="19" t="str">
        <f t="shared" si="206"/>
        <v>600</v>
      </c>
      <c r="P6604">
        <f t="shared" si="205"/>
        <v>5444</v>
      </c>
    </row>
    <row r="6605" spans="1:16" ht="14.5" customHeight="1" x14ac:dyDescent="0.35">
      <c r="A6605" s="23" t="s">
        <v>2935</v>
      </c>
      <c r="B6605" s="23" t="s">
        <v>2935</v>
      </c>
      <c r="C6605" s="23" t="s">
        <v>3436</v>
      </c>
      <c r="F6605">
        <v>3474</v>
      </c>
      <c r="G6605">
        <v>100</v>
      </c>
      <c r="H6605" s="2" t="s">
        <v>3134</v>
      </c>
      <c r="I6605" s="2" t="s">
        <v>3148</v>
      </c>
      <c r="J6605" s="2" t="s">
        <v>3160</v>
      </c>
      <c r="K6605" s="2" t="s">
        <v>3163</v>
      </c>
      <c r="L6605" s="2">
        <v>2021</v>
      </c>
      <c r="M6605" s="2" t="s">
        <v>3041</v>
      </c>
      <c r="N6605" s="2" t="s">
        <v>3095</v>
      </c>
      <c r="O6605" s="19" t="str">
        <f t="shared" si="206"/>
        <v>200</v>
      </c>
      <c r="P6605">
        <f t="shared" si="205"/>
        <v>3474</v>
      </c>
    </row>
    <row r="6606" spans="1:16" ht="14.5" customHeight="1" x14ac:dyDescent="0.35">
      <c r="A6606" s="23" t="s">
        <v>3777</v>
      </c>
      <c r="B6606" s="23" t="s">
        <v>3777</v>
      </c>
      <c r="C6606" s="23" t="s">
        <v>3436</v>
      </c>
      <c r="F6606">
        <v>9586</v>
      </c>
      <c r="G6606">
        <v>100</v>
      </c>
      <c r="H6606" s="2" t="s">
        <v>3134</v>
      </c>
      <c r="I6606" s="2" t="s">
        <v>3148</v>
      </c>
      <c r="J6606" s="2" t="s">
        <v>3160</v>
      </c>
      <c r="K6606" s="2" t="s">
        <v>3163</v>
      </c>
      <c r="L6606" s="2">
        <v>2021</v>
      </c>
      <c r="M6606" s="2" t="s">
        <v>3071</v>
      </c>
      <c r="N6606" s="2" t="s">
        <v>3120</v>
      </c>
      <c r="O6606" s="19" t="str">
        <f t="shared" si="206"/>
        <v>600</v>
      </c>
      <c r="P6606">
        <f t="shared" si="205"/>
        <v>9586</v>
      </c>
    </row>
    <row r="6607" spans="1:16" ht="14.5" customHeight="1" x14ac:dyDescent="0.35">
      <c r="A6607" s="23" t="s">
        <v>3778</v>
      </c>
      <c r="B6607" s="23" t="s">
        <v>3778</v>
      </c>
      <c r="C6607" s="23" t="s">
        <v>3436</v>
      </c>
      <c r="F6607">
        <v>16800</v>
      </c>
      <c r="G6607">
        <v>100</v>
      </c>
      <c r="H6607" s="2" t="s">
        <v>3134</v>
      </c>
      <c r="I6607" s="2" t="s">
        <v>3148</v>
      </c>
      <c r="J6607" s="2" t="s">
        <v>3160</v>
      </c>
      <c r="K6607" s="2" t="s">
        <v>3163</v>
      </c>
      <c r="L6607" s="2">
        <v>2021</v>
      </c>
      <c r="M6607" s="2" t="s">
        <v>3059</v>
      </c>
      <c r="N6607" s="2" t="s">
        <v>3109</v>
      </c>
      <c r="O6607" s="19" t="str">
        <f t="shared" si="206"/>
        <v>400</v>
      </c>
      <c r="P6607">
        <f t="shared" si="205"/>
        <v>16800</v>
      </c>
    </row>
    <row r="6608" spans="1:16" ht="14.5" customHeight="1" x14ac:dyDescent="0.35">
      <c r="A6608" s="23" t="s">
        <v>3779</v>
      </c>
      <c r="B6608" s="23" t="s">
        <v>3779</v>
      </c>
      <c r="C6608" s="23" t="s">
        <v>3436</v>
      </c>
      <c r="F6608">
        <v>10299</v>
      </c>
      <c r="G6608">
        <v>100</v>
      </c>
      <c r="H6608" s="2" t="s">
        <v>3136</v>
      </c>
      <c r="I6608" s="2" t="s">
        <v>3150</v>
      </c>
      <c r="J6608" s="2" t="s">
        <v>3160</v>
      </c>
      <c r="K6608" s="2" t="s">
        <v>3163</v>
      </c>
      <c r="L6608" s="2">
        <v>2021</v>
      </c>
      <c r="M6608" s="2" t="s">
        <v>3071</v>
      </c>
      <c r="N6608" s="2" t="s">
        <v>3120</v>
      </c>
      <c r="O6608" s="19" t="str">
        <f t="shared" si="206"/>
        <v>600</v>
      </c>
      <c r="P6608">
        <f t="shared" si="205"/>
        <v>10299</v>
      </c>
    </row>
    <row r="6609" spans="1:16" ht="14.5" customHeight="1" x14ac:dyDescent="0.35">
      <c r="A6609" s="23" t="s">
        <v>3002</v>
      </c>
      <c r="B6609" s="23" t="s">
        <v>3002</v>
      </c>
      <c r="C6609" s="23" t="s">
        <v>3269</v>
      </c>
      <c r="F6609">
        <v>866</v>
      </c>
      <c r="G6609">
        <v>100</v>
      </c>
      <c r="H6609" s="2" t="s">
        <v>3134</v>
      </c>
      <c r="I6609" s="2" t="s">
        <v>3148</v>
      </c>
      <c r="J6609" s="2" t="s">
        <v>3160</v>
      </c>
      <c r="K6609" s="2" t="s">
        <v>3163</v>
      </c>
      <c r="L6609" s="2">
        <v>2021</v>
      </c>
      <c r="M6609" s="2" t="s">
        <v>3050</v>
      </c>
      <c r="N6609" s="2" t="s">
        <v>3050</v>
      </c>
      <c r="O6609" s="19" t="str">
        <f t="shared" si="206"/>
        <v>200</v>
      </c>
      <c r="P6609">
        <f t="shared" si="205"/>
        <v>866</v>
      </c>
    </row>
    <row r="6610" spans="1:16" ht="14.5" customHeight="1" x14ac:dyDescent="0.35">
      <c r="A6610" s="23" t="s">
        <v>2933</v>
      </c>
      <c r="B6610" s="23" t="s">
        <v>2933</v>
      </c>
      <c r="C6610" s="23" t="s">
        <v>3436</v>
      </c>
      <c r="F6610">
        <v>3603</v>
      </c>
      <c r="G6610">
        <v>100</v>
      </c>
      <c r="H6610" s="2" t="s">
        <v>3134</v>
      </c>
      <c r="I6610" s="2" t="s">
        <v>3148</v>
      </c>
      <c r="J6610" s="2" t="s">
        <v>3160</v>
      </c>
      <c r="K6610" s="2" t="s">
        <v>3163</v>
      </c>
      <c r="L6610" s="2">
        <v>2021</v>
      </c>
      <c r="M6610" s="2" t="s">
        <v>3041</v>
      </c>
      <c r="N6610" s="2" t="s">
        <v>3095</v>
      </c>
      <c r="O6610" s="19" t="str">
        <f t="shared" si="206"/>
        <v>200</v>
      </c>
      <c r="P6610">
        <f t="shared" si="205"/>
        <v>3603</v>
      </c>
    </row>
    <row r="6611" spans="1:16" ht="14.5" customHeight="1" x14ac:dyDescent="0.35">
      <c r="A6611" s="23" t="s">
        <v>2367</v>
      </c>
      <c r="B6611" s="23" t="s">
        <v>2367</v>
      </c>
      <c r="C6611" s="23" t="s">
        <v>3291</v>
      </c>
      <c r="F6611">
        <v>11229</v>
      </c>
      <c r="G6611">
        <v>25</v>
      </c>
      <c r="H6611" s="2" t="s">
        <v>3140</v>
      </c>
      <c r="I6611" s="2" t="s">
        <v>3154</v>
      </c>
      <c r="J6611" s="2" t="s">
        <v>3160</v>
      </c>
      <c r="K6611" s="2" t="s">
        <v>3163</v>
      </c>
      <c r="L6611" s="2">
        <v>2021</v>
      </c>
      <c r="M6611" s="2" t="s">
        <v>3028</v>
      </c>
      <c r="N6611" s="2" t="s">
        <v>3028</v>
      </c>
      <c r="O6611" s="19" t="str">
        <f t="shared" si="206"/>
        <v>100</v>
      </c>
      <c r="P6611">
        <f t="shared" si="205"/>
        <v>2807.25</v>
      </c>
    </row>
    <row r="6612" spans="1:16" ht="14.5" customHeight="1" x14ac:dyDescent="0.35">
      <c r="A6612" s="23" t="s">
        <v>881</v>
      </c>
      <c r="B6612" s="23" t="s">
        <v>881</v>
      </c>
      <c r="C6612" s="23" t="s">
        <v>3292</v>
      </c>
      <c r="F6612">
        <v>661</v>
      </c>
      <c r="G6612">
        <v>25</v>
      </c>
      <c r="H6612" s="2" t="s">
        <v>3137</v>
      </c>
      <c r="I6612" s="2" t="s">
        <v>3151</v>
      </c>
      <c r="J6612" s="2" t="s">
        <v>3160</v>
      </c>
      <c r="K6612" s="2" t="s">
        <v>3163</v>
      </c>
      <c r="L6612" s="2">
        <v>2021</v>
      </c>
      <c r="M6612" s="2" t="s">
        <v>3057</v>
      </c>
      <c r="N6612" s="2" t="s">
        <v>3107</v>
      </c>
      <c r="O6612" s="19" t="str">
        <f t="shared" si="206"/>
        <v>300</v>
      </c>
      <c r="P6612">
        <f t="shared" si="205"/>
        <v>165.25</v>
      </c>
    </row>
    <row r="6613" spans="1:16" ht="14.5" customHeight="1" x14ac:dyDescent="0.35">
      <c r="A6613" s="23" t="s">
        <v>930</v>
      </c>
      <c r="B6613" s="23" t="s">
        <v>930</v>
      </c>
      <c r="C6613" s="23" t="s">
        <v>3301</v>
      </c>
      <c r="F6613">
        <v>2334</v>
      </c>
      <c r="G6613">
        <v>35.0042844901457</v>
      </c>
      <c r="H6613" s="2" t="s">
        <v>3135</v>
      </c>
      <c r="I6613" s="2" t="s">
        <v>3149</v>
      </c>
      <c r="J6613" s="2" t="s">
        <v>3160</v>
      </c>
      <c r="K6613" s="2" t="s">
        <v>3163</v>
      </c>
      <c r="L6613" s="2">
        <v>2021</v>
      </c>
      <c r="M6613" s="2" t="s">
        <v>3057</v>
      </c>
      <c r="N6613" s="2" t="s">
        <v>3107</v>
      </c>
      <c r="O6613" s="19" t="str">
        <f t="shared" si="206"/>
        <v>300</v>
      </c>
      <c r="P6613">
        <f t="shared" si="205"/>
        <v>817.00000000000057</v>
      </c>
    </row>
    <row r="6614" spans="1:16" ht="14.5" customHeight="1" x14ac:dyDescent="0.35">
      <c r="A6614" s="23" t="s">
        <v>3504</v>
      </c>
      <c r="B6614" s="23" t="s">
        <v>3504</v>
      </c>
      <c r="C6614" s="23" t="s">
        <v>3745</v>
      </c>
      <c r="F6614">
        <v>19721</v>
      </c>
      <c r="G6614">
        <v>93.519598397647201</v>
      </c>
      <c r="H6614" s="2" t="s">
        <v>3134</v>
      </c>
      <c r="I6614" s="2" t="s">
        <v>3148</v>
      </c>
      <c r="J6614" s="2" t="s">
        <v>3160</v>
      </c>
      <c r="K6614" s="2" t="s">
        <v>3163</v>
      </c>
      <c r="L6614" s="2">
        <v>2021</v>
      </c>
      <c r="M6614" s="2" t="s">
        <v>3071</v>
      </c>
      <c r="N6614" s="2" t="s">
        <v>3120</v>
      </c>
      <c r="O6614" s="19" t="str">
        <f t="shared" si="206"/>
        <v>600</v>
      </c>
      <c r="P6614">
        <f t="shared" si="205"/>
        <v>18443.000000000004</v>
      </c>
    </row>
    <row r="6615" spans="1:16" ht="14.5" customHeight="1" x14ac:dyDescent="0.35">
      <c r="A6615" s="23" t="s">
        <v>894</v>
      </c>
      <c r="B6615" s="23" t="s">
        <v>894</v>
      </c>
      <c r="C6615" s="23" t="s">
        <v>3290</v>
      </c>
      <c r="F6615">
        <v>87294</v>
      </c>
      <c r="G6615">
        <v>100</v>
      </c>
      <c r="H6615" s="2" t="s">
        <v>3140</v>
      </c>
      <c r="I6615" s="2" t="s">
        <v>3154</v>
      </c>
      <c r="J6615" s="2" t="s">
        <v>3160</v>
      </c>
      <c r="K6615" s="2" t="s">
        <v>3163</v>
      </c>
      <c r="L6615" s="2">
        <v>2021</v>
      </c>
      <c r="M6615" s="2" t="s">
        <v>3024</v>
      </c>
      <c r="N6615" s="2" t="s">
        <v>3081</v>
      </c>
      <c r="O6615" s="19" t="str">
        <f t="shared" si="206"/>
        <v>100</v>
      </c>
      <c r="P6615">
        <f t="shared" si="205"/>
        <v>87294</v>
      </c>
    </row>
    <row r="6616" spans="1:16" ht="14.5" customHeight="1" x14ac:dyDescent="0.35">
      <c r="A6616" s="23" t="s">
        <v>3780</v>
      </c>
      <c r="B6616" s="23" t="s">
        <v>3780</v>
      </c>
      <c r="C6616" s="23" t="s">
        <v>3270</v>
      </c>
      <c r="F6616">
        <v>38488</v>
      </c>
      <c r="G6616">
        <v>100</v>
      </c>
      <c r="H6616" s="2" t="s">
        <v>3134</v>
      </c>
      <c r="I6616" s="2" t="s">
        <v>3148</v>
      </c>
      <c r="J6616" s="2" t="s">
        <v>3160</v>
      </c>
      <c r="K6616" s="2" t="s">
        <v>3163</v>
      </c>
      <c r="L6616" s="2">
        <v>2021</v>
      </c>
      <c r="M6616" s="2" t="s">
        <v>3380</v>
      </c>
      <c r="N6616" s="2" t="s">
        <v>3380</v>
      </c>
      <c r="O6616" s="19" t="str">
        <f t="shared" si="206"/>
        <v>200</v>
      </c>
      <c r="P6616">
        <f t="shared" si="205"/>
        <v>38488</v>
      </c>
    </row>
    <row r="6617" spans="1:16" ht="14.5" customHeight="1" x14ac:dyDescent="0.35">
      <c r="A6617" s="23" t="s">
        <v>2442</v>
      </c>
      <c r="B6617" s="23" t="s">
        <v>2442</v>
      </c>
      <c r="C6617" s="23" t="s">
        <v>3267</v>
      </c>
      <c r="F6617">
        <v>110755.077</v>
      </c>
      <c r="G6617">
        <v>100</v>
      </c>
      <c r="H6617" s="2" t="s">
        <v>3134</v>
      </c>
      <c r="I6617" s="2" t="s">
        <v>3148</v>
      </c>
      <c r="J6617" s="2" t="s">
        <v>3160</v>
      </c>
      <c r="K6617" s="2" t="s">
        <v>3163</v>
      </c>
      <c r="L6617" s="2">
        <v>2021</v>
      </c>
      <c r="M6617" s="2" t="s">
        <v>3048</v>
      </c>
      <c r="N6617" s="2" t="s">
        <v>3048</v>
      </c>
      <c r="O6617" s="19" t="str">
        <f t="shared" si="206"/>
        <v>200</v>
      </c>
      <c r="P6617">
        <f t="shared" si="205"/>
        <v>110755.077</v>
      </c>
    </row>
    <row r="6618" spans="1:16" ht="14.5" customHeight="1" x14ac:dyDescent="0.35">
      <c r="A6618" s="23" t="s">
        <v>879</v>
      </c>
      <c r="B6618" s="23" t="s">
        <v>879</v>
      </c>
      <c r="C6618" s="23" t="s">
        <v>3292</v>
      </c>
      <c r="F6618">
        <v>574</v>
      </c>
      <c r="G6618">
        <v>25</v>
      </c>
      <c r="H6618" s="2" t="s">
        <v>3140</v>
      </c>
      <c r="I6618" s="2" t="s">
        <v>3154</v>
      </c>
      <c r="J6618" s="2" t="s">
        <v>3160</v>
      </c>
      <c r="K6618" s="2" t="s">
        <v>3163</v>
      </c>
      <c r="L6618" s="2">
        <v>2021</v>
      </c>
      <c r="M6618" s="2" t="s">
        <v>3024</v>
      </c>
      <c r="N6618" s="2" t="s">
        <v>3081</v>
      </c>
      <c r="O6618" s="19" t="str">
        <f t="shared" si="206"/>
        <v>100</v>
      </c>
      <c r="P6618">
        <f t="shared" si="205"/>
        <v>143.5</v>
      </c>
    </row>
    <row r="6619" spans="1:16" ht="14.5" customHeight="1" x14ac:dyDescent="0.35">
      <c r="A6619" s="23" t="s">
        <v>2643</v>
      </c>
      <c r="B6619" s="23" t="s">
        <v>2643</v>
      </c>
      <c r="C6619" s="23" t="s">
        <v>3290</v>
      </c>
      <c r="F6619">
        <v>55600</v>
      </c>
      <c r="G6619">
        <v>25</v>
      </c>
      <c r="H6619" s="2" t="s">
        <v>3140</v>
      </c>
      <c r="I6619" s="2" t="s">
        <v>3154</v>
      </c>
      <c r="J6619" s="2" t="s">
        <v>3160</v>
      </c>
      <c r="K6619" s="2" t="s">
        <v>3163</v>
      </c>
      <c r="L6619" s="2">
        <v>2021</v>
      </c>
      <c r="M6619" s="2" t="s">
        <v>3037</v>
      </c>
      <c r="N6619" s="2" t="s">
        <v>3091</v>
      </c>
      <c r="O6619" s="19" t="str">
        <f t="shared" si="206"/>
        <v>100</v>
      </c>
      <c r="P6619">
        <f t="shared" si="205"/>
        <v>13900</v>
      </c>
    </row>
    <row r="6620" spans="1:16" ht="14.5" customHeight="1" x14ac:dyDescent="0.35">
      <c r="A6620" s="23" t="s">
        <v>3596</v>
      </c>
      <c r="B6620" s="23" t="s">
        <v>3596</v>
      </c>
      <c r="C6620" s="23" t="s">
        <v>3597</v>
      </c>
      <c r="F6620">
        <v>100</v>
      </c>
      <c r="G6620">
        <v>100</v>
      </c>
      <c r="H6620" s="2" t="s">
        <v>3134</v>
      </c>
      <c r="I6620" s="2" t="s">
        <v>3148</v>
      </c>
      <c r="J6620" s="2" t="s">
        <v>3160</v>
      </c>
      <c r="K6620" s="2" t="s">
        <v>3163</v>
      </c>
      <c r="L6620" s="2">
        <v>2021</v>
      </c>
      <c r="M6620" s="2" t="s">
        <v>3050</v>
      </c>
      <c r="N6620" s="2" t="s">
        <v>3050</v>
      </c>
      <c r="O6620" s="19" t="str">
        <f t="shared" si="206"/>
        <v>200</v>
      </c>
      <c r="P6620">
        <f t="shared" si="205"/>
        <v>100</v>
      </c>
    </row>
    <row r="6621" spans="1:16" ht="14.5" customHeight="1" x14ac:dyDescent="0.35">
      <c r="A6621" s="23" t="s">
        <v>2398</v>
      </c>
      <c r="B6621" s="23" t="s">
        <v>2398</v>
      </c>
      <c r="C6621" s="23" t="s">
        <v>3267</v>
      </c>
      <c r="F6621">
        <v>865.923</v>
      </c>
      <c r="G6621">
        <v>100</v>
      </c>
      <c r="H6621" s="2" t="s">
        <v>3134</v>
      </c>
      <c r="I6621" s="2" t="s">
        <v>3148</v>
      </c>
      <c r="J6621" s="2" t="s">
        <v>3160</v>
      </c>
      <c r="K6621" s="2" t="s">
        <v>3163</v>
      </c>
      <c r="L6621" s="2">
        <v>2021</v>
      </c>
      <c r="M6621" s="2" t="s">
        <v>3048</v>
      </c>
      <c r="N6621" s="2" t="s">
        <v>3048</v>
      </c>
      <c r="O6621" s="19" t="str">
        <f t="shared" si="206"/>
        <v>200</v>
      </c>
      <c r="P6621">
        <f t="shared" si="205"/>
        <v>865.923</v>
      </c>
    </row>
    <row r="6622" spans="1:16" ht="14.5" customHeight="1" x14ac:dyDescent="0.35">
      <c r="A6622" s="23" t="s">
        <v>2420</v>
      </c>
      <c r="B6622" s="23" t="s">
        <v>2420</v>
      </c>
      <c r="C6622" s="23" t="s">
        <v>3269</v>
      </c>
      <c r="F6622">
        <v>61609</v>
      </c>
      <c r="G6622">
        <v>100</v>
      </c>
      <c r="H6622" s="2" t="s">
        <v>3134</v>
      </c>
      <c r="I6622" s="2" t="s">
        <v>3148</v>
      </c>
      <c r="J6622" s="2" t="s">
        <v>3160</v>
      </c>
      <c r="K6622" s="2" t="s">
        <v>3163</v>
      </c>
      <c r="L6622" s="2">
        <v>2021</v>
      </c>
      <c r="M6622" s="2" t="s">
        <v>3050</v>
      </c>
      <c r="N6622" s="2" t="s">
        <v>3050</v>
      </c>
      <c r="O6622" s="19" t="str">
        <f t="shared" si="206"/>
        <v>200</v>
      </c>
      <c r="P6622">
        <f t="shared" si="205"/>
        <v>61609</v>
      </c>
    </row>
    <row r="6623" spans="1:16" ht="14.5" customHeight="1" x14ac:dyDescent="0.35">
      <c r="A6623" s="23" t="s">
        <v>3681</v>
      </c>
      <c r="B6623" s="23" t="s">
        <v>3681</v>
      </c>
      <c r="C6623" s="23" t="s">
        <v>3682</v>
      </c>
      <c r="F6623">
        <v>97.2</v>
      </c>
      <c r="G6623">
        <v>100</v>
      </c>
      <c r="H6623" s="2" t="s">
        <v>3139</v>
      </c>
      <c r="I6623" s="2" t="s">
        <v>3153</v>
      </c>
      <c r="J6623" s="2" t="s">
        <v>3160</v>
      </c>
      <c r="K6623" s="2" t="s">
        <v>3163</v>
      </c>
      <c r="L6623" s="2">
        <v>2021</v>
      </c>
      <c r="M6623" s="2" t="s">
        <v>3042</v>
      </c>
      <c r="N6623" s="2" t="s">
        <v>3096</v>
      </c>
      <c r="O6623" s="19" t="str">
        <f t="shared" si="206"/>
        <v>200</v>
      </c>
      <c r="P6623">
        <f t="shared" si="205"/>
        <v>97.2</v>
      </c>
    </row>
    <row r="6624" spans="1:16" ht="14.5" customHeight="1" x14ac:dyDescent="0.35">
      <c r="A6624" s="23" t="s">
        <v>3781</v>
      </c>
      <c r="B6624" s="23" t="s">
        <v>3781</v>
      </c>
      <c r="C6624" s="23" t="s">
        <v>3601</v>
      </c>
      <c r="F6624">
        <v>46</v>
      </c>
      <c r="G6624">
        <v>100</v>
      </c>
      <c r="H6624" s="2" t="s">
        <v>3132</v>
      </c>
      <c r="I6624" s="2" t="s">
        <v>3146</v>
      </c>
      <c r="J6624" s="2" t="s">
        <v>3160</v>
      </c>
      <c r="K6624" s="2" t="s">
        <v>3163</v>
      </c>
      <c r="L6624" s="2">
        <v>2021</v>
      </c>
      <c r="M6624" s="2" t="s">
        <v>3042</v>
      </c>
      <c r="N6624" s="2" t="s">
        <v>3096</v>
      </c>
      <c r="O6624" s="19" t="str">
        <f t="shared" si="206"/>
        <v>200</v>
      </c>
      <c r="P6624">
        <f t="shared" si="205"/>
        <v>46</v>
      </c>
    </row>
    <row r="6625" spans="1:16" ht="14.5" customHeight="1" x14ac:dyDescent="0.35">
      <c r="A6625" s="23" t="s">
        <v>3602</v>
      </c>
      <c r="B6625" s="23" t="s">
        <v>3602</v>
      </c>
      <c r="C6625" s="23" t="s">
        <v>3603</v>
      </c>
      <c r="F6625">
        <v>1278</v>
      </c>
      <c r="G6625">
        <v>100</v>
      </c>
      <c r="H6625" s="2" t="s">
        <v>3132</v>
      </c>
      <c r="I6625" s="2" t="s">
        <v>3146</v>
      </c>
      <c r="J6625" s="2" t="s">
        <v>3160</v>
      </c>
      <c r="K6625" s="2" t="s">
        <v>3163</v>
      </c>
      <c r="L6625" s="2">
        <v>2021</v>
      </c>
      <c r="M6625" s="2" t="s">
        <v>3054</v>
      </c>
      <c r="N6625" s="2" t="s">
        <v>3104</v>
      </c>
      <c r="O6625" s="19" t="str">
        <f t="shared" si="206"/>
        <v>300</v>
      </c>
      <c r="P6625">
        <f t="shared" si="205"/>
        <v>1278</v>
      </c>
    </row>
    <row r="6626" spans="1:16" ht="14.5" customHeight="1" x14ac:dyDescent="0.35">
      <c r="A6626" s="23" t="s">
        <v>2710</v>
      </c>
      <c r="B6626" s="23" t="s">
        <v>2710</v>
      </c>
      <c r="C6626" s="23" t="s">
        <v>3289</v>
      </c>
      <c r="F6626">
        <v>5705</v>
      </c>
      <c r="G6626">
        <v>25</v>
      </c>
      <c r="H6626" s="2" t="s">
        <v>3140</v>
      </c>
      <c r="I6626" s="2" t="s">
        <v>3154</v>
      </c>
      <c r="J6626" s="2" t="s">
        <v>3160</v>
      </c>
      <c r="K6626" s="2" t="s">
        <v>3163</v>
      </c>
      <c r="L6626" s="2">
        <v>2021</v>
      </c>
      <c r="M6626" s="2" t="s">
        <v>3024</v>
      </c>
      <c r="N6626" s="2" t="s">
        <v>3081</v>
      </c>
      <c r="O6626" s="19" t="str">
        <f t="shared" si="206"/>
        <v>100</v>
      </c>
      <c r="P6626">
        <f t="shared" si="205"/>
        <v>1426.25</v>
      </c>
    </row>
    <row r="6627" spans="1:16" ht="14.5" customHeight="1" x14ac:dyDescent="0.35">
      <c r="A6627" s="23" t="s">
        <v>877</v>
      </c>
      <c r="B6627" s="23" t="s">
        <v>877</v>
      </c>
      <c r="C6627" s="23" t="s">
        <v>3290</v>
      </c>
      <c r="F6627">
        <v>1013239.57935519</v>
      </c>
      <c r="G6627">
        <v>25</v>
      </c>
      <c r="H6627" s="2" t="s">
        <v>3140</v>
      </c>
      <c r="I6627" s="2" t="s">
        <v>3154</v>
      </c>
      <c r="J6627" s="2" t="s">
        <v>3160</v>
      </c>
      <c r="K6627" s="2" t="s">
        <v>3163</v>
      </c>
      <c r="L6627" s="2">
        <v>2021</v>
      </c>
      <c r="M6627" s="2" t="s">
        <v>3024</v>
      </c>
      <c r="N6627" s="2" t="s">
        <v>3081</v>
      </c>
      <c r="O6627" s="19" t="str">
        <f t="shared" si="206"/>
        <v>100</v>
      </c>
      <c r="P6627">
        <f t="shared" si="205"/>
        <v>253309.89483879751</v>
      </c>
    </row>
    <row r="6628" spans="1:16" ht="14.5" customHeight="1" x14ac:dyDescent="0.35">
      <c r="A6628" s="23" t="s">
        <v>2346</v>
      </c>
      <c r="B6628" s="23" t="s">
        <v>2346</v>
      </c>
      <c r="C6628" s="23" t="s">
        <v>3306</v>
      </c>
      <c r="F6628">
        <v>760</v>
      </c>
      <c r="G6628">
        <v>100</v>
      </c>
      <c r="H6628" s="2" t="s">
        <v>3139</v>
      </c>
      <c r="I6628" s="2" t="s">
        <v>3153</v>
      </c>
      <c r="J6628" s="2" t="s">
        <v>3160</v>
      </c>
      <c r="K6628" s="2" t="s">
        <v>3163</v>
      </c>
      <c r="L6628" s="2">
        <v>2021</v>
      </c>
      <c r="M6628" s="2" t="s">
        <v>3054</v>
      </c>
      <c r="N6628" s="2" t="s">
        <v>3104</v>
      </c>
      <c r="O6628" s="19" t="str">
        <f t="shared" si="206"/>
        <v>300</v>
      </c>
      <c r="P6628">
        <f t="shared" si="205"/>
        <v>760</v>
      </c>
    </row>
    <row r="6629" spans="1:16" ht="14.5" customHeight="1" x14ac:dyDescent="0.35">
      <c r="A6629" s="23" t="s">
        <v>2345</v>
      </c>
      <c r="B6629" s="23" t="s">
        <v>2345</v>
      </c>
      <c r="C6629" s="23" t="s">
        <v>3306</v>
      </c>
      <c r="F6629">
        <v>750</v>
      </c>
      <c r="G6629">
        <v>100</v>
      </c>
      <c r="H6629" s="2" t="s">
        <v>3139</v>
      </c>
      <c r="I6629" s="2" t="s">
        <v>3153</v>
      </c>
      <c r="J6629" s="2" t="s">
        <v>3160</v>
      </c>
      <c r="K6629" s="2" t="s">
        <v>3163</v>
      </c>
      <c r="L6629" s="2">
        <v>2021</v>
      </c>
      <c r="M6629" s="2" t="s">
        <v>3054</v>
      </c>
      <c r="N6629" s="2" t="s">
        <v>3104</v>
      </c>
      <c r="O6629" s="19" t="str">
        <f t="shared" si="206"/>
        <v>300</v>
      </c>
      <c r="P6629">
        <f t="shared" si="205"/>
        <v>750</v>
      </c>
    </row>
    <row r="6630" spans="1:16" ht="14.5" customHeight="1" x14ac:dyDescent="0.35">
      <c r="A6630" s="23" t="s">
        <v>2417</v>
      </c>
      <c r="B6630" s="23" t="s">
        <v>2417</v>
      </c>
      <c r="C6630" s="23" t="s">
        <v>3298</v>
      </c>
      <c r="F6630">
        <v>92</v>
      </c>
      <c r="G6630">
        <v>100</v>
      </c>
      <c r="H6630" s="2" t="s">
        <v>3139</v>
      </c>
      <c r="I6630" s="2" t="s">
        <v>3153</v>
      </c>
      <c r="J6630" s="2" t="s">
        <v>3160</v>
      </c>
      <c r="K6630" s="2" t="s">
        <v>3163</v>
      </c>
      <c r="L6630" s="2">
        <v>2021</v>
      </c>
      <c r="M6630" s="2" t="s">
        <v>3057</v>
      </c>
      <c r="N6630" s="2" t="s">
        <v>3107</v>
      </c>
      <c r="O6630" s="19" t="str">
        <f t="shared" si="206"/>
        <v>300</v>
      </c>
      <c r="P6630">
        <f t="shared" ref="P6630:P6693" si="207">F6630*G6630/100</f>
        <v>92</v>
      </c>
    </row>
    <row r="6631" spans="1:16" ht="14.5" customHeight="1" x14ac:dyDescent="0.35">
      <c r="A6631" s="23" t="s">
        <v>2418</v>
      </c>
      <c r="B6631" s="23" t="s">
        <v>2418</v>
      </c>
      <c r="C6631" s="23" t="s">
        <v>3299</v>
      </c>
      <c r="F6631">
        <v>752</v>
      </c>
      <c r="G6631">
        <v>100</v>
      </c>
      <c r="H6631" s="2" t="s">
        <v>3139</v>
      </c>
      <c r="I6631" s="2" t="s">
        <v>3153</v>
      </c>
      <c r="J6631" s="2" t="s">
        <v>3160</v>
      </c>
      <c r="K6631" s="2" t="s">
        <v>3163</v>
      </c>
      <c r="L6631" s="2">
        <v>2021</v>
      </c>
      <c r="M6631" s="2" t="s">
        <v>3057</v>
      </c>
      <c r="N6631" s="2" t="s">
        <v>3107</v>
      </c>
      <c r="O6631" s="19" t="str">
        <f t="shared" si="206"/>
        <v>300</v>
      </c>
      <c r="P6631">
        <f t="shared" si="207"/>
        <v>752</v>
      </c>
    </row>
    <row r="6632" spans="1:16" ht="14.5" customHeight="1" x14ac:dyDescent="0.35">
      <c r="A6632" s="23" t="s">
        <v>2352</v>
      </c>
      <c r="B6632" s="23" t="s">
        <v>2352</v>
      </c>
      <c r="C6632" s="23" t="s">
        <v>3297</v>
      </c>
      <c r="F6632">
        <v>600</v>
      </c>
      <c r="G6632">
        <v>100</v>
      </c>
      <c r="H6632" s="2" t="s">
        <v>3135</v>
      </c>
      <c r="I6632" s="2" t="s">
        <v>3149</v>
      </c>
      <c r="J6632" s="2" t="s">
        <v>3160</v>
      </c>
      <c r="K6632" s="2" t="s">
        <v>3163</v>
      </c>
      <c r="L6632" s="2">
        <v>2021</v>
      </c>
      <c r="M6632" s="2" t="s">
        <v>3053</v>
      </c>
      <c r="N6632" s="2" t="s">
        <v>3103</v>
      </c>
      <c r="O6632" s="19" t="str">
        <f t="shared" si="206"/>
        <v>300</v>
      </c>
      <c r="P6632">
        <f t="shared" si="207"/>
        <v>600</v>
      </c>
    </row>
    <row r="6633" spans="1:16" ht="14.5" customHeight="1" x14ac:dyDescent="0.35">
      <c r="A6633" s="23" t="s">
        <v>3384</v>
      </c>
      <c r="B6633" s="23" t="s">
        <v>3384</v>
      </c>
      <c r="C6633" s="23" t="s">
        <v>3385</v>
      </c>
      <c r="F6633">
        <v>10575</v>
      </c>
      <c r="G6633">
        <v>25</v>
      </c>
      <c r="H6633" s="2" t="s">
        <v>3132</v>
      </c>
      <c r="I6633" s="2" t="s">
        <v>3146</v>
      </c>
      <c r="J6633" s="2" t="s">
        <v>3160</v>
      </c>
      <c r="K6633" s="2" t="s">
        <v>3163</v>
      </c>
      <c r="L6633" s="2">
        <v>2021</v>
      </c>
      <c r="M6633" s="2" t="s">
        <v>3051</v>
      </c>
      <c r="N6633" s="2" t="s">
        <v>3101</v>
      </c>
      <c r="O6633" s="19" t="str">
        <f t="shared" si="206"/>
        <v>300</v>
      </c>
      <c r="P6633">
        <f t="shared" si="207"/>
        <v>2643.75</v>
      </c>
    </row>
    <row r="6634" spans="1:16" ht="14.5" customHeight="1" x14ac:dyDescent="0.35">
      <c r="A6634" s="23" t="s">
        <v>3782</v>
      </c>
      <c r="B6634" s="23" t="s">
        <v>3782</v>
      </c>
      <c r="C6634" s="23" t="s">
        <v>3445</v>
      </c>
      <c r="F6634">
        <v>460</v>
      </c>
      <c r="G6634">
        <v>3.47826086956522</v>
      </c>
      <c r="H6634" s="2" t="s">
        <v>3135</v>
      </c>
      <c r="I6634" s="2" t="s">
        <v>3149</v>
      </c>
      <c r="J6634" s="2" t="s">
        <v>3160</v>
      </c>
      <c r="K6634" s="2" t="s">
        <v>3163</v>
      </c>
      <c r="L6634" s="2">
        <v>2021</v>
      </c>
      <c r="M6634" s="2" t="s">
        <v>3041</v>
      </c>
      <c r="N6634" s="2" t="s">
        <v>3095</v>
      </c>
      <c r="O6634" s="19" t="str">
        <f t="shared" si="206"/>
        <v>200</v>
      </c>
      <c r="P6634">
        <f t="shared" si="207"/>
        <v>16.000000000000011</v>
      </c>
    </row>
    <row r="6635" spans="1:16" ht="14.5" customHeight="1" x14ac:dyDescent="0.35">
      <c r="A6635" s="23" t="s">
        <v>3783</v>
      </c>
      <c r="B6635" s="23" t="s">
        <v>3783</v>
      </c>
      <c r="C6635" s="23" t="s">
        <v>3445</v>
      </c>
      <c r="F6635">
        <v>952</v>
      </c>
      <c r="G6635">
        <v>67.962184873949596</v>
      </c>
      <c r="H6635" s="2" t="s">
        <v>3135</v>
      </c>
      <c r="I6635" s="2" t="s">
        <v>3149</v>
      </c>
      <c r="J6635" s="2" t="s">
        <v>3160</v>
      </c>
      <c r="K6635" s="2" t="s">
        <v>3163</v>
      </c>
      <c r="L6635" s="2">
        <v>2021</v>
      </c>
      <c r="M6635" s="2" t="s">
        <v>3041</v>
      </c>
      <c r="N6635" s="2" t="s">
        <v>3095</v>
      </c>
      <c r="O6635" s="19" t="str">
        <f t="shared" si="206"/>
        <v>200</v>
      </c>
      <c r="P6635">
        <f t="shared" si="207"/>
        <v>647.00000000000011</v>
      </c>
    </row>
    <row r="6636" spans="1:16" ht="14.5" customHeight="1" x14ac:dyDescent="0.35">
      <c r="A6636" s="23" t="s">
        <v>3784</v>
      </c>
      <c r="B6636" s="23" t="s">
        <v>3784</v>
      </c>
      <c r="C6636" s="23" t="s">
        <v>3785</v>
      </c>
      <c r="F6636">
        <v>157662</v>
      </c>
      <c r="G6636">
        <v>100</v>
      </c>
      <c r="H6636" s="2" t="s">
        <v>3141</v>
      </c>
      <c r="I6636" s="2" t="s">
        <v>3155</v>
      </c>
      <c r="J6636" s="2" t="s">
        <v>3160</v>
      </c>
      <c r="K6636" s="2" t="s">
        <v>3163</v>
      </c>
      <c r="L6636" s="2">
        <v>2021</v>
      </c>
      <c r="M6636" s="2" t="s">
        <v>3878</v>
      </c>
      <c r="N6636" s="2" t="s">
        <v>3879</v>
      </c>
      <c r="O6636" s="19" t="str">
        <f t="shared" si="206"/>
        <v>300</v>
      </c>
      <c r="P6636">
        <f t="shared" si="207"/>
        <v>157662</v>
      </c>
    </row>
    <row r="6637" spans="1:16" ht="14.5" customHeight="1" x14ac:dyDescent="0.35">
      <c r="A6637" s="23" t="s">
        <v>3334</v>
      </c>
      <c r="B6637" s="23" t="s">
        <v>3334</v>
      </c>
      <c r="C6637" s="23" t="s">
        <v>1078</v>
      </c>
      <c r="F6637">
        <v>330</v>
      </c>
      <c r="G6637">
        <v>100</v>
      </c>
      <c r="H6637" s="2" t="s">
        <v>3139</v>
      </c>
      <c r="I6637" s="2" t="s">
        <v>3153</v>
      </c>
      <c r="J6637" s="2" t="s">
        <v>3159</v>
      </c>
      <c r="K6637" s="2" t="s">
        <v>3164</v>
      </c>
      <c r="L6637" s="2">
        <v>2021</v>
      </c>
      <c r="M6637" s="2" t="s">
        <v>3054</v>
      </c>
      <c r="N6637" s="2" t="s">
        <v>3104</v>
      </c>
      <c r="O6637" s="19" t="str">
        <f t="shared" si="206"/>
        <v>300</v>
      </c>
      <c r="P6637">
        <f t="shared" si="207"/>
        <v>330</v>
      </c>
    </row>
    <row r="6638" spans="1:16" ht="14.5" customHeight="1" x14ac:dyDescent="0.35">
      <c r="A6638" s="23" t="s">
        <v>3786</v>
      </c>
      <c r="B6638" s="23" t="s">
        <v>3786</v>
      </c>
      <c r="C6638" s="23" t="s">
        <v>3787</v>
      </c>
      <c r="F6638">
        <v>1345</v>
      </c>
      <c r="G6638">
        <v>100</v>
      </c>
      <c r="H6638" s="2" t="s">
        <v>3136</v>
      </c>
      <c r="I6638" s="2" t="s">
        <v>3150</v>
      </c>
      <c r="J6638" s="2" t="s">
        <v>3159</v>
      </c>
      <c r="K6638" s="2" t="s">
        <v>3164</v>
      </c>
      <c r="L6638" s="2">
        <v>2021</v>
      </c>
      <c r="M6638" s="2" t="s">
        <v>3054</v>
      </c>
      <c r="N6638" s="2" t="s">
        <v>3104</v>
      </c>
      <c r="O6638" s="19" t="str">
        <f t="shared" ref="O6638:O6701" si="208">LEFT(N6638,1) &amp; "00"</f>
        <v>300</v>
      </c>
      <c r="P6638">
        <f t="shared" si="207"/>
        <v>1345</v>
      </c>
    </row>
    <row r="6639" spans="1:16" ht="14.5" customHeight="1" x14ac:dyDescent="0.35">
      <c r="A6639" s="23" t="s">
        <v>3788</v>
      </c>
      <c r="B6639" s="23" t="s">
        <v>3788</v>
      </c>
      <c r="C6639" s="23" t="s">
        <v>3789</v>
      </c>
      <c r="F6639">
        <v>465</v>
      </c>
      <c r="G6639">
        <v>31.474193548387099</v>
      </c>
      <c r="H6639" s="2" t="s">
        <v>3136</v>
      </c>
      <c r="I6639" s="2" t="s">
        <v>3150</v>
      </c>
      <c r="J6639" s="2" t="s">
        <v>3159</v>
      </c>
      <c r="K6639" s="2" t="s">
        <v>3164</v>
      </c>
      <c r="L6639" s="2">
        <v>2021</v>
      </c>
      <c r="M6639" s="2" t="s">
        <v>3054</v>
      </c>
      <c r="N6639" s="2" t="s">
        <v>3104</v>
      </c>
      <c r="O6639" s="19" t="str">
        <f t="shared" si="208"/>
        <v>300</v>
      </c>
      <c r="P6639">
        <f t="shared" si="207"/>
        <v>146.35500000000002</v>
      </c>
    </row>
    <row r="6640" spans="1:16" ht="14.5" customHeight="1" x14ac:dyDescent="0.35">
      <c r="A6640" s="23" t="s">
        <v>3511</v>
      </c>
      <c r="B6640" s="23" t="s">
        <v>3511</v>
      </c>
      <c r="C6640" s="23" t="s">
        <v>1356</v>
      </c>
      <c r="F6640">
        <v>1204</v>
      </c>
      <c r="G6640">
        <v>90</v>
      </c>
      <c r="H6640" s="2" t="s">
        <v>3136</v>
      </c>
      <c r="I6640" s="2" t="s">
        <v>3150</v>
      </c>
      <c r="J6640" s="2" t="s">
        <v>3159</v>
      </c>
      <c r="K6640" s="2" t="s">
        <v>3164</v>
      </c>
      <c r="L6640" s="2">
        <v>2021</v>
      </c>
      <c r="M6640" s="2" t="s">
        <v>3054</v>
      </c>
      <c r="N6640" s="2" t="s">
        <v>3104</v>
      </c>
      <c r="O6640" s="19" t="str">
        <f t="shared" si="208"/>
        <v>300</v>
      </c>
      <c r="P6640">
        <f t="shared" si="207"/>
        <v>1083.5999999999999</v>
      </c>
    </row>
    <row r="6641" spans="1:16" ht="14.5" customHeight="1" x14ac:dyDescent="0.35">
      <c r="A6641" s="23" t="s">
        <v>3342</v>
      </c>
      <c r="B6641" s="23" t="s">
        <v>3342</v>
      </c>
      <c r="C6641" s="23" t="s">
        <v>1099</v>
      </c>
      <c r="F6641">
        <v>23234</v>
      </c>
      <c r="G6641">
        <v>100</v>
      </c>
      <c r="H6641" s="2" t="s">
        <v>3136</v>
      </c>
      <c r="I6641" s="2" t="s">
        <v>3150</v>
      </c>
      <c r="J6641" s="2" t="s">
        <v>3159</v>
      </c>
      <c r="K6641" s="2" t="s">
        <v>3164</v>
      </c>
      <c r="L6641" s="2">
        <v>2021</v>
      </c>
      <c r="M6641" s="2" t="s">
        <v>3054</v>
      </c>
      <c r="N6641" s="2" t="s">
        <v>3104</v>
      </c>
      <c r="O6641" s="19" t="str">
        <f t="shared" si="208"/>
        <v>300</v>
      </c>
      <c r="P6641">
        <f t="shared" si="207"/>
        <v>23234</v>
      </c>
    </row>
    <row r="6642" spans="1:16" ht="14.5" customHeight="1" x14ac:dyDescent="0.35">
      <c r="A6642" s="23" t="s">
        <v>1357</v>
      </c>
      <c r="B6642" s="23" t="s">
        <v>1357</v>
      </c>
      <c r="C6642" s="23" t="s">
        <v>1714</v>
      </c>
      <c r="F6642">
        <v>3046</v>
      </c>
      <c r="G6642">
        <v>100</v>
      </c>
      <c r="H6642" s="2" t="s">
        <v>3136</v>
      </c>
      <c r="I6642" s="2" t="s">
        <v>3150</v>
      </c>
      <c r="J6642" s="2" t="s">
        <v>3159</v>
      </c>
      <c r="K6642" s="2" t="s">
        <v>3164</v>
      </c>
      <c r="L6642" s="2">
        <v>2021</v>
      </c>
      <c r="M6642" s="2" t="s">
        <v>3054</v>
      </c>
      <c r="N6642" s="2" t="s">
        <v>3104</v>
      </c>
      <c r="O6642" s="19" t="str">
        <f t="shared" si="208"/>
        <v>300</v>
      </c>
      <c r="P6642">
        <f t="shared" si="207"/>
        <v>3046</v>
      </c>
    </row>
    <row r="6643" spans="1:16" ht="14.5" customHeight="1" x14ac:dyDescent="0.35">
      <c r="A6643" s="23" t="s">
        <v>3790</v>
      </c>
      <c r="B6643" s="23" t="s">
        <v>3790</v>
      </c>
      <c r="C6643" s="23" t="s">
        <v>3791</v>
      </c>
      <c r="F6643">
        <v>3397</v>
      </c>
      <c r="G6643">
        <v>95.575125110391497</v>
      </c>
      <c r="H6643" s="2" t="s">
        <v>3136</v>
      </c>
      <c r="I6643" s="2" t="s">
        <v>3150</v>
      </c>
      <c r="J6643" s="2" t="s">
        <v>3159</v>
      </c>
      <c r="K6643" s="2" t="s">
        <v>3164</v>
      </c>
      <c r="L6643" s="2">
        <v>2021</v>
      </c>
      <c r="M6643" s="2" t="s">
        <v>3054</v>
      </c>
      <c r="N6643" s="2" t="s">
        <v>3104</v>
      </c>
      <c r="O6643" s="19" t="str">
        <f t="shared" si="208"/>
        <v>300</v>
      </c>
      <c r="P6643">
        <f t="shared" si="207"/>
        <v>3246.686999999999</v>
      </c>
    </row>
    <row r="6644" spans="1:16" ht="14.5" customHeight="1" x14ac:dyDescent="0.35">
      <c r="A6644" s="23" t="s">
        <v>3792</v>
      </c>
      <c r="B6644" s="23" t="s">
        <v>3792</v>
      </c>
      <c r="C6644" s="23" t="s">
        <v>3793</v>
      </c>
      <c r="F6644">
        <v>2621</v>
      </c>
      <c r="G6644">
        <v>100</v>
      </c>
      <c r="H6644" s="2" t="s">
        <v>3136</v>
      </c>
      <c r="I6644" s="2" t="s">
        <v>3150</v>
      </c>
      <c r="J6644" s="2" t="s">
        <v>3159</v>
      </c>
      <c r="K6644" s="2" t="s">
        <v>3164</v>
      </c>
      <c r="L6644" s="2">
        <v>2021</v>
      </c>
      <c r="M6644" s="2" t="s">
        <v>3054</v>
      </c>
      <c r="N6644" s="2" t="s">
        <v>3104</v>
      </c>
      <c r="O6644" s="19" t="str">
        <f t="shared" si="208"/>
        <v>300</v>
      </c>
      <c r="P6644">
        <f t="shared" si="207"/>
        <v>2621</v>
      </c>
    </row>
    <row r="6645" spans="1:16" ht="14.5" customHeight="1" x14ac:dyDescent="0.35">
      <c r="A6645" s="23" t="s">
        <v>3794</v>
      </c>
      <c r="B6645" s="23" t="s">
        <v>3794</v>
      </c>
      <c r="C6645" s="23" t="s">
        <v>3795</v>
      </c>
      <c r="F6645">
        <v>4160</v>
      </c>
      <c r="G6645">
        <v>100</v>
      </c>
      <c r="H6645" s="2" t="s">
        <v>3136</v>
      </c>
      <c r="I6645" s="2" t="s">
        <v>3150</v>
      </c>
      <c r="J6645" s="2" t="s">
        <v>3159</v>
      </c>
      <c r="K6645" s="2" t="s">
        <v>3164</v>
      </c>
      <c r="L6645" s="2">
        <v>2021</v>
      </c>
      <c r="M6645" s="2" t="s">
        <v>3054</v>
      </c>
      <c r="N6645" s="2" t="s">
        <v>3104</v>
      </c>
      <c r="O6645" s="19" t="str">
        <f t="shared" si="208"/>
        <v>300</v>
      </c>
      <c r="P6645">
        <f t="shared" si="207"/>
        <v>4160</v>
      </c>
    </row>
    <row r="6646" spans="1:16" ht="14.5" customHeight="1" x14ac:dyDescent="0.35">
      <c r="A6646" s="23" t="s">
        <v>3796</v>
      </c>
      <c r="B6646" s="23" t="s">
        <v>3796</v>
      </c>
      <c r="C6646" s="23" t="s">
        <v>3797</v>
      </c>
      <c r="F6646">
        <v>565</v>
      </c>
      <c r="G6646">
        <v>90.041769911504403</v>
      </c>
      <c r="H6646" s="2" t="s">
        <v>3136</v>
      </c>
      <c r="I6646" s="2" t="s">
        <v>3150</v>
      </c>
      <c r="J6646" s="2" t="s">
        <v>3159</v>
      </c>
      <c r="K6646" s="2" t="s">
        <v>3164</v>
      </c>
      <c r="L6646" s="2">
        <v>2021</v>
      </c>
      <c r="M6646" s="2" t="s">
        <v>3054</v>
      </c>
      <c r="N6646" s="2" t="s">
        <v>3104</v>
      </c>
      <c r="O6646" s="19" t="str">
        <f t="shared" si="208"/>
        <v>300</v>
      </c>
      <c r="P6646">
        <f t="shared" si="207"/>
        <v>508.73599999999993</v>
      </c>
    </row>
    <row r="6647" spans="1:16" ht="14.5" customHeight="1" x14ac:dyDescent="0.35">
      <c r="A6647" s="23" t="s">
        <v>3798</v>
      </c>
      <c r="B6647" s="23" t="s">
        <v>3798</v>
      </c>
      <c r="C6647" s="23" t="s">
        <v>3799</v>
      </c>
      <c r="F6647">
        <v>2338</v>
      </c>
      <c r="G6647">
        <v>100</v>
      </c>
      <c r="H6647" s="2" t="s">
        <v>3136</v>
      </c>
      <c r="I6647" s="2" t="s">
        <v>3150</v>
      </c>
      <c r="J6647" s="2" t="s">
        <v>3159</v>
      </c>
      <c r="K6647" s="2" t="s">
        <v>3164</v>
      </c>
      <c r="L6647" s="2">
        <v>2021</v>
      </c>
      <c r="M6647" s="2" t="s">
        <v>3054</v>
      </c>
      <c r="N6647" s="2" t="s">
        <v>3104</v>
      </c>
      <c r="O6647" s="19" t="str">
        <f t="shared" si="208"/>
        <v>300</v>
      </c>
      <c r="P6647">
        <f t="shared" si="207"/>
        <v>2338</v>
      </c>
    </row>
    <row r="6648" spans="1:16" ht="14.5" customHeight="1" x14ac:dyDescent="0.35">
      <c r="A6648" s="23" t="s">
        <v>3800</v>
      </c>
      <c r="B6648" s="23" t="s">
        <v>3800</v>
      </c>
      <c r="C6648" s="23" t="s">
        <v>3801</v>
      </c>
      <c r="F6648">
        <v>80</v>
      </c>
      <c r="G6648">
        <v>9.0749999999999993</v>
      </c>
      <c r="H6648" s="2" t="s">
        <v>3136</v>
      </c>
      <c r="I6648" s="2" t="s">
        <v>3150</v>
      </c>
      <c r="J6648" s="2" t="s">
        <v>3159</v>
      </c>
      <c r="K6648" s="2" t="s">
        <v>3164</v>
      </c>
      <c r="L6648" s="2">
        <v>2021</v>
      </c>
      <c r="M6648" s="2" t="s">
        <v>3054</v>
      </c>
      <c r="N6648" s="2" t="s">
        <v>3104</v>
      </c>
      <c r="O6648" s="19" t="str">
        <f t="shared" si="208"/>
        <v>300</v>
      </c>
      <c r="P6648">
        <f t="shared" si="207"/>
        <v>7.26</v>
      </c>
    </row>
    <row r="6649" spans="1:16" ht="14.5" customHeight="1" x14ac:dyDescent="0.35">
      <c r="A6649" s="23" t="s">
        <v>3802</v>
      </c>
      <c r="B6649" s="23" t="s">
        <v>3802</v>
      </c>
      <c r="C6649" s="23" t="s">
        <v>3803</v>
      </c>
      <c r="F6649">
        <v>1583</v>
      </c>
      <c r="G6649">
        <v>97.625710675931799</v>
      </c>
      <c r="H6649" s="2" t="s">
        <v>3136</v>
      </c>
      <c r="I6649" s="2" t="s">
        <v>3150</v>
      </c>
      <c r="J6649" s="2" t="s">
        <v>3159</v>
      </c>
      <c r="K6649" s="2" t="s">
        <v>3164</v>
      </c>
      <c r="L6649" s="2">
        <v>2021</v>
      </c>
      <c r="M6649" s="2" t="s">
        <v>3054</v>
      </c>
      <c r="N6649" s="2" t="s">
        <v>3104</v>
      </c>
      <c r="O6649" s="19" t="str">
        <f t="shared" si="208"/>
        <v>300</v>
      </c>
      <c r="P6649">
        <f t="shared" si="207"/>
        <v>1545.4150000000002</v>
      </c>
    </row>
    <row r="6650" spans="1:16" ht="14.5" customHeight="1" x14ac:dyDescent="0.35">
      <c r="A6650" s="23" t="s">
        <v>3804</v>
      </c>
      <c r="B6650" s="23" t="s">
        <v>3804</v>
      </c>
      <c r="C6650" s="23" t="s">
        <v>991</v>
      </c>
      <c r="F6650">
        <v>830</v>
      </c>
      <c r="G6650">
        <v>10</v>
      </c>
      <c r="H6650" s="2" t="s">
        <v>3136</v>
      </c>
      <c r="I6650" s="2" t="s">
        <v>3150</v>
      </c>
      <c r="J6650" s="2" t="s">
        <v>3159</v>
      </c>
      <c r="K6650" s="2" t="s">
        <v>3164</v>
      </c>
      <c r="L6650" s="2">
        <v>2021</v>
      </c>
      <c r="M6650" s="2" t="s">
        <v>3054</v>
      </c>
      <c r="N6650" s="2" t="s">
        <v>3104</v>
      </c>
      <c r="O6650" s="19" t="str">
        <f t="shared" si="208"/>
        <v>300</v>
      </c>
      <c r="P6650">
        <f t="shared" si="207"/>
        <v>83</v>
      </c>
    </row>
    <row r="6651" spans="1:16" ht="14.5" customHeight="1" x14ac:dyDescent="0.35">
      <c r="A6651" s="23" t="s">
        <v>3805</v>
      </c>
      <c r="B6651" s="23" t="s">
        <v>3805</v>
      </c>
      <c r="C6651" s="23" t="s">
        <v>3806</v>
      </c>
      <c r="F6651">
        <v>490</v>
      </c>
      <c r="G6651">
        <v>99.048163265306101</v>
      </c>
      <c r="H6651" s="2" t="s">
        <v>3136</v>
      </c>
      <c r="I6651" s="2" t="s">
        <v>3150</v>
      </c>
      <c r="J6651" s="2" t="s">
        <v>3159</v>
      </c>
      <c r="K6651" s="2" t="s">
        <v>3164</v>
      </c>
      <c r="L6651" s="2">
        <v>2021</v>
      </c>
      <c r="M6651" s="2" t="s">
        <v>3054</v>
      </c>
      <c r="N6651" s="2" t="s">
        <v>3104</v>
      </c>
      <c r="O6651" s="19" t="str">
        <f t="shared" si="208"/>
        <v>300</v>
      </c>
      <c r="P6651">
        <f t="shared" si="207"/>
        <v>485.3359999999999</v>
      </c>
    </row>
    <row r="6652" spans="1:16" ht="14.5" customHeight="1" x14ac:dyDescent="0.35">
      <c r="A6652" s="23" t="s">
        <v>3807</v>
      </c>
      <c r="B6652" s="23" t="s">
        <v>3807</v>
      </c>
      <c r="C6652" s="23" t="s">
        <v>3808</v>
      </c>
      <c r="F6652">
        <v>825</v>
      </c>
      <c r="G6652">
        <v>57.575757575757599</v>
      </c>
      <c r="H6652" s="2" t="s">
        <v>3136</v>
      </c>
      <c r="I6652" s="2" t="s">
        <v>3150</v>
      </c>
      <c r="J6652" s="2" t="s">
        <v>3159</v>
      </c>
      <c r="K6652" s="2" t="s">
        <v>3164</v>
      </c>
      <c r="L6652" s="2">
        <v>2021</v>
      </c>
      <c r="M6652" s="2" t="s">
        <v>3054</v>
      </c>
      <c r="N6652" s="2" t="s">
        <v>3104</v>
      </c>
      <c r="O6652" s="19" t="str">
        <f t="shared" si="208"/>
        <v>300</v>
      </c>
      <c r="P6652">
        <f t="shared" si="207"/>
        <v>475.00000000000023</v>
      </c>
    </row>
    <row r="6653" spans="1:16" ht="14.5" customHeight="1" x14ac:dyDescent="0.35">
      <c r="A6653" s="23" t="s">
        <v>3809</v>
      </c>
      <c r="B6653" s="23" t="s">
        <v>3809</v>
      </c>
      <c r="C6653" s="23" t="s">
        <v>3810</v>
      </c>
      <c r="F6653">
        <v>825</v>
      </c>
      <c r="G6653">
        <v>14.545454545454501</v>
      </c>
      <c r="H6653" s="2" t="s">
        <v>3136</v>
      </c>
      <c r="I6653" s="2" t="s">
        <v>3150</v>
      </c>
      <c r="J6653" s="2" t="s">
        <v>3159</v>
      </c>
      <c r="K6653" s="2" t="s">
        <v>3164</v>
      </c>
      <c r="L6653" s="2">
        <v>2021</v>
      </c>
      <c r="M6653" s="2" t="s">
        <v>3054</v>
      </c>
      <c r="N6653" s="2" t="s">
        <v>3104</v>
      </c>
      <c r="O6653" s="19" t="str">
        <f t="shared" si="208"/>
        <v>300</v>
      </c>
      <c r="P6653">
        <f t="shared" si="207"/>
        <v>119.99999999999963</v>
      </c>
    </row>
    <row r="6654" spans="1:16" ht="14.5" customHeight="1" x14ac:dyDescent="0.35">
      <c r="A6654" s="23" t="s">
        <v>3811</v>
      </c>
      <c r="B6654" s="23" t="s">
        <v>3811</v>
      </c>
      <c r="C6654" s="23" t="s">
        <v>3812</v>
      </c>
      <c r="F6654">
        <v>79116</v>
      </c>
      <c r="G6654" s="24">
        <v>9.8589413013802502E-2</v>
      </c>
      <c r="H6654" s="2" t="s">
        <v>3136</v>
      </c>
      <c r="I6654" s="2" t="s">
        <v>3150</v>
      </c>
      <c r="J6654" s="2" t="s">
        <v>3159</v>
      </c>
      <c r="K6654" s="2" t="s">
        <v>3164</v>
      </c>
      <c r="L6654" s="2">
        <v>2021</v>
      </c>
      <c r="M6654" s="2" t="s">
        <v>3054</v>
      </c>
      <c r="N6654" s="2" t="s">
        <v>3104</v>
      </c>
      <c r="O6654" s="19" t="str">
        <f t="shared" si="208"/>
        <v>300</v>
      </c>
      <c r="P6654">
        <f t="shared" si="207"/>
        <v>77.999999999999986</v>
      </c>
    </row>
    <row r="6655" spans="1:16" ht="14.5" customHeight="1" x14ac:dyDescent="0.35">
      <c r="A6655" s="23" t="s">
        <v>3813</v>
      </c>
      <c r="B6655" s="23" t="s">
        <v>3813</v>
      </c>
      <c r="C6655" s="23" t="s">
        <v>3814</v>
      </c>
      <c r="F6655">
        <v>79116</v>
      </c>
      <c r="G6655">
        <v>0.36275848121745302</v>
      </c>
      <c r="H6655" s="2" t="s">
        <v>3136</v>
      </c>
      <c r="I6655" s="2" t="s">
        <v>3150</v>
      </c>
      <c r="J6655" s="2" t="s">
        <v>3159</v>
      </c>
      <c r="K6655" s="2" t="s">
        <v>3164</v>
      </c>
      <c r="L6655" s="2">
        <v>2021</v>
      </c>
      <c r="M6655" s="2" t="s">
        <v>3054</v>
      </c>
      <c r="N6655" s="2" t="s">
        <v>3104</v>
      </c>
      <c r="O6655" s="19" t="str">
        <f t="shared" si="208"/>
        <v>300</v>
      </c>
      <c r="P6655">
        <f t="shared" si="207"/>
        <v>287.00000000000017</v>
      </c>
    </row>
    <row r="6656" spans="1:16" ht="14.5" customHeight="1" x14ac:dyDescent="0.35">
      <c r="A6656" s="23" t="s">
        <v>3514</v>
      </c>
      <c r="B6656" s="23" t="s">
        <v>3514</v>
      </c>
      <c r="C6656" s="23" t="s">
        <v>1962</v>
      </c>
      <c r="F6656">
        <v>430</v>
      </c>
      <c r="G6656">
        <v>100</v>
      </c>
      <c r="H6656" s="2" t="s">
        <v>3133</v>
      </c>
      <c r="I6656" s="2" t="s">
        <v>3147</v>
      </c>
      <c r="J6656" s="2" t="s">
        <v>3159</v>
      </c>
      <c r="K6656" s="2" t="s">
        <v>3164</v>
      </c>
      <c r="L6656" s="2">
        <v>2021</v>
      </c>
      <c r="M6656" s="2" t="s">
        <v>3054</v>
      </c>
      <c r="N6656" s="2" t="s">
        <v>3104</v>
      </c>
      <c r="O6656" s="19" t="str">
        <f t="shared" si="208"/>
        <v>300</v>
      </c>
      <c r="P6656">
        <f t="shared" si="207"/>
        <v>430</v>
      </c>
    </row>
    <row r="6657" spans="1:16" ht="14.5" customHeight="1" x14ac:dyDescent="0.35">
      <c r="A6657" s="23" t="s">
        <v>3352</v>
      </c>
      <c r="B6657" s="23" t="s">
        <v>3352</v>
      </c>
      <c r="C6657" s="23" t="s">
        <v>3353</v>
      </c>
      <c r="F6657">
        <v>355</v>
      </c>
      <c r="G6657">
        <v>100</v>
      </c>
      <c r="H6657" s="2" t="s">
        <v>3133</v>
      </c>
      <c r="I6657" s="2" t="s">
        <v>3147</v>
      </c>
      <c r="J6657" s="2" t="s">
        <v>3159</v>
      </c>
      <c r="K6657" s="2" t="s">
        <v>3164</v>
      </c>
      <c r="L6657" s="2">
        <v>2021</v>
      </c>
      <c r="M6657" s="2" t="s">
        <v>3054</v>
      </c>
      <c r="N6657" s="2" t="s">
        <v>3104</v>
      </c>
      <c r="O6657" s="19" t="str">
        <f t="shared" si="208"/>
        <v>300</v>
      </c>
      <c r="P6657">
        <f t="shared" si="207"/>
        <v>355</v>
      </c>
    </row>
    <row r="6658" spans="1:16" ht="14.5" customHeight="1" x14ac:dyDescent="0.35">
      <c r="A6658" s="23" t="s">
        <v>3354</v>
      </c>
      <c r="B6658" s="23" t="s">
        <v>3354</v>
      </c>
      <c r="C6658" s="23" t="s">
        <v>1003</v>
      </c>
      <c r="F6658">
        <v>400</v>
      </c>
      <c r="G6658">
        <v>100</v>
      </c>
      <c r="H6658" s="2" t="s">
        <v>3133</v>
      </c>
      <c r="I6658" s="2" t="s">
        <v>3147</v>
      </c>
      <c r="J6658" s="2" t="s">
        <v>3159</v>
      </c>
      <c r="K6658" s="2" t="s">
        <v>3164</v>
      </c>
      <c r="L6658" s="2">
        <v>2021</v>
      </c>
      <c r="M6658" s="2" t="s">
        <v>3054</v>
      </c>
      <c r="N6658" s="2" t="s">
        <v>3104</v>
      </c>
      <c r="O6658" s="19" t="str">
        <f t="shared" si="208"/>
        <v>300</v>
      </c>
      <c r="P6658">
        <f t="shared" si="207"/>
        <v>400</v>
      </c>
    </row>
    <row r="6659" spans="1:16" ht="14.5" customHeight="1" x14ac:dyDescent="0.35">
      <c r="A6659" s="23" t="s">
        <v>3605</v>
      </c>
      <c r="B6659" s="23" t="s">
        <v>3605</v>
      </c>
      <c r="C6659" s="23" t="s">
        <v>3606</v>
      </c>
      <c r="F6659">
        <v>953.38594000000001</v>
      </c>
      <c r="G6659">
        <v>100</v>
      </c>
      <c r="H6659" s="2" t="s">
        <v>3134</v>
      </c>
      <c r="I6659" s="2" t="s">
        <v>3148</v>
      </c>
      <c r="J6659" s="2" t="s">
        <v>3159</v>
      </c>
      <c r="K6659" s="2" t="s">
        <v>3164</v>
      </c>
      <c r="L6659" s="2">
        <v>2021</v>
      </c>
      <c r="M6659" s="2" t="s">
        <v>3059</v>
      </c>
      <c r="N6659" s="2" t="s">
        <v>3109</v>
      </c>
      <c r="O6659" s="19" t="str">
        <f t="shared" si="208"/>
        <v>400</v>
      </c>
      <c r="P6659">
        <f t="shared" si="207"/>
        <v>953.38594000000001</v>
      </c>
    </row>
    <row r="6660" spans="1:16" ht="14.5" customHeight="1" x14ac:dyDescent="0.35">
      <c r="A6660" s="23" t="s">
        <v>3607</v>
      </c>
      <c r="B6660" s="23" t="s">
        <v>3607</v>
      </c>
      <c r="C6660" s="23" t="s">
        <v>3608</v>
      </c>
      <c r="F6660">
        <v>203.80789999999999</v>
      </c>
      <c r="G6660">
        <v>100</v>
      </c>
      <c r="H6660" s="2" t="s">
        <v>3134</v>
      </c>
      <c r="I6660" s="2" t="s">
        <v>3148</v>
      </c>
      <c r="J6660" s="2" t="s">
        <v>3159</v>
      </c>
      <c r="K6660" s="2" t="s">
        <v>3164</v>
      </c>
      <c r="L6660" s="2">
        <v>2021</v>
      </c>
      <c r="M6660" s="2" t="s">
        <v>3059</v>
      </c>
      <c r="N6660" s="2" t="s">
        <v>3109</v>
      </c>
      <c r="O6660" s="19" t="str">
        <f t="shared" si="208"/>
        <v>400</v>
      </c>
      <c r="P6660">
        <f t="shared" si="207"/>
        <v>203.80789999999996</v>
      </c>
    </row>
    <row r="6661" spans="1:16" ht="14.5" customHeight="1" x14ac:dyDescent="0.35">
      <c r="A6661" s="23" t="s">
        <v>3609</v>
      </c>
      <c r="B6661" s="23" t="s">
        <v>3609</v>
      </c>
      <c r="C6661" s="23" t="s">
        <v>3610</v>
      </c>
      <c r="F6661">
        <v>162.78192999999999</v>
      </c>
      <c r="G6661">
        <v>100</v>
      </c>
      <c r="H6661" s="2" t="s">
        <v>3134</v>
      </c>
      <c r="I6661" s="2" t="s">
        <v>3148</v>
      </c>
      <c r="J6661" s="2" t="s">
        <v>3159</v>
      </c>
      <c r="K6661" s="2" t="s">
        <v>3164</v>
      </c>
      <c r="L6661" s="2">
        <v>2021</v>
      </c>
      <c r="M6661" s="2" t="s">
        <v>3059</v>
      </c>
      <c r="N6661" s="2" t="s">
        <v>3109</v>
      </c>
      <c r="O6661" s="19" t="str">
        <f t="shared" si="208"/>
        <v>400</v>
      </c>
      <c r="P6661">
        <f t="shared" si="207"/>
        <v>162.78192999999999</v>
      </c>
    </row>
    <row r="6662" spans="1:16" ht="14.5" customHeight="1" x14ac:dyDescent="0.35">
      <c r="A6662" s="23" t="s">
        <v>3613</v>
      </c>
      <c r="B6662" s="23" t="s">
        <v>3613</v>
      </c>
      <c r="C6662" s="23" t="s">
        <v>3614</v>
      </c>
      <c r="F6662">
        <v>852.77288999999996</v>
      </c>
      <c r="G6662">
        <v>100</v>
      </c>
      <c r="H6662" s="2" t="s">
        <v>3134</v>
      </c>
      <c r="I6662" s="2" t="s">
        <v>3148</v>
      </c>
      <c r="J6662" s="2" t="s">
        <v>3159</v>
      </c>
      <c r="K6662" s="2" t="s">
        <v>3164</v>
      </c>
      <c r="L6662" s="2">
        <v>2021</v>
      </c>
      <c r="M6662" s="2" t="s">
        <v>3059</v>
      </c>
      <c r="N6662" s="2" t="s">
        <v>3109</v>
      </c>
      <c r="O6662" s="19" t="str">
        <f t="shared" si="208"/>
        <v>400</v>
      </c>
      <c r="P6662">
        <f t="shared" si="207"/>
        <v>852.77288999999985</v>
      </c>
    </row>
    <row r="6663" spans="1:16" ht="14.5" customHeight="1" x14ac:dyDescent="0.35">
      <c r="A6663" s="23" t="s">
        <v>3615</v>
      </c>
      <c r="B6663" s="23" t="s">
        <v>3615</v>
      </c>
      <c r="C6663" s="23" t="s">
        <v>3616</v>
      </c>
      <c r="F6663">
        <v>2586.8853600000002</v>
      </c>
      <c r="G6663">
        <v>100</v>
      </c>
      <c r="H6663" s="2" t="s">
        <v>3134</v>
      </c>
      <c r="I6663" s="2" t="s">
        <v>3148</v>
      </c>
      <c r="J6663" s="2" t="s">
        <v>3159</v>
      </c>
      <c r="K6663" s="2" t="s">
        <v>3164</v>
      </c>
      <c r="L6663" s="2">
        <v>2021</v>
      </c>
      <c r="M6663" s="2" t="s">
        <v>3059</v>
      </c>
      <c r="N6663" s="2" t="s">
        <v>3109</v>
      </c>
      <c r="O6663" s="19" t="str">
        <f t="shared" si="208"/>
        <v>400</v>
      </c>
      <c r="P6663">
        <f t="shared" si="207"/>
        <v>2586.8853600000002</v>
      </c>
    </row>
    <row r="6664" spans="1:16" ht="14.5" customHeight="1" x14ac:dyDescent="0.35">
      <c r="A6664" s="23" t="s">
        <v>3516</v>
      </c>
      <c r="B6664" s="23" t="s">
        <v>3516</v>
      </c>
      <c r="C6664" s="23" t="s">
        <v>1037</v>
      </c>
      <c r="F6664">
        <v>82647</v>
      </c>
      <c r="G6664">
        <v>100</v>
      </c>
      <c r="H6664" s="2" t="s">
        <v>3134</v>
      </c>
      <c r="I6664" s="2" t="s">
        <v>3148</v>
      </c>
      <c r="J6664" s="2" t="s">
        <v>3159</v>
      </c>
      <c r="K6664" s="2" t="s">
        <v>3164</v>
      </c>
      <c r="L6664" s="2">
        <v>2021</v>
      </c>
      <c r="M6664" s="2" t="s">
        <v>3059</v>
      </c>
      <c r="N6664" s="2" t="s">
        <v>3109</v>
      </c>
      <c r="O6664" s="19" t="str">
        <f t="shared" si="208"/>
        <v>400</v>
      </c>
      <c r="P6664">
        <f t="shared" si="207"/>
        <v>82647</v>
      </c>
    </row>
    <row r="6665" spans="1:16" ht="14.5" customHeight="1" x14ac:dyDescent="0.35">
      <c r="A6665" s="23" t="s">
        <v>3517</v>
      </c>
      <c r="B6665" s="23" t="s">
        <v>3517</v>
      </c>
      <c r="C6665" s="23" t="s">
        <v>1949</v>
      </c>
      <c r="F6665">
        <v>22394</v>
      </c>
      <c r="G6665">
        <v>100</v>
      </c>
      <c r="H6665" s="2" t="s">
        <v>3134</v>
      </c>
      <c r="I6665" s="2" t="s">
        <v>3148</v>
      </c>
      <c r="J6665" s="2" t="s">
        <v>3159</v>
      </c>
      <c r="K6665" s="2" t="s">
        <v>3164</v>
      </c>
      <c r="L6665" s="2">
        <v>2021</v>
      </c>
      <c r="M6665" s="2" t="s">
        <v>3059</v>
      </c>
      <c r="N6665" s="2" t="s">
        <v>3109</v>
      </c>
      <c r="O6665" s="19" t="str">
        <f t="shared" si="208"/>
        <v>400</v>
      </c>
      <c r="P6665">
        <f t="shared" si="207"/>
        <v>22394</v>
      </c>
    </row>
    <row r="6666" spans="1:16" ht="14.5" customHeight="1" x14ac:dyDescent="0.35">
      <c r="A6666" s="23" t="s">
        <v>3815</v>
      </c>
      <c r="B6666" s="23" t="s">
        <v>3815</v>
      </c>
      <c r="C6666" s="23" t="s">
        <v>3816</v>
      </c>
      <c r="F6666">
        <v>6590</v>
      </c>
      <c r="G6666">
        <v>100</v>
      </c>
      <c r="H6666" s="2" t="s">
        <v>3134</v>
      </c>
      <c r="I6666" s="2" t="s">
        <v>3148</v>
      </c>
      <c r="J6666" s="2" t="s">
        <v>3159</v>
      </c>
      <c r="K6666" s="2" t="s">
        <v>3164</v>
      </c>
      <c r="L6666" s="2">
        <v>2021</v>
      </c>
      <c r="M6666" s="2" t="s">
        <v>3059</v>
      </c>
      <c r="N6666" s="2" t="s">
        <v>3109</v>
      </c>
      <c r="O6666" s="19" t="str">
        <f t="shared" si="208"/>
        <v>400</v>
      </c>
      <c r="P6666">
        <f t="shared" si="207"/>
        <v>6590</v>
      </c>
    </row>
    <row r="6667" spans="1:16" ht="14.5" customHeight="1" x14ac:dyDescent="0.35">
      <c r="A6667" s="23" t="s">
        <v>3817</v>
      </c>
      <c r="B6667" s="23" t="s">
        <v>3817</v>
      </c>
      <c r="C6667" s="23" t="s">
        <v>3620</v>
      </c>
      <c r="F6667">
        <v>385</v>
      </c>
      <c r="G6667">
        <v>100</v>
      </c>
      <c r="H6667" s="2" t="s">
        <v>3134</v>
      </c>
      <c r="I6667" s="2" t="s">
        <v>3148</v>
      </c>
      <c r="J6667" s="2" t="s">
        <v>3159</v>
      </c>
      <c r="K6667" s="2" t="s">
        <v>3164</v>
      </c>
      <c r="L6667" s="2">
        <v>2021</v>
      </c>
      <c r="M6667" s="2" t="s">
        <v>3059</v>
      </c>
      <c r="N6667" s="2" t="s">
        <v>3109</v>
      </c>
      <c r="O6667" s="19" t="str">
        <f t="shared" si="208"/>
        <v>400</v>
      </c>
      <c r="P6667">
        <f t="shared" si="207"/>
        <v>385</v>
      </c>
    </row>
    <row r="6668" spans="1:16" ht="14.5" customHeight="1" x14ac:dyDescent="0.35">
      <c r="A6668" s="23" t="s">
        <v>3818</v>
      </c>
      <c r="B6668" s="23" t="s">
        <v>3818</v>
      </c>
      <c r="C6668" s="23" t="s">
        <v>3819</v>
      </c>
      <c r="F6668">
        <v>34</v>
      </c>
      <c r="G6668">
        <v>100</v>
      </c>
      <c r="H6668" s="2" t="s">
        <v>3134</v>
      </c>
      <c r="I6668" s="2" t="s">
        <v>3148</v>
      </c>
      <c r="J6668" s="2" t="s">
        <v>3159</v>
      </c>
      <c r="K6668" s="2" t="s">
        <v>3164</v>
      </c>
      <c r="L6668" s="2">
        <v>2021</v>
      </c>
      <c r="M6668" s="2" t="s">
        <v>3059</v>
      </c>
      <c r="N6668" s="2" t="s">
        <v>3109</v>
      </c>
      <c r="O6668" s="19" t="str">
        <f t="shared" si="208"/>
        <v>400</v>
      </c>
      <c r="P6668">
        <f t="shared" si="207"/>
        <v>34</v>
      </c>
    </row>
    <row r="6669" spans="1:16" ht="14.5" customHeight="1" x14ac:dyDescent="0.35">
      <c r="A6669" s="23" t="s">
        <v>3820</v>
      </c>
      <c r="B6669" s="23" t="s">
        <v>3820</v>
      </c>
      <c r="C6669" s="23" t="s">
        <v>3821</v>
      </c>
      <c r="F6669">
        <v>1081</v>
      </c>
      <c r="G6669">
        <v>100</v>
      </c>
      <c r="H6669" s="2" t="s">
        <v>3134</v>
      </c>
      <c r="I6669" s="2" t="s">
        <v>3148</v>
      </c>
      <c r="J6669" s="2" t="s">
        <v>3159</v>
      </c>
      <c r="K6669" s="2" t="s">
        <v>3164</v>
      </c>
      <c r="L6669" s="2">
        <v>2021</v>
      </c>
      <c r="M6669" s="2" t="s">
        <v>3059</v>
      </c>
      <c r="N6669" s="2" t="s">
        <v>3109</v>
      </c>
      <c r="O6669" s="19" t="str">
        <f t="shared" si="208"/>
        <v>400</v>
      </c>
      <c r="P6669">
        <f t="shared" si="207"/>
        <v>1081</v>
      </c>
    </row>
    <row r="6670" spans="1:16" ht="14.5" customHeight="1" x14ac:dyDescent="0.35">
      <c r="A6670" s="23" t="s">
        <v>3822</v>
      </c>
      <c r="B6670" s="23" t="s">
        <v>3822</v>
      </c>
      <c r="C6670" s="23" t="s">
        <v>3823</v>
      </c>
      <c r="F6670">
        <v>1152</v>
      </c>
      <c r="G6670">
        <v>100</v>
      </c>
      <c r="H6670" s="2" t="s">
        <v>3134</v>
      </c>
      <c r="I6670" s="2" t="s">
        <v>3148</v>
      </c>
      <c r="J6670" s="2" t="s">
        <v>3159</v>
      </c>
      <c r="K6670" s="2" t="s">
        <v>3164</v>
      </c>
      <c r="L6670" s="2">
        <v>2021</v>
      </c>
      <c r="M6670" s="2" t="s">
        <v>3059</v>
      </c>
      <c r="N6670" s="2" t="s">
        <v>3109</v>
      </c>
      <c r="O6670" s="19" t="str">
        <f t="shared" si="208"/>
        <v>400</v>
      </c>
      <c r="P6670">
        <f t="shared" si="207"/>
        <v>1152</v>
      </c>
    </row>
    <row r="6671" spans="1:16" ht="14.5" customHeight="1" x14ac:dyDescent="0.35">
      <c r="A6671" s="23" t="s">
        <v>3824</v>
      </c>
      <c r="B6671" s="23" t="s">
        <v>3824</v>
      </c>
      <c r="C6671" s="23" t="s">
        <v>2517</v>
      </c>
      <c r="F6671">
        <v>3700</v>
      </c>
      <c r="G6671">
        <v>100</v>
      </c>
      <c r="H6671" s="2" t="s">
        <v>3134</v>
      </c>
      <c r="I6671" s="2" t="s">
        <v>3148</v>
      </c>
      <c r="J6671" s="2" t="s">
        <v>3159</v>
      </c>
      <c r="K6671" s="2" t="s">
        <v>3164</v>
      </c>
      <c r="L6671" s="2">
        <v>2021</v>
      </c>
      <c r="M6671" s="2" t="s">
        <v>3059</v>
      </c>
      <c r="N6671" s="2" t="s">
        <v>3109</v>
      </c>
      <c r="O6671" s="19" t="str">
        <f t="shared" si="208"/>
        <v>400</v>
      </c>
      <c r="P6671">
        <f t="shared" si="207"/>
        <v>3700</v>
      </c>
    </row>
    <row r="6672" spans="1:16" ht="14.5" customHeight="1" x14ac:dyDescent="0.35">
      <c r="A6672" s="23" t="s">
        <v>3518</v>
      </c>
      <c r="B6672" s="23" t="s">
        <v>3518</v>
      </c>
      <c r="C6672" s="23" t="s">
        <v>1039</v>
      </c>
      <c r="F6672">
        <v>3080</v>
      </c>
      <c r="G6672">
        <v>100</v>
      </c>
      <c r="H6672" s="2" t="s">
        <v>3134</v>
      </c>
      <c r="I6672" s="2" t="s">
        <v>3148</v>
      </c>
      <c r="J6672" s="2" t="s">
        <v>3159</v>
      </c>
      <c r="K6672" s="2" t="s">
        <v>3164</v>
      </c>
      <c r="L6672" s="2">
        <v>2021</v>
      </c>
      <c r="M6672" s="2" t="s">
        <v>3059</v>
      </c>
      <c r="N6672" s="2" t="s">
        <v>3109</v>
      </c>
      <c r="O6672" s="19" t="str">
        <f t="shared" si="208"/>
        <v>400</v>
      </c>
      <c r="P6672">
        <f t="shared" si="207"/>
        <v>3080</v>
      </c>
    </row>
    <row r="6673" spans="1:16" ht="14.5" customHeight="1" x14ac:dyDescent="0.35">
      <c r="A6673" s="23" t="s">
        <v>3361</v>
      </c>
      <c r="B6673" s="23" t="s">
        <v>3361</v>
      </c>
      <c r="C6673" s="23" t="s">
        <v>2958</v>
      </c>
      <c r="F6673">
        <v>6000</v>
      </c>
      <c r="G6673">
        <v>100</v>
      </c>
      <c r="H6673" s="2" t="s">
        <v>3134</v>
      </c>
      <c r="I6673" s="2" t="s">
        <v>3148</v>
      </c>
      <c r="J6673" s="2" t="s">
        <v>3159</v>
      </c>
      <c r="K6673" s="2" t="s">
        <v>3164</v>
      </c>
      <c r="L6673" s="2">
        <v>2021</v>
      </c>
      <c r="M6673" s="2" t="s">
        <v>3059</v>
      </c>
      <c r="N6673" s="2" t="s">
        <v>3109</v>
      </c>
      <c r="O6673" s="19" t="str">
        <f t="shared" si="208"/>
        <v>400</v>
      </c>
      <c r="P6673">
        <f t="shared" si="207"/>
        <v>6000</v>
      </c>
    </row>
    <row r="6674" spans="1:16" ht="14.5" customHeight="1" x14ac:dyDescent="0.35">
      <c r="A6674" s="23" t="s">
        <v>3519</v>
      </c>
      <c r="B6674" s="23" t="s">
        <v>3519</v>
      </c>
      <c r="C6674" s="23" t="s">
        <v>2717</v>
      </c>
      <c r="F6674">
        <v>60901</v>
      </c>
      <c r="G6674">
        <v>100</v>
      </c>
      <c r="H6674" s="2" t="s">
        <v>3134</v>
      </c>
      <c r="I6674" s="2" t="s">
        <v>3148</v>
      </c>
      <c r="J6674" s="2" t="s">
        <v>3159</v>
      </c>
      <c r="K6674" s="2" t="s">
        <v>3164</v>
      </c>
      <c r="L6674" s="2">
        <v>2021</v>
      </c>
      <c r="M6674" s="2" t="s">
        <v>3059</v>
      </c>
      <c r="N6674" s="2" t="s">
        <v>3109</v>
      </c>
      <c r="O6674" s="19" t="str">
        <f t="shared" si="208"/>
        <v>400</v>
      </c>
      <c r="P6674">
        <f t="shared" si="207"/>
        <v>60901</v>
      </c>
    </row>
    <row r="6675" spans="1:16" ht="14.5" customHeight="1" x14ac:dyDescent="0.35">
      <c r="A6675" s="23" t="s">
        <v>3825</v>
      </c>
      <c r="B6675" s="23" t="s">
        <v>3825</v>
      </c>
      <c r="C6675" s="23" t="s">
        <v>3826</v>
      </c>
      <c r="F6675">
        <v>13300</v>
      </c>
      <c r="G6675">
        <v>100</v>
      </c>
      <c r="H6675" s="2" t="s">
        <v>3134</v>
      </c>
      <c r="I6675" s="2" t="s">
        <v>3148</v>
      </c>
      <c r="J6675" s="2" t="s">
        <v>3159</v>
      </c>
      <c r="K6675" s="2" t="s">
        <v>3164</v>
      </c>
      <c r="L6675" s="2">
        <v>2021</v>
      </c>
      <c r="M6675" s="2" t="s">
        <v>3059</v>
      </c>
      <c r="N6675" s="2" t="s">
        <v>3109</v>
      </c>
      <c r="O6675" s="19" t="str">
        <f t="shared" si="208"/>
        <v>400</v>
      </c>
      <c r="P6675">
        <f t="shared" si="207"/>
        <v>13300</v>
      </c>
    </row>
    <row r="6676" spans="1:16" ht="14.5" customHeight="1" x14ac:dyDescent="0.35">
      <c r="A6676" s="23" t="s">
        <v>3827</v>
      </c>
      <c r="B6676" s="23" t="s">
        <v>3827</v>
      </c>
      <c r="C6676" s="23" t="s">
        <v>3828</v>
      </c>
      <c r="F6676">
        <v>7500</v>
      </c>
      <c r="G6676">
        <v>100</v>
      </c>
      <c r="H6676" s="2" t="s">
        <v>3134</v>
      </c>
      <c r="I6676" s="2" t="s">
        <v>3148</v>
      </c>
      <c r="J6676" s="2" t="s">
        <v>3159</v>
      </c>
      <c r="K6676" s="2" t="s">
        <v>3164</v>
      </c>
      <c r="L6676" s="2">
        <v>2021</v>
      </c>
      <c r="M6676" s="2" t="s">
        <v>3059</v>
      </c>
      <c r="N6676" s="2" t="s">
        <v>3109</v>
      </c>
      <c r="O6676" s="19" t="str">
        <f t="shared" si="208"/>
        <v>400</v>
      </c>
      <c r="P6676">
        <f t="shared" si="207"/>
        <v>7500</v>
      </c>
    </row>
    <row r="6677" spans="1:16" ht="14.5" customHeight="1" x14ac:dyDescent="0.35">
      <c r="A6677" s="23" t="s">
        <v>3520</v>
      </c>
      <c r="B6677" s="23" t="s">
        <v>3520</v>
      </c>
      <c r="C6677" s="23" t="s">
        <v>1045</v>
      </c>
      <c r="F6677">
        <v>731</v>
      </c>
      <c r="G6677">
        <v>100</v>
      </c>
      <c r="H6677" s="2" t="s">
        <v>3134</v>
      </c>
      <c r="I6677" s="2" t="s">
        <v>3148</v>
      </c>
      <c r="J6677" s="2" t="s">
        <v>3159</v>
      </c>
      <c r="K6677" s="2" t="s">
        <v>3164</v>
      </c>
      <c r="L6677" s="2">
        <v>2021</v>
      </c>
      <c r="M6677" s="2" t="s">
        <v>3054</v>
      </c>
      <c r="N6677" s="2" t="s">
        <v>3104</v>
      </c>
      <c r="O6677" s="19" t="str">
        <f t="shared" si="208"/>
        <v>300</v>
      </c>
      <c r="P6677">
        <f t="shared" si="207"/>
        <v>731</v>
      </c>
    </row>
    <row r="6678" spans="1:16" ht="14.5" customHeight="1" x14ac:dyDescent="0.35">
      <c r="A6678" s="23" t="s">
        <v>3521</v>
      </c>
      <c r="B6678" s="23" t="s">
        <v>3521</v>
      </c>
      <c r="C6678" s="23" t="s">
        <v>3522</v>
      </c>
      <c r="F6678">
        <v>690</v>
      </c>
      <c r="G6678">
        <v>100</v>
      </c>
      <c r="H6678" s="2" t="s">
        <v>3134</v>
      </c>
      <c r="I6678" s="2" t="s">
        <v>3148</v>
      </c>
      <c r="J6678" s="2" t="s">
        <v>3159</v>
      </c>
      <c r="K6678" s="2" t="s">
        <v>3164</v>
      </c>
      <c r="L6678" s="2">
        <v>2021</v>
      </c>
      <c r="M6678" s="2" t="s">
        <v>3054</v>
      </c>
      <c r="N6678" s="2" t="s">
        <v>3104</v>
      </c>
      <c r="O6678" s="19" t="str">
        <f t="shared" si="208"/>
        <v>300</v>
      </c>
      <c r="P6678">
        <f t="shared" si="207"/>
        <v>690</v>
      </c>
    </row>
    <row r="6679" spans="1:16" ht="14.5" customHeight="1" x14ac:dyDescent="0.35">
      <c r="A6679" s="23" t="s">
        <v>3829</v>
      </c>
      <c r="B6679" s="23" t="s">
        <v>3829</v>
      </c>
      <c r="C6679" s="23" t="s">
        <v>2297</v>
      </c>
      <c r="F6679">
        <v>7200</v>
      </c>
      <c r="G6679">
        <v>100</v>
      </c>
      <c r="H6679" s="2" t="s">
        <v>3134</v>
      </c>
      <c r="I6679" s="2" t="s">
        <v>3148</v>
      </c>
      <c r="J6679" s="2" t="s">
        <v>3159</v>
      </c>
      <c r="K6679" s="2" t="s">
        <v>3164</v>
      </c>
      <c r="L6679" s="2">
        <v>2021</v>
      </c>
      <c r="M6679" s="2" t="s">
        <v>3059</v>
      </c>
      <c r="N6679" s="2" t="s">
        <v>3109</v>
      </c>
      <c r="O6679" s="19" t="str">
        <f t="shared" si="208"/>
        <v>400</v>
      </c>
      <c r="P6679">
        <f t="shared" si="207"/>
        <v>7200</v>
      </c>
    </row>
    <row r="6680" spans="1:16" ht="14.5" customHeight="1" x14ac:dyDescent="0.35">
      <c r="A6680" s="23" t="s">
        <v>3405</v>
      </c>
      <c r="B6680" s="23" t="s">
        <v>3405</v>
      </c>
      <c r="C6680" s="23" t="s">
        <v>3406</v>
      </c>
      <c r="F6680">
        <v>79858</v>
      </c>
      <c r="G6680">
        <v>100</v>
      </c>
      <c r="H6680" s="2" t="s">
        <v>3134</v>
      </c>
      <c r="I6680" s="2" t="s">
        <v>3148</v>
      </c>
      <c r="J6680" s="2" t="s">
        <v>3159</v>
      </c>
      <c r="K6680" s="2" t="s">
        <v>3164</v>
      </c>
      <c r="L6680" s="2">
        <v>2021</v>
      </c>
      <c r="M6680" s="2" t="s">
        <v>3059</v>
      </c>
      <c r="N6680" s="2" t="s">
        <v>3109</v>
      </c>
      <c r="O6680" s="19" t="str">
        <f t="shared" si="208"/>
        <v>400</v>
      </c>
      <c r="P6680">
        <f t="shared" si="207"/>
        <v>79858</v>
      </c>
    </row>
    <row r="6681" spans="1:16" ht="14.5" customHeight="1" x14ac:dyDescent="0.35">
      <c r="A6681" s="23" t="s">
        <v>3473</v>
      </c>
      <c r="B6681" s="23" t="s">
        <v>3473</v>
      </c>
      <c r="C6681" s="23" t="s">
        <v>3830</v>
      </c>
      <c r="F6681">
        <v>17000</v>
      </c>
      <c r="G6681">
        <v>100</v>
      </c>
      <c r="H6681" s="2" t="s">
        <v>3134</v>
      </c>
      <c r="I6681" s="2" t="s">
        <v>3148</v>
      </c>
      <c r="J6681" s="2" t="s">
        <v>3159</v>
      </c>
      <c r="K6681" s="2" t="s">
        <v>3164</v>
      </c>
      <c r="L6681" s="2">
        <v>2021</v>
      </c>
      <c r="M6681" s="2" t="s">
        <v>3059</v>
      </c>
      <c r="N6681" s="2" t="s">
        <v>3109</v>
      </c>
      <c r="O6681" s="19" t="str">
        <f t="shared" si="208"/>
        <v>400</v>
      </c>
      <c r="P6681">
        <f t="shared" si="207"/>
        <v>17000</v>
      </c>
    </row>
    <row r="6682" spans="1:16" ht="14.5" customHeight="1" x14ac:dyDescent="0.35">
      <c r="A6682" s="23" t="s">
        <v>3524</v>
      </c>
      <c r="B6682" s="23" t="s">
        <v>3525</v>
      </c>
      <c r="C6682" s="23" t="s">
        <v>2652</v>
      </c>
      <c r="F6682">
        <v>24939</v>
      </c>
      <c r="G6682">
        <v>100</v>
      </c>
      <c r="H6682" s="2" t="s">
        <v>3134</v>
      </c>
      <c r="I6682" s="2" t="s">
        <v>3148</v>
      </c>
      <c r="J6682" s="2" t="s">
        <v>3157</v>
      </c>
      <c r="K6682" s="2" t="s">
        <v>3165</v>
      </c>
      <c r="L6682" s="2" t="s">
        <v>3831</v>
      </c>
      <c r="M6682" s="2" t="s">
        <v>3059</v>
      </c>
      <c r="N6682" s="2" t="s">
        <v>3109</v>
      </c>
      <c r="O6682" s="19" t="str">
        <f t="shared" si="208"/>
        <v>400</v>
      </c>
      <c r="P6682">
        <f t="shared" si="207"/>
        <v>24939</v>
      </c>
    </row>
    <row r="6683" spans="1:16" ht="14.5" customHeight="1" x14ac:dyDescent="0.35">
      <c r="A6683" s="23" t="s">
        <v>3526</v>
      </c>
      <c r="B6683" s="23" t="s">
        <v>3527</v>
      </c>
      <c r="C6683" s="23" t="s">
        <v>2663</v>
      </c>
      <c r="F6683">
        <v>500</v>
      </c>
      <c r="G6683">
        <v>100</v>
      </c>
      <c r="H6683" s="2" t="s">
        <v>3134</v>
      </c>
      <c r="I6683" s="2" t="s">
        <v>3148</v>
      </c>
      <c r="J6683" s="2" t="s">
        <v>3157</v>
      </c>
      <c r="K6683" s="2" t="s">
        <v>3165</v>
      </c>
      <c r="L6683" s="2" t="s">
        <v>3831</v>
      </c>
      <c r="M6683" s="2" t="s">
        <v>3059</v>
      </c>
      <c r="N6683" s="2" t="s">
        <v>3109</v>
      </c>
      <c r="O6683" s="19" t="str">
        <f t="shared" si="208"/>
        <v>400</v>
      </c>
      <c r="P6683">
        <f t="shared" si="207"/>
        <v>500</v>
      </c>
    </row>
    <row r="6684" spans="1:16" ht="14.5" customHeight="1" x14ac:dyDescent="0.35">
      <c r="A6684" s="23" t="s">
        <v>3725</v>
      </c>
      <c r="B6684" s="23" t="s">
        <v>3726</v>
      </c>
      <c r="C6684" s="23" t="s">
        <v>3539</v>
      </c>
      <c r="F6684">
        <v>700</v>
      </c>
      <c r="G6684">
        <v>100</v>
      </c>
      <c r="H6684" s="2" t="s">
        <v>3141</v>
      </c>
      <c r="I6684" s="2" t="s">
        <v>3155</v>
      </c>
      <c r="J6684" s="2" t="s">
        <v>3157</v>
      </c>
      <c r="K6684" s="2" t="s">
        <v>3165</v>
      </c>
      <c r="L6684" s="2" t="s">
        <v>3831</v>
      </c>
      <c r="M6684" s="2" t="s">
        <v>3059</v>
      </c>
      <c r="N6684" s="2" t="s">
        <v>3109</v>
      </c>
      <c r="O6684" s="19" t="str">
        <f t="shared" si="208"/>
        <v>400</v>
      </c>
      <c r="P6684">
        <f t="shared" si="207"/>
        <v>700</v>
      </c>
    </row>
    <row r="6685" spans="1:16" ht="14.5" customHeight="1" x14ac:dyDescent="0.35">
      <c r="A6685" s="23" t="s">
        <v>3540</v>
      </c>
      <c r="B6685" s="23" t="s">
        <v>3541</v>
      </c>
      <c r="C6685" s="23" t="s">
        <v>2656</v>
      </c>
      <c r="F6685">
        <v>2302</v>
      </c>
      <c r="G6685">
        <v>100</v>
      </c>
      <c r="H6685" s="2" t="s">
        <v>3141</v>
      </c>
      <c r="I6685" s="2" t="s">
        <v>3155</v>
      </c>
      <c r="J6685" s="2" t="s">
        <v>3157</v>
      </c>
      <c r="K6685" s="2" t="s">
        <v>3165</v>
      </c>
      <c r="L6685" s="2" t="s">
        <v>3831</v>
      </c>
      <c r="M6685" s="2" t="s">
        <v>3059</v>
      </c>
      <c r="N6685" s="2" t="s">
        <v>3109</v>
      </c>
      <c r="O6685" s="19" t="str">
        <f t="shared" si="208"/>
        <v>400</v>
      </c>
      <c r="P6685">
        <f t="shared" si="207"/>
        <v>2302</v>
      </c>
    </row>
    <row r="6686" spans="1:16" ht="14.5" customHeight="1" x14ac:dyDescent="0.35">
      <c r="A6686" s="23" t="s">
        <v>3546</v>
      </c>
      <c r="B6686" s="23" t="s">
        <v>3547</v>
      </c>
      <c r="C6686" s="23" t="s">
        <v>3548</v>
      </c>
      <c r="F6686">
        <v>12500</v>
      </c>
      <c r="G6686">
        <v>100</v>
      </c>
      <c r="H6686" s="2" t="s">
        <v>3141</v>
      </c>
      <c r="I6686" s="2" t="s">
        <v>3155</v>
      </c>
      <c r="J6686" s="2" t="s">
        <v>3157</v>
      </c>
      <c r="K6686" s="2" t="s">
        <v>3165</v>
      </c>
      <c r="L6686" s="2" t="s">
        <v>3831</v>
      </c>
      <c r="M6686" s="2" t="s">
        <v>3059</v>
      </c>
      <c r="N6686" s="2" t="s">
        <v>3109</v>
      </c>
      <c r="O6686" s="19" t="str">
        <f t="shared" si="208"/>
        <v>400</v>
      </c>
      <c r="P6686">
        <f t="shared" si="207"/>
        <v>12500</v>
      </c>
    </row>
    <row r="6687" spans="1:16" ht="14.5" customHeight="1" x14ac:dyDescent="0.35">
      <c r="A6687" s="23" t="s">
        <v>3549</v>
      </c>
      <c r="B6687" s="23" t="s">
        <v>3550</v>
      </c>
      <c r="C6687" s="23" t="s">
        <v>3551</v>
      </c>
      <c r="F6687">
        <v>9000</v>
      </c>
      <c r="G6687">
        <v>100</v>
      </c>
      <c r="H6687" s="2" t="s">
        <v>3141</v>
      </c>
      <c r="I6687" s="2" t="s">
        <v>3155</v>
      </c>
      <c r="J6687" s="2" t="s">
        <v>3157</v>
      </c>
      <c r="K6687" s="2" t="s">
        <v>3165</v>
      </c>
      <c r="L6687" s="2" t="s">
        <v>3831</v>
      </c>
      <c r="M6687" s="2" t="s">
        <v>3059</v>
      </c>
      <c r="N6687" s="2" t="s">
        <v>3109</v>
      </c>
      <c r="O6687" s="19" t="str">
        <f t="shared" si="208"/>
        <v>400</v>
      </c>
      <c r="P6687">
        <f t="shared" si="207"/>
        <v>9000</v>
      </c>
    </row>
    <row r="6688" spans="1:16" ht="14.5" customHeight="1" x14ac:dyDescent="0.35">
      <c r="A6688" s="23" t="s">
        <v>3624</v>
      </c>
      <c r="B6688" s="23" t="s">
        <v>3625</v>
      </c>
      <c r="C6688" s="23" t="s">
        <v>3566</v>
      </c>
      <c r="F6688">
        <v>400</v>
      </c>
      <c r="G6688">
        <v>100</v>
      </c>
      <c r="H6688" s="2" t="s">
        <v>3141</v>
      </c>
      <c r="I6688" s="2" t="s">
        <v>3155</v>
      </c>
      <c r="J6688" s="2" t="s">
        <v>3157</v>
      </c>
      <c r="K6688" s="2" t="s">
        <v>3165</v>
      </c>
      <c r="L6688" s="2" t="s">
        <v>3831</v>
      </c>
      <c r="M6688" s="2" t="s">
        <v>3059</v>
      </c>
      <c r="N6688" s="2" t="s">
        <v>3109</v>
      </c>
      <c r="O6688" s="19" t="str">
        <f t="shared" si="208"/>
        <v>400</v>
      </c>
      <c r="P6688">
        <f t="shared" si="207"/>
        <v>400</v>
      </c>
    </row>
    <row r="6689" spans="1:16" ht="14.5" customHeight="1" x14ac:dyDescent="0.35">
      <c r="A6689" s="23" t="s">
        <v>3567</v>
      </c>
      <c r="B6689" s="23" t="s">
        <v>3568</v>
      </c>
      <c r="C6689" s="23" t="s">
        <v>3569</v>
      </c>
      <c r="F6689">
        <v>700</v>
      </c>
      <c r="G6689">
        <v>100</v>
      </c>
      <c r="H6689" s="2" t="s">
        <v>3141</v>
      </c>
      <c r="I6689" s="2" t="s">
        <v>3155</v>
      </c>
      <c r="J6689" s="2" t="s">
        <v>3157</v>
      </c>
      <c r="K6689" s="2" t="s">
        <v>3165</v>
      </c>
      <c r="L6689" s="2" t="s">
        <v>3831</v>
      </c>
      <c r="M6689" s="2" t="s">
        <v>3059</v>
      </c>
      <c r="N6689" s="2" t="s">
        <v>3109</v>
      </c>
      <c r="O6689" s="19" t="str">
        <f t="shared" si="208"/>
        <v>400</v>
      </c>
      <c r="P6689">
        <f t="shared" si="207"/>
        <v>700</v>
      </c>
    </row>
    <row r="6690" spans="1:16" ht="14.5" customHeight="1" x14ac:dyDescent="0.35">
      <c r="A6690" s="23" t="s">
        <v>3552</v>
      </c>
      <c r="B6690" s="23" t="s">
        <v>3553</v>
      </c>
      <c r="C6690" s="23" t="s">
        <v>3554</v>
      </c>
      <c r="F6690">
        <v>2400</v>
      </c>
      <c r="G6690">
        <v>100</v>
      </c>
      <c r="H6690" s="2" t="s">
        <v>3141</v>
      </c>
      <c r="I6690" s="2" t="s">
        <v>3155</v>
      </c>
      <c r="J6690" s="2" t="s">
        <v>3157</v>
      </c>
      <c r="K6690" s="2" t="s">
        <v>3165</v>
      </c>
      <c r="L6690" s="2" t="s">
        <v>3831</v>
      </c>
      <c r="M6690" s="2" t="s">
        <v>3059</v>
      </c>
      <c r="N6690" s="2" t="s">
        <v>3109</v>
      </c>
      <c r="O6690" s="19" t="str">
        <f t="shared" si="208"/>
        <v>400</v>
      </c>
      <c r="P6690">
        <f t="shared" si="207"/>
        <v>2400</v>
      </c>
    </row>
    <row r="6691" spans="1:16" ht="14.5" customHeight="1" x14ac:dyDescent="0.35">
      <c r="A6691" s="23" t="s">
        <v>3555</v>
      </c>
      <c r="B6691" s="23" t="s">
        <v>3556</v>
      </c>
      <c r="C6691" s="23" t="s">
        <v>3557</v>
      </c>
      <c r="F6691">
        <v>1200</v>
      </c>
      <c r="G6691">
        <v>100</v>
      </c>
      <c r="H6691" s="2" t="s">
        <v>3141</v>
      </c>
      <c r="I6691" s="2" t="s">
        <v>3155</v>
      </c>
      <c r="J6691" s="2" t="s">
        <v>3157</v>
      </c>
      <c r="K6691" s="2" t="s">
        <v>3165</v>
      </c>
      <c r="L6691" s="2" t="s">
        <v>3831</v>
      </c>
      <c r="M6691" s="2" t="s">
        <v>3059</v>
      </c>
      <c r="N6691" s="2" t="s">
        <v>3109</v>
      </c>
      <c r="O6691" s="19" t="str">
        <f t="shared" si="208"/>
        <v>400</v>
      </c>
      <c r="P6691">
        <f t="shared" si="207"/>
        <v>1200</v>
      </c>
    </row>
    <row r="6692" spans="1:16" ht="14.5" customHeight="1" x14ac:dyDescent="0.35">
      <c r="A6692" s="23" t="s">
        <v>3733</v>
      </c>
      <c r="B6692" s="23" t="s">
        <v>3734</v>
      </c>
      <c r="C6692" s="23" t="s">
        <v>3735</v>
      </c>
      <c r="F6692">
        <v>550</v>
      </c>
      <c r="G6692">
        <v>100</v>
      </c>
      <c r="H6692" s="2" t="s">
        <v>3141</v>
      </c>
      <c r="I6692" s="2" t="s">
        <v>3155</v>
      </c>
      <c r="J6692" s="2" t="s">
        <v>3157</v>
      </c>
      <c r="K6692" s="2" t="s">
        <v>3165</v>
      </c>
      <c r="L6692" s="2" t="s">
        <v>3831</v>
      </c>
      <c r="M6692" s="2" t="s">
        <v>3059</v>
      </c>
      <c r="N6692" s="2" t="s">
        <v>3109</v>
      </c>
      <c r="O6692" s="19" t="str">
        <f t="shared" si="208"/>
        <v>400</v>
      </c>
      <c r="P6692">
        <f t="shared" si="207"/>
        <v>550</v>
      </c>
    </row>
    <row r="6693" spans="1:16" ht="14.5" customHeight="1" x14ac:dyDescent="0.35">
      <c r="A6693" s="23" t="s">
        <v>3736</v>
      </c>
      <c r="B6693" s="23" t="s">
        <v>3737</v>
      </c>
      <c r="C6693" s="23" t="s">
        <v>3738</v>
      </c>
      <c r="F6693">
        <v>550</v>
      </c>
      <c r="G6693">
        <v>100</v>
      </c>
      <c r="H6693" s="2" t="s">
        <v>3141</v>
      </c>
      <c r="I6693" s="2" t="s">
        <v>3155</v>
      </c>
      <c r="J6693" s="2" t="s">
        <v>3157</v>
      </c>
      <c r="K6693" s="2" t="s">
        <v>3165</v>
      </c>
      <c r="L6693" s="2" t="s">
        <v>3831</v>
      </c>
      <c r="M6693" s="2" t="s">
        <v>3059</v>
      </c>
      <c r="N6693" s="2" t="s">
        <v>3109</v>
      </c>
      <c r="O6693" s="19" t="str">
        <f t="shared" si="208"/>
        <v>400</v>
      </c>
      <c r="P6693">
        <f t="shared" si="207"/>
        <v>550</v>
      </c>
    </row>
    <row r="6694" spans="1:16" ht="14.5" customHeight="1" x14ac:dyDescent="0.35">
      <c r="A6694" s="23" t="s">
        <v>3626</v>
      </c>
      <c r="B6694" s="23" t="s">
        <v>3627</v>
      </c>
      <c r="C6694" s="23" t="s">
        <v>3628</v>
      </c>
      <c r="F6694">
        <v>200</v>
      </c>
      <c r="G6694">
        <v>100</v>
      </c>
      <c r="H6694" s="2" t="s">
        <v>3141</v>
      </c>
      <c r="I6694" s="2" t="s">
        <v>3155</v>
      </c>
      <c r="J6694" s="2" t="s">
        <v>3157</v>
      </c>
      <c r="K6694" s="2" t="s">
        <v>3165</v>
      </c>
      <c r="L6694" s="2" t="s">
        <v>3831</v>
      </c>
      <c r="M6694" s="2" t="s">
        <v>3059</v>
      </c>
      <c r="N6694" s="2" t="s">
        <v>3109</v>
      </c>
      <c r="O6694" s="19" t="str">
        <f t="shared" si="208"/>
        <v>400</v>
      </c>
      <c r="P6694">
        <f t="shared" ref="P6694:P6757" si="209">F6694*G6694/100</f>
        <v>200</v>
      </c>
    </row>
    <row r="6695" spans="1:16" ht="14.5" customHeight="1" x14ac:dyDescent="0.35">
      <c r="A6695" s="23" t="s">
        <v>2972</v>
      </c>
      <c r="B6695" s="23" t="s">
        <v>2973</v>
      </c>
      <c r="C6695" s="23" t="s">
        <v>2974</v>
      </c>
      <c r="F6695">
        <v>270</v>
      </c>
      <c r="G6695">
        <v>100</v>
      </c>
      <c r="H6695" s="2" t="s">
        <v>3134</v>
      </c>
      <c r="I6695" s="2" t="s">
        <v>3148</v>
      </c>
      <c r="J6695" s="2" t="s">
        <v>3157</v>
      </c>
      <c r="K6695" s="2" t="s">
        <v>3165</v>
      </c>
      <c r="L6695" s="2" t="s">
        <v>3831</v>
      </c>
      <c r="M6695" s="2" t="s">
        <v>3057</v>
      </c>
      <c r="N6695" s="2" t="s">
        <v>3107</v>
      </c>
      <c r="O6695" s="19" t="str">
        <f t="shared" si="208"/>
        <v>300</v>
      </c>
      <c r="P6695">
        <f t="shared" si="209"/>
        <v>270</v>
      </c>
    </row>
    <row r="6696" spans="1:16" ht="14.5" customHeight="1" x14ac:dyDescent="0.35">
      <c r="A6696" s="23" t="s">
        <v>2975</v>
      </c>
      <c r="B6696" s="23" t="s">
        <v>2976</v>
      </c>
      <c r="C6696" s="23" t="s">
        <v>2977</v>
      </c>
      <c r="F6696">
        <v>30</v>
      </c>
      <c r="G6696">
        <v>100</v>
      </c>
      <c r="H6696" s="2" t="s">
        <v>3134</v>
      </c>
      <c r="I6696" s="2" t="s">
        <v>3148</v>
      </c>
      <c r="J6696" s="2" t="s">
        <v>3157</v>
      </c>
      <c r="K6696" s="2" t="s">
        <v>3165</v>
      </c>
      <c r="L6696" s="2" t="s">
        <v>3831</v>
      </c>
      <c r="M6696" s="2" t="s">
        <v>3057</v>
      </c>
      <c r="N6696" s="2" t="s">
        <v>3107</v>
      </c>
      <c r="O6696" s="19" t="str">
        <f t="shared" si="208"/>
        <v>300</v>
      </c>
      <c r="P6696">
        <f t="shared" si="209"/>
        <v>30</v>
      </c>
    </row>
    <row r="6697" spans="1:16" ht="14.5" customHeight="1" x14ac:dyDescent="0.35">
      <c r="A6697" s="23" t="s">
        <v>2978</v>
      </c>
      <c r="B6697" s="23" t="s">
        <v>2979</v>
      </c>
      <c r="C6697" s="23" t="s">
        <v>2980</v>
      </c>
      <c r="F6697">
        <v>30</v>
      </c>
      <c r="G6697">
        <v>100</v>
      </c>
      <c r="H6697" s="2" t="s">
        <v>3134</v>
      </c>
      <c r="I6697" s="2" t="s">
        <v>3148</v>
      </c>
      <c r="J6697" s="2" t="s">
        <v>3157</v>
      </c>
      <c r="K6697" s="2" t="s">
        <v>3165</v>
      </c>
      <c r="L6697" s="2" t="s">
        <v>3831</v>
      </c>
      <c r="M6697" s="2" t="s">
        <v>3057</v>
      </c>
      <c r="N6697" s="2" t="s">
        <v>3107</v>
      </c>
      <c r="O6697" s="19" t="str">
        <f t="shared" si="208"/>
        <v>300</v>
      </c>
      <c r="P6697">
        <f t="shared" si="209"/>
        <v>30</v>
      </c>
    </row>
    <row r="6698" spans="1:16" ht="14.5" customHeight="1" x14ac:dyDescent="0.35">
      <c r="A6698" s="23" t="s">
        <v>2866</v>
      </c>
      <c r="B6698" s="23" t="s">
        <v>2981</v>
      </c>
      <c r="C6698" s="23" t="s">
        <v>2982</v>
      </c>
      <c r="F6698">
        <v>1035</v>
      </c>
      <c r="G6698">
        <v>100</v>
      </c>
      <c r="H6698" s="2" t="s">
        <v>3134</v>
      </c>
      <c r="I6698" s="2" t="s">
        <v>3148</v>
      </c>
      <c r="J6698" s="2" t="s">
        <v>3157</v>
      </c>
      <c r="K6698" s="2" t="s">
        <v>3165</v>
      </c>
      <c r="L6698" s="2" t="s">
        <v>3831</v>
      </c>
      <c r="M6698" s="2" t="s">
        <v>3057</v>
      </c>
      <c r="N6698" s="2" t="s">
        <v>3107</v>
      </c>
      <c r="O6698" s="19" t="str">
        <f t="shared" si="208"/>
        <v>300</v>
      </c>
      <c r="P6698">
        <f t="shared" si="209"/>
        <v>1035</v>
      </c>
    </row>
    <row r="6699" spans="1:16" ht="14.5" customHeight="1" x14ac:dyDescent="0.35">
      <c r="A6699" s="23" t="s">
        <v>2985</v>
      </c>
      <c r="B6699" s="23" t="s">
        <v>2986</v>
      </c>
      <c r="C6699" s="23" t="s">
        <v>2987</v>
      </c>
      <c r="F6699">
        <v>4000</v>
      </c>
      <c r="G6699">
        <v>100</v>
      </c>
      <c r="H6699" s="2" t="s">
        <v>3134</v>
      </c>
      <c r="I6699" s="2" t="s">
        <v>3148</v>
      </c>
      <c r="J6699" s="2" t="s">
        <v>3157</v>
      </c>
      <c r="K6699" s="2" t="s">
        <v>3165</v>
      </c>
      <c r="L6699" s="2" t="s">
        <v>3831</v>
      </c>
      <c r="M6699" s="2" t="s">
        <v>3053</v>
      </c>
      <c r="N6699" s="2" t="s">
        <v>3103</v>
      </c>
      <c r="O6699" s="19" t="str">
        <f t="shared" si="208"/>
        <v>300</v>
      </c>
      <c r="P6699">
        <f t="shared" si="209"/>
        <v>4000</v>
      </c>
    </row>
    <row r="6700" spans="1:16" ht="14.5" customHeight="1" x14ac:dyDescent="0.35">
      <c r="A6700" s="23" t="s">
        <v>2988</v>
      </c>
      <c r="B6700" s="23" t="s">
        <v>2989</v>
      </c>
      <c r="C6700" s="23" t="s">
        <v>2990</v>
      </c>
      <c r="F6700">
        <v>3000</v>
      </c>
      <c r="G6700">
        <v>100</v>
      </c>
      <c r="H6700" s="2" t="s">
        <v>3134</v>
      </c>
      <c r="I6700" s="2" t="s">
        <v>3148</v>
      </c>
      <c r="J6700" s="2" t="s">
        <v>3157</v>
      </c>
      <c r="K6700" s="2" t="s">
        <v>3165</v>
      </c>
      <c r="L6700" s="2" t="s">
        <v>3831</v>
      </c>
      <c r="M6700" s="2" t="s">
        <v>3053</v>
      </c>
      <c r="N6700" s="2" t="s">
        <v>3103</v>
      </c>
      <c r="O6700" s="19" t="str">
        <f t="shared" si="208"/>
        <v>300</v>
      </c>
      <c r="P6700">
        <f t="shared" si="209"/>
        <v>3000</v>
      </c>
    </row>
    <row r="6701" spans="1:16" ht="14.5" customHeight="1" x14ac:dyDescent="0.35">
      <c r="A6701" s="23" t="s">
        <v>1983</v>
      </c>
      <c r="B6701" s="23" t="s">
        <v>1983</v>
      </c>
      <c r="C6701" s="23">
        <v>14114101</v>
      </c>
      <c r="F6701">
        <v>40313</v>
      </c>
      <c r="G6701">
        <v>2</v>
      </c>
      <c r="H6701" s="2" t="s">
        <v>3137</v>
      </c>
      <c r="I6701" s="2" t="s">
        <v>3151</v>
      </c>
      <c r="J6701" s="2" t="s">
        <v>3158</v>
      </c>
      <c r="K6701" s="2" t="s">
        <v>3166</v>
      </c>
      <c r="L6701" s="2" t="s">
        <v>3831</v>
      </c>
      <c r="M6701" s="2" t="s">
        <v>3056</v>
      </c>
      <c r="N6701" s="2" t="s">
        <v>3106</v>
      </c>
      <c r="O6701" s="19" t="str">
        <f t="shared" si="208"/>
        <v>300</v>
      </c>
      <c r="P6701">
        <f t="shared" si="209"/>
        <v>806.26</v>
      </c>
    </row>
    <row r="6702" spans="1:16" ht="14.5" customHeight="1" x14ac:dyDescent="0.35">
      <c r="A6702" s="23" t="s">
        <v>111</v>
      </c>
      <c r="B6702" s="23" t="s">
        <v>111</v>
      </c>
      <c r="C6702" s="23">
        <v>19114101</v>
      </c>
      <c r="F6702">
        <v>448114</v>
      </c>
      <c r="G6702">
        <v>1</v>
      </c>
      <c r="H6702" s="2" t="s">
        <v>3135</v>
      </c>
      <c r="I6702" s="2" t="s">
        <v>3149</v>
      </c>
      <c r="J6702" s="2" t="s">
        <v>3158</v>
      </c>
      <c r="K6702" s="2" t="s">
        <v>3166</v>
      </c>
      <c r="L6702" s="2" t="s">
        <v>3831</v>
      </c>
      <c r="M6702" s="2" t="s">
        <v>3053</v>
      </c>
      <c r="N6702" s="2" t="s">
        <v>3103</v>
      </c>
      <c r="O6702" s="19" t="str">
        <f t="shared" ref="O6702:O6765" si="210">LEFT(N6702,1) &amp; "00"</f>
        <v>300</v>
      </c>
      <c r="P6702">
        <f t="shared" si="209"/>
        <v>4481.1400000000003</v>
      </c>
    </row>
    <row r="6703" spans="1:16" ht="14.5" customHeight="1" x14ac:dyDescent="0.35">
      <c r="A6703" s="23" t="s">
        <v>173</v>
      </c>
      <c r="B6703" s="23" t="s">
        <v>173</v>
      </c>
      <c r="C6703" s="23">
        <v>20111220</v>
      </c>
      <c r="F6703">
        <v>262</v>
      </c>
      <c r="G6703">
        <v>55</v>
      </c>
      <c r="H6703" s="2" t="s">
        <v>3138</v>
      </c>
      <c r="I6703" s="2" t="s">
        <v>3152</v>
      </c>
      <c r="J6703" s="2" t="s">
        <v>3158</v>
      </c>
      <c r="K6703" s="2" t="s">
        <v>3166</v>
      </c>
      <c r="L6703" s="2" t="s">
        <v>3831</v>
      </c>
      <c r="M6703" s="2" t="s">
        <v>3058</v>
      </c>
      <c r="N6703" s="2" t="s">
        <v>3108</v>
      </c>
      <c r="O6703" s="19" t="str">
        <f t="shared" si="210"/>
        <v>300</v>
      </c>
      <c r="P6703">
        <f t="shared" si="209"/>
        <v>144.1</v>
      </c>
    </row>
    <row r="6704" spans="1:16" ht="14.5" customHeight="1" x14ac:dyDescent="0.35">
      <c r="A6704" s="23" t="s">
        <v>157</v>
      </c>
      <c r="B6704" s="23" t="s">
        <v>157</v>
      </c>
      <c r="C6704" s="23">
        <v>24113307</v>
      </c>
      <c r="F6704">
        <v>617</v>
      </c>
      <c r="G6704">
        <v>25</v>
      </c>
      <c r="H6704" s="2" t="s">
        <v>3138</v>
      </c>
      <c r="I6704" s="2" t="s">
        <v>3152</v>
      </c>
      <c r="J6704" s="2" t="s">
        <v>3158</v>
      </c>
      <c r="K6704" s="2" t="s">
        <v>3166</v>
      </c>
      <c r="L6704" s="2" t="s">
        <v>3831</v>
      </c>
      <c r="M6704" s="2" t="s">
        <v>3058</v>
      </c>
      <c r="N6704" s="2" t="s">
        <v>3108</v>
      </c>
      <c r="O6704" s="19" t="str">
        <f t="shared" si="210"/>
        <v>300</v>
      </c>
      <c r="P6704">
        <f t="shared" si="209"/>
        <v>154.25</v>
      </c>
    </row>
    <row r="6705" spans="1:16" ht="14.5" customHeight="1" x14ac:dyDescent="0.35">
      <c r="A6705" s="23" t="s">
        <v>157</v>
      </c>
      <c r="B6705" s="23" t="s">
        <v>157</v>
      </c>
      <c r="C6705" s="23">
        <v>24113334</v>
      </c>
      <c r="F6705">
        <v>6244</v>
      </c>
      <c r="G6705">
        <v>22</v>
      </c>
      <c r="H6705" s="2" t="s">
        <v>3138</v>
      </c>
      <c r="I6705" s="2" t="s">
        <v>3152</v>
      </c>
      <c r="J6705" s="2" t="s">
        <v>3158</v>
      </c>
      <c r="K6705" s="2" t="s">
        <v>3166</v>
      </c>
      <c r="L6705" s="2" t="s">
        <v>3831</v>
      </c>
      <c r="M6705" s="2" t="s">
        <v>3058</v>
      </c>
      <c r="N6705" s="2" t="s">
        <v>3108</v>
      </c>
      <c r="O6705" s="19" t="str">
        <f t="shared" si="210"/>
        <v>300</v>
      </c>
      <c r="P6705">
        <f t="shared" si="209"/>
        <v>1373.68</v>
      </c>
    </row>
    <row r="6706" spans="1:16" ht="14.5" customHeight="1" x14ac:dyDescent="0.35">
      <c r="A6706" s="23" t="s">
        <v>170</v>
      </c>
      <c r="B6706" s="23" t="s">
        <v>170</v>
      </c>
      <c r="C6706" s="23">
        <v>24114314</v>
      </c>
      <c r="F6706">
        <v>2008</v>
      </c>
      <c r="G6706">
        <v>25</v>
      </c>
      <c r="H6706" s="2" t="s">
        <v>3138</v>
      </c>
      <c r="I6706" s="2" t="s">
        <v>3152</v>
      </c>
      <c r="J6706" s="2" t="s">
        <v>3158</v>
      </c>
      <c r="K6706" s="2" t="s">
        <v>3166</v>
      </c>
      <c r="L6706" s="2" t="s">
        <v>3831</v>
      </c>
      <c r="M6706" s="2" t="s">
        <v>3058</v>
      </c>
      <c r="N6706" s="2" t="s">
        <v>3108</v>
      </c>
      <c r="O6706" s="19" t="str">
        <f t="shared" si="210"/>
        <v>300</v>
      </c>
      <c r="P6706">
        <f t="shared" si="209"/>
        <v>502</v>
      </c>
    </row>
    <row r="6707" spans="1:16" ht="14.5" customHeight="1" x14ac:dyDescent="0.35">
      <c r="A6707" s="23" t="s">
        <v>115</v>
      </c>
      <c r="B6707" s="23" t="s">
        <v>115</v>
      </c>
      <c r="C6707" s="23">
        <v>26221232</v>
      </c>
      <c r="F6707">
        <v>51</v>
      </c>
      <c r="G6707">
        <v>25</v>
      </c>
      <c r="H6707" s="2" t="s">
        <v>3138</v>
      </c>
      <c r="I6707" s="2" t="s">
        <v>3152</v>
      </c>
      <c r="J6707" s="2" t="s">
        <v>3158</v>
      </c>
      <c r="K6707" s="2" t="s">
        <v>3166</v>
      </c>
      <c r="L6707" s="2" t="s">
        <v>3831</v>
      </c>
      <c r="M6707" s="2" t="s">
        <v>3054</v>
      </c>
      <c r="N6707" s="2" t="s">
        <v>3104</v>
      </c>
      <c r="O6707" s="19" t="str">
        <f t="shared" si="210"/>
        <v>300</v>
      </c>
      <c r="P6707">
        <f t="shared" si="209"/>
        <v>12.75</v>
      </c>
    </row>
    <row r="6708" spans="1:16" ht="14.5" customHeight="1" x14ac:dyDescent="0.35">
      <c r="A6708" s="23" t="s">
        <v>2762</v>
      </c>
      <c r="B6708" s="23" t="s">
        <v>2762</v>
      </c>
      <c r="C6708" s="23">
        <v>27111260</v>
      </c>
      <c r="F6708">
        <v>116</v>
      </c>
      <c r="G6708">
        <v>1</v>
      </c>
      <c r="H6708" s="2" t="s">
        <v>3138</v>
      </c>
      <c r="I6708" s="2" t="s">
        <v>3152</v>
      </c>
      <c r="J6708" s="2" t="s">
        <v>3158</v>
      </c>
      <c r="K6708" s="2" t="s">
        <v>3166</v>
      </c>
      <c r="L6708" s="2" t="s">
        <v>3831</v>
      </c>
      <c r="M6708" s="2" t="s">
        <v>3058</v>
      </c>
      <c r="N6708" s="2" t="s">
        <v>3108</v>
      </c>
      <c r="O6708" s="19" t="str">
        <f t="shared" si="210"/>
        <v>300</v>
      </c>
      <c r="P6708">
        <f t="shared" si="209"/>
        <v>1.1599999999999999</v>
      </c>
    </row>
    <row r="6709" spans="1:16" ht="14.5" customHeight="1" x14ac:dyDescent="0.35">
      <c r="A6709" s="23" t="s">
        <v>2764</v>
      </c>
      <c r="B6709" s="23" t="s">
        <v>2764</v>
      </c>
      <c r="C6709" s="23">
        <v>27123332</v>
      </c>
      <c r="F6709">
        <v>1560</v>
      </c>
      <c r="G6709">
        <v>50</v>
      </c>
      <c r="H6709" s="2" t="s">
        <v>3138</v>
      </c>
      <c r="I6709" s="2" t="s">
        <v>3152</v>
      </c>
      <c r="J6709" s="2" t="s">
        <v>3158</v>
      </c>
      <c r="K6709" s="2" t="s">
        <v>3166</v>
      </c>
      <c r="L6709" s="2" t="s">
        <v>3831</v>
      </c>
      <c r="M6709" s="2" t="s">
        <v>3058</v>
      </c>
      <c r="N6709" s="2" t="s">
        <v>3108</v>
      </c>
      <c r="O6709" s="19" t="str">
        <f t="shared" si="210"/>
        <v>300</v>
      </c>
      <c r="P6709">
        <f t="shared" si="209"/>
        <v>780</v>
      </c>
    </row>
    <row r="6710" spans="1:16" ht="14.5" customHeight="1" x14ac:dyDescent="0.35">
      <c r="A6710" s="23" t="s">
        <v>3832</v>
      </c>
      <c r="B6710" s="23" t="s">
        <v>3832</v>
      </c>
      <c r="C6710" s="23">
        <v>40300106</v>
      </c>
      <c r="F6710">
        <v>12000</v>
      </c>
      <c r="G6710">
        <v>16.25</v>
      </c>
      <c r="H6710" s="2" t="s">
        <v>3140</v>
      </c>
      <c r="I6710" s="2" t="s">
        <v>3154</v>
      </c>
      <c r="J6710" s="2" t="s">
        <v>3158</v>
      </c>
      <c r="K6710" s="2" t="s">
        <v>3166</v>
      </c>
      <c r="L6710" s="2" t="s">
        <v>3831</v>
      </c>
      <c r="M6710" s="2" t="s">
        <v>3023</v>
      </c>
      <c r="N6710" s="2" t="s">
        <v>3082</v>
      </c>
      <c r="O6710" s="19" t="str">
        <f t="shared" si="210"/>
        <v>100</v>
      </c>
      <c r="P6710">
        <f t="shared" si="209"/>
        <v>1950</v>
      </c>
    </row>
    <row r="6711" spans="1:16" ht="14.5" customHeight="1" x14ac:dyDescent="0.35">
      <c r="A6711" s="23" t="s">
        <v>3371</v>
      </c>
      <c r="B6711" s="23" t="s">
        <v>3371</v>
      </c>
      <c r="C6711" s="23">
        <v>40300107</v>
      </c>
      <c r="F6711">
        <v>980</v>
      </c>
      <c r="G6711">
        <v>6.3</v>
      </c>
      <c r="H6711" s="2" t="s">
        <v>3137</v>
      </c>
      <c r="I6711" s="2" t="s">
        <v>3151</v>
      </c>
      <c r="J6711" s="2" t="s">
        <v>3158</v>
      </c>
      <c r="K6711" s="2" t="s">
        <v>3166</v>
      </c>
      <c r="L6711" s="2" t="s">
        <v>3831</v>
      </c>
      <c r="M6711" s="2" t="s">
        <v>3058</v>
      </c>
      <c r="N6711" s="2" t="s">
        <v>3108</v>
      </c>
      <c r="O6711" s="19" t="str">
        <f t="shared" si="210"/>
        <v>300</v>
      </c>
      <c r="P6711">
        <f t="shared" si="209"/>
        <v>61.74</v>
      </c>
    </row>
    <row r="6712" spans="1:16" ht="14.5" customHeight="1" x14ac:dyDescent="0.35">
      <c r="A6712" s="23" t="s">
        <v>61</v>
      </c>
      <c r="B6712" s="23" t="s">
        <v>61</v>
      </c>
      <c r="C6712" s="23">
        <v>40303301</v>
      </c>
      <c r="F6712">
        <v>218</v>
      </c>
      <c r="G6712">
        <v>100</v>
      </c>
      <c r="H6712" s="2" t="s">
        <v>3137</v>
      </c>
      <c r="I6712" s="2" t="s">
        <v>3151</v>
      </c>
      <c r="J6712" s="2" t="s">
        <v>3158</v>
      </c>
      <c r="K6712" s="2" t="s">
        <v>3166</v>
      </c>
      <c r="L6712" s="2" t="s">
        <v>3831</v>
      </c>
      <c r="M6712" s="2" t="s">
        <v>3078</v>
      </c>
      <c r="N6712" s="2" t="s">
        <v>3126</v>
      </c>
      <c r="O6712" s="19" t="str">
        <f t="shared" si="210"/>
        <v>700</v>
      </c>
      <c r="P6712">
        <f t="shared" si="209"/>
        <v>218</v>
      </c>
    </row>
    <row r="6713" spans="1:16" ht="14.5" customHeight="1" x14ac:dyDescent="0.35">
      <c r="A6713" s="23" t="s">
        <v>109</v>
      </c>
      <c r="B6713" s="23" t="s">
        <v>109</v>
      </c>
      <c r="C6713" s="23">
        <v>40303307</v>
      </c>
      <c r="F6713">
        <v>72</v>
      </c>
      <c r="G6713">
        <v>25</v>
      </c>
      <c r="H6713" s="2" t="s">
        <v>3141</v>
      </c>
      <c r="I6713" s="2" t="s">
        <v>3155</v>
      </c>
      <c r="J6713" s="2" t="s">
        <v>3158</v>
      </c>
      <c r="K6713" s="2" t="s">
        <v>3166</v>
      </c>
      <c r="L6713" s="2" t="s">
        <v>3831</v>
      </c>
      <c r="M6713" s="2" t="s">
        <v>3053</v>
      </c>
      <c r="N6713" s="2" t="s">
        <v>3103</v>
      </c>
      <c r="O6713" s="19" t="str">
        <f t="shared" si="210"/>
        <v>300</v>
      </c>
      <c r="P6713">
        <f t="shared" si="209"/>
        <v>18</v>
      </c>
    </row>
    <row r="6714" spans="1:16" ht="14.5" customHeight="1" x14ac:dyDescent="0.35">
      <c r="A6714" s="23" t="s">
        <v>123</v>
      </c>
      <c r="B6714" s="23" t="s">
        <v>123</v>
      </c>
      <c r="C6714" s="23">
        <v>40303311</v>
      </c>
      <c r="F6714">
        <v>118</v>
      </c>
      <c r="G6714">
        <v>10</v>
      </c>
      <c r="H6714" s="2" t="s">
        <v>3137</v>
      </c>
      <c r="I6714" s="2" t="s">
        <v>3151</v>
      </c>
      <c r="J6714" s="2" t="s">
        <v>3158</v>
      </c>
      <c r="K6714" s="2" t="s">
        <v>3166</v>
      </c>
      <c r="L6714" s="2" t="s">
        <v>3831</v>
      </c>
      <c r="M6714" s="2" t="s">
        <v>3055</v>
      </c>
      <c r="N6714" s="2" t="s">
        <v>3105</v>
      </c>
      <c r="O6714" s="19" t="str">
        <f t="shared" si="210"/>
        <v>300</v>
      </c>
      <c r="P6714">
        <f t="shared" si="209"/>
        <v>11.8</v>
      </c>
    </row>
    <row r="6715" spans="1:16" ht="14.5" customHeight="1" x14ac:dyDescent="0.35">
      <c r="A6715" s="23" t="s">
        <v>2666</v>
      </c>
      <c r="B6715" s="23" t="s">
        <v>2666</v>
      </c>
      <c r="C6715" s="23">
        <v>40604140</v>
      </c>
      <c r="F6715">
        <v>4421</v>
      </c>
      <c r="G6715">
        <v>25</v>
      </c>
      <c r="H6715" s="2" t="s">
        <v>3141</v>
      </c>
      <c r="I6715" s="2" t="s">
        <v>3155</v>
      </c>
      <c r="J6715" s="2" t="s">
        <v>3158</v>
      </c>
      <c r="K6715" s="2" t="s">
        <v>3166</v>
      </c>
      <c r="L6715" s="2" t="s">
        <v>3831</v>
      </c>
      <c r="M6715" s="2" t="s">
        <v>3057</v>
      </c>
      <c r="N6715" s="2" t="s">
        <v>3107</v>
      </c>
      <c r="O6715" s="19" t="str">
        <f t="shared" si="210"/>
        <v>300</v>
      </c>
      <c r="P6715">
        <f t="shared" si="209"/>
        <v>1105.25</v>
      </c>
    </row>
    <row r="6716" spans="1:16" ht="14.5" customHeight="1" x14ac:dyDescent="0.35">
      <c r="A6716" s="23" t="s">
        <v>133</v>
      </c>
      <c r="B6716" s="23" t="s">
        <v>133</v>
      </c>
      <c r="C6716" s="23">
        <v>45021202</v>
      </c>
      <c r="F6716">
        <v>31</v>
      </c>
      <c r="G6716">
        <v>25</v>
      </c>
      <c r="H6716" s="2" t="s">
        <v>3141</v>
      </c>
      <c r="I6716" s="2" t="s">
        <v>3155</v>
      </c>
      <c r="J6716" s="2" t="s">
        <v>3158</v>
      </c>
      <c r="K6716" s="2" t="s">
        <v>3166</v>
      </c>
      <c r="L6716" s="2" t="s">
        <v>3831</v>
      </c>
      <c r="M6716" s="2" t="s">
        <v>3056</v>
      </c>
      <c r="N6716" s="2" t="s">
        <v>3106</v>
      </c>
      <c r="O6716" s="19" t="str">
        <f t="shared" si="210"/>
        <v>300</v>
      </c>
      <c r="P6716">
        <f t="shared" si="209"/>
        <v>7.75</v>
      </c>
    </row>
    <row r="6717" spans="1:16" ht="14.5" customHeight="1" x14ac:dyDescent="0.35">
      <c r="A6717" s="23" t="s">
        <v>1984</v>
      </c>
      <c r="B6717" s="23" t="s">
        <v>1984</v>
      </c>
      <c r="C6717" s="23">
        <v>45027401</v>
      </c>
      <c r="F6717">
        <v>3</v>
      </c>
      <c r="G6717">
        <v>25</v>
      </c>
      <c r="H6717" s="2" t="s">
        <v>3141</v>
      </c>
      <c r="I6717" s="2" t="s">
        <v>3155</v>
      </c>
      <c r="J6717" s="2" t="s">
        <v>3158</v>
      </c>
      <c r="K6717" s="2" t="s">
        <v>3166</v>
      </c>
      <c r="L6717" s="2" t="s">
        <v>3831</v>
      </c>
      <c r="M6717" s="2" t="s">
        <v>3056</v>
      </c>
      <c r="N6717" s="2" t="s">
        <v>3106</v>
      </c>
      <c r="O6717" s="19" t="str">
        <f t="shared" si="210"/>
        <v>300</v>
      </c>
      <c r="P6717">
        <f t="shared" si="209"/>
        <v>0.75</v>
      </c>
    </row>
    <row r="6718" spans="1:16" ht="14.5" customHeight="1" x14ac:dyDescent="0.35">
      <c r="A6718" s="23" t="s">
        <v>3629</v>
      </c>
      <c r="B6718" s="23" t="s">
        <v>3629</v>
      </c>
      <c r="C6718" s="23">
        <v>45120101</v>
      </c>
      <c r="F6718">
        <v>261</v>
      </c>
      <c r="G6718">
        <v>100</v>
      </c>
      <c r="H6718" s="2" t="s">
        <v>3141</v>
      </c>
      <c r="I6718" s="2" t="s">
        <v>3155</v>
      </c>
      <c r="J6718" s="2" t="s">
        <v>3158</v>
      </c>
      <c r="K6718" s="2" t="s">
        <v>3166</v>
      </c>
      <c r="L6718" s="2" t="s">
        <v>3831</v>
      </c>
      <c r="M6718" s="2" t="s">
        <v>3055</v>
      </c>
      <c r="N6718" s="2" t="s">
        <v>3105</v>
      </c>
      <c r="O6718" s="19" t="str">
        <f t="shared" si="210"/>
        <v>300</v>
      </c>
      <c r="P6718">
        <f t="shared" si="209"/>
        <v>261</v>
      </c>
    </row>
    <row r="6719" spans="1:16" ht="14.5" customHeight="1" x14ac:dyDescent="0.35">
      <c r="A6719" s="23" t="s">
        <v>3631</v>
      </c>
      <c r="B6719" s="23" t="s">
        <v>3632</v>
      </c>
      <c r="C6719" s="23">
        <v>45123308</v>
      </c>
      <c r="F6719">
        <v>487</v>
      </c>
      <c r="G6719">
        <v>100</v>
      </c>
      <c r="H6719" s="2" t="s">
        <v>3141</v>
      </c>
      <c r="I6719" s="2" t="s">
        <v>3155</v>
      </c>
      <c r="J6719" s="2" t="s">
        <v>3158</v>
      </c>
      <c r="K6719" s="2" t="s">
        <v>3166</v>
      </c>
      <c r="L6719" s="2" t="s">
        <v>3831</v>
      </c>
      <c r="M6719" s="2" t="s">
        <v>3055</v>
      </c>
      <c r="N6719" s="2" t="s">
        <v>3105</v>
      </c>
      <c r="O6719" s="19" t="str">
        <f t="shared" si="210"/>
        <v>300</v>
      </c>
      <c r="P6719">
        <f t="shared" si="209"/>
        <v>487</v>
      </c>
    </row>
    <row r="6720" spans="1:16" ht="14.5" customHeight="1" x14ac:dyDescent="0.35">
      <c r="A6720" s="23" t="s">
        <v>3739</v>
      </c>
      <c r="B6720" s="23" t="s">
        <v>3739</v>
      </c>
      <c r="C6720" s="23">
        <v>45123313</v>
      </c>
      <c r="F6720">
        <v>250</v>
      </c>
      <c r="G6720">
        <v>100</v>
      </c>
      <c r="H6720" s="2" t="s">
        <v>3141</v>
      </c>
      <c r="I6720" s="2" t="s">
        <v>3155</v>
      </c>
      <c r="J6720" s="2" t="s">
        <v>3158</v>
      </c>
      <c r="K6720" s="2" t="s">
        <v>3166</v>
      </c>
      <c r="L6720" s="2" t="s">
        <v>3831</v>
      </c>
      <c r="M6720" s="2" t="s">
        <v>3057</v>
      </c>
      <c r="N6720" s="2" t="s">
        <v>3107</v>
      </c>
      <c r="O6720" s="19" t="str">
        <f t="shared" si="210"/>
        <v>300</v>
      </c>
      <c r="P6720">
        <f t="shared" si="209"/>
        <v>250</v>
      </c>
    </row>
    <row r="6721" spans="1:16" ht="14.5" customHeight="1" x14ac:dyDescent="0.35">
      <c r="A6721" s="23" t="s">
        <v>3233</v>
      </c>
      <c r="B6721" s="23" t="s">
        <v>3233</v>
      </c>
      <c r="C6721" s="23">
        <v>45200105</v>
      </c>
      <c r="F6721">
        <v>2042</v>
      </c>
      <c r="G6721">
        <v>100</v>
      </c>
      <c r="H6721" s="2" t="s">
        <v>3141</v>
      </c>
      <c r="I6721" s="2" t="s">
        <v>3155</v>
      </c>
      <c r="J6721" s="2" t="s">
        <v>3158</v>
      </c>
      <c r="K6721" s="2" t="s">
        <v>3166</v>
      </c>
      <c r="L6721" s="2" t="s">
        <v>3831</v>
      </c>
      <c r="M6721" s="2" t="s">
        <v>3029</v>
      </c>
      <c r="N6721" s="2" t="s">
        <v>3084</v>
      </c>
      <c r="O6721" s="19" t="str">
        <f t="shared" si="210"/>
        <v>100</v>
      </c>
      <c r="P6721">
        <f t="shared" si="209"/>
        <v>2042</v>
      </c>
    </row>
    <row r="6722" spans="1:16" ht="14.5" customHeight="1" x14ac:dyDescent="0.35">
      <c r="A6722" s="23" t="s">
        <v>3740</v>
      </c>
      <c r="B6722" s="23" t="s">
        <v>3740</v>
      </c>
      <c r="C6722" s="23">
        <v>45200106</v>
      </c>
      <c r="F6722">
        <v>5400</v>
      </c>
      <c r="G6722">
        <v>100</v>
      </c>
      <c r="H6722" s="2" t="s">
        <v>3141</v>
      </c>
      <c r="I6722" s="2" t="s">
        <v>3155</v>
      </c>
      <c r="J6722" s="2" t="s">
        <v>3158</v>
      </c>
      <c r="K6722" s="2" t="s">
        <v>3166</v>
      </c>
      <c r="L6722" s="2" t="s">
        <v>3831</v>
      </c>
      <c r="M6722" s="2" t="s">
        <v>3055</v>
      </c>
      <c r="N6722" s="2" t="s">
        <v>3105</v>
      </c>
      <c r="O6722" s="19" t="str">
        <f t="shared" si="210"/>
        <v>300</v>
      </c>
      <c r="P6722">
        <f t="shared" si="209"/>
        <v>5400</v>
      </c>
    </row>
    <row r="6723" spans="1:16" ht="14.5" customHeight="1" x14ac:dyDescent="0.35">
      <c r="A6723" s="23" t="s">
        <v>193</v>
      </c>
      <c r="B6723" s="23" t="s">
        <v>193</v>
      </c>
      <c r="C6723" s="23">
        <v>45203101</v>
      </c>
      <c r="F6723">
        <v>109</v>
      </c>
      <c r="G6723">
        <v>100</v>
      </c>
      <c r="H6723" s="2" t="s">
        <v>3141</v>
      </c>
      <c r="I6723" s="2" t="s">
        <v>3155</v>
      </c>
      <c r="J6723" s="2" t="s">
        <v>3158</v>
      </c>
      <c r="K6723" s="2" t="s">
        <v>3166</v>
      </c>
      <c r="L6723" s="2" t="s">
        <v>3831</v>
      </c>
      <c r="M6723" s="2" t="s">
        <v>3062</v>
      </c>
      <c r="N6723" s="2" t="s">
        <v>3112</v>
      </c>
      <c r="O6723" s="19" t="str">
        <f t="shared" si="210"/>
        <v>400</v>
      </c>
      <c r="P6723">
        <f t="shared" si="209"/>
        <v>109</v>
      </c>
    </row>
    <row r="6724" spans="1:16" ht="14.5" customHeight="1" x14ac:dyDescent="0.35">
      <c r="A6724" s="23" t="s">
        <v>3634</v>
      </c>
      <c r="B6724" s="23" t="s">
        <v>3634</v>
      </c>
      <c r="C6724" s="23">
        <v>45203302</v>
      </c>
      <c r="F6724">
        <v>66</v>
      </c>
      <c r="G6724">
        <v>100</v>
      </c>
      <c r="H6724" s="2" t="s">
        <v>3141</v>
      </c>
      <c r="I6724" s="2" t="s">
        <v>3155</v>
      </c>
      <c r="J6724" s="2" t="s">
        <v>3158</v>
      </c>
      <c r="K6724" s="2" t="s">
        <v>3166</v>
      </c>
      <c r="L6724" s="2" t="s">
        <v>3831</v>
      </c>
      <c r="M6724" s="2" t="s">
        <v>3062</v>
      </c>
      <c r="N6724" s="2" t="s">
        <v>3112</v>
      </c>
      <c r="O6724" s="19" t="str">
        <f t="shared" si="210"/>
        <v>400</v>
      </c>
      <c r="P6724">
        <f t="shared" si="209"/>
        <v>66</v>
      </c>
    </row>
    <row r="6725" spans="1:16" ht="14.5" customHeight="1" x14ac:dyDescent="0.35">
      <c r="A6725" s="23" t="s">
        <v>3635</v>
      </c>
      <c r="B6725" s="23" t="s">
        <v>3636</v>
      </c>
      <c r="C6725" s="23">
        <v>45203303</v>
      </c>
      <c r="F6725">
        <v>12</v>
      </c>
      <c r="G6725">
        <v>100</v>
      </c>
      <c r="H6725" s="2" t="s">
        <v>3141</v>
      </c>
      <c r="I6725" s="2" t="s">
        <v>3155</v>
      </c>
      <c r="J6725" s="2" t="s">
        <v>3158</v>
      </c>
      <c r="K6725" s="2" t="s">
        <v>3166</v>
      </c>
      <c r="L6725" s="2" t="s">
        <v>3831</v>
      </c>
      <c r="M6725" s="2" t="s">
        <v>3057</v>
      </c>
      <c r="N6725" s="2" t="s">
        <v>3107</v>
      </c>
      <c r="O6725" s="19" t="str">
        <f t="shared" si="210"/>
        <v>300</v>
      </c>
      <c r="P6725">
        <f t="shared" si="209"/>
        <v>12</v>
      </c>
    </row>
    <row r="6726" spans="1:16" ht="14.5" customHeight="1" x14ac:dyDescent="0.35">
      <c r="A6726" s="23" t="s">
        <v>3741</v>
      </c>
      <c r="B6726" s="23" t="s">
        <v>3741</v>
      </c>
      <c r="C6726" s="23">
        <v>45203304</v>
      </c>
      <c r="F6726">
        <v>168</v>
      </c>
      <c r="G6726">
        <v>100</v>
      </c>
      <c r="H6726" s="2" t="s">
        <v>3141</v>
      </c>
      <c r="I6726" s="2" t="s">
        <v>3155</v>
      </c>
      <c r="J6726" s="2" t="s">
        <v>3158</v>
      </c>
      <c r="K6726" s="2" t="s">
        <v>3166</v>
      </c>
      <c r="L6726" s="2" t="s">
        <v>3831</v>
      </c>
      <c r="M6726" s="2" t="s">
        <v>3055</v>
      </c>
      <c r="N6726" s="2" t="s">
        <v>3105</v>
      </c>
      <c r="O6726" s="19" t="str">
        <f t="shared" si="210"/>
        <v>300</v>
      </c>
      <c r="P6726">
        <f t="shared" si="209"/>
        <v>168</v>
      </c>
    </row>
    <row r="6727" spans="1:16" ht="14.5" customHeight="1" x14ac:dyDescent="0.35">
      <c r="A6727" s="23" t="s">
        <v>3833</v>
      </c>
      <c r="B6727" s="23" t="s">
        <v>3833</v>
      </c>
      <c r="C6727" s="23">
        <v>45203305</v>
      </c>
      <c r="F6727">
        <v>1000</v>
      </c>
      <c r="G6727">
        <v>100</v>
      </c>
      <c r="H6727" s="2" t="s">
        <v>3141</v>
      </c>
      <c r="I6727" s="2" t="s">
        <v>3155</v>
      </c>
      <c r="J6727" s="2" t="s">
        <v>3158</v>
      </c>
      <c r="K6727" s="2" t="s">
        <v>3166</v>
      </c>
      <c r="L6727" s="2" t="s">
        <v>3831</v>
      </c>
      <c r="M6727" s="2" t="s">
        <v>3059</v>
      </c>
      <c r="N6727" s="2" t="s">
        <v>3109</v>
      </c>
      <c r="O6727" s="19" t="str">
        <f t="shared" si="210"/>
        <v>400</v>
      </c>
      <c r="P6727">
        <f t="shared" si="209"/>
        <v>1000</v>
      </c>
    </row>
    <row r="6728" spans="1:16" ht="14.5" customHeight="1" x14ac:dyDescent="0.35">
      <c r="A6728" s="23" t="s">
        <v>3637</v>
      </c>
      <c r="B6728" s="23" t="s">
        <v>3637</v>
      </c>
      <c r="C6728" s="23">
        <v>45203309</v>
      </c>
      <c r="F6728">
        <v>162</v>
      </c>
      <c r="G6728">
        <v>100</v>
      </c>
      <c r="H6728" s="2" t="s">
        <v>3141</v>
      </c>
      <c r="I6728" s="2" t="s">
        <v>3155</v>
      </c>
      <c r="J6728" s="2" t="s">
        <v>3158</v>
      </c>
      <c r="K6728" s="2" t="s">
        <v>3166</v>
      </c>
      <c r="L6728" s="2" t="s">
        <v>3831</v>
      </c>
      <c r="M6728" s="2" t="s">
        <v>3055</v>
      </c>
      <c r="N6728" s="2" t="s">
        <v>3105</v>
      </c>
      <c r="O6728" s="19" t="str">
        <f t="shared" si="210"/>
        <v>300</v>
      </c>
      <c r="P6728">
        <f t="shared" si="209"/>
        <v>162</v>
      </c>
    </row>
    <row r="6729" spans="1:16" ht="14.5" customHeight="1" x14ac:dyDescent="0.35">
      <c r="A6729" s="23" t="s">
        <v>3638</v>
      </c>
      <c r="B6729" s="23" t="s">
        <v>3638</v>
      </c>
      <c r="C6729" s="23">
        <v>45203311</v>
      </c>
      <c r="F6729">
        <v>442</v>
      </c>
      <c r="G6729">
        <v>100</v>
      </c>
      <c r="H6729" s="2" t="s">
        <v>3141</v>
      </c>
      <c r="I6729" s="2" t="s">
        <v>3155</v>
      </c>
      <c r="J6729" s="2" t="s">
        <v>3158</v>
      </c>
      <c r="K6729" s="2" t="s">
        <v>3166</v>
      </c>
      <c r="L6729" s="2" t="s">
        <v>3831</v>
      </c>
      <c r="M6729" s="2" t="s">
        <v>3062</v>
      </c>
      <c r="N6729" s="2" t="s">
        <v>3112</v>
      </c>
      <c r="O6729" s="19" t="str">
        <f t="shared" si="210"/>
        <v>400</v>
      </c>
      <c r="P6729">
        <f t="shared" si="209"/>
        <v>442</v>
      </c>
    </row>
    <row r="6730" spans="1:16" ht="14.5" customHeight="1" x14ac:dyDescent="0.35">
      <c r="A6730" s="23" t="s">
        <v>3639</v>
      </c>
      <c r="B6730" s="23" t="s">
        <v>3639</v>
      </c>
      <c r="C6730" s="23">
        <v>45204110</v>
      </c>
      <c r="F6730">
        <v>582</v>
      </c>
      <c r="G6730">
        <v>100</v>
      </c>
      <c r="H6730" s="2" t="s">
        <v>3141</v>
      </c>
      <c r="I6730" s="2" t="s">
        <v>3155</v>
      </c>
      <c r="J6730" s="2" t="s">
        <v>3158</v>
      </c>
      <c r="K6730" s="2" t="s">
        <v>3166</v>
      </c>
      <c r="L6730" s="2" t="s">
        <v>3831</v>
      </c>
      <c r="M6730" s="2" t="s">
        <v>3057</v>
      </c>
      <c r="N6730" s="2" t="s">
        <v>3107</v>
      </c>
      <c r="O6730" s="19" t="str">
        <f t="shared" si="210"/>
        <v>300</v>
      </c>
      <c r="P6730">
        <f t="shared" si="209"/>
        <v>582</v>
      </c>
    </row>
    <row r="6731" spans="1:16" ht="14.5" customHeight="1" x14ac:dyDescent="0.35">
      <c r="A6731" s="23" t="s">
        <v>3640</v>
      </c>
      <c r="B6731" s="23" t="s">
        <v>3640</v>
      </c>
      <c r="C6731" s="23">
        <v>45204113</v>
      </c>
      <c r="F6731">
        <v>17373</v>
      </c>
      <c r="G6731">
        <v>100</v>
      </c>
      <c r="H6731" s="2" t="s">
        <v>3141</v>
      </c>
      <c r="I6731" s="2" t="s">
        <v>3155</v>
      </c>
      <c r="J6731" s="2" t="s">
        <v>3158</v>
      </c>
      <c r="K6731" s="2" t="s">
        <v>3166</v>
      </c>
      <c r="L6731" s="2" t="s">
        <v>3831</v>
      </c>
      <c r="M6731" s="2" t="s">
        <v>3060</v>
      </c>
      <c r="N6731" s="2" t="s">
        <v>3110</v>
      </c>
      <c r="O6731" s="19" t="str">
        <f t="shared" si="210"/>
        <v>400</v>
      </c>
      <c r="P6731">
        <f t="shared" si="209"/>
        <v>17373</v>
      </c>
    </row>
    <row r="6732" spans="1:16" ht="14.5" customHeight="1" x14ac:dyDescent="0.35">
      <c r="A6732" s="23" t="s">
        <v>3641</v>
      </c>
      <c r="B6732" s="23" t="s">
        <v>3641</v>
      </c>
      <c r="C6732" s="23">
        <v>45204114</v>
      </c>
      <c r="F6732">
        <v>22669</v>
      </c>
      <c r="G6732">
        <v>100</v>
      </c>
      <c r="H6732" s="2" t="s">
        <v>3141</v>
      </c>
      <c r="I6732" s="2" t="s">
        <v>3155</v>
      </c>
      <c r="J6732" s="2" t="s">
        <v>3158</v>
      </c>
      <c r="K6732" s="2" t="s">
        <v>3166</v>
      </c>
      <c r="L6732" s="2" t="s">
        <v>3831</v>
      </c>
      <c r="M6732" s="2" t="s">
        <v>3035</v>
      </c>
      <c r="N6732" s="2" t="s">
        <v>3089</v>
      </c>
      <c r="O6732" s="19" t="str">
        <f t="shared" si="210"/>
        <v>100</v>
      </c>
      <c r="P6732">
        <f t="shared" si="209"/>
        <v>22669</v>
      </c>
    </row>
    <row r="6733" spans="1:16" ht="14.5" customHeight="1" x14ac:dyDescent="0.35">
      <c r="A6733" s="23" t="s">
        <v>3642</v>
      </c>
      <c r="B6733" s="23" t="s">
        <v>3642</v>
      </c>
      <c r="C6733" s="23">
        <v>45204115</v>
      </c>
      <c r="F6733">
        <v>150</v>
      </c>
      <c r="G6733">
        <v>100</v>
      </c>
      <c r="H6733" s="2" t="s">
        <v>3141</v>
      </c>
      <c r="I6733" s="2" t="s">
        <v>3155</v>
      </c>
      <c r="J6733" s="2" t="s">
        <v>3158</v>
      </c>
      <c r="K6733" s="2" t="s">
        <v>3166</v>
      </c>
      <c r="L6733" s="2" t="s">
        <v>3831</v>
      </c>
      <c r="M6733" s="2" t="s">
        <v>3056</v>
      </c>
      <c r="N6733" s="2" t="s">
        <v>3106</v>
      </c>
      <c r="O6733" s="19" t="str">
        <f t="shared" si="210"/>
        <v>300</v>
      </c>
      <c r="P6733">
        <f t="shared" si="209"/>
        <v>150</v>
      </c>
    </row>
    <row r="6734" spans="1:16" ht="14.5" customHeight="1" x14ac:dyDescent="0.35">
      <c r="A6734" s="23" t="s">
        <v>3458</v>
      </c>
      <c r="B6734" s="23" t="s">
        <v>3458</v>
      </c>
      <c r="C6734" s="23">
        <v>45310102</v>
      </c>
      <c r="F6734">
        <v>2074</v>
      </c>
      <c r="G6734">
        <v>100</v>
      </c>
      <c r="H6734" s="2" t="s">
        <v>3141</v>
      </c>
      <c r="I6734" s="2" t="s">
        <v>3155</v>
      </c>
      <c r="J6734" s="2" t="s">
        <v>3158</v>
      </c>
      <c r="K6734" s="2" t="s">
        <v>3166</v>
      </c>
      <c r="L6734" s="2" t="s">
        <v>3831</v>
      </c>
      <c r="M6734" s="2" t="s">
        <v>3055</v>
      </c>
      <c r="N6734" s="2" t="s">
        <v>3105</v>
      </c>
      <c r="O6734" s="19" t="str">
        <f t="shared" si="210"/>
        <v>300</v>
      </c>
      <c r="P6734">
        <f t="shared" si="209"/>
        <v>2074</v>
      </c>
    </row>
    <row r="6735" spans="1:16" ht="14.5" customHeight="1" x14ac:dyDescent="0.35">
      <c r="A6735" s="23" t="s">
        <v>2995</v>
      </c>
      <c r="B6735" s="23" t="s">
        <v>2995</v>
      </c>
      <c r="C6735" s="23">
        <v>45334001</v>
      </c>
      <c r="F6735">
        <v>578</v>
      </c>
      <c r="G6735">
        <v>100</v>
      </c>
      <c r="H6735" s="2" t="s">
        <v>3141</v>
      </c>
      <c r="I6735" s="2" t="s">
        <v>3155</v>
      </c>
      <c r="J6735" s="2" t="s">
        <v>3158</v>
      </c>
      <c r="K6735" s="2" t="s">
        <v>3166</v>
      </c>
      <c r="L6735" s="2" t="s">
        <v>3831</v>
      </c>
      <c r="M6735" s="2" t="s">
        <v>3029</v>
      </c>
      <c r="N6735" s="2" t="s">
        <v>3084</v>
      </c>
      <c r="O6735" s="19" t="str">
        <f t="shared" si="210"/>
        <v>100</v>
      </c>
      <c r="P6735">
        <f t="shared" si="209"/>
        <v>578</v>
      </c>
    </row>
    <row r="6736" spans="1:16" ht="14.5" customHeight="1" x14ac:dyDescent="0.35">
      <c r="A6736" s="23" t="s">
        <v>3742</v>
      </c>
      <c r="B6736" s="23" t="s">
        <v>3742</v>
      </c>
      <c r="C6736" s="23">
        <v>45334101</v>
      </c>
      <c r="F6736">
        <v>250</v>
      </c>
      <c r="G6736">
        <v>100</v>
      </c>
      <c r="H6736" s="2" t="s">
        <v>3141</v>
      </c>
      <c r="I6736" s="2" t="s">
        <v>3155</v>
      </c>
      <c r="J6736" s="2" t="s">
        <v>3158</v>
      </c>
      <c r="K6736" s="2" t="s">
        <v>3166</v>
      </c>
      <c r="L6736" s="2" t="s">
        <v>3831</v>
      </c>
      <c r="M6736" s="2" t="s">
        <v>3064</v>
      </c>
      <c r="N6736" s="2" t="s">
        <v>3114</v>
      </c>
      <c r="O6736" s="19" t="str">
        <f t="shared" si="210"/>
        <v>500</v>
      </c>
      <c r="P6736">
        <f t="shared" si="209"/>
        <v>250</v>
      </c>
    </row>
    <row r="6737" spans="1:16" ht="14.5" customHeight="1" x14ac:dyDescent="0.35">
      <c r="A6737" s="23" t="s">
        <v>2529</v>
      </c>
      <c r="B6737" s="23" t="s">
        <v>2529</v>
      </c>
      <c r="C6737" s="23">
        <v>45334104</v>
      </c>
      <c r="F6737">
        <v>95478</v>
      </c>
      <c r="G6737">
        <v>100</v>
      </c>
      <c r="H6737" s="2" t="s">
        <v>3141</v>
      </c>
      <c r="I6737" s="2" t="s">
        <v>3155</v>
      </c>
      <c r="J6737" s="2" t="s">
        <v>3158</v>
      </c>
      <c r="K6737" s="2" t="s">
        <v>3166</v>
      </c>
      <c r="L6737" s="2" t="s">
        <v>3831</v>
      </c>
      <c r="M6737" s="2" t="s">
        <v>3064</v>
      </c>
      <c r="N6737" s="2" t="s">
        <v>3114</v>
      </c>
      <c r="O6737" s="19" t="str">
        <f t="shared" si="210"/>
        <v>500</v>
      </c>
      <c r="P6737">
        <f t="shared" si="209"/>
        <v>95478</v>
      </c>
    </row>
    <row r="6738" spans="1:16" ht="14.5" customHeight="1" x14ac:dyDescent="0.35">
      <c r="A6738" s="23" t="s">
        <v>2991</v>
      </c>
      <c r="B6738" s="23" t="s">
        <v>3643</v>
      </c>
      <c r="C6738" s="23">
        <v>45334105</v>
      </c>
      <c r="F6738">
        <v>15428</v>
      </c>
      <c r="G6738">
        <v>100</v>
      </c>
      <c r="H6738" s="2" t="s">
        <v>3141</v>
      </c>
      <c r="I6738" s="2" t="s">
        <v>3155</v>
      </c>
      <c r="J6738" s="2" t="s">
        <v>3158</v>
      </c>
      <c r="K6738" s="2" t="s">
        <v>3166</v>
      </c>
      <c r="L6738" s="2" t="s">
        <v>3831</v>
      </c>
      <c r="M6738" s="2" t="s">
        <v>3064</v>
      </c>
      <c r="N6738" s="2" t="s">
        <v>3114</v>
      </c>
      <c r="O6738" s="19" t="str">
        <f t="shared" si="210"/>
        <v>500</v>
      </c>
      <c r="P6738">
        <f t="shared" si="209"/>
        <v>15428</v>
      </c>
    </row>
    <row r="6739" spans="1:16" ht="14.5" customHeight="1" x14ac:dyDescent="0.35">
      <c r="A6739" s="23" t="s">
        <v>2531</v>
      </c>
      <c r="B6739" s="23" t="s">
        <v>2531</v>
      </c>
      <c r="C6739" s="23">
        <v>45334107</v>
      </c>
      <c r="F6739">
        <v>14096</v>
      </c>
      <c r="G6739">
        <v>100</v>
      </c>
      <c r="H6739" s="2" t="s">
        <v>3141</v>
      </c>
      <c r="I6739" s="2" t="s">
        <v>3155</v>
      </c>
      <c r="J6739" s="2" t="s">
        <v>3158</v>
      </c>
      <c r="K6739" s="2" t="s">
        <v>3166</v>
      </c>
      <c r="L6739" s="2" t="s">
        <v>3831</v>
      </c>
      <c r="M6739" s="2" t="s">
        <v>3063</v>
      </c>
      <c r="N6739" s="2" t="s">
        <v>3113</v>
      </c>
      <c r="O6739" s="19" t="str">
        <f t="shared" si="210"/>
        <v>400</v>
      </c>
      <c r="P6739">
        <f t="shared" si="209"/>
        <v>14096</v>
      </c>
    </row>
    <row r="6740" spans="1:16" ht="14.5" customHeight="1" x14ac:dyDescent="0.35">
      <c r="A6740" s="23" t="s">
        <v>2532</v>
      </c>
      <c r="B6740" s="23" t="s">
        <v>2532</v>
      </c>
      <c r="C6740" s="23">
        <v>45334109</v>
      </c>
      <c r="F6740">
        <v>5998</v>
      </c>
      <c r="G6740">
        <v>100</v>
      </c>
      <c r="H6740" s="2" t="s">
        <v>3141</v>
      </c>
      <c r="I6740" s="2" t="s">
        <v>3155</v>
      </c>
      <c r="J6740" s="2" t="s">
        <v>3158</v>
      </c>
      <c r="K6740" s="2" t="s">
        <v>3166</v>
      </c>
      <c r="L6740" s="2" t="s">
        <v>3831</v>
      </c>
      <c r="M6740" s="2" t="s">
        <v>3068</v>
      </c>
      <c r="N6740" s="2" t="s">
        <v>3118</v>
      </c>
      <c r="O6740" s="19" t="str">
        <f t="shared" si="210"/>
        <v>500</v>
      </c>
      <c r="P6740">
        <f t="shared" si="209"/>
        <v>5998</v>
      </c>
    </row>
    <row r="6741" spans="1:16" ht="14.5" customHeight="1" x14ac:dyDescent="0.35">
      <c r="A6741" s="23" t="s">
        <v>2533</v>
      </c>
      <c r="B6741" s="23" t="s">
        <v>2533</v>
      </c>
      <c r="C6741" s="23">
        <v>45334110</v>
      </c>
      <c r="F6741">
        <v>18001</v>
      </c>
      <c r="G6741">
        <v>100</v>
      </c>
      <c r="H6741" s="2" t="s">
        <v>3141</v>
      </c>
      <c r="I6741" s="2" t="s">
        <v>3155</v>
      </c>
      <c r="J6741" s="2" t="s">
        <v>3158</v>
      </c>
      <c r="K6741" s="2" t="s">
        <v>3166</v>
      </c>
      <c r="L6741" s="2" t="s">
        <v>3831</v>
      </c>
      <c r="M6741" s="2" t="s">
        <v>3065</v>
      </c>
      <c r="N6741" s="2" t="s">
        <v>3115</v>
      </c>
      <c r="O6741" s="19" t="str">
        <f t="shared" si="210"/>
        <v>500</v>
      </c>
      <c r="P6741">
        <f t="shared" si="209"/>
        <v>18001</v>
      </c>
    </row>
    <row r="6742" spans="1:16" ht="14.5" customHeight="1" x14ac:dyDescent="0.35">
      <c r="A6742" s="23" t="s">
        <v>105</v>
      </c>
      <c r="B6742" s="23" t="s">
        <v>105</v>
      </c>
      <c r="C6742" s="23" t="s">
        <v>106</v>
      </c>
      <c r="F6742">
        <v>1872</v>
      </c>
      <c r="G6742">
        <v>75</v>
      </c>
      <c r="H6742" s="2" t="s">
        <v>3141</v>
      </c>
      <c r="I6742" s="2" t="s">
        <v>3155</v>
      </c>
      <c r="J6742" s="2" t="s">
        <v>3158</v>
      </c>
      <c r="K6742" s="2" t="s">
        <v>3166</v>
      </c>
      <c r="L6742" s="2" t="s">
        <v>3831</v>
      </c>
      <c r="M6742" s="2" t="s">
        <v>3043</v>
      </c>
      <c r="N6742" s="2" t="s">
        <v>3097</v>
      </c>
      <c r="O6742" s="19" t="str">
        <f t="shared" si="210"/>
        <v>200</v>
      </c>
      <c r="P6742">
        <f t="shared" si="209"/>
        <v>1404</v>
      </c>
    </row>
    <row r="6743" spans="1:16" ht="14.5" customHeight="1" x14ac:dyDescent="0.35">
      <c r="A6743" s="23" t="s">
        <v>135</v>
      </c>
      <c r="B6743" s="23" t="s">
        <v>135</v>
      </c>
      <c r="C6743" s="23">
        <v>54011101</v>
      </c>
      <c r="F6743">
        <v>875</v>
      </c>
      <c r="G6743">
        <v>25</v>
      </c>
      <c r="H6743" s="2" t="s">
        <v>3141</v>
      </c>
      <c r="I6743" s="2" t="s">
        <v>3155</v>
      </c>
      <c r="J6743" s="2" t="s">
        <v>3158</v>
      </c>
      <c r="K6743" s="2" t="s">
        <v>3166</v>
      </c>
      <c r="L6743" s="2" t="s">
        <v>3831</v>
      </c>
      <c r="M6743" s="2" t="s">
        <v>3056</v>
      </c>
      <c r="N6743" s="2" t="s">
        <v>3106</v>
      </c>
      <c r="O6743" s="19" t="str">
        <f t="shared" si="210"/>
        <v>300</v>
      </c>
      <c r="P6743">
        <f t="shared" si="209"/>
        <v>218.75</v>
      </c>
    </row>
    <row r="6744" spans="1:16" ht="14.5" customHeight="1" x14ac:dyDescent="0.35">
      <c r="A6744" s="23" t="s">
        <v>2875</v>
      </c>
      <c r="B6744" s="23" t="s">
        <v>2875</v>
      </c>
      <c r="C6744" s="23">
        <v>54011102</v>
      </c>
      <c r="F6744">
        <v>25</v>
      </c>
      <c r="G6744">
        <v>25</v>
      </c>
      <c r="H6744" s="2" t="s">
        <v>3141</v>
      </c>
      <c r="I6744" s="2" t="s">
        <v>3155</v>
      </c>
      <c r="J6744" s="2" t="s">
        <v>3158</v>
      </c>
      <c r="K6744" s="2" t="s">
        <v>3166</v>
      </c>
      <c r="L6744" s="2" t="s">
        <v>3831</v>
      </c>
      <c r="M6744" s="2" t="s">
        <v>3056</v>
      </c>
      <c r="N6744" s="2" t="s">
        <v>3106</v>
      </c>
      <c r="O6744" s="19" t="str">
        <f t="shared" si="210"/>
        <v>300</v>
      </c>
      <c r="P6744">
        <f t="shared" si="209"/>
        <v>6.25</v>
      </c>
    </row>
    <row r="6745" spans="1:16" ht="14.5" customHeight="1" x14ac:dyDescent="0.35">
      <c r="A6745" s="23" t="s">
        <v>135</v>
      </c>
      <c r="B6745" s="23" t="s">
        <v>135</v>
      </c>
      <c r="C6745" s="23">
        <v>54011201</v>
      </c>
      <c r="F6745">
        <v>730</v>
      </c>
      <c r="G6745">
        <v>25</v>
      </c>
      <c r="H6745" s="2" t="s">
        <v>3141</v>
      </c>
      <c r="I6745" s="2" t="s">
        <v>3155</v>
      </c>
      <c r="J6745" s="2" t="s">
        <v>3158</v>
      </c>
      <c r="K6745" s="2" t="s">
        <v>3166</v>
      </c>
      <c r="L6745" s="2" t="s">
        <v>3831</v>
      </c>
      <c r="M6745" s="2" t="s">
        <v>3056</v>
      </c>
      <c r="N6745" s="2" t="s">
        <v>3106</v>
      </c>
      <c r="O6745" s="19" t="str">
        <f t="shared" si="210"/>
        <v>300</v>
      </c>
      <c r="P6745">
        <f t="shared" si="209"/>
        <v>182.5</v>
      </c>
    </row>
    <row r="6746" spans="1:16" ht="14.5" customHeight="1" x14ac:dyDescent="0.35">
      <c r="A6746" s="23" t="s">
        <v>135</v>
      </c>
      <c r="B6746" s="23" t="s">
        <v>135</v>
      </c>
      <c r="C6746" s="23">
        <v>54011202</v>
      </c>
      <c r="F6746">
        <v>250</v>
      </c>
      <c r="G6746">
        <v>25</v>
      </c>
      <c r="H6746" s="2" t="s">
        <v>3141</v>
      </c>
      <c r="I6746" s="2" t="s">
        <v>3155</v>
      </c>
      <c r="J6746" s="2" t="s">
        <v>3158</v>
      </c>
      <c r="K6746" s="2" t="s">
        <v>3166</v>
      </c>
      <c r="L6746" s="2" t="s">
        <v>3831</v>
      </c>
      <c r="M6746" s="2" t="s">
        <v>3056</v>
      </c>
      <c r="N6746" s="2" t="s">
        <v>3106</v>
      </c>
      <c r="O6746" s="19" t="str">
        <f t="shared" si="210"/>
        <v>300</v>
      </c>
      <c r="P6746">
        <f t="shared" si="209"/>
        <v>62.5</v>
      </c>
    </row>
    <row r="6747" spans="1:16" ht="14.5" customHeight="1" x14ac:dyDescent="0.35">
      <c r="A6747" s="23" t="s">
        <v>75</v>
      </c>
      <c r="B6747" s="23" t="s">
        <v>75</v>
      </c>
      <c r="C6747" s="23" t="s">
        <v>3743</v>
      </c>
      <c r="F6747">
        <v>267689</v>
      </c>
      <c r="G6747">
        <v>25</v>
      </c>
      <c r="H6747" s="2" t="s">
        <v>3140</v>
      </c>
      <c r="I6747" s="2" t="s">
        <v>3154</v>
      </c>
      <c r="J6747" s="2" t="s">
        <v>3158</v>
      </c>
      <c r="K6747" s="2" t="s">
        <v>3166</v>
      </c>
      <c r="L6747" s="2" t="s">
        <v>3831</v>
      </c>
      <c r="M6747" s="2" t="s">
        <v>3023</v>
      </c>
      <c r="N6747" s="2" t="s">
        <v>3082</v>
      </c>
      <c r="O6747" s="19" t="str">
        <f t="shared" si="210"/>
        <v>100</v>
      </c>
      <c r="P6747">
        <f t="shared" si="209"/>
        <v>66922.25</v>
      </c>
    </row>
    <row r="6748" spans="1:16" ht="14.5" customHeight="1" x14ac:dyDescent="0.35">
      <c r="A6748" s="23" t="s">
        <v>95</v>
      </c>
      <c r="B6748" s="23" t="s">
        <v>95</v>
      </c>
      <c r="C6748" s="23">
        <v>54114116</v>
      </c>
      <c r="F6748">
        <v>8924</v>
      </c>
      <c r="G6748">
        <v>25</v>
      </c>
      <c r="H6748" s="2" t="s">
        <v>3140</v>
      </c>
      <c r="I6748" s="2" t="s">
        <v>3154</v>
      </c>
      <c r="J6748" s="2" t="s">
        <v>3158</v>
      </c>
      <c r="K6748" s="2" t="s">
        <v>3166</v>
      </c>
      <c r="L6748" s="2" t="s">
        <v>3831</v>
      </c>
      <c r="M6748" s="2" t="s">
        <v>3040</v>
      </c>
      <c r="N6748" s="2" t="s">
        <v>3094</v>
      </c>
      <c r="O6748" s="19" t="str">
        <f t="shared" si="210"/>
        <v>100</v>
      </c>
      <c r="P6748">
        <f t="shared" si="209"/>
        <v>2231</v>
      </c>
    </row>
    <row r="6749" spans="1:16" ht="14.5" customHeight="1" x14ac:dyDescent="0.35">
      <c r="A6749" s="23" t="s">
        <v>91</v>
      </c>
      <c r="B6749" s="23" t="s">
        <v>3834</v>
      </c>
      <c r="C6749" s="23">
        <v>54116101</v>
      </c>
      <c r="F6749">
        <v>2372</v>
      </c>
      <c r="G6749">
        <v>25</v>
      </c>
      <c r="H6749" s="2" t="s">
        <v>3140</v>
      </c>
      <c r="I6749" s="2" t="s">
        <v>3154</v>
      </c>
      <c r="J6749" s="2" t="s">
        <v>3158</v>
      </c>
      <c r="K6749" s="2" t="s">
        <v>3166</v>
      </c>
      <c r="L6749" s="2" t="s">
        <v>3831</v>
      </c>
      <c r="M6749" s="2" t="s">
        <v>3039</v>
      </c>
      <c r="N6749" s="2" t="s">
        <v>3093</v>
      </c>
      <c r="O6749" s="19" t="str">
        <f t="shared" si="210"/>
        <v>100</v>
      </c>
      <c r="P6749">
        <f t="shared" si="209"/>
        <v>593</v>
      </c>
    </row>
    <row r="6750" spans="1:16" ht="14.5" customHeight="1" x14ac:dyDescent="0.35">
      <c r="A6750" s="23" t="s">
        <v>65</v>
      </c>
      <c r="B6750" s="23" t="s">
        <v>65</v>
      </c>
      <c r="C6750" s="23">
        <v>54134115</v>
      </c>
      <c r="F6750">
        <v>10006</v>
      </c>
      <c r="G6750">
        <v>25</v>
      </c>
      <c r="H6750" s="2" t="s">
        <v>3140</v>
      </c>
      <c r="I6750" s="2" t="s">
        <v>3154</v>
      </c>
      <c r="J6750" s="2" t="s">
        <v>3158</v>
      </c>
      <c r="K6750" s="2" t="s">
        <v>3166</v>
      </c>
      <c r="L6750" s="2" t="s">
        <v>3831</v>
      </c>
      <c r="M6750" s="2" t="s">
        <v>3023</v>
      </c>
      <c r="N6750" s="2" t="s">
        <v>3082</v>
      </c>
      <c r="O6750" s="19" t="str">
        <f t="shared" si="210"/>
        <v>100</v>
      </c>
      <c r="P6750">
        <f t="shared" si="209"/>
        <v>2501.5</v>
      </c>
    </row>
    <row r="6751" spans="1:16" ht="14.5" customHeight="1" x14ac:dyDescent="0.35">
      <c r="A6751" s="23" t="s">
        <v>93</v>
      </c>
      <c r="B6751" s="23" t="s">
        <v>93</v>
      </c>
      <c r="C6751" s="23">
        <v>54204402</v>
      </c>
      <c r="F6751">
        <v>9441</v>
      </c>
      <c r="G6751">
        <v>25</v>
      </c>
      <c r="H6751" s="2" t="s">
        <v>3140</v>
      </c>
      <c r="I6751" s="2" t="s">
        <v>3154</v>
      </c>
      <c r="J6751" s="2" t="s">
        <v>3158</v>
      </c>
      <c r="K6751" s="2" t="s">
        <v>3166</v>
      </c>
      <c r="L6751" s="2" t="s">
        <v>3831</v>
      </c>
      <c r="M6751" s="2" t="s">
        <v>3040</v>
      </c>
      <c r="N6751" s="2" t="s">
        <v>3094</v>
      </c>
      <c r="O6751" s="19" t="str">
        <f t="shared" si="210"/>
        <v>100</v>
      </c>
      <c r="P6751">
        <f t="shared" si="209"/>
        <v>2360.25</v>
      </c>
    </row>
    <row r="6752" spans="1:16" ht="14.5" customHeight="1" x14ac:dyDescent="0.35">
      <c r="A6752" s="23" t="s">
        <v>87</v>
      </c>
      <c r="B6752" s="23" t="s">
        <v>87</v>
      </c>
      <c r="C6752" s="23">
        <v>54214405</v>
      </c>
      <c r="F6752">
        <v>152</v>
      </c>
      <c r="G6752">
        <v>25</v>
      </c>
      <c r="H6752" s="2" t="s">
        <v>3141</v>
      </c>
      <c r="I6752" s="2" t="s">
        <v>3155</v>
      </c>
      <c r="J6752" s="2" t="s">
        <v>3158</v>
      </c>
      <c r="K6752" s="2" t="s">
        <v>3166</v>
      </c>
      <c r="L6752" s="2" t="s">
        <v>3831</v>
      </c>
      <c r="M6752" s="2" t="s">
        <v>3033</v>
      </c>
      <c r="N6752" s="2" t="s">
        <v>3088</v>
      </c>
      <c r="O6752" s="19" t="str">
        <f t="shared" si="210"/>
        <v>100</v>
      </c>
      <c r="P6752">
        <f t="shared" si="209"/>
        <v>38</v>
      </c>
    </row>
    <row r="6753" spans="1:16" ht="14.5" customHeight="1" x14ac:dyDescent="0.35">
      <c r="A6753" s="23" t="s">
        <v>69</v>
      </c>
      <c r="B6753" s="23" t="s">
        <v>69</v>
      </c>
      <c r="C6753" s="23">
        <v>54224403</v>
      </c>
      <c r="F6753">
        <v>23213</v>
      </c>
      <c r="G6753">
        <v>25</v>
      </c>
      <c r="H6753" s="2" t="s">
        <v>3140</v>
      </c>
      <c r="I6753" s="2" t="s">
        <v>3154</v>
      </c>
      <c r="J6753" s="2" t="s">
        <v>3158</v>
      </c>
      <c r="K6753" s="2" t="s">
        <v>3166</v>
      </c>
      <c r="L6753" s="2" t="s">
        <v>3831</v>
      </c>
      <c r="M6753" s="2" t="s">
        <v>3023</v>
      </c>
      <c r="N6753" s="2" t="s">
        <v>3082</v>
      </c>
      <c r="O6753" s="19" t="str">
        <f t="shared" si="210"/>
        <v>100</v>
      </c>
      <c r="P6753">
        <f t="shared" si="209"/>
        <v>5803.25</v>
      </c>
    </row>
    <row r="6754" spans="1:16" ht="14.5" customHeight="1" x14ac:dyDescent="0.35">
      <c r="A6754" s="23" t="s">
        <v>77</v>
      </c>
      <c r="B6754" s="23" t="s">
        <v>77</v>
      </c>
      <c r="C6754" s="23" t="s">
        <v>78</v>
      </c>
      <c r="F6754">
        <v>527575</v>
      </c>
      <c r="G6754">
        <v>25</v>
      </c>
      <c r="H6754" s="2" t="s">
        <v>3140</v>
      </c>
      <c r="I6754" s="2" t="s">
        <v>3154</v>
      </c>
      <c r="J6754" s="2" t="s">
        <v>3158</v>
      </c>
      <c r="K6754" s="2" t="s">
        <v>3166</v>
      </c>
      <c r="L6754" s="2" t="s">
        <v>3831</v>
      </c>
      <c r="M6754" s="2" t="s">
        <v>3023</v>
      </c>
      <c r="N6754" s="2" t="s">
        <v>3082</v>
      </c>
      <c r="O6754" s="19" t="str">
        <f t="shared" si="210"/>
        <v>100</v>
      </c>
      <c r="P6754">
        <f t="shared" si="209"/>
        <v>131893.75</v>
      </c>
    </row>
    <row r="6755" spans="1:16" ht="14.5" customHeight="1" x14ac:dyDescent="0.35">
      <c r="A6755" s="23" t="s">
        <v>139</v>
      </c>
      <c r="B6755" s="23" t="s">
        <v>139</v>
      </c>
      <c r="C6755" s="23">
        <v>54411201</v>
      </c>
      <c r="F6755">
        <v>20</v>
      </c>
      <c r="G6755">
        <v>25</v>
      </c>
      <c r="H6755" s="2" t="s">
        <v>3141</v>
      </c>
      <c r="I6755" s="2" t="s">
        <v>3155</v>
      </c>
      <c r="J6755" s="2" t="s">
        <v>3158</v>
      </c>
      <c r="K6755" s="2" t="s">
        <v>3166</v>
      </c>
      <c r="L6755" s="2" t="s">
        <v>3831</v>
      </c>
      <c r="M6755" s="2" t="s">
        <v>3057</v>
      </c>
      <c r="N6755" s="2" t="s">
        <v>3107</v>
      </c>
      <c r="O6755" s="19" t="str">
        <f t="shared" si="210"/>
        <v>300</v>
      </c>
      <c r="P6755">
        <f t="shared" si="209"/>
        <v>5</v>
      </c>
    </row>
    <row r="6756" spans="1:16" ht="14.5" customHeight="1" x14ac:dyDescent="0.35">
      <c r="A6756" s="23" t="s">
        <v>165</v>
      </c>
      <c r="B6756" s="23" t="s">
        <v>165</v>
      </c>
      <c r="C6756" s="23">
        <v>54413301</v>
      </c>
      <c r="F6756">
        <v>43</v>
      </c>
      <c r="G6756">
        <v>15</v>
      </c>
      <c r="H6756" s="2" t="s">
        <v>3140</v>
      </c>
      <c r="I6756" s="2" t="s">
        <v>3154</v>
      </c>
      <c r="J6756" s="2" t="s">
        <v>3158</v>
      </c>
      <c r="K6756" s="2" t="s">
        <v>3166</v>
      </c>
      <c r="L6756" s="2" t="s">
        <v>3831</v>
      </c>
      <c r="M6756" s="2" t="s">
        <v>3058</v>
      </c>
      <c r="N6756" s="2" t="s">
        <v>3108</v>
      </c>
      <c r="O6756" s="19" t="str">
        <f t="shared" si="210"/>
        <v>300</v>
      </c>
      <c r="P6756">
        <f t="shared" si="209"/>
        <v>6.45</v>
      </c>
    </row>
    <row r="6757" spans="1:16" ht="14.5" customHeight="1" x14ac:dyDescent="0.35">
      <c r="A6757" s="23" t="s">
        <v>83</v>
      </c>
      <c r="B6757" s="23" t="s">
        <v>83</v>
      </c>
      <c r="C6757" s="23">
        <v>54434414</v>
      </c>
      <c r="F6757">
        <v>194</v>
      </c>
      <c r="G6757">
        <v>25</v>
      </c>
      <c r="H6757" s="2" t="s">
        <v>3140</v>
      </c>
      <c r="I6757" s="2" t="s">
        <v>3154</v>
      </c>
      <c r="J6757" s="2" t="s">
        <v>3158</v>
      </c>
      <c r="K6757" s="2" t="s">
        <v>3166</v>
      </c>
      <c r="L6757" s="2" t="s">
        <v>3831</v>
      </c>
      <c r="M6757" s="2" t="s">
        <v>3030</v>
      </c>
      <c r="N6757" s="2" t="s">
        <v>3085</v>
      </c>
      <c r="O6757" s="19" t="str">
        <f t="shared" si="210"/>
        <v>100</v>
      </c>
      <c r="P6757">
        <f t="shared" si="209"/>
        <v>48.5</v>
      </c>
    </row>
    <row r="6758" spans="1:16" ht="14.5" customHeight="1" x14ac:dyDescent="0.35">
      <c r="A6758" s="23" t="s">
        <v>63</v>
      </c>
      <c r="B6758" s="23" t="s">
        <v>63</v>
      </c>
      <c r="C6758" s="23">
        <v>54454002</v>
      </c>
      <c r="F6758">
        <v>223</v>
      </c>
      <c r="G6758">
        <v>100</v>
      </c>
      <c r="H6758" s="2" t="s">
        <v>3141</v>
      </c>
      <c r="I6758" s="2" t="s">
        <v>3155</v>
      </c>
      <c r="J6758" s="2" t="s">
        <v>3158</v>
      </c>
      <c r="K6758" s="2" t="s">
        <v>3166</v>
      </c>
      <c r="L6758" s="2" t="s">
        <v>3831</v>
      </c>
      <c r="M6758" s="2" t="s">
        <v>3023</v>
      </c>
      <c r="N6758" s="2" t="s">
        <v>3082</v>
      </c>
      <c r="O6758" s="19" t="str">
        <f t="shared" si="210"/>
        <v>100</v>
      </c>
      <c r="P6758">
        <f t="shared" ref="P6758:P6821" si="211">F6758*G6758/100</f>
        <v>223</v>
      </c>
    </row>
    <row r="6759" spans="1:16" ht="14.5" customHeight="1" x14ac:dyDescent="0.35">
      <c r="A6759" s="23" t="s">
        <v>85</v>
      </c>
      <c r="B6759" s="23" t="s">
        <v>85</v>
      </c>
      <c r="C6759" s="23">
        <v>54454003</v>
      </c>
      <c r="F6759">
        <v>275</v>
      </c>
      <c r="G6759">
        <v>25</v>
      </c>
      <c r="H6759" s="2" t="s">
        <v>3140</v>
      </c>
      <c r="I6759" s="2" t="s">
        <v>3154</v>
      </c>
      <c r="J6759" s="2" t="s">
        <v>3158</v>
      </c>
      <c r="K6759" s="2" t="s">
        <v>3166</v>
      </c>
      <c r="L6759" s="2" t="s">
        <v>3831</v>
      </c>
      <c r="M6759" s="2" t="s">
        <v>3030</v>
      </c>
      <c r="N6759" s="2" t="s">
        <v>3085</v>
      </c>
      <c r="O6759" s="19" t="str">
        <f t="shared" si="210"/>
        <v>100</v>
      </c>
      <c r="P6759">
        <f t="shared" si="211"/>
        <v>68.75</v>
      </c>
    </row>
    <row r="6760" spans="1:16" ht="14.5" customHeight="1" x14ac:dyDescent="0.35">
      <c r="A6760" s="23" t="s">
        <v>97</v>
      </c>
      <c r="B6760" s="23" t="s">
        <v>97</v>
      </c>
      <c r="C6760" s="23" t="s">
        <v>98</v>
      </c>
      <c r="F6760">
        <v>11</v>
      </c>
      <c r="G6760">
        <v>25</v>
      </c>
      <c r="H6760" s="2" t="s">
        <v>3141</v>
      </c>
      <c r="I6760" s="2" t="s">
        <v>3155</v>
      </c>
      <c r="J6760" s="2" t="s">
        <v>3158</v>
      </c>
      <c r="K6760" s="2" t="s">
        <v>3166</v>
      </c>
      <c r="L6760" s="2" t="s">
        <v>3831</v>
      </c>
      <c r="M6760" s="2" t="s">
        <v>3040</v>
      </c>
      <c r="N6760" s="2" t="s">
        <v>3094</v>
      </c>
      <c r="O6760" s="19" t="str">
        <f t="shared" si="210"/>
        <v>100</v>
      </c>
      <c r="P6760">
        <f t="shared" si="211"/>
        <v>2.75</v>
      </c>
    </row>
    <row r="6761" spans="1:16" ht="14.5" customHeight="1" x14ac:dyDescent="0.35">
      <c r="A6761" s="23" t="s">
        <v>406</v>
      </c>
      <c r="B6761" s="23" t="s">
        <v>407</v>
      </c>
      <c r="C6761" s="23" t="s">
        <v>1119</v>
      </c>
      <c r="D6761" s="2" t="s">
        <v>3171</v>
      </c>
      <c r="E6761" s="2" t="s">
        <v>3172</v>
      </c>
      <c r="F6761">
        <v>12349</v>
      </c>
      <c r="G6761">
        <v>55</v>
      </c>
      <c r="H6761" s="2" t="s">
        <v>3139</v>
      </c>
      <c r="I6761" s="2" t="s">
        <v>3153</v>
      </c>
      <c r="J6761" s="2" t="s">
        <v>3161</v>
      </c>
      <c r="K6761" s="2" t="s">
        <v>3162</v>
      </c>
      <c r="L6761" s="2" t="s">
        <v>3831</v>
      </c>
      <c r="M6761" s="2" t="s">
        <v>3041</v>
      </c>
      <c r="N6761" s="2" t="s">
        <v>3095</v>
      </c>
      <c r="O6761" s="19" t="str">
        <f t="shared" si="210"/>
        <v>200</v>
      </c>
      <c r="P6761">
        <f t="shared" si="211"/>
        <v>6791.95</v>
      </c>
    </row>
    <row r="6762" spans="1:16" ht="14.5" customHeight="1" x14ac:dyDescent="0.35">
      <c r="A6762" s="23" t="s">
        <v>1124</v>
      </c>
      <c r="B6762" s="23" t="s">
        <v>1125</v>
      </c>
      <c r="C6762" s="23" t="s">
        <v>2534</v>
      </c>
      <c r="D6762" s="2" t="s">
        <v>3173</v>
      </c>
      <c r="E6762" s="2" t="s">
        <v>3174</v>
      </c>
      <c r="F6762">
        <v>399</v>
      </c>
      <c r="G6762">
        <v>100</v>
      </c>
      <c r="H6762" s="2" t="s">
        <v>3139</v>
      </c>
      <c r="I6762" s="2" t="s">
        <v>3153</v>
      </c>
      <c r="J6762" s="2" t="s">
        <v>3161</v>
      </c>
      <c r="K6762" s="2" t="s">
        <v>3162</v>
      </c>
      <c r="L6762" s="2" t="s">
        <v>3831</v>
      </c>
      <c r="M6762" s="2" t="s">
        <v>3059</v>
      </c>
      <c r="N6762" s="2" t="s">
        <v>3109</v>
      </c>
      <c r="O6762" s="19" t="str">
        <f t="shared" si="210"/>
        <v>400</v>
      </c>
      <c r="P6762">
        <f t="shared" si="211"/>
        <v>399</v>
      </c>
    </row>
    <row r="6763" spans="1:16" ht="14.5" customHeight="1" x14ac:dyDescent="0.35">
      <c r="A6763" s="23" t="s">
        <v>2768</v>
      </c>
      <c r="B6763" s="23" t="s">
        <v>2769</v>
      </c>
      <c r="C6763" s="23" t="s">
        <v>3877</v>
      </c>
      <c r="D6763" s="2" t="s">
        <v>3175</v>
      </c>
      <c r="E6763" s="2" t="s">
        <v>3176</v>
      </c>
      <c r="F6763">
        <v>5086</v>
      </c>
      <c r="G6763">
        <v>100</v>
      </c>
      <c r="H6763" s="2" t="s">
        <v>3133</v>
      </c>
      <c r="I6763" s="2" t="s">
        <v>3147</v>
      </c>
      <c r="J6763" s="2" t="s">
        <v>3161</v>
      </c>
      <c r="K6763" s="2" t="s">
        <v>3162</v>
      </c>
      <c r="L6763" s="2" t="s">
        <v>3831</v>
      </c>
      <c r="M6763" s="2" t="s">
        <v>3077</v>
      </c>
      <c r="N6763" s="2" t="s">
        <v>3125</v>
      </c>
      <c r="O6763" s="19" t="str">
        <f t="shared" si="210"/>
        <v>700</v>
      </c>
      <c r="P6763">
        <f t="shared" si="211"/>
        <v>5086</v>
      </c>
    </row>
    <row r="6764" spans="1:16" ht="14.5" customHeight="1" x14ac:dyDescent="0.35">
      <c r="A6764" s="23" t="s">
        <v>2877</v>
      </c>
      <c r="B6764" s="23" t="s">
        <v>2878</v>
      </c>
      <c r="C6764" s="23" t="s">
        <v>2879</v>
      </c>
      <c r="D6764" s="2" t="s">
        <v>3175</v>
      </c>
      <c r="E6764" s="2" t="s">
        <v>3176</v>
      </c>
      <c r="F6764">
        <v>3351</v>
      </c>
      <c r="G6764">
        <v>100</v>
      </c>
      <c r="H6764" s="2" t="s">
        <v>3141</v>
      </c>
      <c r="I6764" s="2" t="s">
        <v>3155</v>
      </c>
      <c r="J6764" s="2" t="s">
        <v>3161</v>
      </c>
      <c r="K6764" s="2" t="s">
        <v>3162</v>
      </c>
      <c r="L6764" s="2" t="s">
        <v>3831</v>
      </c>
      <c r="M6764" s="2" t="s">
        <v>3078</v>
      </c>
      <c r="N6764" s="2" t="s">
        <v>3126</v>
      </c>
      <c r="O6764" s="19" t="str">
        <f t="shared" si="210"/>
        <v>700</v>
      </c>
      <c r="P6764">
        <f t="shared" si="211"/>
        <v>3351</v>
      </c>
    </row>
    <row r="6765" spans="1:16" ht="14.5" customHeight="1" x14ac:dyDescent="0.35">
      <c r="A6765" s="23" t="s">
        <v>3235</v>
      </c>
      <c r="B6765" s="23" t="s">
        <v>2881</v>
      </c>
      <c r="C6765" s="23" t="s">
        <v>2882</v>
      </c>
      <c r="D6765" s="2" t="s">
        <v>3175</v>
      </c>
      <c r="E6765" s="2" t="s">
        <v>3176</v>
      </c>
      <c r="F6765">
        <v>29500</v>
      </c>
      <c r="G6765">
        <v>55</v>
      </c>
      <c r="H6765" s="2" t="s">
        <v>3139</v>
      </c>
      <c r="I6765" s="2" t="s">
        <v>3153</v>
      </c>
      <c r="J6765" s="2" t="s">
        <v>3161</v>
      </c>
      <c r="K6765" s="2" t="s">
        <v>3162</v>
      </c>
      <c r="L6765" s="2" t="s">
        <v>3831</v>
      </c>
      <c r="M6765" s="2" t="s">
        <v>3078</v>
      </c>
      <c r="N6765" s="2" t="s">
        <v>3126</v>
      </c>
      <c r="O6765" s="19" t="str">
        <f t="shared" si="210"/>
        <v>700</v>
      </c>
      <c r="P6765">
        <f t="shared" si="211"/>
        <v>16225</v>
      </c>
    </row>
    <row r="6766" spans="1:16" ht="14.5" customHeight="1" x14ac:dyDescent="0.35">
      <c r="A6766" s="23" t="s">
        <v>3236</v>
      </c>
      <c r="B6766" s="23" t="s">
        <v>2884</v>
      </c>
      <c r="C6766" s="23" t="s">
        <v>2885</v>
      </c>
      <c r="D6766" s="2" t="s">
        <v>3175</v>
      </c>
      <c r="E6766" s="2" t="s">
        <v>3176</v>
      </c>
      <c r="F6766">
        <v>32500</v>
      </c>
      <c r="G6766">
        <v>55</v>
      </c>
      <c r="H6766" s="2" t="s">
        <v>3139</v>
      </c>
      <c r="I6766" s="2" t="s">
        <v>3153</v>
      </c>
      <c r="J6766" s="2" t="s">
        <v>3161</v>
      </c>
      <c r="K6766" s="2" t="s">
        <v>3162</v>
      </c>
      <c r="L6766" s="2" t="s">
        <v>3831</v>
      </c>
      <c r="M6766" s="2" t="s">
        <v>3078</v>
      </c>
      <c r="N6766" s="2" t="s">
        <v>3126</v>
      </c>
      <c r="O6766" s="19" t="str">
        <f t="shared" ref="O6766:O6829" si="212">LEFT(N6766,1) &amp; "00"</f>
        <v>700</v>
      </c>
      <c r="P6766">
        <f t="shared" si="211"/>
        <v>17875</v>
      </c>
    </row>
    <row r="6767" spans="1:16" ht="14.5" customHeight="1" x14ac:dyDescent="0.35">
      <c r="A6767" s="23" t="s">
        <v>2886</v>
      </c>
      <c r="B6767" s="23" t="s">
        <v>2887</v>
      </c>
      <c r="C6767" s="23" t="s">
        <v>2888</v>
      </c>
      <c r="D6767" s="2" t="s">
        <v>3175</v>
      </c>
      <c r="E6767" s="2" t="s">
        <v>3176</v>
      </c>
      <c r="F6767">
        <v>14000</v>
      </c>
      <c r="G6767">
        <v>100</v>
      </c>
      <c r="H6767" s="2" t="s">
        <v>3135</v>
      </c>
      <c r="I6767" s="2" t="s">
        <v>3149</v>
      </c>
      <c r="J6767" s="2" t="s">
        <v>3161</v>
      </c>
      <c r="K6767" s="2" t="s">
        <v>3162</v>
      </c>
      <c r="L6767" s="2" t="s">
        <v>3831</v>
      </c>
      <c r="M6767" s="2" t="s">
        <v>3078</v>
      </c>
      <c r="N6767" s="2" t="s">
        <v>3126</v>
      </c>
      <c r="O6767" s="19" t="str">
        <f t="shared" si="212"/>
        <v>700</v>
      </c>
      <c r="P6767">
        <f t="shared" si="211"/>
        <v>14000</v>
      </c>
    </row>
    <row r="6768" spans="1:16" ht="14.5" customHeight="1" x14ac:dyDescent="0.35">
      <c r="A6768" s="23" t="s">
        <v>2771</v>
      </c>
      <c r="B6768" s="23" t="s">
        <v>2772</v>
      </c>
      <c r="C6768" s="23" t="s">
        <v>2889</v>
      </c>
      <c r="D6768" s="2" t="s">
        <v>3175</v>
      </c>
      <c r="E6768" s="2" t="s">
        <v>3176</v>
      </c>
      <c r="F6768">
        <v>4000</v>
      </c>
      <c r="G6768">
        <v>100</v>
      </c>
      <c r="H6768" s="2" t="s">
        <v>3139</v>
      </c>
      <c r="I6768" s="2" t="s">
        <v>3153</v>
      </c>
      <c r="J6768" s="2" t="s">
        <v>3161</v>
      </c>
      <c r="K6768" s="2" t="s">
        <v>3162</v>
      </c>
      <c r="L6768" s="2" t="s">
        <v>3831</v>
      </c>
      <c r="M6768" s="2" t="s">
        <v>3078</v>
      </c>
      <c r="N6768" s="2" t="s">
        <v>3126</v>
      </c>
      <c r="O6768" s="19" t="str">
        <f t="shared" si="212"/>
        <v>700</v>
      </c>
      <c r="P6768">
        <f t="shared" si="211"/>
        <v>4000</v>
      </c>
    </row>
    <row r="6769" spans="1:16" ht="14.5" customHeight="1" x14ac:dyDescent="0.35">
      <c r="A6769" s="23" t="s">
        <v>3573</v>
      </c>
      <c r="B6769" s="23" t="s">
        <v>3574</v>
      </c>
      <c r="C6769" s="23" t="s">
        <v>3683</v>
      </c>
      <c r="D6769" s="2" t="s">
        <v>3177</v>
      </c>
      <c r="E6769" s="2" t="s">
        <v>3178</v>
      </c>
      <c r="F6769">
        <v>22007</v>
      </c>
      <c r="G6769">
        <v>55</v>
      </c>
      <c r="H6769" s="2" t="s">
        <v>3142</v>
      </c>
      <c r="I6769" s="2" t="s">
        <v>3156</v>
      </c>
      <c r="J6769" s="2" t="s">
        <v>3161</v>
      </c>
      <c r="K6769" s="2" t="s">
        <v>3162</v>
      </c>
      <c r="L6769" s="2" t="s">
        <v>3831</v>
      </c>
      <c r="M6769" s="2" t="s">
        <v>3041</v>
      </c>
      <c r="N6769" s="2" t="s">
        <v>3095</v>
      </c>
      <c r="O6769" s="19" t="str">
        <f t="shared" si="212"/>
        <v>200</v>
      </c>
      <c r="P6769">
        <f t="shared" si="211"/>
        <v>12103.85</v>
      </c>
    </row>
    <row r="6770" spans="1:16" ht="14.5" customHeight="1" x14ac:dyDescent="0.35">
      <c r="A6770" s="23" t="s">
        <v>3575</v>
      </c>
      <c r="B6770" s="23" t="s">
        <v>3576</v>
      </c>
      <c r="C6770" s="23" t="s">
        <v>3684</v>
      </c>
      <c r="D6770" s="2" t="s">
        <v>3177</v>
      </c>
      <c r="E6770" s="2" t="s">
        <v>3178</v>
      </c>
      <c r="F6770">
        <v>6970</v>
      </c>
      <c r="G6770">
        <v>55</v>
      </c>
      <c r="H6770" s="2" t="s">
        <v>3142</v>
      </c>
      <c r="I6770" s="2" t="s">
        <v>3156</v>
      </c>
      <c r="J6770" s="2" t="s">
        <v>3161</v>
      </c>
      <c r="K6770" s="2" t="s">
        <v>3162</v>
      </c>
      <c r="L6770" s="2" t="s">
        <v>3831</v>
      </c>
      <c r="M6770" s="2" t="s">
        <v>3041</v>
      </c>
      <c r="N6770" s="2" t="s">
        <v>3095</v>
      </c>
      <c r="O6770" s="19" t="str">
        <f t="shared" si="212"/>
        <v>200</v>
      </c>
      <c r="P6770">
        <f t="shared" si="211"/>
        <v>3833.5</v>
      </c>
    </row>
    <row r="6771" spans="1:16" ht="14.5" customHeight="1" x14ac:dyDescent="0.35">
      <c r="A6771" s="23" t="s">
        <v>3577</v>
      </c>
      <c r="B6771" s="23" t="s">
        <v>3578</v>
      </c>
      <c r="C6771" s="23" t="s">
        <v>3685</v>
      </c>
      <c r="D6771" s="2" t="s">
        <v>3177</v>
      </c>
      <c r="E6771" s="2" t="s">
        <v>3178</v>
      </c>
      <c r="F6771">
        <v>634</v>
      </c>
      <c r="G6771">
        <v>55</v>
      </c>
      <c r="H6771" s="2" t="s">
        <v>3142</v>
      </c>
      <c r="I6771" s="2" t="s">
        <v>3156</v>
      </c>
      <c r="J6771" s="2" t="s">
        <v>3161</v>
      </c>
      <c r="K6771" s="2" t="s">
        <v>3162</v>
      </c>
      <c r="L6771" s="2" t="s">
        <v>3831</v>
      </c>
      <c r="M6771" s="2" t="s">
        <v>3041</v>
      </c>
      <c r="N6771" s="2" t="s">
        <v>3095</v>
      </c>
      <c r="O6771" s="19" t="str">
        <f t="shared" si="212"/>
        <v>200</v>
      </c>
      <c r="P6771">
        <f t="shared" si="211"/>
        <v>348.7</v>
      </c>
    </row>
    <row r="6772" spans="1:16" ht="14.5" customHeight="1" x14ac:dyDescent="0.35">
      <c r="A6772" s="23" t="s">
        <v>398</v>
      </c>
      <c r="B6772" s="23" t="s">
        <v>399</v>
      </c>
      <c r="C6772" s="23" t="s">
        <v>2996</v>
      </c>
      <c r="D6772" s="2" t="s">
        <v>3171</v>
      </c>
      <c r="E6772" s="2" t="s">
        <v>3172</v>
      </c>
      <c r="F6772">
        <v>105</v>
      </c>
      <c r="G6772">
        <v>100</v>
      </c>
      <c r="H6772" s="2" t="s">
        <v>3139</v>
      </c>
      <c r="I6772" s="2" t="s">
        <v>3153</v>
      </c>
      <c r="J6772" s="2" t="s">
        <v>3161</v>
      </c>
      <c r="K6772" s="2" t="s">
        <v>3162</v>
      </c>
      <c r="L6772" s="2" t="s">
        <v>3831</v>
      </c>
      <c r="M6772" s="2" t="s">
        <v>3059</v>
      </c>
      <c r="N6772" s="2" t="s">
        <v>3109</v>
      </c>
      <c r="O6772" s="19" t="str">
        <f t="shared" si="212"/>
        <v>400</v>
      </c>
      <c r="P6772">
        <f t="shared" si="211"/>
        <v>105</v>
      </c>
    </row>
    <row r="6773" spans="1:16" ht="14.5" customHeight="1" x14ac:dyDescent="0.35">
      <c r="A6773" s="23" t="s">
        <v>3579</v>
      </c>
      <c r="B6773" s="23" t="s">
        <v>3580</v>
      </c>
      <c r="C6773" s="23" t="s">
        <v>3686</v>
      </c>
      <c r="D6773" s="2" t="s">
        <v>3177</v>
      </c>
      <c r="E6773" s="2" t="s">
        <v>3178</v>
      </c>
      <c r="F6773">
        <v>10471</v>
      </c>
      <c r="G6773">
        <v>55</v>
      </c>
      <c r="H6773" s="2" t="s">
        <v>3142</v>
      </c>
      <c r="I6773" s="2" t="s">
        <v>3156</v>
      </c>
      <c r="J6773" s="2" t="s">
        <v>3161</v>
      </c>
      <c r="K6773" s="2" t="s">
        <v>3162</v>
      </c>
      <c r="L6773" s="2" t="s">
        <v>3831</v>
      </c>
      <c r="M6773" s="2" t="s">
        <v>3041</v>
      </c>
      <c r="N6773" s="2" t="s">
        <v>3095</v>
      </c>
      <c r="O6773" s="19" t="str">
        <f t="shared" si="212"/>
        <v>200</v>
      </c>
      <c r="P6773">
        <f t="shared" si="211"/>
        <v>5759.05</v>
      </c>
    </row>
    <row r="6774" spans="1:16" ht="14.5" customHeight="1" x14ac:dyDescent="0.35">
      <c r="A6774" s="23" t="s">
        <v>3581</v>
      </c>
      <c r="B6774" s="23" t="s">
        <v>3582</v>
      </c>
      <c r="C6774" s="23" t="s">
        <v>3687</v>
      </c>
      <c r="D6774" s="2" t="s">
        <v>3177</v>
      </c>
      <c r="E6774" s="2" t="s">
        <v>3178</v>
      </c>
      <c r="F6774">
        <v>281</v>
      </c>
      <c r="G6774">
        <v>55</v>
      </c>
      <c r="H6774" s="2" t="s">
        <v>3142</v>
      </c>
      <c r="I6774" s="2" t="s">
        <v>3156</v>
      </c>
      <c r="J6774" s="2" t="s">
        <v>3161</v>
      </c>
      <c r="K6774" s="2" t="s">
        <v>3162</v>
      </c>
      <c r="L6774" s="2" t="s">
        <v>3831</v>
      </c>
      <c r="M6774" s="2" t="s">
        <v>3041</v>
      </c>
      <c r="N6774" s="2" t="s">
        <v>3095</v>
      </c>
      <c r="O6774" s="19" t="str">
        <f t="shared" si="212"/>
        <v>200</v>
      </c>
      <c r="P6774">
        <f t="shared" si="211"/>
        <v>154.55000000000001</v>
      </c>
    </row>
    <row r="6775" spans="1:16" ht="14.5" customHeight="1" x14ac:dyDescent="0.35">
      <c r="A6775" s="23" t="s">
        <v>3583</v>
      </c>
      <c r="B6775" s="23" t="s">
        <v>3584</v>
      </c>
      <c r="C6775" s="23" t="s">
        <v>3688</v>
      </c>
      <c r="D6775" s="2" t="s">
        <v>3177</v>
      </c>
      <c r="E6775" s="2" t="s">
        <v>3178</v>
      </c>
      <c r="F6775">
        <v>331</v>
      </c>
      <c r="G6775">
        <v>55</v>
      </c>
      <c r="H6775" s="2" t="s">
        <v>3142</v>
      </c>
      <c r="I6775" s="2" t="s">
        <v>3156</v>
      </c>
      <c r="J6775" s="2" t="s">
        <v>3161</v>
      </c>
      <c r="K6775" s="2" t="s">
        <v>3162</v>
      </c>
      <c r="L6775" s="2" t="s">
        <v>3831</v>
      </c>
      <c r="M6775" s="2" t="s">
        <v>3041</v>
      </c>
      <c r="N6775" s="2" t="s">
        <v>3095</v>
      </c>
      <c r="O6775" s="19" t="str">
        <f t="shared" si="212"/>
        <v>200</v>
      </c>
      <c r="P6775">
        <f t="shared" si="211"/>
        <v>182.05</v>
      </c>
    </row>
    <row r="6776" spans="1:16" ht="14.5" customHeight="1" x14ac:dyDescent="0.35">
      <c r="A6776" s="23" t="s">
        <v>3585</v>
      </c>
      <c r="B6776" s="23" t="s">
        <v>3586</v>
      </c>
      <c r="C6776" s="23" t="s">
        <v>3689</v>
      </c>
      <c r="D6776" s="2" t="s">
        <v>3177</v>
      </c>
      <c r="E6776" s="2" t="s">
        <v>3178</v>
      </c>
      <c r="F6776">
        <v>209</v>
      </c>
      <c r="G6776">
        <v>55</v>
      </c>
      <c r="H6776" s="2" t="s">
        <v>3142</v>
      </c>
      <c r="I6776" s="2" t="s">
        <v>3156</v>
      </c>
      <c r="J6776" s="2" t="s">
        <v>3161</v>
      </c>
      <c r="K6776" s="2" t="s">
        <v>3162</v>
      </c>
      <c r="L6776" s="2" t="s">
        <v>3831</v>
      </c>
      <c r="M6776" s="2" t="s">
        <v>3041</v>
      </c>
      <c r="N6776" s="2" t="s">
        <v>3095</v>
      </c>
      <c r="O6776" s="19" t="str">
        <f t="shared" si="212"/>
        <v>200</v>
      </c>
      <c r="P6776">
        <f t="shared" si="211"/>
        <v>114.95</v>
      </c>
    </row>
    <row r="6777" spans="1:16" ht="14.5" customHeight="1" x14ac:dyDescent="0.35">
      <c r="A6777" s="23" t="s">
        <v>468</v>
      </c>
      <c r="B6777" s="23" t="s">
        <v>469</v>
      </c>
      <c r="C6777" s="23" t="s">
        <v>1996</v>
      </c>
      <c r="D6777" s="2" t="s">
        <v>3177</v>
      </c>
      <c r="E6777" s="2" t="s">
        <v>3178</v>
      </c>
      <c r="F6777">
        <v>1917</v>
      </c>
      <c r="G6777">
        <v>55</v>
      </c>
      <c r="H6777" s="2" t="s">
        <v>3142</v>
      </c>
      <c r="I6777" s="2" t="s">
        <v>3156</v>
      </c>
      <c r="J6777" s="2" t="s">
        <v>3161</v>
      </c>
      <c r="K6777" s="2" t="s">
        <v>3162</v>
      </c>
      <c r="L6777" s="2" t="s">
        <v>3831</v>
      </c>
      <c r="M6777" s="2" t="s">
        <v>3041</v>
      </c>
      <c r="N6777" s="2" t="s">
        <v>3095</v>
      </c>
      <c r="O6777" s="19" t="str">
        <f t="shared" si="212"/>
        <v>200</v>
      </c>
      <c r="P6777">
        <f t="shared" si="211"/>
        <v>1054.3499999999999</v>
      </c>
    </row>
    <row r="6778" spans="1:16" ht="14.5" customHeight="1" x14ac:dyDescent="0.35">
      <c r="A6778" s="23" t="s">
        <v>474</v>
      </c>
      <c r="B6778" s="23" t="s">
        <v>475</v>
      </c>
      <c r="C6778" s="23" t="s">
        <v>1996</v>
      </c>
      <c r="D6778" s="2" t="s">
        <v>3177</v>
      </c>
      <c r="E6778" s="2" t="s">
        <v>3178</v>
      </c>
      <c r="F6778">
        <v>3680</v>
      </c>
      <c r="G6778">
        <v>100</v>
      </c>
      <c r="H6778" s="2" t="s">
        <v>3142</v>
      </c>
      <c r="I6778" s="2" t="s">
        <v>3156</v>
      </c>
      <c r="J6778" s="2" t="s">
        <v>3161</v>
      </c>
      <c r="K6778" s="2" t="s">
        <v>3162</v>
      </c>
      <c r="L6778" s="2" t="s">
        <v>3831</v>
      </c>
      <c r="M6778" s="2" t="s">
        <v>3054</v>
      </c>
      <c r="N6778" s="2" t="s">
        <v>3104</v>
      </c>
      <c r="O6778" s="19" t="str">
        <f t="shared" si="212"/>
        <v>300</v>
      </c>
      <c r="P6778">
        <f t="shared" si="211"/>
        <v>3680</v>
      </c>
    </row>
    <row r="6779" spans="1:16" ht="14.5" customHeight="1" x14ac:dyDescent="0.35">
      <c r="A6779" s="23" t="s">
        <v>3835</v>
      </c>
      <c r="B6779" s="23" t="s">
        <v>3836</v>
      </c>
      <c r="C6779" s="23" t="s">
        <v>3880</v>
      </c>
      <c r="D6779" s="2" t="s">
        <v>3177</v>
      </c>
      <c r="E6779" s="2" t="s">
        <v>3178</v>
      </c>
      <c r="F6779">
        <v>800</v>
      </c>
      <c r="G6779">
        <v>100</v>
      </c>
      <c r="H6779" s="2" t="s">
        <v>3142</v>
      </c>
      <c r="I6779" s="2" t="s">
        <v>3156</v>
      </c>
      <c r="J6779" s="2" t="s">
        <v>3161</v>
      </c>
      <c r="K6779" s="2" t="s">
        <v>3162</v>
      </c>
      <c r="L6779" s="2" t="s">
        <v>3831</v>
      </c>
      <c r="M6779" s="2" t="s">
        <v>3053</v>
      </c>
      <c r="N6779" s="2" t="s">
        <v>3103</v>
      </c>
      <c r="O6779" s="19" t="str">
        <f t="shared" si="212"/>
        <v>300</v>
      </c>
      <c r="P6779">
        <f t="shared" si="211"/>
        <v>800</v>
      </c>
    </row>
    <row r="6780" spans="1:16" ht="14.5" customHeight="1" x14ac:dyDescent="0.35">
      <c r="A6780" s="23" t="s">
        <v>3837</v>
      </c>
      <c r="B6780" s="23" t="s">
        <v>3838</v>
      </c>
      <c r="C6780" s="23" t="s">
        <v>3881</v>
      </c>
      <c r="D6780" s="2" t="s">
        <v>3177</v>
      </c>
      <c r="E6780" s="2" t="s">
        <v>3178</v>
      </c>
      <c r="F6780">
        <v>400</v>
      </c>
      <c r="G6780">
        <v>100</v>
      </c>
      <c r="H6780" s="2" t="s">
        <v>3142</v>
      </c>
      <c r="I6780" s="2" t="s">
        <v>3156</v>
      </c>
      <c r="J6780" s="2" t="s">
        <v>3161</v>
      </c>
      <c r="K6780" s="2" t="s">
        <v>3162</v>
      </c>
      <c r="L6780" s="2" t="s">
        <v>3831</v>
      </c>
      <c r="M6780" s="2" t="s">
        <v>3053</v>
      </c>
      <c r="N6780" s="2" t="s">
        <v>3103</v>
      </c>
      <c r="O6780" s="19" t="str">
        <f t="shared" si="212"/>
        <v>300</v>
      </c>
      <c r="P6780">
        <f t="shared" si="211"/>
        <v>400</v>
      </c>
    </row>
    <row r="6781" spans="1:16" ht="14.5" customHeight="1" x14ac:dyDescent="0.35">
      <c r="A6781" s="23" t="s">
        <v>3839</v>
      </c>
      <c r="B6781" s="23" t="s">
        <v>3840</v>
      </c>
      <c r="C6781" s="23" t="s">
        <v>3882</v>
      </c>
      <c r="D6781" s="2" t="s">
        <v>3177</v>
      </c>
      <c r="E6781" s="2" t="s">
        <v>3178</v>
      </c>
      <c r="F6781">
        <v>400</v>
      </c>
      <c r="G6781">
        <v>100</v>
      </c>
      <c r="H6781" s="2" t="s">
        <v>3142</v>
      </c>
      <c r="I6781" s="2" t="s">
        <v>3156</v>
      </c>
      <c r="J6781" s="2" t="s">
        <v>3161</v>
      </c>
      <c r="K6781" s="2" t="s">
        <v>3162</v>
      </c>
      <c r="L6781" s="2" t="s">
        <v>3831</v>
      </c>
      <c r="M6781" s="2" t="s">
        <v>3053</v>
      </c>
      <c r="N6781" s="2" t="s">
        <v>3103</v>
      </c>
      <c r="O6781" s="19" t="str">
        <f t="shared" si="212"/>
        <v>300</v>
      </c>
      <c r="P6781">
        <f t="shared" si="211"/>
        <v>400</v>
      </c>
    </row>
    <row r="6782" spans="1:16" ht="14.5" customHeight="1" x14ac:dyDescent="0.35">
      <c r="A6782" s="23" t="s">
        <v>2669</v>
      </c>
      <c r="B6782" s="23" t="s">
        <v>2670</v>
      </c>
      <c r="C6782" s="23" t="s">
        <v>3690</v>
      </c>
      <c r="D6782" s="2" t="s">
        <v>3177</v>
      </c>
      <c r="E6782" s="2" t="s">
        <v>3178</v>
      </c>
      <c r="F6782">
        <v>4941</v>
      </c>
      <c r="G6782">
        <v>55</v>
      </c>
      <c r="H6782" s="2" t="s">
        <v>3142</v>
      </c>
      <c r="I6782" s="2" t="s">
        <v>3156</v>
      </c>
      <c r="J6782" s="2" t="s">
        <v>3161</v>
      </c>
      <c r="K6782" s="2" t="s">
        <v>3162</v>
      </c>
      <c r="L6782" s="2" t="s">
        <v>3831</v>
      </c>
      <c r="M6782" s="2" t="s">
        <v>3054</v>
      </c>
      <c r="N6782" s="2" t="s">
        <v>3104</v>
      </c>
      <c r="O6782" s="19" t="str">
        <f t="shared" si="212"/>
        <v>300</v>
      </c>
      <c r="P6782">
        <f t="shared" si="211"/>
        <v>2717.55</v>
      </c>
    </row>
    <row r="6783" spans="1:16" ht="14.5" customHeight="1" x14ac:dyDescent="0.35">
      <c r="A6783" s="23" t="s">
        <v>477</v>
      </c>
      <c r="B6783" s="23" t="s">
        <v>478</v>
      </c>
      <c r="C6783" s="23" t="s">
        <v>2002</v>
      </c>
      <c r="D6783" s="2" t="s">
        <v>3177</v>
      </c>
      <c r="E6783" s="2" t="s">
        <v>3178</v>
      </c>
      <c r="F6783">
        <v>808</v>
      </c>
      <c r="G6783">
        <v>100</v>
      </c>
      <c r="H6783" s="2" t="s">
        <v>3142</v>
      </c>
      <c r="I6783" s="2" t="s">
        <v>3156</v>
      </c>
      <c r="J6783" s="2" t="s">
        <v>3161</v>
      </c>
      <c r="K6783" s="2" t="s">
        <v>3162</v>
      </c>
      <c r="L6783" s="2" t="s">
        <v>3831</v>
      </c>
      <c r="M6783" s="2" t="s">
        <v>3054</v>
      </c>
      <c r="N6783" s="2" t="s">
        <v>3104</v>
      </c>
      <c r="O6783" s="19" t="str">
        <f t="shared" si="212"/>
        <v>300</v>
      </c>
      <c r="P6783">
        <f t="shared" si="211"/>
        <v>808</v>
      </c>
    </row>
    <row r="6784" spans="1:16" ht="14.5" customHeight="1" x14ac:dyDescent="0.35">
      <c r="A6784" s="23" t="s">
        <v>2997</v>
      </c>
      <c r="B6784" s="23" t="s">
        <v>2997</v>
      </c>
      <c r="C6784" s="23" t="s">
        <v>2998</v>
      </c>
      <c r="D6784" s="2" t="s">
        <v>3177</v>
      </c>
      <c r="E6784" s="2" t="s">
        <v>3178</v>
      </c>
      <c r="F6784">
        <v>12740</v>
      </c>
      <c r="G6784">
        <v>55</v>
      </c>
      <c r="H6784" s="2" t="s">
        <v>3142</v>
      </c>
      <c r="I6784" s="2" t="s">
        <v>3156</v>
      </c>
      <c r="J6784" s="2" t="s">
        <v>3161</v>
      </c>
      <c r="K6784" s="2" t="s">
        <v>3162</v>
      </c>
      <c r="L6784" s="2" t="s">
        <v>3831</v>
      </c>
      <c r="M6784" s="2" t="s">
        <v>3041</v>
      </c>
      <c r="N6784" s="2" t="s">
        <v>3095</v>
      </c>
      <c r="O6784" s="19" t="str">
        <f t="shared" si="212"/>
        <v>200</v>
      </c>
      <c r="P6784">
        <f t="shared" si="211"/>
        <v>7007</v>
      </c>
    </row>
    <row r="6785" spans="1:16" ht="14.5" customHeight="1" x14ac:dyDescent="0.35">
      <c r="A6785" s="23" t="s">
        <v>1151</v>
      </c>
      <c r="B6785" s="23" t="s">
        <v>1152</v>
      </c>
      <c r="C6785" s="23" t="s">
        <v>1153</v>
      </c>
      <c r="D6785" s="2" t="s">
        <v>3183</v>
      </c>
      <c r="E6785" s="2" t="s">
        <v>3184</v>
      </c>
      <c r="F6785">
        <v>39</v>
      </c>
      <c r="G6785">
        <v>100</v>
      </c>
      <c r="H6785" s="2" t="s">
        <v>3139</v>
      </c>
      <c r="I6785" s="2" t="s">
        <v>3153</v>
      </c>
      <c r="J6785" s="2" t="s">
        <v>3161</v>
      </c>
      <c r="K6785" s="2" t="s">
        <v>3162</v>
      </c>
      <c r="L6785" s="2" t="s">
        <v>3831</v>
      </c>
      <c r="M6785" s="2" t="s">
        <v>3059</v>
      </c>
      <c r="N6785" s="2" t="s">
        <v>3109</v>
      </c>
      <c r="O6785" s="19" t="str">
        <f t="shared" si="212"/>
        <v>400</v>
      </c>
      <c r="P6785">
        <f t="shared" si="211"/>
        <v>39</v>
      </c>
    </row>
    <row r="6786" spans="1:16" ht="14.5" customHeight="1" x14ac:dyDescent="0.35">
      <c r="A6786" s="23" t="s">
        <v>489</v>
      </c>
      <c r="B6786" s="23" t="s">
        <v>490</v>
      </c>
      <c r="C6786" s="23" t="s">
        <v>1154</v>
      </c>
      <c r="D6786" s="2" t="s">
        <v>3183</v>
      </c>
      <c r="E6786" s="2" t="s">
        <v>3184</v>
      </c>
      <c r="F6786">
        <v>1300</v>
      </c>
      <c r="G6786">
        <v>100</v>
      </c>
      <c r="H6786" s="2" t="s">
        <v>3139</v>
      </c>
      <c r="I6786" s="2" t="s">
        <v>3153</v>
      </c>
      <c r="J6786" s="2" t="s">
        <v>3161</v>
      </c>
      <c r="K6786" s="2" t="s">
        <v>3162</v>
      </c>
      <c r="L6786" s="2" t="s">
        <v>3831</v>
      </c>
      <c r="M6786" s="2" t="s">
        <v>3059</v>
      </c>
      <c r="N6786" s="2" t="s">
        <v>3109</v>
      </c>
      <c r="O6786" s="19" t="str">
        <f t="shared" si="212"/>
        <v>400</v>
      </c>
      <c r="P6786">
        <f t="shared" si="211"/>
        <v>1300</v>
      </c>
    </row>
    <row r="6787" spans="1:16" ht="14.5" customHeight="1" x14ac:dyDescent="0.35">
      <c r="A6787" s="23" t="s">
        <v>2004</v>
      </c>
      <c r="B6787" s="23" t="s">
        <v>2005</v>
      </c>
      <c r="C6787" s="23" t="s">
        <v>2006</v>
      </c>
      <c r="D6787" s="2" t="s">
        <v>3185</v>
      </c>
      <c r="E6787" s="2" t="s">
        <v>3186</v>
      </c>
      <c r="F6787">
        <v>1104</v>
      </c>
      <c r="G6787">
        <v>55</v>
      </c>
      <c r="H6787" s="2" t="s">
        <v>3135</v>
      </c>
      <c r="I6787" s="2" t="s">
        <v>3149</v>
      </c>
      <c r="J6787" s="2" t="s">
        <v>3161</v>
      </c>
      <c r="K6787" s="2" t="s">
        <v>3162</v>
      </c>
      <c r="L6787" s="2" t="s">
        <v>3831</v>
      </c>
      <c r="M6787" s="2" t="s">
        <v>3041</v>
      </c>
      <c r="N6787" s="2" t="s">
        <v>3095</v>
      </c>
      <c r="O6787" s="19" t="str">
        <f t="shared" si="212"/>
        <v>200</v>
      </c>
      <c r="P6787">
        <f t="shared" si="211"/>
        <v>607.20000000000005</v>
      </c>
    </row>
    <row r="6788" spans="1:16" ht="14.5" customHeight="1" x14ac:dyDescent="0.35">
      <c r="A6788" s="23" t="s">
        <v>2007</v>
      </c>
      <c r="B6788" s="23" t="s">
        <v>2008</v>
      </c>
      <c r="C6788" s="23" t="s">
        <v>2009</v>
      </c>
      <c r="D6788" s="2" t="s">
        <v>3185</v>
      </c>
      <c r="E6788" s="2" t="s">
        <v>3186</v>
      </c>
      <c r="F6788">
        <v>593</v>
      </c>
      <c r="G6788">
        <v>55</v>
      </c>
      <c r="H6788" s="2" t="s">
        <v>3135</v>
      </c>
      <c r="I6788" s="2" t="s">
        <v>3149</v>
      </c>
      <c r="J6788" s="2" t="s">
        <v>3161</v>
      </c>
      <c r="K6788" s="2" t="s">
        <v>3162</v>
      </c>
      <c r="L6788" s="2" t="s">
        <v>3831</v>
      </c>
      <c r="M6788" s="2" t="s">
        <v>3041</v>
      </c>
      <c r="N6788" s="2" t="s">
        <v>3095</v>
      </c>
      <c r="O6788" s="19" t="str">
        <f t="shared" si="212"/>
        <v>200</v>
      </c>
      <c r="P6788">
        <f t="shared" si="211"/>
        <v>326.14999999999998</v>
      </c>
    </row>
    <row r="6789" spans="1:16" ht="14.5" customHeight="1" x14ac:dyDescent="0.35">
      <c r="A6789" s="23" t="s">
        <v>510</v>
      </c>
      <c r="B6789" s="23" t="s">
        <v>511</v>
      </c>
      <c r="C6789" s="23" t="s">
        <v>2010</v>
      </c>
      <c r="D6789" s="2" t="s">
        <v>3185</v>
      </c>
      <c r="E6789" s="2" t="s">
        <v>3186</v>
      </c>
      <c r="F6789">
        <v>186</v>
      </c>
      <c r="G6789">
        <v>55</v>
      </c>
      <c r="H6789" s="2" t="s">
        <v>3135</v>
      </c>
      <c r="I6789" s="2" t="s">
        <v>3149</v>
      </c>
      <c r="J6789" s="2" t="s">
        <v>3161</v>
      </c>
      <c r="K6789" s="2" t="s">
        <v>3162</v>
      </c>
      <c r="L6789" s="2" t="s">
        <v>3831</v>
      </c>
      <c r="M6789" s="2" t="s">
        <v>3041</v>
      </c>
      <c r="N6789" s="2" t="s">
        <v>3095</v>
      </c>
      <c r="O6789" s="19" t="str">
        <f t="shared" si="212"/>
        <v>200</v>
      </c>
      <c r="P6789">
        <f t="shared" si="211"/>
        <v>102.3</v>
      </c>
    </row>
    <row r="6790" spans="1:16" ht="14.5" customHeight="1" x14ac:dyDescent="0.35">
      <c r="A6790" s="23" t="s">
        <v>2013</v>
      </c>
      <c r="B6790" s="23" t="s">
        <v>2014</v>
      </c>
      <c r="C6790" s="23" t="s">
        <v>2560</v>
      </c>
      <c r="D6790" s="2" t="s">
        <v>3185</v>
      </c>
      <c r="E6790" s="2" t="s">
        <v>3186</v>
      </c>
      <c r="F6790">
        <v>4</v>
      </c>
      <c r="G6790">
        <v>55</v>
      </c>
      <c r="H6790" s="2" t="s">
        <v>3135</v>
      </c>
      <c r="I6790" s="2" t="s">
        <v>3149</v>
      </c>
      <c r="J6790" s="2" t="s">
        <v>3161</v>
      </c>
      <c r="K6790" s="2" t="s">
        <v>3162</v>
      </c>
      <c r="L6790" s="2" t="s">
        <v>3831</v>
      </c>
      <c r="M6790" s="2" t="s">
        <v>3041</v>
      </c>
      <c r="N6790" s="2" t="s">
        <v>3095</v>
      </c>
      <c r="O6790" s="19" t="str">
        <f t="shared" si="212"/>
        <v>200</v>
      </c>
      <c r="P6790">
        <f t="shared" si="211"/>
        <v>2.2000000000000002</v>
      </c>
    </row>
    <row r="6791" spans="1:16" ht="14.5" customHeight="1" x14ac:dyDescent="0.35">
      <c r="A6791" s="23" t="s">
        <v>510</v>
      </c>
      <c r="B6791" s="23" t="s">
        <v>511</v>
      </c>
      <c r="C6791" s="23" t="s">
        <v>2012</v>
      </c>
      <c r="D6791" s="2" t="s">
        <v>3185</v>
      </c>
      <c r="E6791" s="2" t="s">
        <v>3186</v>
      </c>
      <c r="F6791">
        <v>29</v>
      </c>
      <c r="G6791">
        <v>55</v>
      </c>
      <c r="H6791" s="2" t="s">
        <v>3135</v>
      </c>
      <c r="I6791" s="2" t="s">
        <v>3149</v>
      </c>
      <c r="J6791" s="2" t="s">
        <v>3161</v>
      </c>
      <c r="K6791" s="2" t="s">
        <v>3162</v>
      </c>
      <c r="L6791" s="2" t="s">
        <v>3831</v>
      </c>
      <c r="M6791" s="2" t="s">
        <v>3041</v>
      </c>
      <c r="N6791" s="2" t="s">
        <v>3095</v>
      </c>
      <c r="O6791" s="19" t="str">
        <f t="shared" si="212"/>
        <v>200</v>
      </c>
      <c r="P6791">
        <f t="shared" si="211"/>
        <v>15.95</v>
      </c>
    </row>
    <row r="6792" spans="1:16" ht="14.5" customHeight="1" x14ac:dyDescent="0.35">
      <c r="A6792" s="23" t="s">
        <v>2013</v>
      </c>
      <c r="B6792" s="23" t="s">
        <v>2014</v>
      </c>
      <c r="C6792" s="23" t="s">
        <v>2015</v>
      </c>
      <c r="D6792" s="2" t="s">
        <v>3185</v>
      </c>
      <c r="E6792" s="2" t="s">
        <v>3186</v>
      </c>
      <c r="F6792">
        <v>9</v>
      </c>
      <c r="G6792">
        <v>55</v>
      </c>
      <c r="H6792" s="2" t="s">
        <v>3135</v>
      </c>
      <c r="I6792" s="2" t="s">
        <v>3149</v>
      </c>
      <c r="J6792" s="2" t="s">
        <v>3161</v>
      </c>
      <c r="K6792" s="2" t="s">
        <v>3162</v>
      </c>
      <c r="L6792" s="2" t="s">
        <v>3831</v>
      </c>
      <c r="M6792" s="2" t="s">
        <v>3041</v>
      </c>
      <c r="N6792" s="2" t="s">
        <v>3095</v>
      </c>
      <c r="O6792" s="19" t="str">
        <f t="shared" si="212"/>
        <v>200</v>
      </c>
      <c r="P6792">
        <f t="shared" si="211"/>
        <v>4.95</v>
      </c>
    </row>
    <row r="6793" spans="1:16" ht="14.5" customHeight="1" x14ac:dyDescent="0.35">
      <c r="A6793" s="23" t="s">
        <v>2016</v>
      </c>
      <c r="B6793" s="23" t="s">
        <v>2017</v>
      </c>
      <c r="C6793" s="23" t="s">
        <v>2018</v>
      </c>
      <c r="D6793" s="2" t="s">
        <v>3185</v>
      </c>
      <c r="E6793" s="2" t="s">
        <v>3186</v>
      </c>
      <c r="F6793">
        <v>1049</v>
      </c>
      <c r="G6793">
        <v>100</v>
      </c>
      <c r="H6793" s="2" t="s">
        <v>3135</v>
      </c>
      <c r="I6793" s="2" t="s">
        <v>3149</v>
      </c>
      <c r="J6793" s="2" t="s">
        <v>3161</v>
      </c>
      <c r="K6793" s="2" t="s">
        <v>3162</v>
      </c>
      <c r="L6793" s="2" t="s">
        <v>3831</v>
      </c>
      <c r="M6793" s="2" t="s">
        <v>3041</v>
      </c>
      <c r="N6793" s="2" t="s">
        <v>3095</v>
      </c>
      <c r="O6793" s="19" t="str">
        <f t="shared" si="212"/>
        <v>200</v>
      </c>
      <c r="P6793">
        <f t="shared" si="211"/>
        <v>1049</v>
      </c>
    </row>
    <row r="6794" spans="1:16" ht="14.5" customHeight="1" x14ac:dyDescent="0.35">
      <c r="A6794" s="23" t="s">
        <v>2025</v>
      </c>
      <c r="B6794" s="23" t="s">
        <v>2026</v>
      </c>
      <c r="C6794" s="23" t="s">
        <v>2561</v>
      </c>
      <c r="D6794" s="2" t="s">
        <v>3185</v>
      </c>
      <c r="E6794" s="2" t="s">
        <v>3186</v>
      </c>
      <c r="F6794">
        <v>752</v>
      </c>
      <c r="G6794">
        <v>100</v>
      </c>
      <c r="H6794" s="2" t="s">
        <v>3135</v>
      </c>
      <c r="I6794" s="2" t="s">
        <v>3149</v>
      </c>
      <c r="J6794" s="2" t="s">
        <v>3161</v>
      </c>
      <c r="K6794" s="2" t="s">
        <v>3162</v>
      </c>
      <c r="L6794" s="2" t="s">
        <v>3831</v>
      </c>
      <c r="M6794" s="2" t="s">
        <v>3041</v>
      </c>
      <c r="N6794" s="2" t="s">
        <v>3095</v>
      </c>
      <c r="O6794" s="19" t="str">
        <f t="shared" si="212"/>
        <v>200</v>
      </c>
      <c r="P6794">
        <f t="shared" si="211"/>
        <v>752</v>
      </c>
    </row>
    <row r="6795" spans="1:16" ht="14.5" customHeight="1" x14ac:dyDescent="0.35">
      <c r="A6795" s="23" t="s">
        <v>2025</v>
      </c>
      <c r="B6795" s="23" t="s">
        <v>2026</v>
      </c>
      <c r="C6795" s="23" t="s">
        <v>2562</v>
      </c>
      <c r="D6795" s="2" t="s">
        <v>3185</v>
      </c>
      <c r="E6795" s="2" t="s">
        <v>3186</v>
      </c>
      <c r="F6795">
        <v>1839</v>
      </c>
      <c r="G6795">
        <v>100</v>
      </c>
      <c r="H6795" s="2" t="s">
        <v>3135</v>
      </c>
      <c r="I6795" s="2" t="s">
        <v>3149</v>
      </c>
      <c r="J6795" s="2" t="s">
        <v>3161</v>
      </c>
      <c r="K6795" s="2" t="s">
        <v>3162</v>
      </c>
      <c r="L6795" s="2" t="s">
        <v>3831</v>
      </c>
      <c r="M6795" s="2" t="s">
        <v>3041</v>
      </c>
      <c r="N6795" s="2" t="s">
        <v>3095</v>
      </c>
      <c r="O6795" s="19" t="str">
        <f t="shared" si="212"/>
        <v>200</v>
      </c>
      <c r="P6795">
        <f t="shared" si="211"/>
        <v>1839</v>
      </c>
    </row>
    <row r="6796" spans="1:16" ht="14.5" customHeight="1" x14ac:dyDescent="0.35">
      <c r="A6796" s="23" t="s">
        <v>2563</v>
      </c>
      <c r="B6796" s="23" t="s">
        <v>2023</v>
      </c>
      <c r="C6796" s="23" t="s">
        <v>2564</v>
      </c>
      <c r="D6796" s="2" t="s">
        <v>3185</v>
      </c>
      <c r="E6796" s="2" t="s">
        <v>3186</v>
      </c>
      <c r="F6796">
        <v>2519</v>
      </c>
      <c r="G6796">
        <v>100</v>
      </c>
      <c r="H6796" s="2" t="s">
        <v>3141</v>
      </c>
      <c r="I6796" s="2" t="s">
        <v>3155</v>
      </c>
      <c r="J6796" s="2" t="s">
        <v>3161</v>
      </c>
      <c r="K6796" s="2" t="s">
        <v>3162</v>
      </c>
      <c r="L6796" s="2" t="s">
        <v>3831</v>
      </c>
      <c r="M6796" s="2" t="s">
        <v>3067</v>
      </c>
      <c r="N6796" s="2" t="s">
        <v>3117</v>
      </c>
      <c r="O6796" s="19" t="str">
        <f t="shared" si="212"/>
        <v>500</v>
      </c>
      <c r="P6796">
        <f t="shared" si="211"/>
        <v>2519</v>
      </c>
    </row>
    <row r="6797" spans="1:16" ht="14.5" customHeight="1" x14ac:dyDescent="0.35">
      <c r="A6797" s="23" t="s">
        <v>2890</v>
      </c>
      <c r="B6797" s="23" t="s">
        <v>2891</v>
      </c>
      <c r="C6797" s="23" t="s">
        <v>2892</v>
      </c>
      <c r="D6797" s="2" t="s">
        <v>3185</v>
      </c>
      <c r="E6797" s="2" t="s">
        <v>3186</v>
      </c>
      <c r="F6797">
        <v>31249</v>
      </c>
      <c r="G6797">
        <v>55</v>
      </c>
      <c r="H6797" s="2" t="s">
        <v>3135</v>
      </c>
      <c r="I6797" s="2" t="s">
        <v>3149</v>
      </c>
      <c r="J6797" s="2" t="s">
        <v>3161</v>
      </c>
      <c r="K6797" s="2" t="s">
        <v>3162</v>
      </c>
      <c r="L6797" s="2" t="s">
        <v>3831</v>
      </c>
      <c r="M6797" s="2" t="s">
        <v>3041</v>
      </c>
      <c r="N6797" s="2" t="s">
        <v>3095</v>
      </c>
      <c r="O6797" s="19" t="str">
        <f t="shared" si="212"/>
        <v>200</v>
      </c>
      <c r="P6797">
        <f t="shared" si="211"/>
        <v>17186.95</v>
      </c>
    </row>
    <row r="6798" spans="1:16" ht="14.5" customHeight="1" x14ac:dyDescent="0.35">
      <c r="A6798" s="23" t="s">
        <v>1846</v>
      </c>
      <c r="B6798" s="23" t="s">
        <v>580</v>
      </c>
      <c r="C6798" s="23" t="s">
        <v>1847</v>
      </c>
      <c r="D6798" s="2" t="s">
        <v>3187</v>
      </c>
      <c r="E6798" s="2" t="s">
        <v>3188</v>
      </c>
      <c r="F6798">
        <v>638</v>
      </c>
      <c r="G6798">
        <v>100</v>
      </c>
      <c r="H6798" s="2" t="s">
        <v>3133</v>
      </c>
      <c r="I6798" s="2" t="s">
        <v>3147</v>
      </c>
      <c r="J6798" s="2" t="s">
        <v>3161</v>
      </c>
      <c r="K6798" s="2" t="s">
        <v>3162</v>
      </c>
      <c r="L6798" s="2" t="s">
        <v>3831</v>
      </c>
      <c r="M6798" s="2" t="s">
        <v>3078</v>
      </c>
      <c r="N6798" s="2" t="s">
        <v>3126</v>
      </c>
      <c r="O6798" s="19" t="str">
        <f t="shared" si="212"/>
        <v>700</v>
      </c>
      <c r="P6798">
        <f t="shared" si="211"/>
        <v>638</v>
      </c>
    </row>
    <row r="6799" spans="1:16" ht="14.5" customHeight="1" x14ac:dyDescent="0.35">
      <c r="A6799" s="23" t="s">
        <v>567</v>
      </c>
      <c r="B6799" s="23" t="s">
        <v>568</v>
      </c>
      <c r="C6799" s="23" t="s">
        <v>1460</v>
      </c>
      <c r="D6799" s="2" t="s">
        <v>3187</v>
      </c>
      <c r="E6799" s="2" t="s">
        <v>3188</v>
      </c>
      <c r="F6799">
        <v>31274</v>
      </c>
      <c r="G6799">
        <v>100</v>
      </c>
      <c r="H6799" s="2" t="s">
        <v>3141</v>
      </c>
      <c r="I6799" s="2" t="s">
        <v>3155</v>
      </c>
      <c r="J6799" s="2" t="s">
        <v>3161</v>
      </c>
      <c r="K6799" s="2" t="s">
        <v>3162</v>
      </c>
      <c r="L6799" s="2" t="s">
        <v>3831</v>
      </c>
      <c r="M6799" s="2" t="s">
        <v>3078</v>
      </c>
      <c r="N6799" s="2" t="s">
        <v>3126</v>
      </c>
      <c r="O6799" s="19" t="str">
        <f t="shared" si="212"/>
        <v>700</v>
      </c>
      <c r="P6799">
        <f t="shared" si="211"/>
        <v>31274</v>
      </c>
    </row>
    <row r="6800" spans="1:16" ht="14.5" customHeight="1" x14ac:dyDescent="0.35">
      <c r="A6800" s="23" t="s">
        <v>570</v>
      </c>
      <c r="B6800" s="23" t="s">
        <v>571</v>
      </c>
      <c r="C6800" s="23" t="s">
        <v>1461</v>
      </c>
      <c r="D6800" s="2" t="s">
        <v>3187</v>
      </c>
      <c r="E6800" s="2" t="s">
        <v>3188</v>
      </c>
      <c r="F6800">
        <v>155</v>
      </c>
      <c r="G6800">
        <v>100</v>
      </c>
      <c r="H6800" s="2" t="s">
        <v>3133</v>
      </c>
      <c r="I6800" s="2" t="s">
        <v>3147</v>
      </c>
      <c r="J6800" s="2" t="s">
        <v>3161</v>
      </c>
      <c r="K6800" s="2" t="s">
        <v>3162</v>
      </c>
      <c r="L6800" s="2" t="s">
        <v>3831</v>
      </c>
      <c r="M6800" s="2" t="s">
        <v>3078</v>
      </c>
      <c r="N6800" s="2" t="s">
        <v>3126</v>
      </c>
      <c r="O6800" s="19" t="str">
        <f t="shared" si="212"/>
        <v>700</v>
      </c>
      <c r="P6800">
        <f t="shared" si="211"/>
        <v>155</v>
      </c>
    </row>
    <row r="6801" spans="1:16" ht="14.5" customHeight="1" x14ac:dyDescent="0.35">
      <c r="A6801" s="23" t="s">
        <v>588</v>
      </c>
      <c r="B6801" s="23" t="s">
        <v>589</v>
      </c>
      <c r="C6801" s="23" t="s">
        <v>1462</v>
      </c>
      <c r="D6801" s="2" t="s">
        <v>3187</v>
      </c>
      <c r="E6801" s="2" t="s">
        <v>3188</v>
      </c>
      <c r="F6801">
        <v>55843</v>
      </c>
      <c r="G6801">
        <v>55</v>
      </c>
      <c r="H6801" s="2" t="s">
        <v>3133</v>
      </c>
      <c r="I6801" s="2" t="s">
        <v>3147</v>
      </c>
      <c r="J6801" s="2" t="s">
        <v>3161</v>
      </c>
      <c r="K6801" s="2" t="s">
        <v>3162</v>
      </c>
      <c r="L6801" s="2" t="s">
        <v>3831</v>
      </c>
      <c r="M6801" s="2" t="s">
        <v>3045</v>
      </c>
      <c r="N6801" s="2" t="s">
        <v>3098</v>
      </c>
      <c r="O6801" s="19" t="str">
        <f t="shared" si="212"/>
        <v>200</v>
      </c>
      <c r="P6801">
        <f t="shared" si="211"/>
        <v>30713.65</v>
      </c>
    </row>
    <row r="6802" spans="1:16" ht="14.5" customHeight="1" x14ac:dyDescent="0.35">
      <c r="A6802" s="23" t="s">
        <v>3475</v>
      </c>
      <c r="B6802" s="23" t="s">
        <v>3476</v>
      </c>
      <c r="C6802" s="23" t="s">
        <v>3691</v>
      </c>
      <c r="D6802" s="2" t="s">
        <v>3187</v>
      </c>
      <c r="E6802" s="2" t="s">
        <v>3188</v>
      </c>
      <c r="F6802">
        <v>175</v>
      </c>
      <c r="G6802">
        <v>100</v>
      </c>
      <c r="H6802" s="2" t="s">
        <v>3133</v>
      </c>
      <c r="I6802" s="2" t="s">
        <v>3147</v>
      </c>
      <c r="J6802" s="2" t="s">
        <v>3161</v>
      </c>
      <c r="K6802" s="2" t="s">
        <v>3162</v>
      </c>
      <c r="L6802" s="2" t="s">
        <v>3831</v>
      </c>
      <c r="M6802" s="2" t="s">
        <v>3078</v>
      </c>
      <c r="N6802" s="2" t="s">
        <v>3126</v>
      </c>
      <c r="O6802" s="19" t="str">
        <f t="shared" si="212"/>
        <v>700</v>
      </c>
      <c r="P6802">
        <f t="shared" si="211"/>
        <v>175</v>
      </c>
    </row>
    <row r="6803" spans="1:16" ht="14.5" customHeight="1" x14ac:dyDescent="0.35">
      <c r="A6803" s="23" t="s">
        <v>3477</v>
      </c>
      <c r="B6803" s="23" t="s">
        <v>3478</v>
      </c>
      <c r="C6803" s="23" t="s">
        <v>3692</v>
      </c>
      <c r="D6803" s="2" t="s">
        <v>3187</v>
      </c>
      <c r="E6803" s="2" t="s">
        <v>3188</v>
      </c>
      <c r="F6803">
        <v>175</v>
      </c>
      <c r="G6803">
        <v>100</v>
      </c>
      <c r="H6803" s="2" t="s">
        <v>3133</v>
      </c>
      <c r="I6803" s="2" t="s">
        <v>3147</v>
      </c>
      <c r="J6803" s="2" t="s">
        <v>3161</v>
      </c>
      <c r="K6803" s="2" t="s">
        <v>3162</v>
      </c>
      <c r="L6803" s="2" t="s">
        <v>3831</v>
      </c>
      <c r="M6803" s="2" t="s">
        <v>3078</v>
      </c>
      <c r="N6803" s="2" t="s">
        <v>3126</v>
      </c>
      <c r="O6803" s="19" t="str">
        <f t="shared" si="212"/>
        <v>700</v>
      </c>
      <c r="P6803">
        <f t="shared" si="211"/>
        <v>175</v>
      </c>
    </row>
    <row r="6804" spans="1:16" ht="14.5" customHeight="1" x14ac:dyDescent="0.35">
      <c r="A6804" s="23" t="s">
        <v>561</v>
      </c>
      <c r="B6804" s="23" t="s">
        <v>562</v>
      </c>
      <c r="C6804" s="23" t="s">
        <v>2893</v>
      </c>
      <c r="D6804" s="2" t="s">
        <v>3187</v>
      </c>
      <c r="E6804" s="2" t="s">
        <v>3188</v>
      </c>
      <c r="F6804">
        <v>3764</v>
      </c>
      <c r="G6804">
        <v>100</v>
      </c>
      <c r="H6804" s="2" t="s">
        <v>3141</v>
      </c>
      <c r="I6804" s="2" t="s">
        <v>3155</v>
      </c>
      <c r="J6804" s="2" t="s">
        <v>3161</v>
      </c>
      <c r="K6804" s="2" t="s">
        <v>3162</v>
      </c>
      <c r="L6804" s="2" t="s">
        <v>3831</v>
      </c>
      <c r="M6804" s="2" t="s">
        <v>3066</v>
      </c>
      <c r="N6804" s="2" t="s">
        <v>3116</v>
      </c>
      <c r="O6804" s="19" t="str">
        <f t="shared" si="212"/>
        <v>500</v>
      </c>
      <c r="P6804">
        <f t="shared" si="211"/>
        <v>3764</v>
      </c>
    </row>
    <row r="6805" spans="1:16" ht="14.5" customHeight="1" x14ac:dyDescent="0.35">
      <c r="A6805" s="23" t="s">
        <v>591</v>
      </c>
      <c r="B6805" s="23" t="s">
        <v>592</v>
      </c>
      <c r="C6805" s="23" t="s">
        <v>1464</v>
      </c>
      <c r="D6805" s="2" t="s">
        <v>3187</v>
      </c>
      <c r="E6805" s="2" t="s">
        <v>3188</v>
      </c>
      <c r="F6805">
        <v>4058</v>
      </c>
      <c r="G6805">
        <v>16.5</v>
      </c>
      <c r="H6805" s="2" t="s">
        <v>3134</v>
      </c>
      <c r="I6805" s="2" t="s">
        <v>3148</v>
      </c>
      <c r="J6805" s="2" t="s">
        <v>3161</v>
      </c>
      <c r="K6805" s="2" t="s">
        <v>3162</v>
      </c>
      <c r="L6805" s="2" t="s">
        <v>3831</v>
      </c>
      <c r="M6805" s="2" t="s">
        <v>3044</v>
      </c>
      <c r="N6805" s="2" t="s">
        <v>3044</v>
      </c>
      <c r="O6805" s="19" t="str">
        <f t="shared" si="212"/>
        <v>200</v>
      </c>
      <c r="P6805">
        <f t="shared" si="211"/>
        <v>669.57</v>
      </c>
    </row>
    <row r="6806" spans="1:16" ht="14.5" customHeight="1" x14ac:dyDescent="0.35">
      <c r="A6806" s="23" t="s">
        <v>591</v>
      </c>
      <c r="B6806" s="23" t="s">
        <v>592</v>
      </c>
      <c r="C6806" s="23" t="s">
        <v>1464</v>
      </c>
      <c r="D6806" s="2" t="s">
        <v>3187</v>
      </c>
      <c r="E6806" s="2" t="s">
        <v>3188</v>
      </c>
      <c r="F6806">
        <v>4058</v>
      </c>
      <c r="G6806">
        <v>38.5</v>
      </c>
      <c r="H6806" s="2" t="s">
        <v>3135</v>
      </c>
      <c r="I6806" s="2" t="s">
        <v>3149</v>
      </c>
      <c r="J6806" s="2" t="s">
        <v>3161</v>
      </c>
      <c r="K6806" s="2" t="s">
        <v>3162</v>
      </c>
      <c r="L6806" s="2" t="s">
        <v>3831</v>
      </c>
      <c r="M6806" s="2" t="s">
        <v>3044</v>
      </c>
      <c r="N6806" s="2" t="s">
        <v>3044</v>
      </c>
      <c r="O6806" s="19" t="str">
        <f t="shared" si="212"/>
        <v>200</v>
      </c>
      <c r="P6806">
        <f t="shared" si="211"/>
        <v>1562.33</v>
      </c>
    </row>
    <row r="6807" spans="1:16" ht="14.5" customHeight="1" x14ac:dyDescent="0.35">
      <c r="A6807" s="23" t="s">
        <v>594</v>
      </c>
      <c r="B6807" s="23" t="s">
        <v>595</v>
      </c>
      <c r="C6807" s="23" t="s">
        <v>1465</v>
      </c>
      <c r="D6807" s="2" t="s">
        <v>3187</v>
      </c>
      <c r="E6807" s="2" t="s">
        <v>3188</v>
      </c>
      <c r="F6807">
        <v>4111</v>
      </c>
      <c r="G6807">
        <v>55</v>
      </c>
      <c r="H6807" s="2" t="s">
        <v>3133</v>
      </c>
      <c r="I6807" s="2" t="s">
        <v>3147</v>
      </c>
      <c r="J6807" s="2" t="s">
        <v>3161</v>
      </c>
      <c r="K6807" s="2" t="s">
        <v>3162</v>
      </c>
      <c r="L6807" s="2" t="s">
        <v>3831</v>
      </c>
      <c r="M6807" s="2" t="s">
        <v>3045</v>
      </c>
      <c r="N6807" s="2" t="s">
        <v>3098</v>
      </c>
      <c r="O6807" s="19" t="str">
        <f t="shared" si="212"/>
        <v>200</v>
      </c>
      <c r="P6807">
        <f t="shared" si="211"/>
        <v>2261.0500000000002</v>
      </c>
    </row>
    <row r="6808" spans="1:16" ht="14.5" customHeight="1" x14ac:dyDescent="0.35">
      <c r="A6808" s="23" t="s">
        <v>3479</v>
      </c>
      <c r="B6808" s="23" t="s">
        <v>3480</v>
      </c>
      <c r="C6808" s="23" t="s">
        <v>3693</v>
      </c>
      <c r="D6808" s="2" t="s">
        <v>3187</v>
      </c>
      <c r="E6808" s="2" t="s">
        <v>3188</v>
      </c>
      <c r="F6808">
        <v>67</v>
      </c>
      <c r="G6808">
        <v>100</v>
      </c>
      <c r="H6808" s="2" t="s">
        <v>3133</v>
      </c>
      <c r="I6808" s="2" t="s">
        <v>3147</v>
      </c>
      <c r="J6808" s="2" t="s">
        <v>3161</v>
      </c>
      <c r="K6808" s="2" t="s">
        <v>3162</v>
      </c>
      <c r="L6808" s="2" t="s">
        <v>3831</v>
      </c>
      <c r="M6808" s="2" t="s">
        <v>3045</v>
      </c>
      <c r="N6808" s="2" t="s">
        <v>3098</v>
      </c>
      <c r="O6808" s="19" t="str">
        <f t="shared" si="212"/>
        <v>200</v>
      </c>
      <c r="P6808">
        <f t="shared" si="211"/>
        <v>67</v>
      </c>
    </row>
    <row r="6809" spans="1:16" ht="14.5" customHeight="1" x14ac:dyDescent="0.35">
      <c r="A6809" s="23" t="s">
        <v>3481</v>
      </c>
      <c r="B6809" s="23" t="s">
        <v>3482</v>
      </c>
      <c r="C6809" s="23" t="s">
        <v>3694</v>
      </c>
      <c r="D6809" s="2" t="s">
        <v>3187</v>
      </c>
      <c r="E6809" s="2" t="s">
        <v>3188</v>
      </c>
      <c r="F6809">
        <v>686</v>
      </c>
      <c r="G6809">
        <v>100</v>
      </c>
      <c r="H6809" s="2" t="s">
        <v>3133</v>
      </c>
      <c r="I6809" s="2" t="s">
        <v>3147</v>
      </c>
      <c r="J6809" s="2" t="s">
        <v>3161</v>
      </c>
      <c r="K6809" s="2" t="s">
        <v>3162</v>
      </c>
      <c r="L6809" s="2" t="s">
        <v>3831</v>
      </c>
      <c r="M6809" s="2" t="s">
        <v>3032</v>
      </c>
      <c r="N6809" s="2" t="s">
        <v>3087</v>
      </c>
      <c r="O6809" s="19" t="str">
        <f t="shared" si="212"/>
        <v>100</v>
      </c>
      <c r="P6809">
        <f t="shared" si="211"/>
        <v>686</v>
      </c>
    </row>
    <row r="6810" spans="1:16" ht="14.5" customHeight="1" x14ac:dyDescent="0.35">
      <c r="A6810" s="23" t="s">
        <v>3483</v>
      </c>
      <c r="B6810" s="23" t="s">
        <v>3484</v>
      </c>
      <c r="C6810" s="23" t="s">
        <v>3695</v>
      </c>
      <c r="D6810" s="2" t="s">
        <v>3187</v>
      </c>
      <c r="E6810" s="2" t="s">
        <v>3188</v>
      </c>
      <c r="F6810">
        <v>134</v>
      </c>
      <c r="G6810">
        <v>100</v>
      </c>
      <c r="H6810" s="2" t="s">
        <v>3133</v>
      </c>
      <c r="I6810" s="2" t="s">
        <v>3147</v>
      </c>
      <c r="J6810" s="2" t="s">
        <v>3161</v>
      </c>
      <c r="K6810" s="2" t="s">
        <v>3162</v>
      </c>
      <c r="L6810" s="2" t="s">
        <v>3831</v>
      </c>
      <c r="M6810" s="2" t="s">
        <v>3035</v>
      </c>
      <c r="N6810" s="2" t="s">
        <v>3089</v>
      </c>
      <c r="O6810" s="19" t="str">
        <f t="shared" si="212"/>
        <v>100</v>
      </c>
      <c r="P6810">
        <f t="shared" si="211"/>
        <v>134</v>
      </c>
    </row>
    <row r="6811" spans="1:16" ht="14.5" customHeight="1" x14ac:dyDescent="0.35">
      <c r="A6811" s="23" t="s">
        <v>3485</v>
      </c>
      <c r="B6811" s="23" t="s">
        <v>3486</v>
      </c>
      <c r="C6811" s="23" t="s">
        <v>3696</v>
      </c>
      <c r="D6811" s="2" t="s">
        <v>3187</v>
      </c>
      <c r="E6811" s="2" t="s">
        <v>3188</v>
      </c>
      <c r="F6811">
        <v>134</v>
      </c>
      <c r="G6811">
        <v>100</v>
      </c>
      <c r="H6811" s="2" t="s">
        <v>3133</v>
      </c>
      <c r="I6811" s="2" t="s">
        <v>3147</v>
      </c>
      <c r="J6811" s="2" t="s">
        <v>3161</v>
      </c>
      <c r="K6811" s="2" t="s">
        <v>3162</v>
      </c>
      <c r="L6811" s="2" t="s">
        <v>3831</v>
      </c>
      <c r="M6811" s="2" t="s">
        <v>3035</v>
      </c>
      <c r="N6811" s="2" t="s">
        <v>3089</v>
      </c>
      <c r="O6811" s="19" t="str">
        <f t="shared" si="212"/>
        <v>100</v>
      </c>
      <c r="P6811">
        <f t="shared" si="211"/>
        <v>134</v>
      </c>
    </row>
    <row r="6812" spans="1:16" ht="14.5" customHeight="1" x14ac:dyDescent="0.35">
      <c r="A6812" s="23" t="s">
        <v>582</v>
      </c>
      <c r="B6812" s="23" t="s">
        <v>583</v>
      </c>
      <c r="C6812" s="23" t="s">
        <v>3237</v>
      </c>
      <c r="D6812" s="2" t="s">
        <v>3187</v>
      </c>
      <c r="E6812" s="2" t="s">
        <v>3188</v>
      </c>
      <c r="F6812">
        <v>5057</v>
      </c>
      <c r="G6812">
        <v>100</v>
      </c>
      <c r="H6812" s="2" t="s">
        <v>3134</v>
      </c>
      <c r="I6812" s="2" t="s">
        <v>3148</v>
      </c>
      <c r="J6812" s="2" t="s">
        <v>3161</v>
      </c>
      <c r="K6812" s="2" t="s">
        <v>3162</v>
      </c>
      <c r="L6812" s="2" t="s">
        <v>3831</v>
      </c>
      <c r="M6812" s="2" t="s">
        <v>3074</v>
      </c>
      <c r="N6812" s="2" t="s">
        <v>3123</v>
      </c>
      <c r="O6812" s="19" t="str">
        <f t="shared" si="212"/>
        <v>600</v>
      </c>
      <c r="P6812">
        <f t="shared" si="211"/>
        <v>5057</v>
      </c>
    </row>
    <row r="6813" spans="1:16" ht="14.5" customHeight="1" x14ac:dyDescent="0.35">
      <c r="A6813" s="23" t="s">
        <v>573</v>
      </c>
      <c r="B6813" s="23" t="s">
        <v>574</v>
      </c>
      <c r="C6813" s="23" t="s">
        <v>1469</v>
      </c>
      <c r="D6813" s="2" t="s">
        <v>3187</v>
      </c>
      <c r="E6813" s="2" t="s">
        <v>3188</v>
      </c>
      <c r="F6813">
        <v>12</v>
      </c>
      <c r="G6813">
        <v>100</v>
      </c>
      <c r="H6813" s="2" t="s">
        <v>3134</v>
      </c>
      <c r="I6813" s="2" t="s">
        <v>3148</v>
      </c>
      <c r="J6813" s="2" t="s">
        <v>3161</v>
      </c>
      <c r="K6813" s="2" t="s">
        <v>3162</v>
      </c>
      <c r="L6813" s="2" t="s">
        <v>3831</v>
      </c>
      <c r="M6813" s="2" t="s">
        <v>3077</v>
      </c>
      <c r="N6813" s="2" t="s">
        <v>3125</v>
      </c>
      <c r="O6813" s="19" t="str">
        <f t="shared" si="212"/>
        <v>700</v>
      </c>
      <c r="P6813">
        <f t="shared" si="211"/>
        <v>12</v>
      </c>
    </row>
    <row r="6814" spans="1:16" ht="14.5" customHeight="1" x14ac:dyDescent="0.35">
      <c r="A6814" s="23" t="s">
        <v>555</v>
      </c>
      <c r="B6814" s="23" t="s">
        <v>556</v>
      </c>
      <c r="C6814" s="23" t="s">
        <v>3238</v>
      </c>
      <c r="D6814" s="2" t="s">
        <v>3187</v>
      </c>
      <c r="E6814" s="2" t="s">
        <v>3188</v>
      </c>
      <c r="F6814">
        <v>4462</v>
      </c>
      <c r="G6814">
        <v>55</v>
      </c>
      <c r="H6814" s="2" t="s">
        <v>3134</v>
      </c>
      <c r="I6814" s="2" t="s">
        <v>3148</v>
      </c>
      <c r="J6814" s="2" t="s">
        <v>3161</v>
      </c>
      <c r="K6814" s="2" t="s">
        <v>3162</v>
      </c>
      <c r="L6814" s="2" t="s">
        <v>3831</v>
      </c>
      <c r="M6814" s="2" t="s">
        <v>3046</v>
      </c>
      <c r="N6814" s="2" t="s">
        <v>3099</v>
      </c>
      <c r="O6814" s="19" t="str">
        <f t="shared" si="212"/>
        <v>200</v>
      </c>
      <c r="P6814">
        <f t="shared" si="211"/>
        <v>2454.1</v>
      </c>
    </row>
    <row r="6815" spans="1:16" ht="14.5" customHeight="1" x14ac:dyDescent="0.35">
      <c r="A6815" s="23" t="s">
        <v>558</v>
      </c>
      <c r="B6815" s="23" t="s">
        <v>559</v>
      </c>
      <c r="C6815" s="23" t="s">
        <v>1471</v>
      </c>
      <c r="D6815" s="2" t="s">
        <v>3187</v>
      </c>
      <c r="E6815" s="2" t="s">
        <v>3188</v>
      </c>
      <c r="F6815">
        <v>2027</v>
      </c>
      <c r="G6815">
        <v>55</v>
      </c>
      <c r="H6815" s="2" t="s">
        <v>3134</v>
      </c>
      <c r="I6815" s="2" t="s">
        <v>3148</v>
      </c>
      <c r="J6815" s="2" t="s">
        <v>3161</v>
      </c>
      <c r="K6815" s="2" t="s">
        <v>3162</v>
      </c>
      <c r="L6815" s="2" t="s">
        <v>3831</v>
      </c>
      <c r="M6815" s="2" t="s">
        <v>3046</v>
      </c>
      <c r="N6815" s="2" t="s">
        <v>3099</v>
      </c>
      <c r="O6815" s="19" t="str">
        <f t="shared" si="212"/>
        <v>200</v>
      </c>
      <c r="P6815">
        <f t="shared" si="211"/>
        <v>1114.8499999999999</v>
      </c>
    </row>
    <row r="6816" spans="1:16" ht="14.5" customHeight="1" x14ac:dyDescent="0.35">
      <c r="A6816" s="23" t="s">
        <v>195</v>
      </c>
      <c r="B6816" s="23" t="s">
        <v>196</v>
      </c>
      <c r="C6816" s="23" t="s">
        <v>1228</v>
      </c>
      <c r="D6816" s="2" t="s">
        <v>3169</v>
      </c>
      <c r="E6816" s="2" t="s">
        <v>3170</v>
      </c>
      <c r="F6816">
        <v>9088</v>
      </c>
      <c r="G6816">
        <v>55</v>
      </c>
      <c r="H6816" s="2" t="s">
        <v>3139</v>
      </c>
      <c r="I6816" s="2" t="s">
        <v>3153</v>
      </c>
      <c r="J6816" s="2" t="s">
        <v>3161</v>
      </c>
      <c r="K6816" s="2" t="s">
        <v>3162</v>
      </c>
      <c r="L6816" s="2" t="s">
        <v>3831</v>
      </c>
      <c r="M6816" s="2" t="s">
        <v>3052</v>
      </c>
      <c r="N6816" s="2" t="s">
        <v>3102</v>
      </c>
      <c r="O6816" s="19" t="str">
        <f t="shared" si="212"/>
        <v>300</v>
      </c>
      <c r="P6816">
        <f t="shared" si="211"/>
        <v>4998.3999999999996</v>
      </c>
    </row>
    <row r="6817" spans="1:16" ht="14.5" customHeight="1" x14ac:dyDescent="0.35">
      <c r="A6817" s="23" t="s">
        <v>198</v>
      </c>
      <c r="B6817" s="23" t="s">
        <v>199</v>
      </c>
      <c r="C6817" s="23" t="s">
        <v>1229</v>
      </c>
      <c r="D6817" s="2" t="s">
        <v>3169</v>
      </c>
      <c r="E6817" s="2" t="s">
        <v>3170</v>
      </c>
      <c r="F6817">
        <v>6159</v>
      </c>
      <c r="G6817">
        <v>55</v>
      </c>
      <c r="H6817" s="2" t="s">
        <v>3139</v>
      </c>
      <c r="I6817" s="2" t="s">
        <v>3153</v>
      </c>
      <c r="J6817" s="2" t="s">
        <v>3161</v>
      </c>
      <c r="K6817" s="2" t="s">
        <v>3162</v>
      </c>
      <c r="L6817" s="2" t="s">
        <v>3831</v>
      </c>
      <c r="M6817" s="2" t="s">
        <v>3052</v>
      </c>
      <c r="N6817" s="2" t="s">
        <v>3102</v>
      </c>
      <c r="O6817" s="19" t="str">
        <f t="shared" si="212"/>
        <v>300</v>
      </c>
      <c r="P6817">
        <f t="shared" si="211"/>
        <v>3387.45</v>
      </c>
    </row>
    <row r="6818" spans="1:16" ht="14.5" customHeight="1" x14ac:dyDescent="0.35">
      <c r="A6818" s="23" t="s">
        <v>3644</v>
      </c>
      <c r="B6818" s="23" t="s">
        <v>3645</v>
      </c>
      <c r="C6818" s="23" t="s">
        <v>3704</v>
      </c>
      <c r="D6818" s="2" t="s">
        <v>3169</v>
      </c>
      <c r="E6818" s="2" t="s">
        <v>3170</v>
      </c>
      <c r="F6818">
        <v>150</v>
      </c>
      <c r="G6818">
        <v>100</v>
      </c>
      <c r="H6818" s="2" t="s">
        <v>3139</v>
      </c>
      <c r="I6818" s="2" t="s">
        <v>3153</v>
      </c>
      <c r="J6818" s="2" t="s">
        <v>3161</v>
      </c>
      <c r="K6818" s="2" t="s">
        <v>3162</v>
      </c>
      <c r="L6818" s="2" t="s">
        <v>3831</v>
      </c>
      <c r="M6818" s="2" t="s">
        <v>3052</v>
      </c>
      <c r="N6818" s="2" t="s">
        <v>3102</v>
      </c>
      <c r="O6818" s="19" t="str">
        <f t="shared" si="212"/>
        <v>300</v>
      </c>
      <c r="P6818">
        <f t="shared" si="211"/>
        <v>150</v>
      </c>
    </row>
    <row r="6819" spans="1:16" ht="14.5" customHeight="1" x14ac:dyDescent="0.35">
      <c r="A6819" s="23" t="s">
        <v>204</v>
      </c>
      <c r="B6819" s="23" t="s">
        <v>205</v>
      </c>
      <c r="C6819" s="23" t="s">
        <v>1850</v>
      </c>
      <c r="D6819" s="2" t="s">
        <v>3169</v>
      </c>
      <c r="E6819" s="2" t="s">
        <v>3170</v>
      </c>
      <c r="F6819">
        <v>1123</v>
      </c>
      <c r="G6819">
        <v>55</v>
      </c>
      <c r="H6819" s="2" t="s">
        <v>3139</v>
      </c>
      <c r="I6819" s="2" t="s">
        <v>3153</v>
      </c>
      <c r="J6819" s="2" t="s">
        <v>3161</v>
      </c>
      <c r="K6819" s="2" t="s">
        <v>3162</v>
      </c>
      <c r="L6819" s="2" t="s">
        <v>3831</v>
      </c>
      <c r="M6819" s="2" t="s">
        <v>3052</v>
      </c>
      <c r="N6819" s="2" t="s">
        <v>3102</v>
      </c>
      <c r="O6819" s="19" t="str">
        <f t="shared" si="212"/>
        <v>300</v>
      </c>
      <c r="P6819">
        <f t="shared" si="211"/>
        <v>617.65</v>
      </c>
    </row>
    <row r="6820" spans="1:16" ht="14.5" customHeight="1" x14ac:dyDescent="0.35">
      <c r="A6820" s="23" t="s">
        <v>2318</v>
      </c>
      <c r="B6820" s="23" t="s">
        <v>2319</v>
      </c>
      <c r="C6820" s="23" t="s">
        <v>1851</v>
      </c>
      <c r="D6820" s="2" t="s">
        <v>3169</v>
      </c>
      <c r="E6820" s="2" t="s">
        <v>3170</v>
      </c>
      <c r="F6820">
        <v>225</v>
      </c>
      <c r="G6820">
        <v>55</v>
      </c>
      <c r="H6820" s="2" t="s">
        <v>3134</v>
      </c>
      <c r="I6820" s="2" t="s">
        <v>3148</v>
      </c>
      <c r="J6820" s="2" t="s">
        <v>3161</v>
      </c>
      <c r="K6820" s="2" t="s">
        <v>3162</v>
      </c>
      <c r="L6820" s="2" t="s">
        <v>3831</v>
      </c>
      <c r="M6820" s="2" t="s">
        <v>3059</v>
      </c>
      <c r="N6820" s="2" t="s">
        <v>3109</v>
      </c>
      <c r="O6820" s="19" t="str">
        <f t="shared" si="212"/>
        <v>400</v>
      </c>
      <c r="P6820">
        <f t="shared" si="211"/>
        <v>123.75</v>
      </c>
    </row>
    <row r="6821" spans="1:16" ht="14.5" customHeight="1" x14ac:dyDescent="0.35">
      <c r="A6821" s="23" t="s">
        <v>222</v>
      </c>
      <c r="B6821" s="23" t="s">
        <v>223</v>
      </c>
      <c r="C6821" s="23" t="s">
        <v>1852</v>
      </c>
      <c r="D6821" s="2" t="s">
        <v>3169</v>
      </c>
      <c r="E6821" s="2" t="s">
        <v>3170</v>
      </c>
      <c r="F6821">
        <v>5</v>
      </c>
      <c r="G6821">
        <v>55</v>
      </c>
      <c r="H6821" s="2" t="s">
        <v>3139</v>
      </c>
      <c r="I6821" s="2" t="s">
        <v>3153</v>
      </c>
      <c r="J6821" s="2" t="s">
        <v>3161</v>
      </c>
      <c r="K6821" s="2" t="s">
        <v>3162</v>
      </c>
      <c r="L6821" s="2" t="s">
        <v>3831</v>
      </c>
      <c r="M6821" s="2" t="s">
        <v>3052</v>
      </c>
      <c r="N6821" s="2" t="s">
        <v>3102</v>
      </c>
      <c r="O6821" s="19" t="str">
        <f t="shared" si="212"/>
        <v>300</v>
      </c>
      <c r="P6821">
        <f t="shared" si="211"/>
        <v>2.75</v>
      </c>
    </row>
    <row r="6822" spans="1:16" ht="14.5" customHeight="1" x14ac:dyDescent="0.35">
      <c r="A6822" s="23" t="s">
        <v>3841</v>
      </c>
      <c r="B6822" s="23" t="s">
        <v>3842</v>
      </c>
      <c r="C6822" s="23" t="s">
        <v>3883</v>
      </c>
      <c r="D6822" s="2" t="s">
        <v>3169</v>
      </c>
      <c r="E6822" s="2" t="s">
        <v>3170</v>
      </c>
      <c r="F6822">
        <v>12</v>
      </c>
      <c r="G6822">
        <v>55</v>
      </c>
      <c r="H6822" s="2" t="s">
        <v>3139</v>
      </c>
      <c r="I6822" s="2" t="s">
        <v>3153</v>
      </c>
      <c r="J6822" s="2" t="s">
        <v>3161</v>
      </c>
      <c r="K6822" s="2" t="s">
        <v>3162</v>
      </c>
      <c r="L6822" s="2" t="s">
        <v>3831</v>
      </c>
      <c r="M6822" s="2" t="s">
        <v>3052</v>
      </c>
      <c r="N6822" s="2" t="s">
        <v>3102</v>
      </c>
      <c r="O6822" s="19" t="str">
        <f t="shared" si="212"/>
        <v>300</v>
      </c>
      <c r="P6822">
        <f t="shared" ref="P6822:P6885" si="213">F6822*G6822/100</f>
        <v>6.6</v>
      </c>
    </row>
    <row r="6823" spans="1:16" ht="14.5" customHeight="1" x14ac:dyDescent="0.35">
      <c r="A6823" s="23" t="s">
        <v>3646</v>
      </c>
      <c r="B6823" s="23" t="s">
        <v>3647</v>
      </c>
      <c r="C6823" s="23" t="s">
        <v>3705</v>
      </c>
      <c r="D6823" s="2" t="s">
        <v>3169</v>
      </c>
      <c r="E6823" s="2" t="s">
        <v>3170</v>
      </c>
      <c r="F6823">
        <v>69</v>
      </c>
      <c r="G6823">
        <v>55</v>
      </c>
      <c r="H6823" s="2" t="s">
        <v>3139</v>
      </c>
      <c r="I6823" s="2" t="s">
        <v>3153</v>
      </c>
      <c r="J6823" s="2" t="s">
        <v>3161</v>
      </c>
      <c r="K6823" s="2" t="s">
        <v>3162</v>
      </c>
      <c r="L6823" s="2" t="s">
        <v>3831</v>
      </c>
      <c r="M6823" s="2" t="s">
        <v>3059</v>
      </c>
      <c r="N6823" s="2" t="s">
        <v>3109</v>
      </c>
      <c r="O6823" s="19" t="str">
        <f t="shared" si="212"/>
        <v>400</v>
      </c>
      <c r="P6823">
        <f t="shared" si="213"/>
        <v>37.950000000000003</v>
      </c>
    </row>
    <row r="6824" spans="1:16" ht="14.5" customHeight="1" x14ac:dyDescent="0.35">
      <c r="A6824" s="23" t="s">
        <v>225</v>
      </c>
      <c r="B6824" s="23" t="s">
        <v>226</v>
      </c>
      <c r="C6824" s="23" t="s">
        <v>1853</v>
      </c>
      <c r="D6824" s="2" t="s">
        <v>3169</v>
      </c>
      <c r="E6824" s="2" t="s">
        <v>3170</v>
      </c>
      <c r="F6824">
        <v>70</v>
      </c>
      <c r="G6824">
        <v>55</v>
      </c>
      <c r="H6824" s="2" t="s">
        <v>3139</v>
      </c>
      <c r="I6824" s="2" t="s">
        <v>3153</v>
      </c>
      <c r="J6824" s="2" t="s">
        <v>3161</v>
      </c>
      <c r="K6824" s="2" t="s">
        <v>3162</v>
      </c>
      <c r="L6824" s="2" t="s">
        <v>3831</v>
      </c>
      <c r="M6824" s="2" t="s">
        <v>3052</v>
      </c>
      <c r="N6824" s="2" t="s">
        <v>3102</v>
      </c>
      <c r="O6824" s="19" t="str">
        <f t="shared" si="212"/>
        <v>300</v>
      </c>
      <c r="P6824">
        <f t="shared" si="213"/>
        <v>38.5</v>
      </c>
    </row>
    <row r="6825" spans="1:16" ht="14.5" customHeight="1" x14ac:dyDescent="0.35">
      <c r="A6825" s="23" t="s">
        <v>2776</v>
      </c>
      <c r="B6825" s="23" t="s">
        <v>214</v>
      </c>
      <c r="C6825" s="23" t="s">
        <v>1854</v>
      </c>
      <c r="D6825" s="2" t="s">
        <v>3169</v>
      </c>
      <c r="E6825" s="2" t="s">
        <v>3170</v>
      </c>
      <c r="F6825">
        <v>51</v>
      </c>
      <c r="G6825">
        <v>55</v>
      </c>
      <c r="H6825" s="2" t="s">
        <v>3139</v>
      </c>
      <c r="I6825" s="2" t="s">
        <v>3153</v>
      </c>
      <c r="J6825" s="2" t="s">
        <v>3161</v>
      </c>
      <c r="K6825" s="2" t="s">
        <v>3162</v>
      </c>
      <c r="L6825" s="2" t="s">
        <v>3831</v>
      </c>
      <c r="M6825" s="2" t="s">
        <v>3052</v>
      </c>
      <c r="N6825" s="2" t="s">
        <v>3102</v>
      </c>
      <c r="O6825" s="19" t="str">
        <f t="shared" si="212"/>
        <v>300</v>
      </c>
      <c r="P6825">
        <f t="shared" si="213"/>
        <v>28.05</v>
      </c>
    </row>
    <row r="6826" spans="1:16" ht="14.5" customHeight="1" x14ac:dyDescent="0.35">
      <c r="A6826" s="23" t="s">
        <v>216</v>
      </c>
      <c r="B6826" s="23" t="s">
        <v>217</v>
      </c>
      <c r="C6826" s="23" t="s">
        <v>1855</v>
      </c>
      <c r="D6826" s="2" t="s">
        <v>3169</v>
      </c>
      <c r="E6826" s="2" t="s">
        <v>3170</v>
      </c>
      <c r="F6826">
        <v>83</v>
      </c>
      <c r="G6826">
        <v>55</v>
      </c>
      <c r="H6826" s="2" t="s">
        <v>3134</v>
      </c>
      <c r="I6826" s="2" t="s">
        <v>3148</v>
      </c>
      <c r="J6826" s="2" t="s">
        <v>3161</v>
      </c>
      <c r="K6826" s="2" t="s">
        <v>3162</v>
      </c>
      <c r="L6826" s="2" t="s">
        <v>3831</v>
      </c>
      <c r="M6826" s="2" t="s">
        <v>3052</v>
      </c>
      <c r="N6826" s="2" t="s">
        <v>3102</v>
      </c>
      <c r="O6826" s="19" t="str">
        <f t="shared" si="212"/>
        <v>300</v>
      </c>
      <c r="P6826">
        <f t="shared" si="213"/>
        <v>45.65</v>
      </c>
    </row>
    <row r="6827" spans="1:16" ht="14.5" customHeight="1" x14ac:dyDescent="0.35">
      <c r="A6827" s="23" t="s">
        <v>235</v>
      </c>
      <c r="B6827" s="23" t="s">
        <v>236</v>
      </c>
      <c r="C6827" s="23" t="s">
        <v>1856</v>
      </c>
      <c r="D6827" s="2" t="s">
        <v>3169</v>
      </c>
      <c r="E6827" s="2" t="s">
        <v>3170</v>
      </c>
      <c r="F6827">
        <v>786</v>
      </c>
      <c r="G6827">
        <v>100</v>
      </c>
      <c r="H6827" s="2" t="s">
        <v>3141</v>
      </c>
      <c r="I6827" s="2" t="s">
        <v>3155</v>
      </c>
      <c r="J6827" s="2" t="s">
        <v>3161</v>
      </c>
      <c r="K6827" s="2" t="s">
        <v>3162</v>
      </c>
      <c r="L6827" s="2" t="s">
        <v>3831</v>
      </c>
      <c r="M6827" s="2" t="s">
        <v>3058</v>
      </c>
      <c r="N6827" s="2" t="s">
        <v>3108</v>
      </c>
      <c r="O6827" s="19" t="str">
        <f t="shared" si="212"/>
        <v>300</v>
      </c>
      <c r="P6827">
        <f t="shared" si="213"/>
        <v>786</v>
      </c>
    </row>
    <row r="6828" spans="1:16" ht="14.5" customHeight="1" x14ac:dyDescent="0.35">
      <c r="A6828" s="23" t="s">
        <v>231</v>
      </c>
      <c r="B6828" s="23" t="s">
        <v>232</v>
      </c>
      <c r="C6828" s="23" t="s">
        <v>1857</v>
      </c>
      <c r="D6828" s="2" t="s">
        <v>3169</v>
      </c>
      <c r="E6828" s="2" t="s">
        <v>3170</v>
      </c>
      <c r="F6828">
        <v>674</v>
      </c>
      <c r="G6828">
        <v>100</v>
      </c>
      <c r="H6828" s="2" t="s">
        <v>3141</v>
      </c>
      <c r="I6828" s="2" t="s">
        <v>3155</v>
      </c>
      <c r="J6828" s="2" t="s">
        <v>3161</v>
      </c>
      <c r="K6828" s="2" t="s">
        <v>3162</v>
      </c>
      <c r="L6828" s="2" t="s">
        <v>3831</v>
      </c>
      <c r="M6828" s="2" t="s">
        <v>3061</v>
      </c>
      <c r="N6828" s="2" t="s">
        <v>3111</v>
      </c>
      <c r="O6828" s="19" t="str">
        <f t="shared" si="212"/>
        <v>400</v>
      </c>
      <c r="P6828">
        <f t="shared" si="213"/>
        <v>674</v>
      </c>
    </row>
    <row r="6829" spans="1:16" ht="14.5" customHeight="1" x14ac:dyDescent="0.35">
      <c r="A6829" s="23" t="s">
        <v>3843</v>
      </c>
      <c r="B6829" s="23" t="s">
        <v>3844</v>
      </c>
      <c r="C6829" s="23" t="s">
        <v>2676</v>
      </c>
      <c r="D6829" s="2" t="s">
        <v>3169</v>
      </c>
      <c r="E6829" s="2" t="s">
        <v>3170</v>
      </c>
      <c r="F6829">
        <v>9625</v>
      </c>
      <c r="G6829">
        <v>20.084938007862799</v>
      </c>
      <c r="H6829" s="2" t="s">
        <v>3129</v>
      </c>
      <c r="I6829" s="2" t="s">
        <v>3143</v>
      </c>
      <c r="J6829" s="2" t="s">
        <v>3161</v>
      </c>
      <c r="K6829" s="2" t="s">
        <v>3162</v>
      </c>
      <c r="L6829" s="2" t="s">
        <v>3831</v>
      </c>
      <c r="M6829" s="2" t="s">
        <v>3059</v>
      </c>
      <c r="N6829" s="2" t="s">
        <v>3109</v>
      </c>
      <c r="O6829" s="19" t="str">
        <f t="shared" si="212"/>
        <v>400</v>
      </c>
      <c r="P6829">
        <f t="shared" si="213"/>
        <v>1933.1752832567945</v>
      </c>
    </row>
    <row r="6830" spans="1:16" ht="14.5" customHeight="1" x14ac:dyDescent="0.35">
      <c r="A6830" s="23" t="s">
        <v>3843</v>
      </c>
      <c r="B6830" s="23" t="s">
        <v>3844</v>
      </c>
      <c r="C6830" s="23" t="s">
        <v>2676</v>
      </c>
      <c r="D6830" s="2" t="s">
        <v>3169</v>
      </c>
      <c r="E6830" s="2" t="s">
        <v>3170</v>
      </c>
      <c r="F6830">
        <v>9625</v>
      </c>
      <c r="G6830">
        <v>8.4525274508028705</v>
      </c>
      <c r="H6830" s="2" t="s">
        <v>3130</v>
      </c>
      <c r="I6830" s="2" t="s">
        <v>3144</v>
      </c>
      <c r="J6830" s="2" t="s">
        <v>3161</v>
      </c>
      <c r="K6830" s="2" t="s">
        <v>3162</v>
      </c>
      <c r="L6830" s="2" t="s">
        <v>3831</v>
      </c>
      <c r="M6830" s="2" t="s">
        <v>3059</v>
      </c>
      <c r="N6830" s="2" t="s">
        <v>3109</v>
      </c>
      <c r="O6830" s="19" t="str">
        <f t="shared" ref="O6830:O6893" si="214">LEFT(N6830,1) &amp; "00"</f>
        <v>400</v>
      </c>
      <c r="P6830">
        <f t="shared" si="213"/>
        <v>813.55576713977632</v>
      </c>
    </row>
    <row r="6831" spans="1:16" ht="14.5" customHeight="1" x14ac:dyDescent="0.35">
      <c r="A6831" s="23" t="s">
        <v>3843</v>
      </c>
      <c r="B6831" s="23" t="s">
        <v>3844</v>
      </c>
      <c r="C6831" s="23" t="s">
        <v>2676</v>
      </c>
      <c r="D6831" s="2" t="s">
        <v>3169</v>
      </c>
      <c r="E6831" s="2" t="s">
        <v>3170</v>
      </c>
      <c r="F6831">
        <v>9625</v>
      </c>
      <c r="G6831">
        <v>4.6057246357974204</v>
      </c>
      <c r="H6831" s="2" t="s">
        <v>3131</v>
      </c>
      <c r="I6831" s="2" t="s">
        <v>3145</v>
      </c>
      <c r="J6831" s="2" t="s">
        <v>3161</v>
      </c>
      <c r="K6831" s="2" t="s">
        <v>3162</v>
      </c>
      <c r="L6831" s="2" t="s">
        <v>3831</v>
      </c>
      <c r="M6831" s="2" t="s">
        <v>3059</v>
      </c>
      <c r="N6831" s="2" t="s">
        <v>3109</v>
      </c>
      <c r="O6831" s="19" t="str">
        <f t="shared" si="214"/>
        <v>400</v>
      </c>
      <c r="P6831">
        <f t="shared" si="213"/>
        <v>443.30099619550174</v>
      </c>
    </row>
    <row r="6832" spans="1:16" ht="14.5" customHeight="1" x14ac:dyDescent="0.35">
      <c r="A6832" s="23" t="s">
        <v>3843</v>
      </c>
      <c r="B6832" s="23" t="s">
        <v>3844</v>
      </c>
      <c r="C6832" s="23" t="s">
        <v>2676</v>
      </c>
      <c r="D6832" s="2" t="s">
        <v>3169</v>
      </c>
      <c r="E6832" s="2" t="s">
        <v>3170</v>
      </c>
      <c r="F6832">
        <v>9625</v>
      </c>
      <c r="G6832">
        <v>3.77393871572137</v>
      </c>
      <c r="H6832" s="2" t="s">
        <v>3132</v>
      </c>
      <c r="I6832" s="2" t="s">
        <v>3146</v>
      </c>
      <c r="J6832" s="2" t="s">
        <v>3161</v>
      </c>
      <c r="K6832" s="2" t="s">
        <v>3162</v>
      </c>
      <c r="L6832" s="2" t="s">
        <v>3831</v>
      </c>
      <c r="M6832" s="2" t="s">
        <v>3059</v>
      </c>
      <c r="N6832" s="2" t="s">
        <v>3109</v>
      </c>
      <c r="O6832" s="19" t="str">
        <f t="shared" si="214"/>
        <v>400</v>
      </c>
      <c r="P6832">
        <f t="shared" si="213"/>
        <v>363.24160138818189</v>
      </c>
    </row>
    <row r="6833" spans="1:16" ht="14.5" customHeight="1" x14ac:dyDescent="0.35">
      <c r="A6833" s="23" t="s">
        <v>3843</v>
      </c>
      <c r="B6833" s="23" t="s">
        <v>3844</v>
      </c>
      <c r="C6833" s="23" t="s">
        <v>2676</v>
      </c>
      <c r="D6833" s="2" t="s">
        <v>3169</v>
      </c>
      <c r="E6833" s="2" t="s">
        <v>3170</v>
      </c>
      <c r="F6833">
        <v>9625</v>
      </c>
      <c r="G6833">
        <v>0.28018560734423498</v>
      </c>
      <c r="H6833" s="2" t="s">
        <v>3135</v>
      </c>
      <c r="I6833" s="2" t="s">
        <v>3149</v>
      </c>
      <c r="J6833" s="2" t="s">
        <v>3161</v>
      </c>
      <c r="K6833" s="2" t="s">
        <v>3162</v>
      </c>
      <c r="L6833" s="2" t="s">
        <v>3831</v>
      </c>
      <c r="M6833" s="2" t="s">
        <v>3059</v>
      </c>
      <c r="N6833" s="2" t="s">
        <v>3109</v>
      </c>
      <c r="O6833" s="19" t="str">
        <f t="shared" si="214"/>
        <v>400</v>
      </c>
      <c r="P6833">
        <f t="shared" si="213"/>
        <v>26.967864706882615</v>
      </c>
    </row>
    <row r="6834" spans="1:16" ht="14.5" customHeight="1" x14ac:dyDescent="0.35">
      <c r="A6834" s="23" t="s">
        <v>3843</v>
      </c>
      <c r="B6834" s="23" t="s">
        <v>3844</v>
      </c>
      <c r="C6834" s="23" t="s">
        <v>2676</v>
      </c>
      <c r="D6834" s="2" t="s">
        <v>3169</v>
      </c>
      <c r="E6834" s="2" t="s">
        <v>3170</v>
      </c>
      <c r="F6834">
        <v>9625</v>
      </c>
      <c r="G6834">
        <v>14.2320419343308</v>
      </c>
      <c r="H6834" s="2" t="s">
        <v>3138</v>
      </c>
      <c r="I6834" s="2" t="s">
        <v>3152</v>
      </c>
      <c r="J6834" s="2" t="s">
        <v>3161</v>
      </c>
      <c r="K6834" s="2" t="s">
        <v>3162</v>
      </c>
      <c r="L6834" s="2" t="s">
        <v>3831</v>
      </c>
      <c r="M6834" s="2" t="s">
        <v>3059</v>
      </c>
      <c r="N6834" s="2" t="s">
        <v>3109</v>
      </c>
      <c r="O6834" s="19" t="str">
        <f t="shared" si="214"/>
        <v>400</v>
      </c>
      <c r="P6834">
        <f t="shared" si="213"/>
        <v>1369.8340361793394</v>
      </c>
    </row>
    <row r="6835" spans="1:16" ht="14.5" customHeight="1" x14ac:dyDescent="0.35">
      <c r="A6835" s="23" t="s">
        <v>3843</v>
      </c>
      <c r="B6835" s="23" t="s">
        <v>3844</v>
      </c>
      <c r="C6835" s="23" t="s">
        <v>2676</v>
      </c>
      <c r="D6835" s="2" t="s">
        <v>3169</v>
      </c>
      <c r="E6835" s="2" t="s">
        <v>3170</v>
      </c>
      <c r="F6835">
        <v>9625</v>
      </c>
      <c r="G6835">
        <v>5.6856172238404099</v>
      </c>
      <c r="H6835" s="2" t="s">
        <v>3139</v>
      </c>
      <c r="I6835" s="2" t="s">
        <v>3153</v>
      </c>
      <c r="J6835" s="2" t="s">
        <v>3161</v>
      </c>
      <c r="K6835" s="2" t="s">
        <v>3162</v>
      </c>
      <c r="L6835" s="2" t="s">
        <v>3831</v>
      </c>
      <c r="M6835" s="2" t="s">
        <v>3059</v>
      </c>
      <c r="N6835" s="2" t="s">
        <v>3109</v>
      </c>
      <c r="O6835" s="19" t="str">
        <f t="shared" si="214"/>
        <v>400</v>
      </c>
      <c r="P6835">
        <f t="shared" si="213"/>
        <v>547.24065779463945</v>
      </c>
    </row>
    <row r="6836" spans="1:16" ht="14.5" customHeight="1" x14ac:dyDescent="0.35">
      <c r="A6836" s="23" t="s">
        <v>3843</v>
      </c>
      <c r="B6836" s="23" t="s">
        <v>3844</v>
      </c>
      <c r="C6836" s="23" t="s">
        <v>2676</v>
      </c>
      <c r="D6836" s="2" t="s">
        <v>3169</v>
      </c>
      <c r="E6836" s="2" t="s">
        <v>3170</v>
      </c>
      <c r="F6836">
        <v>9625</v>
      </c>
      <c r="G6836">
        <v>42.8850264243002</v>
      </c>
      <c r="H6836" s="2" t="s">
        <v>3141</v>
      </c>
      <c r="I6836" s="2" t="s">
        <v>3155</v>
      </c>
      <c r="J6836" s="2" t="s">
        <v>3161</v>
      </c>
      <c r="K6836" s="2" t="s">
        <v>3162</v>
      </c>
      <c r="L6836" s="2" t="s">
        <v>3831</v>
      </c>
      <c r="M6836" s="2" t="s">
        <v>3059</v>
      </c>
      <c r="N6836" s="2" t="s">
        <v>3109</v>
      </c>
      <c r="O6836" s="19" t="str">
        <f t="shared" si="214"/>
        <v>400</v>
      </c>
      <c r="P6836">
        <f t="shared" si="213"/>
        <v>4127.6837933388942</v>
      </c>
    </row>
    <row r="6837" spans="1:16" ht="14.5" customHeight="1" x14ac:dyDescent="0.35">
      <c r="A6837" s="23" t="s">
        <v>3845</v>
      </c>
      <c r="B6837" s="23" t="s">
        <v>3846</v>
      </c>
      <c r="C6837" s="23" t="s">
        <v>3884</v>
      </c>
      <c r="D6837" s="2" t="s">
        <v>3169</v>
      </c>
      <c r="E6837" s="2" t="s">
        <v>3170</v>
      </c>
      <c r="F6837">
        <v>2240</v>
      </c>
      <c r="G6837">
        <v>20.084938007862799</v>
      </c>
      <c r="H6837" s="2" t="s">
        <v>3129</v>
      </c>
      <c r="I6837" s="2" t="s">
        <v>3143</v>
      </c>
      <c r="J6837" s="2" t="s">
        <v>3161</v>
      </c>
      <c r="K6837" s="2" t="s">
        <v>3162</v>
      </c>
      <c r="L6837" s="2" t="s">
        <v>3831</v>
      </c>
      <c r="M6837" s="2" t="s">
        <v>3059</v>
      </c>
      <c r="N6837" s="2" t="s">
        <v>3109</v>
      </c>
      <c r="O6837" s="19" t="str">
        <f t="shared" si="214"/>
        <v>400</v>
      </c>
      <c r="P6837">
        <f t="shared" si="213"/>
        <v>449.90261137612674</v>
      </c>
    </row>
    <row r="6838" spans="1:16" ht="14.5" customHeight="1" x14ac:dyDescent="0.35">
      <c r="A6838" s="23" t="s">
        <v>3845</v>
      </c>
      <c r="B6838" s="23" t="s">
        <v>3846</v>
      </c>
      <c r="C6838" s="23" t="s">
        <v>3884</v>
      </c>
      <c r="D6838" s="2" t="s">
        <v>3169</v>
      </c>
      <c r="E6838" s="2" t="s">
        <v>3170</v>
      </c>
      <c r="F6838">
        <v>2240</v>
      </c>
      <c r="G6838">
        <v>8.4525274508028705</v>
      </c>
      <c r="H6838" s="2" t="s">
        <v>3130</v>
      </c>
      <c r="I6838" s="2" t="s">
        <v>3144</v>
      </c>
      <c r="J6838" s="2" t="s">
        <v>3161</v>
      </c>
      <c r="K6838" s="2" t="s">
        <v>3162</v>
      </c>
      <c r="L6838" s="2" t="s">
        <v>3831</v>
      </c>
      <c r="M6838" s="2" t="s">
        <v>3059</v>
      </c>
      <c r="N6838" s="2" t="s">
        <v>3109</v>
      </c>
      <c r="O6838" s="19" t="str">
        <f t="shared" si="214"/>
        <v>400</v>
      </c>
      <c r="P6838">
        <f t="shared" si="213"/>
        <v>189.3366148979843</v>
      </c>
    </row>
    <row r="6839" spans="1:16" ht="14.5" customHeight="1" x14ac:dyDescent="0.35">
      <c r="A6839" s="23" t="s">
        <v>3845</v>
      </c>
      <c r="B6839" s="23" t="s">
        <v>3846</v>
      </c>
      <c r="C6839" s="23" t="s">
        <v>3884</v>
      </c>
      <c r="D6839" s="2" t="s">
        <v>3169</v>
      </c>
      <c r="E6839" s="2" t="s">
        <v>3170</v>
      </c>
      <c r="F6839">
        <v>2240</v>
      </c>
      <c r="G6839">
        <v>4.6057246357974204</v>
      </c>
      <c r="H6839" s="2" t="s">
        <v>3131</v>
      </c>
      <c r="I6839" s="2" t="s">
        <v>3145</v>
      </c>
      <c r="J6839" s="2" t="s">
        <v>3161</v>
      </c>
      <c r="K6839" s="2" t="s">
        <v>3162</v>
      </c>
      <c r="L6839" s="2" t="s">
        <v>3831</v>
      </c>
      <c r="M6839" s="2" t="s">
        <v>3059</v>
      </c>
      <c r="N6839" s="2" t="s">
        <v>3109</v>
      </c>
      <c r="O6839" s="19" t="str">
        <f t="shared" si="214"/>
        <v>400</v>
      </c>
      <c r="P6839">
        <f t="shared" si="213"/>
        <v>103.16823184186222</v>
      </c>
    </row>
    <row r="6840" spans="1:16" ht="14.5" customHeight="1" x14ac:dyDescent="0.35">
      <c r="A6840" s="23" t="s">
        <v>3845</v>
      </c>
      <c r="B6840" s="23" t="s">
        <v>3846</v>
      </c>
      <c r="C6840" s="23" t="s">
        <v>3884</v>
      </c>
      <c r="D6840" s="2" t="s">
        <v>3169</v>
      </c>
      <c r="E6840" s="2" t="s">
        <v>3170</v>
      </c>
      <c r="F6840">
        <v>2240</v>
      </c>
      <c r="G6840">
        <v>3.77393871572137</v>
      </c>
      <c r="H6840" s="2" t="s">
        <v>3132</v>
      </c>
      <c r="I6840" s="2" t="s">
        <v>3146</v>
      </c>
      <c r="J6840" s="2" t="s">
        <v>3161</v>
      </c>
      <c r="K6840" s="2" t="s">
        <v>3162</v>
      </c>
      <c r="L6840" s="2" t="s">
        <v>3831</v>
      </c>
      <c r="M6840" s="2" t="s">
        <v>3059</v>
      </c>
      <c r="N6840" s="2" t="s">
        <v>3109</v>
      </c>
      <c r="O6840" s="19" t="str">
        <f t="shared" si="214"/>
        <v>400</v>
      </c>
      <c r="P6840">
        <f t="shared" si="213"/>
        <v>84.536227232158694</v>
      </c>
    </row>
    <row r="6841" spans="1:16" ht="14.5" customHeight="1" x14ac:dyDescent="0.35">
      <c r="A6841" s="23" t="s">
        <v>3845</v>
      </c>
      <c r="B6841" s="23" t="s">
        <v>3846</v>
      </c>
      <c r="C6841" s="23" t="s">
        <v>3884</v>
      </c>
      <c r="D6841" s="2" t="s">
        <v>3169</v>
      </c>
      <c r="E6841" s="2" t="s">
        <v>3170</v>
      </c>
      <c r="F6841">
        <v>2240</v>
      </c>
      <c r="G6841">
        <v>0.28018560734423498</v>
      </c>
      <c r="H6841" s="2" t="s">
        <v>3135</v>
      </c>
      <c r="I6841" s="2" t="s">
        <v>3149</v>
      </c>
      <c r="J6841" s="2" t="s">
        <v>3161</v>
      </c>
      <c r="K6841" s="2" t="s">
        <v>3162</v>
      </c>
      <c r="L6841" s="2" t="s">
        <v>3831</v>
      </c>
      <c r="M6841" s="2" t="s">
        <v>3059</v>
      </c>
      <c r="N6841" s="2" t="s">
        <v>3109</v>
      </c>
      <c r="O6841" s="19" t="str">
        <f t="shared" si="214"/>
        <v>400</v>
      </c>
      <c r="P6841">
        <f t="shared" si="213"/>
        <v>6.2761576045108631</v>
      </c>
    </row>
    <row r="6842" spans="1:16" ht="14.5" customHeight="1" x14ac:dyDescent="0.35">
      <c r="A6842" s="23" t="s">
        <v>3845</v>
      </c>
      <c r="B6842" s="23" t="s">
        <v>3846</v>
      </c>
      <c r="C6842" s="23" t="s">
        <v>3884</v>
      </c>
      <c r="D6842" s="2" t="s">
        <v>3169</v>
      </c>
      <c r="E6842" s="2" t="s">
        <v>3170</v>
      </c>
      <c r="F6842">
        <v>2240</v>
      </c>
      <c r="G6842">
        <v>14.2320419343308</v>
      </c>
      <c r="H6842" s="2" t="s">
        <v>3138</v>
      </c>
      <c r="I6842" s="2" t="s">
        <v>3152</v>
      </c>
      <c r="J6842" s="2" t="s">
        <v>3161</v>
      </c>
      <c r="K6842" s="2" t="s">
        <v>3162</v>
      </c>
      <c r="L6842" s="2" t="s">
        <v>3831</v>
      </c>
      <c r="M6842" s="2" t="s">
        <v>3059</v>
      </c>
      <c r="N6842" s="2" t="s">
        <v>3109</v>
      </c>
      <c r="O6842" s="19" t="str">
        <f t="shared" si="214"/>
        <v>400</v>
      </c>
      <c r="P6842">
        <f t="shared" si="213"/>
        <v>318.79773932900991</v>
      </c>
    </row>
    <row r="6843" spans="1:16" ht="14.5" customHeight="1" x14ac:dyDescent="0.35">
      <c r="A6843" s="23" t="s">
        <v>3845</v>
      </c>
      <c r="B6843" s="23" t="s">
        <v>3846</v>
      </c>
      <c r="C6843" s="23" t="s">
        <v>3884</v>
      </c>
      <c r="D6843" s="2" t="s">
        <v>3169</v>
      </c>
      <c r="E6843" s="2" t="s">
        <v>3170</v>
      </c>
      <c r="F6843">
        <v>2240</v>
      </c>
      <c r="G6843">
        <v>5.6856172238404099</v>
      </c>
      <c r="H6843" s="2" t="s">
        <v>3139</v>
      </c>
      <c r="I6843" s="2" t="s">
        <v>3153</v>
      </c>
      <c r="J6843" s="2" t="s">
        <v>3161</v>
      </c>
      <c r="K6843" s="2" t="s">
        <v>3162</v>
      </c>
      <c r="L6843" s="2" t="s">
        <v>3831</v>
      </c>
      <c r="M6843" s="2" t="s">
        <v>3059</v>
      </c>
      <c r="N6843" s="2" t="s">
        <v>3109</v>
      </c>
      <c r="O6843" s="19" t="str">
        <f t="shared" si="214"/>
        <v>400</v>
      </c>
      <c r="P6843">
        <f t="shared" si="213"/>
        <v>127.35782581402518</v>
      </c>
    </row>
    <row r="6844" spans="1:16" ht="14.5" customHeight="1" x14ac:dyDescent="0.35">
      <c r="A6844" s="23" t="s">
        <v>3845</v>
      </c>
      <c r="B6844" s="23" t="s">
        <v>3846</v>
      </c>
      <c r="C6844" s="23" t="s">
        <v>3884</v>
      </c>
      <c r="D6844" s="2" t="s">
        <v>3169</v>
      </c>
      <c r="E6844" s="2" t="s">
        <v>3170</v>
      </c>
      <c r="F6844">
        <v>2240</v>
      </c>
      <c r="G6844">
        <v>42.8850264243002</v>
      </c>
      <c r="H6844" s="2" t="s">
        <v>3141</v>
      </c>
      <c r="I6844" s="2" t="s">
        <v>3155</v>
      </c>
      <c r="J6844" s="2" t="s">
        <v>3161</v>
      </c>
      <c r="K6844" s="2" t="s">
        <v>3162</v>
      </c>
      <c r="L6844" s="2" t="s">
        <v>3831</v>
      </c>
      <c r="M6844" s="2" t="s">
        <v>3059</v>
      </c>
      <c r="N6844" s="2" t="s">
        <v>3109</v>
      </c>
      <c r="O6844" s="19" t="str">
        <f t="shared" si="214"/>
        <v>400</v>
      </c>
      <c r="P6844">
        <f t="shared" si="213"/>
        <v>960.62459190432446</v>
      </c>
    </row>
    <row r="6845" spans="1:16" ht="14.5" customHeight="1" x14ac:dyDescent="0.35">
      <c r="A6845" s="23" t="s">
        <v>3648</v>
      </c>
      <c r="B6845" s="23" t="s">
        <v>3649</v>
      </c>
      <c r="C6845" s="23" t="s">
        <v>2779</v>
      </c>
      <c r="D6845" s="2" t="s">
        <v>3169</v>
      </c>
      <c r="E6845" s="2" t="s">
        <v>3170</v>
      </c>
      <c r="F6845">
        <v>194</v>
      </c>
      <c r="G6845">
        <v>100</v>
      </c>
      <c r="H6845" s="2" t="s">
        <v>3139</v>
      </c>
      <c r="I6845" s="2" t="s">
        <v>3153</v>
      </c>
      <c r="J6845" s="2" t="s">
        <v>3161</v>
      </c>
      <c r="K6845" s="2" t="s">
        <v>3162</v>
      </c>
      <c r="L6845" s="2" t="s">
        <v>3831</v>
      </c>
      <c r="M6845" s="2" t="s">
        <v>3054</v>
      </c>
      <c r="N6845" s="2" t="s">
        <v>3104</v>
      </c>
      <c r="O6845" s="19" t="str">
        <f t="shared" si="214"/>
        <v>300</v>
      </c>
      <c r="P6845">
        <f t="shared" si="213"/>
        <v>194</v>
      </c>
    </row>
    <row r="6846" spans="1:16" ht="14.5" customHeight="1" x14ac:dyDescent="0.35">
      <c r="A6846" s="23" t="s">
        <v>3650</v>
      </c>
      <c r="B6846" s="23" t="s">
        <v>3651</v>
      </c>
      <c r="C6846" s="23" t="s">
        <v>3706</v>
      </c>
      <c r="D6846" s="2" t="s">
        <v>3169</v>
      </c>
      <c r="E6846" s="2" t="s">
        <v>3170</v>
      </c>
      <c r="F6846">
        <v>2000</v>
      </c>
      <c r="G6846">
        <v>4.1672438086151598</v>
      </c>
      <c r="H6846" s="2" t="s">
        <v>3129</v>
      </c>
      <c r="I6846" s="2" t="s">
        <v>3143</v>
      </c>
      <c r="J6846" s="2" t="s">
        <v>3161</v>
      </c>
      <c r="K6846" s="2" t="s">
        <v>3162</v>
      </c>
      <c r="L6846" s="2" t="s">
        <v>3831</v>
      </c>
      <c r="M6846" s="2" t="s">
        <v>3059</v>
      </c>
      <c r="N6846" s="2" t="s">
        <v>3109</v>
      </c>
      <c r="O6846" s="19" t="str">
        <f t="shared" si="214"/>
        <v>400</v>
      </c>
      <c r="P6846">
        <f t="shared" si="213"/>
        <v>83.344876172303188</v>
      </c>
    </row>
    <row r="6847" spans="1:16" ht="14.5" customHeight="1" x14ac:dyDescent="0.35">
      <c r="A6847" s="23" t="s">
        <v>3650</v>
      </c>
      <c r="B6847" s="23" t="s">
        <v>3651</v>
      </c>
      <c r="C6847" s="23" t="s">
        <v>3706</v>
      </c>
      <c r="D6847" s="2" t="s">
        <v>3169</v>
      </c>
      <c r="E6847" s="2" t="s">
        <v>3170</v>
      </c>
      <c r="F6847">
        <v>2000</v>
      </c>
      <c r="G6847">
        <v>5.2648730535589401</v>
      </c>
      <c r="H6847" s="2" t="s">
        <v>3130</v>
      </c>
      <c r="I6847" s="2" t="s">
        <v>3144</v>
      </c>
      <c r="J6847" s="2" t="s">
        <v>3161</v>
      </c>
      <c r="K6847" s="2" t="s">
        <v>3162</v>
      </c>
      <c r="L6847" s="2" t="s">
        <v>3831</v>
      </c>
      <c r="M6847" s="2" t="s">
        <v>3059</v>
      </c>
      <c r="N6847" s="2" t="s">
        <v>3109</v>
      </c>
      <c r="O6847" s="19" t="str">
        <f t="shared" si="214"/>
        <v>400</v>
      </c>
      <c r="P6847">
        <f t="shared" si="213"/>
        <v>105.2974610711788</v>
      </c>
    </row>
    <row r="6848" spans="1:16" ht="14.5" customHeight="1" x14ac:dyDescent="0.35">
      <c r="A6848" s="23" t="s">
        <v>3650</v>
      </c>
      <c r="B6848" s="23" t="s">
        <v>3651</v>
      </c>
      <c r="C6848" s="23" t="s">
        <v>3706</v>
      </c>
      <c r="D6848" s="2" t="s">
        <v>3169</v>
      </c>
      <c r="E6848" s="2" t="s">
        <v>3170</v>
      </c>
      <c r="F6848">
        <v>2000</v>
      </c>
      <c r="G6848">
        <v>26.624322937004901</v>
      </c>
      <c r="H6848" s="2" t="s">
        <v>3135</v>
      </c>
      <c r="I6848" s="2" t="s">
        <v>3149</v>
      </c>
      <c r="J6848" s="2" t="s">
        <v>3161</v>
      </c>
      <c r="K6848" s="2" t="s">
        <v>3162</v>
      </c>
      <c r="L6848" s="2" t="s">
        <v>3831</v>
      </c>
      <c r="M6848" s="2" t="s">
        <v>3059</v>
      </c>
      <c r="N6848" s="2" t="s">
        <v>3109</v>
      </c>
      <c r="O6848" s="19" t="str">
        <f t="shared" si="214"/>
        <v>400</v>
      </c>
      <c r="P6848">
        <f t="shared" si="213"/>
        <v>532.48645874009799</v>
      </c>
    </row>
    <row r="6849" spans="1:16" ht="14.5" customHeight="1" x14ac:dyDescent="0.35">
      <c r="A6849" s="23" t="s">
        <v>3650</v>
      </c>
      <c r="B6849" s="23" t="s">
        <v>3651</v>
      </c>
      <c r="C6849" s="23" t="s">
        <v>3706</v>
      </c>
      <c r="D6849" s="2" t="s">
        <v>3169</v>
      </c>
      <c r="E6849" s="2" t="s">
        <v>3170</v>
      </c>
      <c r="F6849">
        <v>2000</v>
      </c>
      <c r="G6849">
        <v>3.75610794185812</v>
      </c>
      <c r="H6849" s="2" t="s">
        <v>3138</v>
      </c>
      <c r="I6849" s="2" t="s">
        <v>3152</v>
      </c>
      <c r="J6849" s="2" t="s">
        <v>3161</v>
      </c>
      <c r="K6849" s="2" t="s">
        <v>3162</v>
      </c>
      <c r="L6849" s="2" t="s">
        <v>3831</v>
      </c>
      <c r="M6849" s="2" t="s">
        <v>3059</v>
      </c>
      <c r="N6849" s="2" t="s">
        <v>3109</v>
      </c>
      <c r="O6849" s="19" t="str">
        <f t="shared" si="214"/>
        <v>400</v>
      </c>
      <c r="P6849">
        <f t="shared" si="213"/>
        <v>75.122158837162402</v>
      </c>
    </row>
    <row r="6850" spans="1:16" ht="14.5" customHeight="1" x14ac:dyDescent="0.35">
      <c r="A6850" s="23" t="s">
        <v>3650</v>
      </c>
      <c r="B6850" s="23" t="s">
        <v>3651</v>
      </c>
      <c r="C6850" s="23" t="s">
        <v>3706</v>
      </c>
      <c r="D6850" s="2" t="s">
        <v>3169</v>
      </c>
      <c r="E6850" s="2" t="s">
        <v>3170</v>
      </c>
      <c r="F6850">
        <v>2000</v>
      </c>
      <c r="G6850">
        <v>5.0628817178263903</v>
      </c>
      <c r="H6850" s="2" t="s">
        <v>3139</v>
      </c>
      <c r="I6850" s="2" t="s">
        <v>3153</v>
      </c>
      <c r="J6850" s="2" t="s">
        <v>3161</v>
      </c>
      <c r="K6850" s="2" t="s">
        <v>3162</v>
      </c>
      <c r="L6850" s="2" t="s">
        <v>3831</v>
      </c>
      <c r="M6850" s="2" t="s">
        <v>3059</v>
      </c>
      <c r="N6850" s="2" t="s">
        <v>3109</v>
      </c>
      <c r="O6850" s="19" t="str">
        <f t="shared" si="214"/>
        <v>400</v>
      </c>
      <c r="P6850">
        <f t="shared" si="213"/>
        <v>101.25763435652782</v>
      </c>
    </row>
    <row r="6851" spans="1:16" ht="14.5" customHeight="1" x14ac:dyDescent="0.35">
      <c r="A6851" s="23" t="s">
        <v>3650</v>
      </c>
      <c r="B6851" s="23" t="s">
        <v>3651</v>
      </c>
      <c r="C6851" s="23" t="s">
        <v>3706</v>
      </c>
      <c r="D6851" s="2" t="s">
        <v>3169</v>
      </c>
      <c r="E6851" s="2" t="s">
        <v>3170</v>
      </c>
      <c r="F6851">
        <v>2000</v>
      </c>
      <c r="G6851">
        <v>55.124570541136499</v>
      </c>
      <c r="H6851" s="2" t="s">
        <v>3141</v>
      </c>
      <c r="I6851" s="2" t="s">
        <v>3155</v>
      </c>
      <c r="J6851" s="2" t="s">
        <v>3161</v>
      </c>
      <c r="K6851" s="2" t="s">
        <v>3162</v>
      </c>
      <c r="L6851" s="2" t="s">
        <v>3831</v>
      </c>
      <c r="M6851" s="2" t="s">
        <v>3059</v>
      </c>
      <c r="N6851" s="2" t="s">
        <v>3109</v>
      </c>
      <c r="O6851" s="19" t="str">
        <f t="shared" si="214"/>
        <v>400</v>
      </c>
      <c r="P6851">
        <f t="shared" si="213"/>
        <v>1102.4914108227299</v>
      </c>
    </row>
    <row r="6852" spans="1:16" ht="14.5" customHeight="1" x14ac:dyDescent="0.35">
      <c r="A6852" s="23" t="s">
        <v>2677</v>
      </c>
      <c r="B6852" s="23" t="s">
        <v>2678</v>
      </c>
      <c r="C6852" s="23" t="s">
        <v>2679</v>
      </c>
      <c r="D6852" s="2" t="s">
        <v>3169</v>
      </c>
      <c r="E6852" s="2" t="s">
        <v>3170</v>
      </c>
      <c r="F6852">
        <v>27464</v>
      </c>
      <c r="G6852">
        <v>25.873878510520399</v>
      </c>
      <c r="H6852" s="2" t="s">
        <v>3129</v>
      </c>
      <c r="I6852" s="2" t="s">
        <v>3143</v>
      </c>
      <c r="J6852" s="2" t="s">
        <v>3161</v>
      </c>
      <c r="K6852" s="2" t="s">
        <v>3162</v>
      </c>
      <c r="L6852" s="2" t="s">
        <v>3831</v>
      </c>
      <c r="M6852" s="2" t="s">
        <v>3059</v>
      </c>
      <c r="N6852" s="2" t="s">
        <v>3109</v>
      </c>
      <c r="O6852" s="19" t="str">
        <f t="shared" si="214"/>
        <v>400</v>
      </c>
      <c r="P6852">
        <f t="shared" si="213"/>
        <v>7106.0019941293231</v>
      </c>
    </row>
    <row r="6853" spans="1:16" ht="14.5" customHeight="1" x14ac:dyDescent="0.35">
      <c r="A6853" s="23" t="s">
        <v>2677</v>
      </c>
      <c r="B6853" s="23" t="s">
        <v>2678</v>
      </c>
      <c r="C6853" s="23" t="s">
        <v>2679</v>
      </c>
      <c r="D6853" s="2" t="s">
        <v>3169</v>
      </c>
      <c r="E6853" s="2" t="s">
        <v>3170</v>
      </c>
      <c r="F6853">
        <v>27464</v>
      </c>
      <c r="G6853">
        <v>8.6134492748371692</v>
      </c>
      <c r="H6853" s="2" t="s">
        <v>3130</v>
      </c>
      <c r="I6853" s="2" t="s">
        <v>3144</v>
      </c>
      <c r="J6853" s="2" t="s">
        <v>3161</v>
      </c>
      <c r="K6853" s="2" t="s">
        <v>3162</v>
      </c>
      <c r="L6853" s="2" t="s">
        <v>3831</v>
      </c>
      <c r="M6853" s="2" t="s">
        <v>3059</v>
      </c>
      <c r="N6853" s="2" t="s">
        <v>3109</v>
      </c>
      <c r="O6853" s="19" t="str">
        <f t="shared" si="214"/>
        <v>400</v>
      </c>
      <c r="P6853">
        <f t="shared" si="213"/>
        <v>2365.5977088412801</v>
      </c>
    </row>
    <row r="6854" spans="1:16" ht="14.5" customHeight="1" x14ac:dyDescent="0.35">
      <c r="A6854" s="23" t="s">
        <v>2677</v>
      </c>
      <c r="B6854" s="23" t="s">
        <v>2678</v>
      </c>
      <c r="C6854" s="23" t="s">
        <v>2679</v>
      </c>
      <c r="D6854" s="2" t="s">
        <v>3169</v>
      </c>
      <c r="E6854" s="2" t="s">
        <v>3170</v>
      </c>
      <c r="F6854">
        <v>27464</v>
      </c>
      <c r="G6854">
        <v>1.60510019236816</v>
      </c>
      <c r="H6854" s="2" t="s">
        <v>3131</v>
      </c>
      <c r="I6854" s="2" t="s">
        <v>3145</v>
      </c>
      <c r="J6854" s="2" t="s">
        <v>3161</v>
      </c>
      <c r="K6854" s="2" t="s">
        <v>3162</v>
      </c>
      <c r="L6854" s="2" t="s">
        <v>3831</v>
      </c>
      <c r="M6854" s="2" t="s">
        <v>3059</v>
      </c>
      <c r="N6854" s="2" t="s">
        <v>3109</v>
      </c>
      <c r="O6854" s="19" t="str">
        <f t="shared" si="214"/>
        <v>400</v>
      </c>
      <c r="P6854">
        <f t="shared" si="213"/>
        <v>440.82471683199145</v>
      </c>
    </row>
    <row r="6855" spans="1:16" ht="14.5" customHeight="1" x14ac:dyDescent="0.35">
      <c r="A6855" s="23" t="s">
        <v>2677</v>
      </c>
      <c r="B6855" s="23" t="s">
        <v>2678</v>
      </c>
      <c r="C6855" s="23" t="s">
        <v>2679</v>
      </c>
      <c r="D6855" s="2" t="s">
        <v>3169</v>
      </c>
      <c r="E6855" s="2" t="s">
        <v>3170</v>
      </c>
      <c r="F6855">
        <v>27464</v>
      </c>
      <c r="G6855">
        <v>3.6652059390117899</v>
      </c>
      <c r="H6855" s="2" t="s">
        <v>3135</v>
      </c>
      <c r="I6855" s="2" t="s">
        <v>3149</v>
      </c>
      <c r="J6855" s="2" t="s">
        <v>3161</v>
      </c>
      <c r="K6855" s="2" t="s">
        <v>3162</v>
      </c>
      <c r="L6855" s="2" t="s">
        <v>3831</v>
      </c>
      <c r="M6855" s="2" t="s">
        <v>3059</v>
      </c>
      <c r="N6855" s="2" t="s">
        <v>3109</v>
      </c>
      <c r="O6855" s="19" t="str">
        <f t="shared" si="214"/>
        <v>400</v>
      </c>
      <c r="P6855">
        <f t="shared" si="213"/>
        <v>1006.612159090198</v>
      </c>
    </row>
    <row r="6856" spans="1:16" ht="14.5" customHeight="1" x14ac:dyDescent="0.35">
      <c r="A6856" s="23" t="s">
        <v>2677</v>
      </c>
      <c r="B6856" s="23" t="s">
        <v>2678</v>
      </c>
      <c r="C6856" s="23" t="s">
        <v>2679</v>
      </c>
      <c r="D6856" s="2" t="s">
        <v>3169</v>
      </c>
      <c r="E6856" s="2" t="s">
        <v>3170</v>
      </c>
      <c r="F6856">
        <v>27464</v>
      </c>
      <c r="G6856">
        <v>8.1323780387637896</v>
      </c>
      <c r="H6856" s="2" t="s">
        <v>3138</v>
      </c>
      <c r="I6856" s="2" t="s">
        <v>3152</v>
      </c>
      <c r="J6856" s="2" t="s">
        <v>3161</v>
      </c>
      <c r="K6856" s="2" t="s">
        <v>3162</v>
      </c>
      <c r="L6856" s="2" t="s">
        <v>3831</v>
      </c>
      <c r="M6856" s="2" t="s">
        <v>3059</v>
      </c>
      <c r="N6856" s="2" t="s">
        <v>3109</v>
      </c>
      <c r="O6856" s="19" t="str">
        <f t="shared" si="214"/>
        <v>400</v>
      </c>
      <c r="P6856">
        <f t="shared" si="213"/>
        <v>2233.476304566087</v>
      </c>
    </row>
    <row r="6857" spans="1:16" ht="14.5" customHeight="1" x14ac:dyDescent="0.35">
      <c r="A6857" s="23" t="s">
        <v>2677</v>
      </c>
      <c r="B6857" s="23" t="s">
        <v>2678</v>
      </c>
      <c r="C6857" s="23" t="s">
        <v>2679</v>
      </c>
      <c r="D6857" s="2" t="s">
        <v>3169</v>
      </c>
      <c r="E6857" s="2" t="s">
        <v>3170</v>
      </c>
      <c r="F6857">
        <v>27464</v>
      </c>
      <c r="G6857">
        <v>19.608297312166201</v>
      </c>
      <c r="H6857" s="2" t="s">
        <v>3139</v>
      </c>
      <c r="I6857" s="2" t="s">
        <v>3153</v>
      </c>
      <c r="J6857" s="2" t="s">
        <v>3161</v>
      </c>
      <c r="K6857" s="2" t="s">
        <v>3162</v>
      </c>
      <c r="L6857" s="2" t="s">
        <v>3831</v>
      </c>
      <c r="M6857" s="2" t="s">
        <v>3059</v>
      </c>
      <c r="N6857" s="2" t="s">
        <v>3109</v>
      </c>
      <c r="O6857" s="19" t="str">
        <f t="shared" si="214"/>
        <v>400</v>
      </c>
      <c r="P6857">
        <f t="shared" si="213"/>
        <v>5385.2227738133261</v>
      </c>
    </row>
    <row r="6858" spans="1:16" ht="14.5" customHeight="1" x14ac:dyDescent="0.35">
      <c r="A6858" s="23" t="s">
        <v>2677</v>
      </c>
      <c r="B6858" s="23" t="s">
        <v>2678</v>
      </c>
      <c r="C6858" s="23" t="s">
        <v>2679</v>
      </c>
      <c r="D6858" s="2" t="s">
        <v>3169</v>
      </c>
      <c r="E6858" s="2" t="s">
        <v>3170</v>
      </c>
      <c r="F6858">
        <v>27464</v>
      </c>
      <c r="G6858">
        <v>32.501690732332499</v>
      </c>
      <c r="H6858" s="2" t="s">
        <v>3141</v>
      </c>
      <c r="I6858" s="2" t="s">
        <v>3155</v>
      </c>
      <c r="J6858" s="2" t="s">
        <v>3161</v>
      </c>
      <c r="K6858" s="2" t="s">
        <v>3162</v>
      </c>
      <c r="L6858" s="2" t="s">
        <v>3831</v>
      </c>
      <c r="M6858" s="2" t="s">
        <v>3059</v>
      </c>
      <c r="N6858" s="2" t="s">
        <v>3109</v>
      </c>
      <c r="O6858" s="19" t="str">
        <f t="shared" si="214"/>
        <v>400</v>
      </c>
      <c r="P6858">
        <f t="shared" si="213"/>
        <v>8926.2643427277981</v>
      </c>
    </row>
    <row r="6859" spans="1:16" ht="14.5" customHeight="1" x14ac:dyDescent="0.35">
      <c r="A6859" s="23" t="s">
        <v>3847</v>
      </c>
      <c r="B6859" s="23" t="s">
        <v>3848</v>
      </c>
      <c r="C6859" s="23" t="s">
        <v>3885</v>
      </c>
      <c r="D6859" s="2" t="s">
        <v>3169</v>
      </c>
      <c r="E6859" s="2" t="s">
        <v>3170</v>
      </c>
      <c r="F6859">
        <v>471</v>
      </c>
      <c r="G6859">
        <v>25.873878510520399</v>
      </c>
      <c r="H6859" s="2" t="s">
        <v>3129</v>
      </c>
      <c r="I6859" s="2" t="s">
        <v>3143</v>
      </c>
      <c r="J6859" s="2" t="s">
        <v>3161</v>
      </c>
      <c r="K6859" s="2" t="s">
        <v>3162</v>
      </c>
      <c r="L6859" s="2" t="s">
        <v>3831</v>
      </c>
      <c r="M6859" s="2" t="s">
        <v>3059</v>
      </c>
      <c r="N6859" s="2" t="s">
        <v>3109</v>
      </c>
      <c r="O6859" s="19" t="str">
        <f t="shared" si="214"/>
        <v>400</v>
      </c>
      <c r="P6859">
        <f t="shared" si="213"/>
        <v>121.86596778455109</v>
      </c>
    </row>
    <row r="6860" spans="1:16" ht="14.5" customHeight="1" x14ac:dyDescent="0.35">
      <c r="A6860" s="23" t="s">
        <v>3847</v>
      </c>
      <c r="B6860" s="23" t="s">
        <v>3848</v>
      </c>
      <c r="C6860" s="23" t="s">
        <v>3885</v>
      </c>
      <c r="D6860" s="2" t="s">
        <v>3169</v>
      </c>
      <c r="E6860" s="2" t="s">
        <v>3170</v>
      </c>
      <c r="F6860">
        <v>471</v>
      </c>
      <c r="G6860">
        <v>8.6134492748371692</v>
      </c>
      <c r="H6860" s="2" t="s">
        <v>3130</v>
      </c>
      <c r="I6860" s="2" t="s">
        <v>3144</v>
      </c>
      <c r="J6860" s="2" t="s">
        <v>3161</v>
      </c>
      <c r="K6860" s="2" t="s">
        <v>3162</v>
      </c>
      <c r="L6860" s="2" t="s">
        <v>3831</v>
      </c>
      <c r="M6860" s="2" t="s">
        <v>3059</v>
      </c>
      <c r="N6860" s="2" t="s">
        <v>3109</v>
      </c>
      <c r="O6860" s="19" t="str">
        <f t="shared" si="214"/>
        <v>400</v>
      </c>
      <c r="P6860">
        <f t="shared" si="213"/>
        <v>40.569346084483065</v>
      </c>
    </row>
    <row r="6861" spans="1:16" ht="14.5" customHeight="1" x14ac:dyDescent="0.35">
      <c r="A6861" s="23" t="s">
        <v>3847</v>
      </c>
      <c r="B6861" s="23" t="s">
        <v>3848</v>
      </c>
      <c r="C6861" s="23" t="s">
        <v>3885</v>
      </c>
      <c r="D6861" s="2" t="s">
        <v>3169</v>
      </c>
      <c r="E6861" s="2" t="s">
        <v>3170</v>
      </c>
      <c r="F6861">
        <v>471</v>
      </c>
      <c r="G6861">
        <v>1.60510019236816</v>
      </c>
      <c r="H6861" s="2" t="s">
        <v>3131</v>
      </c>
      <c r="I6861" s="2" t="s">
        <v>3145</v>
      </c>
      <c r="J6861" s="2" t="s">
        <v>3161</v>
      </c>
      <c r="K6861" s="2" t="s">
        <v>3162</v>
      </c>
      <c r="L6861" s="2" t="s">
        <v>3831</v>
      </c>
      <c r="M6861" s="2" t="s">
        <v>3059</v>
      </c>
      <c r="N6861" s="2" t="s">
        <v>3109</v>
      </c>
      <c r="O6861" s="19" t="str">
        <f t="shared" si="214"/>
        <v>400</v>
      </c>
      <c r="P6861">
        <f t="shared" si="213"/>
        <v>7.5600219060540335</v>
      </c>
    </row>
    <row r="6862" spans="1:16" ht="14.5" customHeight="1" x14ac:dyDescent="0.35">
      <c r="A6862" s="23" t="s">
        <v>3847</v>
      </c>
      <c r="B6862" s="23" t="s">
        <v>3848</v>
      </c>
      <c r="C6862" s="23" t="s">
        <v>3885</v>
      </c>
      <c r="D6862" s="2" t="s">
        <v>3169</v>
      </c>
      <c r="E6862" s="2" t="s">
        <v>3170</v>
      </c>
      <c r="F6862">
        <v>471</v>
      </c>
      <c r="G6862">
        <v>3.6652059390117899</v>
      </c>
      <c r="H6862" s="2" t="s">
        <v>3135</v>
      </c>
      <c r="I6862" s="2" t="s">
        <v>3149</v>
      </c>
      <c r="J6862" s="2" t="s">
        <v>3161</v>
      </c>
      <c r="K6862" s="2" t="s">
        <v>3162</v>
      </c>
      <c r="L6862" s="2" t="s">
        <v>3831</v>
      </c>
      <c r="M6862" s="2" t="s">
        <v>3059</v>
      </c>
      <c r="N6862" s="2" t="s">
        <v>3109</v>
      </c>
      <c r="O6862" s="19" t="str">
        <f t="shared" si="214"/>
        <v>400</v>
      </c>
      <c r="P6862">
        <f t="shared" si="213"/>
        <v>17.263119972745532</v>
      </c>
    </row>
    <row r="6863" spans="1:16" ht="14.5" customHeight="1" x14ac:dyDescent="0.35">
      <c r="A6863" s="23" t="s">
        <v>3847</v>
      </c>
      <c r="B6863" s="23" t="s">
        <v>3848</v>
      </c>
      <c r="C6863" s="23" t="s">
        <v>3885</v>
      </c>
      <c r="D6863" s="2" t="s">
        <v>3169</v>
      </c>
      <c r="E6863" s="2" t="s">
        <v>3170</v>
      </c>
      <c r="F6863">
        <v>471</v>
      </c>
      <c r="G6863">
        <v>8.1323780387637896</v>
      </c>
      <c r="H6863" s="2" t="s">
        <v>3138</v>
      </c>
      <c r="I6863" s="2" t="s">
        <v>3152</v>
      </c>
      <c r="J6863" s="2" t="s">
        <v>3161</v>
      </c>
      <c r="K6863" s="2" t="s">
        <v>3162</v>
      </c>
      <c r="L6863" s="2" t="s">
        <v>3831</v>
      </c>
      <c r="M6863" s="2" t="s">
        <v>3059</v>
      </c>
      <c r="N6863" s="2" t="s">
        <v>3109</v>
      </c>
      <c r="O6863" s="19" t="str">
        <f t="shared" si="214"/>
        <v>400</v>
      </c>
      <c r="P6863">
        <f t="shared" si="213"/>
        <v>38.303500562577455</v>
      </c>
    </row>
    <row r="6864" spans="1:16" ht="14.5" customHeight="1" x14ac:dyDescent="0.35">
      <c r="A6864" s="23" t="s">
        <v>3847</v>
      </c>
      <c r="B6864" s="23" t="s">
        <v>3848</v>
      </c>
      <c r="C6864" s="23" t="s">
        <v>3885</v>
      </c>
      <c r="D6864" s="2" t="s">
        <v>3169</v>
      </c>
      <c r="E6864" s="2" t="s">
        <v>3170</v>
      </c>
      <c r="F6864">
        <v>471</v>
      </c>
      <c r="G6864">
        <v>19.608297312166201</v>
      </c>
      <c r="H6864" s="2" t="s">
        <v>3139</v>
      </c>
      <c r="I6864" s="2" t="s">
        <v>3153</v>
      </c>
      <c r="J6864" s="2" t="s">
        <v>3161</v>
      </c>
      <c r="K6864" s="2" t="s">
        <v>3162</v>
      </c>
      <c r="L6864" s="2" t="s">
        <v>3831</v>
      </c>
      <c r="M6864" s="2" t="s">
        <v>3059</v>
      </c>
      <c r="N6864" s="2" t="s">
        <v>3109</v>
      </c>
      <c r="O6864" s="19" t="str">
        <f t="shared" si="214"/>
        <v>400</v>
      </c>
      <c r="P6864">
        <f t="shared" si="213"/>
        <v>92.355080340302806</v>
      </c>
    </row>
    <row r="6865" spans="1:16" ht="14.5" customHeight="1" x14ac:dyDescent="0.35">
      <c r="A6865" s="23" t="s">
        <v>3847</v>
      </c>
      <c r="B6865" s="23" t="s">
        <v>3848</v>
      </c>
      <c r="C6865" s="23" t="s">
        <v>3885</v>
      </c>
      <c r="D6865" s="2" t="s">
        <v>3169</v>
      </c>
      <c r="E6865" s="2" t="s">
        <v>3170</v>
      </c>
      <c r="F6865">
        <v>471</v>
      </c>
      <c r="G6865">
        <v>32.501690732332499</v>
      </c>
      <c r="H6865" s="2" t="s">
        <v>3141</v>
      </c>
      <c r="I6865" s="2" t="s">
        <v>3155</v>
      </c>
      <c r="J6865" s="2" t="s">
        <v>3161</v>
      </c>
      <c r="K6865" s="2" t="s">
        <v>3162</v>
      </c>
      <c r="L6865" s="2" t="s">
        <v>3831</v>
      </c>
      <c r="M6865" s="2" t="s">
        <v>3059</v>
      </c>
      <c r="N6865" s="2" t="s">
        <v>3109</v>
      </c>
      <c r="O6865" s="19" t="str">
        <f t="shared" si="214"/>
        <v>400</v>
      </c>
      <c r="P6865">
        <f t="shared" si="213"/>
        <v>153.08296334928608</v>
      </c>
    </row>
    <row r="6866" spans="1:16" ht="14.5" customHeight="1" x14ac:dyDescent="0.35">
      <c r="A6866" s="23" t="s">
        <v>1258</v>
      </c>
      <c r="B6866" s="23" t="s">
        <v>1259</v>
      </c>
      <c r="C6866" s="23" t="s">
        <v>3697</v>
      </c>
      <c r="D6866" s="2" t="s">
        <v>3169</v>
      </c>
      <c r="E6866" s="2" t="s">
        <v>3170</v>
      </c>
      <c r="F6866">
        <v>251</v>
      </c>
      <c r="G6866">
        <v>55</v>
      </c>
      <c r="H6866" s="2" t="s">
        <v>3138</v>
      </c>
      <c r="I6866" s="2" t="s">
        <v>3152</v>
      </c>
      <c r="J6866" s="2" t="s">
        <v>3161</v>
      </c>
      <c r="K6866" s="2" t="s">
        <v>3162</v>
      </c>
      <c r="L6866" s="2" t="s">
        <v>3831</v>
      </c>
      <c r="M6866" s="2" t="s">
        <v>3043</v>
      </c>
      <c r="N6866" s="2" t="s">
        <v>3097</v>
      </c>
      <c r="O6866" s="19" t="str">
        <f t="shared" si="214"/>
        <v>200</v>
      </c>
      <c r="P6866">
        <f t="shared" si="213"/>
        <v>138.05000000000001</v>
      </c>
    </row>
    <row r="6867" spans="1:16" ht="14.5" customHeight="1" x14ac:dyDescent="0.35">
      <c r="A6867" s="23" t="s">
        <v>279</v>
      </c>
      <c r="B6867" s="23" t="s">
        <v>280</v>
      </c>
      <c r="C6867" s="23" t="s">
        <v>2898</v>
      </c>
      <c r="D6867" s="2" t="s">
        <v>3169</v>
      </c>
      <c r="E6867" s="2" t="s">
        <v>3170</v>
      </c>
      <c r="F6867">
        <v>5057</v>
      </c>
      <c r="G6867">
        <v>100</v>
      </c>
      <c r="H6867" s="2" t="s">
        <v>3134</v>
      </c>
      <c r="I6867" s="2" t="s">
        <v>3148</v>
      </c>
      <c r="J6867" s="2" t="s">
        <v>3161</v>
      </c>
      <c r="K6867" s="2" t="s">
        <v>3162</v>
      </c>
      <c r="L6867" s="2" t="s">
        <v>3831</v>
      </c>
      <c r="M6867" s="2" t="s">
        <v>3074</v>
      </c>
      <c r="N6867" s="2" t="s">
        <v>3123</v>
      </c>
      <c r="O6867" s="19" t="str">
        <f t="shared" si="214"/>
        <v>600</v>
      </c>
      <c r="P6867">
        <f t="shared" si="213"/>
        <v>5057</v>
      </c>
    </row>
    <row r="6868" spans="1:16" ht="14.5" customHeight="1" x14ac:dyDescent="0.35">
      <c r="A6868" s="23" t="s">
        <v>282</v>
      </c>
      <c r="B6868" s="23" t="s">
        <v>283</v>
      </c>
      <c r="C6868" s="23" t="s">
        <v>1868</v>
      </c>
      <c r="D6868" s="2" t="s">
        <v>3169</v>
      </c>
      <c r="E6868" s="2" t="s">
        <v>3170</v>
      </c>
      <c r="F6868">
        <v>26</v>
      </c>
      <c r="G6868">
        <v>55</v>
      </c>
      <c r="H6868" s="2" t="s">
        <v>3138</v>
      </c>
      <c r="I6868" s="2" t="s">
        <v>3152</v>
      </c>
      <c r="J6868" s="2" t="s">
        <v>3161</v>
      </c>
      <c r="K6868" s="2" t="s">
        <v>3162</v>
      </c>
      <c r="L6868" s="2" t="s">
        <v>3831</v>
      </c>
      <c r="M6868" s="2" t="s">
        <v>3057</v>
      </c>
      <c r="N6868" s="2" t="s">
        <v>3107</v>
      </c>
      <c r="O6868" s="19" t="str">
        <f t="shared" si="214"/>
        <v>300</v>
      </c>
      <c r="P6868">
        <f t="shared" si="213"/>
        <v>14.3</v>
      </c>
    </row>
    <row r="6869" spans="1:16" ht="14.5" customHeight="1" x14ac:dyDescent="0.35">
      <c r="A6869" s="23" t="s">
        <v>285</v>
      </c>
      <c r="B6869" s="23" t="s">
        <v>286</v>
      </c>
      <c r="C6869" s="23" t="s">
        <v>1869</v>
      </c>
      <c r="D6869" s="2" t="s">
        <v>3169</v>
      </c>
      <c r="E6869" s="2" t="s">
        <v>3170</v>
      </c>
      <c r="F6869">
        <v>9081</v>
      </c>
      <c r="G6869">
        <v>55</v>
      </c>
      <c r="H6869" s="2" t="s">
        <v>3132</v>
      </c>
      <c r="I6869" s="2" t="s">
        <v>3146</v>
      </c>
      <c r="J6869" s="2" t="s">
        <v>3161</v>
      </c>
      <c r="K6869" s="2" t="s">
        <v>3162</v>
      </c>
      <c r="L6869" s="2" t="s">
        <v>3831</v>
      </c>
      <c r="M6869" s="2" t="s">
        <v>3057</v>
      </c>
      <c r="N6869" s="2" t="s">
        <v>3107</v>
      </c>
      <c r="O6869" s="19" t="str">
        <f t="shared" si="214"/>
        <v>300</v>
      </c>
      <c r="P6869">
        <f t="shared" si="213"/>
        <v>4994.55</v>
      </c>
    </row>
    <row r="6870" spans="1:16" ht="14.5" customHeight="1" x14ac:dyDescent="0.35">
      <c r="A6870" s="23" t="s">
        <v>3587</v>
      </c>
      <c r="B6870" s="23" t="s">
        <v>2037</v>
      </c>
      <c r="C6870" s="23" t="s">
        <v>2038</v>
      </c>
      <c r="D6870" s="2" t="s">
        <v>3169</v>
      </c>
      <c r="E6870" s="2" t="s">
        <v>3170</v>
      </c>
      <c r="F6870">
        <v>3465</v>
      </c>
      <c r="G6870">
        <v>55</v>
      </c>
      <c r="H6870" s="2" t="s">
        <v>3129</v>
      </c>
      <c r="I6870" s="2" t="s">
        <v>3143</v>
      </c>
      <c r="J6870" s="2" t="s">
        <v>3161</v>
      </c>
      <c r="K6870" s="2" t="s">
        <v>3162</v>
      </c>
      <c r="L6870" s="2" t="s">
        <v>3831</v>
      </c>
      <c r="M6870" s="2" t="s">
        <v>3059</v>
      </c>
      <c r="N6870" s="2" t="s">
        <v>3109</v>
      </c>
      <c r="O6870" s="19" t="str">
        <f t="shared" si="214"/>
        <v>400</v>
      </c>
      <c r="P6870">
        <f t="shared" si="213"/>
        <v>1905.75</v>
      </c>
    </row>
    <row r="6871" spans="1:16" ht="14.5" customHeight="1" x14ac:dyDescent="0.35">
      <c r="A6871" s="23" t="s">
        <v>3376</v>
      </c>
      <c r="B6871" s="23" t="s">
        <v>3377</v>
      </c>
      <c r="C6871" s="23" t="s">
        <v>3378</v>
      </c>
      <c r="D6871" s="2" t="s">
        <v>3169</v>
      </c>
      <c r="E6871" s="2" t="s">
        <v>3170</v>
      </c>
      <c r="F6871">
        <v>32600</v>
      </c>
      <c r="G6871">
        <v>55</v>
      </c>
      <c r="H6871" s="2" t="s">
        <v>3133</v>
      </c>
      <c r="I6871" s="2" t="s">
        <v>3147</v>
      </c>
      <c r="J6871" s="2" t="s">
        <v>3161</v>
      </c>
      <c r="K6871" s="2" t="s">
        <v>3162</v>
      </c>
      <c r="L6871" s="2" t="s">
        <v>3831</v>
      </c>
      <c r="M6871" s="2" t="s">
        <v>3045</v>
      </c>
      <c r="N6871" s="2" t="s">
        <v>3098</v>
      </c>
      <c r="O6871" s="19" t="str">
        <f t="shared" si="214"/>
        <v>200</v>
      </c>
      <c r="P6871">
        <f t="shared" si="213"/>
        <v>17930</v>
      </c>
    </row>
    <row r="6872" spans="1:16" ht="14.5" customHeight="1" x14ac:dyDescent="0.35">
      <c r="A6872" s="23" t="s">
        <v>1482</v>
      </c>
      <c r="B6872" s="23" t="s">
        <v>1483</v>
      </c>
      <c r="C6872" s="23" t="s">
        <v>2321</v>
      </c>
      <c r="D6872" s="2" t="s">
        <v>3169</v>
      </c>
      <c r="E6872" s="2" t="s">
        <v>3170</v>
      </c>
      <c r="F6872">
        <v>10490</v>
      </c>
      <c r="G6872">
        <v>55</v>
      </c>
      <c r="H6872" s="2" t="s">
        <v>3133</v>
      </c>
      <c r="I6872" s="2" t="s">
        <v>3147</v>
      </c>
      <c r="J6872" s="2" t="s">
        <v>3161</v>
      </c>
      <c r="K6872" s="2" t="s">
        <v>3162</v>
      </c>
      <c r="L6872" s="2" t="s">
        <v>3831</v>
      </c>
      <c r="M6872" s="2" t="s">
        <v>3045</v>
      </c>
      <c r="N6872" s="2" t="s">
        <v>3098</v>
      </c>
      <c r="O6872" s="19" t="str">
        <f t="shared" si="214"/>
        <v>200</v>
      </c>
      <c r="P6872">
        <f t="shared" si="213"/>
        <v>5769.5</v>
      </c>
    </row>
    <row r="6873" spans="1:16" ht="14.5" customHeight="1" x14ac:dyDescent="0.35">
      <c r="A6873" s="23" t="s">
        <v>3239</v>
      </c>
      <c r="B6873" s="23" t="s">
        <v>2043</v>
      </c>
      <c r="C6873" s="23" t="s">
        <v>1870</v>
      </c>
      <c r="D6873" s="2" t="s">
        <v>3169</v>
      </c>
      <c r="E6873" s="2" t="s">
        <v>3170</v>
      </c>
      <c r="F6873">
        <v>137</v>
      </c>
      <c r="G6873">
        <v>55</v>
      </c>
      <c r="H6873" s="2" t="s">
        <v>3131</v>
      </c>
      <c r="I6873" s="2" t="s">
        <v>3145</v>
      </c>
      <c r="J6873" s="2" t="s">
        <v>3161</v>
      </c>
      <c r="K6873" s="2" t="s">
        <v>3162</v>
      </c>
      <c r="L6873" s="2" t="s">
        <v>3831</v>
      </c>
      <c r="M6873" s="2" t="s">
        <v>3076</v>
      </c>
      <c r="N6873" s="2" t="s">
        <v>3124</v>
      </c>
      <c r="O6873" s="19" t="str">
        <f t="shared" si="214"/>
        <v>700</v>
      </c>
      <c r="P6873">
        <f t="shared" si="213"/>
        <v>75.349999999999994</v>
      </c>
    </row>
    <row r="6874" spans="1:16" ht="14.5" customHeight="1" x14ac:dyDescent="0.35">
      <c r="A6874" s="23" t="s">
        <v>2683</v>
      </c>
      <c r="B6874" s="23" t="s">
        <v>2684</v>
      </c>
      <c r="C6874" s="23" t="s">
        <v>2685</v>
      </c>
      <c r="D6874" s="2" t="s">
        <v>3169</v>
      </c>
      <c r="E6874" s="2" t="s">
        <v>3170</v>
      </c>
      <c r="F6874">
        <v>850</v>
      </c>
      <c r="G6874">
        <v>14.405317328044401</v>
      </c>
      <c r="H6874" s="2" t="s">
        <v>3129</v>
      </c>
      <c r="I6874" s="2" t="s">
        <v>3143</v>
      </c>
      <c r="J6874" s="2" t="s">
        <v>3161</v>
      </c>
      <c r="K6874" s="2" t="s">
        <v>3162</v>
      </c>
      <c r="L6874" s="2" t="s">
        <v>3831</v>
      </c>
      <c r="M6874" s="2" t="s">
        <v>3078</v>
      </c>
      <c r="N6874" s="2" t="s">
        <v>3126</v>
      </c>
      <c r="O6874" s="19" t="str">
        <f t="shared" si="214"/>
        <v>700</v>
      </c>
      <c r="P6874">
        <f t="shared" si="213"/>
        <v>122.4451972883774</v>
      </c>
    </row>
    <row r="6875" spans="1:16" ht="14.5" customHeight="1" x14ac:dyDescent="0.35">
      <c r="A6875" s="23" t="s">
        <v>2683</v>
      </c>
      <c r="B6875" s="23" t="s">
        <v>2684</v>
      </c>
      <c r="C6875" s="23" t="s">
        <v>2685</v>
      </c>
      <c r="D6875" s="2" t="s">
        <v>3169</v>
      </c>
      <c r="E6875" s="2" t="s">
        <v>3170</v>
      </c>
      <c r="F6875">
        <v>850</v>
      </c>
      <c r="G6875">
        <v>69.365482365279902</v>
      </c>
      <c r="H6875" s="2" t="s">
        <v>3130</v>
      </c>
      <c r="I6875" s="2" t="s">
        <v>3144</v>
      </c>
      <c r="J6875" s="2" t="s">
        <v>3161</v>
      </c>
      <c r="K6875" s="2" t="s">
        <v>3162</v>
      </c>
      <c r="L6875" s="2" t="s">
        <v>3831</v>
      </c>
      <c r="M6875" s="2" t="s">
        <v>3078</v>
      </c>
      <c r="N6875" s="2" t="s">
        <v>3126</v>
      </c>
      <c r="O6875" s="19" t="str">
        <f t="shared" si="214"/>
        <v>700</v>
      </c>
      <c r="P6875">
        <f t="shared" si="213"/>
        <v>589.60660010487913</v>
      </c>
    </row>
    <row r="6876" spans="1:16" ht="14.5" customHeight="1" x14ac:dyDescent="0.35">
      <c r="A6876" s="23" t="s">
        <v>2683</v>
      </c>
      <c r="B6876" s="23" t="s">
        <v>2684</v>
      </c>
      <c r="C6876" s="23" t="s">
        <v>2685</v>
      </c>
      <c r="D6876" s="2" t="s">
        <v>3169</v>
      </c>
      <c r="E6876" s="2" t="s">
        <v>3170</v>
      </c>
      <c r="F6876">
        <v>850</v>
      </c>
      <c r="G6876">
        <v>5.2157183429126199</v>
      </c>
      <c r="H6876" s="2" t="s">
        <v>3138</v>
      </c>
      <c r="I6876" s="2" t="s">
        <v>3152</v>
      </c>
      <c r="J6876" s="2" t="s">
        <v>3161</v>
      </c>
      <c r="K6876" s="2" t="s">
        <v>3162</v>
      </c>
      <c r="L6876" s="2" t="s">
        <v>3831</v>
      </c>
      <c r="M6876" s="2" t="s">
        <v>3078</v>
      </c>
      <c r="N6876" s="2" t="s">
        <v>3126</v>
      </c>
      <c r="O6876" s="19" t="str">
        <f t="shared" si="214"/>
        <v>700</v>
      </c>
      <c r="P6876">
        <f t="shared" si="213"/>
        <v>44.333605914757271</v>
      </c>
    </row>
    <row r="6877" spans="1:16" ht="14.5" customHeight="1" x14ac:dyDescent="0.35">
      <c r="A6877" s="23" t="s">
        <v>2683</v>
      </c>
      <c r="B6877" s="23" t="s">
        <v>2684</v>
      </c>
      <c r="C6877" s="23" t="s">
        <v>2685</v>
      </c>
      <c r="D6877" s="2" t="s">
        <v>3169</v>
      </c>
      <c r="E6877" s="2" t="s">
        <v>3170</v>
      </c>
      <c r="F6877">
        <v>850</v>
      </c>
      <c r="G6877">
        <v>5.7954947049976697</v>
      </c>
      <c r="H6877" s="2" t="s">
        <v>3139</v>
      </c>
      <c r="I6877" s="2" t="s">
        <v>3153</v>
      </c>
      <c r="J6877" s="2" t="s">
        <v>3161</v>
      </c>
      <c r="K6877" s="2" t="s">
        <v>3162</v>
      </c>
      <c r="L6877" s="2" t="s">
        <v>3831</v>
      </c>
      <c r="M6877" s="2" t="s">
        <v>3078</v>
      </c>
      <c r="N6877" s="2" t="s">
        <v>3126</v>
      </c>
      <c r="O6877" s="19" t="str">
        <f t="shared" si="214"/>
        <v>700</v>
      </c>
      <c r="P6877">
        <f t="shared" si="213"/>
        <v>49.26170499248019</v>
      </c>
    </row>
    <row r="6878" spans="1:16" ht="14.5" customHeight="1" x14ac:dyDescent="0.35">
      <c r="A6878" s="23" t="s">
        <v>2683</v>
      </c>
      <c r="B6878" s="23" t="s">
        <v>2684</v>
      </c>
      <c r="C6878" s="23" t="s">
        <v>2685</v>
      </c>
      <c r="D6878" s="2" t="s">
        <v>3169</v>
      </c>
      <c r="E6878" s="2" t="s">
        <v>3170</v>
      </c>
      <c r="F6878">
        <v>850</v>
      </c>
      <c r="G6878">
        <v>0.57977636208504901</v>
      </c>
      <c r="H6878" s="2" t="s">
        <v>3140</v>
      </c>
      <c r="I6878" s="2" t="s">
        <v>3154</v>
      </c>
      <c r="J6878" s="2" t="s">
        <v>3161</v>
      </c>
      <c r="K6878" s="2" t="s">
        <v>3162</v>
      </c>
      <c r="L6878" s="2" t="s">
        <v>3831</v>
      </c>
      <c r="M6878" s="2" t="s">
        <v>3078</v>
      </c>
      <c r="N6878" s="2" t="s">
        <v>3126</v>
      </c>
      <c r="O6878" s="19" t="str">
        <f t="shared" si="214"/>
        <v>700</v>
      </c>
      <c r="P6878">
        <f t="shared" si="213"/>
        <v>4.9280990777229166</v>
      </c>
    </row>
    <row r="6879" spans="1:16" ht="14.5" customHeight="1" x14ac:dyDescent="0.35">
      <c r="A6879" s="23" t="s">
        <v>2683</v>
      </c>
      <c r="B6879" s="23" t="s">
        <v>2684</v>
      </c>
      <c r="C6879" s="23" t="s">
        <v>2685</v>
      </c>
      <c r="D6879" s="2" t="s">
        <v>3169</v>
      </c>
      <c r="E6879" s="2" t="s">
        <v>3170</v>
      </c>
      <c r="F6879">
        <v>850</v>
      </c>
      <c r="G6879">
        <v>4.6382108966803903</v>
      </c>
      <c r="H6879" s="2" t="s">
        <v>3141</v>
      </c>
      <c r="I6879" s="2" t="s">
        <v>3155</v>
      </c>
      <c r="J6879" s="2" t="s">
        <v>3161</v>
      </c>
      <c r="K6879" s="2" t="s">
        <v>3162</v>
      </c>
      <c r="L6879" s="2" t="s">
        <v>3831</v>
      </c>
      <c r="M6879" s="2" t="s">
        <v>3078</v>
      </c>
      <c r="N6879" s="2" t="s">
        <v>3126</v>
      </c>
      <c r="O6879" s="19" t="str">
        <f t="shared" si="214"/>
        <v>700</v>
      </c>
      <c r="P6879">
        <f t="shared" si="213"/>
        <v>39.424792621783318</v>
      </c>
    </row>
    <row r="6880" spans="1:16" ht="14.5" customHeight="1" x14ac:dyDescent="0.35">
      <c r="A6880" s="23" t="s">
        <v>2044</v>
      </c>
      <c r="B6880" s="23" t="s">
        <v>2045</v>
      </c>
      <c r="C6880" s="23" t="s">
        <v>2686</v>
      </c>
      <c r="D6880" s="2" t="s">
        <v>3169</v>
      </c>
      <c r="E6880" s="2" t="s">
        <v>3170</v>
      </c>
      <c r="F6880">
        <v>1271</v>
      </c>
      <c r="G6880">
        <v>76.501498204677105</v>
      </c>
      <c r="H6880" s="2" t="s">
        <v>3130</v>
      </c>
      <c r="I6880" s="2" t="s">
        <v>3144</v>
      </c>
      <c r="J6880" s="2" t="s">
        <v>3161</v>
      </c>
      <c r="K6880" s="2" t="s">
        <v>3162</v>
      </c>
      <c r="L6880" s="2" t="s">
        <v>3831</v>
      </c>
      <c r="M6880" s="2" t="s">
        <v>3078</v>
      </c>
      <c r="N6880" s="2" t="s">
        <v>3126</v>
      </c>
      <c r="O6880" s="19" t="str">
        <f t="shared" si="214"/>
        <v>700</v>
      </c>
      <c r="P6880">
        <f t="shared" si="213"/>
        <v>972.33404218144597</v>
      </c>
    </row>
    <row r="6881" spans="1:16" ht="14.5" customHeight="1" x14ac:dyDescent="0.35">
      <c r="A6881" s="23" t="s">
        <v>2044</v>
      </c>
      <c r="B6881" s="23" t="s">
        <v>2045</v>
      </c>
      <c r="C6881" s="23" t="s">
        <v>2686</v>
      </c>
      <c r="D6881" s="2" t="s">
        <v>3169</v>
      </c>
      <c r="E6881" s="2" t="s">
        <v>3170</v>
      </c>
      <c r="F6881">
        <v>1271</v>
      </c>
      <c r="G6881">
        <v>6.3347849770293996</v>
      </c>
      <c r="H6881" s="2" t="s">
        <v>3138</v>
      </c>
      <c r="I6881" s="2" t="s">
        <v>3152</v>
      </c>
      <c r="J6881" s="2" t="s">
        <v>3161</v>
      </c>
      <c r="K6881" s="2" t="s">
        <v>3162</v>
      </c>
      <c r="L6881" s="2" t="s">
        <v>3831</v>
      </c>
      <c r="M6881" s="2" t="s">
        <v>3078</v>
      </c>
      <c r="N6881" s="2" t="s">
        <v>3126</v>
      </c>
      <c r="O6881" s="19" t="str">
        <f t="shared" si="214"/>
        <v>700</v>
      </c>
      <c r="P6881">
        <f t="shared" si="213"/>
        <v>80.515117058043671</v>
      </c>
    </row>
    <row r="6882" spans="1:16" ht="14.5" customHeight="1" x14ac:dyDescent="0.35">
      <c r="A6882" s="23" t="s">
        <v>2044</v>
      </c>
      <c r="B6882" s="23" t="s">
        <v>2045</v>
      </c>
      <c r="C6882" s="23" t="s">
        <v>2686</v>
      </c>
      <c r="D6882" s="2" t="s">
        <v>3169</v>
      </c>
      <c r="E6882" s="2" t="s">
        <v>3170</v>
      </c>
      <c r="F6882">
        <v>1271</v>
      </c>
      <c r="G6882">
        <v>10.268331400818999</v>
      </c>
      <c r="H6882" s="2" t="s">
        <v>3139</v>
      </c>
      <c r="I6882" s="2" t="s">
        <v>3153</v>
      </c>
      <c r="J6882" s="2" t="s">
        <v>3161</v>
      </c>
      <c r="K6882" s="2" t="s">
        <v>3162</v>
      </c>
      <c r="L6882" s="2" t="s">
        <v>3831</v>
      </c>
      <c r="M6882" s="2" t="s">
        <v>3078</v>
      </c>
      <c r="N6882" s="2" t="s">
        <v>3126</v>
      </c>
      <c r="O6882" s="19" t="str">
        <f t="shared" si="214"/>
        <v>700</v>
      </c>
      <c r="P6882">
        <f t="shared" si="213"/>
        <v>130.51049210440948</v>
      </c>
    </row>
    <row r="6883" spans="1:16" ht="14.5" customHeight="1" x14ac:dyDescent="0.35">
      <c r="A6883" s="23" t="s">
        <v>2044</v>
      </c>
      <c r="B6883" s="23" t="s">
        <v>2045</v>
      </c>
      <c r="C6883" s="23" t="s">
        <v>2686</v>
      </c>
      <c r="D6883" s="2" t="s">
        <v>3169</v>
      </c>
      <c r="E6883" s="2" t="s">
        <v>3170</v>
      </c>
      <c r="F6883">
        <v>1271</v>
      </c>
      <c r="G6883">
        <v>0.76615393527494202</v>
      </c>
      <c r="H6883" s="2" t="s">
        <v>3140</v>
      </c>
      <c r="I6883" s="2" t="s">
        <v>3154</v>
      </c>
      <c r="J6883" s="2" t="s">
        <v>3161</v>
      </c>
      <c r="K6883" s="2" t="s">
        <v>3162</v>
      </c>
      <c r="L6883" s="2" t="s">
        <v>3831</v>
      </c>
      <c r="M6883" s="2" t="s">
        <v>3078</v>
      </c>
      <c r="N6883" s="2" t="s">
        <v>3126</v>
      </c>
      <c r="O6883" s="19" t="str">
        <f t="shared" si="214"/>
        <v>700</v>
      </c>
      <c r="P6883">
        <f t="shared" si="213"/>
        <v>9.7378165173445126</v>
      </c>
    </row>
    <row r="6884" spans="1:16" ht="14.5" customHeight="1" x14ac:dyDescent="0.35">
      <c r="A6884" s="23" t="s">
        <v>2044</v>
      </c>
      <c r="B6884" s="23" t="s">
        <v>2045</v>
      </c>
      <c r="C6884" s="23" t="s">
        <v>2686</v>
      </c>
      <c r="D6884" s="2" t="s">
        <v>3169</v>
      </c>
      <c r="E6884" s="2" t="s">
        <v>3170</v>
      </c>
      <c r="F6884">
        <v>1271</v>
      </c>
      <c r="G6884">
        <v>6.12923148219953</v>
      </c>
      <c r="H6884" s="2" t="s">
        <v>3141</v>
      </c>
      <c r="I6884" s="2" t="s">
        <v>3155</v>
      </c>
      <c r="J6884" s="2" t="s">
        <v>3161</v>
      </c>
      <c r="K6884" s="2" t="s">
        <v>3162</v>
      </c>
      <c r="L6884" s="2" t="s">
        <v>3831</v>
      </c>
      <c r="M6884" s="2" t="s">
        <v>3078</v>
      </c>
      <c r="N6884" s="2" t="s">
        <v>3126</v>
      </c>
      <c r="O6884" s="19" t="str">
        <f t="shared" si="214"/>
        <v>700</v>
      </c>
      <c r="P6884">
        <f t="shared" si="213"/>
        <v>77.90253213875603</v>
      </c>
    </row>
    <row r="6885" spans="1:16" ht="14.5" customHeight="1" x14ac:dyDescent="0.35">
      <c r="A6885" s="23" t="s">
        <v>308</v>
      </c>
      <c r="B6885" s="23" t="s">
        <v>309</v>
      </c>
      <c r="C6885" s="23" t="s">
        <v>1873</v>
      </c>
      <c r="D6885" s="2" t="s">
        <v>3169</v>
      </c>
      <c r="E6885" s="2" t="s">
        <v>3170</v>
      </c>
      <c r="F6885">
        <v>405</v>
      </c>
      <c r="G6885">
        <v>100</v>
      </c>
      <c r="H6885" s="2" t="s">
        <v>3131</v>
      </c>
      <c r="I6885" s="2" t="s">
        <v>3145</v>
      </c>
      <c r="J6885" s="2" t="s">
        <v>3161</v>
      </c>
      <c r="K6885" s="2" t="s">
        <v>3162</v>
      </c>
      <c r="L6885" s="2" t="s">
        <v>3831</v>
      </c>
      <c r="M6885" s="2" t="s">
        <v>3076</v>
      </c>
      <c r="N6885" s="2" t="s">
        <v>3124</v>
      </c>
      <c r="O6885" s="19" t="str">
        <f t="shared" si="214"/>
        <v>700</v>
      </c>
      <c r="P6885">
        <f t="shared" si="213"/>
        <v>405</v>
      </c>
    </row>
    <row r="6886" spans="1:16" ht="14.5" customHeight="1" x14ac:dyDescent="0.35">
      <c r="A6886" s="23" t="s">
        <v>304</v>
      </c>
      <c r="B6886" s="23" t="s">
        <v>305</v>
      </c>
      <c r="C6886" s="23" t="s">
        <v>1874</v>
      </c>
      <c r="D6886" s="2" t="s">
        <v>3169</v>
      </c>
      <c r="E6886" s="2" t="s">
        <v>3170</v>
      </c>
      <c r="F6886">
        <v>419</v>
      </c>
      <c r="G6886">
        <v>100</v>
      </c>
      <c r="H6886" s="2" t="s">
        <v>3131</v>
      </c>
      <c r="I6886" s="2" t="s">
        <v>3145</v>
      </c>
      <c r="J6886" s="2" t="s">
        <v>3161</v>
      </c>
      <c r="K6886" s="2" t="s">
        <v>3162</v>
      </c>
      <c r="L6886" s="2" t="s">
        <v>3831</v>
      </c>
      <c r="M6886" s="2" t="s">
        <v>3076</v>
      </c>
      <c r="N6886" s="2" t="s">
        <v>3124</v>
      </c>
      <c r="O6886" s="19" t="str">
        <f t="shared" si="214"/>
        <v>700</v>
      </c>
      <c r="P6886">
        <f t="shared" ref="P6886:P6949" si="215">F6886*G6886/100</f>
        <v>419</v>
      </c>
    </row>
    <row r="6887" spans="1:16" ht="14.5" customHeight="1" x14ac:dyDescent="0.35">
      <c r="A6887" s="23" t="s">
        <v>311</v>
      </c>
      <c r="B6887" s="23" t="s">
        <v>312</v>
      </c>
      <c r="C6887" s="23" t="s">
        <v>1875</v>
      </c>
      <c r="D6887" s="2" t="s">
        <v>3169</v>
      </c>
      <c r="E6887" s="2" t="s">
        <v>3170</v>
      </c>
      <c r="F6887">
        <v>256122</v>
      </c>
      <c r="G6887">
        <v>100</v>
      </c>
      <c r="H6887" s="2" t="s">
        <v>3131</v>
      </c>
      <c r="I6887" s="2" t="s">
        <v>3145</v>
      </c>
      <c r="J6887" s="2" t="s">
        <v>3161</v>
      </c>
      <c r="K6887" s="2" t="s">
        <v>3162</v>
      </c>
      <c r="L6887" s="2" t="s">
        <v>3831</v>
      </c>
      <c r="M6887" s="2" t="s">
        <v>3076</v>
      </c>
      <c r="N6887" s="2" t="s">
        <v>3124</v>
      </c>
      <c r="O6887" s="19" t="str">
        <f t="shared" si="214"/>
        <v>700</v>
      </c>
      <c r="P6887">
        <f t="shared" si="215"/>
        <v>256122</v>
      </c>
    </row>
    <row r="6888" spans="1:16" ht="14.5" customHeight="1" x14ac:dyDescent="0.35">
      <c r="A6888" s="23" t="s">
        <v>3487</v>
      </c>
      <c r="B6888" s="23" t="s">
        <v>3488</v>
      </c>
      <c r="C6888" s="23" t="s">
        <v>3698</v>
      </c>
      <c r="D6888" s="2" t="s">
        <v>3169</v>
      </c>
      <c r="E6888" s="2" t="s">
        <v>3170</v>
      </c>
      <c r="F6888">
        <v>18890</v>
      </c>
      <c r="G6888">
        <v>68.381585192216406</v>
      </c>
      <c r="H6888" s="2" t="s">
        <v>3129</v>
      </c>
      <c r="I6888" s="2" t="s">
        <v>3143</v>
      </c>
      <c r="J6888" s="2" t="s">
        <v>3161</v>
      </c>
      <c r="K6888" s="2" t="s">
        <v>3162</v>
      </c>
      <c r="L6888" s="2" t="s">
        <v>3831</v>
      </c>
      <c r="M6888" s="2" t="s">
        <v>3076</v>
      </c>
      <c r="N6888" s="2" t="s">
        <v>3124</v>
      </c>
      <c r="O6888" s="19" t="str">
        <f t="shared" si="214"/>
        <v>700</v>
      </c>
      <c r="P6888">
        <f t="shared" si="215"/>
        <v>12917.281442809681</v>
      </c>
    </row>
    <row r="6889" spans="1:16" ht="14.5" customHeight="1" x14ac:dyDescent="0.35">
      <c r="A6889" s="23" t="s">
        <v>3487</v>
      </c>
      <c r="B6889" s="23" t="s">
        <v>3488</v>
      </c>
      <c r="C6889" s="23" t="s">
        <v>3698</v>
      </c>
      <c r="D6889" s="2" t="s">
        <v>3169</v>
      </c>
      <c r="E6889" s="2" t="s">
        <v>3170</v>
      </c>
      <c r="F6889">
        <v>18890</v>
      </c>
      <c r="G6889">
        <v>31.618414807783601</v>
      </c>
      <c r="H6889" s="2" t="s">
        <v>3131</v>
      </c>
      <c r="I6889" s="2" t="s">
        <v>3145</v>
      </c>
      <c r="J6889" s="2" t="s">
        <v>3161</v>
      </c>
      <c r="K6889" s="2" t="s">
        <v>3162</v>
      </c>
      <c r="L6889" s="2" t="s">
        <v>3831</v>
      </c>
      <c r="M6889" s="2" t="s">
        <v>3076</v>
      </c>
      <c r="N6889" s="2" t="s">
        <v>3124</v>
      </c>
      <c r="O6889" s="19" t="str">
        <f t="shared" si="214"/>
        <v>700</v>
      </c>
      <c r="P6889">
        <f t="shared" si="215"/>
        <v>5972.7185571903219</v>
      </c>
    </row>
    <row r="6890" spans="1:16" ht="14.5" customHeight="1" x14ac:dyDescent="0.35">
      <c r="A6890" s="23" t="s">
        <v>2687</v>
      </c>
      <c r="B6890" s="23" t="s">
        <v>2688</v>
      </c>
      <c r="C6890" s="23" t="s">
        <v>2689</v>
      </c>
      <c r="D6890" s="2" t="s">
        <v>3169</v>
      </c>
      <c r="E6890" s="2" t="s">
        <v>3170</v>
      </c>
      <c r="F6890">
        <v>14</v>
      </c>
      <c r="G6890">
        <v>100</v>
      </c>
      <c r="H6890" s="2" t="s">
        <v>3131</v>
      </c>
      <c r="I6890" s="2" t="s">
        <v>3145</v>
      </c>
      <c r="J6890" s="2" t="s">
        <v>3161</v>
      </c>
      <c r="K6890" s="2" t="s">
        <v>3162</v>
      </c>
      <c r="L6890" s="2" t="s">
        <v>3831</v>
      </c>
      <c r="M6890" s="2" t="s">
        <v>3076</v>
      </c>
      <c r="N6890" s="2" t="s">
        <v>3124</v>
      </c>
      <c r="O6890" s="19" t="str">
        <f t="shared" si="214"/>
        <v>700</v>
      </c>
      <c r="P6890">
        <f t="shared" si="215"/>
        <v>14</v>
      </c>
    </row>
    <row r="6891" spans="1:16" ht="14.5" customHeight="1" x14ac:dyDescent="0.35">
      <c r="A6891" s="23" t="s">
        <v>2690</v>
      </c>
      <c r="B6891" s="23" t="s">
        <v>2691</v>
      </c>
      <c r="C6891" s="23" t="s">
        <v>2692</v>
      </c>
      <c r="D6891" s="2" t="s">
        <v>3169</v>
      </c>
      <c r="E6891" s="2" t="s">
        <v>3170</v>
      </c>
      <c r="F6891">
        <v>955</v>
      </c>
      <c r="G6891">
        <v>100</v>
      </c>
      <c r="H6891" s="2" t="s">
        <v>3131</v>
      </c>
      <c r="I6891" s="2" t="s">
        <v>3145</v>
      </c>
      <c r="J6891" s="2" t="s">
        <v>3161</v>
      </c>
      <c r="K6891" s="2" t="s">
        <v>3162</v>
      </c>
      <c r="L6891" s="2" t="s">
        <v>3831</v>
      </c>
      <c r="M6891" s="2" t="s">
        <v>3076</v>
      </c>
      <c r="N6891" s="2" t="s">
        <v>3124</v>
      </c>
      <c r="O6891" s="19" t="str">
        <f t="shared" si="214"/>
        <v>700</v>
      </c>
      <c r="P6891">
        <f t="shared" si="215"/>
        <v>955</v>
      </c>
    </row>
    <row r="6892" spans="1:16" ht="14.5" customHeight="1" x14ac:dyDescent="0.35">
      <c r="A6892" s="23" t="s">
        <v>314</v>
      </c>
      <c r="B6892" s="23" t="s">
        <v>315</v>
      </c>
      <c r="C6892" s="23" t="s">
        <v>1876</v>
      </c>
      <c r="D6892" s="2" t="s">
        <v>3169</v>
      </c>
      <c r="E6892" s="2" t="s">
        <v>3170</v>
      </c>
      <c r="F6892">
        <v>3752</v>
      </c>
      <c r="G6892">
        <v>100</v>
      </c>
      <c r="H6892" s="2" t="s">
        <v>3131</v>
      </c>
      <c r="I6892" s="2" t="s">
        <v>3145</v>
      </c>
      <c r="J6892" s="2" t="s">
        <v>3161</v>
      </c>
      <c r="K6892" s="2" t="s">
        <v>3162</v>
      </c>
      <c r="L6892" s="2" t="s">
        <v>3831</v>
      </c>
      <c r="M6892" s="2" t="s">
        <v>3076</v>
      </c>
      <c r="N6892" s="2" t="s">
        <v>3124</v>
      </c>
      <c r="O6892" s="19" t="str">
        <f t="shared" si="214"/>
        <v>700</v>
      </c>
      <c r="P6892">
        <f t="shared" si="215"/>
        <v>3752</v>
      </c>
    </row>
    <row r="6893" spans="1:16" ht="14.5" customHeight="1" x14ac:dyDescent="0.35">
      <c r="A6893" s="23" t="s">
        <v>317</v>
      </c>
      <c r="B6893" s="23" t="s">
        <v>318</v>
      </c>
      <c r="C6893" s="23" t="s">
        <v>1877</v>
      </c>
      <c r="D6893" s="2" t="s">
        <v>3169</v>
      </c>
      <c r="E6893" s="2" t="s">
        <v>3170</v>
      </c>
      <c r="F6893">
        <v>2575</v>
      </c>
      <c r="G6893">
        <v>100</v>
      </c>
      <c r="H6893" s="2" t="s">
        <v>3132</v>
      </c>
      <c r="I6893" s="2" t="s">
        <v>3146</v>
      </c>
      <c r="J6893" s="2" t="s">
        <v>3161</v>
      </c>
      <c r="K6893" s="2" t="s">
        <v>3162</v>
      </c>
      <c r="L6893" s="2" t="s">
        <v>3831</v>
      </c>
      <c r="M6893" s="2" t="s">
        <v>3077</v>
      </c>
      <c r="N6893" s="2" t="s">
        <v>3125</v>
      </c>
      <c r="O6893" s="19" t="str">
        <f t="shared" si="214"/>
        <v>700</v>
      </c>
      <c r="P6893">
        <f t="shared" si="215"/>
        <v>2575</v>
      </c>
    </row>
    <row r="6894" spans="1:16" ht="14.5" customHeight="1" x14ac:dyDescent="0.35">
      <c r="A6894" s="23" t="s">
        <v>320</v>
      </c>
      <c r="B6894" s="23" t="s">
        <v>321</v>
      </c>
      <c r="C6894" s="23" t="s">
        <v>1878</v>
      </c>
      <c r="D6894" s="2" t="s">
        <v>3169</v>
      </c>
      <c r="E6894" s="2" t="s">
        <v>3170</v>
      </c>
      <c r="F6894">
        <v>614</v>
      </c>
      <c r="G6894">
        <v>55</v>
      </c>
      <c r="H6894" s="2" t="s">
        <v>3134</v>
      </c>
      <c r="I6894" s="2" t="s">
        <v>3148</v>
      </c>
      <c r="J6894" s="2" t="s">
        <v>3161</v>
      </c>
      <c r="K6894" s="2" t="s">
        <v>3162</v>
      </c>
      <c r="L6894" s="2" t="s">
        <v>3831</v>
      </c>
      <c r="M6894" s="2" t="s">
        <v>3077</v>
      </c>
      <c r="N6894" s="2" t="s">
        <v>3125</v>
      </c>
      <c r="O6894" s="19" t="str">
        <f t="shared" ref="O6894:O6957" si="216">LEFT(N6894,1) &amp; "00"</f>
        <v>700</v>
      </c>
      <c r="P6894">
        <f t="shared" si="215"/>
        <v>337.7</v>
      </c>
    </row>
    <row r="6895" spans="1:16" ht="14.5" customHeight="1" x14ac:dyDescent="0.35">
      <c r="A6895" s="23" t="s">
        <v>323</v>
      </c>
      <c r="B6895" s="23" t="s">
        <v>324</v>
      </c>
      <c r="C6895" s="23" t="s">
        <v>1879</v>
      </c>
      <c r="D6895" s="2" t="s">
        <v>3169</v>
      </c>
      <c r="E6895" s="2" t="s">
        <v>3170</v>
      </c>
      <c r="F6895">
        <v>9030</v>
      </c>
      <c r="G6895">
        <v>6.3329009760197899</v>
      </c>
      <c r="H6895" s="2" t="s">
        <v>3129</v>
      </c>
      <c r="I6895" s="2" t="s">
        <v>3143</v>
      </c>
      <c r="J6895" s="2" t="s">
        <v>3161</v>
      </c>
      <c r="K6895" s="2" t="s">
        <v>3162</v>
      </c>
      <c r="L6895" s="2" t="s">
        <v>3831</v>
      </c>
      <c r="M6895" s="2" t="s">
        <v>3077</v>
      </c>
      <c r="N6895" s="2" t="s">
        <v>3125</v>
      </c>
      <c r="O6895" s="19" t="str">
        <f t="shared" si="216"/>
        <v>700</v>
      </c>
      <c r="P6895">
        <f t="shared" si="215"/>
        <v>571.86095813458701</v>
      </c>
    </row>
    <row r="6896" spans="1:16" ht="14.5" customHeight="1" x14ac:dyDescent="0.35">
      <c r="A6896" s="23" t="s">
        <v>323</v>
      </c>
      <c r="B6896" s="23" t="s">
        <v>324</v>
      </c>
      <c r="C6896" s="23" t="s">
        <v>1879</v>
      </c>
      <c r="D6896" s="2" t="s">
        <v>3169</v>
      </c>
      <c r="E6896" s="2" t="s">
        <v>3170</v>
      </c>
      <c r="F6896">
        <v>9030</v>
      </c>
      <c r="G6896">
        <v>93.667099023980199</v>
      </c>
      <c r="H6896" s="2" t="s">
        <v>3141</v>
      </c>
      <c r="I6896" s="2" t="s">
        <v>3155</v>
      </c>
      <c r="J6896" s="2" t="s">
        <v>3161</v>
      </c>
      <c r="K6896" s="2" t="s">
        <v>3162</v>
      </c>
      <c r="L6896" s="2" t="s">
        <v>3831</v>
      </c>
      <c r="M6896" s="2" t="s">
        <v>3077</v>
      </c>
      <c r="N6896" s="2" t="s">
        <v>3125</v>
      </c>
      <c r="O6896" s="19" t="str">
        <f t="shared" si="216"/>
        <v>700</v>
      </c>
      <c r="P6896">
        <f t="shared" si="215"/>
        <v>8458.1390418654119</v>
      </c>
    </row>
    <row r="6897" spans="1:16" ht="14.5" customHeight="1" x14ac:dyDescent="0.35">
      <c r="A6897" s="23" t="s">
        <v>326</v>
      </c>
      <c r="B6897" s="23" t="s">
        <v>327</v>
      </c>
      <c r="C6897" s="23" t="s">
        <v>1880</v>
      </c>
      <c r="D6897" s="2" t="s">
        <v>3169</v>
      </c>
      <c r="E6897" s="2" t="s">
        <v>3170</v>
      </c>
      <c r="F6897">
        <v>256</v>
      </c>
      <c r="G6897">
        <v>100</v>
      </c>
      <c r="H6897" s="2" t="s">
        <v>3138</v>
      </c>
      <c r="I6897" s="2" t="s">
        <v>3152</v>
      </c>
      <c r="J6897" s="2" t="s">
        <v>3161</v>
      </c>
      <c r="K6897" s="2" t="s">
        <v>3162</v>
      </c>
      <c r="L6897" s="2" t="s">
        <v>3831</v>
      </c>
      <c r="M6897" s="2" t="s">
        <v>3077</v>
      </c>
      <c r="N6897" s="2" t="s">
        <v>3125</v>
      </c>
      <c r="O6897" s="19" t="str">
        <f t="shared" si="216"/>
        <v>700</v>
      </c>
      <c r="P6897">
        <f t="shared" si="215"/>
        <v>256</v>
      </c>
    </row>
    <row r="6898" spans="1:16" ht="14.5" customHeight="1" x14ac:dyDescent="0.35">
      <c r="A6898" s="23" t="s">
        <v>329</v>
      </c>
      <c r="B6898" s="23" t="s">
        <v>330</v>
      </c>
      <c r="C6898" s="23" t="s">
        <v>1881</v>
      </c>
      <c r="D6898" s="2" t="s">
        <v>3169</v>
      </c>
      <c r="E6898" s="2" t="s">
        <v>3170</v>
      </c>
      <c r="F6898">
        <v>257</v>
      </c>
      <c r="G6898">
        <v>100</v>
      </c>
      <c r="H6898" s="2" t="s">
        <v>3138</v>
      </c>
      <c r="I6898" s="2" t="s">
        <v>3152</v>
      </c>
      <c r="J6898" s="2" t="s">
        <v>3161</v>
      </c>
      <c r="K6898" s="2" t="s">
        <v>3162</v>
      </c>
      <c r="L6898" s="2" t="s">
        <v>3831</v>
      </c>
      <c r="M6898" s="2" t="s">
        <v>3077</v>
      </c>
      <c r="N6898" s="2" t="s">
        <v>3125</v>
      </c>
      <c r="O6898" s="19" t="str">
        <f t="shared" si="216"/>
        <v>700</v>
      </c>
      <c r="P6898">
        <f t="shared" si="215"/>
        <v>257</v>
      </c>
    </row>
    <row r="6899" spans="1:16" ht="14.5" customHeight="1" x14ac:dyDescent="0.35">
      <c r="A6899" s="23" t="s">
        <v>3849</v>
      </c>
      <c r="B6899" s="23" t="s">
        <v>3850</v>
      </c>
      <c r="C6899" s="23" t="s">
        <v>3886</v>
      </c>
      <c r="D6899" s="2" t="s">
        <v>3169</v>
      </c>
      <c r="E6899" s="2" t="s">
        <v>3170</v>
      </c>
      <c r="F6899">
        <v>30</v>
      </c>
      <c r="G6899">
        <v>55</v>
      </c>
      <c r="H6899" s="2" t="s">
        <v>3139</v>
      </c>
      <c r="I6899" s="2" t="s">
        <v>3153</v>
      </c>
      <c r="J6899" s="2" t="s">
        <v>3161</v>
      </c>
      <c r="K6899" s="2" t="s">
        <v>3162</v>
      </c>
      <c r="L6899" s="2" t="s">
        <v>3831</v>
      </c>
      <c r="M6899" s="2" t="s">
        <v>3077</v>
      </c>
      <c r="N6899" s="2" t="s">
        <v>3125</v>
      </c>
      <c r="O6899" s="19" t="str">
        <f t="shared" si="216"/>
        <v>700</v>
      </c>
      <c r="P6899">
        <f t="shared" si="215"/>
        <v>16.5</v>
      </c>
    </row>
    <row r="6900" spans="1:16" ht="14.5" customHeight="1" x14ac:dyDescent="0.35">
      <c r="A6900" s="23" t="s">
        <v>3489</v>
      </c>
      <c r="B6900" s="23" t="s">
        <v>3490</v>
      </c>
      <c r="C6900" s="23" t="s">
        <v>3699</v>
      </c>
      <c r="D6900" s="2" t="s">
        <v>3169</v>
      </c>
      <c r="E6900" s="2" t="s">
        <v>3170</v>
      </c>
      <c r="F6900">
        <v>2000</v>
      </c>
      <c r="G6900">
        <v>55</v>
      </c>
      <c r="H6900" s="2" t="s">
        <v>3132</v>
      </c>
      <c r="I6900" s="2" t="s">
        <v>3146</v>
      </c>
      <c r="J6900" s="2" t="s">
        <v>3161</v>
      </c>
      <c r="K6900" s="2" t="s">
        <v>3162</v>
      </c>
      <c r="L6900" s="2" t="s">
        <v>3831</v>
      </c>
      <c r="M6900" s="2" t="s">
        <v>3077</v>
      </c>
      <c r="N6900" s="2" t="s">
        <v>3125</v>
      </c>
      <c r="O6900" s="19" t="str">
        <f t="shared" si="216"/>
        <v>700</v>
      </c>
      <c r="P6900">
        <f t="shared" si="215"/>
        <v>1100</v>
      </c>
    </row>
    <row r="6901" spans="1:16" ht="14.5" customHeight="1" x14ac:dyDescent="0.35">
      <c r="A6901" s="23" t="s">
        <v>3851</v>
      </c>
      <c r="B6901" s="23" t="s">
        <v>3852</v>
      </c>
      <c r="C6901" s="23" t="s">
        <v>3887</v>
      </c>
      <c r="D6901" s="2" t="s">
        <v>3169</v>
      </c>
      <c r="E6901" s="2" t="s">
        <v>3170</v>
      </c>
      <c r="F6901">
        <v>300</v>
      </c>
      <c r="G6901">
        <v>100</v>
      </c>
      <c r="H6901" s="2" t="s">
        <v>3133</v>
      </c>
      <c r="I6901" s="2" t="s">
        <v>3147</v>
      </c>
      <c r="J6901" s="2" t="s">
        <v>3161</v>
      </c>
      <c r="K6901" s="2" t="s">
        <v>3162</v>
      </c>
      <c r="L6901" s="2" t="s">
        <v>3831</v>
      </c>
      <c r="M6901" s="2" t="s">
        <v>3041</v>
      </c>
      <c r="N6901" s="2" t="s">
        <v>3095</v>
      </c>
      <c r="O6901" s="19" t="str">
        <f t="shared" si="216"/>
        <v>200</v>
      </c>
      <c r="P6901">
        <f t="shared" si="215"/>
        <v>300</v>
      </c>
    </row>
    <row r="6902" spans="1:16" ht="14.5" customHeight="1" x14ac:dyDescent="0.35">
      <c r="A6902" s="23" t="s">
        <v>337</v>
      </c>
      <c r="B6902" s="23" t="s">
        <v>338</v>
      </c>
      <c r="C6902" s="23" t="s">
        <v>1882</v>
      </c>
      <c r="D6902" s="2" t="s">
        <v>3169</v>
      </c>
      <c r="E6902" s="2" t="s">
        <v>3170</v>
      </c>
      <c r="F6902">
        <v>15918</v>
      </c>
      <c r="G6902">
        <v>55</v>
      </c>
      <c r="H6902" s="2" t="s">
        <v>3138</v>
      </c>
      <c r="I6902" s="2" t="s">
        <v>3152</v>
      </c>
      <c r="J6902" s="2" t="s">
        <v>3161</v>
      </c>
      <c r="K6902" s="2" t="s">
        <v>3162</v>
      </c>
      <c r="L6902" s="2" t="s">
        <v>3831</v>
      </c>
      <c r="M6902" s="2" t="s">
        <v>3041</v>
      </c>
      <c r="N6902" s="2" t="s">
        <v>3095</v>
      </c>
      <c r="O6902" s="19" t="str">
        <f t="shared" si="216"/>
        <v>200</v>
      </c>
      <c r="P6902">
        <f t="shared" si="215"/>
        <v>8754.9</v>
      </c>
    </row>
    <row r="6903" spans="1:16" ht="14.5" customHeight="1" x14ac:dyDescent="0.35">
      <c r="A6903" s="23" t="s">
        <v>340</v>
      </c>
      <c r="B6903" s="23" t="s">
        <v>341</v>
      </c>
      <c r="C6903" s="23" t="s">
        <v>1883</v>
      </c>
      <c r="D6903" s="2" t="s">
        <v>3169</v>
      </c>
      <c r="E6903" s="2" t="s">
        <v>3170</v>
      </c>
      <c r="F6903">
        <v>15326</v>
      </c>
      <c r="G6903">
        <v>55</v>
      </c>
      <c r="H6903" s="2" t="s">
        <v>3138</v>
      </c>
      <c r="I6903" s="2" t="s">
        <v>3152</v>
      </c>
      <c r="J6903" s="2" t="s">
        <v>3161</v>
      </c>
      <c r="K6903" s="2" t="s">
        <v>3162</v>
      </c>
      <c r="L6903" s="2" t="s">
        <v>3831</v>
      </c>
      <c r="M6903" s="2" t="s">
        <v>3041</v>
      </c>
      <c r="N6903" s="2" t="s">
        <v>3095</v>
      </c>
      <c r="O6903" s="19" t="str">
        <f t="shared" si="216"/>
        <v>200</v>
      </c>
      <c r="P6903">
        <f t="shared" si="215"/>
        <v>8429.2999999999993</v>
      </c>
    </row>
    <row r="6904" spans="1:16" ht="14.5" customHeight="1" x14ac:dyDescent="0.35">
      <c r="A6904" s="23" t="s">
        <v>346</v>
      </c>
      <c r="B6904" s="23" t="s">
        <v>347</v>
      </c>
      <c r="C6904" s="23" t="s">
        <v>1885</v>
      </c>
      <c r="D6904" s="2" t="s">
        <v>3169</v>
      </c>
      <c r="E6904" s="2" t="s">
        <v>3170</v>
      </c>
      <c r="F6904">
        <v>9522</v>
      </c>
      <c r="G6904">
        <v>55</v>
      </c>
      <c r="H6904" s="2" t="s">
        <v>3131</v>
      </c>
      <c r="I6904" s="2" t="s">
        <v>3145</v>
      </c>
      <c r="J6904" s="2" t="s">
        <v>3161</v>
      </c>
      <c r="K6904" s="2" t="s">
        <v>3162</v>
      </c>
      <c r="L6904" s="2" t="s">
        <v>3831</v>
      </c>
      <c r="M6904" s="2" t="s">
        <v>3041</v>
      </c>
      <c r="N6904" s="2" t="s">
        <v>3095</v>
      </c>
      <c r="O6904" s="19" t="str">
        <f t="shared" si="216"/>
        <v>200</v>
      </c>
      <c r="P6904">
        <f t="shared" si="215"/>
        <v>5237.1000000000004</v>
      </c>
    </row>
    <row r="6905" spans="1:16" ht="14.5" customHeight="1" x14ac:dyDescent="0.35">
      <c r="A6905" s="23" t="s">
        <v>349</v>
      </c>
      <c r="B6905" s="23" t="s">
        <v>350</v>
      </c>
      <c r="C6905" s="23" t="s">
        <v>2322</v>
      </c>
      <c r="D6905" s="2" t="s">
        <v>3169</v>
      </c>
      <c r="E6905" s="2" t="s">
        <v>3170</v>
      </c>
      <c r="F6905">
        <v>5322</v>
      </c>
      <c r="G6905">
        <v>55</v>
      </c>
      <c r="H6905" s="2" t="s">
        <v>3131</v>
      </c>
      <c r="I6905" s="2" t="s">
        <v>3145</v>
      </c>
      <c r="J6905" s="2" t="s">
        <v>3161</v>
      </c>
      <c r="K6905" s="2" t="s">
        <v>3162</v>
      </c>
      <c r="L6905" s="2" t="s">
        <v>3831</v>
      </c>
      <c r="M6905" s="2" t="s">
        <v>3041</v>
      </c>
      <c r="N6905" s="2" t="s">
        <v>3095</v>
      </c>
      <c r="O6905" s="19" t="str">
        <f t="shared" si="216"/>
        <v>200</v>
      </c>
      <c r="P6905">
        <f t="shared" si="215"/>
        <v>2927.1</v>
      </c>
    </row>
    <row r="6906" spans="1:16" ht="14.5" customHeight="1" x14ac:dyDescent="0.35">
      <c r="A6906" s="23" t="s">
        <v>352</v>
      </c>
      <c r="B6906" s="23" t="s">
        <v>353</v>
      </c>
      <c r="C6906" s="23" t="s">
        <v>1886</v>
      </c>
      <c r="D6906" s="2" t="s">
        <v>3169</v>
      </c>
      <c r="E6906" s="2" t="s">
        <v>3170</v>
      </c>
      <c r="F6906">
        <v>6930</v>
      </c>
      <c r="G6906">
        <v>55</v>
      </c>
      <c r="H6906" s="2" t="s">
        <v>3131</v>
      </c>
      <c r="I6906" s="2" t="s">
        <v>3145</v>
      </c>
      <c r="J6906" s="2" t="s">
        <v>3161</v>
      </c>
      <c r="K6906" s="2" t="s">
        <v>3162</v>
      </c>
      <c r="L6906" s="2" t="s">
        <v>3831</v>
      </c>
      <c r="M6906" s="2" t="s">
        <v>3041</v>
      </c>
      <c r="N6906" s="2" t="s">
        <v>3095</v>
      </c>
      <c r="O6906" s="19" t="str">
        <f t="shared" si="216"/>
        <v>200</v>
      </c>
      <c r="P6906">
        <f t="shared" si="215"/>
        <v>3811.5</v>
      </c>
    </row>
    <row r="6907" spans="1:16" ht="14.5" customHeight="1" x14ac:dyDescent="0.35">
      <c r="A6907" s="23" t="s">
        <v>355</v>
      </c>
      <c r="B6907" s="23" t="s">
        <v>356</v>
      </c>
      <c r="C6907" s="23" t="s">
        <v>1887</v>
      </c>
      <c r="D6907" s="2" t="s">
        <v>3169</v>
      </c>
      <c r="E6907" s="2" t="s">
        <v>3170</v>
      </c>
      <c r="F6907">
        <v>1146</v>
      </c>
      <c r="G6907">
        <v>55</v>
      </c>
      <c r="H6907" s="2" t="s">
        <v>3131</v>
      </c>
      <c r="I6907" s="2" t="s">
        <v>3145</v>
      </c>
      <c r="J6907" s="2" t="s">
        <v>3161</v>
      </c>
      <c r="K6907" s="2" t="s">
        <v>3162</v>
      </c>
      <c r="L6907" s="2" t="s">
        <v>3831</v>
      </c>
      <c r="M6907" s="2" t="s">
        <v>3041</v>
      </c>
      <c r="N6907" s="2" t="s">
        <v>3095</v>
      </c>
      <c r="O6907" s="19" t="str">
        <f t="shared" si="216"/>
        <v>200</v>
      </c>
      <c r="P6907">
        <f t="shared" si="215"/>
        <v>630.29999999999995</v>
      </c>
    </row>
    <row r="6908" spans="1:16" ht="14.5" customHeight="1" x14ac:dyDescent="0.35">
      <c r="A6908" s="23" t="s">
        <v>3652</v>
      </c>
      <c r="B6908" s="23" t="s">
        <v>3653</v>
      </c>
      <c r="C6908" s="23" t="s">
        <v>3707</v>
      </c>
      <c r="D6908" s="2" t="s">
        <v>3169</v>
      </c>
      <c r="E6908" s="2" t="s">
        <v>3170</v>
      </c>
      <c r="F6908">
        <v>343</v>
      </c>
      <c r="G6908">
        <v>55</v>
      </c>
      <c r="H6908" s="2" t="s">
        <v>3131</v>
      </c>
      <c r="I6908" s="2" t="s">
        <v>3145</v>
      </c>
      <c r="J6908" s="2" t="s">
        <v>3161</v>
      </c>
      <c r="K6908" s="2" t="s">
        <v>3162</v>
      </c>
      <c r="L6908" s="2" t="s">
        <v>3831</v>
      </c>
      <c r="M6908" s="2" t="s">
        <v>3041</v>
      </c>
      <c r="N6908" s="2" t="s">
        <v>3095</v>
      </c>
      <c r="O6908" s="19" t="str">
        <f t="shared" si="216"/>
        <v>200</v>
      </c>
      <c r="P6908">
        <f t="shared" si="215"/>
        <v>188.65</v>
      </c>
    </row>
    <row r="6909" spans="1:16" ht="14.5" customHeight="1" x14ac:dyDescent="0.35">
      <c r="A6909" s="23" t="s">
        <v>3654</v>
      </c>
      <c r="B6909" s="23" t="s">
        <v>3655</v>
      </c>
      <c r="C6909" s="23" t="s">
        <v>3708</v>
      </c>
      <c r="D6909" s="2" t="s">
        <v>3169</v>
      </c>
      <c r="E6909" s="2" t="s">
        <v>3170</v>
      </c>
      <c r="F6909">
        <v>3146</v>
      </c>
      <c r="G6909">
        <v>55</v>
      </c>
      <c r="H6909" s="2" t="s">
        <v>3131</v>
      </c>
      <c r="I6909" s="2" t="s">
        <v>3145</v>
      </c>
      <c r="J6909" s="2" t="s">
        <v>3161</v>
      </c>
      <c r="K6909" s="2" t="s">
        <v>3162</v>
      </c>
      <c r="L6909" s="2" t="s">
        <v>3831</v>
      </c>
      <c r="M6909" s="2" t="s">
        <v>3041</v>
      </c>
      <c r="N6909" s="2" t="s">
        <v>3095</v>
      </c>
      <c r="O6909" s="19" t="str">
        <f t="shared" si="216"/>
        <v>200</v>
      </c>
      <c r="P6909">
        <f t="shared" si="215"/>
        <v>1730.3</v>
      </c>
    </row>
    <row r="6910" spans="1:16" ht="14.5" customHeight="1" x14ac:dyDescent="0.35">
      <c r="A6910" s="23" t="s">
        <v>3853</v>
      </c>
      <c r="B6910" s="23" t="s">
        <v>3854</v>
      </c>
      <c r="C6910" s="23" t="s">
        <v>3888</v>
      </c>
      <c r="D6910" s="2" t="s">
        <v>3169</v>
      </c>
      <c r="E6910" s="2" t="s">
        <v>3170</v>
      </c>
      <c r="F6910">
        <v>2000</v>
      </c>
      <c r="G6910">
        <v>55</v>
      </c>
      <c r="H6910" s="2" t="s">
        <v>3130</v>
      </c>
      <c r="I6910" s="2" t="s">
        <v>3144</v>
      </c>
      <c r="J6910" s="2" t="s">
        <v>3161</v>
      </c>
      <c r="K6910" s="2" t="s">
        <v>3162</v>
      </c>
      <c r="L6910" s="2" t="s">
        <v>3831</v>
      </c>
      <c r="M6910" s="2" t="s">
        <v>3041</v>
      </c>
      <c r="N6910" s="2" t="s">
        <v>3095</v>
      </c>
      <c r="O6910" s="19" t="str">
        <f t="shared" si="216"/>
        <v>200</v>
      </c>
      <c r="P6910">
        <f t="shared" si="215"/>
        <v>1100</v>
      </c>
    </row>
    <row r="6911" spans="1:16" ht="14.5" customHeight="1" x14ac:dyDescent="0.35">
      <c r="A6911" s="23" t="s">
        <v>3656</v>
      </c>
      <c r="B6911" s="23" t="s">
        <v>3657</v>
      </c>
      <c r="C6911" s="23" t="s">
        <v>1888</v>
      </c>
      <c r="D6911" s="2" t="s">
        <v>3169</v>
      </c>
      <c r="E6911" s="2" t="s">
        <v>3170</v>
      </c>
      <c r="F6911">
        <v>17961</v>
      </c>
      <c r="G6911">
        <v>55</v>
      </c>
      <c r="H6911" s="2" t="s">
        <v>3141</v>
      </c>
      <c r="I6911" s="2" t="s">
        <v>3155</v>
      </c>
      <c r="J6911" s="2" t="s">
        <v>3161</v>
      </c>
      <c r="K6911" s="2" t="s">
        <v>3162</v>
      </c>
      <c r="L6911" s="2" t="s">
        <v>3831</v>
      </c>
      <c r="M6911" s="2" t="s">
        <v>3041</v>
      </c>
      <c r="N6911" s="2" t="s">
        <v>3095</v>
      </c>
      <c r="O6911" s="19" t="str">
        <f t="shared" si="216"/>
        <v>200</v>
      </c>
      <c r="P6911">
        <f t="shared" si="215"/>
        <v>9878.5499999999993</v>
      </c>
    </row>
    <row r="6912" spans="1:16" ht="14.5" customHeight="1" x14ac:dyDescent="0.35">
      <c r="A6912" s="23" t="s">
        <v>361</v>
      </c>
      <c r="B6912" s="23" t="s">
        <v>362</v>
      </c>
      <c r="C6912" s="23" t="s">
        <v>1889</v>
      </c>
      <c r="D6912" s="2" t="s">
        <v>3169</v>
      </c>
      <c r="E6912" s="2" t="s">
        <v>3170</v>
      </c>
      <c r="F6912">
        <v>11027</v>
      </c>
      <c r="G6912">
        <v>55</v>
      </c>
      <c r="H6912" s="2" t="s">
        <v>3141</v>
      </c>
      <c r="I6912" s="2" t="s">
        <v>3155</v>
      </c>
      <c r="J6912" s="2" t="s">
        <v>3161</v>
      </c>
      <c r="K6912" s="2" t="s">
        <v>3162</v>
      </c>
      <c r="L6912" s="2" t="s">
        <v>3831</v>
      </c>
      <c r="M6912" s="2" t="s">
        <v>3041</v>
      </c>
      <c r="N6912" s="2" t="s">
        <v>3095</v>
      </c>
      <c r="O6912" s="19" t="str">
        <f t="shared" si="216"/>
        <v>200</v>
      </c>
      <c r="P6912">
        <f t="shared" si="215"/>
        <v>6064.85</v>
      </c>
    </row>
    <row r="6913" spans="1:16" ht="14.5" customHeight="1" x14ac:dyDescent="0.35">
      <c r="A6913" s="23" t="s">
        <v>3658</v>
      </c>
      <c r="B6913" s="23" t="s">
        <v>3659</v>
      </c>
      <c r="C6913" s="23" t="s">
        <v>3709</v>
      </c>
      <c r="D6913" s="2" t="s">
        <v>3169</v>
      </c>
      <c r="E6913" s="2" t="s">
        <v>3170</v>
      </c>
      <c r="F6913">
        <v>3485</v>
      </c>
      <c r="G6913">
        <v>55</v>
      </c>
      <c r="H6913" s="2" t="s">
        <v>3141</v>
      </c>
      <c r="I6913" s="2" t="s">
        <v>3155</v>
      </c>
      <c r="J6913" s="2" t="s">
        <v>3161</v>
      </c>
      <c r="K6913" s="2" t="s">
        <v>3162</v>
      </c>
      <c r="L6913" s="2" t="s">
        <v>3831</v>
      </c>
      <c r="M6913" s="2" t="s">
        <v>3041</v>
      </c>
      <c r="N6913" s="2" t="s">
        <v>3095</v>
      </c>
      <c r="O6913" s="19" t="str">
        <f t="shared" si="216"/>
        <v>200</v>
      </c>
      <c r="P6913">
        <f t="shared" si="215"/>
        <v>1916.75</v>
      </c>
    </row>
    <row r="6914" spans="1:16" ht="14.5" customHeight="1" x14ac:dyDescent="0.35">
      <c r="A6914" s="23" t="s">
        <v>3855</v>
      </c>
      <c r="B6914" s="23" t="s">
        <v>3856</v>
      </c>
      <c r="C6914" s="23" t="s">
        <v>3889</v>
      </c>
      <c r="D6914" s="2" t="s">
        <v>3169</v>
      </c>
      <c r="E6914" s="2" t="s">
        <v>3170</v>
      </c>
      <c r="F6914">
        <v>500</v>
      </c>
      <c r="G6914">
        <v>100</v>
      </c>
      <c r="H6914" s="2" t="s">
        <v>3133</v>
      </c>
      <c r="I6914" s="2" t="s">
        <v>3147</v>
      </c>
      <c r="J6914" s="2" t="s">
        <v>3161</v>
      </c>
      <c r="K6914" s="2" t="s">
        <v>3162</v>
      </c>
      <c r="L6914" s="2" t="s">
        <v>3831</v>
      </c>
      <c r="M6914" s="2" t="s">
        <v>3054</v>
      </c>
      <c r="N6914" s="2" t="s">
        <v>3104</v>
      </c>
      <c r="O6914" s="19" t="str">
        <f t="shared" si="216"/>
        <v>300</v>
      </c>
      <c r="P6914">
        <f t="shared" si="215"/>
        <v>500</v>
      </c>
    </row>
    <row r="6915" spans="1:16" ht="14.5" customHeight="1" x14ac:dyDescent="0.35">
      <c r="A6915" s="23" t="s">
        <v>364</v>
      </c>
      <c r="B6915" s="23" t="s">
        <v>365</v>
      </c>
      <c r="C6915" s="23" t="s">
        <v>1890</v>
      </c>
      <c r="D6915" s="2" t="s">
        <v>3169</v>
      </c>
      <c r="E6915" s="2" t="s">
        <v>3170</v>
      </c>
      <c r="F6915">
        <v>13635</v>
      </c>
      <c r="G6915">
        <v>55</v>
      </c>
      <c r="H6915" s="2" t="s">
        <v>3138</v>
      </c>
      <c r="I6915" s="2" t="s">
        <v>3152</v>
      </c>
      <c r="J6915" s="2" t="s">
        <v>3161</v>
      </c>
      <c r="K6915" s="2" t="s">
        <v>3162</v>
      </c>
      <c r="L6915" s="2" t="s">
        <v>3831</v>
      </c>
      <c r="M6915" s="2" t="s">
        <v>3041</v>
      </c>
      <c r="N6915" s="2" t="s">
        <v>3095</v>
      </c>
      <c r="O6915" s="19" t="str">
        <f t="shared" si="216"/>
        <v>200</v>
      </c>
      <c r="P6915">
        <f t="shared" si="215"/>
        <v>7499.25</v>
      </c>
    </row>
    <row r="6916" spans="1:16" ht="14.5" customHeight="1" x14ac:dyDescent="0.35">
      <c r="A6916" s="23" t="s">
        <v>367</v>
      </c>
      <c r="B6916" s="23" t="s">
        <v>368</v>
      </c>
      <c r="C6916" s="23" t="s">
        <v>1891</v>
      </c>
      <c r="D6916" s="2" t="s">
        <v>3169</v>
      </c>
      <c r="E6916" s="2" t="s">
        <v>3170</v>
      </c>
      <c r="F6916">
        <v>11666</v>
      </c>
      <c r="G6916">
        <v>55</v>
      </c>
      <c r="H6916" s="2" t="s">
        <v>3138</v>
      </c>
      <c r="I6916" s="2" t="s">
        <v>3152</v>
      </c>
      <c r="J6916" s="2" t="s">
        <v>3161</v>
      </c>
      <c r="K6916" s="2" t="s">
        <v>3162</v>
      </c>
      <c r="L6916" s="2" t="s">
        <v>3831</v>
      </c>
      <c r="M6916" s="2" t="s">
        <v>3041</v>
      </c>
      <c r="N6916" s="2" t="s">
        <v>3095</v>
      </c>
      <c r="O6916" s="19" t="str">
        <f t="shared" si="216"/>
        <v>200</v>
      </c>
      <c r="P6916">
        <f t="shared" si="215"/>
        <v>6416.3</v>
      </c>
    </row>
    <row r="6917" spans="1:16" ht="14.5" customHeight="1" x14ac:dyDescent="0.35">
      <c r="A6917" s="23" t="s">
        <v>370</v>
      </c>
      <c r="B6917" s="23" t="s">
        <v>371</v>
      </c>
      <c r="C6917" s="23" t="s">
        <v>1892</v>
      </c>
      <c r="D6917" s="2" t="s">
        <v>3169</v>
      </c>
      <c r="E6917" s="2" t="s">
        <v>3170</v>
      </c>
      <c r="F6917">
        <v>6157</v>
      </c>
      <c r="G6917">
        <v>55</v>
      </c>
      <c r="H6917" s="2" t="s">
        <v>3138</v>
      </c>
      <c r="I6917" s="2" t="s">
        <v>3152</v>
      </c>
      <c r="J6917" s="2" t="s">
        <v>3161</v>
      </c>
      <c r="K6917" s="2" t="s">
        <v>3162</v>
      </c>
      <c r="L6917" s="2" t="s">
        <v>3831</v>
      </c>
      <c r="M6917" s="2" t="s">
        <v>3041</v>
      </c>
      <c r="N6917" s="2" t="s">
        <v>3095</v>
      </c>
      <c r="O6917" s="19" t="str">
        <f t="shared" si="216"/>
        <v>200</v>
      </c>
      <c r="P6917">
        <f t="shared" si="215"/>
        <v>3386.35</v>
      </c>
    </row>
    <row r="6918" spans="1:16" ht="14.5" customHeight="1" x14ac:dyDescent="0.35">
      <c r="A6918" s="23" t="s">
        <v>373</v>
      </c>
      <c r="B6918" s="23" t="s">
        <v>374</v>
      </c>
      <c r="C6918" s="23" t="s">
        <v>1893</v>
      </c>
      <c r="D6918" s="2" t="s">
        <v>3169</v>
      </c>
      <c r="E6918" s="2" t="s">
        <v>3170</v>
      </c>
      <c r="F6918">
        <v>41</v>
      </c>
      <c r="G6918">
        <v>55</v>
      </c>
      <c r="H6918" s="2" t="s">
        <v>3138</v>
      </c>
      <c r="I6918" s="2" t="s">
        <v>3152</v>
      </c>
      <c r="J6918" s="2" t="s">
        <v>3161</v>
      </c>
      <c r="K6918" s="2" t="s">
        <v>3162</v>
      </c>
      <c r="L6918" s="2" t="s">
        <v>3831</v>
      </c>
      <c r="M6918" s="2" t="s">
        <v>3077</v>
      </c>
      <c r="N6918" s="2" t="s">
        <v>3125</v>
      </c>
      <c r="O6918" s="19" t="str">
        <f t="shared" si="216"/>
        <v>700</v>
      </c>
      <c r="P6918">
        <f t="shared" si="215"/>
        <v>22.55</v>
      </c>
    </row>
    <row r="6919" spans="1:16" ht="14.5" customHeight="1" x14ac:dyDescent="0.35">
      <c r="A6919" s="23" t="s">
        <v>3491</v>
      </c>
      <c r="B6919" s="23" t="s">
        <v>3492</v>
      </c>
      <c r="C6919" s="23" t="s">
        <v>3700</v>
      </c>
      <c r="D6919" s="2" t="s">
        <v>3169</v>
      </c>
      <c r="E6919" s="2" t="s">
        <v>3170</v>
      </c>
      <c r="F6919">
        <v>70</v>
      </c>
      <c r="G6919">
        <v>55</v>
      </c>
      <c r="H6919" s="2" t="s">
        <v>3138</v>
      </c>
      <c r="I6919" s="2" t="s">
        <v>3152</v>
      </c>
      <c r="J6919" s="2" t="s">
        <v>3161</v>
      </c>
      <c r="K6919" s="2" t="s">
        <v>3162</v>
      </c>
      <c r="L6919" s="2" t="s">
        <v>3831</v>
      </c>
      <c r="M6919" s="2" t="s">
        <v>3057</v>
      </c>
      <c r="N6919" s="2" t="s">
        <v>3107</v>
      </c>
      <c r="O6919" s="19" t="str">
        <f t="shared" si="216"/>
        <v>300</v>
      </c>
      <c r="P6919">
        <f t="shared" si="215"/>
        <v>38.5</v>
      </c>
    </row>
    <row r="6920" spans="1:16" ht="14.5" customHeight="1" x14ac:dyDescent="0.35">
      <c r="A6920" s="23" t="s">
        <v>3857</v>
      </c>
      <c r="B6920" s="23" t="s">
        <v>3858</v>
      </c>
      <c r="C6920" s="23" t="s">
        <v>3890</v>
      </c>
      <c r="D6920" s="2" t="s">
        <v>3169</v>
      </c>
      <c r="E6920" s="2" t="s">
        <v>3170</v>
      </c>
      <c r="F6920">
        <v>400</v>
      </c>
      <c r="G6920">
        <v>55</v>
      </c>
      <c r="H6920" s="2" t="s">
        <v>3138</v>
      </c>
      <c r="I6920" s="2" t="s">
        <v>3152</v>
      </c>
      <c r="J6920" s="2" t="s">
        <v>3161</v>
      </c>
      <c r="K6920" s="2" t="s">
        <v>3162</v>
      </c>
      <c r="L6920" s="2" t="s">
        <v>3831</v>
      </c>
      <c r="M6920" s="2" t="s">
        <v>3041</v>
      </c>
      <c r="N6920" s="2" t="s">
        <v>3095</v>
      </c>
      <c r="O6920" s="19" t="str">
        <f t="shared" si="216"/>
        <v>200</v>
      </c>
      <c r="P6920">
        <f t="shared" si="215"/>
        <v>220</v>
      </c>
    </row>
    <row r="6921" spans="1:16" ht="14.5" customHeight="1" x14ac:dyDescent="0.35">
      <c r="A6921" s="23" t="s">
        <v>379</v>
      </c>
      <c r="B6921" s="23" t="s">
        <v>380</v>
      </c>
      <c r="C6921" s="23" t="s">
        <v>3891</v>
      </c>
      <c r="D6921" s="2" t="s">
        <v>3169</v>
      </c>
      <c r="E6921" s="2" t="s">
        <v>3170</v>
      </c>
      <c r="F6921">
        <v>35</v>
      </c>
      <c r="G6921">
        <v>55</v>
      </c>
      <c r="H6921" s="2" t="s">
        <v>3138</v>
      </c>
      <c r="I6921" s="2" t="s">
        <v>3152</v>
      </c>
      <c r="J6921" s="2" t="s">
        <v>3161</v>
      </c>
      <c r="K6921" s="2" t="s">
        <v>3162</v>
      </c>
      <c r="L6921" s="2" t="s">
        <v>3831</v>
      </c>
      <c r="M6921" s="2" t="s">
        <v>3057</v>
      </c>
      <c r="N6921" s="2" t="s">
        <v>3107</v>
      </c>
      <c r="O6921" s="19" t="str">
        <f t="shared" si="216"/>
        <v>300</v>
      </c>
      <c r="P6921">
        <f t="shared" si="215"/>
        <v>19.25</v>
      </c>
    </row>
    <row r="6922" spans="1:16" ht="14.5" customHeight="1" x14ac:dyDescent="0.35">
      <c r="A6922" s="23" t="s">
        <v>3493</v>
      </c>
      <c r="B6922" s="23" t="s">
        <v>3494</v>
      </c>
      <c r="C6922" s="23" t="s">
        <v>3701</v>
      </c>
      <c r="D6922" s="2" t="s">
        <v>3169</v>
      </c>
      <c r="E6922" s="2" t="s">
        <v>3170</v>
      </c>
      <c r="F6922">
        <v>3057</v>
      </c>
      <c r="G6922">
        <v>55</v>
      </c>
      <c r="H6922" s="2" t="s">
        <v>3138</v>
      </c>
      <c r="I6922" s="2" t="s">
        <v>3152</v>
      </c>
      <c r="J6922" s="2" t="s">
        <v>3161</v>
      </c>
      <c r="K6922" s="2" t="s">
        <v>3162</v>
      </c>
      <c r="L6922" s="2" t="s">
        <v>3831</v>
      </c>
      <c r="M6922" s="2" t="s">
        <v>3057</v>
      </c>
      <c r="N6922" s="2" t="s">
        <v>3107</v>
      </c>
      <c r="O6922" s="19" t="str">
        <f t="shared" si="216"/>
        <v>300</v>
      </c>
      <c r="P6922">
        <f t="shared" si="215"/>
        <v>1681.35</v>
      </c>
    </row>
    <row r="6923" spans="1:16" ht="14.5" customHeight="1" x14ac:dyDescent="0.35">
      <c r="A6923" s="23" t="s">
        <v>2053</v>
      </c>
      <c r="B6923" s="23" t="s">
        <v>2054</v>
      </c>
      <c r="C6923" s="23" t="s">
        <v>2055</v>
      </c>
      <c r="D6923" s="2" t="s">
        <v>3169</v>
      </c>
      <c r="E6923" s="2" t="s">
        <v>3170</v>
      </c>
      <c r="F6923">
        <v>70</v>
      </c>
      <c r="G6923">
        <v>55</v>
      </c>
      <c r="H6923" s="2" t="s">
        <v>3138</v>
      </c>
      <c r="I6923" s="2" t="s">
        <v>3152</v>
      </c>
      <c r="J6923" s="2" t="s">
        <v>3161</v>
      </c>
      <c r="K6923" s="2" t="s">
        <v>3162</v>
      </c>
      <c r="L6923" s="2" t="s">
        <v>3831</v>
      </c>
      <c r="M6923" s="2" t="s">
        <v>3042</v>
      </c>
      <c r="N6923" s="2" t="s">
        <v>3096</v>
      </c>
      <c r="O6923" s="19" t="str">
        <f t="shared" si="216"/>
        <v>200</v>
      </c>
      <c r="P6923">
        <f t="shared" si="215"/>
        <v>38.5</v>
      </c>
    </row>
    <row r="6924" spans="1:16" ht="14.5" customHeight="1" x14ac:dyDescent="0.35">
      <c r="A6924" s="23" t="s">
        <v>382</v>
      </c>
      <c r="B6924" s="23" t="s">
        <v>383</v>
      </c>
      <c r="C6924" s="23" t="s">
        <v>1896</v>
      </c>
      <c r="D6924" s="2" t="s">
        <v>3169</v>
      </c>
      <c r="E6924" s="2" t="s">
        <v>3170</v>
      </c>
      <c r="F6924">
        <v>499</v>
      </c>
      <c r="G6924">
        <v>55</v>
      </c>
      <c r="H6924" s="2" t="s">
        <v>3138</v>
      </c>
      <c r="I6924" s="2" t="s">
        <v>3152</v>
      </c>
      <c r="J6924" s="2" t="s">
        <v>3161</v>
      </c>
      <c r="K6924" s="2" t="s">
        <v>3162</v>
      </c>
      <c r="L6924" s="2" t="s">
        <v>3831</v>
      </c>
      <c r="M6924" s="2" t="s">
        <v>3042</v>
      </c>
      <c r="N6924" s="2" t="s">
        <v>3096</v>
      </c>
      <c r="O6924" s="19" t="str">
        <f t="shared" si="216"/>
        <v>200</v>
      </c>
      <c r="P6924">
        <f t="shared" si="215"/>
        <v>274.45</v>
      </c>
    </row>
    <row r="6925" spans="1:16" ht="14.5" customHeight="1" x14ac:dyDescent="0.35">
      <c r="A6925" s="23" t="s">
        <v>3244</v>
      </c>
      <c r="B6925" s="23" t="s">
        <v>3245</v>
      </c>
      <c r="C6925" s="23" t="s">
        <v>1897</v>
      </c>
      <c r="D6925" s="2" t="s">
        <v>3169</v>
      </c>
      <c r="E6925" s="2" t="s">
        <v>3170</v>
      </c>
      <c r="F6925">
        <v>1625</v>
      </c>
      <c r="G6925">
        <v>55</v>
      </c>
      <c r="H6925" s="2" t="s">
        <v>3138</v>
      </c>
      <c r="I6925" s="2" t="s">
        <v>3152</v>
      </c>
      <c r="J6925" s="2" t="s">
        <v>3161</v>
      </c>
      <c r="K6925" s="2" t="s">
        <v>3162</v>
      </c>
      <c r="L6925" s="2" t="s">
        <v>3831</v>
      </c>
      <c r="M6925" s="2" t="s">
        <v>3055</v>
      </c>
      <c r="N6925" s="2" t="s">
        <v>3105</v>
      </c>
      <c r="O6925" s="19" t="str">
        <f t="shared" si="216"/>
        <v>300</v>
      </c>
      <c r="P6925">
        <f t="shared" si="215"/>
        <v>893.75</v>
      </c>
    </row>
    <row r="6926" spans="1:16" ht="14.5" customHeight="1" x14ac:dyDescent="0.35">
      <c r="A6926" s="23" t="s">
        <v>3246</v>
      </c>
      <c r="B6926" s="23" t="s">
        <v>3246</v>
      </c>
      <c r="C6926" s="23" t="s">
        <v>1305</v>
      </c>
      <c r="D6926" s="2" t="s">
        <v>3169</v>
      </c>
      <c r="E6926" s="2" t="s">
        <v>3170</v>
      </c>
      <c r="F6926">
        <v>47</v>
      </c>
      <c r="G6926">
        <v>100</v>
      </c>
      <c r="H6926" s="2" t="s">
        <v>3137</v>
      </c>
      <c r="I6926" s="2" t="s">
        <v>3151</v>
      </c>
      <c r="J6926" s="2" t="s">
        <v>3161</v>
      </c>
      <c r="K6926" s="2" t="s">
        <v>3162</v>
      </c>
      <c r="L6926" s="2" t="s">
        <v>3831</v>
      </c>
      <c r="M6926" s="2" t="s">
        <v>3077</v>
      </c>
      <c r="N6926" s="2" t="s">
        <v>3125</v>
      </c>
      <c r="O6926" s="19" t="str">
        <f t="shared" si="216"/>
        <v>700</v>
      </c>
      <c r="P6926">
        <f t="shared" si="215"/>
        <v>47</v>
      </c>
    </row>
    <row r="6927" spans="1:16" ht="14.5" customHeight="1" x14ac:dyDescent="0.35">
      <c r="A6927" s="23" t="s">
        <v>3660</v>
      </c>
      <c r="B6927" s="23" t="s">
        <v>3661</v>
      </c>
      <c r="C6927" s="23" t="s">
        <v>3710</v>
      </c>
      <c r="D6927" s="2" t="s">
        <v>3169</v>
      </c>
      <c r="E6927" s="2" t="s">
        <v>3170</v>
      </c>
      <c r="F6927">
        <v>110</v>
      </c>
      <c r="G6927">
        <v>55</v>
      </c>
      <c r="H6927" s="2" t="s">
        <v>3141</v>
      </c>
      <c r="I6927" s="2" t="s">
        <v>3155</v>
      </c>
      <c r="J6927" s="2" t="s">
        <v>3161</v>
      </c>
      <c r="K6927" s="2" t="s">
        <v>3162</v>
      </c>
      <c r="L6927" s="2" t="s">
        <v>3831</v>
      </c>
      <c r="M6927" s="2" t="s">
        <v>3078</v>
      </c>
      <c r="N6927" s="2" t="s">
        <v>3126</v>
      </c>
      <c r="O6927" s="19" t="str">
        <f t="shared" si="216"/>
        <v>700</v>
      </c>
      <c r="P6927">
        <f t="shared" si="215"/>
        <v>60.5</v>
      </c>
    </row>
    <row r="6928" spans="1:16" ht="14.5" customHeight="1" x14ac:dyDescent="0.35">
      <c r="A6928" s="23" t="s">
        <v>3662</v>
      </c>
      <c r="B6928" s="23" t="s">
        <v>3663</v>
      </c>
      <c r="C6928" s="23" t="s">
        <v>3711</v>
      </c>
      <c r="D6928" s="2" t="s">
        <v>3169</v>
      </c>
      <c r="E6928" s="2" t="s">
        <v>3170</v>
      </c>
      <c r="F6928">
        <v>438</v>
      </c>
      <c r="G6928">
        <v>100</v>
      </c>
      <c r="H6928" s="2" t="s">
        <v>3141</v>
      </c>
      <c r="I6928" s="2" t="s">
        <v>3155</v>
      </c>
      <c r="J6928" s="2" t="s">
        <v>3161</v>
      </c>
      <c r="K6928" s="2" t="s">
        <v>3162</v>
      </c>
      <c r="L6928" s="2" t="s">
        <v>3831</v>
      </c>
      <c r="M6928" s="2" t="s">
        <v>3078</v>
      </c>
      <c r="N6928" s="2" t="s">
        <v>3126</v>
      </c>
      <c r="O6928" s="19" t="str">
        <f t="shared" si="216"/>
        <v>700</v>
      </c>
      <c r="P6928">
        <f t="shared" si="215"/>
        <v>438</v>
      </c>
    </row>
    <row r="6929" spans="1:16" ht="14.5" customHeight="1" x14ac:dyDescent="0.35">
      <c r="A6929" s="23" t="s">
        <v>3664</v>
      </c>
      <c r="B6929" s="23" t="s">
        <v>3665</v>
      </c>
      <c r="C6929" s="23" t="s">
        <v>3712</v>
      </c>
      <c r="D6929" s="2" t="s">
        <v>3169</v>
      </c>
      <c r="E6929" s="2" t="s">
        <v>3170</v>
      </c>
      <c r="F6929">
        <v>25</v>
      </c>
      <c r="G6929">
        <v>55</v>
      </c>
      <c r="H6929" s="2" t="s">
        <v>3141</v>
      </c>
      <c r="I6929" s="2" t="s">
        <v>3155</v>
      </c>
      <c r="J6929" s="2" t="s">
        <v>3161</v>
      </c>
      <c r="K6929" s="2" t="s">
        <v>3162</v>
      </c>
      <c r="L6929" s="2" t="s">
        <v>3831</v>
      </c>
      <c r="M6929" s="2" t="s">
        <v>3078</v>
      </c>
      <c r="N6929" s="2" t="s">
        <v>3126</v>
      </c>
      <c r="O6929" s="19" t="str">
        <f t="shared" si="216"/>
        <v>700</v>
      </c>
      <c r="P6929">
        <f t="shared" si="215"/>
        <v>13.75</v>
      </c>
    </row>
    <row r="6930" spans="1:16" ht="14.5" customHeight="1" x14ac:dyDescent="0.35">
      <c r="A6930" s="23" t="s">
        <v>3666</v>
      </c>
      <c r="B6930" s="23" t="s">
        <v>3667</v>
      </c>
      <c r="C6930" s="23" t="s">
        <v>3713</v>
      </c>
      <c r="D6930" s="2" t="s">
        <v>3169</v>
      </c>
      <c r="E6930" s="2" t="s">
        <v>3170</v>
      </c>
      <c r="F6930">
        <v>167</v>
      </c>
      <c r="G6930">
        <v>55</v>
      </c>
      <c r="H6930" s="2" t="s">
        <v>3141</v>
      </c>
      <c r="I6930" s="2" t="s">
        <v>3155</v>
      </c>
      <c r="J6930" s="2" t="s">
        <v>3161</v>
      </c>
      <c r="K6930" s="2" t="s">
        <v>3162</v>
      </c>
      <c r="L6930" s="2" t="s">
        <v>3831</v>
      </c>
      <c r="M6930" s="2" t="s">
        <v>3078</v>
      </c>
      <c r="N6930" s="2" t="s">
        <v>3126</v>
      </c>
      <c r="O6930" s="19" t="str">
        <f t="shared" si="216"/>
        <v>700</v>
      </c>
      <c r="P6930">
        <f t="shared" si="215"/>
        <v>91.85</v>
      </c>
    </row>
    <row r="6931" spans="1:16" ht="14.5" customHeight="1" x14ac:dyDescent="0.35">
      <c r="A6931" s="23" t="s">
        <v>3672</v>
      </c>
      <c r="B6931" s="23" t="s">
        <v>3673</v>
      </c>
      <c r="C6931" s="23" t="s">
        <v>3716</v>
      </c>
      <c r="D6931" s="2" t="s">
        <v>3169</v>
      </c>
      <c r="E6931" s="2" t="s">
        <v>3170</v>
      </c>
      <c r="F6931">
        <v>98</v>
      </c>
      <c r="G6931">
        <v>100</v>
      </c>
      <c r="H6931" s="2" t="s">
        <v>3141</v>
      </c>
      <c r="I6931" s="2" t="s">
        <v>3155</v>
      </c>
      <c r="J6931" s="2" t="s">
        <v>3161</v>
      </c>
      <c r="K6931" s="2" t="s">
        <v>3162</v>
      </c>
      <c r="L6931" s="2" t="s">
        <v>3831</v>
      </c>
      <c r="M6931" s="2" t="s">
        <v>3078</v>
      </c>
      <c r="N6931" s="2" t="s">
        <v>3126</v>
      </c>
      <c r="O6931" s="19" t="str">
        <f t="shared" si="216"/>
        <v>700</v>
      </c>
      <c r="P6931">
        <f t="shared" si="215"/>
        <v>98</v>
      </c>
    </row>
    <row r="6932" spans="1:16" ht="14.5" customHeight="1" x14ac:dyDescent="0.35">
      <c r="A6932" s="23" t="s">
        <v>2999</v>
      </c>
      <c r="B6932" s="23" t="s">
        <v>3000</v>
      </c>
      <c r="C6932" s="23" t="s">
        <v>3001</v>
      </c>
      <c r="D6932" s="2" t="s">
        <v>3169</v>
      </c>
      <c r="E6932" s="2" t="s">
        <v>3170</v>
      </c>
      <c r="F6932">
        <v>233</v>
      </c>
      <c r="G6932">
        <v>100</v>
      </c>
      <c r="H6932" s="2" t="s">
        <v>3141</v>
      </c>
      <c r="I6932" s="2" t="s">
        <v>3155</v>
      </c>
      <c r="J6932" s="2" t="s">
        <v>3161</v>
      </c>
      <c r="K6932" s="2" t="s">
        <v>3162</v>
      </c>
      <c r="L6932" s="2" t="s">
        <v>3831</v>
      </c>
      <c r="M6932" s="2" t="s">
        <v>3078</v>
      </c>
      <c r="N6932" s="2" t="s">
        <v>3126</v>
      </c>
      <c r="O6932" s="19" t="str">
        <f t="shared" si="216"/>
        <v>700</v>
      </c>
      <c r="P6932">
        <f t="shared" si="215"/>
        <v>233</v>
      </c>
    </row>
    <row r="6933" spans="1:16" ht="14.5" customHeight="1" x14ac:dyDescent="0.35">
      <c r="A6933" s="23" t="s">
        <v>3676</v>
      </c>
      <c r="B6933" s="23" t="s">
        <v>217</v>
      </c>
      <c r="C6933" s="23" t="s">
        <v>3718</v>
      </c>
      <c r="D6933" s="2" t="s">
        <v>3169</v>
      </c>
      <c r="E6933" s="2" t="s">
        <v>3170</v>
      </c>
      <c r="F6933">
        <v>5</v>
      </c>
      <c r="G6933">
        <v>55</v>
      </c>
      <c r="H6933" s="2" t="s">
        <v>3141</v>
      </c>
      <c r="I6933" s="2" t="s">
        <v>3155</v>
      </c>
      <c r="J6933" s="2" t="s">
        <v>3161</v>
      </c>
      <c r="K6933" s="2" t="s">
        <v>3162</v>
      </c>
      <c r="L6933" s="2" t="s">
        <v>3831</v>
      </c>
      <c r="M6933" s="2" t="s">
        <v>3078</v>
      </c>
      <c r="N6933" s="2" t="s">
        <v>3126</v>
      </c>
      <c r="O6933" s="19" t="str">
        <f t="shared" si="216"/>
        <v>700</v>
      </c>
      <c r="P6933">
        <f t="shared" si="215"/>
        <v>2.75</v>
      </c>
    </row>
    <row r="6934" spans="1:16" ht="14.5" customHeight="1" x14ac:dyDescent="0.35">
      <c r="A6934" s="23" t="s">
        <v>3859</v>
      </c>
      <c r="B6934" s="23" t="s">
        <v>3859</v>
      </c>
      <c r="C6934" s="23" t="s">
        <v>3677</v>
      </c>
      <c r="F6934">
        <v>428</v>
      </c>
      <c r="G6934">
        <v>100</v>
      </c>
      <c r="H6934" s="2" t="s">
        <v>3139</v>
      </c>
      <c r="I6934" s="2" t="s">
        <v>3153</v>
      </c>
      <c r="J6934" s="2" t="s">
        <v>3160</v>
      </c>
      <c r="K6934" s="2" t="s">
        <v>3163</v>
      </c>
      <c r="L6934" s="2" t="s">
        <v>3831</v>
      </c>
      <c r="M6934" s="2" t="s">
        <v>3054</v>
      </c>
      <c r="N6934" s="2" t="s">
        <v>3104</v>
      </c>
      <c r="O6934" s="19" t="str">
        <f t="shared" si="216"/>
        <v>300</v>
      </c>
      <c r="P6934">
        <f t="shared" si="215"/>
        <v>428</v>
      </c>
    </row>
    <row r="6935" spans="1:16" ht="14.5" customHeight="1" x14ac:dyDescent="0.35">
      <c r="A6935" s="23" t="s">
        <v>3744</v>
      </c>
      <c r="B6935" s="23" t="s">
        <v>3744</v>
      </c>
      <c r="C6935" s="23" t="s">
        <v>3677</v>
      </c>
      <c r="F6935">
        <v>1839</v>
      </c>
      <c r="G6935">
        <v>100</v>
      </c>
      <c r="H6935" s="2" t="s">
        <v>3139</v>
      </c>
      <c r="I6935" s="2" t="s">
        <v>3153</v>
      </c>
      <c r="J6935" s="2" t="s">
        <v>3160</v>
      </c>
      <c r="K6935" s="2" t="s">
        <v>3163</v>
      </c>
      <c r="L6935" s="2" t="s">
        <v>3831</v>
      </c>
      <c r="M6935" s="2" t="s">
        <v>3054</v>
      </c>
      <c r="N6935" s="2" t="s">
        <v>3104</v>
      </c>
      <c r="O6935" s="19" t="str">
        <f t="shared" si="216"/>
        <v>300</v>
      </c>
      <c r="P6935">
        <f t="shared" si="215"/>
        <v>1839</v>
      </c>
    </row>
    <row r="6936" spans="1:16" ht="14.5" customHeight="1" x14ac:dyDescent="0.35">
      <c r="A6936" s="23" t="s">
        <v>2464</v>
      </c>
      <c r="B6936" s="23" t="s">
        <v>2464</v>
      </c>
      <c r="C6936" s="23" t="s">
        <v>3326</v>
      </c>
      <c r="F6936">
        <v>150</v>
      </c>
      <c r="G6936">
        <v>100</v>
      </c>
      <c r="H6936" s="2" t="s">
        <v>3132</v>
      </c>
      <c r="I6936" s="2" t="s">
        <v>3146</v>
      </c>
      <c r="J6936" s="2" t="s">
        <v>3160</v>
      </c>
      <c r="K6936" s="2" t="s">
        <v>3163</v>
      </c>
      <c r="L6936" s="2" t="s">
        <v>3831</v>
      </c>
      <c r="M6936" s="2" t="s">
        <v>3054</v>
      </c>
      <c r="N6936" s="2" t="s">
        <v>3104</v>
      </c>
      <c r="O6936" s="19" t="str">
        <f t="shared" si="216"/>
        <v>300</v>
      </c>
      <c r="P6936">
        <f t="shared" si="215"/>
        <v>150</v>
      </c>
    </row>
    <row r="6937" spans="1:16" ht="14.5" customHeight="1" x14ac:dyDescent="0.35">
      <c r="A6937" s="23" t="s">
        <v>1337</v>
      </c>
      <c r="B6937" s="23" t="s">
        <v>1337</v>
      </c>
      <c r="C6937" s="23" t="s">
        <v>3392</v>
      </c>
      <c r="F6937">
        <v>1968</v>
      </c>
      <c r="G6937">
        <v>80</v>
      </c>
      <c r="H6937" s="2" t="s">
        <v>3136</v>
      </c>
      <c r="I6937" s="2" t="s">
        <v>3150</v>
      </c>
      <c r="J6937" s="2" t="s">
        <v>3160</v>
      </c>
      <c r="K6937" s="2" t="s">
        <v>3163</v>
      </c>
      <c r="L6937" s="2" t="s">
        <v>3831</v>
      </c>
      <c r="M6937" s="2" t="s">
        <v>3041</v>
      </c>
      <c r="N6937" s="2" t="s">
        <v>3095</v>
      </c>
      <c r="O6937" s="19" t="str">
        <f t="shared" si="216"/>
        <v>200</v>
      </c>
      <c r="P6937">
        <f t="shared" si="215"/>
        <v>1574.4</v>
      </c>
    </row>
    <row r="6938" spans="1:16" ht="14.5" customHeight="1" x14ac:dyDescent="0.35">
      <c r="A6938" s="23" t="s">
        <v>3311</v>
      </c>
      <c r="B6938" s="23" t="s">
        <v>3311</v>
      </c>
      <c r="C6938" s="23" t="s">
        <v>3392</v>
      </c>
      <c r="F6938">
        <v>430</v>
      </c>
      <c r="G6938">
        <v>80</v>
      </c>
      <c r="H6938" s="2" t="s">
        <v>3136</v>
      </c>
      <c r="I6938" s="2" t="s">
        <v>3150</v>
      </c>
      <c r="J6938" s="2" t="s">
        <v>3160</v>
      </c>
      <c r="K6938" s="2" t="s">
        <v>3163</v>
      </c>
      <c r="L6938" s="2" t="s">
        <v>3831</v>
      </c>
      <c r="M6938" s="2" t="s">
        <v>3041</v>
      </c>
      <c r="N6938" s="2" t="s">
        <v>3095</v>
      </c>
      <c r="O6938" s="19" t="str">
        <f t="shared" si="216"/>
        <v>200</v>
      </c>
      <c r="P6938">
        <f t="shared" si="215"/>
        <v>344</v>
      </c>
    </row>
    <row r="6939" spans="1:16" ht="14.5" customHeight="1" x14ac:dyDescent="0.35">
      <c r="A6939" s="23" t="s">
        <v>2324</v>
      </c>
      <c r="B6939" s="23" t="s">
        <v>2324</v>
      </c>
      <c r="C6939" s="23" t="s">
        <v>3390</v>
      </c>
      <c r="F6939">
        <v>112</v>
      </c>
      <c r="G6939">
        <v>80</v>
      </c>
      <c r="H6939" s="2" t="s">
        <v>3136</v>
      </c>
      <c r="I6939" s="2" t="s">
        <v>3150</v>
      </c>
      <c r="J6939" s="2" t="s">
        <v>3160</v>
      </c>
      <c r="K6939" s="2" t="s">
        <v>3163</v>
      </c>
      <c r="L6939" s="2" t="s">
        <v>3831</v>
      </c>
      <c r="M6939" s="2" t="s">
        <v>3054</v>
      </c>
      <c r="N6939" s="2" t="s">
        <v>3104</v>
      </c>
      <c r="O6939" s="19" t="str">
        <f t="shared" si="216"/>
        <v>300</v>
      </c>
      <c r="P6939">
        <f t="shared" si="215"/>
        <v>89.6</v>
      </c>
    </row>
    <row r="6940" spans="1:16" ht="14.5" customHeight="1" x14ac:dyDescent="0.35">
      <c r="A6940" s="23" t="s">
        <v>2489</v>
      </c>
      <c r="B6940" s="23" t="s">
        <v>2489</v>
      </c>
      <c r="C6940" s="23" t="s">
        <v>3392</v>
      </c>
      <c r="F6940">
        <v>321</v>
      </c>
      <c r="G6940">
        <v>55</v>
      </c>
      <c r="H6940" s="2" t="s">
        <v>3136</v>
      </c>
      <c r="I6940" s="2" t="s">
        <v>3150</v>
      </c>
      <c r="J6940" s="2" t="s">
        <v>3160</v>
      </c>
      <c r="K6940" s="2" t="s">
        <v>3163</v>
      </c>
      <c r="L6940" s="2" t="s">
        <v>3831</v>
      </c>
      <c r="M6940" s="2" t="s">
        <v>3041</v>
      </c>
      <c r="N6940" s="2" t="s">
        <v>3095</v>
      </c>
      <c r="O6940" s="19" t="str">
        <f t="shared" si="216"/>
        <v>200</v>
      </c>
      <c r="P6940">
        <f t="shared" si="215"/>
        <v>176.55</v>
      </c>
    </row>
    <row r="6941" spans="1:16" ht="14.5" customHeight="1" x14ac:dyDescent="0.35">
      <c r="A6941" s="23" t="s">
        <v>2942</v>
      </c>
      <c r="B6941" s="23" t="s">
        <v>2942</v>
      </c>
      <c r="C6941" s="23" t="s">
        <v>3383</v>
      </c>
      <c r="F6941">
        <v>700</v>
      </c>
      <c r="G6941">
        <v>80</v>
      </c>
      <c r="H6941" s="2" t="s">
        <v>3136</v>
      </c>
      <c r="I6941" s="2" t="s">
        <v>3150</v>
      </c>
      <c r="J6941" s="2" t="s">
        <v>3160</v>
      </c>
      <c r="K6941" s="2" t="s">
        <v>3163</v>
      </c>
      <c r="L6941" s="2" t="s">
        <v>3831</v>
      </c>
      <c r="M6941" s="2" t="s">
        <v>3041</v>
      </c>
      <c r="N6941" s="2" t="s">
        <v>3095</v>
      </c>
      <c r="O6941" s="19" t="str">
        <f t="shared" si="216"/>
        <v>200</v>
      </c>
      <c r="P6941">
        <f t="shared" si="215"/>
        <v>560</v>
      </c>
    </row>
    <row r="6942" spans="1:16" ht="14.5" customHeight="1" x14ac:dyDescent="0.35">
      <c r="A6942" s="23" t="s">
        <v>2941</v>
      </c>
      <c r="B6942" s="23" t="s">
        <v>2941</v>
      </c>
      <c r="C6942" s="23" t="s">
        <v>3383</v>
      </c>
      <c r="F6942">
        <v>3130</v>
      </c>
      <c r="G6942">
        <v>80</v>
      </c>
      <c r="H6942" s="2" t="s">
        <v>3136</v>
      </c>
      <c r="I6942" s="2" t="s">
        <v>3150</v>
      </c>
      <c r="J6942" s="2" t="s">
        <v>3160</v>
      </c>
      <c r="K6942" s="2" t="s">
        <v>3163</v>
      </c>
      <c r="L6942" s="2" t="s">
        <v>3831</v>
      </c>
      <c r="M6942" s="2" t="s">
        <v>3041</v>
      </c>
      <c r="N6942" s="2" t="s">
        <v>3095</v>
      </c>
      <c r="O6942" s="19" t="str">
        <f t="shared" si="216"/>
        <v>200</v>
      </c>
      <c r="P6942">
        <f t="shared" si="215"/>
        <v>2504</v>
      </c>
    </row>
    <row r="6943" spans="1:16" ht="14.5" customHeight="1" x14ac:dyDescent="0.35">
      <c r="A6943" s="23" t="s">
        <v>3454</v>
      </c>
      <c r="B6943" s="23" t="s">
        <v>3454</v>
      </c>
      <c r="C6943" s="23" t="s">
        <v>3308</v>
      </c>
      <c r="F6943">
        <v>470</v>
      </c>
      <c r="G6943">
        <v>80</v>
      </c>
      <c r="H6943" s="2" t="s">
        <v>3136</v>
      </c>
      <c r="I6943" s="2" t="s">
        <v>3150</v>
      </c>
      <c r="J6943" s="2" t="s">
        <v>3160</v>
      </c>
      <c r="K6943" s="2" t="s">
        <v>3163</v>
      </c>
      <c r="L6943" s="2" t="s">
        <v>3831</v>
      </c>
      <c r="M6943" s="2" t="s">
        <v>3041</v>
      </c>
      <c r="N6943" s="2" t="s">
        <v>3095</v>
      </c>
      <c r="O6943" s="19" t="str">
        <f t="shared" si="216"/>
        <v>200</v>
      </c>
      <c r="P6943">
        <f t="shared" si="215"/>
        <v>376</v>
      </c>
    </row>
    <row r="6944" spans="1:16" ht="14.5" customHeight="1" x14ac:dyDescent="0.35">
      <c r="A6944" s="23" t="s">
        <v>2325</v>
      </c>
      <c r="B6944" s="23" t="s">
        <v>2325</v>
      </c>
      <c r="C6944" s="23" t="s">
        <v>3391</v>
      </c>
      <c r="F6944">
        <v>2054</v>
      </c>
      <c r="G6944">
        <v>80</v>
      </c>
      <c r="H6944" s="2" t="s">
        <v>3136</v>
      </c>
      <c r="I6944" s="2" t="s">
        <v>3150</v>
      </c>
      <c r="J6944" s="2" t="s">
        <v>3160</v>
      </c>
      <c r="K6944" s="2" t="s">
        <v>3163</v>
      </c>
      <c r="L6944" s="2" t="s">
        <v>3831</v>
      </c>
      <c r="M6944" s="2" t="s">
        <v>3053</v>
      </c>
      <c r="N6944" s="2" t="s">
        <v>3103</v>
      </c>
      <c r="O6944" s="19" t="str">
        <f t="shared" si="216"/>
        <v>300</v>
      </c>
      <c r="P6944">
        <f t="shared" si="215"/>
        <v>1643.2</v>
      </c>
    </row>
    <row r="6945" spans="1:16" ht="14.5" customHeight="1" x14ac:dyDescent="0.35">
      <c r="A6945" s="23" t="s">
        <v>2486</v>
      </c>
      <c r="B6945" s="23" t="s">
        <v>2486</v>
      </c>
      <c r="C6945" s="23" t="s">
        <v>3382</v>
      </c>
      <c r="F6945">
        <v>15465</v>
      </c>
      <c r="G6945">
        <v>80</v>
      </c>
      <c r="H6945" s="2" t="s">
        <v>3136</v>
      </c>
      <c r="I6945" s="2" t="s">
        <v>3150</v>
      </c>
      <c r="J6945" s="2" t="s">
        <v>3160</v>
      </c>
      <c r="K6945" s="2" t="s">
        <v>3163</v>
      </c>
      <c r="L6945" s="2" t="s">
        <v>3831</v>
      </c>
      <c r="M6945" s="2" t="s">
        <v>3041</v>
      </c>
      <c r="N6945" s="2" t="s">
        <v>3095</v>
      </c>
      <c r="O6945" s="19" t="str">
        <f t="shared" si="216"/>
        <v>200</v>
      </c>
      <c r="P6945">
        <f t="shared" si="215"/>
        <v>12372</v>
      </c>
    </row>
    <row r="6946" spans="1:16" ht="14.5" customHeight="1" x14ac:dyDescent="0.35">
      <c r="A6946" s="23" t="s">
        <v>2837</v>
      </c>
      <c r="B6946" s="23" t="s">
        <v>2837</v>
      </c>
      <c r="C6946" s="23" t="s">
        <v>3678</v>
      </c>
      <c r="F6946">
        <v>524</v>
      </c>
      <c r="G6946">
        <v>100</v>
      </c>
      <c r="H6946" s="2" t="s">
        <v>3139</v>
      </c>
      <c r="I6946" s="2" t="s">
        <v>3153</v>
      </c>
      <c r="J6946" s="2" t="s">
        <v>3160</v>
      </c>
      <c r="K6946" s="2" t="s">
        <v>3163</v>
      </c>
      <c r="L6946" s="2" t="s">
        <v>3831</v>
      </c>
      <c r="M6946" s="2" t="s">
        <v>3053</v>
      </c>
      <c r="N6946" s="2" t="s">
        <v>3103</v>
      </c>
      <c r="O6946" s="19" t="str">
        <f t="shared" si="216"/>
        <v>300</v>
      </c>
      <c r="P6946">
        <f t="shared" si="215"/>
        <v>524</v>
      </c>
    </row>
    <row r="6947" spans="1:16" ht="14.5" customHeight="1" x14ac:dyDescent="0.35">
      <c r="A6947" s="23" t="s">
        <v>2481</v>
      </c>
      <c r="B6947" s="23" t="s">
        <v>2481</v>
      </c>
      <c r="C6947" s="23" t="s">
        <v>3678</v>
      </c>
      <c r="F6947">
        <v>320</v>
      </c>
      <c r="G6947">
        <v>100</v>
      </c>
      <c r="H6947" s="2" t="s">
        <v>3139</v>
      </c>
      <c r="I6947" s="2" t="s">
        <v>3153</v>
      </c>
      <c r="J6947" s="2" t="s">
        <v>3160</v>
      </c>
      <c r="K6947" s="2" t="s">
        <v>3163</v>
      </c>
      <c r="L6947" s="2" t="s">
        <v>3831</v>
      </c>
      <c r="M6947" s="2" t="s">
        <v>3058</v>
      </c>
      <c r="N6947" s="2" t="s">
        <v>3108</v>
      </c>
      <c r="O6947" s="19" t="str">
        <f t="shared" si="216"/>
        <v>300</v>
      </c>
      <c r="P6947">
        <f t="shared" si="215"/>
        <v>320</v>
      </c>
    </row>
    <row r="6948" spans="1:16" ht="14.5" customHeight="1" x14ac:dyDescent="0.35">
      <c r="A6948" s="23" t="s">
        <v>2487</v>
      </c>
      <c r="B6948" s="23" t="s">
        <v>2487</v>
      </c>
      <c r="C6948" s="23" t="s">
        <v>3679</v>
      </c>
      <c r="F6948">
        <v>850</v>
      </c>
      <c r="G6948">
        <v>100</v>
      </c>
      <c r="H6948" s="2" t="s">
        <v>3139</v>
      </c>
      <c r="I6948" s="2" t="s">
        <v>3153</v>
      </c>
      <c r="J6948" s="2" t="s">
        <v>3160</v>
      </c>
      <c r="K6948" s="2" t="s">
        <v>3163</v>
      </c>
      <c r="L6948" s="2" t="s">
        <v>3831</v>
      </c>
      <c r="M6948" s="2" t="s">
        <v>3054</v>
      </c>
      <c r="N6948" s="2" t="s">
        <v>3104</v>
      </c>
      <c r="O6948" s="19" t="str">
        <f t="shared" si="216"/>
        <v>300</v>
      </c>
      <c r="P6948">
        <f t="shared" si="215"/>
        <v>850</v>
      </c>
    </row>
    <row r="6949" spans="1:16" ht="14.5" customHeight="1" x14ac:dyDescent="0.35">
      <c r="A6949" s="23" t="s">
        <v>2468</v>
      </c>
      <c r="B6949" s="23" t="s">
        <v>2468</v>
      </c>
      <c r="C6949" s="23" t="s">
        <v>3327</v>
      </c>
      <c r="F6949">
        <v>17521</v>
      </c>
      <c r="G6949">
        <v>33.71</v>
      </c>
      <c r="H6949" s="2" t="s">
        <v>3139</v>
      </c>
      <c r="I6949" s="2" t="s">
        <v>3153</v>
      </c>
      <c r="J6949" s="2" t="s">
        <v>3160</v>
      </c>
      <c r="K6949" s="2" t="s">
        <v>3163</v>
      </c>
      <c r="L6949" s="2" t="s">
        <v>3831</v>
      </c>
      <c r="M6949" s="2" t="s">
        <v>3041</v>
      </c>
      <c r="N6949" s="2" t="s">
        <v>3095</v>
      </c>
      <c r="O6949" s="19" t="str">
        <f t="shared" si="216"/>
        <v>200</v>
      </c>
      <c r="P6949">
        <f t="shared" si="215"/>
        <v>5906.3290999999999</v>
      </c>
    </row>
    <row r="6950" spans="1:16" ht="14.5" customHeight="1" x14ac:dyDescent="0.35">
      <c r="A6950" s="23" t="s">
        <v>2956</v>
      </c>
      <c r="B6950" s="23" t="s">
        <v>2956</v>
      </c>
      <c r="C6950" s="23" t="s">
        <v>3393</v>
      </c>
      <c r="F6950">
        <v>759</v>
      </c>
      <c r="G6950">
        <v>100</v>
      </c>
      <c r="H6950" s="2" t="s">
        <v>3132</v>
      </c>
      <c r="I6950" s="2" t="s">
        <v>3146</v>
      </c>
      <c r="J6950" s="2" t="s">
        <v>3160</v>
      </c>
      <c r="K6950" s="2" t="s">
        <v>3163</v>
      </c>
      <c r="L6950" s="2" t="s">
        <v>3831</v>
      </c>
      <c r="M6950" s="2" t="s">
        <v>3053</v>
      </c>
      <c r="N6950" s="2" t="s">
        <v>3103</v>
      </c>
      <c r="O6950" s="19" t="str">
        <f t="shared" si="216"/>
        <v>300</v>
      </c>
      <c r="P6950">
        <f t="shared" ref="P6950:P7013" si="217">F6950*G6950/100</f>
        <v>759</v>
      </c>
    </row>
    <row r="6951" spans="1:16" ht="14.5" customHeight="1" x14ac:dyDescent="0.35">
      <c r="A6951" s="23" t="s">
        <v>2381</v>
      </c>
      <c r="B6951" s="23" t="s">
        <v>2381</v>
      </c>
      <c r="C6951" s="23" t="s">
        <v>3393</v>
      </c>
      <c r="F6951">
        <v>2400</v>
      </c>
      <c r="G6951">
        <v>100</v>
      </c>
      <c r="H6951" s="2" t="s">
        <v>3132</v>
      </c>
      <c r="I6951" s="2" t="s">
        <v>3146</v>
      </c>
      <c r="J6951" s="2" t="s">
        <v>3160</v>
      </c>
      <c r="K6951" s="2" t="s">
        <v>3163</v>
      </c>
      <c r="L6951" s="2" t="s">
        <v>3831</v>
      </c>
      <c r="M6951" s="2" t="s">
        <v>3054</v>
      </c>
      <c r="N6951" s="2" t="s">
        <v>3104</v>
      </c>
      <c r="O6951" s="19" t="str">
        <f t="shared" si="216"/>
        <v>300</v>
      </c>
      <c r="P6951">
        <f t="shared" si="217"/>
        <v>2400</v>
      </c>
    </row>
    <row r="6952" spans="1:16" ht="14.5" customHeight="1" x14ac:dyDescent="0.35">
      <c r="A6952" s="23" t="s">
        <v>3769</v>
      </c>
      <c r="B6952" s="23" t="s">
        <v>3769</v>
      </c>
      <c r="C6952" s="23" t="s">
        <v>3680</v>
      </c>
      <c r="F6952">
        <v>1542</v>
      </c>
      <c r="G6952">
        <v>100</v>
      </c>
      <c r="H6952" s="2" t="s">
        <v>3137</v>
      </c>
      <c r="I6952" s="2" t="s">
        <v>3151</v>
      </c>
      <c r="J6952" s="2" t="s">
        <v>3160</v>
      </c>
      <c r="K6952" s="2" t="s">
        <v>3163</v>
      </c>
      <c r="L6952" s="2" t="s">
        <v>3831</v>
      </c>
      <c r="M6952" s="2" t="s">
        <v>3054</v>
      </c>
      <c r="N6952" s="2" t="s">
        <v>3104</v>
      </c>
      <c r="O6952" s="19" t="str">
        <f t="shared" si="216"/>
        <v>300</v>
      </c>
      <c r="P6952">
        <f t="shared" si="217"/>
        <v>1542</v>
      </c>
    </row>
    <row r="6953" spans="1:16" ht="14.5" customHeight="1" x14ac:dyDescent="0.35">
      <c r="A6953" s="23" t="s">
        <v>3770</v>
      </c>
      <c r="B6953" s="23" t="s">
        <v>3770</v>
      </c>
      <c r="C6953" s="23" t="s">
        <v>3680</v>
      </c>
      <c r="F6953">
        <v>5352</v>
      </c>
      <c r="G6953">
        <v>100</v>
      </c>
      <c r="H6953" s="2" t="s">
        <v>3137</v>
      </c>
      <c r="I6953" s="2" t="s">
        <v>3151</v>
      </c>
      <c r="J6953" s="2" t="s">
        <v>3160</v>
      </c>
      <c r="K6953" s="2" t="s">
        <v>3163</v>
      </c>
      <c r="L6953" s="2" t="s">
        <v>3831</v>
      </c>
      <c r="M6953" s="2" t="s">
        <v>3059</v>
      </c>
      <c r="N6953" s="2" t="s">
        <v>3109</v>
      </c>
      <c r="O6953" s="19" t="str">
        <f t="shared" si="216"/>
        <v>400</v>
      </c>
      <c r="P6953">
        <f t="shared" si="217"/>
        <v>5352</v>
      </c>
    </row>
    <row r="6954" spans="1:16" ht="14.5" customHeight="1" x14ac:dyDescent="0.35">
      <c r="A6954" s="23" t="s">
        <v>3768</v>
      </c>
      <c r="B6954" s="23" t="s">
        <v>3768</v>
      </c>
      <c r="C6954" s="23" t="s">
        <v>3680</v>
      </c>
      <c r="F6954">
        <v>3248</v>
      </c>
      <c r="G6954">
        <v>100</v>
      </c>
      <c r="H6954" s="2" t="s">
        <v>3137</v>
      </c>
      <c r="I6954" s="2" t="s">
        <v>3151</v>
      </c>
      <c r="J6954" s="2" t="s">
        <v>3160</v>
      </c>
      <c r="K6954" s="2" t="s">
        <v>3163</v>
      </c>
      <c r="L6954" s="2" t="s">
        <v>3831</v>
      </c>
      <c r="M6954" s="2" t="s">
        <v>3059</v>
      </c>
      <c r="N6954" s="2" t="s">
        <v>3109</v>
      </c>
      <c r="O6954" s="19" t="str">
        <f t="shared" si="216"/>
        <v>400</v>
      </c>
      <c r="P6954">
        <f t="shared" si="217"/>
        <v>3248</v>
      </c>
    </row>
    <row r="6955" spans="1:16" ht="14.5" customHeight="1" x14ac:dyDescent="0.35">
      <c r="A6955" s="23" t="s">
        <v>918</v>
      </c>
      <c r="B6955" s="23" t="s">
        <v>918</v>
      </c>
      <c r="C6955" s="23" t="s">
        <v>3297</v>
      </c>
      <c r="F6955">
        <v>118</v>
      </c>
      <c r="G6955">
        <v>100</v>
      </c>
      <c r="H6955" s="2" t="s">
        <v>3139</v>
      </c>
      <c r="I6955" s="2" t="s">
        <v>3153</v>
      </c>
      <c r="J6955" s="2" t="s">
        <v>3160</v>
      </c>
      <c r="K6955" s="2" t="s">
        <v>3163</v>
      </c>
      <c r="L6955" s="2" t="s">
        <v>3831</v>
      </c>
      <c r="M6955" s="2" t="s">
        <v>3054</v>
      </c>
      <c r="N6955" s="2" t="s">
        <v>3104</v>
      </c>
      <c r="O6955" s="19" t="str">
        <f t="shared" si="216"/>
        <v>300</v>
      </c>
      <c r="P6955">
        <f t="shared" si="217"/>
        <v>118</v>
      </c>
    </row>
    <row r="6956" spans="1:16" ht="14.5" customHeight="1" x14ac:dyDescent="0.35">
      <c r="A6956" s="23" t="s">
        <v>930</v>
      </c>
      <c r="B6956" s="23" t="s">
        <v>930</v>
      </c>
      <c r="C6956" s="23" t="s">
        <v>3301</v>
      </c>
      <c r="F6956">
        <v>2374</v>
      </c>
      <c r="G6956">
        <v>35.0042122999157</v>
      </c>
      <c r="H6956" s="2" t="s">
        <v>3135</v>
      </c>
      <c r="I6956" s="2" t="s">
        <v>3149</v>
      </c>
      <c r="J6956" s="2" t="s">
        <v>3160</v>
      </c>
      <c r="K6956" s="2" t="s">
        <v>3163</v>
      </c>
      <c r="L6956" s="2" t="s">
        <v>3831</v>
      </c>
      <c r="M6956" s="2" t="s">
        <v>3057</v>
      </c>
      <c r="N6956" s="2" t="s">
        <v>3107</v>
      </c>
      <c r="O6956" s="19" t="str">
        <f t="shared" si="216"/>
        <v>300</v>
      </c>
      <c r="P6956">
        <f t="shared" si="217"/>
        <v>830.99999999999864</v>
      </c>
    </row>
    <row r="6957" spans="1:16" ht="14.5" customHeight="1" x14ac:dyDescent="0.35">
      <c r="A6957" s="23" t="s">
        <v>2417</v>
      </c>
      <c r="B6957" s="23" t="s">
        <v>2417</v>
      </c>
      <c r="C6957" s="23" t="s">
        <v>3298</v>
      </c>
      <c r="F6957">
        <v>90</v>
      </c>
      <c r="G6957">
        <v>100</v>
      </c>
      <c r="H6957" s="2" t="s">
        <v>3139</v>
      </c>
      <c r="I6957" s="2" t="s">
        <v>3153</v>
      </c>
      <c r="J6957" s="2" t="s">
        <v>3160</v>
      </c>
      <c r="K6957" s="2" t="s">
        <v>3163</v>
      </c>
      <c r="L6957" s="2" t="s">
        <v>3831</v>
      </c>
      <c r="M6957" s="2" t="s">
        <v>3057</v>
      </c>
      <c r="N6957" s="2" t="s">
        <v>3107</v>
      </c>
      <c r="O6957" s="19" t="str">
        <f t="shared" si="216"/>
        <v>300</v>
      </c>
      <c r="P6957">
        <f t="shared" si="217"/>
        <v>90</v>
      </c>
    </row>
    <row r="6958" spans="1:16" ht="14.5" customHeight="1" x14ac:dyDescent="0.35">
      <c r="A6958" s="23" t="s">
        <v>2418</v>
      </c>
      <c r="B6958" s="23" t="s">
        <v>2418</v>
      </c>
      <c r="C6958" s="23" t="s">
        <v>3299</v>
      </c>
      <c r="F6958">
        <v>500</v>
      </c>
      <c r="G6958">
        <v>100</v>
      </c>
      <c r="H6958" s="2" t="s">
        <v>3139</v>
      </c>
      <c r="I6958" s="2" t="s">
        <v>3153</v>
      </c>
      <c r="J6958" s="2" t="s">
        <v>3160</v>
      </c>
      <c r="K6958" s="2" t="s">
        <v>3163</v>
      </c>
      <c r="L6958" s="2" t="s">
        <v>3831</v>
      </c>
      <c r="M6958" s="2" t="s">
        <v>3057</v>
      </c>
      <c r="N6958" s="2" t="s">
        <v>3107</v>
      </c>
      <c r="O6958" s="19" t="str">
        <f t="shared" ref="O6958:O7021" si="218">LEFT(N6958,1) &amp; "00"</f>
        <v>300</v>
      </c>
      <c r="P6958">
        <f t="shared" si="217"/>
        <v>500</v>
      </c>
    </row>
    <row r="6959" spans="1:16" ht="14.5" customHeight="1" x14ac:dyDescent="0.35">
      <c r="A6959" s="23" t="s">
        <v>2352</v>
      </c>
      <c r="B6959" s="23" t="s">
        <v>2352</v>
      </c>
      <c r="C6959" s="23" t="s">
        <v>3297</v>
      </c>
      <c r="F6959">
        <v>600</v>
      </c>
      <c r="G6959">
        <v>100</v>
      </c>
      <c r="H6959" s="2" t="s">
        <v>3135</v>
      </c>
      <c r="I6959" s="2" t="s">
        <v>3149</v>
      </c>
      <c r="J6959" s="2" t="s">
        <v>3160</v>
      </c>
      <c r="K6959" s="2" t="s">
        <v>3163</v>
      </c>
      <c r="L6959" s="2" t="s">
        <v>3831</v>
      </c>
      <c r="M6959" s="2" t="s">
        <v>3053</v>
      </c>
      <c r="N6959" s="2" t="s">
        <v>3103</v>
      </c>
      <c r="O6959" s="19" t="str">
        <f t="shared" si="218"/>
        <v>300</v>
      </c>
      <c r="P6959">
        <f t="shared" si="217"/>
        <v>600</v>
      </c>
    </row>
    <row r="6960" spans="1:16" ht="14.5" customHeight="1" x14ac:dyDescent="0.35">
      <c r="A6960" s="23" t="s">
        <v>3782</v>
      </c>
      <c r="B6960" s="23" t="s">
        <v>3782</v>
      </c>
      <c r="C6960" s="23" t="s">
        <v>3445</v>
      </c>
      <c r="F6960">
        <v>460</v>
      </c>
      <c r="G6960">
        <v>3.47826086956522</v>
      </c>
      <c r="H6960" s="2" t="s">
        <v>3135</v>
      </c>
      <c r="I6960" s="2" t="s">
        <v>3149</v>
      </c>
      <c r="J6960" s="2" t="s">
        <v>3160</v>
      </c>
      <c r="K6960" s="2" t="s">
        <v>3163</v>
      </c>
      <c r="L6960" s="2" t="s">
        <v>3831</v>
      </c>
      <c r="M6960" s="2" t="s">
        <v>3041</v>
      </c>
      <c r="N6960" s="2" t="s">
        <v>3095</v>
      </c>
      <c r="O6960" s="19" t="str">
        <f t="shared" si="218"/>
        <v>200</v>
      </c>
      <c r="P6960">
        <f t="shared" si="217"/>
        <v>16.000000000000011</v>
      </c>
    </row>
    <row r="6961" spans="1:16" ht="14.5" customHeight="1" x14ac:dyDescent="0.35">
      <c r="A6961" s="23" t="s">
        <v>3783</v>
      </c>
      <c r="B6961" s="23" t="s">
        <v>3783</v>
      </c>
      <c r="C6961" s="23" t="s">
        <v>3445</v>
      </c>
      <c r="F6961">
        <v>952</v>
      </c>
      <c r="G6961">
        <v>67.962184873949596</v>
      </c>
      <c r="H6961" s="2" t="s">
        <v>3135</v>
      </c>
      <c r="I6961" s="2" t="s">
        <v>3149</v>
      </c>
      <c r="J6961" s="2" t="s">
        <v>3160</v>
      </c>
      <c r="K6961" s="2" t="s">
        <v>3163</v>
      </c>
      <c r="L6961" s="2" t="s">
        <v>3831</v>
      </c>
      <c r="M6961" s="2" t="s">
        <v>3041</v>
      </c>
      <c r="N6961" s="2" t="s">
        <v>3095</v>
      </c>
      <c r="O6961" s="19" t="str">
        <f t="shared" si="218"/>
        <v>200</v>
      </c>
      <c r="P6961">
        <f t="shared" si="217"/>
        <v>647.00000000000011</v>
      </c>
    </row>
    <row r="6962" spans="1:16" ht="14.5" customHeight="1" x14ac:dyDescent="0.35">
      <c r="A6962" s="23" t="s">
        <v>2355</v>
      </c>
      <c r="B6962" s="23" t="s">
        <v>2355</v>
      </c>
      <c r="C6962" s="23" t="s">
        <v>3290</v>
      </c>
      <c r="F6962">
        <v>9082</v>
      </c>
      <c r="G6962">
        <v>25</v>
      </c>
      <c r="H6962" s="2" t="s">
        <v>3140</v>
      </c>
      <c r="I6962" s="2" t="s">
        <v>3154</v>
      </c>
      <c r="J6962" s="2" t="s">
        <v>3160</v>
      </c>
      <c r="K6962" s="2" t="s">
        <v>3163</v>
      </c>
      <c r="L6962" s="2" t="s">
        <v>3831</v>
      </c>
      <c r="M6962" s="2" t="s">
        <v>3024</v>
      </c>
      <c r="N6962" s="2" t="s">
        <v>3081</v>
      </c>
      <c r="O6962" s="19" t="str">
        <f t="shared" si="218"/>
        <v>100</v>
      </c>
      <c r="P6962">
        <f t="shared" si="217"/>
        <v>2270.5</v>
      </c>
    </row>
    <row r="6963" spans="1:16" ht="14.5" customHeight="1" x14ac:dyDescent="0.35">
      <c r="A6963" s="23" t="s">
        <v>2359</v>
      </c>
      <c r="B6963" s="23" t="s">
        <v>2359</v>
      </c>
      <c r="C6963" s="23" t="s">
        <v>3290</v>
      </c>
      <c r="F6963">
        <v>32357</v>
      </c>
      <c r="G6963">
        <v>25</v>
      </c>
      <c r="H6963" s="2" t="s">
        <v>3140</v>
      </c>
      <c r="I6963" s="2" t="s">
        <v>3154</v>
      </c>
      <c r="J6963" s="2" t="s">
        <v>3160</v>
      </c>
      <c r="K6963" s="2" t="s">
        <v>3163</v>
      </c>
      <c r="L6963" s="2" t="s">
        <v>3831</v>
      </c>
      <c r="M6963" s="2" t="s">
        <v>3038</v>
      </c>
      <c r="N6963" s="2" t="s">
        <v>3092</v>
      </c>
      <c r="O6963" s="19" t="str">
        <f t="shared" si="218"/>
        <v>100</v>
      </c>
      <c r="P6963">
        <f t="shared" si="217"/>
        <v>8089.25</v>
      </c>
    </row>
    <row r="6964" spans="1:16" ht="14.5" customHeight="1" x14ac:dyDescent="0.35">
      <c r="A6964" s="23" t="s">
        <v>2824</v>
      </c>
      <c r="B6964" s="23" t="s">
        <v>2824</v>
      </c>
      <c r="C6964" s="23" t="s">
        <v>3758</v>
      </c>
      <c r="F6964">
        <v>200</v>
      </c>
      <c r="G6964">
        <v>100</v>
      </c>
      <c r="H6964" s="2" t="s">
        <v>3130</v>
      </c>
      <c r="I6964" s="2" t="s">
        <v>3144</v>
      </c>
      <c r="J6964" s="2" t="s">
        <v>3160</v>
      </c>
      <c r="K6964" s="2" t="s">
        <v>3163</v>
      </c>
      <c r="L6964" s="2" t="s">
        <v>3831</v>
      </c>
      <c r="M6964" s="2" t="s">
        <v>3075</v>
      </c>
      <c r="N6964" s="2" t="s">
        <v>3075</v>
      </c>
      <c r="O6964" s="19" t="str">
        <f t="shared" si="218"/>
        <v>600</v>
      </c>
      <c r="P6964">
        <f t="shared" si="217"/>
        <v>200</v>
      </c>
    </row>
    <row r="6965" spans="1:16" ht="14.5" customHeight="1" x14ac:dyDescent="0.35">
      <c r="A6965" s="23" t="s">
        <v>2703</v>
      </c>
      <c r="B6965" s="23" t="s">
        <v>2703</v>
      </c>
      <c r="C6965" s="23" t="s">
        <v>3294</v>
      </c>
      <c r="F6965">
        <v>36831</v>
      </c>
      <c r="G6965">
        <v>25</v>
      </c>
      <c r="H6965" s="2" t="s">
        <v>3140</v>
      </c>
      <c r="I6965" s="2" t="s">
        <v>3154</v>
      </c>
      <c r="J6965" s="2" t="s">
        <v>3160</v>
      </c>
      <c r="K6965" s="2" t="s">
        <v>3163</v>
      </c>
      <c r="L6965" s="2" t="s">
        <v>3831</v>
      </c>
      <c r="M6965" s="2" t="s">
        <v>3057</v>
      </c>
      <c r="N6965" s="2" t="s">
        <v>3107</v>
      </c>
      <c r="O6965" s="19" t="str">
        <f t="shared" si="218"/>
        <v>300</v>
      </c>
      <c r="P6965">
        <f t="shared" si="217"/>
        <v>9207.75</v>
      </c>
    </row>
    <row r="6966" spans="1:16" ht="14.5" customHeight="1" x14ac:dyDescent="0.35">
      <c r="A6966" s="23" t="s">
        <v>2705</v>
      </c>
      <c r="B6966" s="23" t="s">
        <v>2705</v>
      </c>
      <c r="C6966" s="23" t="s">
        <v>3294</v>
      </c>
      <c r="F6966">
        <v>194</v>
      </c>
      <c r="G6966">
        <v>25</v>
      </c>
      <c r="H6966" s="2" t="s">
        <v>3140</v>
      </c>
      <c r="I6966" s="2" t="s">
        <v>3154</v>
      </c>
      <c r="J6966" s="2" t="s">
        <v>3160</v>
      </c>
      <c r="K6966" s="2" t="s">
        <v>3163</v>
      </c>
      <c r="L6966" s="2" t="s">
        <v>3831</v>
      </c>
      <c r="M6966" s="2" t="s">
        <v>3024</v>
      </c>
      <c r="N6966" s="2" t="s">
        <v>3081</v>
      </c>
      <c r="O6966" s="19" t="str">
        <f t="shared" si="218"/>
        <v>100</v>
      </c>
      <c r="P6966">
        <f t="shared" si="217"/>
        <v>48.5</v>
      </c>
    </row>
    <row r="6967" spans="1:16" ht="14.5" customHeight="1" x14ac:dyDescent="0.35">
      <c r="A6967" s="23" t="s">
        <v>912</v>
      </c>
      <c r="B6967" s="23" t="s">
        <v>912</v>
      </c>
      <c r="C6967" s="23" t="s">
        <v>3294</v>
      </c>
      <c r="F6967">
        <v>711</v>
      </c>
      <c r="G6967">
        <v>25</v>
      </c>
      <c r="H6967" s="2" t="s">
        <v>3140</v>
      </c>
      <c r="I6967" s="2" t="s">
        <v>3154</v>
      </c>
      <c r="J6967" s="2" t="s">
        <v>3160</v>
      </c>
      <c r="K6967" s="2" t="s">
        <v>3163</v>
      </c>
      <c r="L6967" s="2" t="s">
        <v>3831</v>
      </c>
      <c r="M6967" s="2" t="s">
        <v>3028</v>
      </c>
      <c r="N6967" s="2" t="s">
        <v>3028</v>
      </c>
      <c r="O6967" s="19" t="str">
        <f t="shared" si="218"/>
        <v>100</v>
      </c>
      <c r="P6967">
        <f t="shared" si="217"/>
        <v>177.75</v>
      </c>
    </row>
    <row r="6968" spans="1:16" ht="14.5" customHeight="1" x14ac:dyDescent="0.35">
      <c r="A6968" s="23" t="s">
        <v>910</v>
      </c>
      <c r="B6968" s="23" t="s">
        <v>910</v>
      </c>
      <c r="C6968" s="23" t="s">
        <v>3295</v>
      </c>
      <c r="F6968">
        <v>29967</v>
      </c>
      <c r="G6968">
        <v>25</v>
      </c>
      <c r="H6968" s="2" t="s">
        <v>3140</v>
      </c>
      <c r="I6968" s="2" t="s">
        <v>3154</v>
      </c>
      <c r="J6968" s="2" t="s">
        <v>3160</v>
      </c>
      <c r="K6968" s="2" t="s">
        <v>3163</v>
      </c>
      <c r="L6968" s="2" t="s">
        <v>3831</v>
      </c>
      <c r="M6968" s="2" t="s">
        <v>3039</v>
      </c>
      <c r="N6968" s="2" t="s">
        <v>3093</v>
      </c>
      <c r="O6968" s="19" t="str">
        <f t="shared" si="218"/>
        <v>100</v>
      </c>
      <c r="P6968">
        <f t="shared" si="217"/>
        <v>7491.75</v>
      </c>
    </row>
    <row r="6969" spans="1:16" ht="14.5" customHeight="1" x14ac:dyDescent="0.35">
      <c r="A6969" s="23" t="s">
        <v>2332</v>
      </c>
      <c r="B6969" s="23" t="s">
        <v>2332</v>
      </c>
      <c r="C6969" s="23" t="s">
        <v>3761</v>
      </c>
      <c r="F6969">
        <v>583</v>
      </c>
      <c r="G6969">
        <v>100</v>
      </c>
      <c r="H6969" s="2" t="s">
        <v>3130</v>
      </c>
      <c r="I6969" s="2" t="s">
        <v>3144</v>
      </c>
      <c r="J6969" s="2" t="s">
        <v>3160</v>
      </c>
      <c r="K6969" s="2" t="s">
        <v>3163</v>
      </c>
      <c r="L6969" s="2" t="s">
        <v>3831</v>
      </c>
      <c r="M6969" s="2" t="s">
        <v>3075</v>
      </c>
      <c r="N6969" s="2" t="s">
        <v>3075</v>
      </c>
      <c r="O6969" s="19" t="str">
        <f t="shared" si="218"/>
        <v>600</v>
      </c>
      <c r="P6969">
        <f t="shared" si="217"/>
        <v>583</v>
      </c>
    </row>
    <row r="6970" spans="1:16" ht="14.5" customHeight="1" x14ac:dyDescent="0.35">
      <c r="A6970" s="23" t="s">
        <v>2504</v>
      </c>
      <c r="B6970" s="23" t="s">
        <v>2504</v>
      </c>
      <c r="C6970" s="23" t="s">
        <v>3764</v>
      </c>
      <c r="F6970">
        <v>595</v>
      </c>
      <c r="G6970">
        <v>29.411764705882401</v>
      </c>
      <c r="H6970" s="2" t="s">
        <v>3132</v>
      </c>
      <c r="I6970" s="2" t="s">
        <v>3146</v>
      </c>
      <c r="J6970" s="2" t="s">
        <v>3160</v>
      </c>
      <c r="K6970" s="2" t="s">
        <v>3163</v>
      </c>
      <c r="L6970" s="2" t="s">
        <v>3831</v>
      </c>
      <c r="M6970" s="2" t="s">
        <v>3054</v>
      </c>
      <c r="N6970" s="2" t="s">
        <v>3104</v>
      </c>
      <c r="O6970" s="19" t="str">
        <f t="shared" si="218"/>
        <v>300</v>
      </c>
      <c r="P6970">
        <f t="shared" si="217"/>
        <v>175.00000000000028</v>
      </c>
    </row>
    <row r="6971" spans="1:16" ht="14.5" customHeight="1" x14ac:dyDescent="0.35">
      <c r="A6971" s="23" t="s">
        <v>2410</v>
      </c>
      <c r="B6971" s="23" t="s">
        <v>2410</v>
      </c>
      <c r="C6971" s="23" t="s">
        <v>3290</v>
      </c>
      <c r="F6971">
        <v>31391</v>
      </c>
      <c r="G6971">
        <v>100</v>
      </c>
      <c r="H6971" s="2" t="s">
        <v>3134</v>
      </c>
      <c r="I6971" s="2" t="s">
        <v>3148</v>
      </c>
      <c r="J6971" s="2" t="s">
        <v>3160</v>
      </c>
      <c r="K6971" s="2" t="s">
        <v>3163</v>
      </c>
      <c r="L6971" s="2" t="s">
        <v>3831</v>
      </c>
      <c r="M6971" s="2" t="s">
        <v>3071</v>
      </c>
      <c r="N6971" s="2" t="s">
        <v>3120</v>
      </c>
      <c r="O6971" s="19" t="str">
        <f t="shared" si="218"/>
        <v>600</v>
      </c>
      <c r="P6971">
        <f t="shared" si="217"/>
        <v>31391</v>
      </c>
    </row>
    <row r="6972" spans="1:16" ht="14.5" customHeight="1" x14ac:dyDescent="0.35">
      <c r="A6972" s="23" t="s">
        <v>896</v>
      </c>
      <c r="B6972" s="23" t="s">
        <v>896</v>
      </c>
      <c r="C6972" s="23" t="s">
        <v>3290</v>
      </c>
      <c r="F6972">
        <v>2075</v>
      </c>
      <c r="G6972">
        <v>25</v>
      </c>
      <c r="H6972" s="2" t="s">
        <v>3140</v>
      </c>
      <c r="I6972" s="2" t="s">
        <v>3154</v>
      </c>
      <c r="J6972" s="2" t="s">
        <v>3160</v>
      </c>
      <c r="K6972" s="2" t="s">
        <v>3163</v>
      </c>
      <c r="L6972" s="2" t="s">
        <v>3831</v>
      </c>
      <c r="M6972" s="2" t="s">
        <v>3027</v>
      </c>
      <c r="N6972" s="2" t="s">
        <v>3027</v>
      </c>
      <c r="O6972" s="19" t="str">
        <f t="shared" si="218"/>
        <v>100</v>
      </c>
      <c r="P6972">
        <f t="shared" si="217"/>
        <v>518.75</v>
      </c>
    </row>
    <row r="6973" spans="1:16" ht="14.5" customHeight="1" x14ac:dyDescent="0.35">
      <c r="A6973" s="23" t="s">
        <v>1589</v>
      </c>
      <c r="B6973" s="23" t="s">
        <v>1589</v>
      </c>
      <c r="C6973" s="23" t="s">
        <v>3288</v>
      </c>
      <c r="F6973">
        <v>1013</v>
      </c>
      <c r="G6973">
        <v>25</v>
      </c>
      <c r="H6973" s="2" t="s">
        <v>3140</v>
      </c>
      <c r="I6973" s="2" t="s">
        <v>3154</v>
      </c>
      <c r="J6973" s="2" t="s">
        <v>3160</v>
      </c>
      <c r="K6973" s="2" t="s">
        <v>3163</v>
      </c>
      <c r="L6973" s="2" t="s">
        <v>3831</v>
      </c>
      <c r="M6973" s="2" t="s">
        <v>3034</v>
      </c>
      <c r="N6973" s="2" t="s">
        <v>3034</v>
      </c>
      <c r="O6973" s="19" t="str">
        <f t="shared" si="218"/>
        <v>100</v>
      </c>
      <c r="P6973">
        <f t="shared" si="217"/>
        <v>253.25</v>
      </c>
    </row>
    <row r="6974" spans="1:16" ht="14.5" customHeight="1" x14ac:dyDescent="0.35">
      <c r="A6974" s="23" t="s">
        <v>2610</v>
      </c>
      <c r="B6974" s="23" t="s">
        <v>2610</v>
      </c>
      <c r="C6974" s="23" t="s">
        <v>3291</v>
      </c>
      <c r="F6974">
        <v>936</v>
      </c>
      <c r="G6974">
        <v>25</v>
      </c>
      <c r="H6974" s="2" t="s">
        <v>3140</v>
      </c>
      <c r="I6974" s="2" t="s">
        <v>3154</v>
      </c>
      <c r="J6974" s="2" t="s">
        <v>3160</v>
      </c>
      <c r="K6974" s="2" t="s">
        <v>3163</v>
      </c>
      <c r="L6974" s="2" t="s">
        <v>3831</v>
      </c>
      <c r="M6974" s="2" t="s">
        <v>3024</v>
      </c>
      <c r="N6974" s="2" t="s">
        <v>3081</v>
      </c>
      <c r="O6974" s="19" t="str">
        <f t="shared" si="218"/>
        <v>100</v>
      </c>
      <c r="P6974">
        <f t="shared" si="217"/>
        <v>234</v>
      </c>
    </row>
    <row r="6975" spans="1:16" ht="14.5" customHeight="1" x14ac:dyDescent="0.35">
      <c r="A6975" s="23" t="s">
        <v>2364</v>
      </c>
      <c r="B6975" s="23" t="s">
        <v>2364</v>
      </c>
      <c r="C6975" s="23" t="s">
        <v>3290</v>
      </c>
      <c r="F6975">
        <v>2320</v>
      </c>
      <c r="G6975">
        <v>25</v>
      </c>
      <c r="H6975" s="2" t="s">
        <v>3140</v>
      </c>
      <c r="I6975" s="2" t="s">
        <v>3154</v>
      </c>
      <c r="J6975" s="2" t="s">
        <v>3160</v>
      </c>
      <c r="K6975" s="2" t="s">
        <v>3163</v>
      </c>
      <c r="L6975" s="2" t="s">
        <v>3831</v>
      </c>
      <c r="M6975" s="2" t="s">
        <v>3027</v>
      </c>
      <c r="N6975" s="2" t="s">
        <v>3027</v>
      </c>
      <c r="O6975" s="19" t="str">
        <f t="shared" si="218"/>
        <v>100</v>
      </c>
      <c r="P6975">
        <f t="shared" si="217"/>
        <v>580</v>
      </c>
    </row>
    <row r="6976" spans="1:16" ht="14.5" customHeight="1" x14ac:dyDescent="0.35">
      <c r="A6976" s="23" t="s">
        <v>1665</v>
      </c>
      <c r="B6976" s="23" t="s">
        <v>1665</v>
      </c>
      <c r="C6976" s="23" t="s">
        <v>3290</v>
      </c>
      <c r="F6976">
        <v>187</v>
      </c>
      <c r="G6976">
        <v>25</v>
      </c>
      <c r="H6976" s="2" t="s">
        <v>3140</v>
      </c>
      <c r="I6976" s="2" t="s">
        <v>3154</v>
      </c>
      <c r="J6976" s="2" t="s">
        <v>3160</v>
      </c>
      <c r="K6976" s="2" t="s">
        <v>3163</v>
      </c>
      <c r="L6976" s="2" t="s">
        <v>3831</v>
      </c>
      <c r="M6976" s="2" t="s">
        <v>3033</v>
      </c>
      <c r="N6976" s="2" t="s">
        <v>3088</v>
      </c>
      <c r="O6976" s="19" t="str">
        <f t="shared" si="218"/>
        <v>100</v>
      </c>
      <c r="P6976">
        <f t="shared" si="217"/>
        <v>46.75</v>
      </c>
    </row>
    <row r="6977" spans="1:16" ht="14.5" customHeight="1" x14ac:dyDescent="0.35">
      <c r="A6977" s="23" t="s">
        <v>1677</v>
      </c>
      <c r="B6977" s="23" t="s">
        <v>1677</v>
      </c>
      <c r="C6977" s="23" t="s">
        <v>3288</v>
      </c>
      <c r="F6977">
        <v>1959</v>
      </c>
      <c r="G6977">
        <v>25</v>
      </c>
      <c r="H6977" s="2" t="s">
        <v>3140</v>
      </c>
      <c r="I6977" s="2" t="s">
        <v>3154</v>
      </c>
      <c r="J6977" s="2" t="s">
        <v>3160</v>
      </c>
      <c r="K6977" s="2" t="s">
        <v>3163</v>
      </c>
      <c r="L6977" s="2" t="s">
        <v>3831</v>
      </c>
      <c r="M6977" s="2" t="s">
        <v>3034</v>
      </c>
      <c r="N6977" s="2" t="s">
        <v>3034</v>
      </c>
      <c r="O6977" s="19" t="str">
        <f t="shared" si="218"/>
        <v>100</v>
      </c>
      <c r="P6977">
        <f t="shared" si="217"/>
        <v>489.75</v>
      </c>
    </row>
    <row r="6978" spans="1:16" ht="14.5" customHeight="1" x14ac:dyDescent="0.35">
      <c r="A6978" s="23" t="s">
        <v>2367</v>
      </c>
      <c r="B6978" s="23" t="s">
        <v>2367</v>
      </c>
      <c r="C6978" s="23" t="s">
        <v>3291</v>
      </c>
      <c r="F6978">
        <v>11346</v>
      </c>
      <c r="G6978">
        <v>25</v>
      </c>
      <c r="H6978" s="2" t="s">
        <v>3140</v>
      </c>
      <c r="I6978" s="2" t="s">
        <v>3154</v>
      </c>
      <c r="J6978" s="2" t="s">
        <v>3160</v>
      </c>
      <c r="K6978" s="2" t="s">
        <v>3163</v>
      </c>
      <c r="L6978" s="2" t="s">
        <v>3831</v>
      </c>
      <c r="M6978" s="2" t="s">
        <v>3028</v>
      </c>
      <c r="N6978" s="2" t="s">
        <v>3028</v>
      </c>
      <c r="O6978" s="19" t="str">
        <f t="shared" si="218"/>
        <v>100</v>
      </c>
      <c r="P6978">
        <f t="shared" si="217"/>
        <v>2836.5</v>
      </c>
    </row>
    <row r="6979" spans="1:16" ht="14.5" customHeight="1" x14ac:dyDescent="0.35">
      <c r="A6979" s="23" t="s">
        <v>881</v>
      </c>
      <c r="B6979" s="23" t="s">
        <v>881</v>
      </c>
      <c r="C6979" s="23" t="s">
        <v>3292</v>
      </c>
      <c r="F6979">
        <v>667</v>
      </c>
      <c r="G6979">
        <v>25</v>
      </c>
      <c r="H6979" s="2" t="s">
        <v>3137</v>
      </c>
      <c r="I6979" s="2" t="s">
        <v>3151</v>
      </c>
      <c r="J6979" s="2" t="s">
        <v>3160</v>
      </c>
      <c r="K6979" s="2" t="s">
        <v>3163</v>
      </c>
      <c r="L6979" s="2" t="s">
        <v>3831</v>
      </c>
      <c r="M6979" s="2" t="s">
        <v>3057</v>
      </c>
      <c r="N6979" s="2" t="s">
        <v>3107</v>
      </c>
      <c r="O6979" s="19" t="str">
        <f t="shared" si="218"/>
        <v>300</v>
      </c>
      <c r="P6979">
        <f t="shared" si="217"/>
        <v>166.75</v>
      </c>
    </row>
    <row r="6980" spans="1:16" ht="14.5" customHeight="1" x14ac:dyDescent="0.35">
      <c r="A6980" s="23" t="s">
        <v>894</v>
      </c>
      <c r="B6980" s="23" t="s">
        <v>894</v>
      </c>
      <c r="C6980" s="23" t="s">
        <v>3290</v>
      </c>
      <c r="F6980">
        <v>94816</v>
      </c>
      <c r="G6980">
        <v>100</v>
      </c>
      <c r="H6980" s="2" t="s">
        <v>3140</v>
      </c>
      <c r="I6980" s="2" t="s">
        <v>3154</v>
      </c>
      <c r="J6980" s="2" t="s">
        <v>3160</v>
      </c>
      <c r="K6980" s="2" t="s">
        <v>3163</v>
      </c>
      <c r="L6980" s="2" t="s">
        <v>3831</v>
      </c>
      <c r="M6980" s="2" t="s">
        <v>3024</v>
      </c>
      <c r="N6980" s="2" t="s">
        <v>3081</v>
      </c>
      <c r="O6980" s="19" t="str">
        <f t="shared" si="218"/>
        <v>100</v>
      </c>
      <c r="P6980">
        <f t="shared" si="217"/>
        <v>94816</v>
      </c>
    </row>
    <row r="6981" spans="1:16" ht="14.5" customHeight="1" x14ac:dyDescent="0.35">
      <c r="A6981" s="23" t="s">
        <v>879</v>
      </c>
      <c r="B6981" s="23" t="s">
        <v>879</v>
      </c>
      <c r="C6981" s="23" t="s">
        <v>3292</v>
      </c>
      <c r="F6981">
        <v>580</v>
      </c>
      <c r="G6981">
        <v>25</v>
      </c>
      <c r="H6981" s="2" t="s">
        <v>3140</v>
      </c>
      <c r="I6981" s="2" t="s">
        <v>3154</v>
      </c>
      <c r="J6981" s="2" t="s">
        <v>3160</v>
      </c>
      <c r="K6981" s="2" t="s">
        <v>3163</v>
      </c>
      <c r="L6981" s="2" t="s">
        <v>3831</v>
      </c>
      <c r="M6981" s="2" t="s">
        <v>3024</v>
      </c>
      <c r="N6981" s="2" t="s">
        <v>3081</v>
      </c>
      <c r="O6981" s="19" t="str">
        <f t="shared" si="218"/>
        <v>100</v>
      </c>
      <c r="P6981">
        <f t="shared" si="217"/>
        <v>145</v>
      </c>
    </row>
    <row r="6982" spans="1:16" ht="14.5" customHeight="1" x14ac:dyDescent="0.35">
      <c r="A6982" s="23" t="s">
        <v>2643</v>
      </c>
      <c r="B6982" s="23" t="s">
        <v>2643</v>
      </c>
      <c r="C6982" s="23" t="s">
        <v>3290</v>
      </c>
      <c r="F6982">
        <v>56023</v>
      </c>
      <c r="G6982">
        <v>25</v>
      </c>
      <c r="H6982" s="2" t="s">
        <v>3140</v>
      </c>
      <c r="I6982" s="2" t="s">
        <v>3154</v>
      </c>
      <c r="J6982" s="2" t="s">
        <v>3160</v>
      </c>
      <c r="K6982" s="2" t="s">
        <v>3163</v>
      </c>
      <c r="L6982" s="2" t="s">
        <v>3831</v>
      </c>
      <c r="M6982" s="2" t="s">
        <v>3037</v>
      </c>
      <c r="N6982" s="2" t="s">
        <v>3091</v>
      </c>
      <c r="O6982" s="19" t="str">
        <f t="shared" si="218"/>
        <v>100</v>
      </c>
      <c r="P6982">
        <f t="shared" si="217"/>
        <v>14005.75</v>
      </c>
    </row>
    <row r="6983" spans="1:16" ht="14.5" customHeight="1" x14ac:dyDescent="0.35">
      <c r="A6983" s="23" t="s">
        <v>2710</v>
      </c>
      <c r="B6983" s="23" t="s">
        <v>2710</v>
      </c>
      <c r="C6983" s="23" t="s">
        <v>3289</v>
      </c>
      <c r="F6983">
        <v>5353</v>
      </c>
      <c r="G6983">
        <v>25</v>
      </c>
      <c r="H6983" s="2" t="s">
        <v>3140</v>
      </c>
      <c r="I6983" s="2" t="s">
        <v>3154</v>
      </c>
      <c r="J6983" s="2" t="s">
        <v>3160</v>
      </c>
      <c r="K6983" s="2" t="s">
        <v>3163</v>
      </c>
      <c r="L6983" s="2" t="s">
        <v>3831</v>
      </c>
      <c r="M6983" s="2" t="s">
        <v>3024</v>
      </c>
      <c r="N6983" s="2" t="s">
        <v>3081</v>
      </c>
      <c r="O6983" s="19" t="str">
        <f t="shared" si="218"/>
        <v>100</v>
      </c>
      <c r="P6983">
        <f t="shared" si="217"/>
        <v>1338.25</v>
      </c>
    </row>
    <row r="6984" spans="1:16" ht="14.5" customHeight="1" x14ac:dyDescent="0.35">
      <c r="A6984" s="23" t="s">
        <v>877</v>
      </c>
      <c r="B6984" s="23" t="s">
        <v>877</v>
      </c>
      <c r="C6984" s="23" t="s">
        <v>3290</v>
      </c>
      <c r="F6984">
        <v>1054434.9976365501</v>
      </c>
      <c r="G6984">
        <v>25</v>
      </c>
      <c r="H6984" s="2" t="s">
        <v>3140</v>
      </c>
      <c r="I6984" s="2" t="s">
        <v>3154</v>
      </c>
      <c r="J6984" s="2" t="s">
        <v>3160</v>
      </c>
      <c r="K6984" s="2" t="s">
        <v>3163</v>
      </c>
      <c r="L6984" s="2" t="s">
        <v>3831</v>
      </c>
      <c r="M6984" s="2" t="s">
        <v>3024</v>
      </c>
      <c r="N6984" s="2" t="s">
        <v>3081</v>
      </c>
      <c r="O6984" s="19" t="str">
        <f t="shared" si="218"/>
        <v>100</v>
      </c>
      <c r="P6984">
        <f t="shared" si="217"/>
        <v>263608.74940913753</v>
      </c>
    </row>
    <row r="6985" spans="1:16" ht="14.5" customHeight="1" x14ac:dyDescent="0.35">
      <c r="A6985" s="23" t="s">
        <v>2615</v>
      </c>
      <c r="B6985" s="23" t="s">
        <v>2615</v>
      </c>
      <c r="C6985" s="23" t="s">
        <v>3766</v>
      </c>
      <c r="F6985">
        <v>400</v>
      </c>
      <c r="G6985">
        <v>100</v>
      </c>
      <c r="H6985" s="2" t="s">
        <v>3139</v>
      </c>
      <c r="I6985" s="2" t="s">
        <v>3153</v>
      </c>
      <c r="J6985" s="2" t="s">
        <v>3160</v>
      </c>
      <c r="K6985" s="2" t="s">
        <v>3163</v>
      </c>
      <c r="L6985" s="2" t="s">
        <v>3831</v>
      </c>
      <c r="M6985" s="2" t="s">
        <v>3053</v>
      </c>
      <c r="N6985" s="2" t="s">
        <v>3103</v>
      </c>
      <c r="O6985" s="19" t="str">
        <f t="shared" si="218"/>
        <v>300</v>
      </c>
      <c r="P6985">
        <f t="shared" si="217"/>
        <v>400</v>
      </c>
    </row>
    <row r="6986" spans="1:16" ht="14.5" customHeight="1" x14ac:dyDescent="0.35">
      <c r="A6986" s="23" t="s">
        <v>3384</v>
      </c>
      <c r="B6986" s="23" t="s">
        <v>3384</v>
      </c>
      <c r="C6986" s="23" t="s">
        <v>3385</v>
      </c>
      <c r="F6986">
        <v>10104</v>
      </c>
      <c r="G6986">
        <v>25</v>
      </c>
      <c r="H6986" s="2" t="s">
        <v>3132</v>
      </c>
      <c r="I6986" s="2" t="s">
        <v>3146</v>
      </c>
      <c r="J6986" s="2" t="s">
        <v>3160</v>
      </c>
      <c r="K6986" s="2" t="s">
        <v>3163</v>
      </c>
      <c r="L6986" s="2" t="s">
        <v>3831</v>
      </c>
      <c r="M6986" s="2" t="s">
        <v>3051</v>
      </c>
      <c r="N6986" s="2" t="s">
        <v>3101</v>
      </c>
      <c r="O6986" s="19" t="str">
        <f t="shared" si="218"/>
        <v>300</v>
      </c>
      <c r="P6986">
        <f t="shared" si="217"/>
        <v>2526</v>
      </c>
    </row>
    <row r="6987" spans="1:16" ht="14.5" customHeight="1" x14ac:dyDescent="0.35">
      <c r="A6987" s="23" t="s">
        <v>3772</v>
      </c>
      <c r="B6987" s="23" t="s">
        <v>3772</v>
      </c>
      <c r="C6987" s="23" t="s">
        <v>3505</v>
      </c>
      <c r="F6987">
        <v>14305</v>
      </c>
      <c r="G6987">
        <v>86.018874519398807</v>
      </c>
      <c r="H6987" s="2" t="s">
        <v>3136</v>
      </c>
      <c r="I6987" s="2" t="s">
        <v>3150</v>
      </c>
      <c r="J6987" s="2" t="s">
        <v>3160</v>
      </c>
      <c r="K6987" s="2" t="s">
        <v>3163</v>
      </c>
      <c r="L6987" s="2" t="s">
        <v>3831</v>
      </c>
      <c r="M6987" s="2" t="s">
        <v>3042</v>
      </c>
      <c r="N6987" s="2" t="s">
        <v>3096</v>
      </c>
      <c r="O6987" s="19" t="str">
        <f t="shared" si="218"/>
        <v>200</v>
      </c>
      <c r="P6987">
        <f t="shared" si="217"/>
        <v>12305</v>
      </c>
    </row>
    <row r="6988" spans="1:16" ht="14.5" customHeight="1" x14ac:dyDescent="0.35">
      <c r="A6988" s="23" t="s">
        <v>3598</v>
      </c>
      <c r="B6988" s="23" t="s">
        <v>3598</v>
      </c>
      <c r="C6988" s="23" t="s">
        <v>3505</v>
      </c>
      <c r="F6988">
        <v>9329</v>
      </c>
      <c r="G6988">
        <v>85.754100117911904</v>
      </c>
      <c r="H6988" s="2" t="s">
        <v>3136</v>
      </c>
      <c r="I6988" s="2" t="s">
        <v>3150</v>
      </c>
      <c r="J6988" s="2" t="s">
        <v>3160</v>
      </c>
      <c r="K6988" s="2" t="s">
        <v>3163</v>
      </c>
      <c r="L6988" s="2" t="s">
        <v>3831</v>
      </c>
      <c r="M6988" s="2" t="s">
        <v>3042</v>
      </c>
      <c r="N6988" s="2" t="s">
        <v>3096</v>
      </c>
      <c r="O6988" s="19" t="str">
        <f t="shared" si="218"/>
        <v>200</v>
      </c>
      <c r="P6988">
        <f t="shared" si="217"/>
        <v>8000.0000000000009</v>
      </c>
    </row>
    <row r="6989" spans="1:16" ht="14.5" customHeight="1" x14ac:dyDescent="0.35">
      <c r="A6989" s="23" t="s">
        <v>763</v>
      </c>
      <c r="B6989" s="23" t="s">
        <v>763</v>
      </c>
      <c r="C6989" s="23" t="s">
        <v>3249</v>
      </c>
      <c r="F6989">
        <v>58</v>
      </c>
      <c r="G6989">
        <v>100</v>
      </c>
      <c r="H6989" s="2" t="s">
        <v>3139</v>
      </c>
      <c r="I6989" s="2" t="s">
        <v>3153</v>
      </c>
      <c r="J6989" s="2" t="s">
        <v>3160</v>
      </c>
      <c r="K6989" s="2" t="s">
        <v>3163</v>
      </c>
      <c r="L6989" s="2" t="s">
        <v>3831</v>
      </c>
      <c r="M6989" s="2" t="s">
        <v>3078</v>
      </c>
      <c r="N6989" s="2" t="s">
        <v>3126</v>
      </c>
      <c r="O6989" s="19" t="str">
        <f t="shared" si="218"/>
        <v>700</v>
      </c>
      <c r="P6989">
        <f t="shared" si="217"/>
        <v>58</v>
      </c>
    </row>
    <row r="6990" spans="1:16" ht="14.5" customHeight="1" x14ac:dyDescent="0.35">
      <c r="A6990" s="23" t="s">
        <v>3759</v>
      </c>
      <c r="B6990" s="23" t="s">
        <v>3759</v>
      </c>
      <c r="C6990" s="23" t="s">
        <v>3760</v>
      </c>
      <c r="F6990">
        <v>3350</v>
      </c>
      <c r="G6990">
        <v>100</v>
      </c>
      <c r="H6990" s="2" t="s">
        <v>3139</v>
      </c>
      <c r="I6990" s="2" t="s">
        <v>3153</v>
      </c>
      <c r="J6990" s="2" t="s">
        <v>3160</v>
      </c>
      <c r="K6990" s="2" t="s">
        <v>3163</v>
      </c>
      <c r="L6990" s="2" t="s">
        <v>3831</v>
      </c>
      <c r="M6990" s="2" t="s">
        <v>3053</v>
      </c>
      <c r="N6990" s="2" t="s">
        <v>3103</v>
      </c>
      <c r="O6990" s="19" t="str">
        <f t="shared" si="218"/>
        <v>300</v>
      </c>
      <c r="P6990">
        <f t="shared" si="217"/>
        <v>3350</v>
      </c>
    </row>
    <row r="6991" spans="1:16" ht="14.5" customHeight="1" x14ac:dyDescent="0.35">
      <c r="A6991" s="23" t="s">
        <v>771</v>
      </c>
      <c r="B6991" s="23" t="s">
        <v>771</v>
      </c>
      <c r="C6991" s="23" t="s">
        <v>3249</v>
      </c>
      <c r="F6991">
        <v>613</v>
      </c>
      <c r="G6991">
        <v>100</v>
      </c>
      <c r="H6991" s="2" t="s">
        <v>3139</v>
      </c>
      <c r="I6991" s="2" t="s">
        <v>3153</v>
      </c>
      <c r="J6991" s="2" t="s">
        <v>3160</v>
      </c>
      <c r="K6991" s="2" t="s">
        <v>3163</v>
      </c>
      <c r="L6991" s="2" t="s">
        <v>3831</v>
      </c>
      <c r="M6991" s="2" t="s">
        <v>3078</v>
      </c>
      <c r="N6991" s="2" t="s">
        <v>3126</v>
      </c>
      <c r="O6991" s="19" t="str">
        <f t="shared" si="218"/>
        <v>700</v>
      </c>
      <c r="P6991">
        <f t="shared" si="217"/>
        <v>613</v>
      </c>
    </row>
    <row r="6992" spans="1:16" ht="14.5" customHeight="1" x14ac:dyDescent="0.35">
      <c r="A6992" s="23" t="s">
        <v>3407</v>
      </c>
      <c r="B6992" s="23" t="s">
        <v>3407</v>
      </c>
      <c r="C6992" s="23" t="s">
        <v>3500</v>
      </c>
      <c r="F6992">
        <v>734</v>
      </c>
      <c r="G6992">
        <v>100</v>
      </c>
      <c r="H6992" s="2" t="s">
        <v>3139</v>
      </c>
      <c r="I6992" s="2" t="s">
        <v>3153</v>
      </c>
      <c r="J6992" s="2" t="s">
        <v>3160</v>
      </c>
      <c r="K6992" s="2" t="s">
        <v>3163</v>
      </c>
      <c r="L6992" s="2" t="s">
        <v>3831</v>
      </c>
      <c r="M6992" s="2" t="s">
        <v>3053</v>
      </c>
      <c r="N6992" s="2" t="s">
        <v>3103</v>
      </c>
      <c r="O6992" s="19" t="str">
        <f t="shared" si="218"/>
        <v>300</v>
      </c>
      <c r="P6992">
        <f t="shared" si="217"/>
        <v>734</v>
      </c>
    </row>
    <row r="6993" spans="1:16" ht="14.5" customHeight="1" x14ac:dyDescent="0.35">
      <c r="A6993" s="23" t="s">
        <v>2577</v>
      </c>
      <c r="B6993" s="23" t="s">
        <v>2577</v>
      </c>
      <c r="C6993" s="23" t="s">
        <v>3252</v>
      </c>
      <c r="F6993">
        <v>5256.4</v>
      </c>
      <c r="G6993">
        <v>100</v>
      </c>
      <c r="H6993" s="2" t="s">
        <v>3134</v>
      </c>
      <c r="I6993" s="2" t="s">
        <v>3148</v>
      </c>
      <c r="J6993" s="2" t="s">
        <v>3160</v>
      </c>
      <c r="K6993" s="2" t="s">
        <v>3163</v>
      </c>
      <c r="L6993" s="2" t="s">
        <v>3831</v>
      </c>
      <c r="M6993" s="2" t="s">
        <v>3053</v>
      </c>
      <c r="N6993" s="2" t="s">
        <v>3103</v>
      </c>
      <c r="O6993" s="19" t="str">
        <f t="shared" si="218"/>
        <v>300</v>
      </c>
      <c r="P6993">
        <f t="shared" si="217"/>
        <v>5256.4</v>
      </c>
    </row>
    <row r="6994" spans="1:16" ht="14.5" customHeight="1" x14ac:dyDescent="0.35">
      <c r="A6994" s="23" t="s">
        <v>3504</v>
      </c>
      <c r="B6994" s="23" t="s">
        <v>3504</v>
      </c>
      <c r="C6994" s="23" t="s">
        <v>3252</v>
      </c>
      <c r="F6994">
        <v>9798</v>
      </c>
      <c r="G6994">
        <v>100</v>
      </c>
      <c r="H6994" s="2" t="s">
        <v>3134</v>
      </c>
      <c r="I6994" s="2" t="s">
        <v>3148</v>
      </c>
      <c r="J6994" s="2" t="s">
        <v>3160</v>
      </c>
      <c r="K6994" s="2" t="s">
        <v>3163</v>
      </c>
      <c r="L6994" s="2" t="s">
        <v>3831</v>
      </c>
      <c r="M6994" s="2" t="s">
        <v>3042</v>
      </c>
      <c r="N6994" s="2" t="s">
        <v>3096</v>
      </c>
      <c r="O6994" s="19" t="str">
        <f t="shared" si="218"/>
        <v>200</v>
      </c>
      <c r="P6994">
        <f t="shared" si="217"/>
        <v>9798</v>
      </c>
    </row>
    <row r="6995" spans="1:16" ht="14.5" customHeight="1" x14ac:dyDescent="0.35">
      <c r="A6995" s="23" t="s">
        <v>3434</v>
      </c>
      <c r="B6995" s="23" t="s">
        <v>3434</v>
      </c>
      <c r="C6995" s="23" t="s">
        <v>3502</v>
      </c>
      <c r="F6995">
        <v>500</v>
      </c>
      <c r="G6995">
        <v>100</v>
      </c>
      <c r="H6995" s="2" t="s">
        <v>3132</v>
      </c>
      <c r="I6995" s="2" t="s">
        <v>3146</v>
      </c>
      <c r="J6995" s="2" t="s">
        <v>3160</v>
      </c>
      <c r="K6995" s="2" t="s">
        <v>3163</v>
      </c>
      <c r="L6995" s="2" t="s">
        <v>3831</v>
      </c>
      <c r="M6995" s="2" t="s">
        <v>3053</v>
      </c>
      <c r="N6995" s="2" t="s">
        <v>3103</v>
      </c>
      <c r="O6995" s="19" t="str">
        <f t="shared" si="218"/>
        <v>300</v>
      </c>
      <c r="P6995">
        <f t="shared" si="217"/>
        <v>500</v>
      </c>
    </row>
    <row r="6996" spans="1:16" ht="14.5" customHeight="1" x14ac:dyDescent="0.35">
      <c r="A6996" s="23" t="s">
        <v>3499</v>
      </c>
      <c r="B6996" s="23" t="s">
        <v>3499</v>
      </c>
      <c r="C6996" s="23" t="s">
        <v>3248</v>
      </c>
      <c r="F6996">
        <v>188</v>
      </c>
      <c r="G6996">
        <v>100</v>
      </c>
      <c r="H6996" s="2" t="s">
        <v>3139</v>
      </c>
      <c r="I6996" s="2" t="s">
        <v>3153</v>
      </c>
      <c r="J6996" s="2" t="s">
        <v>3160</v>
      </c>
      <c r="K6996" s="2" t="s">
        <v>3163</v>
      </c>
      <c r="L6996" s="2" t="s">
        <v>3831</v>
      </c>
      <c r="M6996" s="2" t="s">
        <v>3053</v>
      </c>
      <c r="N6996" s="2" t="s">
        <v>3103</v>
      </c>
      <c r="O6996" s="19" t="str">
        <f t="shared" si="218"/>
        <v>300</v>
      </c>
      <c r="P6996">
        <f t="shared" si="217"/>
        <v>188</v>
      </c>
    </row>
    <row r="6997" spans="1:16" ht="14.5" customHeight="1" x14ac:dyDescent="0.35">
      <c r="A6997" s="23" t="s">
        <v>3503</v>
      </c>
      <c r="B6997" s="23" t="s">
        <v>3503</v>
      </c>
      <c r="C6997" s="23" t="s">
        <v>3379</v>
      </c>
      <c r="F6997">
        <v>8489</v>
      </c>
      <c r="G6997">
        <v>100</v>
      </c>
      <c r="H6997" s="2" t="s">
        <v>3139</v>
      </c>
      <c r="I6997" s="2" t="s">
        <v>3153</v>
      </c>
      <c r="J6997" s="2" t="s">
        <v>3160</v>
      </c>
      <c r="K6997" s="2" t="s">
        <v>3163</v>
      </c>
      <c r="L6997" s="2" t="s">
        <v>3831</v>
      </c>
      <c r="M6997" s="2" t="s">
        <v>3055</v>
      </c>
      <c r="N6997" s="2" t="s">
        <v>3105</v>
      </c>
      <c r="O6997" s="19" t="str">
        <f t="shared" si="218"/>
        <v>300</v>
      </c>
      <c r="P6997">
        <f t="shared" si="217"/>
        <v>8489</v>
      </c>
    </row>
    <row r="6998" spans="1:16" ht="14.5" customHeight="1" x14ac:dyDescent="0.35">
      <c r="A6998" s="23" t="s">
        <v>2412</v>
      </c>
      <c r="B6998" s="23" t="s">
        <v>2412</v>
      </c>
      <c r="C6998" s="23" t="s">
        <v>3257</v>
      </c>
      <c r="F6998">
        <v>19</v>
      </c>
      <c r="G6998">
        <v>100</v>
      </c>
      <c r="H6998" s="2" t="s">
        <v>3130</v>
      </c>
      <c r="I6998" s="2" t="s">
        <v>3144</v>
      </c>
      <c r="J6998" s="2" t="s">
        <v>3160</v>
      </c>
      <c r="K6998" s="2" t="s">
        <v>3163</v>
      </c>
      <c r="L6998" s="2" t="s">
        <v>3831</v>
      </c>
      <c r="M6998" s="2" t="s">
        <v>3053</v>
      </c>
      <c r="N6998" s="2" t="s">
        <v>3103</v>
      </c>
      <c r="O6998" s="19" t="str">
        <f t="shared" si="218"/>
        <v>300</v>
      </c>
      <c r="P6998">
        <f t="shared" si="217"/>
        <v>19</v>
      </c>
    </row>
    <row r="6999" spans="1:16" ht="14.5" customHeight="1" x14ac:dyDescent="0.35">
      <c r="A6999" s="23" t="s">
        <v>2414</v>
      </c>
      <c r="B6999" s="23" t="s">
        <v>2414</v>
      </c>
      <c r="C6999" s="23" t="s">
        <v>3258</v>
      </c>
      <c r="F6999">
        <v>7698</v>
      </c>
      <c r="G6999">
        <v>100</v>
      </c>
      <c r="H6999" s="2" t="s">
        <v>3129</v>
      </c>
      <c r="I6999" s="2" t="s">
        <v>3143</v>
      </c>
      <c r="J6999" s="2" t="s">
        <v>3160</v>
      </c>
      <c r="K6999" s="2" t="s">
        <v>3163</v>
      </c>
      <c r="L6999" s="2" t="s">
        <v>3831</v>
      </c>
      <c r="M6999" s="2" t="s">
        <v>3053</v>
      </c>
      <c r="N6999" s="2" t="s">
        <v>3103</v>
      </c>
      <c r="O6999" s="19" t="str">
        <f t="shared" si="218"/>
        <v>300</v>
      </c>
      <c r="P6999">
        <f t="shared" si="217"/>
        <v>7698</v>
      </c>
    </row>
    <row r="7000" spans="1:16" ht="14.5" customHeight="1" x14ac:dyDescent="0.35">
      <c r="A7000" s="23" t="s">
        <v>2373</v>
      </c>
      <c r="B7000" s="23" t="s">
        <v>2373</v>
      </c>
      <c r="C7000" s="23" t="s">
        <v>3860</v>
      </c>
      <c r="F7000">
        <v>1301</v>
      </c>
      <c r="G7000">
        <v>100</v>
      </c>
      <c r="H7000" s="2" t="s">
        <v>3139</v>
      </c>
      <c r="I7000" s="2" t="s">
        <v>3153</v>
      </c>
      <c r="J7000" s="2" t="s">
        <v>3160</v>
      </c>
      <c r="K7000" s="2" t="s">
        <v>3163</v>
      </c>
      <c r="L7000" s="2" t="s">
        <v>3831</v>
      </c>
      <c r="M7000" s="2" t="s">
        <v>3078</v>
      </c>
      <c r="N7000" s="2" t="s">
        <v>3126</v>
      </c>
      <c r="O7000" s="19" t="str">
        <f t="shared" si="218"/>
        <v>700</v>
      </c>
      <c r="P7000">
        <f t="shared" si="217"/>
        <v>1301</v>
      </c>
    </row>
    <row r="7001" spans="1:16" ht="14.5" customHeight="1" x14ac:dyDescent="0.35">
      <c r="A7001" s="23" t="s">
        <v>2424</v>
      </c>
      <c r="B7001" s="23" t="s">
        <v>2424</v>
      </c>
      <c r="C7001" s="23" t="s">
        <v>3259</v>
      </c>
      <c r="F7001">
        <v>19538</v>
      </c>
      <c r="G7001">
        <v>100</v>
      </c>
      <c r="H7001" s="2" t="s">
        <v>3141</v>
      </c>
      <c r="I7001" s="2" t="s">
        <v>3155</v>
      </c>
      <c r="J7001" s="2" t="s">
        <v>3160</v>
      </c>
      <c r="K7001" s="2" t="s">
        <v>3163</v>
      </c>
      <c r="L7001" s="2" t="s">
        <v>3831</v>
      </c>
      <c r="M7001" s="2" t="s">
        <v>3035</v>
      </c>
      <c r="N7001" s="2" t="s">
        <v>3089</v>
      </c>
      <c r="O7001" s="19" t="str">
        <f t="shared" si="218"/>
        <v>100</v>
      </c>
      <c r="P7001">
        <f t="shared" si="217"/>
        <v>19538</v>
      </c>
    </row>
    <row r="7002" spans="1:16" ht="14.5" customHeight="1" x14ac:dyDescent="0.35">
      <c r="A7002" s="23" t="s">
        <v>2448</v>
      </c>
      <c r="B7002" s="23" t="s">
        <v>2448</v>
      </c>
      <c r="C7002" s="23" t="s">
        <v>3260</v>
      </c>
      <c r="F7002">
        <v>53190</v>
      </c>
      <c r="G7002">
        <v>100</v>
      </c>
      <c r="H7002" s="2" t="s">
        <v>3134</v>
      </c>
      <c r="I7002" s="2" t="s">
        <v>3148</v>
      </c>
      <c r="J7002" s="2" t="s">
        <v>3160</v>
      </c>
      <c r="K7002" s="2" t="s">
        <v>3163</v>
      </c>
      <c r="L7002" s="2" t="s">
        <v>3831</v>
      </c>
      <c r="M7002" s="2" t="s">
        <v>3035</v>
      </c>
      <c r="N7002" s="2" t="s">
        <v>3089</v>
      </c>
      <c r="O7002" s="19" t="str">
        <f t="shared" si="218"/>
        <v>100</v>
      </c>
      <c r="P7002">
        <f t="shared" si="217"/>
        <v>53190</v>
      </c>
    </row>
    <row r="7003" spans="1:16" ht="14.5" customHeight="1" x14ac:dyDescent="0.35">
      <c r="A7003" s="23" t="s">
        <v>2428</v>
      </c>
      <c r="B7003" s="23" t="s">
        <v>2428</v>
      </c>
      <c r="C7003" s="23" t="s">
        <v>3259</v>
      </c>
      <c r="F7003">
        <v>196225</v>
      </c>
      <c r="G7003">
        <v>100</v>
      </c>
      <c r="H7003" s="2" t="s">
        <v>3141</v>
      </c>
      <c r="I7003" s="2" t="s">
        <v>3155</v>
      </c>
      <c r="J7003" s="2" t="s">
        <v>3160</v>
      </c>
      <c r="K7003" s="2" t="s">
        <v>3163</v>
      </c>
      <c r="L7003" s="2" t="s">
        <v>3831</v>
      </c>
      <c r="M7003" s="2" t="s">
        <v>3035</v>
      </c>
      <c r="N7003" s="2" t="s">
        <v>3089</v>
      </c>
      <c r="O7003" s="19" t="str">
        <f t="shared" si="218"/>
        <v>100</v>
      </c>
      <c r="P7003">
        <f t="shared" si="217"/>
        <v>196225</v>
      </c>
    </row>
    <row r="7004" spans="1:16" ht="14.5" customHeight="1" x14ac:dyDescent="0.35">
      <c r="A7004" s="23" t="s">
        <v>2581</v>
      </c>
      <c r="B7004" s="23" t="s">
        <v>2581</v>
      </c>
      <c r="C7004" s="23" t="s">
        <v>3258</v>
      </c>
      <c r="F7004">
        <v>2910</v>
      </c>
      <c r="G7004">
        <v>100</v>
      </c>
      <c r="H7004" s="2" t="s">
        <v>3129</v>
      </c>
      <c r="I7004" s="2" t="s">
        <v>3143</v>
      </c>
      <c r="J7004" s="2" t="s">
        <v>3160</v>
      </c>
      <c r="K7004" s="2" t="s">
        <v>3163</v>
      </c>
      <c r="L7004" s="2" t="s">
        <v>3831</v>
      </c>
      <c r="M7004" s="2" t="s">
        <v>3053</v>
      </c>
      <c r="N7004" s="2" t="s">
        <v>3103</v>
      </c>
      <c r="O7004" s="19" t="str">
        <f t="shared" si="218"/>
        <v>300</v>
      </c>
      <c r="P7004">
        <f t="shared" si="217"/>
        <v>2910</v>
      </c>
    </row>
    <row r="7005" spans="1:16" ht="14.5" customHeight="1" x14ac:dyDescent="0.35">
      <c r="A7005" s="23" t="s">
        <v>2360</v>
      </c>
      <c r="B7005" s="23" t="s">
        <v>2360</v>
      </c>
      <c r="C7005" s="23" t="s">
        <v>3259</v>
      </c>
      <c r="F7005">
        <v>60</v>
      </c>
      <c r="G7005">
        <v>100</v>
      </c>
      <c r="H7005" s="2" t="s">
        <v>3140</v>
      </c>
      <c r="I7005" s="2" t="s">
        <v>3154</v>
      </c>
      <c r="J7005" s="2" t="s">
        <v>3160</v>
      </c>
      <c r="K7005" s="2" t="s">
        <v>3163</v>
      </c>
      <c r="L7005" s="2" t="s">
        <v>3831</v>
      </c>
      <c r="M7005" s="2" t="s">
        <v>3024</v>
      </c>
      <c r="N7005" s="2" t="s">
        <v>3081</v>
      </c>
      <c r="O7005" s="19" t="str">
        <f t="shared" si="218"/>
        <v>100</v>
      </c>
      <c r="P7005">
        <f t="shared" si="217"/>
        <v>60</v>
      </c>
    </row>
    <row r="7006" spans="1:16" ht="14.5" customHeight="1" x14ac:dyDescent="0.35">
      <c r="A7006" s="23" t="s">
        <v>2371</v>
      </c>
      <c r="B7006" s="23" t="s">
        <v>2371</v>
      </c>
      <c r="C7006" s="23" t="s">
        <v>3861</v>
      </c>
      <c r="F7006">
        <v>1000</v>
      </c>
      <c r="G7006">
        <v>100</v>
      </c>
      <c r="H7006" s="2" t="s">
        <v>3139</v>
      </c>
      <c r="I7006" s="2" t="s">
        <v>3153</v>
      </c>
      <c r="J7006" s="2" t="s">
        <v>3160</v>
      </c>
      <c r="K7006" s="2" t="s">
        <v>3163</v>
      </c>
      <c r="L7006" s="2" t="s">
        <v>3831</v>
      </c>
      <c r="M7006" s="2" t="s">
        <v>3053</v>
      </c>
      <c r="N7006" s="2" t="s">
        <v>3103</v>
      </c>
      <c r="O7006" s="19" t="str">
        <f t="shared" si="218"/>
        <v>300</v>
      </c>
      <c r="P7006">
        <f t="shared" si="217"/>
        <v>1000</v>
      </c>
    </row>
    <row r="7007" spans="1:16" ht="14.5" customHeight="1" x14ac:dyDescent="0.35">
      <c r="A7007" s="23" t="s">
        <v>2922</v>
      </c>
      <c r="B7007" s="23" t="s">
        <v>2922</v>
      </c>
      <c r="C7007" s="23" t="s">
        <v>3261</v>
      </c>
      <c r="F7007">
        <v>391</v>
      </c>
      <c r="G7007">
        <v>100</v>
      </c>
      <c r="H7007" s="2" t="s">
        <v>3140</v>
      </c>
      <c r="I7007" s="2" t="s">
        <v>3154</v>
      </c>
      <c r="J7007" s="2" t="s">
        <v>3160</v>
      </c>
      <c r="K7007" s="2" t="s">
        <v>3163</v>
      </c>
      <c r="L7007" s="2" t="s">
        <v>3831</v>
      </c>
      <c r="M7007" s="2" t="s">
        <v>3024</v>
      </c>
      <c r="N7007" s="2" t="s">
        <v>3081</v>
      </c>
      <c r="O7007" s="19" t="str">
        <f t="shared" si="218"/>
        <v>100</v>
      </c>
      <c r="P7007">
        <f t="shared" si="217"/>
        <v>391</v>
      </c>
    </row>
    <row r="7008" spans="1:16" ht="14.5" customHeight="1" x14ac:dyDescent="0.35">
      <c r="A7008" s="23" t="s">
        <v>2582</v>
      </c>
      <c r="B7008" s="23" t="s">
        <v>2582</v>
      </c>
      <c r="C7008" s="23" t="s">
        <v>3259</v>
      </c>
      <c r="F7008">
        <v>9858</v>
      </c>
      <c r="G7008">
        <v>100</v>
      </c>
      <c r="H7008" s="2" t="s">
        <v>3141</v>
      </c>
      <c r="I7008" s="2" t="s">
        <v>3155</v>
      </c>
      <c r="J7008" s="2" t="s">
        <v>3160</v>
      </c>
      <c r="K7008" s="2" t="s">
        <v>3163</v>
      </c>
      <c r="L7008" s="2" t="s">
        <v>3831</v>
      </c>
      <c r="M7008" s="2" t="s">
        <v>3035</v>
      </c>
      <c r="N7008" s="2" t="s">
        <v>3089</v>
      </c>
      <c r="O7008" s="19" t="str">
        <f t="shared" si="218"/>
        <v>100</v>
      </c>
      <c r="P7008">
        <f t="shared" si="217"/>
        <v>9858</v>
      </c>
    </row>
    <row r="7009" spans="1:16" ht="14.5" customHeight="1" x14ac:dyDescent="0.35">
      <c r="A7009" s="23" t="s">
        <v>813</v>
      </c>
      <c r="B7009" s="23" t="s">
        <v>813</v>
      </c>
      <c r="C7009" s="23" t="s">
        <v>3262</v>
      </c>
      <c r="F7009">
        <v>1166</v>
      </c>
      <c r="G7009">
        <v>100</v>
      </c>
      <c r="H7009" s="2" t="s">
        <v>3138</v>
      </c>
      <c r="I7009" s="2" t="s">
        <v>3152</v>
      </c>
      <c r="J7009" s="2" t="s">
        <v>3160</v>
      </c>
      <c r="K7009" s="2" t="s">
        <v>3163</v>
      </c>
      <c r="L7009" s="2" t="s">
        <v>3831</v>
      </c>
      <c r="M7009" s="2" t="s">
        <v>3043</v>
      </c>
      <c r="N7009" s="2" t="s">
        <v>3097</v>
      </c>
      <c r="O7009" s="19" t="str">
        <f t="shared" si="218"/>
        <v>200</v>
      </c>
      <c r="P7009">
        <f t="shared" si="217"/>
        <v>1166</v>
      </c>
    </row>
    <row r="7010" spans="1:16" ht="14.5" customHeight="1" x14ac:dyDescent="0.35">
      <c r="A7010" s="23" t="s">
        <v>2583</v>
      </c>
      <c r="B7010" s="23" t="s">
        <v>2583</v>
      </c>
      <c r="C7010" s="23" t="s">
        <v>3263</v>
      </c>
      <c r="F7010">
        <v>12986</v>
      </c>
      <c r="G7010">
        <v>100</v>
      </c>
      <c r="H7010" s="2" t="s">
        <v>3129</v>
      </c>
      <c r="I7010" s="2" t="s">
        <v>3143</v>
      </c>
      <c r="J7010" s="2" t="s">
        <v>3160</v>
      </c>
      <c r="K7010" s="2" t="s">
        <v>3163</v>
      </c>
      <c r="L7010" s="2" t="s">
        <v>3831</v>
      </c>
      <c r="M7010" s="2" t="s">
        <v>3053</v>
      </c>
      <c r="N7010" s="2" t="s">
        <v>3103</v>
      </c>
      <c r="O7010" s="19" t="str">
        <f t="shared" si="218"/>
        <v>300</v>
      </c>
      <c r="P7010">
        <f t="shared" si="217"/>
        <v>12986</v>
      </c>
    </row>
    <row r="7011" spans="1:16" ht="14.5" customHeight="1" x14ac:dyDescent="0.35">
      <c r="A7011" s="23" t="s">
        <v>2799</v>
      </c>
      <c r="B7011" s="23" t="s">
        <v>2799</v>
      </c>
      <c r="C7011" s="23" t="s">
        <v>3264</v>
      </c>
      <c r="F7011">
        <v>5000</v>
      </c>
      <c r="G7011">
        <v>100</v>
      </c>
      <c r="H7011" s="2" t="s">
        <v>3129</v>
      </c>
      <c r="I7011" s="2" t="s">
        <v>3143</v>
      </c>
      <c r="J7011" s="2" t="s">
        <v>3160</v>
      </c>
      <c r="K7011" s="2" t="s">
        <v>3163</v>
      </c>
      <c r="L7011" s="2" t="s">
        <v>3831</v>
      </c>
      <c r="M7011" s="2" t="s">
        <v>3053</v>
      </c>
      <c r="N7011" s="2" t="s">
        <v>3103</v>
      </c>
      <c r="O7011" s="19" t="str">
        <f t="shared" si="218"/>
        <v>300</v>
      </c>
      <c r="P7011">
        <f t="shared" si="217"/>
        <v>5000</v>
      </c>
    </row>
    <row r="7012" spans="1:16" ht="14.5" customHeight="1" x14ac:dyDescent="0.35">
      <c r="A7012" s="23" t="s">
        <v>2781</v>
      </c>
      <c r="B7012" s="23" t="s">
        <v>2781</v>
      </c>
      <c r="C7012" s="23" t="s">
        <v>3247</v>
      </c>
      <c r="F7012">
        <v>246146</v>
      </c>
      <c r="G7012">
        <v>100</v>
      </c>
      <c r="H7012" s="2" t="s">
        <v>3141</v>
      </c>
      <c r="I7012" s="2" t="s">
        <v>3155</v>
      </c>
      <c r="J7012" s="2" t="s">
        <v>3160</v>
      </c>
      <c r="K7012" s="2" t="s">
        <v>3163</v>
      </c>
      <c r="L7012" s="2" t="s">
        <v>3831</v>
      </c>
      <c r="M7012" s="2" t="s">
        <v>3064</v>
      </c>
      <c r="N7012" s="2" t="s">
        <v>3114</v>
      </c>
      <c r="O7012" s="19" t="str">
        <f t="shared" si="218"/>
        <v>500</v>
      </c>
      <c r="P7012">
        <f t="shared" si="217"/>
        <v>246146</v>
      </c>
    </row>
    <row r="7013" spans="1:16" ht="14.5" customHeight="1" x14ac:dyDescent="0.35">
      <c r="A7013" s="23" t="s">
        <v>2787</v>
      </c>
      <c r="B7013" s="23" t="s">
        <v>2787</v>
      </c>
      <c r="C7013" s="23" t="s">
        <v>3247</v>
      </c>
      <c r="F7013">
        <v>77469</v>
      </c>
      <c r="G7013">
        <v>100</v>
      </c>
      <c r="H7013" s="2" t="s">
        <v>3134</v>
      </c>
      <c r="I7013" s="2" t="s">
        <v>3148</v>
      </c>
      <c r="J7013" s="2" t="s">
        <v>3160</v>
      </c>
      <c r="K7013" s="2" t="s">
        <v>3163</v>
      </c>
      <c r="L7013" s="2" t="s">
        <v>3831</v>
      </c>
      <c r="M7013" s="2" t="s">
        <v>3064</v>
      </c>
      <c r="N7013" s="2" t="s">
        <v>3114</v>
      </c>
      <c r="O7013" s="19" t="str">
        <f t="shared" si="218"/>
        <v>500</v>
      </c>
      <c r="P7013">
        <f t="shared" si="217"/>
        <v>77469</v>
      </c>
    </row>
    <row r="7014" spans="1:16" ht="14.5" customHeight="1" x14ac:dyDescent="0.35">
      <c r="A7014" s="23" t="s">
        <v>2785</v>
      </c>
      <c r="B7014" s="23" t="s">
        <v>2785</v>
      </c>
      <c r="C7014" s="23" t="s">
        <v>3247</v>
      </c>
      <c r="F7014">
        <v>17979</v>
      </c>
      <c r="G7014">
        <v>100</v>
      </c>
      <c r="H7014" s="2" t="s">
        <v>3135</v>
      </c>
      <c r="I7014" s="2" t="s">
        <v>3149</v>
      </c>
      <c r="J7014" s="2" t="s">
        <v>3160</v>
      </c>
      <c r="K7014" s="2" t="s">
        <v>3163</v>
      </c>
      <c r="L7014" s="2" t="s">
        <v>3831</v>
      </c>
      <c r="M7014" s="2" t="s">
        <v>3064</v>
      </c>
      <c r="N7014" s="2" t="s">
        <v>3114</v>
      </c>
      <c r="O7014" s="19" t="str">
        <f t="shared" si="218"/>
        <v>500</v>
      </c>
      <c r="P7014">
        <f t="shared" ref="P7014:P7077" si="219">F7014*G7014/100</f>
        <v>17979</v>
      </c>
    </row>
    <row r="7015" spans="1:16" ht="14.5" customHeight="1" x14ac:dyDescent="0.35">
      <c r="A7015" s="23" t="s">
        <v>2783</v>
      </c>
      <c r="B7015" s="23" t="s">
        <v>2783</v>
      </c>
      <c r="C7015" s="23" t="s">
        <v>3247</v>
      </c>
      <c r="F7015">
        <v>98545</v>
      </c>
      <c r="G7015">
        <v>100</v>
      </c>
      <c r="H7015" s="2" t="s">
        <v>3141</v>
      </c>
      <c r="I7015" s="2" t="s">
        <v>3155</v>
      </c>
      <c r="J7015" s="2" t="s">
        <v>3160</v>
      </c>
      <c r="K7015" s="2" t="s">
        <v>3163</v>
      </c>
      <c r="L7015" s="2" t="s">
        <v>3831</v>
      </c>
      <c r="M7015" s="2" t="s">
        <v>3064</v>
      </c>
      <c r="N7015" s="2" t="s">
        <v>3114</v>
      </c>
      <c r="O7015" s="19" t="str">
        <f t="shared" si="218"/>
        <v>500</v>
      </c>
      <c r="P7015">
        <f t="shared" si="219"/>
        <v>98545</v>
      </c>
    </row>
    <row r="7016" spans="1:16" ht="14.5" customHeight="1" x14ac:dyDescent="0.35">
      <c r="A7016" s="23" t="s">
        <v>2923</v>
      </c>
      <c r="B7016" s="23" t="s">
        <v>2923</v>
      </c>
      <c r="C7016" s="23" t="s">
        <v>3257</v>
      </c>
      <c r="F7016">
        <v>9</v>
      </c>
      <c r="G7016">
        <v>100</v>
      </c>
      <c r="H7016" s="2" t="s">
        <v>3140</v>
      </c>
      <c r="I7016" s="2" t="s">
        <v>3154</v>
      </c>
      <c r="J7016" s="2" t="s">
        <v>3160</v>
      </c>
      <c r="K7016" s="2" t="s">
        <v>3163</v>
      </c>
      <c r="L7016" s="2" t="s">
        <v>3831</v>
      </c>
      <c r="M7016" s="2" t="s">
        <v>3024</v>
      </c>
      <c r="N7016" s="2" t="s">
        <v>3081</v>
      </c>
      <c r="O7016" s="19" t="str">
        <f t="shared" si="218"/>
        <v>100</v>
      </c>
      <c r="P7016">
        <f t="shared" si="219"/>
        <v>9</v>
      </c>
    </row>
    <row r="7017" spans="1:16" ht="14.5" customHeight="1" x14ac:dyDescent="0.35">
      <c r="A7017" s="23" t="s">
        <v>3862</v>
      </c>
      <c r="B7017" s="23" t="s">
        <v>3862</v>
      </c>
      <c r="C7017" s="23" t="s">
        <v>3590</v>
      </c>
      <c r="F7017">
        <v>195</v>
      </c>
      <c r="G7017">
        <v>100</v>
      </c>
      <c r="H7017" s="2" t="s">
        <v>3134</v>
      </c>
      <c r="I7017" s="2" t="s">
        <v>3148</v>
      </c>
      <c r="J7017" s="2" t="s">
        <v>3160</v>
      </c>
      <c r="K7017" s="2" t="s">
        <v>3163</v>
      </c>
      <c r="L7017" s="2" t="s">
        <v>3831</v>
      </c>
      <c r="M7017" s="2" t="s">
        <v>3047</v>
      </c>
      <c r="N7017" s="2" t="s">
        <v>3047</v>
      </c>
      <c r="O7017" s="19" t="str">
        <f t="shared" si="218"/>
        <v>200</v>
      </c>
      <c r="P7017">
        <f t="shared" si="219"/>
        <v>195</v>
      </c>
    </row>
    <row r="7018" spans="1:16" ht="14.5" customHeight="1" x14ac:dyDescent="0.35">
      <c r="A7018" s="23" t="s">
        <v>3863</v>
      </c>
      <c r="B7018" s="23" t="s">
        <v>3863</v>
      </c>
      <c r="C7018" s="23" t="s">
        <v>3864</v>
      </c>
      <c r="F7018">
        <v>1156</v>
      </c>
      <c r="G7018">
        <v>100</v>
      </c>
      <c r="H7018" s="2" t="s">
        <v>3130</v>
      </c>
      <c r="I7018" s="2" t="s">
        <v>3144</v>
      </c>
      <c r="J7018" s="2" t="s">
        <v>3160</v>
      </c>
      <c r="K7018" s="2" t="s">
        <v>3163</v>
      </c>
      <c r="L7018" s="2" t="s">
        <v>3831</v>
      </c>
      <c r="M7018" s="2" t="s">
        <v>3053</v>
      </c>
      <c r="N7018" s="2" t="s">
        <v>3103</v>
      </c>
      <c r="O7018" s="19" t="str">
        <f t="shared" si="218"/>
        <v>300</v>
      </c>
      <c r="P7018">
        <f t="shared" si="219"/>
        <v>1156</v>
      </c>
    </row>
    <row r="7019" spans="1:16" ht="14.5" customHeight="1" x14ac:dyDescent="0.35">
      <c r="A7019" s="23" t="s">
        <v>3865</v>
      </c>
      <c r="B7019" s="23" t="s">
        <v>3865</v>
      </c>
      <c r="C7019" s="23" t="s">
        <v>3866</v>
      </c>
      <c r="F7019">
        <v>542</v>
      </c>
      <c r="G7019">
        <v>100</v>
      </c>
      <c r="H7019" s="2" t="s">
        <v>3140</v>
      </c>
      <c r="I7019" s="2" t="s">
        <v>3154</v>
      </c>
      <c r="J7019" s="2" t="s">
        <v>3160</v>
      </c>
      <c r="K7019" s="2" t="s">
        <v>3163</v>
      </c>
      <c r="L7019" s="2" t="s">
        <v>3831</v>
      </c>
      <c r="M7019" s="2" t="s">
        <v>3024</v>
      </c>
      <c r="N7019" s="2" t="s">
        <v>3081</v>
      </c>
      <c r="O7019" s="19" t="str">
        <f t="shared" si="218"/>
        <v>100</v>
      </c>
      <c r="P7019">
        <f t="shared" si="219"/>
        <v>542</v>
      </c>
    </row>
    <row r="7020" spans="1:16" ht="14.5" customHeight="1" x14ac:dyDescent="0.35">
      <c r="A7020" s="23" t="s">
        <v>3867</v>
      </c>
      <c r="B7020" s="23" t="s">
        <v>3867</v>
      </c>
      <c r="C7020" s="23" t="s">
        <v>3868</v>
      </c>
      <c r="F7020">
        <v>750</v>
      </c>
      <c r="G7020">
        <v>100</v>
      </c>
      <c r="H7020" s="2" t="s">
        <v>3138</v>
      </c>
      <c r="I7020" s="2" t="s">
        <v>3152</v>
      </c>
      <c r="J7020" s="2" t="s">
        <v>3160</v>
      </c>
      <c r="K7020" s="2" t="s">
        <v>3163</v>
      </c>
      <c r="L7020" s="2" t="s">
        <v>3831</v>
      </c>
      <c r="M7020" s="2" t="s">
        <v>3041</v>
      </c>
      <c r="N7020" s="2" t="s">
        <v>3095</v>
      </c>
      <c r="O7020" s="19" t="str">
        <f t="shared" si="218"/>
        <v>200</v>
      </c>
      <c r="P7020">
        <f t="shared" si="219"/>
        <v>750</v>
      </c>
    </row>
    <row r="7021" spans="1:16" ht="14.5" customHeight="1" x14ac:dyDescent="0.35">
      <c r="A7021" s="23" t="s">
        <v>3869</v>
      </c>
      <c r="B7021" s="23" t="s">
        <v>3869</v>
      </c>
      <c r="C7021" s="23" t="s">
        <v>3870</v>
      </c>
      <c r="F7021">
        <v>4992</v>
      </c>
      <c r="G7021">
        <v>100</v>
      </c>
      <c r="H7021" s="2" t="s">
        <v>3140</v>
      </c>
      <c r="I7021" s="2" t="s">
        <v>3154</v>
      </c>
      <c r="J7021" s="2" t="s">
        <v>3160</v>
      </c>
      <c r="K7021" s="2" t="s">
        <v>3163</v>
      </c>
      <c r="L7021" s="2" t="s">
        <v>3831</v>
      </c>
      <c r="M7021" s="2" t="s">
        <v>3028</v>
      </c>
      <c r="N7021" s="2" t="s">
        <v>3028</v>
      </c>
      <c r="O7021" s="19" t="str">
        <f t="shared" si="218"/>
        <v>100</v>
      </c>
      <c r="P7021">
        <f t="shared" si="219"/>
        <v>4992</v>
      </c>
    </row>
    <row r="7022" spans="1:16" ht="14.5" customHeight="1" x14ac:dyDescent="0.35">
      <c r="A7022" s="23" t="s">
        <v>2925</v>
      </c>
      <c r="B7022" s="23" t="s">
        <v>2925</v>
      </c>
      <c r="C7022" s="23" t="s">
        <v>3261</v>
      </c>
      <c r="F7022">
        <v>754</v>
      </c>
      <c r="G7022">
        <v>100</v>
      </c>
      <c r="H7022" s="2" t="s">
        <v>3140</v>
      </c>
      <c r="I7022" s="2" t="s">
        <v>3154</v>
      </c>
      <c r="J7022" s="2" t="s">
        <v>3160</v>
      </c>
      <c r="K7022" s="2" t="s">
        <v>3163</v>
      </c>
      <c r="L7022" s="2" t="s">
        <v>3831</v>
      </c>
      <c r="M7022" s="2" t="s">
        <v>3024</v>
      </c>
      <c r="N7022" s="2" t="s">
        <v>3081</v>
      </c>
      <c r="O7022" s="19" t="str">
        <f t="shared" ref="O7022:O7085" si="220">LEFT(N7022,1) &amp; "00"</f>
        <v>100</v>
      </c>
      <c r="P7022">
        <f t="shared" si="219"/>
        <v>754</v>
      </c>
    </row>
    <row r="7023" spans="1:16" ht="14.5" customHeight="1" x14ac:dyDescent="0.35">
      <c r="A7023" s="23" t="s">
        <v>3388</v>
      </c>
      <c r="B7023" s="23" t="s">
        <v>3388</v>
      </c>
      <c r="C7023" s="23" t="s">
        <v>3257</v>
      </c>
      <c r="F7023">
        <v>833</v>
      </c>
      <c r="G7023">
        <v>100</v>
      </c>
      <c r="H7023" s="2" t="s">
        <v>3140</v>
      </c>
      <c r="I7023" s="2" t="s">
        <v>3154</v>
      </c>
      <c r="J7023" s="2" t="s">
        <v>3160</v>
      </c>
      <c r="K7023" s="2" t="s">
        <v>3163</v>
      </c>
      <c r="L7023" s="2" t="s">
        <v>3831</v>
      </c>
      <c r="M7023" s="2" t="s">
        <v>3024</v>
      </c>
      <c r="N7023" s="2" t="s">
        <v>3081</v>
      </c>
      <c r="O7023" s="19" t="str">
        <f t="shared" si="220"/>
        <v>100</v>
      </c>
      <c r="P7023">
        <f t="shared" si="219"/>
        <v>833</v>
      </c>
    </row>
    <row r="7024" spans="1:16" ht="14.5" customHeight="1" x14ac:dyDescent="0.35">
      <c r="A7024" s="23" t="s">
        <v>3779</v>
      </c>
      <c r="B7024" s="23" t="s">
        <v>3779</v>
      </c>
      <c r="C7024" s="23" t="s">
        <v>3436</v>
      </c>
      <c r="F7024">
        <v>10299</v>
      </c>
      <c r="G7024">
        <v>100</v>
      </c>
      <c r="H7024" s="2" t="s">
        <v>3136</v>
      </c>
      <c r="I7024" s="2" t="s">
        <v>3150</v>
      </c>
      <c r="J7024" s="2" t="s">
        <v>3160</v>
      </c>
      <c r="K7024" s="2" t="s">
        <v>3163</v>
      </c>
      <c r="L7024" s="2" t="s">
        <v>3831</v>
      </c>
      <c r="M7024" s="2" t="s">
        <v>3071</v>
      </c>
      <c r="N7024" s="2" t="s">
        <v>3120</v>
      </c>
      <c r="O7024" s="19" t="str">
        <f t="shared" si="220"/>
        <v>600</v>
      </c>
      <c r="P7024">
        <f t="shared" si="219"/>
        <v>10299</v>
      </c>
    </row>
    <row r="7025" spans="1:16" ht="14.5" customHeight="1" x14ac:dyDescent="0.35">
      <c r="A7025" s="23" t="s">
        <v>3777</v>
      </c>
      <c r="B7025" s="23" t="s">
        <v>3777</v>
      </c>
      <c r="C7025" s="23" t="s">
        <v>3436</v>
      </c>
      <c r="F7025">
        <v>9586</v>
      </c>
      <c r="G7025">
        <v>100</v>
      </c>
      <c r="H7025" s="2" t="s">
        <v>3134</v>
      </c>
      <c r="I7025" s="2" t="s">
        <v>3148</v>
      </c>
      <c r="J7025" s="2" t="s">
        <v>3160</v>
      </c>
      <c r="K7025" s="2" t="s">
        <v>3163</v>
      </c>
      <c r="L7025" s="2" t="s">
        <v>3831</v>
      </c>
      <c r="M7025" s="2" t="s">
        <v>3071</v>
      </c>
      <c r="N7025" s="2" t="s">
        <v>3120</v>
      </c>
      <c r="O7025" s="19" t="str">
        <f t="shared" si="220"/>
        <v>600</v>
      </c>
      <c r="P7025">
        <f t="shared" si="219"/>
        <v>9586</v>
      </c>
    </row>
    <row r="7026" spans="1:16" ht="14.5" customHeight="1" x14ac:dyDescent="0.35">
      <c r="A7026" s="23" t="s">
        <v>2442</v>
      </c>
      <c r="B7026" s="23" t="s">
        <v>2442</v>
      </c>
      <c r="C7026" s="23" t="s">
        <v>3267</v>
      </c>
      <c r="F7026">
        <v>129611</v>
      </c>
      <c r="G7026">
        <v>100</v>
      </c>
      <c r="H7026" s="2" t="s">
        <v>3134</v>
      </c>
      <c r="I7026" s="2" t="s">
        <v>3148</v>
      </c>
      <c r="J7026" s="2" t="s">
        <v>3160</v>
      </c>
      <c r="K7026" s="2" t="s">
        <v>3163</v>
      </c>
      <c r="L7026" s="2" t="s">
        <v>3831</v>
      </c>
      <c r="M7026" s="2" t="s">
        <v>3048</v>
      </c>
      <c r="N7026" s="2" t="s">
        <v>3048</v>
      </c>
      <c r="O7026" s="19" t="str">
        <f t="shared" si="220"/>
        <v>200</v>
      </c>
      <c r="P7026">
        <f t="shared" si="219"/>
        <v>129611</v>
      </c>
    </row>
    <row r="7027" spans="1:16" ht="14.5" customHeight="1" x14ac:dyDescent="0.35">
      <c r="A7027" s="23" t="s">
        <v>2398</v>
      </c>
      <c r="B7027" s="23" t="s">
        <v>2398</v>
      </c>
      <c r="C7027" s="23" t="s">
        <v>3267</v>
      </c>
      <c r="F7027">
        <v>881</v>
      </c>
      <c r="G7027">
        <v>100</v>
      </c>
      <c r="H7027" s="2" t="s">
        <v>3134</v>
      </c>
      <c r="I7027" s="2" t="s">
        <v>3148</v>
      </c>
      <c r="J7027" s="2" t="s">
        <v>3160</v>
      </c>
      <c r="K7027" s="2" t="s">
        <v>3163</v>
      </c>
      <c r="L7027" s="2" t="s">
        <v>3831</v>
      </c>
      <c r="M7027" s="2" t="s">
        <v>3048</v>
      </c>
      <c r="N7027" s="2" t="s">
        <v>3048</v>
      </c>
      <c r="O7027" s="19" t="str">
        <f t="shared" si="220"/>
        <v>200</v>
      </c>
      <c r="P7027">
        <f t="shared" si="219"/>
        <v>881</v>
      </c>
    </row>
    <row r="7028" spans="1:16" ht="14.5" customHeight="1" x14ac:dyDescent="0.35">
      <c r="A7028" s="23" t="s">
        <v>2479</v>
      </c>
      <c r="B7028" s="23" t="s">
        <v>2479</v>
      </c>
      <c r="C7028" s="23" t="s">
        <v>3268</v>
      </c>
      <c r="F7028">
        <v>50353.197999999997</v>
      </c>
      <c r="G7028">
        <v>100</v>
      </c>
      <c r="H7028" s="2" t="s">
        <v>3134</v>
      </c>
      <c r="I7028" s="2" t="s">
        <v>3148</v>
      </c>
      <c r="J7028" s="2" t="s">
        <v>3160</v>
      </c>
      <c r="K7028" s="2" t="s">
        <v>3163</v>
      </c>
      <c r="L7028" s="2" t="s">
        <v>3831</v>
      </c>
      <c r="M7028" s="2" t="s">
        <v>3047</v>
      </c>
      <c r="N7028" s="2" t="s">
        <v>3047</v>
      </c>
      <c r="O7028" s="19" t="str">
        <f t="shared" si="220"/>
        <v>200</v>
      </c>
      <c r="P7028">
        <f t="shared" si="219"/>
        <v>50353.197999999997</v>
      </c>
    </row>
    <row r="7029" spans="1:16" ht="14.5" customHeight="1" x14ac:dyDescent="0.35">
      <c r="A7029" s="23" t="s">
        <v>2400</v>
      </c>
      <c r="B7029" s="23" t="s">
        <v>2400</v>
      </c>
      <c r="C7029" s="23" t="s">
        <v>3268</v>
      </c>
      <c r="F7029">
        <v>7658.8019999999997</v>
      </c>
      <c r="G7029">
        <v>100</v>
      </c>
      <c r="H7029" s="2" t="s">
        <v>3134</v>
      </c>
      <c r="I7029" s="2" t="s">
        <v>3148</v>
      </c>
      <c r="J7029" s="2" t="s">
        <v>3160</v>
      </c>
      <c r="K7029" s="2" t="s">
        <v>3163</v>
      </c>
      <c r="L7029" s="2" t="s">
        <v>3831</v>
      </c>
      <c r="M7029" s="2" t="s">
        <v>3047</v>
      </c>
      <c r="N7029" s="2" t="s">
        <v>3047</v>
      </c>
      <c r="O7029" s="19" t="str">
        <f t="shared" si="220"/>
        <v>200</v>
      </c>
      <c r="P7029">
        <f t="shared" si="219"/>
        <v>7658.8019999999997</v>
      </c>
    </row>
    <row r="7030" spans="1:16" ht="14.5" customHeight="1" x14ac:dyDescent="0.35">
      <c r="A7030" s="23" t="s">
        <v>3002</v>
      </c>
      <c r="B7030" s="23" t="s">
        <v>3002</v>
      </c>
      <c r="C7030" s="23" t="s">
        <v>3269</v>
      </c>
      <c r="F7030">
        <v>881</v>
      </c>
      <c r="G7030">
        <v>100</v>
      </c>
      <c r="H7030" s="2" t="s">
        <v>3134</v>
      </c>
      <c r="I7030" s="2" t="s">
        <v>3148</v>
      </c>
      <c r="J7030" s="2" t="s">
        <v>3160</v>
      </c>
      <c r="K7030" s="2" t="s">
        <v>3163</v>
      </c>
      <c r="L7030" s="2" t="s">
        <v>3831</v>
      </c>
      <c r="M7030" s="2" t="s">
        <v>3050</v>
      </c>
      <c r="N7030" s="2" t="s">
        <v>3050</v>
      </c>
      <c r="O7030" s="19" t="str">
        <f t="shared" si="220"/>
        <v>200</v>
      </c>
      <c r="P7030">
        <f t="shared" si="219"/>
        <v>881</v>
      </c>
    </row>
    <row r="7031" spans="1:16" ht="14.5" customHeight="1" x14ac:dyDescent="0.35">
      <c r="A7031" s="23" t="s">
        <v>2420</v>
      </c>
      <c r="B7031" s="23" t="s">
        <v>2420</v>
      </c>
      <c r="C7031" s="23" t="s">
        <v>3269</v>
      </c>
      <c r="F7031">
        <v>73513</v>
      </c>
      <c r="G7031">
        <v>100</v>
      </c>
      <c r="H7031" s="2" t="s">
        <v>3134</v>
      </c>
      <c r="I7031" s="2" t="s">
        <v>3148</v>
      </c>
      <c r="J7031" s="2" t="s">
        <v>3160</v>
      </c>
      <c r="K7031" s="2" t="s">
        <v>3163</v>
      </c>
      <c r="L7031" s="2" t="s">
        <v>3831</v>
      </c>
      <c r="M7031" s="2" t="s">
        <v>3050</v>
      </c>
      <c r="N7031" s="2" t="s">
        <v>3050</v>
      </c>
      <c r="O7031" s="19" t="str">
        <f t="shared" si="220"/>
        <v>200</v>
      </c>
      <c r="P7031">
        <f t="shared" si="219"/>
        <v>73513</v>
      </c>
    </row>
    <row r="7032" spans="1:16" ht="14.5" customHeight="1" x14ac:dyDescent="0.35">
      <c r="A7032" s="23" t="s">
        <v>2589</v>
      </c>
      <c r="B7032" s="23" t="s">
        <v>2589</v>
      </c>
      <c r="C7032" s="23" t="s">
        <v>3270</v>
      </c>
      <c r="F7032">
        <v>45635</v>
      </c>
      <c r="G7032">
        <v>100</v>
      </c>
      <c r="H7032" s="2" t="s">
        <v>3134</v>
      </c>
      <c r="I7032" s="2" t="s">
        <v>3148</v>
      </c>
      <c r="J7032" s="2" t="s">
        <v>3160</v>
      </c>
      <c r="K7032" s="2" t="s">
        <v>3163</v>
      </c>
      <c r="L7032" s="2" t="s">
        <v>3831</v>
      </c>
      <c r="M7032" s="2" t="s">
        <v>3380</v>
      </c>
      <c r="N7032" s="2" t="s">
        <v>3380</v>
      </c>
      <c r="O7032" s="19" t="str">
        <f t="shared" si="220"/>
        <v>200</v>
      </c>
      <c r="P7032">
        <f t="shared" si="219"/>
        <v>45635</v>
      </c>
    </row>
    <row r="7033" spans="1:16" ht="14.5" customHeight="1" x14ac:dyDescent="0.35">
      <c r="A7033" s="23" t="s">
        <v>2947</v>
      </c>
      <c r="B7033" s="23" t="s">
        <v>2947</v>
      </c>
      <c r="C7033" s="23" t="s">
        <v>3271</v>
      </c>
      <c r="F7033">
        <v>2985</v>
      </c>
      <c r="G7033">
        <v>100</v>
      </c>
      <c r="H7033" s="2" t="s">
        <v>3134</v>
      </c>
      <c r="I7033" s="2" t="s">
        <v>3148</v>
      </c>
      <c r="J7033" s="2" t="s">
        <v>3160</v>
      </c>
      <c r="K7033" s="2" t="s">
        <v>3163</v>
      </c>
      <c r="L7033" s="2" t="s">
        <v>3831</v>
      </c>
      <c r="M7033" s="2" t="s">
        <v>3048</v>
      </c>
      <c r="N7033" s="2" t="s">
        <v>3048</v>
      </c>
      <c r="O7033" s="19" t="str">
        <f t="shared" si="220"/>
        <v>200</v>
      </c>
      <c r="P7033">
        <f t="shared" si="219"/>
        <v>2985</v>
      </c>
    </row>
    <row r="7034" spans="1:16" ht="14.5" customHeight="1" x14ac:dyDescent="0.35">
      <c r="A7034" s="23" t="s">
        <v>3778</v>
      </c>
      <c r="B7034" s="23" t="s">
        <v>3778</v>
      </c>
      <c r="C7034" s="23" t="s">
        <v>3436</v>
      </c>
      <c r="F7034">
        <v>16800</v>
      </c>
      <c r="G7034">
        <v>100</v>
      </c>
      <c r="H7034" s="2" t="s">
        <v>3134</v>
      </c>
      <c r="I7034" s="2" t="s">
        <v>3148</v>
      </c>
      <c r="J7034" s="2" t="s">
        <v>3160</v>
      </c>
      <c r="K7034" s="2" t="s">
        <v>3163</v>
      </c>
      <c r="L7034" s="2" t="s">
        <v>3831</v>
      </c>
      <c r="M7034" s="2" t="s">
        <v>3059</v>
      </c>
      <c r="N7034" s="2" t="s">
        <v>3109</v>
      </c>
      <c r="O7034" s="19" t="str">
        <f t="shared" si="220"/>
        <v>400</v>
      </c>
      <c r="P7034">
        <f t="shared" si="219"/>
        <v>16800</v>
      </c>
    </row>
    <row r="7035" spans="1:16" ht="14.5" customHeight="1" x14ac:dyDescent="0.35">
      <c r="A7035" s="23" t="s">
        <v>2933</v>
      </c>
      <c r="B7035" s="23" t="s">
        <v>2933</v>
      </c>
      <c r="C7035" s="23" t="s">
        <v>3436</v>
      </c>
      <c r="F7035">
        <v>3603</v>
      </c>
      <c r="G7035">
        <v>100</v>
      </c>
      <c r="H7035" s="2" t="s">
        <v>3134</v>
      </c>
      <c r="I7035" s="2" t="s">
        <v>3148</v>
      </c>
      <c r="J7035" s="2" t="s">
        <v>3160</v>
      </c>
      <c r="K7035" s="2" t="s">
        <v>3163</v>
      </c>
      <c r="L7035" s="2" t="s">
        <v>3831</v>
      </c>
      <c r="M7035" s="2" t="s">
        <v>3041</v>
      </c>
      <c r="N7035" s="2" t="s">
        <v>3095</v>
      </c>
      <c r="O7035" s="19" t="str">
        <f t="shared" si="220"/>
        <v>200</v>
      </c>
      <c r="P7035">
        <f t="shared" si="219"/>
        <v>3603</v>
      </c>
    </row>
    <row r="7036" spans="1:16" ht="14.5" customHeight="1" x14ac:dyDescent="0.35">
      <c r="A7036" s="23" t="s">
        <v>2935</v>
      </c>
      <c r="B7036" s="23" t="s">
        <v>2935</v>
      </c>
      <c r="C7036" s="23" t="s">
        <v>3436</v>
      </c>
      <c r="F7036">
        <v>3780</v>
      </c>
      <c r="G7036">
        <v>100</v>
      </c>
      <c r="H7036" s="2" t="s">
        <v>3134</v>
      </c>
      <c r="I7036" s="2" t="s">
        <v>3148</v>
      </c>
      <c r="J7036" s="2" t="s">
        <v>3160</v>
      </c>
      <c r="K7036" s="2" t="s">
        <v>3163</v>
      </c>
      <c r="L7036" s="2" t="s">
        <v>3831</v>
      </c>
      <c r="M7036" s="2" t="s">
        <v>3041</v>
      </c>
      <c r="N7036" s="2" t="s">
        <v>3095</v>
      </c>
      <c r="O7036" s="19" t="str">
        <f t="shared" si="220"/>
        <v>200</v>
      </c>
      <c r="P7036">
        <f t="shared" si="219"/>
        <v>3780</v>
      </c>
    </row>
    <row r="7037" spans="1:16" ht="14.5" customHeight="1" x14ac:dyDescent="0.35">
      <c r="A7037" s="23" t="s">
        <v>3871</v>
      </c>
      <c r="B7037" s="23" t="s">
        <v>3871</v>
      </c>
      <c r="C7037" s="23" t="s">
        <v>3436</v>
      </c>
      <c r="F7037">
        <v>20000</v>
      </c>
      <c r="G7037">
        <v>100</v>
      </c>
      <c r="H7037" s="2" t="s">
        <v>3134</v>
      </c>
      <c r="I7037" s="2" t="s">
        <v>3148</v>
      </c>
      <c r="J7037" s="2" t="s">
        <v>3160</v>
      </c>
      <c r="K7037" s="2" t="s">
        <v>3163</v>
      </c>
      <c r="L7037" s="2" t="s">
        <v>3831</v>
      </c>
      <c r="M7037" s="2" t="s">
        <v>3071</v>
      </c>
      <c r="N7037" s="2" t="s">
        <v>3120</v>
      </c>
      <c r="O7037" s="19" t="str">
        <f t="shared" si="220"/>
        <v>600</v>
      </c>
      <c r="P7037">
        <f t="shared" si="219"/>
        <v>20000</v>
      </c>
    </row>
    <row r="7038" spans="1:16" ht="14.5" customHeight="1" x14ac:dyDescent="0.35">
      <c r="A7038" s="23" t="s">
        <v>3435</v>
      </c>
      <c r="B7038" s="23" t="s">
        <v>3435</v>
      </c>
      <c r="C7038" s="23" t="s">
        <v>3436</v>
      </c>
      <c r="F7038">
        <v>96550</v>
      </c>
      <c r="G7038">
        <v>100</v>
      </c>
      <c r="H7038" s="2" t="s">
        <v>3134</v>
      </c>
      <c r="I7038" s="2" t="s">
        <v>3148</v>
      </c>
      <c r="J7038" s="2" t="s">
        <v>3160</v>
      </c>
      <c r="K7038" s="2" t="s">
        <v>3163</v>
      </c>
      <c r="L7038" s="2" t="s">
        <v>3831</v>
      </c>
      <c r="M7038" s="2" t="s">
        <v>3071</v>
      </c>
      <c r="N7038" s="2" t="s">
        <v>3120</v>
      </c>
      <c r="O7038" s="19" t="str">
        <f t="shared" si="220"/>
        <v>600</v>
      </c>
      <c r="P7038">
        <f t="shared" si="219"/>
        <v>96550</v>
      </c>
    </row>
    <row r="7039" spans="1:16" ht="14.5" customHeight="1" x14ac:dyDescent="0.35">
      <c r="A7039" s="23" t="s">
        <v>3437</v>
      </c>
      <c r="B7039" s="23" t="s">
        <v>3437</v>
      </c>
      <c r="C7039" s="23" t="s">
        <v>3436</v>
      </c>
      <c r="F7039">
        <v>81170</v>
      </c>
      <c r="G7039">
        <v>100</v>
      </c>
      <c r="H7039" s="2" t="s">
        <v>3134</v>
      </c>
      <c r="I7039" s="2" t="s">
        <v>3148</v>
      </c>
      <c r="J7039" s="2" t="s">
        <v>3160</v>
      </c>
      <c r="K7039" s="2" t="s">
        <v>3163</v>
      </c>
      <c r="L7039" s="2" t="s">
        <v>3831</v>
      </c>
      <c r="M7039" s="2" t="s">
        <v>3071</v>
      </c>
      <c r="N7039" s="2" t="s">
        <v>3120</v>
      </c>
      <c r="O7039" s="19" t="str">
        <f t="shared" si="220"/>
        <v>600</v>
      </c>
      <c r="P7039">
        <f t="shared" si="219"/>
        <v>81170</v>
      </c>
    </row>
    <row r="7040" spans="1:16" ht="14.5" customHeight="1" x14ac:dyDescent="0.35">
      <c r="A7040" s="23" t="s">
        <v>3438</v>
      </c>
      <c r="B7040" s="23" t="s">
        <v>3438</v>
      </c>
      <c r="C7040" s="23" t="s">
        <v>3436</v>
      </c>
      <c r="F7040">
        <v>9600</v>
      </c>
      <c r="G7040">
        <v>100</v>
      </c>
      <c r="H7040" s="2" t="s">
        <v>3134</v>
      </c>
      <c r="I7040" s="2" t="s">
        <v>3148</v>
      </c>
      <c r="J7040" s="2" t="s">
        <v>3160</v>
      </c>
      <c r="K7040" s="2" t="s">
        <v>3163</v>
      </c>
      <c r="L7040" s="2" t="s">
        <v>3831</v>
      </c>
      <c r="M7040" s="2" t="s">
        <v>3071</v>
      </c>
      <c r="N7040" s="2" t="s">
        <v>3120</v>
      </c>
      <c r="O7040" s="19" t="str">
        <f t="shared" si="220"/>
        <v>600</v>
      </c>
      <c r="P7040">
        <f t="shared" si="219"/>
        <v>9600</v>
      </c>
    </row>
    <row r="7041" spans="1:16" ht="14.5" customHeight="1" x14ac:dyDescent="0.35">
      <c r="A7041" s="23" t="s">
        <v>3439</v>
      </c>
      <c r="B7041" s="23" t="s">
        <v>3439</v>
      </c>
      <c r="C7041" s="23" t="s">
        <v>3436</v>
      </c>
      <c r="F7041">
        <v>5800</v>
      </c>
      <c r="G7041">
        <v>100</v>
      </c>
      <c r="H7041" s="2" t="s">
        <v>3134</v>
      </c>
      <c r="I7041" s="2" t="s">
        <v>3148</v>
      </c>
      <c r="J7041" s="2" t="s">
        <v>3160</v>
      </c>
      <c r="K7041" s="2" t="s">
        <v>3163</v>
      </c>
      <c r="L7041" s="2" t="s">
        <v>3831</v>
      </c>
      <c r="M7041" s="2" t="s">
        <v>3071</v>
      </c>
      <c r="N7041" s="2" t="s">
        <v>3120</v>
      </c>
      <c r="O7041" s="19" t="str">
        <f t="shared" si="220"/>
        <v>600</v>
      </c>
      <c r="P7041">
        <f t="shared" si="219"/>
        <v>5800</v>
      </c>
    </row>
    <row r="7042" spans="1:16" ht="14.5" customHeight="1" x14ac:dyDescent="0.35">
      <c r="A7042" s="23" t="s">
        <v>3440</v>
      </c>
      <c r="B7042" s="23" t="s">
        <v>3440</v>
      </c>
      <c r="C7042" s="23" t="s">
        <v>3436</v>
      </c>
      <c r="F7042">
        <v>119209</v>
      </c>
      <c r="G7042">
        <v>100</v>
      </c>
      <c r="H7042" s="2" t="s">
        <v>3134</v>
      </c>
      <c r="I7042" s="2" t="s">
        <v>3148</v>
      </c>
      <c r="J7042" s="2" t="s">
        <v>3160</v>
      </c>
      <c r="K7042" s="2" t="s">
        <v>3163</v>
      </c>
      <c r="L7042" s="2" t="s">
        <v>3831</v>
      </c>
      <c r="M7042" s="2" t="s">
        <v>3071</v>
      </c>
      <c r="N7042" s="2" t="s">
        <v>3120</v>
      </c>
      <c r="O7042" s="19" t="str">
        <f t="shared" si="220"/>
        <v>600</v>
      </c>
      <c r="P7042">
        <f t="shared" si="219"/>
        <v>119209</v>
      </c>
    </row>
    <row r="7043" spans="1:16" ht="14.5" customHeight="1" x14ac:dyDescent="0.35">
      <c r="A7043" s="23" t="s">
        <v>3495</v>
      </c>
      <c r="B7043" s="23" t="s">
        <v>3495</v>
      </c>
      <c r="C7043" s="23" t="s">
        <v>3436</v>
      </c>
      <c r="F7043">
        <v>7500</v>
      </c>
      <c r="G7043">
        <v>100</v>
      </c>
      <c r="H7043" s="2" t="s">
        <v>3134</v>
      </c>
      <c r="I7043" s="2" t="s">
        <v>3148</v>
      </c>
      <c r="J7043" s="2" t="s">
        <v>3160</v>
      </c>
      <c r="K7043" s="2" t="s">
        <v>3163</v>
      </c>
      <c r="L7043" s="2" t="s">
        <v>3831</v>
      </c>
      <c r="M7043" s="2" t="s">
        <v>3071</v>
      </c>
      <c r="N7043" s="2" t="s">
        <v>3120</v>
      </c>
      <c r="O7043" s="19" t="str">
        <f t="shared" si="220"/>
        <v>600</v>
      </c>
      <c r="P7043">
        <f t="shared" si="219"/>
        <v>7500</v>
      </c>
    </row>
    <row r="7044" spans="1:16" ht="14.5" customHeight="1" x14ac:dyDescent="0.35">
      <c r="A7044" s="23" t="s">
        <v>3496</v>
      </c>
      <c r="B7044" s="23" t="s">
        <v>3496</v>
      </c>
      <c r="C7044" s="23" t="s">
        <v>3436</v>
      </c>
      <c r="F7044">
        <v>8400</v>
      </c>
      <c r="G7044">
        <v>100</v>
      </c>
      <c r="H7044" s="2" t="s">
        <v>3134</v>
      </c>
      <c r="I7044" s="2" t="s">
        <v>3148</v>
      </c>
      <c r="J7044" s="2" t="s">
        <v>3160</v>
      </c>
      <c r="K7044" s="2" t="s">
        <v>3163</v>
      </c>
      <c r="L7044" s="2" t="s">
        <v>3831</v>
      </c>
      <c r="M7044" s="2" t="s">
        <v>3071</v>
      </c>
      <c r="N7044" s="2" t="s">
        <v>3120</v>
      </c>
      <c r="O7044" s="19" t="str">
        <f t="shared" si="220"/>
        <v>600</v>
      </c>
      <c r="P7044">
        <f t="shared" si="219"/>
        <v>8400</v>
      </c>
    </row>
    <row r="7045" spans="1:16" ht="14.5" customHeight="1" x14ac:dyDescent="0.35">
      <c r="A7045" s="23" t="s">
        <v>3441</v>
      </c>
      <c r="B7045" s="23" t="s">
        <v>3441</v>
      </c>
      <c r="C7045" s="23" t="s">
        <v>3436</v>
      </c>
      <c r="F7045">
        <v>5514</v>
      </c>
      <c r="G7045">
        <v>100</v>
      </c>
      <c r="H7045" s="2" t="s">
        <v>3134</v>
      </c>
      <c r="I7045" s="2" t="s">
        <v>3148</v>
      </c>
      <c r="J7045" s="2" t="s">
        <v>3160</v>
      </c>
      <c r="K7045" s="2" t="s">
        <v>3163</v>
      </c>
      <c r="L7045" s="2" t="s">
        <v>3831</v>
      </c>
      <c r="M7045" s="2" t="s">
        <v>3071</v>
      </c>
      <c r="N7045" s="2" t="s">
        <v>3120</v>
      </c>
      <c r="O7045" s="19" t="str">
        <f t="shared" si="220"/>
        <v>600</v>
      </c>
      <c r="P7045">
        <f t="shared" si="219"/>
        <v>5514</v>
      </c>
    </row>
    <row r="7046" spans="1:16" ht="14.5" customHeight="1" x14ac:dyDescent="0.35">
      <c r="A7046" s="23" t="s">
        <v>2346</v>
      </c>
      <c r="B7046" s="23" t="s">
        <v>2346</v>
      </c>
      <c r="C7046" s="23" t="s">
        <v>3306</v>
      </c>
      <c r="F7046">
        <v>760</v>
      </c>
      <c r="G7046">
        <v>100</v>
      </c>
      <c r="H7046" s="2" t="s">
        <v>3139</v>
      </c>
      <c r="I7046" s="2" t="s">
        <v>3153</v>
      </c>
      <c r="J7046" s="2" t="s">
        <v>3160</v>
      </c>
      <c r="K7046" s="2" t="s">
        <v>3163</v>
      </c>
      <c r="L7046" s="2" t="s">
        <v>3831</v>
      </c>
      <c r="M7046" s="2" t="s">
        <v>3054</v>
      </c>
      <c r="N7046" s="2" t="s">
        <v>3104</v>
      </c>
      <c r="O7046" s="19" t="str">
        <f t="shared" si="220"/>
        <v>300</v>
      </c>
      <c r="P7046">
        <f t="shared" si="219"/>
        <v>760</v>
      </c>
    </row>
    <row r="7047" spans="1:16" ht="14.5" customHeight="1" x14ac:dyDescent="0.35">
      <c r="A7047" s="23" t="s">
        <v>2345</v>
      </c>
      <c r="B7047" s="23" t="s">
        <v>2345</v>
      </c>
      <c r="C7047" s="23" t="s">
        <v>3306</v>
      </c>
      <c r="F7047">
        <v>750</v>
      </c>
      <c r="G7047">
        <v>100</v>
      </c>
      <c r="H7047" s="2" t="s">
        <v>3139</v>
      </c>
      <c r="I7047" s="2" t="s">
        <v>3153</v>
      </c>
      <c r="J7047" s="2" t="s">
        <v>3160</v>
      </c>
      <c r="K7047" s="2" t="s">
        <v>3163</v>
      </c>
      <c r="L7047" s="2" t="s">
        <v>3831</v>
      </c>
      <c r="M7047" s="2" t="s">
        <v>3054</v>
      </c>
      <c r="N7047" s="2" t="s">
        <v>3104</v>
      </c>
      <c r="O7047" s="19" t="str">
        <f t="shared" si="220"/>
        <v>300</v>
      </c>
      <c r="P7047">
        <f t="shared" si="219"/>
        <v>750</v>
      </c>
    </row>
    <row r="7048" spans="1:16" ht="14.5" customHeight="1" x14ac:dyDescent="0.35">
      <c r="A7048" s="23" t="s">
        <v>3003</v>
      </c>
      <c r="B7048" s="23" t="s">
        <v>3003</v>
      </c>
      <c r="C7048" s="23" t="s">
        <v>3312</v>
      </c>
      <c r="F7048">
        <v>195</v>
      </c>
      <c r="G7048">
        <v>100</v>
      </c>
      <c r="H7048" s="2" t="s">
        <v>3130</v>
      </c>
      <c r="I7048" s="2" t="s">
        <v>3144</v>
      </c>
      <c r="J7048" s="2" t="s">
        <v>3160</v>
      </c>
      <c r="K7048" s="2" t="s">
        <v>3163</v>
      </c>
      <c r="L7048" s="2" t="s">
        <v>3831</v>
      </c>
      <c r="M7048" s="2" t="s">
        <v>3054</v>
      </c>
      <c r="N7048" s="2" t="s">
        <v>3104</v>
      </c>
      <c r="O7048" s="19" t="str">
        <f t="shared" si="220"/>
        <v>300</v>
      </c>
      <c r="P7048">
        <f t="shared" si="219"/>
        <v>195</v>
      </c>
    </row>
    <row r="7049" spans="1:16" ht="14.5" customHeight="1" x14ac:dyDescent="0.35">
      <c r="A7049" s="23" t="s">
        <v>2400</v>
      </c>
      <c r="B7049" s="23" t="s">
        <v>2400</v>
      </c>
      <c r="C7049" s="23" t="s">
        <v>3313</v>
      </c>
      <c r="F7049">
        <v>3131</v>
      </c>
      <c r="G7049">
        <v>100</v>
      </c>
      <c r="H7049" s="2" t="s">
        <v>3130</v>
      </c>
      <c r="I7049" s="2" t="s">
        <v>3144</v>
      </c>
      <c r="J7049" s="2" t="s">
        <v>3160</v>
      </c>
      <c r="K7049" s="2" t="s">
        <v>3163</v>
      </c>
      <c r="L7049" s="2" t="s">
        <v>3831</v>
      </c>
      <c r="M7049" s="2" t="s">
        <v>3047</v>
      </c>
      <c r="N7049" s="2" t="s">
        <v>3047</v>
      </c>
      <c r="O7049" s="19" t="str">
        <f t="shared" si="220"/>
        <v>200</v>
      </c>
      <c r="P7049">
        <f t="shared" si="219"/>
        <v>3131</v>
      </c>
    </row>
    <row r="7050" spans="1:16" ht="14.5" customHeight="1" x14ac:dyDescent="0.35">
      <c r="A7050" s="23" t="s">
        <v>2493</v>
      </c>
      <c r="B7050" s="23" t="s">
        <v>2493</v>
      </c>
      <c r="C7050" s="23" t="s">
        <v>3392</v>
      </c>
      <c r="F7050">
        <v>2675</v>
      </c>
      <c r="G7050">
        <v>80</v>
      </c>
      <c r="H7050" s="2" t="s">
        <v>3136</v>
      </c>
      <c r="I7050" s="2" t="s">
        <v>3150</v>
      </c>
      <c r="J7050" s="2" t="s">
        <v>3160</v>
      </c>
      <c r="K7050" s="2" t="s">
        <v>3163</v>
      </c>
      <c r="L7050" s="2" t="s">
        <v>3831</v>
      </c>
      <c r="M7050" s="2" t="s">
        <v>3041</v>
      </c>
      <c r="N7050" s="2" t="s">
        <v>3095</v>
      </c>
      <c r="O7050" s="19" t="str">
        <f t="shared" si="220"/>
        <v>200</v>
      </c>
      <c r="P7050">
        <f t="shared" si="219"/>
        <v>2140</v>
      </c>
    </row>
    <row r="7051" spans="1:16" ht="14.5" customHeight="1" x14ac:dyDescent="0.35">
      <c r="A7051" s="23" t="s">
        <v>2619</v>
      </c>
      <c r="B7051" s="23" t="s">
        <v>2619</v>
      </c>
      <c r="C7051" s="23" t="s">
        <v>3392</v>
      </c>
      <c r="F7051">
        <v>535</v>
      </c>
      <c r="G7051">
        <v>80</v>
      </c>
      <c r="H7051" s="2" t="s">
        <v>3136</v>
      </c>
      <c r="I7051" s="2" t="s">
        <v>3150</v>
      </c>
      <c r="J7051" s="2" t="s">
        <v>3160</v>
      </c>
      <c r="K7051" s="2" t="s">
        <v>3163</v>
      </c>
      <c r="L7051" s="2" t="s">
        <v>3831</v>
      </c>
      <c r="M7051" s="2" t="s">
        <v>3041</v>
      </c>
      <c r="N7051" s="2" t="s">
        <v>3095</v>
      </c>
      <c r="O7051" s="19" t="str">
        <f t="shared" si="220"/>
        <v>200</v>
      </c>
      <c r="P7051">
        <f t="shared" si="219"/>
        <v>428</v>
      </c>
    </row>
    <row r="7052" spans="1:16" ht="14.5" customHeight="1" x14ac:dyDescent="0.35">
      <c r="A7052" s="23" t="s">
        <v>2388</v>
      </c>
      <c r="B7052" s="23" t="s">
        <v>2388</v>
      </c>
      <c r="C7052" s="23" t="s">
        <v>3452</v>
      </c>
      <c r="F7052">
        <v>169</v>
      </c>
      <c r="G7052">
        <v>100</v>
      </c>
      <c r="H7052" s="2" t="s">
        <v>3132</v>
      </c>
      <c r="I7052" s="2" t="s">
        <v>3146</v>
      </c>
      <c r="J7052" s="2" t="s">
        <v>3160</v>
      </c>
      <c r="K7052" s="2" t="s">
        <v>3163</v>
      </c>
      <c r="L7052" s="2" t="s">
        <v>3831</v>
      </c>
      <c r="M7052" s="2" t="s">
        <v>3053</v>
      </c>
      <c r="N7052" s="2" t="s">
        <v>3103</v>
      </c>
      <c r="O7052" s="19" t="str">
        <f t="shared" si="220"/>
        <v>300</v>
      </c>
      <c r="P7052">
        <f t="shared" si="219"/>
        <v>169</v>
      </c>
    </row>
    <row r="7053" spans="1:16" ht="14.5" customHeight="1" x14ac:dyDescent="0.35">
      <c r="A7053" s="23" t="s">
        <v>2831</v>
      </c>
      <c r="B7053" s="23" t="s">
        <v>2831</v>
      </c>
      <c r="C7053" s="23" t="s">
        <v>3452</v>
      </c>
      <c r="F7053">
        <v>380</v>
      </c>
      <c r="G7053">
        <v>100</v>
      </c>
      <c r="H7053" s="2" t="s">
        <v>3132</v>
      </c>
      <c r="I7053" s="2" t="s">
        <v>3146</v>
      </c>
      <c r="J7053" s="2" t="s">
        <v>3160</v>
      </c>
      <c r="K7053" s="2" t="s">
        <v>3163</v>
      </c>
      <c r="L7053" s="2" t="s">
        <v>3831</v>
      </c>
      <c r="M7053" s="2" t="s">
        <v>3053</v>
      </c>
      <c r="N7053" s="2" t="s">
        <v>3103</v>
      </c>
      <c r="O7053" s="19" t="str">
        <f t="shared" si="220"/>
        <v>300</v>
      </c>
      <c r="P7053">
        <f t="shared" si="219"/>
        <v>380</v>
      </c>
    </row>
    <row r="7054" spans="1:16" ht="14.5" customHeight="1" x14ac:dyDescent="0.35">
      <c r="A7054" s="23" t="s">
        <v>2501</v>
      </c>
      <c r="B7054" s="23" t="s">
        <v>2501</v>
      </c>
      <c r="C7054" s="23" t="s">
        <v>3315</v>
      </c>
      <c r="F7054">
        <v>50</v>
      </c>
      <c r="G7054">
        <v>68</v>
      </c>
      <c r="H7054" s="2" t="s">
        <v>3130</v>
      </c>
      <c r="I7054" s="2" t="s">
        <v>3144</v>
      </c>
      <c r="J7054" s="2" t="s">
        <v>3160</v>
      </c>
      <c r="K7054" s="2" t="s">
        <v>3163</v>
      </c>
      <c r="L7054" s="2" t="s">
        <v>3831</v>
      </c>
      <c r="M7054" s="2" t="s">
        <v>3041</v>
      </c>
      <c r="N7054" s="2" t="s">
        <v>3095</v>
      </c>
      <c r="O7054" s="19" t="str">
        <f t="shared" si="220"/>
        <v>200</v>
      </c>
      <c r="P7054">
        <f t="shared" si="219"/>
        <v>34</v>
      </c>
    </row>
    <row r="7055" spans="1:16" ht="14.5" customHeight="1" x14ac:dyDescent="0.35">
      <c r="A7055" s="23" t="s">
        <v>3004</v>
      </c>
      <c r="B7055" s="23" t="s">
        <v>3004</v>
      </c>
      <c r="C7055" s="23" t="s">
        <v>3315</v>
      </c>
      <c r="F7055">
        <v>2068</v>
      </c>
      <c r="G7055">
        <v>55</v>
      </c>
      <c r="H7055" s="2" t="s">
        <v>3130</v>
      </c>
      <c r="I7055" s="2" t="s">
        <v>3144</v>
      </c>
      <c r="J7055" s="2" t="s">
        <v>3160</v>
      </c>
      <c r="K7055" s="2" t="s">
        <v>3163</v>
      </c>
      <c r="L7055" s="2" t="s">
        <v>3831</v>
      </c>
      <c r="M7055" s="2" t="s">
        <v>3041</v>
      </c>
      <c r="N7055" s="2" t="s">
        <v>3095</v>
      </c>
      <c r="O7055" s="19" t="str">
        <f t="shared" si="220"/>
        <v>200</v>
      </c>
      <c r="P7055">
        <f t="shared" si="219"/>
        <v>1137.4000000000001</v>
      </c>
    </row>
    <row r="7056" spans="1:16" ht="14.5" customHeight="1" x14ac:dyDescent="0.35">
      <c r="A7056" s="23" t="s">
        <v>2503</v>
      </c>
      <c r="B7056" s="23" t="s">
        <v>2503</v>
      </c>
      <c r="C7056" s="23" t="s">
        <v>1555</v>
      </c>
      <c r="F7056">
        <v>6410</v>
      </c>
      <c r="G7056">
        <v>39.9375975039002</v>
      </c>
      <c r="H7056" s="2" t="s">
        <v>3130</v>
      </c>
      <c r="I7056" s="2" t="s">
        <v>3144</v>
      </c>
      <c r="J7056" s="2" t="s">
        <v>3160</v>
      </c>
      <c r="K7056" s="2" t="s">
        <v>3163</v>
      </c>
      <c r="L7056" s="2" t="s">
        <v>3831</v>
      </c>
      <c r="M7056" s="2" t="s">
        <v>3075</v>
      </c>
      <c r="N7056" s="2" t="s">
        <v>3075</v>
      </c>
      <c r="O7056" s="19" t="str">
        <f t="shared" si="220"/>
        <v>600</v>
      </c>
      <c r="P7056">
        <f t="shared" si="219"/>
        <v>2560.0000000000027</v>
      </c>
    </row>
    <row r="7057" spans="1:16" ht="14.5" customHeight="1" x14ac:dyDescent="0.35">
      <c r="A7057" s="23" t="s">
        <v>2328</v>
      </c>
      <c r="B7057" s="23" t="s">
        <v>2328</v>
      </c>
      <c r="C7057" s="23" t="s">
        <v>3316</v>
      </c>
      <c r="F7057">
        <v>140</v>
      </c>
      <c r="G7057">
        <v>100</v>
      </c>
      <c r="H7057" s="2" t="s">
        <v>3130</v>
      </c>
      <c r="I7057" s="2" t="s">
        <v>3144</v>
      </c>
      <c r="J7057" s="2" t="s">
        <v>3160</v>
      </c>
      <c r="K7057" s="2" t="s">
        <v>3163</v>
      </c>
      <c r="L7057" s="2" t="s">
        <v>3831</v>
      </c>
      <c r="M7057" s="2" t="s">
        <v>3058</v>
      </c>
      <c r="N7057" s="2" t="s">
        <v>3108</v>
      </c>
      <c r="O7057" s="19" t="str">
        <f t="shared" si="220"/>
        <v>300</v>
      </c>
      <c r="P7057">
        <f t="shared" si="219"/>
        <v>140</v>
      </c>
    </row>
    <row r="7058" spans="1:16" ht="14.5" customHeight="1" x14ac:dyDescent="0.35">
      <c r="A7058" s="23" t="s">
        <v>2621</v>
      </c>
      <c r="B7058" s="23" t="s">
        <v>2621</v>
      </c>
      <c r="C7058" s="23" t="s">
        <v>3312</v>
      </c>
      <c r="F7058">
        <v>295</v>
      </c>
      <c r="G7058">
        <v>55</v>
      </c>
      <c r="H7058" s="2" t="s">
        <v>3130</v>
      </c>
      <c r="I7058" s="2" t="s">
        <v>3144</v>
      </c>
      <c r="J7058" s="2" t="s">
        <v>3160</v>
      </c>
      <c r="K7058" s="2" t="s">
        <v>3163</v>
      </c>
      <c r="L7058" s="2" t="s">
        <v>3831</v>
      </c>
      <c r="M7058" s="2" t="s">
        <v>3054</v>
      </c>
      <c r="N7058" s="2" t="s">
        <v>3104</v>
      </c>
      <c r="O7058" s="19" t="str">
        <f t="shared" si="220"/>
        <v>300</v>
      </c>
      <c r="P7058">
        <f t="shared" si="219"/>
        <v>162.25</v>
      </c>
    </row>
    <row r="7059" spans="1:16" ht="14.5" customHeight="1" x14ac:dyDescent="0.35">
      <c r="A7059" s="23" t="s">
        <v>2955</v>
      </c>
      <c r="B7059" s="23" t="s">
        <v>2955</v>
      </c>
      <c r="C7059" s="23" t="s">
        <v>3316</v>
      </c>
      <c r="F7059">
        <v>160</v>
      </c>
      <c r="G7059">
        <v>100</v>
      </c>
      <c r="H7059" s="2" t="s">
        <v>3130</v>
      </c>
      <c r="I7059" s="2" t="s">
        <v>3144</v>
      </c>
      <c r="J7059" s="2" t="s">
        <v>3160</v>
      </c>
      <c r="K7059" s="2" t="s">
        <v>3163</v>
      </c>
      <c r="L7059" s="2" t="s">
        <v>3831</v>
      </c>
      <c r="M7059" s="2" t="s">
        <v>3075</v>
      </c>
      <c r="N7059" s="2" t="s">
        <v>3075</v>
      </c>
      <c r="O7059" s="19" t="str">
        <f t="shared" si="220"/>
        <v>600</v>
      </c>
      <c r="P7059">
        <f t="shared" si="219"/>
        <v>160</v>
      </c>
    </row>
    <row r="7060" spans="1:16" ht="14.5" customHeight="1" x14ac:dyDescent="0.35">
      <c r="A7060" s="23" t="s">
        <v>3872</v>
      </c>
      <c r="B7060" s="23" t="s">
        <v>3872</v>
      </c>
      <c r="C7060" s="23" t="s">
        <v>3319</v>
      </c>
      <c r="F7060">
        <v>50</v>
      </c>
      <c r="G7060">
        <v>100</v>
      </c>
      <c r="H7060" s="2" t="s">
        <v>3130</v>
      </c>
      <c r="I7060" s="2" t="s">
        <v>3144</v>
      </c>
      <c r="J7060" s="2" t="s">
        <v>3160</v>
      </c>
      <c r="K7060" s="2" t="s">
        <v>3163</v>
      </c>
      <c r="L7060" s="2" t="s">
        <v>3831</v>
      </c>
      <c r="M7060" s="2" t="s">
        <v>3075</v>
      </c>
      <c r="N7060" s="2" t="s">
        <v>3075</v>
      </c>
      <c r="O7060" s="19" t="str">
        <f t="shared" si="220"/>
        <v>600</v>
      </c>
      <c r="P7060">
        <f t="shared" si="219"/>
        <v>50</v>
      </c>
    </row>
    <row r="7061" spans="1:16" ht="14.5" customHeight="1" x14ac:dyDescent="0.35">
      <c r="A7061" s="23" t="s">
        <v>2338</v>
      </c>
      <c r="B7061" s="23" t="s">
        <v>2338</v>
      </c>
      <c r="C7061" s="23" t="s">
        <v>3320</v>
      </c>
      <c r="F7061">
        <v>733</v>
      </c>
      <c r="G7061">
        <v>100</v>
      </c>
      <c r="H7061" s="2" t="s">
        <v>3130</v>
      </c>
      <c r="I7061" s="2" t="s">
        <v>3144</v>
      </c>
      <c r="J7061" s="2" t="s">
        <v>3160</v>
      </c>
      <c r="K7061" s="2" t="s">
        <v>3163</v>
      </c>
      <c r="L7061" s="2" t="s">
        <v>3831</v>
      </c>
      <c r="M7061" s="2" t="s">
        <v>3075</v>
      </c>
      <c r="N7061" s="2" t="s">
        <v>3075</v>
      </c>
      <c r="O7061" s="19" t="str">
        <f t="shared" si="220"/>
        <v>600</v>
      </c>
      <c r="P7061">
        <f t="shared" si="219"/>
        <v>733</v>
      </c>
    </row>
    <row r="7062" spans="1:16" ht="14.5" customHeight="1" x14ac:dyDescent="0.35">
      <c r="A7062" s="23" t="s">
        <v>2500</v>
      </c>
      <c r="B7062" s="23" t="s">
        <v>2500</v>
      </c>
      <c r="C7062" s="23" t="s">
        <v>3321</v>
      </c>
      <c r="F7062">
        <v>14252</v>
      </c>
      <c r="G7062">
        <v>45</v>
      </c>
      <c r="H7062" s="2" t="s">
        <v>3130</v>
      </c>
      <c r="I7062" s="2" t="s">
        <v>3144</v>
      </c>
      <c r="J7062" s="2" t="s">
        <v>3160</v>
      </c>
      <c r="K7062" s="2" t="s">
        <v>3163</v>
      </c>
      <c r="L7062" s="2" t="s">
        <v>3831</v>
      </c>
      <c r="M7062" s="2" t="s">
        <v>3041</v>
      </c>
      <c r="N7062" s="2" t="s">
        <v>3095</v>
      </c>
      <c r="O7062" s="19" t="str">
        <f t="shared" si="220"/>
        <v>200</v>
      </c>
      <c r="P7062">
        <f t="shared" si="219"/>
        <v>6413.4</v>
      </c>
    </row>
    <row r="7063" spans="1:16" ht="14.5" customHeight="1" x14ac:dyDescent="0.35">
      <c r="A7063" s="23" t="s">
        <v>2502</v>
      </c>
      <c r="B7063" s="23" t="s">
        <v>2502</v>
      </c>
      <c r="C7063" s="23" t="s">
        <v>3323</v>
      </c>
      <c r="F7063">
        <v>4148</v>
      </c>
      <c r="G7063">
        <v>5.5689488910318197</v>
      </c>
      <c r="H7063" s="2" t="s">
        <v>3136</v>
      </c>
      <c r="I7063" s="2" t="s">
        <v>3150</v>
      </c>
      <c r="J7063" s="2" t="s">
        <v>3160</v>
      </c>
      <c r="K7063" s="2" t="s">
        <v>3163</v>
      </c>
      <c r="L7063" s="2" t="s">
        <v>3831</v>
      </c>
      <c r="M7063" s="2" t="s">
        <v>3058</v>
      </c>
      <c r="N7063" s="2" t="s">
        <v>3108</v>
      </c>
      <c r="O7063" s="19" t="str">
        <f t="shared" si="220"/>
        <v>300</v>
      </c>
      <c r="P7063">
        <f t="shared" si="219"/>
        <v>230.99999999999989</v>
      </c>
    </row>
    <row r="7064" spans="1:16" ht="14.5" customHeight="1" x14ac:dyDescent="0.35">
      <c r="A7064" s="23" t="s">
        <v>2386</v>
      </c>
      <c r="B7064" s="23" t="s">
        <v>2386</v>
      </c>
      <c r="C7064" s="23" t="s">
        <v>3452</v>
      </c>
      <c r="F7064">
        <v>60</v>
      </c>
      <c r="G7064">
        <v>100</v>
      </c>
      <c r="H7064" s="2" t="s">
        <v>3132</v>
      </c>
      <c r="I7064" s="2" t="s">
        <v>3146</v>
      </c>
      <c r="J7064" s="2" t="s">
        <v>3160</v>
      </c>
      <c r="K7064" s="2" t="s">
        <v>3163</v>
      </c>
      <c r="L7064" s="2" t="s">
        <v>3831</v>
      </c>
      <c r="M7064" s="2" t="s">
        <v>3053</v>
      </c>
      <c r="N7064" s="2" t="s">
        <v>3103</v>
      </c>
      <c r="O7064" s="19" t="str">
        <f t="shared" si="220"/>
        <v>300</v>
      </c>
      <c r="P7064">
        <f t="shared" si="219"/>
        <v>60</v>
      </c>
    </row>
    <row r="7065" spans="1:16" ht="14.5" customHeight="1" x14ac:dyDescent="0.35">
      <c r="A7065" s="23" t="s">
        <v>3775</v>
      </c>
      <c r="B7065" s="23" t="s">
        <v>3775</v>
      </c>
      <c r="C7065" s="23" t="s">
        <v>3453</v>
      </c>
      <c r="F7065">
        <v>65</v>
      </c>
      <c r="G7065">
        <v>100</v>
      </c>
      <c r="H7065" s="2" t="s">
        <v>3132</v>
      </c>
      <c r="I7065" s="2" t="s">
        <v>3146</v>
      </c>
      <c r="J7065" s="2" t="s">
        <v>3160</v>
      </c>
      <c r="K7065" s="2" t="s">
        <v>3163</v>
      </c>
      <c r="L7065" s="2" t="s">
        <v>3831</v>
      </c>
      <c r="M7065" s="2" t="s">
        <v>3058</v>
      </c>
      <c r="N7065" s="2" t="s">
        <v>3108</v>
      </c>
      <c r="O7065" s="19" t="str">
        <f t="shared" si="220"/>
        <v>300</v>
      </c>
      <c r="P7065">
        <f t="shared" si="219"/>
        <v>65</v>
      </c>
    </row>
    <row r="7066" spans="1:16" ht="14.5" customHeight="1" x14ac:dyDescent="0.35">
      <c r="A7066" s="23" t="s">
        <v>2384</v>
      </c>
      <c r="B7066" s="23" t="s">
        <v>2384</v>
      </c>
      <c r="C7066" s="23" t="s">
        <v>3452</v>
      </c>
      <c r="F7066">
        <v>393</v>
      </c>
      <c r="G7066">
        <v>100</v>
      </c>
      <c r="H7066" s="2" t="s">
        <v>3132</v>
      </c>
      <c r="I7066" s="2" t="s">
        <v>3146</v>
      </c>
      <c r="J7066" s="2" t="s">
        <v>3160</v>
      </c>
      <c r="K7066" s="2" t="s">
        <v>3163</v>
      </c>
      <c r="L7066" s="2" t="s">
        <v>3831</v>
      </c>
      <c r="M7066" s="2" t="s">
        <v>3053</v>
      </c>
      <c r="N7066" s="2" t="s">
        <v>3103</v>
      </c>
      <c r="O7066" s="19" t="str">
        <f t="shared" si="220"/>
        <v>300</v>
      </c>
      <c r="P7066">
        <f t="shared" si="219"/>
        <v>393</v>
      </c>
    </row>
    <row r="7067" spans="1:16" ht="14.5" customHeight="1" x14ac:dyDescent="0.35">
      <c r="A7067" s="23" t="s">
        <v>3008</v>
      </c>
      <c r="B7067" s="23" t="s">
        <v>3008</v>
      </c>
      <c r="C7067" s="23" t="s">
        <v>3329</v>
      </c>
      <c r="F7067">
        <v>50</v>
      </c>
      <c r="G7067">
        <v>100</v>
      </c>
      <c r="H7067" s="2" t="s">
        <v>3130</v>
      </c>
      <c r="I7067" s="2" t="s">
        <v>3144</v>
      </c>
      <c r="J7067" s="2" t="s">
        <v>3160</v>
      </c>
      <c r="K7067" s="2" t="s">
        <v>3163</v>
      </c>
      <c r="L7067" s="2" t="s">
        <v>3831</v>
      </c>
      <c r="M7067" s="2" t="s">
        <v>3054</v>
      </c>
      <c r="N7067" s="2" t="s">
        <v>3104</v>
      </c>
      <c r="O7067" s="19" t="str">
        <f t="shared" si="220"/>
        <v>300</v>
      </c>
      <c r="P7067">
        <f t="shared" si="219"/>
        <v>50</v>
      </c>
    </row>
    <row r="7068" spans="1:16" ht="14.5" customHeight="1" x14ac:dyDescent="0.35">
      <c r="A7068" s="23" t="s">
        <v>3681</v>
      </c>
      <c r="B7068" s="23" t="s">
        <v>3681</v>
      </c>
      <c r="C7068" s="23" t="s">
        <v>3682</v>
      </c>
      <c r="F7068">
        <v>17.5</v>
      </c>
      <c r="G7068">
        <v>100</v>
      </c>
      <c r="H7068" s="2" t="s">
        <v>3139</v>
      </c>
      <c r="I7068" s="2" t="s">
        <v>3153</v>
      </c>
      <c r="J7068" s="2" t="s">
        <v>3160</v>
      </c>
      <c r="K7068" s="2" t="s">
        <v>3163</v>
      </c>
      <c r="L7068" s="2" t="s">
        <v>3831</v>
      </c>
      <c r="M7068" s="2" t="s">
        <v>3042</v>
      </c>
      <c r="N7068" s="2" t="s">
        <v>3096</v>
      </c>
      <c r="O7068" s="19" t="str">
        <f t="shared" si="220"/>
        <v>200</v>
      </c>
      <c r="P7068">
        <f t="shared" si="219"/>
        <v>17.5</v>
      </c>
    </row>
    <row r="7069" spans="1:16" ht="14.5" customHeight="1" x14ac:dyDescent="0.35">
      <c r="A7069" s="23" t="s">
        <v>3781</v>
      </c>
      <c r="B7069" s="23" t="s">
        <v>3781</v>
      </c>
      <c r="C7069" s="23" t="s">
        <v>3601</v>
      </c>
      <c r="F7069">
        <v>170</v>
      </c>
      <c r="G7069">
        <v>100</v>
      </c>
      <c r="H7069" s="2" t="s">
        <v>3132</v>
      </c>
      <c r="I7069" s="2" t="s">
        <v>3146</v>
      </c>
      <c r="J7069" s="2" t="s">
        <v>3160</v>
      </c>
      <c r="K7069" s="2" t="s">
        <v>3163</v>
      </c>
      <c r="L7069" s="2" t="s">
        <v>3831</v>
      </c>
      <c r="M7069" s="2" t="s">
        <v>3042</v>
      </c>
      <c r="N7069" s="2" t="s">
        <v>3096</v>
      </c>
      <c r="O7069" s="19" t="str">
        <f t="shared" si="220"/>
        <v>200</v>
      </c>
      <c r="P7069">
        <f t="shared" si="219"/>
        <v>170</v>
      </c>
    </row>
    <row r="7070" spans="1:16" ht="14.5" customHeight="1" x14ac:dyDescent="0.35">
      <c r="A7070" s="23" t="s">
        <v>3873</v>
      </c>
      <c r="B7070" s="23" t="s">
        <v>3873</v>
      </c>
      <c r="C7070" s="23" t="s">
        <v>3874</v>
      </c>
      <c r="F7070">
        <v>200</v>
      </c>
      <c r="G7070">
        <v>100</v>
      </c>
      <c r="H7070" s="2" t="s">
        <v>3130</v>
      </c>
      <c r="I7070" s="2" t="s">
        <v>3144</v>
      </c>
      <c r="J7070" s="2" t="s">
        <v>3160</v>
      </c>
      <c r="K7070" s="2" t="s">
        <v>3163</v>
      </c>
      <c r="L7070" s="2" t="s">
        <v>3831</v>
      </c>
      <c r="M7070" s="2" t="s">
        <v>3058</v>
      </c>
      <c r="N7070" s="2" t="s">
        <v>3108</v>
      </c>
      <c r="O7070" s="19" t="str">
        <f t="shared" si="220"/>
        <v>300</v>
      </c>
      <c r="P7070">
        <f t="shared" si="219"/>
        <v>200</v>
      </c>
    </row>
    <row r="7071" spans="1:16" ht="14.5" customHeight="1" x14ac:dyDescent="0.35">
      <c r="A7071" s="23" t="s">
        <v>3875</v>
      </c>
      <c r="B7071" s="23" t="s">
        <v>3875</v>
      </c>
      <c r="C7071" s="23" t="s">
        <v>3876</v>
      </c>
      <c r="F7071">
        <v>40</v>
      </c>
      <c r="G7071">
        <v>100</v>
      </c>
      <c r="H7071" s="2" t="s">
        <v>3139</v>
      </c>
      <c r="I7071" s="2" t="s">
        <v>3153</v>
      </c>
      <c r="J7071" s="2" t="s">
        <v>3160</v>
      </c>
      <c r="K7071" s="2" t="s">
        <v>3163</v>
      </c>
      <c r="L7071" s="2" t="s">
        <v>3831</v>
      </c>
      <c r="M7071" s="2" t="s">
        <v>3878</v>
      </c>
      <c r="N7071" s="2" t="s">
        <v>3879</v>
      </c>
      <c r="O7071" s="19" t="str">
        <f t="shared" si="220"/>
        <v>300</v>
      </c>
      <c r="P7071">
        <f t="shared" si="219"/>
        <v>40</v>
      </c>
    </row>
    <row r="7072" spans="1:16" ht="14.5" customHeight="1" x14ac:dyDescent="0.35">
      <c r="A7072" s="23" t="s">
        <v>3602</v>
      </c>
      <c r="B7072" s="23" t="s">
        <v>3602</v>
      </c>
      <c r="C7072" s="23" t="s">
        <v>3603</v>
      </c>
      <c r="F7072">
        <v>563</v>
      </c>
      <c r="G7072">
        <v>100</v>
      </c>
      <c r="H7072" s="2" t="s">
        <v>3132</v>
      </c>
      <c r="I7072" s="2" t="s">
        <v>3146</v>
      </c>
      <c r="J7072" s="2" t="s">
        <v>3160</v>
      </c>
      <c r="K7072" s="2" t="s">
        <v>3163</v>
      </c>
      <c r="L7072" s="2" t="s">
        <v>3831</v>
      </c>
      <c r="M7072" s="2" t="s">
        <v>3054</v>
      </c>
      <c r="N7072" s="2" t="s">
        <v>3104</v>
      </c>
      <c r="O7072" s="19" t="str">
        <f t="shared" si="220"/>
        <v>300</v>
      </c>
      <c r="P7072">
        <f t="shared" si="219"/>
        <v>563</v>
      </c>
    </row>
    <row r="7073" spans="1:16" ht="14.5" customHeight="1" x14ac:dyDescent="0.35">
      <c r="A7073" s="23" t="s">
        <v>2336</v>
      </c>
      <c r="B7073" s="23" t="s">
        <v>2336</v>
      </c>
      <c r="C7073" s="23" t="s">
        <v>3305</v>
      </c>
      <c r="F7073">
        <v>80</v>
      </c>
      <c r="G7073">
        <v>37.5</v>
      </c>
      <c r="H7073" s="2" t="s">
        <v>3138</v>
      </c>
      <c r="I7073" s="2" t="s">
        <v>3152</v>
      </c>
      <c r="J7073" s="2" t="s">
        <v>3160</v>
      </c>
      <c r="K7073" s="2" t="s">
        <v>3163</v>
      </c>
      <c r="L7073" s="2" t="s">
        <v>3831</v>
      </c>
      <c r="M7073" s="2" t="s">
        <v>3043</v>
      </c>
      <c r="N7073" s="2" t="s">
        <v>3097</v>
      </c>
      <c r="O7073" s="19" t="str">
        <f t="shared" si="220"/>
        <v>200</v>
      </c>
      <c r="P7073">
        <f t="shared" si="219"/>
        <v>30</v>
      </c>
    </row>
    <row r="7074" spans="1:16" ht="14.5" customHeight="1" x14ac:dyDescent="0.35">
      <c r="A7074" s="23" t="s">
        <v>2405</v>
      </c>
      <c r="B7074" s="23" t="s">
        <v>2405</v>
      </c>
      <c r="C7074" s="23" t="s">
        <v>3305</v>
      </c>
      <c r="F7074">
        <v>8038</v>
      </c>
      <c r="G7074">
        <v>55</v>
      </c>
      <c r="H7074" s="2" t="s">
        <v>3138</v>
      </c>
      <c r="I7074" s="2" t="s">
        <v>3152</v>
      </c>
      <c r="J7074" s="2" t="s">
        <v>3160</v>
      </c>
      <c r="K7074" s="2" t="s">
        <v>3163</v>
      </c>
      <c r="L7074" s="2" t="s">
        <v>3831</v>
      </c>
      <c r="M7074" s="2" t="s">
        <v>3041</v>
      </c>
      <c r="N7074" s="2" t="s">
        <v>3095</v>
      </c>
      <c r="O7074" s="19" t="str">
        <f t="shared" si="220"/>
        <v>200</v>
      </c>
      <c r="P7074">
        <f t="shared" si="219"/>
        <v>4420.8999999999996</v>
      </c>
    </row>
    <row r="7075" spans="1:16" ht="14.5" customHeight="1" x14ac:dyDescent="0.35">
      <c r="A7075" s="23" t="s">
        <v>3497</v>
      </c>
      <c r="B7075" s="23" t="s">
        <v>3497</v>
      </c>
      <c r="C7075" s="23" t="s">
        <v>3746</v>
      </c>
      <c r="F7075">
        <v>690</v>
      </c>
      <c r="G7075">
        <v>100</v>
      </c>
      <c r="H7075" s="2" t="s">
        <v>3138</v>
      </c>
      <c r="I7075" s="2" t="s">
        <v>3152</v>
      </c>
      <c r="J7075" s="2" t="s">
        <v>3160</v>
      </c>
      <c r="K7075" s="2" t="s">
        <v>3163</v>
      </c>
      <c r="L7075" s="2" t="s">
        <v>3831</v>
      </c>
      <c r="M7075" s="2" t="s">
        <v>3058</v>
      </c>
      <c r="N7075" s="2" t="s">
        <v>3108</v>
      </c>
      <c r="O7075" s="19" t="str">
        <f t="shared" si="220"/>
        <v>300</v>
      </c>
      <c r="P7075">
        <f t="shared" si="219"/>
        <v>690</v>
      </c>
    </row>
    <row r="7076" spans="1:16" ht="14.5" customHeight="1" x14ac:dyDescent="0.35">
      <c r="A7076" s="23" t="s">
        <v>3588</v>
      </c>
      <c r="B7076" s="23" t="s">
        <v>3588</v>
      </c>
      <c r="C7076" s="23" t="s">
        <v>3747</v>
      </c>
      <c r="F7076">
        <v>690</v>
      </c>
      <c r="G7076">
        <v>100</v>
      </c>
      <c r="H7076" s="2" t="s">
        <v>3138</v>
      </c>
      <c r="I7076" s="2" t="s">
        <v>3152</v>
      </c>
      <c r="J7076" s="2" t="s">
        <v>3160</v>
      </c>
      <c r="K7076" s="2" t="s">
        <v>3163</v>
      </c>
      <c r="L7076" s="2" t="s">
        <v>3831</v>
      </c>
      <c r="M7076" s="2" t="s">
        <v>3054</v>
      </c>
      <c r="N7076" s="2" t="s">
        <v>3104</v>
      </c>
      <c r="O7076" s="19" t="str">
        <f t="shared" si="220"/>
        <v>300</v>
      </c>
      <c r="P7076">
        <f t="shared" si="219"/>
        <v>690</v>
      </c>
    </row>
    <row r="7077" spans="1:16" ht="14.5" customHeight="1" x14ac:dyDescent="0.35">
      <c r="A7077" s="23" t="s">
        <v>3334</v>
      </c>
      <c r="B7077" s="23" t="s">
        <v>3334</v>
      </c>
      <c r="C7077" s="23" t="s">
        <v>1078</v>
      </c>
      <c r="F7077">
        <v>330</v>
      </c>
      <c r="G7077">
        <v>100</v>
      </c>
      <c r="H7077" s="2" t="s">
        <v>3139</v>
      </c>
      <c r="I7077" s="2" t="s">
        <v>3153</v>
      </c>
      <c r="J7077" s="2" t="s">
        <v>3159</v>
      </c>
      <c r="K7077" s="2" t="s">
        <v>3164</v>
      </c>
      <c r="L7077" s="2" t="s">
        <v>3831</v>
      </c>
      <c r="M7077" s="2" t="s">
        <v>3054</v>
      </c>
      <c r="N7077" s="2" t="s">
        <v>3104</v>
      </c>
      <c r="O7077" s="19" t="str">
        <f t="shared" si="220"/>
        <v>300</v>
      </c>
      <c r="P7077">
        <f t="shared" si="219"/>
        <v>330</v>
      </c>
    </row>
    <row r="7078" spans="1:16" ht="14.5" customHeight="1" x14ac:dyDescent="0.35">
      <c r="A7078" s="23" t="s">
        <v>3788</v>
      </c>
      <c r="B7078" s="23" t="s">
        <v>3788</v>
      </c>
      <c r="C7078" s="23" t="s">
        <v>3789</v>
      </c>
      <c r="F7078">
        <v>501</v>
      </c>
      <c r="G7078">
        <v>31.474193548387099</v>
      </c>
      <c r="H7078" s="2" t="s">
        <v>3136</v>
      </c>
      <c r="I7078" s="2" t="s">
        <v>3150</v>
      </c>
      <c r="J7078" s="2" t="s">
        <v>3159</v>
      </c>
      <c r="K7078" s="2" t="s">
        <v>3164</v>
      </c>
      <c r="L7078" s="2" t="s">
        <v>3831</v>
      </c>
      <c r="M7078" s="2" t="s">
        <v>3054</v>
      </c>
      <c r="N7078" s="2" t="s">
        <v>3104</v>
      </c>
      <c r="O7078" s="19" t="str">
        <f t="shared" si="220"/>
        <v>300</v>
      </c>
      <c r="P7078">
        <f t="shared" ref="P7078:P7105" si="221">F7078*G7078/100</f>
        <v>157.68570967741937</v>
      </c>
    </row>
    <row r="7079" spans="1:16" ht="14.5" customHeight="1" x14ac:dyDescent="0.35">
      <c r="A7079" s="23" t="s">
        <v>3511</v>
      </c>
      <c r="B7079" s="23" t="s">
        <v>3511</v>
      </c>
      <c r="C7079" s="23" t="s">
        <v>1356</v>
      </c>
      <c r="F7079">
        <v>2190</v>
      </c>
      <c r="G7079">
        <v>90</v>
      </c>
      <c r="H7079" s="2" t="s">
        <v>3136</v>
      </c>
      <c r="I7079" s="2" t="s">
        <v>3150</v>
      </c>
      <c r="J7079" s="2" t="s">
        <v>3159</v>
      </c>
      <c r="K7079" s="2" t="s">
        <v>3164</v>
      </c>
      <c r="L7079" s="2" t="s">
        <v>3831</v>
      </c>
      <c r="M7079" s="2" t="s">
        <v>3054</v>
      </c>
      <c r="N7079" s="2" t="s">
        <v>3104</v>
      </c>
      <c r="O7079" s="19" t="str">
        <f t="shared" si="220"/>
        <v>300</v>
      </c>
      <c r="P7079">
        <f t="shared" si="221"/>
        <v>1971</v>
      </c>
    </row>
    <row r="7080" spans="1:16" ht="14.5" customHeight="1" x14ac:dyDescent="0.35">
      <c r="A7080" s="23" t="s">
        <v>3342</v>
      </c>
      <c r="B7080" s="23" t="s">
        <v>3342</v>
      </c>
      <c r="C7080" s="23" t="s">
        <v>1099</v>
      </c>
      <c r="F7080">
        <v>23676</v>
      </c>
      <c r="G7080">
        <v>100</v>
      </c>
      <c r="H7080" s="2" t="s">
        <v>3136</v>
      </c>
      <c r="I7080" s="2" t="s">
        <v>3150</v>
      </c>
      <c r="J7080" s="2" t="s">
        <v>3159</v>
      </c>
      <c r="K7080" s="2" t="s">
        <v>3164</v>
      </c>
      <c r="L7080" s="2" t="s">
        <v>3831</v>
      </c>
      <c r="M7080" s="2" t="s">
        <v>3054</v>
      </c>
      <c r="N7080" s="2" t="s">
        <v>3104</v>
      </c>
      <c r="O7080" s="19" t="str">
        <f t="shared" si="220"/>
        <v>300</v>
      </c>
      <c r="P7080">
        <f t="shared" si="221"/>
        <v>23676</v>
      </c>
    </row>
    <row r="7081" spans="1:16" ht="14.5" customHeight="1" x14ac:dyDescent="0.35">
      <c r="A7081" s="23" t="s">
        <v>1357</v>
      </c>
      <c r="B7081" s="23" t="s">
        <v>1357</v>
      </c>
      <c r="C7081" s="23" t="s">
        <v>1714</v>
      </c>
      <c r="F7081">
        <v>2019</v>
      </c>
      <c r="G7081">
        <v>100</v>
      </c>
      <c r="H7081" s="2" t="s">
        <v>3136</v>
      </c>
      <c r="I7081" s="2" t="s">
        <v>3150</v>
      </c>
      <c r="J7081" s="2" t="s">
        <v>3159</v>
      </c>
      <c r="K7081" s="2" t="s">
        <v>3164</v>
      </c>
      <c r="L7081" s="2" t="s">
        <v>3831</v>
      </c>
      <c r="M7081" s="2" t="s">
        <v>3054</v>
      </c>
      <c r="N7081" s="2" t="s">
        <v>3104</v>
      </c>
      <c r="O7081" s="19" t="str">
        <f t="shared" si="220"/>
        <v>300</v>
      </c>
      <c r="P7081">
        <f t="shared" si="221"/>
        <v>2019</v>
      </c>
    </row>
    <row r="7082" spans="1:16" ht="14.5" customHeight="1" x14ac:dyDescent="0.35">
      <c r="A7082" s="23" t="s">
        <v>3794</v>
      </c>
      <c r="B7082" s="23" t="s">
        <v>3794</v>
      </c>
      <c r="C7082" s="23" t="s">
        <v>3795</v>
      </c>
      <c r="F7082">
        <v>4641</v>
      </c>
      <c r="G7082">
        <v>100</v>
      </c>
      <c r="H7082" s="2" t="s">
        <v>3136</v>
      </c>
      <c r="I7082" s="2" t="s">
        <v>3150</v>
      </c>
      <c r="J7082" s="2" t="s">
        <v>3159</v>
      </c>
      <c r="K7082" s="2" t="s">
        <v>3164</v>
      </c>
      <c r="L7082" s="2" t="s">
        <v>3831</v>
      </c>
      <c r="M7082" s="2" t="s">
        <v>3054</v>
      </c>
      <c r="N7082" s="2" t="s">
        <v>3104</v>
      </c>
      <c r="O7082" s="19" t="str">
        <f t="shared" si="220"/>
        <v>300</v>
      </c>
      <c r="P7082">
        <f t="shared" si="221"/>
        <v>4641</v>
      </c>
    </row>
    <row r="7083" spans="1:16" ht="14.5" customHeight="1" x14ac:dyDescent="0.35">
      <c r="A7083" s="23" t="s">
        <v>3796</v>
      </c>
      <c r="B7083" s="23" t="s">
        <v>3796</v>
      </c>
      <c r="C7083" s="23" t="s">
        <v>3797</v>
      </c>
      <c r="F7083">
        <v>565</v>
      </c>
      <c r="G7083">
        <v>90.041769911504403</v>
      </c>
      <c r="H7083" s="2" t="s">
        <v>3136</v>
      </c>
      <c r="I7083" s="2" t="s">
        <v>3150</v>
      </c>
      <c r="J7083" s="2" t="s">
        <v>3159</v>
      </c>
      <c r="K7083" s="2" t="s">
        <v>3164</v>
      </c>
      <c r="L7083" s="2" t="s">
        <v>3831</v>
      </c>
      <c r="M7083" s="2" t="s">
        <v>3054</v>
      </c>
      <c r="N7083" s="2" t="s">
        <v>3104</v>
      </c>
      <c r="O7083" s="19" t="str">
        <f t="shared" si="220"/>
        <v>300</v>
      </c>
      <c r="P7083">
        <f t="shared" si="221"/>
        <v>508.73599999999993</v>
      </c>
    </row>
    <row r="7084" spans="1:16" ht="14.5" customHeight="1" x14ac:dyDescent="0.35">
      <c r="A7084" s="23" t="s">
        <v>3798</v>
      </c>
      <c r="B7084" s="23" t="s">
        <v>3798</v>
      </c>
      <c r="C7084" s="23" t="s">
        <v>3799</v>
      </c>
      <c r="F7084">
        <v>2666</v>
      </c>
      <c r="G7084">
        <v>100</v>
      </c>
      <c r="H7084" s="2" t="s">
        <v>3136</v>
      </c>
      <c r="I7084" s="2" t="s">
        <v>3150</v>
      </c>
      <c r="J7084" s="2" t="s">
        <v>3159</v>
      </c>
      <c r="K7084" s="2" t="s">
        <v>3164</v>
      </c>
      <c r="L7084" s="2" t="s">
        <v>3831</v>
      </c>
      <c r="M7084" s="2" t="s">
        <v>3054</v>
      </c>
      <c r="N7084" s="2" t="s">
        <v>3104</v>
      </c>
      <c r="O7084" s="19" t="str">
        <f t="shared" si="220"/>
        <v>300</v>
      </c>
      <c r="P7084">
        <f t="shared" si="221"/>
        <v>2666</v>
      </c>
    </row>
    <row r="7085" spans="1:16" ht="14.5" customHeight="1" x14ac:dyDescent="0.35">
      <c r="A7085" s="23" t="s">
        <v>3802</v>
      </c>
      <c r="B7085" s="23" t="s">
        <v>3802</v>
      </c>
      <c r="C7085" s="23" t="s">
        <v>3803</v>
      </c>
      <c r="F7085">
        <v>1120</v>
      </c>
      <c r="G7085">
        <v>97.625710675931799</v>
      </c>
      <c r="H7085" s="2" t="s">
        <v>3136</v>
      </c>
      <c r="I7085" s="2" t="s">
        <v>3150</v>
      </c>
      <c r="J7085" s="2" t="s">
        <v>3159</v>
      </c>
      <c r="K7085" s="2" t="s">
        <v>3164</v>
      </c>
      <c r="L7085" s="2" t="s">
        <v>3831</v>
      </c>
      <c r="M7085" s="2" t="s">
        <v>3054</v>
      </c>
      <c r="N7085" s="2" t="s">
        <v>3104</v>
      </c>
      <c r="O7085" s="19" t="str">
        <f t="shared" si="220"/>
        <v>300</v>
      </c>
      <c r="P7085">
        <f t="shared" si="221"/>
        <v>1093.4079595704361</v>
      </c>
    </row>
    <row r="7086" spans="1:16" ht="14.5" customHeight="1" x14ac:dyDescent="0.35">
      <c r="A7086" s="23" t="s">
        <v>3804</v>
      </c>
      <c r="B7086" s="23" t="s">
        <v>3804</v>
      </c>
      <c r="C7086" s="23" t="s">
        <v>991</v>
      </c>
      <c r="F7086">
        <v>531</v>
      </c>
      <c r="G7086">
        <v>10</v>
      </c>
      <c r="H7086" s="2" t="s">
        <v>3136</v>
      </c>
      <c r="I7086" s="2" t="s">
        <v>3150</v>
      </c>
      <c r="J7086" s="2" t="s">
        <v>3159</v>
      </c>
      <c r="K7086" s="2" t="s">
        <v>3164</v>
      </c>
      <c r="L7086" s="2" t="s">
        <v>3831</v>
      </c>
      <c r="M7086" s="2" t="s">
        <v>3054</v>
      </c>
      <c r="N7086" s="2" t="s">
        <v>3104</v>
      </c>
      <c r="O7086" s="19" t="str">
        <f t="shared" ref="O7086:O7105" si="222">LEFT(N7086,1) &amp; "00"</f>
        <v>300</v>
      </c>
      <c r="P7086">
        <f t="shared" si="221"/>
        <v>53.1</v>
      </c>
    </row>
    <row r="7087" spans="1:16" ht="14.5" customHeight="1" x14ac:dyDescent="0.35">
      <c r="A7087" s="23" t="s">
        <v>3805</v>
      </c>
      <c r="B7087" s="23" t="s">
        <v>3805</v>
      </c>
      <c r="C7087" s="23" t="s">
        <v>3806</v>
      </c>
      <c r="F7087">
        <v>250</v>
      </c>
      <c r="G7087">
        <v>99.048163265306101</v>
      </c>
      <c r="H7087" s="2" t="s">
        <v>3136</v>
      </c>
      <c r="I7087" s="2" t="s">
        <v>3150</v>
      </c>
      <c r="J7087" s="2" t="s">
        <v>3159</v>
      </c>
      <c r="K7087" s="2" t="s">
        <v>3164</v>
      </c>
      <c r="L7087" s="2" t="s">
        <v>3831</v>
      </c>
      <c r="M7087" s="2" t="s">
        <v>3054</v>
      </c>
      <c r="N7087" s="2" t="s">
        <v>3104</v>
      </c>
      <c r="O7087" s="19" t="str">
        <f t="shared" si="222"/>
        <v>300</v>
      </c>
      <c r="P7087">
        <f t="shared" si="221"/>
        <v>247.62040816326524</v>
      </c>
    </row>
    <row r="7088" spans="1:16" ht="14.5" customHeight="1" x14ac:dyDescent="0.35">
      <c r="A7088" s="23" t="s">
        <v>3807</v>
      </c>
      <c r="B7088" s="23" t="s">
        <v>3807</v>
      </c>
      <c r="C7088" s="23" t="s">
        <v>3808</v>
      </c>
      <c r="F7088">
        <v>825</v>
      </c>
      <c r="G7088">
        <v>57.575757575757599</v>
      </c>
      <c r="H7088" s="2" t="s">
        <v>3136</v>
      </c>
      <c r="I7088" s="2" t="s">
        <v>3150</v>
      </c>
      <c r="J7088" s="2" t="s">
        <v>3159</v>
      </c>
      <c r="K7088" s="2" t="s">
        <v>3164</v>
      </c>
      <c r="L7088" s="2" t="s">
        <v>3831</v>
      </c>
      <c r="M7088" s="2" t="s">
        <v>3054</v>
      </c>
      <c r="N7088" s="2" t="s">
        <v>3104</v>
      </c>
      <c r="O7088" s="19" t="str">
        <f t="shared" si="222"/>
        <v>300</v>
      </c>
      <c r="P7088">
        <f t="shared" si="221"/>
        <v>475.00000000000023</v>
      </c>
    </row>
    <row r="7089" spans="1:16" ht="14.5" customHeight="1" x14ac:dyDescent="0.35">
      <c r="A7089" s="23" t="s">
        <v>3809</v>
      </c>
      <c r="B7089" s="23" t="s">
        <v>3809</v>
      </c>
      <c r="C7089" s="23" t="s">
        <v>3810</v>
      </c>
      <c r="F7089">
        <v>825</v>
      </c>
      <c r="G7089">
        <v>14.545454545454501</v>
      </c>
      <c r="H7089" s="2" t="s">
        <v>3136</v>
      </c>
      <c r="I7089" s="2" t="s">
        <v>3150</v>
      </c>
      <c r="J7089" s="2" t="s">
        <v>3159</v>
      </c>
      <c r="K7089" s="2" t="s">
        <v>3164</v>
      </c>
      <c r="L7089" s="2" t="s">
        <v>3831</v>
      </c>
      <c r="M7089" s="2" t="s">
        <v>3054</v>
      </c>
      <c r="N7089" s="2" t="s">
        <v>3104</v>
      </c>
      <c r="O7089" s="19" t="str">
        <f t="shared" si="222"/>
        <v>300</v>
      </c>
      <c r="P7089">
        <f t="shared" si="221"/>
        <v>119.99999999999963</v>
      </c>
    </row>
    <row r="7090" spans="1:16" ht="14.5" customHeight="1" x14ac:dyDescent="0.35">
      <c r="A7090" s="23" t="s">
        <v>3811</v>
      </c>
      <c r="B7090" s="23" t="s">
        <v>3811</v>
      </c>
      <c r="C7090" s="23" t="s">
        <v>3812</v>
      </c>
      <c r="F7090">
        <v>79116</v>
      </c>
      <c r="G7090" s="24">
        <v>9.8589413013802502E-2</v>
      </c>
      <c r="H7090" s="2" t="s">
        <v>3136</v>
      </c>
      <c r="I7090" s="2" t="s">
        <v>3150</v>
      </c>
      <c r="J7090" s="2" t="s">
        <v>3159</v>
      </c>
      <c r="K7090" s="2" t="s">
        <v>3164</v>
      </c>
      <c r="L7090" s="2" t="s">
        <v>3831</v>
      </c>
      <c r="M7090" s="2" t="s">
        <v>3054</v>
      </c>
      <c r="N7090" s="2" t="s">
        <v>3104</v>
      </c>
      <c r="O7090" s="19" t="str">
        <f t="shared" si="222"/>
        <v>300</v>
      </c>
      <c r="P7090">
        <f t="shared" si="221"/>
        <v>77.999999999999986</v>
      </c>
    </row>
    <row r="7091" spans="1:16" ht="14.5" customHeight="1" x14ac:dyDescent="0.35">
      <c r="A7091" s="23" t="s">
        <v>3813</v>
      </c>
      <c r="B7091" s="23" t="s">
        <v>3813</v>
      </c>
      <c r="C7091" s="23" t="s">
        <v>3814</v>
      </c>
      <c r="F7091">
        <v>79116</v>
      </c>
      <c r="G7091">
        <v>0.36275848121745302</v>
      </c>
      <c r="H7091" s="2" t="s">
        <v>3136</v>
      </c>
      <c r="I7091" s="2" t="s">
        <v>3150</v>
      </c>
      <c r="J7091" s="2" t="s">
        <v>3159</v>
      </c>
      <c r="K7091" s="2" t="s">
        <v>3164</v>
      </c>
      <c r="L7091" s="2" t="s">
        <v>3831</v>
      </c>
      <c r="M7091" s="2" t="s">
        <v>3054</v>
      </c>
      <c r="N7091" s="2" t="s">
        <v>3104</v>
      </c>
      <c r="O7091" s="19" t="str">
        <f t="shared" si="222"/>
        <v>300</v>
      </c>
      <c r="P7091">
        <f t="shared" si="221"/>
        <v>287.00000000000017</v>
      </c>
    </row>
    <row r="7092" spans="1:16" ht="14.5" customHeight="1" x14ac:dyDescent="0.35">
      <c r="A7092" s="23" t="s">
        <v>3514</v>
      </c>
      <c r="B7092" s="23" t="s">
        <v>3514</v>
      </c>
      <c r="C7092" s="23" t="s">
        <v>1962</v>
      </c>
      <c r="F7092">
        <v>862</v>
      </c>
      <c r="G7092">
        <v>100</v>
      </c>
      <c r="H7092" s="2" t="s">
        <v>3133</v>
      </c>
      <c r="I7092" s="2" t="s">
        <v>3147</v>
      </c>
      <c r="J7092" s="2" t="s">
        <v>3159</v>
      </c>
      <c r="K7092" s="2" t="s">
        <v>3164</v>
      </c>
      <c r="L7092" s="2" t="s">
        <v>3831</v>
      </c>
      <c r="M7092" s="2" t="s">
        <v>3054</v>
      </c>
      <c r="N7092" s="2" t="s">
        <v>3104</v>
      </c>
      <c r="O7092" s="19" t="str">
        <f t="shared" si="222"/>
        <v>300</v>
      </c>
      <c r="P7092">
        <f t="shared" si="221"/>
        <v>862</v>
      </c>
    </row>
    <row r="7093" spans="1:16" ht="14.5" customHeight="1" x14ac:dyDescent="0.35">
      <c r="A7093" s="23" t="s">
        <v>3352</v>
      </c>
      <c r="B7093" s="23" t="s">
        <v>3352</v>
      </c>
      <c r="C7093" s="23" t="s">
        <v>3353</v>
      </c>
      <c r="F7093">
        <v>987</v>
      </c>
      <c r="G7093">
        <v>100</v>
      </c>
      <c r="H7093" s="2" t="s">
        <v>3133</v>
      </c>
      <c r="I7093" s="2" t="s">
        <v>3147</v>
      </c>
      <c r="J7093" s="2" t="s">
        <v>3159</v>
      </c>
      <c r="K7093" s="2" t="s">
        <v>3164</v>
      </c>
      <c r="L7093" s="2" t="s">
        <v>3831</v>
      </c>
      <c r="M7093" s="2" t="s">
        <v>3054</v>
      </c>
      <c r="N7093" s="2" t="s">
        <v>3104</v>
      </c>
      <c r="O7093" s="19" t="str">
        <f t="shared" si="222"/>
        <v>300</v>
      </c>
      <c r="P7093">
        <f t="shared" si="221"/>
        <v>987</v>
      </c>
    </row>
    <row r="7094" spans="1:16" ht="14.5" customHeight="1" x14ac:dyDescent="0.35">
      <c r="A7094" s="23" t="s">
        <v>3354</v>
      </c>
      <c r="B7094" s="23" t="s">
        <v>3354</v>
      </c>
      <c r="C7094" s="23" t="s">
        <v>1003</v>
      </c>
      <c r="F7094">
        <v>400</v>
      </c>
      <c r="G7094">
        <v>100</v>
      </c>
      <c r="H7094" s="2" t="s">
        <v>3133</v>
      </c>
      <c r="I7094" s="2" t="s">
        <v>3147</v>
      </c>
      <c r="J7094" s="2" t="s">
        <v>3159</v>
      </c>
      <c r="K7094" s="2" t="s">
        <v>3164</v>
      </c>
      <c r="L7094" s="2" t="s">
        <v>3831</v>
      </c>
      <c r="M7094" s="2" t="s">
        <v>3054</v>
      </c>
      <c r="N7094" s="2" t="s">
        <v>3104</v>
      </c>
      <c r="O7094" s="19" t="str">
        <f t="shared" si="222"/>
        <v>300</v>
      </c>
      <c r="P7094">
        <f t="shared" si="221"/>
        <v>400</v>
      </c>
    </row>
    <row r="7095" spans="1:16" ht="14.5" customHeight="1" x14ac:dyDescent="0.35">
      <c r="A7095" s="23" t="s">
        <v>3516</v>
      </c>
      <c r="B7095" s="23" t="s">
        <v>3516</v>
      </c>
      <c r="C7095" s="23" t="s">
        <v>1037</v>
      </c>
      <c r="F7095">
        <v>102723</v>
      </c>
      <c r="G7095">
        <v>100</v>
      </c>
      <c r="H7095" s="2" t="s">
        <v>3134</v>
      </c>
      <c r="I7095" s="2" t="s">
        <v>3148</v>
      </c>
      <c r="J7095" s="2" t="s">
        <v>3159</v>
      </c>
      <c r="K7095" s="2" t="s">
        <v>3164</v>
      </c>
      <c r="L7095" s="2" t="s">
        <v>3831</v>
      </c>
      <c r="M7095" s="2" t="s">
        <v>3059</v>
      </c>
      <c r="N7095" s="2" t="s">
        <v>3109</v>
      </c>
      <c r="O7095" s="19" t="str">
        <f t="shared" si="222"/>
        <v>400</v>
      </c>
      <c r="P7095">
        <f t="shared" si="221"/>
        <v>102723</v>
      </c>
    </row>
    <row r="7096" spans="1:16" ht="14.5" customHeight="1" x14ac:dyDescent="0.35">
      <c r="A7096" s="23" t="s">
        <v>3517</v>
      </c>
      <c r="B7096" s="23" t="s">
        <v>3517</v>
      </c>
      <c r="C7096" s="23" t="s">
        <v>1949</v>
      </c>
      <c r="F7096">
        <v>30230</v>
      </c>
      <c r="G7096">
        <v>100</v>
      </c>
      <c r="H7096" s="2" t="s">
        <v>3134</v>
      </c>
      <c r="I7096" s="2" t="s">
        <v>3148</v>
      </c>
      <c r="J7096" s="2" t="s">
        <v>3159</v>
      </c>
      <c r="K7096" s="2" t="s">
        <v>3164</v>
      </c>
      <c r="L7096" s="2" t="s">
        <v>3831</v>
      </c>
      <c r="M7096" s="2" t="s">
        <v>3059</v>
      </c>
      <c r="N7096" s="2" t="s">
        <v>3109</v>
      </c>
      <c r="O7096" s="19" t="str">
        <f t="shared" si="222"/>
        <v>400</v>
      </c>
      <c r="P7096">
        <f t="shared" si="221"/>
        <v>30230</v>
      </c>
    </row>
    <row r="7097" spans="1:16" ht="14.5" customHeight="1" x14ac:dyDescent="0.35">
      <c r="A7097" s="23" t="s">
        <v>3820</v>
      </c>
      <c r="B7097" s="23" t="s">
        <v>3820</v>
      </c>
      <c r="C7097" s="23" t="s">
        <v>3821</v>
      </c>
      <c r="F7097">
        <v>1115</v>
      </c>
      <c r="G7097">
        <v>100</v>
      </c>
      <c r="H7097" s="2" t="s">
        <v>3134</v>
      </c>
      <c r="I7097" s="2" t="s">
        <v>3148</v>
      </c>
      <c r="J7097" s="2" t="s">
        <v>3159</v>
      </c>
      <c r="K7097" s="2" t="s">
        <v>3164</v>
      </c>
      <c r="L7097" s="2" t="s">
        <v>3831</v>
      </c>
      <c r="M7097" s="2" t="s">
        <v>3059</v>
      </c>
      <c r="N7097" s="2" t="s">
        <v>3109</v>
      </c>
      <c r="O7097" s="19" t="str">
        <f t="shared" si="222"/>
        <v>400</v>
      </c>
      <c r="P7097">
        <f t="shared" si="221"/>
        <v>1115</v>
      </c>
    </row>
    <row r="7098" spans="1:16" ht="14.5" customHeight="1" x14ac:dyDescent="0.35">
      <c r="A7098" s="23" t="s">
        <v>3824</v>
      </c>
      <c r="B7098" s="23" t="s">
        <v>3824</v>
      </c>
      <c r="C7098" s="23" t="s">
        <v>2517</v>
      </c>
      <c r="F7098">
        <v>3607</v>
      </c>
      <c r="G7098">
        <v>100</v>
      </c>
      <c r="H7098" s="2" t="s">
        <v>3134</v>
      </c>
      <c r="I7098" s="2" t="s">
        <v>3148</v>
      </c>
      <c r="J7098" s="2" t="s">
        <v>3159</v>
      </c>
      <c r="K7098" s="2" t="s">
        <v>3164</v>
      </c>
      <c r="L7098" s="2" t="s">
        <v>3831</v>
      </c>
      <c r="M7098" s="2" t="s">
        <v>3059</v>
      </c>
      <c r="N7098" s="2" t="s">
        <v>3109</v>
      </c>
      <c r="O7098" s="19" t="str">
        <f t="shared" si="222"/>
        <v>400</v>
      </c>
      <c r="P7098">
        <f t="shared" si="221"/>
        <v>3607</v>
      </c>
    </row>
    <row r="7099" spans="1:16" ht="14.5" customHeight="1" x14ac:dyDescent="0.35">
      <c r="A7099" s="23" t="s">
        <v>3518</v>
      </c>
      <c r="B7099" s="23" t="s">
        <v>3518</v>
      </c>
      <c r="C7099" s="23" t="s">
        <v>1039</v>
      </c>
      <c r="F7099">
        <v>2980</v>
      </c>
      <c r="G7099">
        <v>100</v>
      </c>
      <c r="H7099" s="2" t="s">
        <v>3134</v>
      </c>
      <c r="I7099" s="2" t="s">
        <v>3148</v>
      </c>
      <c r="J7099" s="2" t="s">
        <v>3159</v>
      </c>
      <c r="K7099" s="2" t="s">
        <v>3164</v>
      </c>
      <c r="L7099" s="2" t="s">
        <v>3831</v>
      </c>
      <c r="M7099" s="2" t="s">
        <v>3059</v>
      </c>
      <c r="N7099" s="2" t="s">
        <v>3109</v>
      </c>
      <c r="O7099" s="19" t="str">
        <f t="shared" si="222"/>
        <v>400</v>
      </c>
      <c r="P7099">
        <f t="shared" si="221"/>
        <v>2980</v>
      </c>
    </row>
    <row r="7100" spans="1:16" ht="14.5" customHeight="1" x14ac:dyDescent="0.35">
      <c r="A7100" s="23" t="s">
        <v>3361</v>
      </c>
      <c r="B7100" s="23" t="s">
        <v>3361</v>
      </c>
      <c r="C7100" s="23" t="s">
        <v>2958</v>
      </c>
      <c r="F7100">
        <v>6750</v>
      </c>
      <c r="G7100">
        <v>100</v>
      </c>
      <c r="H7100" s="2" t="s">
        <v>3134</v>
      </c>
      <c r="I7100" s="2" t="s">
        <v>3148</v>
      </c>
      <c r="J7100" s="2" t="s">
        <v>3159</v>
      </c>
      <c r="K7100" s="2" t="s">
        <v>3164</v>
      </c>
      <c r="L7100" s="2" t="s">
        <v>3831</v>
      </c>
      <c r="M7100" s="2" t="s">
        <v>3059</v>
      </c>
      <c r="N7100" s="2" t="s">
        <v>3109</v>
      </c>
      <c r="O7100" s="19" t="str">
        <f t="shared" si="222"/>
        <v>400</v>
      </c>
      <c r="P7100">
        <f t="shared" si="221"/>
        <v>6750</v>
      </c>
    </row>
    <row r="7101" spans="1:16" ht="14.5" customHeight="1" x14ac:dyDescent="0.35">
      <c r="A7101" s="23" t="s">
        <v>3519</v>
      </c>
      <c r="B7101" s="23" t="s">
        <v>3519</v>
      </c>
      <c r="C7101" s="23" t="s">
        <v>2717</v>
      </c>
      <c r="F7101">
        <v>55389</v>
      </c>
      <c r="G7101">
        <v>100</v>
      </c>
      <c r="H7101" s="2" t="s">
        <v>3134</v>
      </c>
      <c r="I7101" s="2" t="s">
        <v>3148</v>
      </c>
      <c r="J7101" s="2" t="s">
        <v>3159</v>
      </c>
      <c r="K7101" s="2" t="s">
        <v>3164</v>
      </c>
      <c r="L7101" s="2" t="s">
        <v>3831</v>
      </c>
      <c r="M7101" s="2" t="s">
        <v>3059</v>
      </c>
      <c r="N7101" s="2" t="s">
        <v>3109</v>
      </c>
      <c r="O7101" s="19" t="str">
        <f t="shared" si="222"/>
        <v>400</v>
      </c>
      <c r="P7101">
        <f t="shared" si="221"/>
        <v>55389</v>
      </c>
    </row>
    <row r="7102" spans="1:16" ht="14.5" customHeight="1" x14ac:dyDescent="0.35">
      <c r="A7102" s="23" t="s">
        <v>3520</v>
      </c>
      <c r="B7102" s="23" t="s">
        <v>3520</v>
      </c>
      <c r="C7102" s="23" t="s">
        <v>1045</v>
      </c>
      <c r="F7102">
        <v>2500</v>
      </c>
      <c r="G7102">
        <v>100</v>
      </c>
      <c r="H7102" s="2" t="s">
        <v>3134</v>
      </c>
      <c r="I7102" s="2" t="s">
        <v>3148</v>
      </c>
      <c r="J7102" s="2" t="s">
        <v>3159</v>
      </c>
      <c r="K7102" s="2" t="s">
        <v>3164</v>
      </c>
      <c r="L7102" s="2" t="s">
        <v>3831</v>
      </c>
      <c r="M7102" s="2" t="s">
        <v>3054</v>
      </c>
      <c r="N7102" s="2" t="s">
        <v>3104</v>
      </c>
      <c r="O7102" s="19" t="str">
        <f t="shared" si="222"/>
        <v>300</v>
      </c>
      <c r="P7102">
        <f t="shared" si="221"/>
        <v>2500</v>
      </c>
    </row>
    <row r="7103" spans="1:16" ht="14.5" customHeight="1" x14ac:dyDescent="0.35">
      <c r="A7103" s="23" t="s">
        <v>3521</v>
      </c>
      <c r="B7103" s="23" t="s">
        <v>3521</v>
      </c>
      <c r="C7103" s="23" t="s">
        <v>3522</v>
      </c>
      <c r="F7103">
        <v>1500</v>
      </c>
      <c r="G7103">
        <v>100</v>
      </c>
      <c r="H7103" s="2" t="s">
        <v>3134</v>
      </c>
      <c r="I7103" s="2" t="s">
        <v>3148</v>
      </c>
      <c r="J7103" s="2" t="s">
        <v>3159</v>
      </c>
      <c r="K7103" s="2" t="s">
        <v>3164</v>
      </c>
      <c r="L7103" s="2" t="s">
        <v>3831</v>
      </c>
      <c r="M7103" s="2" t="s">
        <v>3054</v>
      </c>
      <c r="N7103" s="2" t="s">
        <v>3104</v>
      </c>
      <c r="O7103" s="19" t="str">
        <f t="shared" si="222"/>
        <v>300</v>
      </c>
      <c r="P7103">
        <f t="shared" si="221"/>
        <v>1500</v>
      </c>
    </row>
    <row r="7104" spans="1:16" ht="14.5" customHeight="1" x14ac:dyDescent="0.35">
      <c r="A7104" s="23" t="s">
        <v>3405</v>
      </c>
      <c r="B7104" s="23" t="s">
        <v>3405</v>
      </c>
      <c r="C7104" s="23" t="s">
        <v>3406</v>
      </c>
      <c r="F7104">
        <v>79858</v>
      </c>
      <c r="G7104">
        <v>100</v>
      </c>
      <c r="H7104" s="2" t="s">
        <v>3134</v>
      </c>
      <c r="I7104" s="2" t="s">
        <v>3148</v>
      </c>
      <c r="J7104" s="2" t="s">
        <v>3159</v>
      </c>
      <c r="K7104" s="2" t="s">
        <v>3164</v>
      </c>
      <c r="L7104" s="2" t="s">
        <v>3831</v>
      </c>
      <c r="M7104" s="2" t="s">
        <v>3059</v>
      </c>
      <c r="N7104" s="2" t="s">
        <v>3109</v>
      </c>
      <c r="O7104" s="19" t="str">
        <f t="shared" si="222"/>
        <v>400</v>
      </c>
      <c r="P7104">
        <f t="shared" si="221"/>
        <v>79858</v>
      </c>
    </row>
    <row r="7105" spans="1:16" ht="14.5" customHeight="1" x14ac:dyDescent="0.35">
      <c r="A7105" s="23" t="s">
        <v>3473</v>
      </c>
      <c r="B7105" s="23" t="s">
        <v>3473</v>
      </c>
      <c r="C7105" s="23" t="s">
        <v>3830</v>
      </c>
      <c r="F7105">
        <v>17000</v>
      </c>
      <c r="G7105">
        <v>100</v>
      </c>
      <c r="H7105" s="2" t="s">
        <v>3134</v>
      </c>
      <c r="I7105" s="2" t="s">
        <v>3148</v>
      </c>
      <c r="J7105" s="2" t="s">
        <v>3159</v>
      </c>
      <c r="K7105" s="2" t="s">
        <v>3164</v>
      </c>
      <c r="L7105" s="2" t="s">
        <v>3831</v>
      </c>
      <c r="M7105" s="2" t="s">
        <v>3059</v>
      </c>
      <c r="N7105" s="2" t="s">
        <v>3109</v>
      </c>
      <c r="O7105" s="19" t="str">
        <f t="shared" si="222"/>
        <v>400</v>
      </c>
      <c r="P7105">
        <f t="shared" si="221"/>
        <v>17000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52"/>
  <sheetViews>
    <sheetView tabSelected="1" zoomScale="80" zoomScaleNormal="80" workbookViewId="0">
      <selection sqref="A1:AB1"/>
    </sheetView>
  </sheetViews>
  <sheetFormatPr defaultRowHeight="14.5" x14ac:dyDescent="0.35"/>
  <cols>
    <col min="16" max="16" width="3.81640625" customWidth="1"/>
    <col min="17" max="17" width="13.54296875" customWidth="1"/>
    <col min="28" max="28" width="8.7265625" customWidth="1"/>
  </cols>
  <sheetData>
    <row r="1" spans="1:28" ht="21" x14ac:dyDescent="0.5">
      <c r="A1" s="25" t="s">
        <v>3200</v>
      </c>
      <c r="B1" s="25"/>
      <c r="C1" s="25"/>
      <c r="D1" s="25"/>
      <c r="E1" s="25"/>
      <c r="F1" s="25"/>
      <c r="G1" s="25"/>
      <c r="H1" s="25"/>
      <c r="I1" s="25"/>
      <c r="J1" s="25"/>
      <c r="K1" s="25"/>
      <c r="L1" s="25"/>
      <c r="M1" s="25"/>
      <c r="N1" s="25"/>
      <c r="O1" s="25"/>
      <c r="P1" s="25"/>
      <c r="Q1" s="25"/>
      <c r="R1" s="25"/>
      <c r="S1" s="25"/>
      <c r="T1" s="25"/>
      <c r="U1" s="25"/>
      <c r="V1" s="25"/>
      <c r="W1" s="25"/>
      <c r="X1" s="25"/>
      <c r="Y1" s="25"/>
      <c r="Z1" s="25"/>
      <c r="AA1" s="25"/>
      <c r="AB1" s="25"/>
    </row>
    <row r="2" spans="1:28" ht="15.5" x14ac:dyDescent="0.35">
      <c r="A2" s="7"/>
      <c r="B2" s="7" t="s">
        <v>3217</v>
      </c>
      <c r="C2" s="5"/>
      <c r="D2" s="5"/>
      <c r="E2" s="5"/>
      <c r="F2" s="5"/>
      <c r="G2" s="5"/>
      <c r="H2" s="5"/>
      <c r="I2" s="5"/>
      <c r="J2" s="5"/>
      <c r="K2" s="5"/>
      <c r="L2" s="5"/>
      <c r="M2" s="5"/>
      <c r="N2" s="5"/>
      <c r="O2" s="6" t="s">
        <v>3214</v>
      </c>
      <c r="P2" s="4"/>
      <c r="Q2" s="4"/>
      <c r="R2" s="4"/>
      <c r="S2" s="4"/>
      <c r="T2" s="4"/>
      <c r="U2" s="4"/>
      <c r="V2" s="4"/>
      <c r="W2" s="4"/>
      <c r="X2" s="4"/>
      <c r="Y2" s="4"/>
      <c r="Z2" s="4"/>
      <c r="AA2" s="4"/>
      <c r="AB2" s="4"/>
    </row>
    <row r="3" spans="1:28" ht="15.5" x14ac:dyDescent="0.35">
      <c r="A3" s="18"/>
      <c r="B3" s="18" t="s">
        <v>3215</v>
      </c>
      <c r="C3" s="5"/>
      <c r="D3" s="5"/>
      <c r="E3" s="5"/>
      <c r="F3" s="5"/>
      <c r="G3" s="5"/>
      <c r="H3" s="5"/>
      <c r="I3" s="5"/>
      <c r="J3" s="5"/>
      <c r="K3" s="5"/>
      <c r="L3" s="5"/>
      <c r="M3" s="5"/>
      <c r="N3" s="5"/>
      <c r="O3" s="6"/>
      <c r="P3" s="4"/>
      <c r="Q3" s="4"/>
      <c r="R3" s="4"/>
      <c r="S3" s="4"/>
      <c r="T3" s="4"/>
      <c r="U3" s="4"/>
      <c r="V3" s="4"/>
      <c r="W3" s="4"/>
      <c r="X3" s="4"/>
      <c r="Y3" s="4"/>
      <c r="Z3" s="4"/>
      <c r="AA3" s="4"/>
      <c r="AB3" s="4"/>
    </row>
    <row r="4" spans="1:28" x14ac:dyDescent="0.35">
      <c r="A4" s="5"/>
      <c r="B4" s="5"/>
      <c r="C4" s="5"/>
      <c r="D4" s="5"/>
      <c r="E4" s="5"/>
      <c r="F4" s="5"/>
      <c r="G4" s="5"/>
      <c r="H4" s="5"/>
      <c r="I4" s="5"/>
      <c r="J4" s="5"/>
      <c r="K4" s="5"/>
      <c r="L4" s="5"/>
      <c r="M4" s="5"/>
      <c r="N4" s="5"/>
      <c r="O4" s="4"/>
      <c r="P4" s="4"/>
      <c r="Q4" s="4"/>
      <c r="R4" s="4"/>
      <c r="S4" s="4"/>
      <c r="T4" s="4"/>
      <c r="U4" s="4"/>
      <c r="V4" s="4"/>
      <c r="W4" s="4"/>
      <c r="X4" s="4"/>
      <c r="Y4" s="4"/>
      <c r="Z4" s="4"/>
      <c r="AA4" s="4"/>
      <c r="AB4" s="4"/>
    </row>
    <row r="5" spans="1:28" x14ac:dyDescent="0.35">
      <c r="A5" s="5"/>
      <c r="B5" s="5"/>
      <c r="C5" s="5"/>
      <c r="D5" s="5"/>
      <c r="E5" s="5"/>
      <c r="F5" s="5"/>
      <c r="G5" s="5"/>
      <c r="H5" s="5"/>
      <c r="I5" s="5"/>
      <c r="J5" s="5"/>
      <c r="K5" s="5"/>
      <c r="L5" s="5"/>
      <c r="M5" s="5"/>
      <c r="N5" s="5"/>
      <c r="O5" s="8" t="s">
        <v>3198</v>
      </c>
      <c r="P5" s="8"/>
      <c r="Q5" s="12">
        <f>GETPIVOTDATA("Sum of WTA",'Aperçu belge'!$A$2)</f>
        <v>83030672.230608836</v>
      </c>
      <c r="R5" s="4"/>
      <c r="S5" s="4"/>
      <c r="T5" s="4"/>
      <c r="U5" s="4"/>
      <c r="V5" s="4"/>
      <c r="W5" s="4"/>
      <c r="X5" s="4"/>
      <c r="Y5" s="4"/>
      <c r="Z5" s="4"/>
      <c r="AA5" s="4"/>
      <c r="AB5" s="4"/>
    </row>
    <row r="6" spans="1:28" x14ac:dyDescent="0.35">
      <c r="A6" s="5"/>
      <c r="B6" s="5"/>
      <c r="C6" s="5"/>
      <c r="D6" s="5"/>
      <c r="E6" s="5"/>
      <c r="F6" s="5"/>
      <c r="G6" s="5"/>
      <c r="H6" s="5"/>
      <c r="I6" s="5"/>
      <c r="J6" s="5"/>
      <c r="K6" s="5"/>
      <c r="L6" s="5"/>
      <c r="M6" s="5"/>
      <c r="N6" s="5"/>
      <c r="O6" s="11" t="s">
        <v>3211</v>
      </c>
      <c r="P6" s="4"/>
      <c r="Q6" s="13">
        <f>GETPIVOTDATA("Sum of O&amp;O",'Aperçu belge'!$A$2)</f>
        <v>42127858.655329213</v>
      </c>
      <c r="R6" s="4"/>
      <c r="S6" s="4"/>
      <c r="T6" s="4"/>
      <c r="U6" s="4"/>
      <c r="V6" s="4"/>
      <c r="W6" s="4"/>
      <c r="X6" s="4"/>
      <c r="Y6" s="4"/>
      <c r="Z6" s="4"/>
      <c r="AA6" s="4"/>
      <c r="AB6" s="4"/>
    </row>
    <row r="7" spans="1:28" x14ac:dyDescent="0.35">
      <c r="A7" s="5"/>
      <c r="B7" s="5"/>
      <c r="C7" s="5"/>
      <c r="D7" s="5"/>
      <c r="E7" s="5"/>
      <c r="F7" s="5"/>
      <c r="G7" s="5"/>
      <c r="H7" s="5"/>
      <c r="I7" s="5"/>
      <c r="J7" s="5"/>
      <c r="K7" s="5"/>
      <c r="L7" s="5"/>
      <c r="M7" s="5"/>
      <c r="N7" s="5"/>
      <c r="O7" s="9" t="s">
        <v>3199</v>
      </c>
      <c r="P7" s="9"/>
      <c r="Q7" s="10">
        <f>Q6/Q5</f>
        <v>0.5073770634823187</v>
      </c>
      <c r="R7" s="4"/>
      <c r="S7" s="4"/>
      <c r="T7" s="4"/>
      <c r="U7" s="4"/>
      <c r="V7" s="4"/>
      <c r="W7" s="4"/>
      <c r="X7" s="4"/>
      <c r="Y7" s="4"/>
      <c r="Z7" s="4"/>
      <c r="AA7" s="4"/>
      <c r="AB7" s="4"/>
    </row>
    <row r="8" spans="1:28" x14ac:dyDescent="0.35">
      <c r="A8" s="5"/>
      <c r="B8" s="5"/>
      <c r="C8" s="5"/>
      <c r="D8" s="5"/>
      <c r="E8" s="5"/>
      <c r="F8" s="5"/>
      <c r="G8" s="5"/>
      <c r="H8" s="5"/>
      <c r="I8" s="5"/>
      <c r="J8" s="5"/>
      <c r="K8" s="5"/>
      <c r="L8" s="5"/>
      <c r="M8" s="5"/>
      <c r="N8" s="5"/>
      <c r="O8" s="4"/>
      <c r="P8" s="4"/>
      <c r="Q8" s="4"/>
      <c r="R8" s="4"/>
      <c r="S8" s="4"/>
      <c r="T8" s="4"/>
      <c r="U8" s="4"/>
      <c r="V8" s="4"/>
      <c r="W8" s="4"/>
      <c r="X8" s="4"/>
      <c r="Y8" s="4"/>
      <c r="Z8" s="4"/>
      <c r="AA8" s="4"/>
      <c r="AB8" s="4"/>
    </row>
    <row r="9" spans="1:28" x14ac:dyDescent="0.35">
      <c r="A9" s="5"/>
      <c r="B9" s="5"/>
      <c r="C9" s="5"/>
      <c r="D9" s="5"/>
      <c r="E9" s="5"/>
      <c r="F9" s="5"/>
      <c r="G9" s="5"/>
      <c r="H9" s="5"/>
      <c r="I9" s="5"/>
      <c r="J9" s="5"/>
      <c r="K9" s="5"/>
      <c r="L9" s="5"/>
      <c r="M9" s="5"/>
      <c r="N9" s="5"/>
      <c r="O9" s="4"/>
      <c r="P9" s="4"/>
      <c r="Q9" s="4"/>
      <c r="R9" s="4"/>
      <c r="S9" s="4"/>
      <c r="T9" s="4"/>
      <c r="U9" s="4"/>
      <c r="V9" s="4"/>
      <c r="W9" s="4"/>
      <c r="X9" s="4"/>
      <c r="Y9" s="4"/>
      <c r="Z9" s="4"/>
      <c r="AA9" s="4"/>
      <c r="AB9" s="4"/>
    </row>
    <row r="10" spans="1:28" x14ac:dyDescent="0.35">
      <c r="A10" s="5"/>
      <c r="B10" s="5"/>
      <c r="C10" s="5"/>
      <c r="D10" s="5"/>
      <c r="E10" s="5"/>
      <c r="F10" s="5"/>
      <c r="G10" s="5"/>
      <c r="H10" s="5"/>
      <c r="I10" s="5"/>
      <c r="J10" s="5"/>
      <c r="K10" s="5"/>
      <c r="L10" s="5"/>
      <c r="M10" s="5"/>
      <c r="N10" s="5"/>
      <c r="O10" s="4"/>
      <c r="P10" s="4"/>
      <c r="Q10" s="4"/>
      <c r="R10" s="4"/>
      <c r="S10" s="4"/>
      <c r="T10" s="4"/>
      <c r="U10" s="4"/>
      <c r="V10" s="4"/>
      <c r="W10" s="4"/>
      <c r="X10" s="4"/>
      <c r="Y10" s="4"/>
      <c r="Z10" s="4"/>
      <c r="AA10" s="4"/>
      <c r="AB10" s="4"/>
    </row>
    <row r="11" spans="1:28" x14ac:dyDescent="0.35">
      <c r="A11" s="5"/>
      <c r="B11" s="5"/>
      <c r="C11" s="5"/>
      <c r="D11" s="5"/>
      <c r="E11" s="5"/>
      <c r="F11" s="5"/>
      <c r="G11" s="5"/>
      <c r="H11" s="5"/>
      <c r="I11" s="5"/>
      <c r="J11" s="5"/>
      <c r="K11" s="5"/>
      <c r="L11" s="5"/>
      <c r="M11" s="5"/>
      <c r="N11" s="5"/>
      <c r="O11" s="4"/>
      <c r="P11" s="4"/>
      <c r="Q11" s="4"/>
      <c r="R11" s="4"/>
      <c r="S11" s="4"/>
      <c r="T11" s="4"/>
      <c r="U11" s="4"/>
      <c r="V11" s="4"/>
      <c r="W11" s="4"/>
      <c r="X11" s="4"/>
      <c r="Y11" s="4"/>
      <c r="Z11" s="4"/>
      <c r="AA11" s="4"/>
      <c r="AB11" s="4"/>
    </row>
    <row r="12" spans="1:28" x14ac:dyDescent="0.35">
      <c r="A12" s="5"/>
      <c r="B12" s="5"/>
      <c r="C12" s="5"/>
      <c r="D12" s="5"/>
      <c r="E12" s="5"/>
      <c r="F12" s="5"/>
      <c r="G12" s="5"/>
      <c r="H12" s="5"/>
      <c r="I12" s="5"/>
      <c r="J12" s="5"/>
      <c r="K12" s="5"/>
      <c r="L12" s="5"/>
      <c r="M12" s="5"/>
      <c r="N12" s="5"/>
      <c r="O12" s="4"/>
      <c r="P12" s="4"/>
      <c r="Q12" s="4"/>
      <c r="R12" s="4"/>
      <c r="S12" s="4"/>
      <c r="T12" s="4"/>
      <c r="U12" s="4"/>
      <c r="V12" s="4"/>
      <c r="W12" s="4"/>
      <c r="X12" s="4"/>
      <c r="Y12" s="4"/>
      <c r="Z12" s="4"/>
      <c r="AA12" s="4"/>
      <c r="AB12" s="4"/>
    </row>
    <row r="13" spans="1:28" x14ac:dyDescent="0.35">
      <c r="A13" s="5"/>
      <c r="B13" s="5"/>
      <c r="C13" s="5"/>
      <c r="D13" s="5"/>
      <c r="E13" s="5"/>
      <c r="F13" s="5"/>
      <c r="G13" s="5"/>
      <c r="H13" s="5"/>
      <c r="I13" s="5"/>
      <c r="J13" s="5"/>
      <c r="K13" s="5"/>
      <c r="L13" s="5"/>
      <c r="M13" s="5"/>
      <c r="N13" s="5"/>
      <c r="O13" s="4"/>
      <c r="P13" s="4"/>
      <c r="Q13" s="4"/>
      <c r="R13" s="4"/>
      <c r="S13" s="4"/>
      <c r="T13" s="4"/>
      <c r="U13" s="4"/>
      <c r="V13" s="4"/>
      <c r="W13" s="4"/>
      <c r="X13" s="4"/>
      <c r="Y13" s="4"/>
      <c r="Z13" s="4"/>
      <c r="AA13" s="4"/>
      <c r="AB13" s="4"/>
    </row>
    <row r="14" spans="1:28" x14ac:dyDescent="0.35">
      <c r="A14" s="5"/>
      <c r="B14" s="5"/>
      <c r="C14" s="5"/>
      <c r="D14" s="5"/>
      <c r="E14" s="5"/>
      <c r="F14" s="5"/>
      <c r="G14" s="5"/>
      <c r="H14" s="5"/>
      <c r="I14" s="5"/>
      <c r="J14" s="5"/>
      <c r="K14" s="5"/>
      <c r="L14" s="5"/>
      <c r="M14" s="5"/>
      <c r="N14" s="5"/>
      <c r="O14" s="4"/>
      <c r="P14" s="4"/>
      <c r="Q14" s="4"/>
      <c r="R14" s="4"/>
      <c r="S14" s="4"/>
      <c r="T14" s="4"/>
      <c r="U14" s="4"/>
      <c r="V14" s="4"/>
      <c r="W14" s="4"/>
      <c r="X14" s="4"/>
      <c r="Y14" s="4"/>
      <c r="Z14" s="4"/>
      <c r="AA14" s="4"/>
      <c r="AB14" s="4"/>
    </row>
    <row r="15" spans="1:28" x14ac:dyDescent="0.35">
      <c r="A15" s="5"/>
      <c r="B15" s="5"/>
      <c r="C15" s="5"/>
      <c r="D15" s="5"/>
      <c r="E15" s="5"/>
      <c r="F15" s="5"/>
      <c r="G15" s="5"/>
      <c r="H15" s="5"/>
      <c r="I15" s="5"/>
      <c r="J15" s="5"/>
      <c r="K15" s="5"/>
      <c r="L15" s="5"/>
      <c r="M15" s="5"/>
      <c r="N15" s="5"/>
      <c r="O15" s="4"/>
      <c r="P15" s="4"/>
      <c r="Q15" s="4"/>
      <c r="R15" s="4"/>
      <c r="S15" s="4"/>
      <c r="T15" s="4"/>
      <c r="U15" s="4"/>
      <c r="V15" s="4"/>
      <c r="W15" s="4"/>
      <c r="X15" s="4"/>
      <c r="Y15" s="4"/>
      <c r="Z15" s="4"/>
      <c r="AA15" s="4"/>
      <c r="AB15" s="4"/>
    </row>
    <row r="16" spans="1:28" x14ac:dyDescent="0.35">
      <c r="A16" s="5"/>
      <c r="B16" s="5"/>
      <c r="C16" s="5"/>
      <c r="D16" s="5"/>
      <c r="E16" s="5"/>
      <c r="F16" s="5"/>
      <c r="G16" s="5"/>
      <c r="H16" s="5"/>
      <c r="I16" s="5"/>
      <c r="J16" s="5"/>
      <c r="K16" s="5"/>
      <c r="L16" s="5"/>
      <c r="M16" s="5"/>
      <c r="N16" s="5"/>
      <c r="O16" s="4"/>
      <c r="P16" s="4"/>
      <c r="Q16" s="4"/>
      <c r="R16" s="4"/>
      <c r="S16" s="4"/>
      <c r="T16" s="4"/>
      <c r="U16" s="4"/>
      <c r="V16" s="4"/>
      <c r="W16" s="4"/>
      <c r="X16" s="4"/>
      <c r="Y16" s="4"/>
      <c r="Z16" s="4"/>
      <c r="AA16" s="4"/>
      <c r="AB16" s="4"/>
    </row>
    <row r="17" spans="1:28" x14ac:dyDescent="0.35">
      <c r="A17" s="5"/>
      <c r="B17" s="5"/>
      <c r="C17" s="5"/>
      <c r="D17" s="5"/>
      <c r="E17" s="5"/>
      <c r="F17" s="5"/>
      <c r="G17" s="5"/>
      <c r="H17" s="5"/>
      <c r="I17" s="5"/>
      <c r="J17" s="5"/>
      <c r="K17" s="5"/>
      <c r="L17" s="5"/>
      <c r="M17" s="5"/>
      <c r="N17" s="5"/>
      <c r="O17" s="4"/>
      <c r="P17" s="4"/>
      <c r="Q17" s="4"/>
      <c r="R17" s="4"/>
      <c r="S17" s="4"/>
      <c r="T17" s="4"/>
      <c r="U17" s="4"/>
      <c r="V17" s="4"/>
      <c r="W17" s="4"/>
      <c r="X17" s="4"/>
      <c r="Y17" s="4"/>
      <c r="Z17" s="4"/>
      <c r="AA17" s="4"/>
      <c r="AB17" s="4"/>
    </row>
    <row r="18" spans="1:28" x14ac:dyDescent="0.35">
      <c r="A18" s="5"/>
      <c r="B18" s="5"/>
      <c r="C18" s="5"/>
      <c r="D18" s="5"/>
      <c r="E18" s="5"/>
      <c r="F18" s="5"/>
      <c r="G18" s="5"/>
      <c r="H18" s="5"/>
      <c r="I18" s="5"/>
      <c r="J18" s="5"/>
      <c r="K18" s="5"/>
      <c r="L18" s="5"/>
      <c r="M18" s="5"/>
      <c r="N18" s="5"/>
      <c r="O18" s="4"/>
      <c r="P18" s="4"/>
      <c r="Q18" s="4"/>
      <c r="R18" s="4"/>
      <c r="S18" s="4"/>
      <c r="T18" s="4"/>
      <c r="U18" s="4"/>
      <c r="V18" s="4"/>
      <c r="W18" s="4"/>
      <c r="X18" s="4"/>
      <c r="Y18" s="4"/>
      <c r="Z18" s="4"/>
      <c r="AA18" s="4"/>
      <c r="AB18" s="4"/>
    </row>
    <row r="19" spans="1:28" x14ac:dyDescent="0.35">
      <c r="A19" s="5"/>
      <c r="B19" s="5"/>
      <c r="C19" s="5"/>
      <c r="D19" s="5"/>
      <c r="E19" s="5"/>
      <c r="F19" s="5"/>
      <c r="G19" s="5"/>
      <c r="H19" s="5"/>
      <c r="I19" s="5"/>
      <c r="J19" s="5"/>
      <c r="K19" s="5"/>
      <c r="L19" s="5"/>
      <c r="M19" s="5"/>
      <c r="N19" s="5"/>
      <c r="O19" s="4"/>
      <c r="P19" s="4"/>
      <c r="Q19" s="4"/>
      <c r="R19" s="4"/>
      <c r="S19" s="4"/>
      <c r="T19" s="4"/>
      <c r="U19" s="4"/>
      <c r="V19" s="4"/>
      <c r="W19" s="4"/>
      <c r="X19" s="4"/>
      <c r="Y19" s="4"/>
      <c r="Z19" s="4"/>
      <c r="AA19" s="4"/>
      <c r="AB19" s="4"/>
    </row>
    <row r="20" spans="1:28" x14ac:dyDescent="0.35">
      <c r="A20" s="5"/>
      <c r="B20" s="5"/>
      <c r="C20" s="5"/>
      <c r="D20" s="5"/>
      <c r="E20" s="5"/>
      <c r="F20" s="5"/>
      <c r="G20" s="5"/>
      <c r="H20" s="5"/>
      <c r="I20" s="5"/>
      <c r="J20" s="5"/>
      <c r="K20" s="5"/>
      <c r="L20" s="5"/>
      <c r="M20" s="5"/>
      <c r="N20" s="5"/>
      <c r="O20" s="4"/>
      <c r="P20" s="4"/>
      <c r="Q20" s="4"/>
      <c r="R20" s="4"/>
      <c r="S20" s="4"/>
      <c r="T20" s="4"/>
      <c r="U20" s="4"/>
      <c r="V20" s="4"/>
      <c r="W20" s="4"/>
      <c r="X20" s="4"/>
      <c r="Y20" s="4"/>
      <c r="Z20" s="4"/>
      <c r="AA20" s="4"/>
      <c r="AB20" s="4"/>
    </row>
    <row r="21" spans="1:28" x14ac:dyDescent="0.35">
      <c r="A21" s="5"/>
      <c r="B21" s="5"/>
      <c r="C21" s="5"/>
      <c r="D21" s="5"/>
      <c r="E21" s="5"/>
      <c r="F21" s="5"/>
      <c r="G21" s="5"/>
      <c r="H21" s="5"/>
      <c r="I21" s="5"/>
      <c r="J21" s="5"/>
      <c r="K21" s="5"/>
      <c r="L21" s="5"/>
      <c r="M21" s="5"/>
      <c r="N21" s="5"/>
      <c r="O21" s="4"/>
      <c r="P21" s="4"/>
      <c r="Q21" s="4"/>
      <c r="R21" s="4"/>
      <c r="S21" s="4"/>
      <c r="T21" s="4"/>
      <c r="U21" s="4"/>
      <c r="V21" s="4"/>
      <c r="W21" s="4"/>
      <c r="X21" s="4"/>
      <c r="Y21" s="4"/>
      <c r="Z21" s="4"/>
      <c r="AA21" s="4"/>
      <c r="AB21" s="4"/>
    </row>
    <row r="22" spans="1:28" x14ac:dyDescent="0.35">
      <c r="A22" s="5"/>
      <c r="B22" s="5"/>
      <c r="C22" s="5"/>
      <c r="D22" s="5"/>
      <c r="E22" s="5"/>
      <c r="F22" s="5"/>
      <c r="G22" s="5"/>
      <c r="H22" s="5"/>
      <c r="I22" s="5"/>
      <c r="J22" s="5"/>
      <c r="K22" s="5"/>
      <c r="L22" s="5"/>
      <c r="M22" s="5"/>
      <c r="N22" s="5"/>
      <c r="O22" s="4"/>
      <c r="P22" s="4"/>
      <c r="Q22" s="4"/>
      <c r="R22" s="4"/>
      <c r="S22" s="4"/>
      <c r="T22" s="4"/>
      <c r="U22" s="4"/>
      <c r="V22" s="4"/>
      <c r="W22" s="4"/>
      <c r="X22" s="4"/>
      <c r="Y22" s="4"/>
      <c r="Z22" s="4"/>
      <c r="AA22" s="4"/>
      <c r="AB22" s="4"/>
    </row>
    <row r="23" spans="1:28" x14ac:dyDescent="0.35">
      <c r="A23" s="5"/>
      <c r="B23" s="5"/>
      <c r="C23" s="5"/>
      <c r="D23" s="5"/>
      <c r="E23" s="5"/>
      <c r="F23" s="5"/>
      <c r="G23" s="5"/>
      <c r="H23" s="5"/>
      <c r="I23" s="5"/>
      <c r="J23" s="5"/>
      <c r="K23" s="5"/>
      <c r="L23" s="5"/>
      <c r="M23" s="5"/>
      <c r="N23" s="5"/>
      <c r="O23" s="4"/>
      <c r="P23" s="4"/>
      <c r="Q23" s="4"/>
      <c r="R23" s="4"/>
      <c r="S23" s="4"/>
      <c r="T23" s="4"/>
      <c r="U23" s="4"/>
      <c r="V23" s="4"/>
      <c r="W23" s="4"/>
      <c r="X23" s="4"/>
      <c r="Y23" s="4"/>
      <c r="Z23" s="4"/>
      <c r="AA23" s="4"/>
      <c r="AB23" s="4"/>
    </row>
    <row r="24" spans="1:28" x14ac:dyDescent="0.35">
      <c r="A24" s="5"/>
      <c r="B24" s="5"/>
      <c r="C24" s="5"/>
      <c r="D24" s="5"/>
      <c r="E24" s="5"/>
      <c r="F24" s="5"/>
      <c r="G24" s="5"/>
      <c r="H24" s="5"/>
      <c r="I24" s="5"/>
      <c r="J24" s="5"/>
      <c r="K24" s="5"/>
      <c r="L24" s="5"/>
      <c r="M24" s="5"/>
      <c r="N24" s="5"/>
      <c r="O24" s="4"/>
      <c r="P24" s="4"/>
      <c r="Q24" s="4"/>
      <c r="R24" s="4"/>
      <c r="S24" s="4"/>
      <c r="T24" s="4"/>
      <c r="U24" s="4"/>
      <c r="V24" s="4"/>
      <c r="W24" s="4"/>
      <c r="X24" s="4"/>
      <c r="Y24" s="4"/>
      <c r="Z24" s="4"/>
      <c r="AA24" s="4"/>
      <c r="AB24" s="4"/>
    </row>
    <row r="25" spans="1:28" x14ac:dyDescent="0.35">
      <c r="A25" s="5"/>
      <c r="B25" s="5"/>
      <c r="C25" s="5"/>
      <c r="D25" s="5"/>
      <c r="E25" s="5"/>
      <c r="F25" s="5"/>
      <c r="G25" s="5"/>
      <c r="H25" s="5"/>
      <c r="I25" s="5"/>
      <c r="J25" s="5"/>
      <c r="K25" s="5"/>
      <c r="L25" s="5"/>
      <c r="M25" s="5"/>
      <c r="N25" s="5"/>
      <c r="O25" s="4"/>
      <c r="P25" s="4"/>
      <c r="Q25" s="4"/>
      <c r="R25" s="4"/>
      <c r="S25" s="4"/>
      <c r="T25" s="4"/>
      <c r="U25" s="4"/>
      <c r="V25" s="4"/>
      <c r="W25" s="4"/>
      <c r="X25" s="4"/>
      <c r="Y25" s="4"/>
      <c r="Z25" s="4"/>
      <c r="AA25" s="4"/>
      <c r="AB25" s="4"/>
    </row>
    <row r="26" spans="1:28" ht="15.5" x14ac:dyDescent="0.35">
      <c r="A26" s="5"/>
      <c r="B26" s="7" t="s">
        <v>3216</v>
      </c>
      <c r="C26" s="5"/>
      <c r="D26" s="5"/>
      <c r="E26" s="5"/>
      <c r="F26" s="5"/>
      <c r="G26" s="5"/>
      <c r="H26" s="5"/>
      <c r="I26" s="5"/>
      <c r="J26" s="5"/>
      <c r="K26" s="5"/>
      <c r="L26" s="5"/>
      <c r="M26" s="5"/>
      <c r="N26" s="5"/>
      <c r="O26" s="4"/>
      <c r="P26" s="4"/>
      <c r="Q26" s="4"/>
      <c r="R26" s="4"/>
      <c r="S26" s="4"/>
      <c r="T26" s="4"/>
      <c r="U26" s="4"/>
      <c r="V26" s="4"/>
      <c r="W26" s="4"/>
      <c r="X26" s="4"/>
      <c r="Y26" s="4"/>
      <c r="Z26" s="4"/>
      <c r="AA26" s="4"/>
      <c r="AB26" s="4"/>
    </row>
    <row r="27" spans="1:28" ht="15.5" x14ac:dyDescent="0.35">
      <c r="A27" s="5"/>
      <c r="B27" s="18" t="s">
        <v>3215</v>
      </c>
      <c r="C27" s="5"/>
      <c r="D27" s="5"/>
      <c r="E27" s="5"/>
      <c r="F27" s="5"/>
      <c r="G27" s="5"/>
      <c r="H27" s="5"/>
      <c r="I27" s="5"/>
      <c r="J27" s="5"/>
      <c r="K27" s="5"/>
      <c r="L27" s="5"/>
      <c r="M27" s="5"/>
      <c r="N27" s="5"/>
      <c r="O27" s="4"/>
      <c r="P27" s="4"/>
      <c r="Q27" s="4"/>
      <c r="R27" s="4"/>
      <c r="S27" s="4"/>
      <c r="T27" s="4"/>
      <c r="U27" s="4"/>
      <c r="V27" s="4"/>
      <c r="W27" s="4"/>
      <c r="X27" s="4"/>
      <c r="Y27" s="4"/>
      <c r="Z27" s="4"/>
      <c r="AA27" s="4"/>
      <c r="AB27" s="4"/>
    </row>
    <row r="28" spans="1:28" x14ac:dyDescent="0.35">
      <c r="A28" s="5"/>
      <c r="B28" s="5"/>
      <c r="C28" s="5"/>
      <c r="D28" s="5"/>
      <c r="E28" s="5"/>
      <c r="F28" s="5"/>
      <c r="G28" s="5"/>
      <c r="H28" s="5"/>
      <c r="I28" s="5"/>
      <c r="J28" s="5"/>
      <c r="K28" s="5"/>
      <c r="L28" s="5"/>
      <c r="M28" s="5"/>
      <c r="N28" s="5"/>
      <c r="O28" s="4"/>
      <c r="P28" s="4"/>
      <c r="Q28" s="4"/>
      <c r="R28" s="4"/>
      <c r="S28" s="4"/>
      <c r="T28" s="4"/>
      <c r="U28" s="4"/>
      <c r="V28" s="4"/>
      <c r="W28" s="4"/>
      <c r="X28" s="4"/>
      <c r="Y28" s="4"/>
      <c r="Z28" s="4"/>
      <c r="AA28" s="4"/>
      <c r="AB28" s="4"/>
    </row>
    <row r="29" spans="1:28" x14ac:dyDescent="0.35">
      <c r="A29" s="5"/>
      <c r="B29" s="5"/>
      <c r="C29" s="5"/>
      <c r="D29" s="5"/>
      <c r="E29" s="5"/>
      <c r="F29" s="5"/>
      <c r="G29" s="5"/>
      <c r="H29" s="5"/>
      <c r="I29" s="5"/>
      <c r="J29" s="5"/>
      <c r="K29" s="5"/>
      <c r="L29" s="5"/>
      <c r="M29" s="5"/>
      <c r="N29" s="5"/>
      <c r="O29" s="4"/>
      <c r="P29" s="4"/>
      <c r="Q29" s="4"/>
      <c r="R29" s="4"/>
      <c r="S29" s="4"/>
      <c r="T29" s="4"/>
      <c r="U29" s="4"/>
      <c r="V29" s="4"/>
      <c r="W29" s="4"/>
      <c r="X29" s="4"/>
      <c r="Y29" s="4"/>
      <c r="Z29" s="4"/>
      <c r="AA29" s="4"/>
      <c r="AB29" s="4"/>
    </row>
    <row r="30" spans="1:28" x14ac:dyDescent="0.35">
      <c r="A30" s="5"/>
      <c r="B30" s="5"/>
      <c r="C30" s="5"/>
      <c r="D30" s="5"/>
      <c r="E30" s="5"/>
      <c r="F30" s="5"/>
      <c r="G30" s="5"/>
      <c r="H30" s="5"/>
      <c r="I30" s="5"/>
      <c r="J30" s="5"/>
      <c r="K30" s="5"/>
      <c r="L30" s="5"/>
      <c r="M30" s="5"/>
      <c r="N30" s="5"/>
      <c r="O30" s="4"/>
      <c r="P30" s="4"/>
      <c r="Q30" s="4"/>
      <c r="R30" s="4"/>
      <c r="S30" s="4"/>
      <c r="T30" s="4"/>
      <c r="U30" s="4"/>
      <c r="V30" s="4"/>
      <c r="W30" s="4"/>
      <c r="X30" s="4"/>
      <c r="Y30" s="4"/>
      <c r="Z30" s="4"/>
      <c r="AA30" s="4"/>
      <c r="AB30" s="4"/>
    </row>
    <row r="31" spans="1:28" x14ac:dyDescent="0.35">
      <c r="A31" s="5"/>
      <c r="B31" s="5"/>
      <c r="C31" s="5"/>
      <c r="D31" s="5"/>
      <c r="E31" s="5"/>
      <c r="F31" s="5"/>
      <c r="G31" s="5"/>
      <c r="H31" s="5"/>
      <c r="I31" s="5"/>
      <c r="J31" s="5"/>
      <c r="K31" s="5"/>
      <c r="L31" s="5"/>
      <c r="M31" s="5"/>
      <c r="N31" s="5"/>
      <c r="O31" s="4"/>
      <c r="P31" s="4"/>
      <c r="Q31" s="4"/>
      <c r="R31" s="4"/>
      <c r="S31" s="4"/>
      <c r="T31" s="4"/>
      <c r="U31" s="4"/>
      <c r="V31" s="4"/>
      <c r="W31" s="4"/>
      <c r="X31" s="4"/>
      <c r="Y31" s="4"/>
      <c r="Z31" s="4"/>
      <c r="AA31" s="4"/>
      <c r="AB31" s="4"/>
    </row>
    <row r="32" spans="1:28" x14ac:dyDescent="0.35">
      <c r="A32" s="5"/>
      <c r="B32" s="5"/>
      <c r="C32" s="5"/>
      <c r="D32" s="5"/>
      <c r="E32" s="5"/>
      <c r="F32" s="5"/>
      <c r="G32" s="5"/>
      <c r="H32" s="5"/>
      <c r="I32" s="5"/>
      <c r="J32" s="5"/>
      <c r="K32" s="5"/>
      <c r="L32" s="5"/>
      <c r="M32" s="5"/>
      <c r="N32" s="5"/>
      <c r="O32" s="4"/>
      <c r="P32" s="4"/>
      <c r="Q32" s="4"/>
      <c r="R32" s="4"/>
      <c r="S32" s="4"/>
      <c r="T32" s="4"/>
      <c r="U32" s="4"/>
      <c r="V32" s="4"/>
      <c r="W32" s="4"/>
      <c r="X32" s="4"/>
      <c r="Y32" s="4"/>
      <c r="Z32" s="4"/>
      <c r="AA32" s="4"/>
      <c r="AB32" s="4"/>
    </row>
    <row r="33" spans="1:28" x14ac:dyDescent="0.35">
      <c r="A33" s="5"/>
      <c r="B33" s="5"/>
      <c r="C33" s="5"/>
      <c r="D33" s="5"/>
      <c r="E33" s="5"/>
      <c r="F33" s="5"/>
      <c r="G33" s="5"/>
      <c r="H33" s="5"/>
      <c r="I33" s="5"/>
      <c r="J33" s="5"/>
      <c r="K33" s="5"/>
      <c r="L33" s="5"/>
      <c r="M33" s="5"/>
      <c r="N33" s="5"/>
      <c r="O33" s="4"/>
      <c r="P33" s="4"/>
      <c r="Q33" s="4"/>
      <c r="R33" s="4"/>
      <c r="S33" s="4"/>
      <c r="T33" s="4"/>
      <c r="U33" s="4"/>
      <c r="V33" s="4"/>
      <c r="W33" s="4"/>
      <c r="X33" s="4"/>
      <c r="Y33" s="4"/>
      <c r="Z33" s="4"/>
      <c r="AA33" s="4"/>
      <c r="AB33" s="4"/>
    </row>
    <row r="34" spans="1:28" x14ac:dyDescent="0.35">
      <c r="A34" s="5"/>
      <c r="B34" s="5"/>
      <c r="C34" s="5"/>
      <c r="D34" s="5"/>
      <c r="E34" s="5"/>
      <c r="F34" s="5"/>
      <c r="G34" s="5"/>
      <c r="H34" s="5"/>
      <c r="I34" s="5"/>
      <c r="J34" s="5"/>
      <c r="K34" s="5"/>
      <c r="L34" s="5"/>
      <c r="M34" s="5"/>
      <c r="N34" s="5"/>
      <c r="O34" s="4"/>
      <c r="P34" s="4"/>
      <c r="Q34" s="4"/>
      <c r="R34" s="4"/>
      <c r="S34" s="4"/>
      <c r="T34" s="4"/>
      <c r="U34" s="4"/>
      <c r="V34" s="4"/>
      <c r="W34" s="4"/>
      <c r="X34" s="4"/>
      <c r="Y34" s="4"/>
      <c r="Z34" s="4"/>
      <c r="AA34" s="4"/>
      <c r="AB34" s="4"/>
    </row>
    <row r="35" spans="1:28" x14ac:dyDescent="0.35">
      <c r="A35" s="5"/>
      <c r="B35" s="5"/>
      <c r="C35" s="5"/>
      <c r="D35" s="5"/>
      <c r="E35" s="5"/>
      <c r="F35" s="5"/>
      <c r="G35" s="5"/>
      <c r="H35" s="5"/>
      <c r="I35" s="5"/>
      <c r="J35" s="5"/>
      <c r="K35" s="5"/>
      <c r="L35" s="5"/>
      <c r="M35" s="5"/>
      <c r="N35" s="5"/>
      <c r="O35" s="4"/>
      <c r="P35" s="4"/>
      <c r="Q35" s="4"/>
      <c r="R35" s="4"/>
      <c r="S35" s="4"/>
      <c r="T35" s="4"/>
      <c r="U35" s="4"/>
      <c r="V35" s="4"/>
      <c r="W35" s="4"/>
      <c r="X35" s="4"/>
      <c r="Y35" s="4"/>
      <c r="Z35" s="4"/>
      <c r="AA35" s="4"/>
      <c r="AB35" s="4"/>
    </row>
    <row r="36" spans="1:28" x14ac:dyDescent="0.35">
      <c r="A36" s="5"/>
      <c r="B36" s="5"/>
      <c r="C36" s="5"/>
      <c r="D36" s="5"/>
      <c r="E36" s="5"/>
      <c r="F36" s="5"/>
      <c r="G36" s="5"/>
      <c r="H36" s="5"/>
      <c r="I36" s="5"/>
      <c r="J36" s="5"/>
      <c r="K36" s="5"/>
      <c r="L36" s="5"/>
      <c r="M36" s="5"/>
      <c r="N36" s="5"/>
      <c r="O36" s="4"/>
      <c r="P36" s="4"/>
      <c r="Q36" s="4"/>
      <c r="R36" s="4"/>
      <c r="S36" s="4"/>
      <c r="T36" s="4"/>
      <c r="U36" s="4"/>
      <c r="V36" s="4"/>
      <c r="W36" s="4"/>
      <c r="X36" s="4"/>
      <c r="Y36" s="4"/>
      <c r="Z36" s="4"/>
      <c r="AA36" s="4"/>
      <c r="AB36" s="4"/>
    </row>
    <row r="37" spans="1:28" x14ac:dyDescent="0.35">
      <c r="A37" s="5"/>
      <c r="B37" s="5"/>
      <c r="C37" s="5"/>
      <c r="D37" s="5"/>
      <c r="E37" s="5"/>
      <c r="F37" s="5"/>
      <c r="G37" s="5"/>
      <c r="H37" s="5"/>
      <c r="I37" s="5"/>
      <c r="J37" s="5"/>
      <c r="K37" s="5"/>
      <c r="L37" s="5"/>
      <c r="M37" s="5"/>
      <c r="N37" s="5"/>
      <c r="O37" s="4"/>
      <c r="P37" s="4"/>
      <c r="Q37" s="4"/>
      <c r="R37" s="4"/>
      <c r="S37" s="4"/>
      <c r="T37" s="4"/>
      <c r="U37" s="4"/>
      <c r="V37" s="4"/>
      <c r="W37" s="4"/>
      <c r="X37" s="4"/>
      <c r="Y37" s="4"/>
      <c r="Z37" s="4"/>
      <c r="AA37" s="4"/>
      <c r="AB37" s="4"/>
    </row>
    <row r="38" spans="1:28" x14ac:dyDescent="0.35">
      <c r="A38" s="5"/>
      <c r="B38" s="5"/>
      <c r="C38" s="5"/>
      <c r="D38" s="5"/>
      <c r="E38" s="5"/>
      <c r="F38" s="5"/>
      <c r="G38" s="5"/>
      <c r="H38" s="5"/>
      <c r="I38" s="5"/>
      <c r="J38" s="5"/>
      <c r="K38" s="5"/>
      <c r="L38" s="5"/>
      <c r="M38" s="5"/>
      <c r="N38" s="5"/>
      <c r="O38" s="4"/>
      <c r="P38" s="4"/>
      <c r="Q38" s="4"/>
      <c r="R38" s="4"/>
      <c r="S38" s="4"/>
      <c r="T38" s="4"/>
      <c r="U38" s="4"/>
      <c r="V38" s="4"/>
      <c r="W38" s="4"/>
      <c r="X38" s="4"/>
      <c r="Y38" s="4"/>
      <c r="Z38" s="4"/>
      <c r="AA38" s="4"/>
      <c r="AB38" s="4"/>
    </row>
    <row r="39" spans="1:28" x14ac:dyDescent="0.35">
      <c r="A39" s="5"/>
      <c r="B39" s="5"/>
      <c r="C39" s="5"/>
      <c r="D39" s="5"/>
      <c r="E39" s="5"/>
      <c r="F39" s="5"/>
      <c r="G39" s="5"/>
      <c r="H39" s="5"/>
      <c r="I39" s="5"/>
      <c r="J39" s="5"/>
      <c r="K39" s="5"/>
      <c r="L39" s="5"/>
      <c r="M39" s="5"/>
      <c r="N39" s="5"/>
      <c r="O39" s="4"/>
      <c r="P39" s="4"/>
      <c r="Q39" s="4"/>
      <c r="R39" s="4"/>
      <c r="S39" s="4"/>
      <c r="T39" s="4"/>
      <c r="U39" s="4"/>
      <c r="V39" s="4"/>
      <c r="W39" s="4"/>
      <c r="X39" s="4"/>
      <c r="Y39" s="4"/>
      <c r="Z39" s="4"/>
      <c r="AA39" s="4"/>
      <c r="AB39" s="4"/>
    </row>
    <row r="40" spans="1:28" x14ac:dyDescent="0.35">
      <c r="A40" s="5"/>
      <c r="B40" s="5"/>
      <c r="C40" s="5"/>
      <c r="D40" s="5"/>
      <c r="E40" s="5"/>
      <c r="F40" s="5"/>
      <c r="G40" s="5"/>
      <c r="H40" s="5"/>
      <c r="I40" s="5"/>
      <c r="J40" s="5"/>
      <c r="K40" s="5"/>
      <c r="L40" s="5"/>
      <c r="M40" s="5"/>
      <c r="N40" s="5"/>
      <c r="O40" s="4"/>
      <c r="P40" s="4"/>
      <c r="Q40" s="4"/>
      <c r="R40" s="4"/>
      <c r="S40" s="4"/>
      <c r="T40" s="4"/>
      <c r="U40" s="4"/>
      <c r="V40" s="4"/>
      <c r="W40" s="4"/>
      <c r="X40" s="4"/>
      <c r="Y40" s="4"/>
      <c r="Z40" s="4"/>
      <c r="AA40" s="4"/>
      <c r="AB40" s="4"/>
    </row>
    <row r="41" spans="1:28" x14ac:dyDescent="0.35">
      <c r="A41" s="5"/>
      <c r="B41" s="5"/>
      <c r="C41" s="5"/>
      <c r="D41" s="5"/>
      <c r="E41" s="5"/>
      <c r="F41" s="5"/>
      <c r="G41" s="5"/>
      <c r="H41" s="5"/>
      <c r="I41" s="5"/>
      <c r="J41" s="5"/>
      <c r="K41" s="5"/>
      <c r="L41" s="5"/>
      <c r="M41" s="5"/>
      <c r="N41" s="5"/>
      <c r="O41" s="4"/>
      <c r="P41" s="4"/>
      <c r="Q41" s="4"/>
      <c r="R41" s="4"/>
      <c r="S41" s="4"/>
      <c r="T41" s="4"/>
      <c r="U41" s="4"/>
      <c r="V41" s="4"/>
      <c r="W41" s="4"/>
      <c r="X41" s="4"/>
      <c r="Y41" s="4"/>
      <c r="Z41" s="4"/>
      <c r="AA41" s="4"/>
      <c r="AB41" s="4"/>
    </row>
    <row r="42" spans="1:28" x14ac:dyDescent="0.35">
      <c r="A42" s="5"/>
      <c r="B42" s="5"/>
      <c r="C42" s="5"/>
      <c r="D42" s="5"/>
      <c r="E42" s="5"/>
      <c r="F42" s="5"/>
      <c r="G42" s="5"/>
      <c r="H42" s="5"/>
      <c r="I42" s="5"/>
      <c r="J42" s="5"/>
      <c r="K42" s="5"/>
      <c r="L42" s="5"/>
      <c r="M42" s="5"/>
      <c r="N42" s="5"/>
      <c r="O42" s="4"/>
      <c r="P42" s="4"/>
      <c r="Q42" s="4"/>
      <c r="R42" s="4"/>
      <c r="S42" s="4"/>
      <c r="T42" s="4"/>
      <c r="U42" s="4"/>
      <c r="V42" s="4"/>
      <c r="W42" s="4"/>
      <c r="X42" s="4"/>
      <c r="Y42" s="4"/>
      <c r="Z42" s="4"/>
      <c r="AA42" s="4"/>
      <c r="AB42" s="4"/>
    </row>
    <row r="43" spans="1:28" x14ac:dyDescent="0.35">
      <c r="A43" s="5"/>
      <c r="B43" s="5"/>
      <c r="C43" s="5"/>
      <c r="D43" s="5"/>
      <c r="E43" s="5"/>
      <c r="F43" s="5"/>
      <c r="G43" s="5"/>
      <c r="H43" s="5"/>
      <c r="I43" s="5"/>
      <c r="J43" s="5"/>
      <c r="K43" s="5"/>
      <c r="L43" s="5"/>
      <c r="M43" s="5"/>
      <c r="N43" s="5"/>
      <c r="O43" s="4"/>
      <c r="P43" s="4"/>
      <c r="Q43" s="4"/>
      <c r="R43" s="4"/>
      <c r="S43" s="4"/>
      <c r="T43" s="4"/>
      <c r="U43" s="4"/>
      <c r="V43" s="4"/>
      <c r="W43" s="4"/>
      <c r="X43" s="4"/>
      <c r="Y43" s="4"/>
      <c r="Z43" s="4"/>
      <c r="AA43" s="4"/>
      <c r="AB43" s="4"/>
    </row>
    <row r="44" spans="1:28" x14ac:dyDescent="0.35">
      <c r="A44" s="5"/>
      <c r="B44" s="5"/>
      <c r="C44" s="5"/>
      <c r="D44" s="5"/>
      <c r="E44" s="5"/>
      <c r="F44" s="5"/>
      <c r="G44" s="5"/>
      <c r="H44" s="5"/>
      <c r="I44" s="5"/>
      <c r="J44" s="5"/>
      <c r="K44" s="5"/>
      <c r="L44" s="5"/>
      <c r="M44" s="5"/>
      <c r="N44" s="5"/>
      <c r="O44" s="4"/>
      <c r="P44" s="4"/>
      <c r="Q44" s="4"/>
      <c r="R44" s="4"/>
      <c r="S44" s="4"/>
      <c r="T44" s="4"/>
      <c r="U44" s="4"/>
      <c r="V44" s="4"/>
      <c r="W44" s="4"/>
      <c r="X44" s="4"/>
      <c r="Y44" s="4"/>
      <c r="Z44" s="4"/>
      <c r="AA44" s="4"/>
      <c r="AB44" s="4"/>
    </row>
    <row r="45" spans="1:28" x14ac:dyDescent="0.35">
      <c r="A45" s="5"/>
      <c r="B45" s="5"/>
      <c r="C45" s="5"/>
      <c r="D45" s="5"/>
      <c r="E45" s="5"/>
      <c r="F45" s="5"/>
      <c r="G45" s="5"/>
      <c r="H45" s="5"/>
      <c r="I45" s="5"/>
      <c r="J45" s="5"/>
      <c r="K45" s="5"/>
      <c r="L45" s="5"/>
      <c r="M45" s="5"/>
      <c r="N45" s="5"/>
      <c r="O45" s="4"/>
      <c r="P45" s="4"/>
      <c r="Q45" s="4"/>
      <c r="R45" s="4"/>
      <c r="S45" s="4"/>
      <c r="T45" s="4"/>
      <c r="U45" s="4"/>
      <c r="V45" s="4"/>
      <c r="W45" s="4"/>
      <c r="X45" s="4"/>
      <c r="Y45" s="4"/>
      <c r="Z45" s="4"/>
      <c r="AA45" s="4"/>
      <c r="AB45" s="4"/>
    </row>
    <row r="46" spans="1:28" x14ac:dyDescent="0.35">
      <c r="A46" s="5"/>
      <c r="B46" s="5"/>
      <c r="C46" s="5"/>
      <c r="D46" s="5"/>
      <c r="E46" s="5"/>
      <c r="F46" s="5"/>
      <c r="G46" s="5"/>
      <c r="H46" s="5"/>
      <c r="I46" s="5"/>
      <c r="J46" s="5"/>
      <c r="K46" s="5"/>
      <c r="L46" s="5"/>
      <c r="M46" s="5"/>
      <c r="N46" s="5"/>
      <c r="O46" s="4"/>
      <c r="P46" s="4"/>
      <c r="Q46" s="4"/>
      <c r="R46" s="4"/>
      <c r="S46" s="4"/>
      <c r="T46" s="4"/>
      <c r="U46" s="4"/>
      <c r="V46" s="4"/>
      <c r="W46" s="4"/>
      <c r="X46" s="4"/>
      <c r="Y46" s="4"/>
      <c r="Z46" s="4"/>
      <c r="AA46" s="4"/>
      <c r="AB46" s="4"/>
    </row>
    <row r="47" spans="1:28" x14ac:dyDescent="0.35">
      <c r="A47" s="5"/>
      <c r="B47" s="5"/>
      <c r="C47" s="5"/>
      <c r="D47" s="5"/>
      <c r="E47" s="5"/>
      <c r="F47" s="5"/>
      <c r="G47" s="5"/>
      <c r="H47" s="5"/>
      <c r="I47" s="5"/>
      <c r="J47" s="5"/>
      <c r="K47" s="5"/>
      <c r="L47" s="5"/>
      <c r="M47" s="5"/>
      <c r="N47" s="5"/>
      <c r="O47" s="4"/>
      <c r="P47" s="4"/>
      <c r="Q47" s="4"/>
      <c r="R47" s="4"/>
      <c r="S47" s="4"/>
      <c r="T47" s="4"/>
      <c r="U47" s="4"/>
      <c r="V47" s="4"/>
      <c r="W47" s="4"/>
      <c r="X47" s="4"/>
      <c r="Y47" s="4"/>
      <c r="Z47" s="4"/>
      <c r="AA47" s="4"/>
      <c r="AB47" s="4"/>
    </row>
    <row r="48" spans="1:28" x14ac:dyDescent="0.35">
      <c r="A48" s="5"/>
      <c r="B48" s="5"/>
      <c r="C48" s="5"/>
      <c r="D48" s="5"/>
      <c r="E48" s="5"/>
      <c r="F48" s="5"/>
      <c r="G48" s="5"/>
      <c r="H48" s="5"/>
      <c r="I48" s="5"/>
      <c r="J48" s="5"/>
      <c r="K48" s="5"/>
      <c r="L48" s="5"/>
      <c r="M48" s="5"/>
      <c r="N48" s="5"/>
      <c r="O48" s="4"/>
      <c r="P48" s="4"/>
      <c r="Q48" s="4"/>
      <c r="R48" s="4"/>
      <c r="S48" s="4"/>
      <c r="T48" s="4"/>
      <c r="U48" s="4"/>
      <c r="V48" s="4"/>
      <c r="W48" s="4"/>
      <c r="X48" s="4"/>
      <c r="Y48" s="4"/>
      <c r="Z48" s="4"/>
      <c r="AA48" s="4"/>
      <c r="AB48" s="4"/>
    </row>
    <row r="49" spans="1:28" x14ac:dyDescent="0.35">
      <c r="A49" s="5"/>
      <c r="B49" s="5"/>
      <c r="C49" s="5"/>
      <c r="D49" s="5"/>
      <c r="E49" s="5"/>
      <c r="F49" s="5"/>
      <c r="G49" s="5"/>
      <c r="H49" s="5"/>
      <c r="I49" s="5"/>
      <c r="J49" s="5"/>
      <c r="K49" s="5"/>
      <c r="L49" s="5"/>
      <c r="M49" s="5"/>
      <c r="N49" s="5"/>
      <c r="O49" s="4"/>
      <c r="P49" s="4"/>
      <c r="Q49" s="4"/>
      <c r="R49" s="4"/>
      <c r="S49" s="4"/>
      <c r="T49" s="4"/>
      <c r="U49" s="4"/>
      <c r="V49" s="4"/>
      <c r="W49" s="4"/>
      <c r="X49" s="4"/>
      <c r="Y49" s="4"/>
      <c r="Z49" s="4"/>
      <c r="AA49" s="4"/>
      <c r="AB49" s="4"/>
    </row>
    <row r="50" spans="1:28" x14ac:dyDescent="0.35">
      <c r="A50" s="5"/>
      <c r="B50" s="5"/>
      <c r="C50" s="5"/>
      <c r="D50" s="5"/>
      <c r="E50" s="5"/>
      <c r="F50" s="5"/>
      <c r="G50" s="5"/>
      <c r="H50" s="5"/>
      <c r="I50" s="5"/>
      <c r="J50" s="5"/>
      <c r="K50" s="5"/>
      <c r="L50" s="5"/>
      <c r="M50" s="5"/>
      <c r="N50" s="5"/>
      <c r="O50" s="4"/>
      <c r="P50" s="4"/>
      <c r="Q50" s="4"/>
      <c r="R50" s="4"/>
      <c r="S50" s="4"/>
      <c r="T50" s="4"/>
      <c r="U50" s="4"/>
      <c r="V50" s="4"/>
      <c r="W50" s="4"/>
      <c r="X50" s="4"/>
      <c r="Y50" s="4"/>
      <c r="Z50" s="4"/>
      <c r="AA50" s="4"/>
      <c r="AB50" s="4"/>
    </row>
    <row r="51" spans="1:28" x14ac:dyDescent="0.35">
      <c r="A51" s="5"/>
      <c r="B51" s="5"/>
      <c r="C51" s="5"/>
      <c r="D51" s="5"/>
      <c r="E51" s="5"/>
      <c r="F51" s="5"/>
      <c r="G51" s="5"/>
      <c r="H51" s="5"/>
      <c r="I51" s="5"/>
      <c r="J51" s="5"/>
      <c r="K51" s="5"/>
      <c r="L51" s="5"/>
      <c r="M51" s="5"/>
      <c r="N51" s="5"/>
      <c r="O51" s="4"/>
      <c r="P51" s="4"/>
      <c r="Q51" s="4"/>
      <c r="R51" s="4"/>
      <c r="S51" s="4"/>
      <c r="T51" s="4"/>
      <c r="U51" s="4"/>
      <c r="V51" s="4"/>
      <c r="W51" s="4"/>
      <c r="X51" s="4"/>
      <c r="Y51" s="4"/>
      <c r="Z51" s="4"/>
      <c r="AA51" s="4"/>
      <c r="AB51" s="4"/>
    </row>
    <row r="52" spans="1:28" x14ac:dyDescent="0.35">
      <c r="A52" s="5"/>
      <c r="B52" s="5"/>
      <c r="C52" s="5"/>
      <c r="D52" s="5"/>
      <c r="E52" s="5"/>
      <c r="F52" s="5"/>
      <c r="G52" s="5"/>
      <c r="H52" s="5"/>
      <c r="I52" s="5"/>
      <c r="J52" s="5"/>
      <c r="K52" s="5"/>
      <c r="L52" s="5"/>
      <c r="M52" s="5"/>
      <c r="N52" s="5"/>
      <c r="O52" s="4"/>
      <c r="P52" s="4"/>
      <c r="Q52" s="4"/>
      <c r="R52" s="4"/>
      <c r="S52" s="4"/>
      <c r="T52" s="4"/>
      <c r="U52" s="4"/>
      <c r="V52" s="4"/>
      <c r="W52" s="4"/>
      <c r="X52" s="4"/>
      <c r="Y52" s="4"/>
      <c r="Z52" s="4"/>
      <c r="AA52" s="4"/>
      <c r="AB52" s="4"/>
    </row>
  </sheetData>
  <mergeCells count="1">
    <mergeCell ref="A1:AB1"/>
  </mergeCells>
  <pageMargins left="0.7" right="0.7" top="0.75" bottom="0.75" header="0.3" footer="0.3"/>
  <pageSetup paperSize="9" scale="53" orientation="landscape"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Aperçu belge</vt:lpstr>
      <vt:lpstr>A.F. par départem.</vt:lpstr>
      <vt:lpstr>Tous les articles budgétaires</vt:lpstr>
      <vt:lpstr>dashboard</vt:lpstr>
    </vt:vector>
  </TitlesOfParts>
  <Company>BELSPO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MELLAERT Geert</dc:creator>
  <cp:lastModifiedBy>VAN MELLAERT Geert</cp:lastModifiedBy>
  <cp:lastPrinted>2019-09-30T16:04:32Z</cp:lastPrinted>
  <dcterms:created xsi:type="dcterms:W3CDTF">2019-07-11T09:52:49Z</dcterms:created>
  <dcterms:modified xsi:type="dcterms:W3CDTF">2023-06-13T12:22:31Z</dcterms:modified>
</cp:coreProperties>
</file>